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Hdfc1\d\HDFC\ALLOCATION FILE\TW FILES\AUG 2026\"/>
    </mc:Choice>
  </mc:AlternateContent>
  <xr:revisionPtr revIDLastSave="0" documentId="13_ncr:1_{0AD6436F-ACFC-45D3-9730-F22870265E03}" xr6:coauthVersionLast="47" xr6:coauthVersionMax="47" xr10:uidLastSave="{00000000-0000-0000-0000-000000000000}"/>
  <bookViews>
    <workbookView xWindow="-120" yWindow="-120" windowWidth="24240" windowHeight="13020" xr2:uid="{00000000-000D-0000-FFFF-FFFF00000000}"/>
  </bookViews>
  <sheets>
    <sheet name="MAIN" sheetId="3" r:id="rId1"/>
    <sheet name="PIVOT" sheetId="5" r:id="rId2"/>
    <sheet name="TRAILS" sheetId="6" r:id="rId3"/>
  </sheets>
  <externalReferences>
    <externalReference r:id="rId4"/>
  </externalReferences>
  <definedNames>
    <definedName name="_xlnm._FilterDatabase" localSheetId="0" hidden="1">MAIN!$A$1:$FG$561</definedName>
    <definedName name="_xlnm._FilterDatabase" localSheetId="1" hidden="1">PIVOT!$A$199:$CH$221</definedName>
  </definedNames>
  <calcPr calcId="191029"/>
  <pivotCaches>
    <pivotCache cacheId="1" r:id="rId5"/>
    <pivotCache cacheId="2" r:id="rId6"/>
    <pivotCache cacheId="3" r:id="rId7"/>
    <pivotCache cacheId="4" r:id="rId8"/>
    <pivotCache cacheId="240" r:id="rId9"/>
    <pivotCache cacheId="413"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Z2" i="3" l="1"/>
  <c r="FA2" i="3"/>
  <c r="FB2" i="3"/>
  <c r="ER8" i="3"/>
  <c r="ES8" i="3" s="1"/>
  <c r="ER32" i="3"/>
  <c r="ES32" i="3" s="1"/>
  <c r="ER40" i="3"/>
  <c r="ES40" i="3" s="1"/>
  <c r="ER45" i="3"/>
  <c r="ES45" i="3" s="1"/>
  <c r="ER50" i="3"/>
  <c r="ES50" i="3" s="1"/>
  <c r="ER52" i="3"/>
  <c r="ES52" i="3" s="1"/>
  <c r="ER55" i="3"/>
  <c r="ES55" i="3" s="1"/>
  <c r="ER58" i="3"/>
  <c r="ES58" i="3" s="1"/>
  <c r="ER69" i="3"/>
  <c r="ES69" i="3" s="1"/>
  <c r="ER91" i="3"/>
  <c r="ES91" i="3" s="1"/>
  <c r="ER119" i="3"/>
  <c r="ES119" i="3" s="1"/>
  <c r="ER120" i="3"/>
  <c r="ES120" i="3" s="1"/>
  <c r="ER130" i="3"/>
  <c r="ES130" i="3" s="1"/>
  <c r="ER131" i="3"/>
  <c r="ES131" i="3" s="1"/>
  <c r="ER137" i="3"/>
  <c r="ES137" i="3" s="1"/>
  <c r="ER162" i="3"/>
  <c r="ES162" i="3" s="1"/>
  <c r="ER173" i="3"/>
  <c r="ES173" i="3" s="1"/>
  <c r="ER177" i="3"/>
  <c r="ES177" i="3" s="1"/>
  <c r="ER178" i="3"/>
  <c r="ES178" i="3" s="1"/>
  <c r="ER188" i="3"/>
  <c r="ES188" i="3" s="1"/>
  <c r="ER204" i="3"/>
  <c r="ES204" i="3" s="1"/>
  <c r="ER240" i="3"/>
  <c r="ES240" i="3" s="1"/>
  <c r="ER243" i="3"/>
  <c r="ES243" i="3" s="1"/>
  <c r="ER268" i="3"/>
  <c r="ES268" i="3" s="1"/>
  <c r="ER289" i="3"/>
  <c r="ES289" i="3" s="1"/>
  <c r="ER300" i="3"/>
  <c r="ES300" i="3" s="1"/>
  <c r="ER313" i="3"/>
  <c r="ES313" i="3" s="1"/>
  <c r="ER315" i="3"/>
  <c r="ES315" i="3" s="1"/>
  <c r="ER317" i="3"/>
  <c r="ES317" i="3" s="1"/>
  <c r="ER319" i="3"/>
  <c r="ES319" i="3" s="1"/>
  <c r="ER328" i="3"/>
  <c r="ES328" i="3" s="1"/>
  <c r="ER330" i="3"/>
  <c r="ES330" i="3" s="1"/>
  <c r="ER337" i="3"/>
  <c r="ES337" i="3" s="1"/>
  <c r="ER343" i="3"/>
  <c r="ES343" i="3" s="1"/>
  <c r="ER355" i="3"/>
  <c r="ES355" i="3" s="1"/>
  <c r="ER359" i="3"/>
  <c r="ES359" i="3" s="1"/>
  <c r="ER368" i="3"/>
  <c r="ES368" i="3" s="1"/>
  <c r="ER371" i="3"/>
  <c r="ES371" i="3" s="1"/>
  <c r="ER386" i="3"/>
  <c r="ES386" i="3" s="1"/>
  <c r="ER425" i="3"/>
  <c r="ES425" i="3" s="1"/>
  <c r="ER434" i="3"/>
  <c r="ES434" i="3" s="1"/>
  <c r="ER438" i="3"/>
  <c r="ES438" i="3" s="1"/>
  <c r="ER454" i="3"/>
  <c r="ES454" i="3" s="1"/>
  <c r="ER455" i="3"/>
  <c r="ES455" i="3" s="1"/>
  <c r="ER463" i="3"/>
  <c r="ES463" i="3" s="1"/>
  <c r="ER473" i="3"/>
  <c r="ES473" i="3" s="1"/>
  <c r="ER484" i="3"/>
  <c r="ES484" i="3" s="1"/>
  <c r="ER492" i="3"/>
  <c r="ES492" i="3" s="1"/>
  <c r="ER503" i="3"/>
  <c r="ES503" i="3" s="1"/>
  <c r="ER518" i="3"/>
  <c r="ES518" i="3" s="1"/>
  <c r="ER524" i="3"/>
  <c r="ES524" i="3" s="1"/>
  <c r="ER557" i="3"/>
  <c r="ES557" i="3" s="1"/>
  <c r="ER558" i="3"/>
  <c r="ES558" i="3" s="1"/>
  <c r="ER559" i="3"/>
  <c r="ES559" i="3" s="1"/>
  <c r="ER560" i="3"/>
  <c r="ES560" i="3" s="1"/>
  <c r="ER561" i="3"/>
  <c r="ES561" i="3" s="1"/>
  <c r="E288" i="3"/>
  <c r="E289" i="3"/>
  <c r="E203" i="5"/>
  <c r="E204" i="5"/>
  <c r="E205" i="5"/>
  <c r="E206" i="5"/>
  <c r="E207" i="5"/>
  <c r="E208" i="5"/>
  <c r="E209" i="5"/>
  <c r="E210" i="5"/>
  <c r="E211" i="5"/>
  <c r="E212" i="5"/>
  <c r="E213" i="5"/>
  <c r="E214" i="5"/>
  <c r="E215" i="5"/>
  <c r="E216" i="5"/>
  <c r="E217" i="5"/>
  <c r="E218" i="5"/>
  <c r="E219" i="5"/>
  <c r="E220" i="5"/>
  <c r="E221" i="5"/>
  <c r="E202" i="5"/>
  <c r="E259" i="3"/>
  <c r="FE2" i="3"/>
  <c r="FF2" i="3"/>
  <c r="FE3" i="3"/>
  <c r="FF3" i="3"/>
  <c r="FE4" i="3"/>
  <c r="FF4" i="3"/>
  <c r="FE5" i="3"/>
  <c r="FF5" i="3"/>
  <c r="FE6" i="3"/>
  <c r="FF6" i="3"/>
  <c r="FE7" i="3"/>
  <c r="FF7" i="3"/>
  <c r="FE9" i="3"/>
  <c r="FF9" i="3"/>
  <c r="FE10" i="3"/>
  <c r="FF10" i="3"/>
  <c r="FE11" i="3"/>
  <c r="FF11" i="3"/>
  <c r="FE12" i="3"/>
  <c r="FF12" i="3"/>
  <c r="FE13" i="3"/>
  <c r="FF13" i="3"/>
  <c r="FE14" i="3"/>
  <c r="FF14" i="3"/>
  <c r="FE15" i="3"/>
  <c r="FF15" i="3"/>
  <c r="FE16" i="3"/>
  <c r="FF16" i="3"/>
  <c r="FE17" i="3"/>
  <c r="FF17" i="3"/>
  <c r="FE18" i="3"/>
  <c r="FF18" i="3"/>
  <c r="FE19" i="3"/>
  <c r="FF19" i="3"/>
  <c r="FE20" i="3"/>
  <c r="FF20" i="3"/>
  <c r="FE21" i="3"/>
  <c r="FF21" i="3"/>
  <c r="FE22" i="3"/>
  <c r="FF22" i="3"/>
  <c r="FE23" i="3"/>
  <c r="FF23" i="3"/>
  <c r="FE24" i="3"/>
  <c r="FF24" i="3"/>
  <c r="FE25" i="3"/>
  <c r="FF25" i="3"/>
  <c r="FE26" i="3"/>
  <c r="FF26" i="3"/>
  <c r="FE27" i="3"/>
  <c r="FF27" i="3"/>
  <c r="FE28" i="3"/>
  <c r="FF28" i="3"/>
  <c r="FE29" i="3"/>
  <c r="FF29" i="3"/>
  <c r="FE30" i="3"/>
  <c r="FF30" i="3"/>
  <c r="FE31" i="3"/>
  <c r="FF31" i="3"/>
  <c r="FE33" i="3"/>
  <c r="FF33" i="3"/>
  <c r="FE34" i="3"/>
  <c r="FF34" i="3"/>
  <c r="FE35" i="3"/>
  <c r="FF35" i="3"/>
  <c r="FE36" i="3"/>
  <c r="FF36" i="3"/>
  <c r="FE37" i="3"/>
  <c r="FF37" i="3"/>
  <c r="FE38" i="3"/>
  <c r="FF38" i="3"/>
  <c r="FE39" i="3"/>
  <c r="FF39" i="3"/>
  <c r="FE41" i="3"/>
  <c r="FF41" i="3"/>
  <c r="FE42" i="3"/>
  <c r="FF42" i="3"/>
  <c r="FE43" i="3"/>
  <c r="FF43" i="3"/>
  <c r="FE44" i="3"/>
  <c r="FF44" i="3"/>
  <c r="FE46" i="3"/>
  <c r="FF46" i="3"/>
  <c r="FE47" i="3"/>
  <c r="FF47" i="3"/>
  <c r="FE48" i="3"/>
  <c r="FF48" i="3"/>
  <c r="FE49" i="3"/>
  <c r="FF49" i="3"/>
  <c r="FE51" i="3"/>
  <c r="FF51" i="3"/>
  <c r="FE53" i="3"/>
  <c r="FF53" i="3"/>
  <c r="FE54" i="3"/>
  <c r="FF54" i="3"/>
  <c r="FE56" i="3"/>
  <c r="FF56" i="3"/>
  <c r="FE57" i="3"/>
  <c r="FF57" i="3"/>
  <c r="FE59" i="3"/>
  <c r="FF59" i="3"/>
  <c r="FE60" i="3"/>
  <c r="FF60" i="3"/>
  <c r="FE61" i="3"/>
  <c r="FF61" i="3"/>
  <c r="FE62" i="3"/>
  <c r="FF62" i="3"/>
  <c r="FE63" i="3"/>
  <c r="FF63" i="3"/>
  <c r="FE64" i="3"/>
  <c r="FF64" i="3"/>
  <c r="FE65" i="3"/>
  <c r="FF65" i="3"/>
  <c r="FE66" i="3"/>
  <c r="FF66" i="3"/>
  <c r="FE67" i="3"/>
  <c r="FF67" i="3"/>
  <c r="FE68" i="3"/>
  <c r="FF68" i="3"/>
  <c r="FE70" i="3"/>
  <c r="FF70" i="3"/>
  <c r="FE71" i="3"/>
  <c r="FF71" i="3"/>
  <c r="FE72" i="3"/>
  <c r="FF72" i="3"/>
  <c r="FE73" i="3"/>
  <c r="FF73" i="3"/>
  <c r="FE74" i="3"/>
  <c r="FF74" i="3"/>
  <c r="FE75" i="3"/>
  <c r="FF75" i="3"/>
  <c r="FE76" i="3"/>
  <c r="FF76" i="3"/>
  <c r="FE77" i="3"/>
  <c r="FF77" i="3"/>
  <c r="FE78" i="3"/>
  <c r="FF78" i="3"/>
  <c r="FE79" i="3"/>
  <c r="FF79" i="3"/>
  <c r="FE80" i="3"/>
  <c r="FF80" i="3"/>
  <c r="FE81" i="3"/>
  <c r="FF81" i="3"/>
  <c r="FE82" i="3"/>
  <c r="FF82" i="3"/>
  <c r="FE83" i="3"/>
  <c r="FF83" i="3"/>
  <c r="FE84" i="3"/>
  <c r="FF84" i="3"/>
  <c r="FE85" i="3"/>
  <c r="FF85" i="3"/>
  <c r="FE86" i="3"/>
  <c r="FF86" i="3"/>
  <c r="FE87" i="3"/>
  <c r="FF87" i="3"/>
  <c r="FE88" i="3"/>
  <c r="FF88" i="3"/>
  <c r="FE89" i="3"/>
  <c r="FF89" i="3"/>
  <c r="FE90" i="3"/>
  <c r="FF90" i="3"/>
  <c r="FE92" i="3"/>
  <c r="FF92" i="3"/>
  <c r="FE93" i="3"/>
  <c r="FF93" i="3"/>
  <c r="FE94" i="3"/>
  <c r="FF94" i="3"/>
  <c r="FE95" i="3"/>
  <c r="FF95" i="3"/>
  <c r="FE96" i="3"/>
  <c r="FF96" i="3"/>
  <c r="FE97" i="3"/>
  <c r="FF97" i="3"/>
  <c r="FE98" i="3"/>
  <c r="FF98" i="3"/>
  <c r="FE99" i="3"/>
  <c r="FF99" i="3"/>
  <c r="FE100" i="3"/>
  <c r="FF100" i="3"/>
  <c r="FE101" i="3"/>
  <c r="FF101" i="3"/>
  <c r="FE102" i="3"/>
  <c r="FF102" i="3"/>
  <c r="FE103" i="3"/>
  <c r="FF103" i="3"/>
  <c r="FE104" i="3"/>
  <c r="FF104" i="3"/>
  <c r="FE105" i="3"/>
  <c r="FF105" i="3"/>
  <c r="FE106" i="3"/>
  <c r="FF106" i="3"/>
  <c r="FE107" i="3"/>
  <c r="FF107" i="3"/>
  <c r="FE108" i="3"/>
  <c r="FF108" i="3"/>
  <c r="FE109" i="3"/>
  <c r="FF109" i="3"/>
  <c r="FE110" i="3"/>
  <c r="FF110" i="3"/>
  <c r="FE111" i="3"/>
  <c r="FF111" i="3"/>
  <c r="FE112" i="3"/>
  <c r="FF112" i="3"/>
  <c r="FE113" i="3"/>
  <c r="FF113" i="3"/>
  <c r="FE114" i="3"/>
  <c r="FF114" i="3"/>
  <c r="FE115" i="3"/>
  <c r="FF115" i="3"/>
  <c r="FE116" i="3"/>
  <c r="FF116" i="3"/>
  <c r="FE117" i="3"/>
  <c r="FF117" i="3"/>
  <c r="FE118" i="3"/>
  <c r="FF118" i="3"/>
  <c r="FE121" i="3"/>
  <c r="FF121" i="3"/>
  <c r="FE122" i="3"/>
  <c r="FF122" i="3"/>
  <c r="FE123" i="3"/>
  <c r="FF123" i="3"/>
  <c r="FE124" i="3"/>
  <c r="FF124" i="3"/>
  <c r="FE125" i="3"/>
  <c r="FF125" i="3"/>
  <c r="FE126" i="3"/>
  <c r="FF126" i="3"/>
  <c r="FE127" i="3"/>
  <c r="FF127" i="3"/>
  <c r="FE128" i="3"/>
  <c r="FF128" i="3"/>
  <c r="FE129" i="3"/>
  <c r="FF129" i="3"/>
  <c r="FE132" i="3"/>
  <c r="FF132" i="3"/>
  <c r="FE133" i="3"/>
  <c r="FF133" i="3"/>
  <c r="FE134" i="3"/>
  <c r="FF134" i="3"/>
  <c r="FE135" i="3"/>
  <c r="FF135" i="3"/>
  <c r="FE136" i="3"/>
  <c r="FF136" i="3"/>
  <c r="FE138" i="3"/>
  <c r="FF138" i="3"/>
  <c r="FE139" i="3"/>
  <c r="FF139" i="3"/>
  <c r="FE140" i="3"/>
  <c r="FF140" i="3"/>
  <c r="FE141" i="3"/>
  <c r="FF141" i="3"/>
  <c r="FE142" i="3"/>
  <c r="FF142" i="3"/>
  <c r="FE143" i="3"/>
  <c r="FF143" i="3"/>
  <c r="FE144" i="3"/>
  <c r="FF144" i="3"/>
  <c r="FE145" i="3"/>
  <c r="FF145" i="3"/>
  <c r="FE146" i="3"/>
  <c r="FF146" i="3"/>
  <c r="FE147" i="3"/>
  <c r="FF147" i="3"/>
  <c r="FE148" i="3"/>
  <c r="FF148" i="3"/>
  <c r="FE149" i="3"/>
  <c r="FF149" i="3"/>
  <c r="FE150" i="3"/>
  <c r="FF150" i="3"/>
  <c r="FE151" i="3"/>
  <c r="FF151" i="3"/>
  <c r="FE152" i="3"/>
  <c r="FF152" i="3"/>
  <c r="FE153" i="3"/>
  <c r="FF153" i="3"/>
  <c r="FE154" i="3"/>
  <c r="FF154" i="3"/>
  <c r="FE155" i="3"/>
  <c r="FF155" i="3"/>
  <c r="FE156" i="3"/>
  <c r="FF156" i="3"/>
  <c r="FE157" i="3"/>
  <c r="FF157" i="3"/>
  <c r="FE158" i="3"/>
  <c r="FF158" i="3"/>
  <c r="FE159" i="3"/>
  <c r="FF159" i="3"/>
  <c r="FE160" i="3"/>
  <c r="FF160" i="3"/>
  <c r="FE161" i="3"/>
  <c r="FF161" i="3"/>
  <c r="FE163" i="3"/>
  <c r="FF163" i="3"/>
  <c r="FE164" i="3"/>
  <c r="FF164" i="3"/>
  <c r="FE165" i="3"/>
  <c r="FF165" i="3"/>
  <c r="FE166" i="3"/>
  <c r="FF166" i="3"/>
  <c r="FE167" i="3"/>
  <c r="FF167" i="3"/>
  <c r="FE168" i="3"/>
  <c r="FF168" i="3"/>
  <c r="FE169" i="3"/>
  <c r="FF169" i="3"/>
  <c r="FE170" i="3"/>
  <c r="FF170" i="3"/>
  <c r="FE171" i="3"/>
  <c r="FF171" i="3"/>
  <c r="FE172" i="3"/>
  <c r="FF172" i="3"/>
  <c r="FE174" i="3"/>
  <c r="FF174" i="3"/>
  <c r="FE175" i="3"/>
  <c r="FF175" i="3"/>
  <c r="FE176" i="3"/>
  <c r="FF176" i="3"/>
  <c r="FE179" i="3"/>
  <c r="FF179" i="3"/>
  <c r="FE180" i="3"/>
  <c r="FF180" i="3"/>
  <c r="FE181" i="3"/>
  <c r="FF181" i="3"/>
  <c r="FE182" i="3"/>
  <c r="FF182" i="3"/>
  <c r="FE183" i="3"/>
  <c r="FF183" i="3"/>
  <c r="FE184" i="3"/>
  <c r="FF184" i="3"/>
  <c r="FE185" i="3"/>
  <c r="FF185" i="3"/>
  <c r="FE186" i="3"/>
  <c r="FF186" i="3"/>
  <c r="FE187" i="3"/>
  <c r="FF187" i="3"/>
  <c r="FE189" i="3"/>
  <c r="FF189" i="3"/>
  <c r="FE190" i="3"/>
  <c r="FF190" i="3"/>
  <c r="FE191" i="3"/>
  <c r="FF191" i="3"/>
  <c r="FE192" i="3"/>
  <c r="FF192" i="3"/>
  <c r="FE193" i="3"/>
  <c r="FF193" i="3"/>
  <c r="FE194" i="3"/>
  <c r="FF194" i="3"/>
  <c r="FE195" i="3"/>
  <c r="FF195" i="3"/>
  <c r="FE196" i="3"/>
  <c r="FF196" i="3"/>
  <c r="FE197" i="3"/>
  <c r="FF197" i="3"/>
  <c r="FE198" i="3"/>
  <c r="FF198" i="3"/>
  <c r="FE199" i="3"/>
  <c r="FF199" i="3"/>
  <c r="FE200" i="3"/>
  <c r="FF200" i="3"/>
  <c r="FE201" i="3"/>
  <c r="FF201" i="3"/>
  <c r="FE202" i="3"/>
  <c r="FF202" i="3"/>
  <c r="FE203" i="3"/>
  <c r="FF203" i="3"/>
  <c r="FE205" i="3"/>
  <c r="FF205" i="3"/>
  <c r="FE206" i="3"/>
  <c r="FF206" i="3"/>
  <c r="FE207" i="3"/>
  <c r="FF207" i="3"/>
  <c r="FE208" i="3"/>
  <c r="FF208" i="3"/>
  <c r="FE209" i="3"/>
  <c r="FF209" i="3"/>
  <c r="FE210" i="3"/>
  <c r="FF210" i="3"/>
  <c r="FE211" i="3"/>
  <c r="FF211" i="3"/>
  <c r="FE212" i="3"/>
  <c r="FF212" i="3"/>
  <c r="FE213" i="3"/>
  <c r="FF213" i="3"/>
  <c r="FE214" i="3"/>
  <c r="FF214" i="3"/>
  <c r="FE215" i="3"/>
  <c r="FF215" i="3"/>
  <c r="FE216" i="3"/>
  <c r="FF216" i="3"/>
  <c r="FE217" i="3"/>
  <c r="FF217" i="3"/>
  <c r="FE218" i="3"/>
  <c r="FF218" i="3"/>
  <c r="FE219" i="3"/>
  <c r="FF219" i="3"/>
  <c r="FE220" i="3"/>
  <c r="FF220" i="3"/>
  <c r="FE221" i="3"/>
  <c r="FF221" i="3"/>
  <c r="FE222" i="3"/>
  <c r="FF222" i="3"/>
  <c r="FE223" i="3"/>
  <c r="FF223" i="3"/>
  <c r="FE224" i="3"/>
  <c r="FF224" i="3"/>
  <c r="FE225" i="3"/>
  <c r="FF225" i="3"/>
  <c r="FE226" i="3"/>
  <c r="FF226" i="3"/>
  <c r="FE227" i="3"/>
  <c r="FF227" i="3"/>
  <c r="FE228" i="3"/>
  <c r="FF228" i="3"/>
  <c r="FE229" i="3"/>
  <c r="FF229" i="3"/>
  <c r="FE230" i="3"/>
  <c r="FF230" i="3"/>
  <c r="FE231" i="3"/>
  <c r="FF231" i="3"/>
  <c r="FE232" i="3"/>
  <c r="FF232" i="3"/>
  <c r="FE233" i="3"/>
  <c r="FF233" i="3"/>
  <c r="FE234" i="3"/>
  <c r="FF234" i="3"/>
  <c r="FE235" i="3"/>
  <c r="FF235" i="3"/>
  <c r="FE236" i="3"/>
  <c r="FF236" i="3"/>
  <c r="FE237" i="3"/>
  <c r="FF237" i="3"/>
  <c r="FE238" i="3"/>
  <c r="FF238" i="3"/>
  <c r="FE239" i="3"/>
  <c r="FF239" i="3"/>
  <c r="FE241" i="3"/>
  <c r="FF241" i="3"/>
  <c r="FE242" i="3"/>
  <c r="FF242" i="3"/>
  <c r="FE244" i="3"/>
  <c r="FF244" i="3"/>
  <c r="FE245" i="3"/>
  <c r="FF245" i="3"/>
  <c r="FE246" i="3"/>
  <c r="FF246" i="3"/>
  <c r="FE247" i="3"/>
  <c r="FF247" i="3"/>
  <c r="FE248" i="3"/>
  <c r="FF248" i="3"/>
  <c r="FE249" i="3"/>
  <c r="FF249" i="3"/>
  <c r="FE250" i="3"/>
  <c r="FF250" i="3"/>
  <c r="FE251" i="3"/>
  <c r="FF251" i="3"/>
  <c r="FE252" i="3"/>
  <c r="FF252" i="3"/>
  <c r="FE253" i="3"/>
  <c r="FF253" i="3"/>
  <c r="FE254" i="3"/>
  <c r="FF254" i="3"/>
  <c r="FE255" i="3"/>
  <c r="FF255" i="3"/>
  <c r="FE256" i="3"/>
  <c r="FF256" i="3"/>
  <c r="FE257" i="3"/>
  <c r="FF257" i="3"/>
  <c r="FE258" i="3"/>
  <c r="FF258" i="3"/>
  <c r="FE259" i="3"/>
  <c r="FF259" i="3"/>
  <c r="FE260" i="3"/>
  <c r="FF260" i="3"/>
  <c r="FE261" i="3"/>
  <c r="FF261" i="3"/>
  <c r="FE262" i="3"/>
  <c r="FF262" i="3"/>
  <c r="FE263" i="3"/>
  <c r="FF263" i="3"/>
  <c r="FE264" i="3"/>
  <c r="FF264" i="3"/>
  <c r="FE265" i="3"/>
  <c r="FF265" i="3"/>
  <c r="FE266" i="3"/>
  <c r="FF266" i="3"/>
  <c r="FE267" i="3"/>
  <c r="FF267" i="3"/>
  <c r="FE269" i="3"/>
  <c r="FF269" i="3"/>
  <c r="FE270" i="3"/>
  <c r="FF270" i="3"/>
  <c r="FE271" i="3"/>
  <c r="FF271" i="3"/>
  <c r="FE272" i="3"/>
  <c r="FF272" i="3"/>
  <c r="FE273" i="3"/>
  <c r="FF273" i="3"/>
  <c r="FE274" i="3"/>
  <c r="FF274" i="3"/>
  <c r="FE275" i="3"/>
  <c r="FF275" i="3"/>
  <c r="FE276" i="3"/>
  <c r="FF276" i="3"/>
  <c r="FE277" i="3"/>
  <c r="FF277" i="3"/>
  <c r="FE278" i="3"/>
  <c r="FF278" i="3"/>
  <c r="FE279" i="3"/>
  <c r="FF279" i="3"/>
  <c r="FE280" i="3"/>
  <c r="FF280" i="3"/>
  <c r="FE281" i="3"/>
  <c r="FF281" i="3"/>
  <c r="FE282" i="3"/>
  <c r="FF282" i="3"/>
  <c r="FE283" i="3"/>
  <c r="FF283" i="3"/>
  <c r="FE284" i="3"/>
  <c r="FF284" i="3"/>
  <c r="FE285" i="3"/>
  <c r="FF285" i="3"/>
  <c r="FE286" i="3"/>
  <c r="FF286" i="3"/>
  <c r="FE287" i="3"/>
  <c r="FF287" i="3"/>
  <c r="FE288" i="3"/>
  <c r="FF288" i="3"/>
  <c r="FE290" i="3"/>
  <c r="FF290" i="3"/>
  <c r="FE291" i="3"/>
  <c r="FF291" i="3"/>
  <c r="FE292" i="3"/>
  <c r="FF292" i="3"/>
  <c r="FE293" i="3"/>
  <c r="FF293" i="3"/>
  <c r="FE294" i="3"/>
  <c r="FF294" i="3"/>
  <c r="FE295" i="3"/>
  <c r="FF295" i="3"/>
  <c r="FE296" i="3"/>
  <c r="FF296" i="3"/>
  <c r="FE297" i="3"/>
  <c r="FF297" i="3"/>
  <c r="FE298" i="3"/>
  <c r="FF298" i="3"/>
  <c r="FE299" i="3"/>
  <c r="FF299" i="3"/>
  <c r="FE301" i="3"/>
  <c r="FF301" i="3"/>
  <c r="FE302" i="3"/>
  <c r="FF302" i="3"/>
  <c r="FE303" i="3"/>
  <c r="FF303" i="3"/>
  <c r="FE304" i="3"/>
  <c r="FF304" i="3"/>
  <c r="FE305" i="3"/>
  <c r="FF305" i="3"/>
  <c r="FE306" i="3"/>
  <c r="FF306" i="3"/>
  <c r="FE307" i="3"/>
  <c r="FF307" i="3"/>
  <c r="FE308" i="3"/>
  <c r="FF308" i="3"/>
  <c r="FE309" i="3"/>
  <c r="FF309" i="3"/>
  <c r="FE310" i="3"/>
  <c r="FF310" i="3"/>
  <c r="FE311" i="3"/>
  <c r="FF311" i="3"/>
  <c r="FE312" i="3"/>
  <c r="FF312" i="3"/>
  <c r="FE314" i="3"/>
  <c r="FF314" i="3"/>
  <c r="FE316" i="3"/>
  <c r="FF316" i="3"/>
  <c r="FE318" i="3"/>
  <c r="FF318" i="3"/>
  <c r="FE320" i="3"/>
  <c r="FF320" i="3"/>
  <c r="FE321" i="3"/>
  <c r="FF321" i="3"/>
  <c r="FE322" i="3"/>
  <c r="FF322" i="3"/>
  <c r="FE323" i="3"/>
  <c r="FF323" i="3"/>
  <c r="FE324" i="3"/>
  <c r="FF324" i="3"/>
  <c r="FE325" i="3"/>
  <c r="FF325" i="3"/>
  <c r="FE326" i="3"/>
  <c r="FF326" i="3"/>
  <c r="FE327" i="3"/>
  <c r="FF327" i="3"/>
  <c r="FE329" i="3"/>
  <c r="FF329" i="3"/>
  <c r="FE331" i="3"/>
  <c r="FF331" i="3"/>
  <c r="FE332" i="3"/>
  <c r="FF332" i="3"/>
  <c r="FE333" i="3"/>
  <c r="FF333" i="3"/>
  <c r="FE334" i="3"/>
  <c r="FF334" i="3"/>
  <c r="FE335" i="3"/>
  <c r="FF335" i="3"/>
  <c r="FE336" i="3"/>
  <c r="FF336" i="3"/>
  <c r="FE338" i="3"/>
  <c r="FF338" i="3"/>
  <c r="FE339" i="3"/>
  <c r="FF339" i="3"/>
  <c r="FE340" i="3"/>
  <c r="FF340" i="3"/>
  <c r="FE341" i="3"/>
  <c r="FF341" i="3"/>
  <c r="FE342" i="3"/>
  <c r="FF342" i="3"/>
  <c r="FE344" i="3"/>
  <c r="FF344" i="3"/>
  <c r="FE345" i="3"/>
  <c r="FF345" i="3"/>
  <c r="FE346" i="3"/>
  <c r="FF346" i="3"/>
  <c r="FE347" i="3"/>
  <c r="FF347" i="3"/>
  <c r="FE348" i="3"/>
  <c r="FF348" i="3"/>
  <c r="FE349" i="3"/>
  <c r="FF349" i="3"/>
  <c r="FE350" i="3"/>
  <c r="FF350" i="3"/>
  <c r="FE351" i="3"/>
  <c r="FF351" i="3"/>
  <c r="FE352" i="3"/>
  <c r="FF352" i="3"/>
  <c r="FE353" i="3"/>
  <c r="FF353" i="3"/>
  <c r="FE354" i="3"/>
  <c r="FF354" i="3"/>
  <c r="FE356" i="3"/>
  <c r="FF356" i="3"/>
  <c r="FE357" i="3"/>
  <c r="FF357" i="3"/>
  <c r="FE358" i="3"/>
  <c r="FF358" i="3"/>
  <c r="FE360" i="3"/>
  <c r="FF360" i="3"/>
  <c r="FE361" i="3"/>
  <c r="FF361" i="3"/>
  <c r="FE362" i="3"/>
  <c r="FF362" i="3"/>
  <c r="FE363" i="3"/>
  <c r="FF363" i="3"/>
  <c r="FE364" i="3"/>
  <c r="FF364" i="3"/>
  <c r="FE365" i="3"/>
  <c r="FF365" i="3"/>
  <c r="FE366" i="3"/>
  <c r="FF366" i="3"/>
  <c r="FE367" i="3"/>
  <c r="FF367" i="3"/>
  <c r="FE369" i="3"/>
  <c r="FF369" i="3"/>
  <c r="FE370" i="3"/>
  <c r="FF370" i="3"/>
  <c r="FE372" i="3"/>
  <c r="FF372" i="3"/>
  <c r="FE373" i="3"/>
  <c r="FF373" i="3"/>
  <c r="FE374" i="3"/>
  <c r="FF374" i="3"/>
  <c r="FE375" i="3"/>
  <c r="FF375" i="3"/>
  <c r="FE376" i="3"/>
  <c r="FF376" i="3"/>
  <c r="FE377" i="3"/>
  <c r="FF377" i="3"/>
  <c r="FE378" i="3"/>
  <c r="FF378" i="3"/>
  <c r="FE379" i="3"/>
  <c r="FF379" i="3"/>
  <c r="FE380" i="3"/>
  <c r="FF380" i="3"/>
  <c r="FE381" i="3"/>
  <c r="FF381" i="3"/>
  <c r="FE382" i="3"/>
  <c r="FF382" i="3"/>
  <c r="FE383" i="3"/>
  <c r="FF383" i="3"/>
  <c r="FE384" i="3"/>
  <c r="FF384" i="3"/>
  <c r="FE385" i="3"/>
  <c r="FF385" i="3"/>
  <c r="FE387" i="3"/>
  <c r="FF387" i="3"/>
  <c r="FE388" i="3"/>
  <c r="FF388" i="3"/>
  <c r="FE389" i="3"/>
  <c r="FF389" i="3"/>
  <c r="FE390" i="3"/>
  <c r="FF390" i="3"/>
  <c r="FE391" i="3"/>
  <c r="FF391" i="3"/>
  <c r="FE392" i="3"/>
  <c r="FF392" i="3"/>
  <c r="FE393" i="3"/>
  <c r="FF393" i="3"/>
  <c r="FE394" i="3"/>
  <c r="FF394" i="3"/>
  <c r="FE395" i="3"/>
  <c r="FF395" i="3"/>
  <c r="FE396" i="3"/>
  <c r="FF396" i="3"/>
  <c r="FE397" i="3"/>
  <c r="FF397" i="3"/>
  <c r="FE398" i="3"/>
  <c r="FF398" i="3"/>
  <c r="FE399" i="3"/>
  <c r="FF399" i="3"/>
  <c r="FE400" i="3"/>
  <c r="FF400" i="3"/>
  <c r="FE401" i="3"/>
  <c r="FF401" i="3"/>
  <c r="FE402" i="3"/>
  <c r="FF402" i="3"/>
  <c r="FE403" i="3"/>
  <c r="FF403" i="3"/>
  <c r="FE404" i="3"/>
  <c r="FF404" i="3"/>
  <c r="FE405" i="3"/>
  <c r="FF405" i="3"/>
  <c r="FE406" i="3"/>
  <c r="FF406" i="3"/>
  <c r="FE407" i="3"/>
  <c r="FF407" i="3"/>
  <c r="FE408" i="3"/>
  <c r="FF408" i="3"/>
  <c r="FE409" i="3"/>
  <c r="FF409" i="3"/>
  <c r="FE410" i="3"/>
  <c r="FF410" i="3"/>
  <c r="FE411" i="3"/>
  <c r="FF411" i="3"/>
  <c r="FE412" i="3"/>
  <c r="FF412" i="3"/>
  <c r="FE413" i="3"/>
  <c r="FF413" i="3"/>
  <c r="FE414" i="3"/>
  <c r="FF414" i="3"/>
  <c r="FE415" i="3"/>
  <c r="FF415" i="3"/>
  <c r="FE416" i="3"/>
  <c r="FF416" i="3"/>
  <c r="FE417" i="3"/>
  <c r="FF417" i="3"/>
  <c r="FE418" i="3"/>
  <c r="FF418" i="3"/>
  <c r="FE419" i="3"/>
  <c r="FF419" i="3"/>
  <c r="FE420" i="3"/>
  <c r="FF420" i="3"/>
  <c r="FE421" i="3"/>
  <c r="FF421" i="3"/>
  <c r="FE422" i="3"/>
  <c r="FF422" i="3"/>
  <c r="FE423" i="3"/>
  <c r="FF423" i="3"/>
  <c r="FE424" i="3"/>
  <c r="FF424" i="3"/>
  <c r="FE426" i="3"/>
  <c r="FF426" i="3"/>
  <c r="FE427" i="3"/>
  <c r="FF427" i="3"/>
  <c r="FE428" i="3"/>
  <c r="FF428" i="3"/>
  <c r="FE429" i="3"/>
  <c r="FF429" i="3"/>
  <c r="FE430" i="3"/>
  <c r="FF430" i="3"/>
  <c r="FE431" i="3"/>
  <c r="FF431" i="3"/>
  <c r="FE432" i="3"/>
  <c r="FF432" i="3"/>
  <c r="FE433" i="3"/>
  <c r="FF433" i="3"/>
  <c r="FE435" i="3"/>
  <c r="FF435" i="3"/>
  <c r="FE436" i="3"/>
  <c r="FF436" i="3"/>
  <c r="FE437" i="3"/>
  <c r="FF437" i="3"/>
  <c r="FE439" i="3"/>
  <c r="FF439" i="3"/>
  <c r="FE440" i="3"/>
  <c r="FF440" i="3"/>
  <c r="FE441" i="3"/>
  <c r="FF441" i="3"/>
  <c r="FE442" i="3"/>
  <c r="FF442" i="3"/>
  <c r="FE443" i="3"/>
  <c r="FF443" i="3"/>
  <c r="FE444" i="3"/>
  <c r="FF444" i="3"/>
  <c r="FE445" i="3"/>
  <c r="FF445" i="3"/>
  <c r="FE446" i="3"/>
  <c r="FF446" i="3"/>
  <c r="FE447" i="3"/>
  <c r="FF447" i="3"/>
  <c r="FE448" i="3"/>
  <c r="FF448" i="3"/>
  <c r="FE449" i="3"/>
  <c r="FF449" i="3"/>
  <c r="FE450" i="3"/>
  <c r="FF450" i="3"/>
  <c r="FE451" i="3"/>
  <c r="FF451" i="3"/>
  <c r="FE452" i="3"/>
  <c r="FF452" i="3"/>
  <c r="FE453" i="3"/>
  <c r="FF453" i="3"/>
  <c r="FE457" i="3"/>
  <c r="FF457" i="3"/>
  <c r="FE458" i="3"/>
  <c r="FF458" i="3"/>
  <c r="FE459" i="3"/>
  <c r="FF459" i="3"/>
  <c r="FE460" i="3"/>
  <c r="FF460" i="3"/>
  <c r="FE461" i="3"/>
  <c r="FF461" i="3"/>
  <c r="FE462" i="3"/>
  <c r="FF462" i="3"/>
  <c r="FE464" i="3"/>
  <c r="FF464" i="3"/>
  <c r="FE465" i="3"/>
  <c r="FF465" i="3"/>
  <c r="FE466" i="3"/>
  <c r="FF466" i="3"/>
  <c r="FE467" i="3"/>
  <c r="FF467" i="3"/>
  <c r="FE468" i="3"/>
  <c r="FF468" i="3"/>
  <c r="FE469" i="3"/>
  <c r="FF469" i="3"/>
  <c r="FE470" i="3"/>
  <c r="FF470" i="3"/>
  <c r="FE471" i="3"/>
  <c r="FF471" i="3"/>
  <c r="FE472" i="3"/>
  <c r="FF472" i="3"/>
  <c r="FE474" i="3"/>
  <c r="FF474" i="3"/>
  <c r="FE475" i="3"/>
  <c r="FF475" i="3"/>
  <c r="FE476" i="3"/>
  <c r="FF476" i="3"/>
  <c r="FE477" i="3"/>
  <c r="FF477" i="3"/>
  <c r="FE478" i="3"/>
  <c r="FF478" i="3"/>
  <c r="FE479" i="3"/>
  <c r="FF479" i="3"/>
  <c r="FE480" i="3"/>
  <c r="FF480" i="3"/>
  <c r="FE481" i="3"/>
  <c r="FF481" i="3"/>
  <c r="FE482" i="3"/>
  <c r="FF482" i="3"/>
  <c r="FE483" i="3"/>
  <c r="FF483" i="3"/>
  <c r="FE485" i="3"/>
  <c r="FF485" i="3"/>
  <c r="FE486" i="3"/>
  <c r="FF486" i="3"/>
  <c r="FE487" i="3"/>
  <c r="FF487" i="3"/>
  <c r="FE488" i="3"/>
  <c r="FF488" i="3"/>
  <c r="FE489" i="3"/>
  <c r="FF489" i="3"/>
  <c r="FE490" i="3"/>
  <c r="FF490" i="3"/>
  <c r="FE491" i="3"/>
  <c r="FF491" i="3"/>
  <c r="FE493" i="3"/>
  <c r="FF493" i="3"/>
  <c r="FE494" i="3"/>
  <c r="FF494" i="3"/>
  <c r="FE495" i="3"/>
  <c r="FF495" i="3"/>
  <c r="FE496" i="3"/>
  <c r="FF496" i="3"/>
  <c r="FE497" i="3"/>
  <c r="FF497" i="3"/>
  <c r="FE498" i="3"/>
  <c r="FF498" i="3"/>
  <c r="FE499" i="3"/>
  <c r="FF499" i="3"/>
  <c r="FE500" i="3"/>
  <c r="FF500" i="3"/>
  <c r="FE501" i="3"/>
  <c r="FF501" i="3"/>
  <c r="FE502" i="3"/>
  <c r="FF502" i="3"/>
  <c r="FE504" i="3"/>
  <c r="FF504" i="3"/>
  <c r="FE505" i="3"/>
  <c r="FF505" i="3"/>
  <c r="FE506" i="3"/>
  <c r="FF506" i="3"/>
  <c r="FE507" i="3"/>
  <c r="FF507" i="3"/>
  <c r="FE508" i="3"/>
  <c r="FF508" i="3"/>
  <c r="FE509" i="3"/>
  <c r="FF509" i="3"/>
  <c r="FE510" i="3"/>
  <c r="FF510" i="3"/>
  <c r="FE511" i="3"/>
  <c r="FF511" i="3"/>
  <c r="FE512" i="3"/>
  <c r="FF512" i="3"/>
  <c r="FE513" i="3"/>
  <c r="FF513" i="3"/>
  <c r="FE514" i="3"/>
  <c r="FF514" i="3"/>
  <c r="FE515" i="3"/>
  <c r="FF515" i="3"/>
  <c r="FE516" i="3"/>
  <c r="FF516" i="3"/>
  <c r="FE517" i="3"/>
  <c r="FF517" i="3"/>
  <c r="FE519" i="3"/>
  <c r="FF519" i="3"/>
  <c r="FE520" i="3"/>
  <c r="FF520" i="3"/>
  <c r="FE521" i="3"/>
  <c r="FF521" i="3"/>
  <c r="FE522" i="3"/>
  <c r="FF522" i="3"/>
  <c r="FE523" i="3"/>
  <c r="FF523" i="3"/>
  <c r="FE525" i="3"/>
  <c r="FF525" i="3"/>
  <c r="FE526" i="3"/>
  <c r="FF526" i="3"/>
  <c r="FE527" i="3"/>
  <c r="FF527" i="3"/>
  <c r="FE528" i="3"/>
  <c r="FF528" i="3"/>
  <c r="FE529" i="3"/>
  <c r="FF529" i="3"/>
  <c r="FE530" i="3"/>
  <c r="FF530" i="3"/>
  <c r="FE531" i="3"/>
  <c r="FF531" i="3"/>
  <c r="FE532" i="3"/>
  <c r="FF532" i="3"/>
  <c r="FE533" i="3"/>
  <c r="FF533" i="3"/>
  <c r="FE534" i="3"/>
  <c r="FF534" i="3"/>
  <c r="FE535" i="3"/>
  <c r="FF535" i="3"/>
  <c r="FE536" i="3"/>
  <c r="FF536" i="3"/>
  <c r="FE537" i="3"/>
  <c r="FF537" i="3"/>
  <c r="FE538" i="3"/>
  <c r="FF538" i="3"/>
  <c r="FE539" i="3"/>
  <c r="FF539" i="3"/>
  <c r="FE540" i="3"/>
  <c r="FF540" i="3"/>
  <c r="FE541" i="3"/>
  <c r="FF541" i="3"/>
  <c r="FE542" i="3"/>
  <c r="FF542" i="3"/>
  <c r="FE543" i="3"/>
  <c r="FF543" i="3"/>
  <c r="FE544" i="3"/>
  <c r="FF544" i="3"/>
  <c r="FE545" i="3"/>
  <c r="FF545" i="3"/>
  <c r="FE546" i="3"/>
  <c r="FF546" i="3"/>
  <c r="FE547" i="3"/>
  <c r="FF547" i="3"/>
  <c r="FE548" i="3"/>
  <c r="FF548" i="3"/>
  <c r="FE549" i="3"/>
  <c r="FF549" i="3"/>
  <c r="FE550" i="3"/>
  <c r="FF550" i="3"/>
  <c r="FE551" i="3"/>
  <c r="FF551" i="3"/>
  <c r="FE552" i="3"/>
  <c r="FF552" i="3"/>
  <c r="FE553" i="3"/>
  <c r="FF553" i="3"/>
  <c r="FE554" i="3"/>
  <c r="FF554" i="3"/>
  <c r="FE555" i="3"/>
  <c r="FF555" i="3"/>
  <c r="FE556" i="3"/>
  <c r="FF556" i="3"/>
  <c r="FE484" i="3"/>
  <c r="FF484" i="3"/>
  <c r="L484" i="3" s="1"/>
  <c r="FE268" i="3"/>
  <c r="FF268" i="3"/>
  <c r="L268" i="3" s="1"/>
  <c r="FE289" i="3"/>
  <c r="FF289" i="3"/>
  <c r="FE240" i="3"/>
  <c r="FF240" i="3"/>
  <c r="L240" i="3" s="1"/>
  <c r="FE330" i="3"/>
  <c r="FF330" i="3"/>
  <c r="L330" i="3" s="1"/>
  <c r="FE359" i="3"/>
  <c r="FF359" i="3"/>
  <c r="L359" i="3" s="1"/>
  <c r="FE8" i="3"/>
  <c r="FF8" i="3"/>
  <c r="L8" i="3" s="1"/>
  <c r="FE162" i="3"/>
  <c r="FF162" i="3"/>
  <c r="L162" i="3" s="1"/>
  <c r="FE40" i="3"/>
  <c r="FF40" i="3"/>
  <c r="L40" i="3" s="1"/>
  <c r="FE454" i="3"/>
  <c r="FF454" i="3"/>
  <c r="L454" i="3" s="1"/>
  <c r="FE120" i="3"/>
  <c r="FF120" i="3"/>
  <c r="L120" i="3" s="1"/>
  <c r="FE503" i="3"/>
  <c r="FF503" i="3"/>
  <c r="L503" i="3" s="1"/>
  <c r="FE69" i="3"/>
  <c r="FF69" i="3"/>
  <c r="L69" i="3" s="1"/>
  <c r="FE368" i="3"/>
  <c r="FF368" i="3"/>
  <c r="L368" i="3" s="1"/>
  <c r="FE178" i="3"/>
  <c r="FF178" i="3"/>
  <c r="L178" i="3" s="1"/>
  <c r="FE438" i="3"/>
  <c r="FF438" i="3"/>
  <c r="L438" i="3" s="1"/>
  <c r="FE557" i="3"/>
  <c r="FF557" i="3"/>
  <c r="L557" i="3" s="1"/>
  <c r="FE558" i="3"/>
  <c r="FF558" i="3"/>
  <c r="L558" i="3" s="1"/>
  <c r="FE559" i="3"/>
  <c r="FF559" i="3"/>
  <c r="L559" i="3" s="1"/>
  <c r="FE386" i="3"/>
  <c r="FF386" i="3"/>
  <c r="L386" i="3" s="1"/>
  <c r="FE52" i="3"/>
  <c r="FF52" i="3"/>
  <c r="L52" i="3" s="1"/>
  <c r="FE119" i="3"/>
  <c r="FF119" i="3"/>
  <c r="L119" i="3" s="1"/>
  <c r="FE355" i="3"/>
  <c r="FF355" i="3"/>
  <c r="L355" i="3" s="1"/>
  <c r="FE455" i="3"/>
  <c r="FF455" i="3"/>
  <c r="L455" i="3" s="1"/>
  <c r="FE337" i="3"/>
  <c r="FF337" i="3"/>
  <c r="L337" i="3" s="1"/>
  <c r="FE50" i="3"/>
  <c r="FF50" i="3"/>
  <c r="L50" i="3" s="1"/>
  <c r="FE343" i="3"/>
  <c r="FF343" i="3"/>
  <c r="L343" i="3" s="1"/>
  <c r="FE131" i="3"/>
  <c r="FF131" i="3"/>
  <c r="L131" i="3" s="1"/>
  <c r="FE492" i="3"/>
  <c r="FF492" i="3"/>
  <c r="L492" i="3" s="1"/>
  <c r="FE317" i="3"/>
  <c r="FF317" i="3"/>
  <c r="L317" i="3" s="1"/>
  <c r="FE560" i="3"/>
  <c r="FF560" i="3"/>
  <c r="L560" i="3" s="1"/>
  <c r="FE371" i="3"/>
  <c r="FF371" i="3"/>
  <c r="L371" i="3" s="1"/>
  <c r="FE55" i="3"/>
  <c r="FF55" i="3"/>
  <c r="L55" i="3" s="1"/>
  <c r="FE188" i="3"/>
  <c r="FF188" i="3"/>
  <c r="L188" i="3" s="1"/>
  <c r="FE473" i="3"/>
  <c r="FF473" i="3"/>
  <c r="L473" i="3" s="1"/>
  <c r="FE137" i="3"/>
  <c r="FF137" i="3"/>
  <c r="L137" i="3" s="1"/>
  <c r="FE313" i="3"/>
  <c r="FF313" i="3"/>
  <c r="L313" i="3" s="1"/>
  <c r="FE204" i="3"/>
  <c r="FF204" i="3"/>
  <c r="L204" i="3" s="1"/>
  <c r="FE58" i="3"/>
  <c r="FF58" i="3"/>
  <c r="L58" i="3" s="1"/>
  <c r="FE177" i="3"/>
  <c r="FF177" i="3"/>
  <c r="L177" i="3" s="1"/>
  <c r="FE243" i="3"/>
  <c r="FF243" i="3"/>
  <c r="L243" i="3" s="1"/>
  <c r="FE463" i="3"/>
  <c r="FF463" i="3"/>
  <c r="L463" i="3" s="1"/>
  <c r="FE91" i="3"/>
  <c r="FF91" i="3"/>
  <c r="L91" i="3" s="1"/>
  <c r="FE434" i="3"/>
  <c r="FF434" i="3"/>
  <c r="L434" i="3" s="1"/>
  <c r="FE561" i="3"/>
  <c r="FF561" i="3"/>
  <c r="L561" i="3" s="1"/>
  <c r="FE173" i="3"/>
  <c r="FF173" i="3"/>
  <c r="L173" i="3" s="1"/>
  <c r="FE524" i="3"/>
  <c r="FF524" i="3"/>
  <c r="L524" i="3" s="1"/>
  <c r="FE45" i="3"/>
  <c r="FF45" i="3"/>
  <c r="L45" i="3" s="1"/>
  <c r="FE315" i="3"/>
  <c r="FF315" i="3"/>
  <c r="L315" i="3" s="1"/>
  <c r="FE32" i="3"/>
  <c r="FF32" i="3"/>
  <c r="L32" i="3" s="1"/>
  <c r="FE130" i="3"/>
  <c r="FF130" i="3"/>
  <c r="L130" i="3" s="1"/>
  <c r="FE300" i="3"/>
  <c r="FF300" i="3"/>
  <c r="L300" i="3" s="1"/>
  <c r="FE319" i="3"/>
  <c r="FF319" i="3"/>
  <c r="L319" i="3" s="1"/>
  <c r="FE328" i="3"/>
  <c r="FF328" i="3"/>
  <c r="L328" i="3" s="1"/>
  <c r="FE425" i="3"/>
  <c r="FF425" i="3"/>
  <c r="L425" i="3" s="1"/>
  <c r="FE518" i="3"/>
  <c r="FF518" i="3"/>
  <c r="L518" i="3" s="1"/>
  <c r="FF456" i="3"/>
  <c r="FE456" i="3"/>
  <c r="AP484" i="3"/>
  <c r="AP268" i="3"/>
  <c r="AP289" i="3"/>
  <c r="AP240" i="3"/>
  <c r="AP330" i="3"/>
  <c r="AP359" i="3"/>
  <c r="AP8" i="3"/>
  <c r="AP162" i="3"/>
  <c r="AP40" i="3"/>
  <c r="AP454" i="3"/>
  <c r="AP120" i="3"/>
  <c r="AP503" i="3"/>
  <c r="AP69" i="3"/>
  <c r="AP368" i="3"/>
  <c r="AP178" i="3"/>
  <c r="AP438" i="3"/>
  <c r="AP557" i="3"/>
  <c r="AP558" i="3"/>
  <c r="AP559" i="3"/>
  <c r="AP386" i="3"/>
  <c r="AP52" i="3"/>
  <c r="AP119" i="3"/>
  <c r="AP355" i="3"/>
  <c r="AP455" i="3"/>
  <c r="AP337" i="3"/>
  <c r="AP50" i="3"/>
  <c r="AP343" i="3"/>
  <c r="AP131" i="3"/>
  <c r="AP492" i="3"/>
  <c r="AP317" i="3"/>
  <c r="AP560" i="3"/>
  <c r="AP371" i="3"/>
  <c r="AP55" i="3"/>
  <c r="AP188" i="3"/>
  <c r="AP473" i="3"/>
  <c r="AP137" i="3"/>
  <c r="AP313" i="3"/>
  <c r="AP204" i="3"/>
  <c r="AP58" i="3"/>
  <c r="AP177" i="3"/>
  <c r="AP243" i="3"/>
  <c r="AP463" i="3"/>
  <c r="AP91" i="3"/>
  <c r="AP434" i="3"/>
  <c r="AP561" i="3"/>
  <c r="AP173" i="3"/>
  <c r="AP524" i="3"/>
  <c r="AP45" i="3"/>
  <c r="AP315" i="3"/>
  <c r="AP32" i="3"/>
  <c r="AP130" i="3"/>
  <c r="AP300" i="3"/>
  <c r="AP319" i="3"/>
  <c r="AP328" i="3"/>
  <c r="AP425" i="3"/>
  <c r="AP518" i="3"/>
  <c r="Y484" i="3"/>
  <c r="Y268" i="3"/>
  <c r="Y289" i="3"/>
  <c r="Y240" i="3"/>
  <c r="Y330" i="3"/>
  <c r="Y359" i="3"/>
  <c r="Y8" i="3"/>
  <c r="Y162" i="3"/>
  <c r="Y40" i="3"/>
  <c r="Y454" i="3"/>
  <c r="Y120" i="3"/>
  <c r="Y503" i="3"/>
  <c r="Y69" i="3"/>
  <c r="Y368" i="3"/>
  <c r="Y178" i="3"/>
  <c r="Y438" i="3"/>
  <c r="Y557" i="3"/>
  <c r="Y558" i="3"/>
  <c r="Y559" i="3"/>
  <c r="Y386" i="3"/>
  <c r="Y52" i="3"/>
  <c r="Y119" i="3"/>
  <c r="Y355" i="3"/>
  <c r="Y455" i="3"/>
  <c r="Y337" i="3"/>
  <c r="Y50" i="3"/>
  <c r="Y343" i="3"/>
  <c r="Y131" i="3"/>
  <c r="Y492" i="3"/>
  <c r="Y317" i="3"/>
  <c r="Y560" i="3"/>
  <c r="Y371" i="3"/>
  <c r="Y55" i="3"/>
  <c r="Y188" i="3"/>
  <c r="Y473" i="3"/>
  <c r="Y137" i="3"/>
  <c r="Y313" i="3"/>
  <c r="Y204" i="3"/>
  <c r="Y58" i="3"/>
  <c r="Y177" i="3"/>
  <c r="Y243" i="3"/>
  <c r="Y463" i="3"/>
  <c r="Y91" i="3"/>
  <c r="Y434" i="3"/>
  <c r="Y561" i="3"/>
  <c r="Y173" i="3"/>
  <c r="Y524" i="3"/>
  <c r="Y45" i="3"/>
  <c r="Y315" i="3"/>
  <c r="Y32" i="3"/>
  <c r="Y130" i="3"/>
  <c r="Y300" i="3"/>
  <c r="Y319" i="3"/>
  <c r="Y328" i="3"/>
  <c r="Y425" i="3"/>
  <c r="Y518" i="3"/>
  <c r="X484" i="3"/>
  <c r="X268" i="3"/>
  <c r="X289" i="3"/>
  <c r="X240" i="3"/>
  <c r="X330" i="3"/>
  <c r="X359" i="3"/>
  <c r="X8" i="3"/>
  <c r="X162" i="3"/>
  <c r="X40" i="3"/>
  <c r="X454" i="3"/>
  <c r="X120" i="3"/>
  <c r="X503" i="3"/>
  <c r="X69" i="3"/>
  <c r="X368" i="3"/>
  <c r="X178" i="3"/>
  <c r="X438" i="3"/>
  <c r="X557" i="3"/>
  <c r="X558" i="3"/>
  <c r="X559" i="3"/>
  <c r="X386" i="3"/>
  <c r="X52" i="3"/>
  <c r="X119" i="3"/>
  <c r="X355" i="3"/>
  <c r="X455" i="3"/>
  <c r="X337" i="3"/>
  <c r="X50" i="3"/>
  <c r="X343" i="3"/>
  <c r="X131" i="3"/>
  <c r="X492" i="3"/>
  <c r="X317" i="3"/>
  <c r="X560" i="3"/>
  <c r="X371" i="3"/>
  <c r="X55" i="3"/>
  <c r="X188" i="3"/>
  <c r="X473" i="3"/>
  <c r="X137" i="3"/>
  <c r="X313" i="3"/>
  <c r="X204" i="3"/>
  <c r="X58" i="3"/>
  <c r="X177" i="3"/>
  <c r="X243" i="3"/>
  <c r="X463" i="3"/>
  <c r="X91" i="3"/>
  <c r="X434" i="3"/>
  <c r="X561" i="3"/>
  <c r="X173" i="3"/>
  <c r="X524" i="3"/>
  <c r="X45" i="3"/>
  <c r="X315" i="3"/>
  <c r="X32" i="3"/>
  <c r="X130" i="3"/>
  <c r="X300" i="3"/>
  <c r="X319" i="3"/>
  <c r="X328" i="3"/>
  <c r="X425" i="3"/>
  <c r="X518" i="3"/>
  <c r="W484" i="3"/>
  <c r="W268" i="3"/>
  <c r="W289" i="3"/>
  <c r="W240" i="3"/>
  <c r="W330" i="3"/>
  <c r="W359" i="3"/>
  <c r="W8" i="3"/>
  <c r="W162" i="3"/>
  <c r="W40" i="3"/>
  <c r="W454" i="3"/>
  <c r="W120" i="3"/>
  <c r="W503" i="3"/>
  <c r="W69" i="3"/>
  <c r="W368" i="3"/>
  <c r="W178" i="3"/>
  <c r="W438" i="3"/>
  <c r="W557" i="3"/>
  <c r="W558" i="3"/>
  <c r="W559" i="3"/>
  <c r="W386" i="3"/>
  <c r="W52" i="3"/>
  <c r="W119" i="3"/>
  <c r="W355" i="3"/>
  <c r="W455" i="3"/>
  <c r="W337" i="3"/>
  <c r="W50" i="3"/>
  <c r="W343" i="3"/>
  <c r="W131" i="3"/>
  <c r="W492" i="3"/>
  <c r="W317" i="3"/>
  <c r="W560" i="3"/>
  <c r="W371" i="3"/>
  <c r="W55" i="3"/>
  <c r="W188" i="3"/>
  <c r="W473" i="3"/>
  <c r="W137" i="3"/>
  <c r="W313" i="3"/>
  <c r="W204" i="3"/>
  <c r="W58" i="3"/>
  <c r="W177" i="3"/>
  <c r="W243" i="3"/>
  <c r="W463" i="3"/>
  <c r="W91" i="3"/>
  <c r="W434" i="3"/>
  <c r="W561" i="3"/>
  <c r="W173" i="3"/>
  <c r="W524" i="3"/>
  <c r="W45" i="3"/>
  <c r="W315" i="3"/>
  <c r="W32" i="3"/>
  <c r="W130" i="3"/>
  <c r="W300" i="3"/>
  <c r="W319" i="3"/>
  <c r="W328" i="3"/>
  <c r="W425" i="3"/>
  <c r="W518" i="3"/>
  <c r="V484" i="3"/>
  <c r="V268" i="3"/>
  <c r="V289" i="3"/>
  <c r="V240" i="3"/>
  <c r="V330" i="3"/>
  <c r="V359" i="3"/>
  <c r="V8" i="3"/>
  <c r="V162" i="3"/>
  <c r="V40" i="3"/>
  <c r="V454" i="3"/>
  <c r="V120" i="3"/>
  <c r="V503" i="3"/>
  <c r="V69" i="3"/>
  <c r="V368" i="3"/>
  <c r="V178" i="3"/>
  <c r="V438" i="3"/>
  <c r="V557" i="3"/>
  <c r="V558" i="3"/>
  <c r="V559" i="3"/>
  <c r="V386" i="3"/>
  <c r="V52" i="3"/>
  <c r="V119" i="3"/>
  <c r="V355" i="3"/>
  <c r="V455" i="3"/>
  <c r="V337" i="3"/>
  <c r="V50" i="3"/>
  <c r="V343" i="3"/>
  <c r="V131" i="3"/>
  <c r="V492" i="3"/>
  <c r="V317" i="3"/>
  <c r="V560" i="3"/>
  <c r="V371" i="3"/>
  <c r="V55" i="3"/>
  <c r="V188" i="3"/>
  <c r="V473" i="3"/>
  <c r="V137" i="3"/>
  <c r="V313" i="3"/>
  <c r="V204" i="3"/>
  <c r="V58" i="3"/>
  <c r="V177" i="3"/>
  <c r="V243" i="3"/>
  <c r="V463" i="3"/>
  <c r="V91" i="3"/>
  <c r="V434" i="3"/>
  <c r="V561" i="3"/>
  <c r="V173" i="3"/>
  <c r="V524" i="3"/>
  <c r="V45" i="3"/>
  <c r="V315" i="3"/>
  <c r="V32" i="3"/>
  <c r="V130" i="3"/>
  <c r="V300" i="3"/>
  <c r="V319" i="3"/>
  <c r="V328" i="3"/>
  <c r="V425" i="3"/>
  <c r="V518" i="3"/>
  <c r="S484" i="3"/>
  <c r="S268" i="3"/>
  <c r="S289" i="3"/>
  <c r="S240" i="3"/>
  <c r="S330" i="3"/>
  <c r="S359" i="3"/>
  <c r="S8" i="3"/>
  <c r="S162" i="3"/>
  <c r="S40" i="3"/>
  <c r="S454" i="3"/>
  <c r="S120" i="3"/>
  <c r="S503" i="3"/>
  <c r="S69" i="3"/>
  <c r="S368" i="3"/>
  <c r="S178" i="3"/>
  <c r="S438" i="3"/>
  <c r="S557" i="3"/>
  <c r="S558" i="3"/>
  <c r="S559" i="3"/>
  <c r="S386" i="3"/>
  <c r="S52" i="3"/>
  <c r="S119" i="3"/>
  <c r="S355" i="3"/>
  <c r="S455" i="3"/>
  <c r="S337" i="3"/>
  <c r="S50" i="3"/>
  <c r="S343" i="3"/>
  <c r="S131" i="3"/>
  <c r="S492" i="3"/>
  <c r="S317" i="3"/>
  <c r="S560" i="3"/>
  <c r="S371" i="3"/>
  <c r="S55" i="3"/>
  <c r="S188" i="3"/>
  <c r="S473" i="3"/>
  <c r="S137" i="3"/>
  <c r="S313" i="3"/>
  <c r="S204" i="3"/>
  <c r="S58" i="3"/>
  <c r="S177" i="3"/>
  <c r="S243" i="3"/>
  <c r="S463" i="3"/>
  <c r="S91" i="3"/>
  <c r="S434" i="3"/>
  <c r="S561" i="3"/>
  <c r="S173" i="3"/>
  <c r="S524" i="3"/>
  <c r="S45" i="3"/>
  <c r="S315" i="3"/>
  <c r="S32" i="3"/>
  <c r="S130" i="3"/>
  <c r="S300" i="3"/>
  <c r="S319" i="3"/>
  <c r="S328" i="3"/>
  <c r="S425" i="3"/>
  <c r="S518" i="3"/>
  <c r="K484" i="3"/>
  <c r="K268" i="3"/>
  <c r="K289" i="3"/>
  <c r="K240" i="3"/>
  <c r="K330" i="3"/>
  <c r="K359" i="3"/>
  <c r="K8" i="3"/>
  <c r="K162" i="3"/>
  <c r="K40" i="3"/>
  <c r="K454" i="3"/>
  <c r="K120" i="3"/>
  <c r="K503" i="3"/>
  <c r="K69" i="3"/>
  <c r="K368" i="3"/>
  <c r="K178" i="3"/>
  <c r="K438" i="3"/>
  <c r="K557" i="3"/>
  <c r="K558" i="3"/>
  <c r="K559" i="3"/>
  <c r="K386" i="3"/>
  <c r="K52" i="3"/>
  <c r="K119" i="3"/>
  <c r="K355" i="3"/>
  <c r="K455" i="3"/>
  <c r="K337" i="3"/>
  <c r="K50" i="3"/>
  <c r="K343" i="3"/>
  <c r="K131" i="3"/>
  <c r="K492" i="3"/>
  <c r="K317" i="3"/>
  <c r="K560" i="3"/>
  <c r="K371" i="3"/>
  <c r="K55" i="3"/>
  <c r="K188" i="3"/>
  <c r="K473" i="3"/>
  <c r="K137" i="3"/>
  <c r="K313" i="3"/>
  <c r="K204" i="3"/>
  <c r="K58" i="3"/>
  <c r="K177" i="3"/>
  <c r="K243" i="3"/>
  <c r="K463" i="3"/>
  <c r="K91" i="3"/>
  <c r="K434" i="3"/>
  <c r="K561" i="3"/>
  <c r="K173" i="3"/>
  <c r="K524" i="3"/>
  <c r="K45" i="3"/>
  <c r="K315" i="3"/>
  <c r="K32" i="3"/>
  <c r="K130" i="3"/>
  <c r="K300" i="3"/>
  <c r="K319" i="3"/>
  <c r="K328" i="3"/>
  <c r="K425" i="3"/>
  <c r="K518" i="3"/>
  <c r="AQ48" i="6"/>
  <c r="AJ49" i="6"/>
  <c r="AI49" i="6"/>
  <c r="AH49" i="6"/>
  <c r="AQ47" i="6"/>
  <c r="AJ48" i="6"/>
  <c r="AI48" i="6"/>
  <c r="AK48" i="6" s="1"/>
  <c r="AH48" i="6"/>
  <c r="AQ46" i="6"/>
  <c r="AJ47" i="6"/>
  <c r="AI47" i="6"/>
  <c r="AK47" i="6" s="1"/>
  <c r="AH47" i="6"/>
  <c r="AQ45" i="6"/>
  <c r="AJ46" i="6"/>
  <c r="AI46" i="6"/>
  <c r="AK46" i="6" s="1"/>
  <c r="AH46" i="6"/>
  <c r="AQ44" i="6"/>
  <c r="AJ45" i="6"/>
  <c r="AI45" i="6"/>
  <c r="AH45" i="6"/>
  <c r="AQ43" i="6"/>
  <c r="AJ44" i="6"/>
  <c r="AI44" i="6"/>
  <c r="AK44" i="6" s="1"/>
  <c r="AH44" i="6"/>
  <c r="AQ42" i="6"/>
  <c r="AJ43" i="6"/>
  <c r="AI43" i="6"/>
  <c r="AH43" i="6"/>
  <c r="AQ41" i="6"/>
  <c r="AJ42" i="6"/>
  <c r="AI42" i="6"/>
  <c r="AK42" i="6" s="1"/>
  <c r="AH42" i="6"/>
  <c r="AQ40" i="6"/>
  <c r="AJ41" i="6"/>
  <c r="AI41" i="6"/>
  <c r="AH41" i="6"/>
  <c r="AQ39" i="6"/>
  <c r="AJ40" i="6"/>
  <c r="AI40" i="6"/>
  <c r="AK40" i="6" s="1"/>
  <c r="AH40" i="6"/>
  <c r="AQ38" i="6"/>
  <c r="AJ39" i="6"/>
  <c r="AI39" i="6"/>
  <c r="AK39" i="6" s="1"/>
  <c r="AH39" i="6"/>
  <c r="AQ37" i="6"/>
  <c r="AJ38" i="6"/>
  <c r="AI38" i="6"/>
  <c r="AK38" i="6" s="1"/>
  <c r="AH38" i="6"/>
  <c r="AQ36" i="6"/>
  <c r="AJ37" i="6"/>
  <c r="AI37" i="6"/>
  <c r="AH37" i="6"/>
  <c r="AQ35" i="6"/>
  <c r="AJ36" i="6"/>
  <c r="AI36" i="6"/>
  <c r="AK36" i="6" s="1"/>
  <c r="AH36" i="6"/>
  <c r="AQ34" i="6"/>
  <c r="AJ35" i="6"/>
  <c r="AI35" i="6"/>
  <c r="AH35" i="6"/>
  <c r="AQ33" i="6"/>
  <c r="AJ34" i="6"/>
  <c r="AI34" i="6"/>
  <c r="AK34" i="6" s="1"/>
  <c r="AH34" i="6"/>
  <c r="AQ32" i="6"/>
  <c r="AJ33" i="6"/>
  <c r="AI33" i="6"/>
  <c r="AH33" i="6"/>
  <c r="AQ23" i="6"/>
  <c r="AI24" i="6"/>
  <c r="AQ22" i="6"/>
  <c r="AJ23" i="6"/>
  <c r="AI23" i="6"/>
  <c r="AH23" i="6"/>
  <c r="AQ21" i="6"/>
  <c r="AJ22" i="6"/>
  <c r="AI22" i="6"/>
  <c r="AH22" i="6"/>
  <c r="AQ20" i="6"/>
  <c r="AJ21" i="6"/>
  <c r="AI21" i="6"/>
  <c r="AK21" i="6" s="1"/>
  <c r="AH21" i="6"/>
  <c r="AQ19" i="6"/>
  <c r="AJ20" i="6"/>
  <c r="AI20" i="6"/>
  <c r="AK20" i="6" s="1"/>
  <c r="AH20" i="6"/>
  <c r="AQ18" i="6"/>
  <c r="AJ19" i="6"/>
  <c r="AI19" i="6"/>
  <c r="AK19" i="6" s="1"/>
  <c r="AH19" i="6"/>
  <c r="AQ17" i="6"/>
  <c r="AJ18" i="6"/>
  <c r="AI18" i="6"/>
  <c r="AK18" i="6" s="1"/>
  <c r="AH18" i="6"/>
  <c r="AQ16" i="6"/>
  <c r="AJ17" i="6"/>
  <c r="AI17" i="6"/>
  <c r="AK17" i="6" s="1"/>
  <c r="AH17" i="6"/>
  <c r="AQ15" i="6"/>
  <c r="AJ16" i="6"/>
  <c r="AI16" i="6"/>
  <c r="AK16" i="6" s="1"/>
  <c r="AH16" i="6"/>
  <c r="AQ14" i="6"/>
  <c r="AJ15" i="6"/>
  <c r="AI15" i="6"/>
  <c r="AK15" i="6" s="1"/>
  <c r="AH15" i="6"/>
  <c r="AQ13" i="6"/>
  <c r="AJ14" i="6"/>
  <c r="AI14" i="6"/>
  <c r="AK14" i="6" s="1"/>
  <c r="AH14" i="6"/>
  <c r="AQ12" i="6"/>
  <c r="AJ13" i="6"/>
  <c r="AI13" i="6"/>
  <c r="AK13" i="6" s="1"/>
  <c r="AH13" i="6"/>
  <c r="AQ11" i="6"/>
  <c r="AJ12" i="6"/>
  <c r="AI12" i="6"/>
  <c r="AK12" i="6" s="1"/>
  <c r="AH12" i="6"/>
  <c r="AQ10" i="6"/>
  <c r="AJ11" i="6"/>
  <c r="AI11" i="6"/>
  <c r="AK11" i="6" s="1"/>
  <c r="AH11" i="6"/>
  <c r="AQ9" i="6"/>
  <c r="AJ10" i="6"/>
  <c r="AI10" i="6"/>
  <c r="AK10" i="6" s="1"/>
  <c r="AH10" i="6"/>
  <c r="AQ8" i="6"/>
  <c r="AJ9" i="6"/>
  <c r="AI9" i="6"/>
  <c r="AK9" i="6" s="1"/>
  <c r="AH9" i="6"/>
  <c r="AQ7" i="6"/>
  <c r="AJ8" i="6"/>
  <c r="AI8" i="6"/>
  <c r="AK8" i="6" s="1"/>
  <c r="AH8" i="6"/>
  <c r="AQ6" i="6"/>
  <c r="AJ7" i="6"/>
  <c r="AI7" i="6"/>
  <c r="AK7" i="6" s="1"/>
  <c r="AH7" i="6"/>
  <c r="AQ5" i="6"/>
  <c r="AJ6" i="6"/>
  <c r="AI6" i="6"/>
  <c r="AK6" i="6" s="1"/>
  <c r="AH6" i="6"/>
  <c r="AQ4" i="6"/>
  <c r="AJ5" i="6"/>
  <c r="AI5" i="6"/>
  <c r="AK5" i="6" s="1"/>
  <c r="AH5" i="6"/>
  <c r="AJ4" i="6"/>
  <c r="AI4" i="6"/>
  <c r="AK4" i="6" s="1"/>
  <c r="AH4" i="6"/>
  <c r="L289" i="3" l="1"/>
  <c r="AK35" i="6"/>
  <c r="AK43" i="6"/>
  <c r="AK33" i="6"/>
  <c r="AK37" i="6"/>
  <c r="AK41" i="6"/>
  <c r="AK45" i="6"/>
  <c r="AK49" i="6"/>
  <c r="AK22" i="6"/>
  <c r="AK23" i="6"/>
  <c r="G277" i="5" l="1"/>
  <c r="F277" i="5"/>
  <c r="H277" i="5" s="1"/>
  <c r="O276" i="5"/>
  <c r="G276" i="5"/>
  <c r="F276" i="5"/>
  <c r="H276" i="5" s="1"/>
  <c r="O275" i="5"/>
  <c r="G275" i="5"/>
  <c r="F275" i="5"/>
  <c r="H275" i="5" s="1"/>
  <c r="O274" i="5"/>
  <c r="G274" i="5"/>
  <c r="F274" i="5"/>
  <c r="H274" i="5" s="1"/>
  <c r="O273" i="5"/>
  <c r="G273" i="5"/>
  <c r="F273" i="5"/>
  <c r="H273" i="5" s="1"/>
  <c r="O272" i="5"/>
  <c r="G272" i="5"/>
  <c r="F272" i="5"/>
  <c r="H272" i="5" s="1"/>
  <c r="O271" i="5"/>
  <c r="G271" i="5"/>
  <c r="F271" i="5"/>
  <c r="H271" i="5" s="1"/>
  <c r="O270" i="5"/>
  <c r="G270" i="5"/>
  <c r="F270" i="5"/>
  <c r="H270" i="5" s="1"/>
  <c r="O269" i="5"/>
  <c r="G269" i="5"/>
  <c r="F269" i="5"/>
  <c r="H269" i="5" s="1"/>
  <c r="O268" i="5"/>
  <c r="G268" i="5"/>
  <c r="F268" i="5"/>
  <c r="H268" i="5" s="1"/>
  <c r="O267" i="5"/>
  <c r="G267" i="5"/>
  <c r="F267" i="5"/>
  <c r="H267" i="5" s="1"/>
  <c r="G266" i="5"/>
  <c r="F266" i="5"/>
  <c r="H266" i="5" s="1"/>
  <c r="G265" i="5"/>
  <c r="F265" i="5"/>
  <c r="G264" i="5"/>
  <c r="F264" i="5"/>
  <c r="H264" i="5" s="1"/>
  <c r="G263" i="5"/>
  <c r="F263" i="5"/>
  <c r="H263" i="5" s="1"/>
  <c r="G262" i="5"/>
  <c r="F262" i="5"/>
  <c r="H262" i="5" s="1"/>
  <c r="G261" i="5"/>
  <c r="F261" i="5"/>
  <c r="G260" i="5"/>
  <c r="F260" i="5"/>
  <c r="H260" i="5" s="1"/>
  <c r="G259" i="5"/>
  <c r="F259" i="5"/>
  <c r="H259" i="5" s="1"/>
  <c r="G251" i="5"/>
  <c r="F251" i="5"/>
  <c r="H251" i="5" s="1"/>
  <c r="G250" i="5"/>
  <c r="F250" i="5"/>
  <c r="G249" i="5"/>
  <c r="F249" i="5"/>
  <c r="H249" i="5" s="1"/>
  <c r="O248" i="5"/>
  <c r="G248" i="5"/>
  <c r="F248" i="5"/>
  <c r="H248" i="5" s="1"/>
  <c r="O247" i="5"/>
  <c r="G247" i="5"/>
  <c r="F247" i="5"/>
  <c r="H247" i="5" s="1"/>
  <c r="O246" i="5"/>
  <c r="G246" i="5"/>
  <c r="F246" i="5"/>
  <c r="H246" i="5" s="1"/>
  <c r="O245" i="5"/>
  <c r="G245" i="5"/>
  <c r="F245" i="5"/>
  <c r="O244" i="5"/>
  <c r="G244" i="5"/>
  <c r="F244" i="5"/>
  <c r="O243" i="5"/>
  <c r="G243" i="5"/>
  <c r="F243" i="5"/>
  <c r="H243" i="5" s="1"/>
  <c r="O242" i="5"/>
  <c r="G242" i="5"/>
  <c r="F242" i="5"/>
  <c r="H242" i="5" s="1"/>
  <c r="O241" i="5"/>
  <c r="G241" i="5"/>
  <c r="F241" i="5"/>
  <c r="H241" i="5" s="1"/>
  <c r="O240" i="5"/>
  <c r="G240" i="5"/>
  <c r="F240" i="5"/>
  <c r="H240" i="5" s="1"/>
  <c r="G239" i="5"/>
  <c r="F239" i="5"/>
  <c r="H239" i="5" s="1"/>
  <c r="G238" i="5"/>
  <c r="F238" i="5"/>
  <c r="H238" i="5" s="1"/>
  <c r="G237" i="5"/>
  <c r="F237" i="5"/>
  <c r="G236" i="5"/>
  <c r="F236" i="5"/>
  <c r="H236" i="5" s="1"/>
  <c r="G235" i="5"/>
  <c r="F235" i="5"/>
  <c r="H235" i="5" s="1"/>
  <c r="G234" i="5"/>
  <c r="F234" i="5"/>
  <c r="H234" i="5" s="1"/>
  <c r="G233" i="5"/>
  <c r="F233" i="5"/>
  <c r="G232" i="5"/>
  <c r="F232" i="5"/>
  <c r="H232" i="5" s="1"/>
  <c r="J221" i="5"/>
  <c r="I221" i="5"/>
  <c r="H221" i="5"/>
  <c r="F221" i="5"/>
  <c r="H220" i="5"/>
  <c r="F220" i="5"/>
  <c r="H219" i="5"/>
  <c r="F219" i="5"/>
  <c r="H218" i="5"/>
  <c r="F218" i="5"/>
  <c r="H217" i="5"/>
  <c r="F217" i="5"/>
  <c r="H216" i="5"/>
  <c r="F216" i="5"/>
  <c r="H215" i="5"/>
  <c r="F215" i="5"/>
  <c r="H214" i="5"/>
  <c r="F214" i="5"/>
  <c r="H213" i="5"/>
  <c r="F213" i="5"/>
  <c r="H212" i="5"/>
  <c r="F212" i="5"/>
  <c r="H211" i="5"/>
  <c r="F211" i="5"/>
  <c r="H210" i="5"/>
  <c r="F210" i="5"/>
  <c r="H209" i="5"/>
  <c r="F209" i="5"/>
  <c r="H208" i="5"/>
  <c r="F208" i="5"/>
  <c r="H207" i="5"/>
  <c r="F207" i="5"/>
  <c r="H206" i="5"/>
  <c r="F206" i="5"/>
  <c r="H205" i="5"/>
  <c r="F205" i="5"/>
  <c r="H204" i="5"/>
  <c r="F204" i="5"/>
  <c r="H203" i="5"/>
  <c r="F203" i="5"/>
  <c r="H202" i="5"/>
  <c r="F202" i="5"/>
  <c r="M193" i="5"/>
  <c r="M192" i="5"/>
  <c r="M191" i="5"/>
  <c r="M190" i="5"/>
  <c r="M189" i="5"/>
  <c r="M188" i="5"/>
  <c r="M187" i="5"/>
  <c r="M186" i="5"/>
  <c r="M185" i="5"/>
  <c r="M184" i="5"/>
  <c r="M183" i="5"/>
  <c r="M182" i="5"/>
  <c r="M181" i="5"/>
  <c r="M180" i="5"/>
  <c r="M179" i="5"/>
  <c r="M178" i="5"/>
  <c r="M177" i="5"/>
  <c r="M176" i="5"/>
  <c r="M175" i="5"/>
  <c r="M174" i="5"/>
  <c r="I156" i="5"/>
  <c r="I155" i="5"/>
  <c r="J154" i="5"/>
  <c r="I154" i="5"/>
  <c r="J153" i="5"/>
  <c r="I153" i="5"/>
  <c r="J152" i="5"/>
  <c r="I152" i="5"/>
  <c r="J151" i="5"/>
  <c r="I151" i="5"/>
  <c r="J149" i="5"/>
  <c r="I149" i="5"/>
  <c r="J148" i="5"/>
  <c r="I148" i="5"/>
  <c r="J147" i="5"/>
  <c r="I147" i="5"/>
  <c r="J146" i="5"/>
  <c r="I146" i="5"/>
  <c r="J145" i="5"/>
  <c r="I145" i="5"/>
  <c r="J144" i="5"/>
  <c r="I144" i="5"/>
  <c r="J143" i="5"/>
  <c r="I143" i="5"/>
  <c r="J142" i="5"/>
  <c r="I142" i="5"/>
  <c r="J141" i="5"/>
  <c r="I141" i="5"/>
  <c r="J140" i="5"/>
  <c r="I140" i="5"/>
  <c r="J139" i="5"/>
  <c r="I139" i="5"/>
  <c r="J138" i="5"/>
  <c r="I138" i="5"/>
  <c r="J137" i="5"/>
  <c r="I137" i="5"/>
  <c r="H102" i="5"/>
  <c r="E102" i="5"/>
  <c r="F102" i="5" s="1"/>
  <c r="H101" i="5"/>
  <c r="E101" i="5"/>
  <c r="F101" i="5" s="1"/>
  <c r="H100" i="5"/>
  <c r="E100" i="5"/>
  <c r="F100" i="5" s="1"/>
  <c r="H99" i="5"/>
  <c r="E99" i="5"/>
  <c r="F99" i="5" s="1"/>
  <c r="H98" i="5"/>
  <c r="E98" i="5"/>
  <c r="F98" i="5" s="1"/>
  <c r="H97" i="5"/>
  <c r="E97" i="5"/>
  <c r="F97" i="5" s="1"/>
  <c r="H96" i="5"/>
  <c r="E96" i="5"/>
  <c r="F96" i="5" s="1"/>
  <c r="T93" i="5"/>
  <c r="Q93" i="5"/>
  <c r="R92" i="5"/>
  <c r="G89" i="5"/>
  <c r="F89" i="5"/>
  <c r="H89" i="5" s="1"/>
  <c r="G88" i="5"/>
  <c r="F88" i="5"/>
  <c r="G87" i="5"/>
  <c r="F87" i="5"/>
  <c r="G86" i="5"/>
  <c r="F86" i="5"/>
  <c r="H86" i="5" s="1"/>
  <c r="G85" i="5"/>
  <c r="F85" i="5"/>
  <c r="G84" i="5"/>
  <c r="F84" i="5"/>
  <c r="H84" i="5" s="1"/>
  <c r="G83" i="5"/>
  <c r="F83" i="5"/>
  <c r="G82" i="5"/>
  <c r="F82" i="5"/>
  <c r="G81" i="5"/>
  <c r="F81" i="5"/>
  <c r="H81" i="5" s="1"/>
  <c r="G80" i="5"/>
  <c r="F80" i="5"/>
  <c r="H80" i="5" s="1"/>
  <c r="G79" i="5"/>
  <c r="F79" i="5"/>
  <c r="G78" i="5"/>
  <c r="F78" i="5"/>
  <c r="H78" i="5" s="1"/>
  <c r="G77" i="5"/>
  <c r="F77" i="5"/>
  <c r="H77" i="5" s="1"/>
  <c r="G76" i="5"/>
  <c r="F76" i="5"/>
  <c r="H76" i="5" s="1"/>
  <c r="G75" i="5"/>
  <c r="F75" i="5"/>
  <c r="G74" i="5"/>
  <c r="F74" i="5"/>
  <c r="H74" i="5" s="1"/>
  <c r="G73" i="5"/>
  <c r="F73" i="5"/>
  <c r="H73" i="5" s="1"/>
  <c r="G72" i="5"/>
  <c r="F72" i="5"/>
  <c r="H72" i="5" s="1"/>
  <c r="G71" i="5"/>
  <c r="F71" i="5"/>
  <c r="G63" i="5"/>
  <c r="F63" i="5"/>
  <c r="H63" i="5" s="1"/>
  <c r="G62" i="5"/>
  <c r="F62" i="5"/>
  <c r="H62" i="5" s="1"/>
  <c r="G61" i="5"/>
  <c r="F61" i="5"/>
  <c r="H61" i="5" s="1"/>
  <c r="G60" i="5"/>
  <c r="F60" i="5"/>
  <c r="H60" i="5" s="1"/>
  <c r="G59" i="5"/>
  <c r="F59" i="5"/>
  <c r="H59" i="5" s="1"/>
  <c r="G58" i="5"/>
  <c r="F58" i="5"/>
  <c r="H58" i="5" s="1"/>
  <c r="G57" i="5"/>
  <c r="F57" i="5"/>
  <c r="H57" i="5" s="1"/>
  <c r="G56" i="5"/>
  <c r="F56" i="5"/>
  <c r="H56" i="5" s="1"/>
  <c r="G55" i="5"/>
  <c r="F55" i="5"/>
  <c r="H55" i="5" s="1"/>
  <c r="G54" i="5"/>
  <c r="F54" i="5"/>
  <c r="H54" i="5" s="1"/>
  <c r="G53" i="5"/>
  <c r="F53" i="5"/>
  <c r="H53" i="5" s="1"/>
  <c r="G52" i="5"/>
  <c r="F52" i="5"/>
  <c r="H52" i="5" s="1"/>
  <c r="G51" i="5"/>
  <c r="F51" i="5"/>
  <c r="H51" i="5" s="1"/>
  <c r="G50" i="5"/>
  <c r="F50" i="5"/>
  <c r="H50" i="5" s="1"/>
  <c r="G49" i="5"/>
  <c r="F49" i="5"/>
  <c r="H49" i="5" s="1"/>
  <c r="G48" i="5"/>
  <c r="F48" i="5"/>
  <c r="H48" i="5" s="1"/>
  <c r="G47" i="5"/>
  <c r="F47" i="5"/>
  <c r="G46" i="5"/>
  <c r="F46" i="5"/>
  <c r="H46" i="5" s="1"/>
  <c r="G45" i="5"/>
  <c r="F45" i="5"/>
  <c r="G44" i="5"/>
  <c r="F44" i="5"/>
  <c r="H44" i="5" s="1"/>
  <c r="G32" i="5"/>
  <c r="F32" i="5"/>
  <c r="H32" i="5" s="1"/>
  <c r="J31" i="5"/>
  <c r="G31" i="5"/>
  <c r="F31" i="5"/>
  <c r="H31" i="5" s="1"/>
  <c r="J30" i="5"/>
  <c r="G30" i="5"/>
  <c r="F30" i="5"/>
  <c r="H30" i="5" s="1"/>
  <c r="J29" i="5"/>
  <c r="G29" i="5"/>
  <c r="F29" i="5"/>
  <c r="H29" i="5" s="1"/>
  <c r="J28" i="5"/>
  <c r="G28" i="5"/>
  <c r="F28" i="5"/>
  <c r="H28" i="5" s="1"/>
  <c r="J27" i="5"/>
  <c r="G27" i="5"/>
  <c r="F27" i="5"/>
  <c r="H27" i="5" s="1"/>
  <c r="J26" i="5"/>
  <c r="G26" i="5"/>
  <c r="F26" i="5"/>
  <c r="H26" i="5" s="1"/>
  <c r="G19" i="5"/>
  <c r="G17" i="5"/>
  <c r="G15" i="5"/>
  <c r="K14" i="5"/>
  <c r="K15" i="5" s="1"/>
  <c r="G13" i="5"/>
  <c r="G11" i="5"/>
  <c r="G9" i="5"/>
  <c r="G7" i="5"/>
  <c r="ER394" i="3"/>
  <c r="ES394" i="3" s="1"/>
  <c r="ER320" i="3"/>
  <c r="ES320" i="3" s="1"/>
  <c r="ER527" i="3"/>
  <c r="ES527" i="3" s="1"/>
  <c r="ER332" i="3"/>
  <c r="ES332" i="3" s="1"/>
  <c r="ER292" i="3"/>
  <c r="ES292" i="3" s="1"/>
  <c r="ER402" i="3"/>
  <c r="ES402" i="3" s="1"/>
  <c r="ER261" i="3"/>
  <c r="ES261" i="3" s="1"/>
  <c r="ER369" i="3"/>
  <c r="ES369" i="3" s="1"/>
  <c r="ER528" i="3"/>
  <c r="ES528" i="3" s="1"/>
  <c r="ER529" i="3"/>
  <c r="ES529" i="3" s="1"/>
  <c r="ER530" i="3"/>
  <c r="ES530" i="3" s="1"/>
  <c r="ER531" i="3"/>
  <c r="ES531" i="3" s="1"/>
  <c r="ER506" i="3"/>
  <c r="ES506" i="3" s="1"/>
  <c r="ER489" i="3"/>
  <c r="ES489" i="3" s="1"/>
  <c r="ER495" i="3"/>
  <c r="ES495" i="3" s="1"/>
  <c r="ER532" i="3"/>
  <c r="ES532" i="3" s="1"/>
  <c r="ER517" i="3"/>
  <c r="ES517" i="3" s="1"/>
  <c r="ER519" i="3"/>
  <c r="ES519" i="3" s="1"/>
  <c r="ER478" i="3"/>
  <c r="ES478" i="3" s="1"/>
  <c r="ER432" i="3"/>
  <c r="ES432" i="3" s="1"/>
  <c r="ER502" i="3"/>
  <c r="ES502" i="3" s="1"/>
  <c r="ER441" i="3"/>
  <c r="ES441" i="3" s="1"/>
  <c r="ER477" i="3"/>
  <c r="ES477" i="3" s="1"/>
  <c r="ER453" i="3"/>
  <c r="ES453" i="3" s="1"/>
  <c r="ER499" i="3"/>
  <c r="ES499" i="3" s="1"/>
  <c r="ER431" i="3"/>
  <c r="ES431" i="3" s="1"/>
  <c r="ER472" i="3"/>
  <c r="ES472" i="3" s="1"/>
  <c r="ER533" i="3"/>
  <c r="ES533" i="3" s="1"/>
  <c r="ER501" i="3"/>
  <c r="ES501" i="3" s="1"/>
  <c r="ER388" i="3"/>
  <c r="ES388" i="3" s="1"/>
  <c r="ER429" i="3"/>
  <c r="ES429" i="3" s="1"/>
  <c r="ER508" i="3"/>
  <c r="ES508" i="3" s="1"/>
  <c r="ER415" i="3"/>
  <c r="ES415" i="3" s="1"/>
  <c r="ER412" i="3"/>
  <c r="ES412" i="3" s="1"/>
  <c r="ER534" i="3"/>
  <c r="ES534" i="3" s="1"/>
  <c r="ER329" i="3"/>
  <c r="ES329" i="3" s="1"/>
  <c r="ER365" i="3"/>
  <c r="ES365" i="3" s="1"/>
  <c r="ER262" i="3"/>
  <c r="ES262" i="3" s="1"/>
  <c r="ER451" i="3"/>
  <c r="ES451" i="3" s="1"/>
  <c r="ER339" i="3"/>
  <c r="ES339" i="3" s="1"/>
  <c r="ER535" i="3"/>
  <c r="ES535" i="3" s="1"/>
  <c r="ER344" i="3"/>
  <c r="ES344" i="3" s="1"/>
  <c r="ER299" i="3"/>
  <c r="ES299" i="3" s="1"/>
  <c r="ER536" i="3"/>
  <c r="ES536" i="3" s="1"/>
  <c r="ER537" i="3"/>
  <c r="ES537" i="3" s="1"/>
  <c r="ER174" i="3"/>
  <c r="ES174" i="3" s="1"/>
  <c r="ER488" i="3"/>
  <c r="ES488" i="3" s="1"/>
  <c r="ER459" i="3"/>
  <c r="ES459" i="3" s="1"/>
  <c r="ER132" i="3"/>
  <c r="ES132" i="3" s="1"/>
  <c r="ER538" i="3"/>
  <c r="ES538" i="3" s="1"/>
  <c r="ER122" i="3"/>
  <c r="ES122" i="3" s="1"/>
  <c r="ER135" i="3"/>
  <c r="ES135" i="3" s="1"/>
  <c r="ER539" i="3"/>
  <c r="ES539" i="3" s="1"/>
  <c r="ER175" i="3"/>
  <c r="ES175" i="3" s="1"/>
  <c r="ER157" i="3"/>
  <c r="ES157" i="3" s="1"/>
  <c r="ER522" i="3"/>
  <c r="ES522" i="3" s="1"/>
  <c r="ER540" i="3"/>
  <c r="ES540" i="3" s="1"/>
  <c r="ER541" i="3"/>
  <c r="ES541" i="3" s="1"/>
  <c r="ER482" i="3"/>
  <c r="ES482" i="3" s="1"/>
  <c r="ER491" i="3"/>
  <c r="ES491" i="3" s="1"/>
  <c r="ER375" i="3"/>
  <c r="ES375" i="3" s="1"/>
  <c r="ER496" i="3"/>
  <c r="ES496" i="3" s="1"/>
  <c r="ER513" i="3"/>
  <c r="ES513" i="3" s="1"/>
  <c r="ER450" i="3"/>
  <c r="ES450" i="3" s="1"/>
  <c r="ER389" i="3"/>
  <c r="ES389" i="3" s="1"/>
  <c r="ER447" i="3"/>
  <c r="ES447" i="3" s="1"/>
  <c r="ER504" i="3"/>
  <c r="ES504" i="3" s="1"/>
  <c r="ER424" i="3"/>
  <c r="ES424" i="3" s="1"/>
  <c r="ER494" i="3"/>
  <c r="ES494" i="3" s="1"/>
  <c r="ER520" i="3"/>
  <c r="ES520" i="3" s="1"/>
  <c r="ER182" i="3"/>
  <c r="ES182" i="3" s="1"/>
  <c r="ER64" i="3"/>
  <c r="ES64" i="3" s="1"/>
  <c r="ER273" i="3"/>
  <c r="ES273" i="3" s="1"/>
  <c r="ER452" i="3"/>
  <c r="ES452" i="3" s="1"/>
  <c r="ER509" i="3"/>
  <c r="ES509" i="3" s="1"/>
  <c r="ER399" i="3"/>
  <c r="ES399" i="3" s="1"/>
  <c r="ER409" i="3"/>
  <c r="ES409" i="3" s="1"/>
  <c r="ER469" i="3"/>
  <c r="ES469" i="3" s="1"/>
  <c r="ER511" i="3"/>
  <c r="ES511" i="3" s="1"/>
  <c r="ER445" i="3"/>
  <c r="ES445" i="3" s="1"/>
  <c r="ER353" i="3"/>
  <c r="ES353" i="3" s="1"/>
  <c r="ER487" i="3"/>
  <c r="ES487" i="3" s="1"/>
  <c r="ER428" i="3"/>
  <c r="ES428" i="3" s="1"/>
  <c r="ER416" i="3"/>
  <c r="ES416" i="3" s="1"/>
  <c r="ER470" i="3"/>
  <c r="ES470" i="3" s="1"/>
  <c r="ER510" i="3"/>
  <c r="ES510" i="3" s="1"/>
  <c r="ER497" i="3"/>
  <c r="ES497" i="3" s="1"/>
  <c r="ER379" i="3"/>
  <c r="ES379" i="3" s="1"/>
  <c r="ER542" i="3"/>
  <c r="ES542" i="3" s="1"/>
  <c r="ER457" i="3"/>
  <c r="ES457" i="3" s="1"/>
  <c r="ER403" i="3"/>
  <c r="ES403" i="3" s="1"/>
  <c r="ER498" i="3"/>
  <c r="ES498" i="3" s="1"/>
  <c r="ER358" i="3"/>
  <c r="ES358" i="3" s="1"/>
  <c r="ER411" i="3"/>
  <c r="ES411" i="3" s="1"/>
  <c r="ER336" i="3"/>
  <c r="ES336" i="3" s="1"/>
  <c r="ER436" i="3"/>
  <c r="ES436" i="3" s="1"/>
  <c r="ER444" i="3"/>
  <c r="ES444" i="3" s="1"/>
  <c r="ER397" i="3"/>
  <c r="ES397" i="3" s="1"/>
  <c r="ER316" i="3"/>
  <c r="ES316" i="3" s="1"/>
  <c r="ER398" i="3"/>
  <c r="ES398" i="3" s="1"/>
  <c r="ER250" i="3"/>
  <c r="ES250" i="3" s="1"/>
  <c r="ER461" i="3"/>
  <c r="ES461" i="3" s="1"/>
  <c r="ER348" i="3"/>
  <c r="ES348" i="3" s="1"/>
  <c r="ER433" i="3"/>
  <c r="ES433" i="3" s="1"/>
  <c r="ER377" i="3"/>
  <c r="ES377" i="3" s="1"/>
  <c r="ER304" i="3"/>
  <c r="ES304" i="3" s="1"/>
  <c r="ER435" i="3"/>
  <c r="ES435" i="3" s="1"/>
  <c r="ER408" i="3"/>
  <c r="ES408" i="3" s="1"/>
  <c r="ER305" i="3"/>
  <c r="ES305" i="3" s="1"/>
  <c r="ER367" i="3"/>
  <c r="ES367" i="3" s="1"/>
  <c r="ER396" i="3"/>
  <c r="ES396" i="3" s="1"/>
  <c r="ER417" i="3"/>
  <c r="ES417" i="3" s="1"/>
  <c r="ER352" i="3"/>
  <c r="ES352" i="3" s="1"/>
  <c r="ER374" i="3"/>
  <c r="ES374" i="3" s="1"/>
  <c r="ER440" i="3"/>
  <c r="ES440" i="3" s="1"/>
  <c r="ER360" i="3"/>
  <c r="ES360" i="3" s="1"/>
  <c r="ER372" i="3"/>
  <c r="ES372" i="3" s="1"/>
  <c r="ER500" i="3"/>
  <c r="ES500" i="3" s="1"/>
  <c r="ER383" i="3"/>
  <c r="ES383" i="3" s="1"/>
  <c r="ER73" i="3"/>
  <c r="ES73" i="3" s="1"/>
  <c r="ER53" i="3"/>
  <c r="ES53" i="3" s="1"/>
  <c r="ER257" i="3"/>
  <c r="ES257" i="3" s="1"/>
  <c r="ER351" i="3"/>
  <c r="ES351" i="3" s="1"/>
  <c r="ER392" i="3"/>
  <c r="ES392" i="3" s="1"/>
  <c r="ER307" i="3"/>
  <c r="ES307" i="3" s="1"/>
  <c r="ER384" i="3"/>
  <c r="ES384" i="3" s="1"/>
  <c r="ER230" i="3"/>
  <c r="ES230" i="3" s="1"/>
  <c r="ER345" i="3"/>
  <c r="ES345" i="3" s="1"/>
  <c r="ER543" i="3"/>
  <c r="ES543" i="3" s="1"/>
  <c r="ER357" i="3"/>
  <c r="ES357" i="3" s="1"/>
  <c r="ER54" i="3"/>
  <c r="ES54" i="3" s="1"/>
  <c r="ER391" i="3"/>
  <c r="ES391" i="3" s="1"/>
  <c r="ER385" i="3"/>
  <c r="ES385" i="3" s="1"/>
  <c r="ER361" i="3"/>
  <c r="ES361" i="3" s="1"/>
  <c r="ER437" i="3"/>
  <c r="ES437" i="3" s="1"/>
  <c r="ER192" i="3"/>
  <c r="ES192" i="3" s="1"/>
  <c r="ER298" i="3"/>
  <c r="ES298" i="3" s="1"/>
  <c r="ER366" i="3"/>
  <c r="ES366" i="3" s="1"/>
  <c r="ER516" i="3"/>
  <c r="ES516" i="3" s="1"/>
  <c r="ER483" i="3"/>
  <c r="ES483" i="3" s="1"/>
  <c r="ER373" i="3"/>
  <c r="ES373" i="3" s="1"/>
  <c r="ER227" i="3"/>
  <c r="ES227" i="3" s="1"/>
  <c r="ER302" i="3"/>
  <c r="ES302" i="3" s="1"/>
  <c r="ER246" i="3"/>
  <c r="ES246" i="3" s="1"/>
  <c r="ER275" i="3"/>
  <c r="ES275" i="3" s="1"/>
  <c r="ER331" i="3"/>
  <c r="ES331" i="3" s="1"/>
  <c r="ER207" i="3"/>
  <c r="ES207" i="3" s="1"/>
  <c r="ER301" i="3"/>
  <c r="ES301" i="3" s="1"/>
  <c r="ER312" i="3"/>
  <c r="ES312" i="3" s="1"/>
  <c r="ER349" i="3"/>
  <c r="ES349" i="3" s="1"/>
  <c r="ER387" i="3"/>
  <c r="ES387" i="3" s="1"/>
  <c r="ER381" i="3"/>
  <c r="ES381" i="3" s="1"/>
  <c r="ER293" i="3"/>
  <c r="ES293" i="3" s="1"/>
  <c r="ER244" i="3"/>
  <c r="ES244" i="3" s="1"/>
  <c r="ER340" i="3"/>
  <c r="ES340" i="3" s="1"/>
  <c r="ER362" i="3"/>
  <c r="ES362" i="3" s="1"/>
  <c r="ER151" i="3"/>
  <c r="ES151" i="3" s="1"/>
  <c r="ER272" i="3"/>
  <c r="ES272" i="3" s="1"/>
  <c r="ER68" i="3"/>
  <c r="ES68" i="3" s="1"/>
  <c r="ER323" i="3"/>
  <c r="ES323" i="3" s="1"/>
  <c r="ER406" i="3"/>
  <c r="ES406" i="3" s="1"/>
  <c r="ER354" i="3"/>
  <c r="ES354" i="3" s="1"/>
  <c r="ER486" i="3"/>
  <c r="ES486" i="3" s="1"/>
  <c r="ER222" i="3"/>
  <c r="ES222" i="3" s="1"/>
  <c r="ER71" i="3"/>
  <c r="ES71" i="3" s="1"/>
  <c r="ER327" i="3"/>
  <c r="ES327" i="3" s="1"/>
  <c r="ER390" i="3"/>
  <c r="ES390" i="3" s="1"/>
  <c r="ER363" i="3"/>
  <c r="ES363" i="3" s="1"/>
  <c r="ER544" i="3"/>
  <c r="ES544" i="3" s="1"/>
  <c r="ER480" i="3"/>
  <c r="ES480" i="3" s="1"/>
  <c r="ER241" i="3"/>
  <c r="ES241" i="3" s="1"/>
  <c r="ER335" i="3"/>
  <c r="ES335" i="3" s="1"/>
  <c r="ER57" i="3"/>
  <c r="ES57" i="3" s="1"/>
  <c r="ER297" i="3"/>
  <c r="ES297" i="3" s="1"/>
  <c r="ER426" i="3"/>
  <c r="ES426" i="3" s="1"/>
  <c r="ER545" i="3"/>
  <c r="ES545" i="3" s="1"/>
  <c r="ER201" i="3"/>
  <c r="ES201" i="3" s="1"/>
  <c r="ER546" i="3"/>
  <c r="ES546" i="3" s="1"/>
  <c r="ER314" i="3"/>
  <c r="ES314" i="3" s="1"/>
  <c r="ER274" i="3"/>
  <c r="ES274" i="3" s="1"/>
  <c r="ER318" i="3"/>
  <c r="ES318" i="3" s="1"/>
  <c r="ER266" i="3"/>
  <c r="ES266" i="3" s="1"/>
  <c r="ER333" i="3"/>
  <c r="ES333" i="3" s="1"/>
  <c r="ER334" i="3"/>
  <c r="ES334" i="3" s="1"/>
  <c r="ER475" i="3"/>
  <c r="ES475" i="3" s="1"/>
  <c r="ER296" i="3"/>
  <c r="ES296" i="3" s="1"/>
  <c r="ER321" i="3"/>
  <c r="ES321" i="3" s="1"/>
  <c r="ER493" i="3"/>
  <c r="ES493" i="3" s="1"/>
  <c r="ER364" i="3"/>
  <c r="ES364" i="3" s="1"/>
  <c r="ER347" i="3"/>
  <c r="ES347" i="3" s="1"/>
  <c r="ER255" i="3"/>
  <c r="ES255" i="3" s="1"/>
  <c r="ER231" i="3"/>
  <c r="ES231" i="3" s="1"/>
  <c r="ER127" i="3"/>
  <c r="ES127" i="3" s="1"/>
  <c r="ER220" i="3"/>
  <c r="ES220" i="3" s="1"/>
  <c r="ER30" i="3"/>
  <c r="ES30" i="3" s="1"/>
  <c r="ER37" i="3"/>
  <c r="ES37" i="3" s="1"/>
  <c r="ER311" i="3"/>
  <c r="ES311" i="3" s="1"/>
  <c r="ER401" i="3"/>
  <c r="ES401" i="3" s="1"/>
  <c r="ER378" i="3"/>
  <c r="ES378" i="3" s="1"/>
  <c r="ER419" i="3"/>
  <c r="ES419" i="3" s="1"/>
  <c r="ER87" i="3"/>
  <c r="ES87" i="3" s="1"/>
  <c r="ER468" i="3"/>
  <c r="ES468" i="3" s="1"/>
  <c r="ER324" i="3"/>
  <c r="ES324" i="3" s="1"/>
  <c r="ER514" i="3"/>
  <c r="ES514" i="3" s="1"/>
  <c r="ER163" i="3"/>
  <c r="ES163" i="3" s="1"/>
  <c r="ER39" i="3"/>
  <c r="ES39" i="3" s="1"/>
  <c r="ER547" i="3"/>
  <c r="ES547" i="3" s="1"/>
  <c r="ER212" i="3"/>
  <c r="ES212" i="3" s="1"/>
  <c r="ER279" i="3"/>
  <c r="ES279" i="3" s="1"/>
  <c r="ER423" i="3"/>
  <c r="ES423" i="3" s="1"/>
  <c r="ER276" i="3"/>
  <c r="ES276" i="3" s="1"/>
  <c r="ER199" i="3"/>
  <c r="ES199" i="3" s="1"/>
  <c r="ER548" i="3"/>
  <c r="ES548" i="3" s="1"/>
  <c r="ER270" i="3"/>
  <c r="ES270" i="3" s="1"/>
  <c r="ER439" i="3"/>
  <c r="ES439" i="3" s="1"/>
  <c r="ER549" i="3"/>
  <c r="ES549" i="3" s="1"/>
  <c r="ER263" i="3"/>
  <c r="ES263" i="3" s="1"/>
  <c r="ER264" i="3"/>
  <c r="ES264" i="3" s="1"/>
  <c r="ER254" i="3"/>
  <c r="ES254" i="3" s="1"/>
  <c r="ER198" i="3"/>
  <c r="ES198" i="3" s="1"/>
  <c r="ER283" i="3"/>
  <c r="ES283" i="3" s="1"/>
  <c r="ER48" i="3"/>
  <c r="ES48" i="3" s="1"/>
  <c r="ER306" i="3"/>
  <c r="ES306" i="3" s="1"/>
  <c r="ER476" i="3"/>
  <c r="ES476" i="3" s="1"/>
  <c r="ER223" i="3"/>
  <c r="ES223" i="3" s="1"/>
  <c r="ER138" i="3"/>
  <c r="ES138" i="3" s="1"/>
  <c r="ER277" i="3"/>
  <c r="ES277" i="3" s="1"/>
  <c r="ER550" i="3"/>
  <c r="ES550" i="3" s="1"/>
  <c r="ER346" i="3"/>
  <c r="ES346" i="3" s="1"/>
  <c r="ER448" i="3"/>
  <c r="ES448" i="3" s="1"/>
  <c r="ER271" i="3"/>
  <c r="ES271" i="3" s="1"/>
  <c r="ER67" i="3"/>
  <c r="ES67" i="3" s="1"/>
  <c r="ER287" i="3"/>
  <c r="ES287" i="3" s="1"/>
  <c r="ER267" i="3"/>
  <c r="ES267" i="3" s="1"/>
  <c r="ER85" i="3"/>
  <c r="ES85" i="3" s="1"/>
  <c r="ER464" i="3"/>
  <c r="ES464" i="3" s="1"/>
  <c r="ER326" i="3"/>
  <c r="ES326" i="3" s="1"/>
  <c r="ER422" i="3"/>
  <c r="ES422" i="3" s="1"/>
  <c r="ER280" i="3"/>
  <c r="ES280" i="3" s="1"/>
  <c r="ER253" i="3"/>
  <c r="ES253" i="3" s="1"/>
  <c r="ER446" i="3"/>
  <c r="ES446" i="3" s="1"/>
  <c r="ER515" i="3"/>
  <c r="ES515" i="3" s="1"/>
  <c r="ER237" i="3"/>
  <c r="ES237" i="3" s="1"/>
  <c r="ER38" i="3"/>
  <c r="ES38" i="3" s="1"/>
  <c r="ER224" i="3"/>
  <c r="ES224" i="3" s="1"/>
  <c r="ER407" i="3"/>
  <c r="ES407" i="3" s="1"/>
  <c r="ER260" i="3"/>
  <c r="ES260" i="3" s="1"/>
  <c r="ER210" i="3"/>
  <c r="ES210" i="3" s="1"/>
  <c r="ER525" i="3"/>
  <c r="ES525" i="3" s="1"/>
  <c r="ER236" i="3"/>
  <c r="ES236" i="3" s="1"/>
  <c r="ER189" i="3"/>
  <c r="ES189" i="3" s="1"/>
  <c r="ER147" i="3"/>
  <c r="ES147" i="3" s="1"/>
  <c r="ER551" i="3"/>
  <c r="ES551" i="3" s="1"/>
  <c r="ER256" i="3"/>
  <c r="ES256" i="3" s="1"/>
  <c r="ER414" i="3"/>
  <c r="ES414" i="3" s="1"/>
  <c r="ER217" i="3"/>
  <c r="ES217" i="3" s="1"/>
  <c r="ER481" i="3"/>
  <c r="ES481" i="3" s="1"/>
  <c r="ER232" i="3"/>
  <c r="ES232" i="3" s="1"/>
  <c r="ER405" i="3"/>
  <c r="ES405" i="3" s="1"/>
  <c r="ER141" i="3"/>
  <c r="ES141" i="3" s="1"/>
  <c r="ER211" i="3"/>
  <c r="ES211" i="3" s="1"/>
  <c r="ER208" i="3"/>
  <c r="ES208" i="3" s="1"/>
  <c r="ER19" i="3"/>
  <c r="ES19" i="3" s="1"/>
  <c r="ER471" i="3"/>
  <c r="ES471" i="3" s="1"/>
  <c r="ER285" i="3"/>
  <c r="ES285" i="3" s="1"/>
  <c r="ER213" i="3"/>
  <c r="ES213" i="3" s="1"/>
  <c r="ER70" i="3"/>
  <c r="ES70" i="3" s="1"/>
  <c r="ER490" i="3"/>
  <c r="ES490" i="3" s="1"/>
  <c r="ER72" i="3"/>
  <c r="ES72" i="3" s="1"/>
  <c r="ER20" i="3"/>
  <c r="ES20" i="3" s="1"/>
  <c r="ER228" i="3"/>
  <c r="ES228" i="3" s="1"/>
  <c r="ER281" i="3"/>
  <c r="ES281" i="3" s="1"/>
  <c r="ER215" i="3"/>
  <c r="ES215" i="3" s="1"/>
  <c r="ER167" i="3"/>
  <c r="ES167" i="3" s="1"/>
  <c r="ER114" i="3"/>
  <c r="ES114" i="3" s="1"/>
  <c r="ER479" i="3"/>
  <c r="ES479" i="3" s="1"/>
  <c r="ER206" i="3"/>
  <c r="ES206" i="3" s="1"/>
  <c r="ER248" i="3"/>
  <c r="ES248" i="3" s="1"/>
  <c r="ER219" i="3"/>
  <c r="ES219" i="3" s="1"/>
  <c r="ER242" i="3"/>
  <c r="ES242" i="3" s="1"/>
  <c r="ER400" i="3"/>
  <c r="ES400" i="3" s="1"/>
  <c r="ER234" i="3"/>
  <c r="ES234" i="3" s="1"/>
  <c r="ER176" i="3"/>
  <c r="ES176" i="3" s="1"/>
  <c r="ER205" i="3"/>
  <c r="ES205" i="3" s="1"/>
  <c r="ER380" i="3"/>
  <c r="ES380" i="3" s="1"/>
  <c r="ER356" i="3"/>
  <c r="ES356" i="3" s="1"/>
  <c r="ER442" i="3"/>
  <c r="ES442" i="3" s="1"/>
  <c r="ER187" i="3"/>
  <c r="ES187" i="3" s="1"/>
  <c r="ER186" i="3"/>
  <c r="ES186" i="3" s="1"/>
  <c r="ER218" i="3"/>
  <c r="ES218" i="3" s="1"/>
  <c r="ER92" i="3"/>
  <c r="ES92" i="3" s="1"/>
  <c r="ER216" i="3"/>
  <c r="ES216" i="3" s="1"/>
  <c r="ER49" i="3"/>
  <c r="ES49" i="3" s="1"/>
  <c r="ER80" i="3"/>
  <c r="ES80" i="3" s="1"/>
  <c r="ER221" i="3"/>
  <c r="ES221" i="3" s="1"/>
  <c r="ER521" i="3"/>
  <c r="ES521" i="3" s="1"/>
  <c r="ER113" i="3"/>
  <c r="ES113" i="3" s="1"/>
  <c r="ER181" i="3"/>
  <c r="ES181" i="3" s="1"/>
  <c r="ER309" i="3"/>
  <c r="ES309" i="3" s="1"/>
  <c r="ER430" i="3"/>
  <c r="ES430" i="3" s="1"/>
  <c r="ER101" i="3"/>
  <c r="ES101" i="3" s="1"/>
  <c r="ER164" i="3"/>
  <c r="ES164" i="3" s="1"/>
  <c r="ER14" i="3"/>
  <c r="ES14" i="3" s="1"/>
  <c r="ER43" i="3"/>
  <c r="ES43" i="3" s="1"/>
  <c r="ER458" i="3"/>
  <c r="ES458" i="3" s="1"/>
  <c r="ER209" i="3"/>
  <c r="ES209" i="3" s="1"/>
  <c r="ER290" i="3"/>
  <c r="ES290" i="3" s="1"/>
  <c r="ER28" i="3"/>
  <c r="ES28" i="3" s="1"/>
  <c r="ER169" i="3"/>
  <c r="ES169" i="3" s="1"/>
  <c r="ER193" i="3"/>
  <c r="ES193" i="3" s="1"/>
  <c r="ER150" i="3"/>
  <c r="ES150" i="3" s="1"/>
  <c r="ER146" i="3"/>
  <c r="ES146" i="3" s="1"/>
  <c r="ER191" i="3"/>
  <c r="ES191" i="3" s="1"/>
  <c r="ER172" i="3"/>
  <c r="ES172" i="3" s="1"/>
  <c r="ER75" i="3"/>
  <c r="ES75" i="3" s="1"/>
  <c r="ER552" i="3"/>
  <c r="ES552" i="3" s="1"/>
  <c r="ER553" i="3"/>
  <c r="ES553" i="3" s="1"/>
  <c r="ER202" i="3"/>
  <c r="ES202" i="3" s="1"/>
  <c r="ER291" i="3"/>
  <c r="ES291" i="3" s="1"/>
  <c r="ER185" i="3"/>
  <c r="ES185" i="3" s="1"/>
  <c r="ER225" i="3"/>
  <c r="ES225" i="3" s="1"/>
  <c r="ER554" i="3"/>
  <c r="ES554" i="3" s="1"/>
  <c r="ER249" i="3"/>
  <c r="ES249" i="3" s="1"/>
  <c r="ER449" i="3"/>
  <c r="ES449" i="3" s="1"/>
  <c r="ER197" i="3"/>
  <c r="ES197" i="3" s="1"/>
  <c r="ER103" i="3"/>
  <c r="ES103" i="3" s="1"/>
  <c r="ER288" i="3"/>
  <c r="ES288" i="3" s="1"/>
  <c r="ER134" i="3"/>
  <c r="ES134" i="3" s="1"/>
  <c r="ER160" i="3"/>
  <c r="ES160" i="3" s="1"/>
  <c r="ER77" i="3"/>
  <c r="ES77" i="3" s="1"/>
  <c r="ER196" i="3"/>
  <c r="ES196" i="3" s="1"/>
  <c r="ER155" i="3"/>
  <c r="ES155" i="3" s="1"/>
  <c r="ER325" i="3"/>
  <c r="ES325" i="3" s="1"/>
  <c r="ER152" i="3"/>
  <c r="ES152" i="3" s="1"/>
  <c r="ER44" i="3"/>
  <c r="ES44" i="3" s="1"/>
  <c r="ER523" i="3"/>
  <c r="ES523" i="3" s="1"/>
  <c r="ER303" i="3"/>
  <c r="ES303" i="3" s="1"/>
  <c r="ER341" i="3"/>
  <c r="ES341" i="3" s="1"/>
  <c r="ER166" i="3"/>
  <c r="ES166" i="3" s="1"/>
  <c r="ER24" i="3"/>
  <c r="ES24" i="3" s="1"/>
  <c r="ER51" i="3"/>
  <c r="ES51" i="3" s="1"/>
  <c r="ER265" i="3"/>
  <c r="ES265" i="3" s="1"/>
  <c r="ER308" i="3"/>
  <c r="ES308" i="3" s="1"/>
  <c r="ER214" i="3"/>
  <c r="ES214" i="3" s="1"/>
  <c r="ER165" i="3"/>
  <c r="ES165" i="3" s="1"/>
  <c r="ER194" i="3"/>
  <c r="ES194" i="3" s="1"/>
  <c r="ER247" i="3"/>
  <c r="ES247" i="3" s="1"/>
  <c r="ER474" i="3"/>
  <c r="ES474" i="3" s="1"/>
  <c r="ER26" i="3"/>
  <c r="ES26" i="3" s="1"/>
  <c r="ER421" i="3"/>
  <c r="ES421" i="3" s="1"/>
  <c r="ER96" i="3"/>
  <c r="ES96" i="3" s="1"/>
  <c r="ER97" i="3"/>
  <c r="ES97" i="3" s="1"/>
  <c r="ER258" i="3"/>
  <c r="ES258" i="3" s="1"/>
  <c r="ER226" i="3"/>
  <c r="ES226" i="3" s="1"/>
  <c r="ER322" i="3"/>
  <c r="ES322" i="3" s="1"/>
  <c r="ER56" i="3"/>
  <c r="ES56" i="3" s="1"/>
  <c r="ER418" i="3"/>
  <c r="ES418" i="3" s="1"/>
  <c r="ER245" i="3"/>
  <c r="ES245" i="3" s="1"/>
  <c r="ER171" i="3"/>
  <c r="ES171" i="3" s="1"/>
  <c r="ER27" i="3"/>
  <c r="ES27" i="3" s="1"/>
  <c r="ER31" i="3"/>
  <c r="ES31" i="3" s="1"/>
  <c r="ER158" i="3"/>
  <c r="ES158" i="3" s="1"/>
  <c r="ER33" i="3"/>
  <c r="ES33" i="3" s="1"/>
  <c r="ER456" i="3"/>
  <c r="ES456" i="3" s="1"/>
  <c r="ER89" i="3"/>
  <c r="ES89" i="3" s="1"/>
  <c r="ER115" i="3"/>
  <c r="ES115" i="3" s="1"/>
  <c r="ER460" i="3"/>
  <c r="ES460" i="3" s="1"/>
  <c r="ER112" i="3"/>
  <c r="ES112" i="3" s="1"/>
  <c r="ER170" i="3"/>
  <c r="ES170" i="3" s="1"/>
  <c r="ER22" i="3"/>
  <c r="ES22" i="3" s="1"/>
  <c r="ER84" i="3"/>
  <c r="ES84" i="3" s="1"/>
  <c r="ER200" i="3"/>
  <c r="ES200" i="3" s="1"/>
  <c r="ER81" i="3"/>
  <c r="ES81" i="3" s="1"/>
  <c r="ER251" i="3"/>
  <c r="ES251" i="3" s="1"/>
  <c r="ER252" i="3"/>
  <c r="ES252" i="3" s="1"/>
  <c r="ER161" i="3"/>
  <c r="ES161" i="3" s="1"/>
  <c r="ER404" i="3"/>
  <c r="ES404" i="3" s="1"/>
  <c r="ER128" i="3"/>
  <c r="ES128" i="3" s="1"/>
  <c r="ER382" i="3"/>
  <c r="ES382" i="3" s="1"/>
  <c r="ER168" i="3"/>
  <c r="ES168" i="3" s="1"/>
  <c r="ER284" i="3"/>
  <c r="ES284" i="3" s="1"/>
  <c r="ER125" i="3"/>
  <c r="ES125" i="3" s="1"/>
  <c r="ER183" i="3"/>
  <c r="ES183" i="3" s="1"/>
  <c r="ER235" i="3"/>
  <c r="ES235" i="3" s="1"/>
  <c r="ER269" i="3"/>
  <c r="ES269" i="3" s="1"/>
  <c r="ER393" i="3"/>
  <c r="ES393" i="3" s="1"/>
  <c r="ER111" i="3"/>
  <c r="ES111" i="3" s="1"/>
  <c r="ER485" i="3"/>
  <c r="ES485" i="3" s="1"/>
  <c r="ER555" i="3"/>
  <c r="ES555" i="3" s="1"/>
  <c r="ER190" i="3"/>
  <c r="ES190" i="3" s="1"/>
  <c r="ER109" i="3"/>
  <c r="ES109" i="3" s="1"/>
  <c r="ER99" i="3"/>
  <c r="ES99" i="3" s="1"/>
  <c r="ER153" i="3"/>
  <c r="ES153" i="3" s="1"/>
  <c r="ER18" i="3"/>
  <c r="ES18" i="3" s="1"/>
  <c r="ER144" i="3"/>
  <c r="ES144" i="3" s="1"/>
  <c r="ER420" i="3"/>
  <c r="ES420" i="3" s="1"/>
  <c r="ER65" i="3"/>
  <c r="ES65" i="3" s="1"/>
  <c r="ER229" i="3"/>
  <c r="ES229" i="3" s="1"/>
  <c r="ER239" i="3"/>
  <c r="ES239" i="3" s="1"/>
  <c r="ER79" i="3"/>
  <c r="ES79" i="3" s="1"/>
  <c r="ER350" i="3"/>
  <c r="ES350" i="3" s="1"/>
  <c r="ER100" i="3"/>
  <c r="ES100" i="3" s="1"/>
  <c r="ER556" i="3"/>
  <c r="ES556" i="3" s="1"/>
  <c r="ER86" i="3"/>
  <c r="ES86" i="3" s="1"/>
  <c r="ER294" i="3"/>
  <c r="ES294" i="3" s="1"/>
  <c r="ER4" i="3"/>
  <c r="ES4" i="3" s="1"/>
  <c r="ER156" i="3"/>
  <c r="ES156" i="3" s="1"/>
  <c r="ER133" i="3"/>
  <c r="ES133" i="3" s="1"/>
  <c r="ER507" i="3"/>
  <c r="ES507" i="3" s="1"/>
  <c r="ER259" i="3"/>
  <c r="ES259" i="3" s="1"/>
  <c r="ER13" i="3"/>
  <c r="ES13" i="3" s="1"/>
  <c r="ER512" i="3"/>
  <c r="ES512" i="3" s="1"/>
  <c r="ER410" i="3"/>
  <c r="ES410" i="3" s="1"/>
  <c r="ER195" i="3"/>
  <c r="ES195" i="3" s="1"/>
  <c r="ER110" i="3"/>
  <c r="ES110" i="3" s="1"/>
  <c r="ER238" i="3"/>
  <c r="ES238" i="3" s="1"/>
  <c r="ER466" i="3"/>
  <c r="ES466" i="3" s="1"/>
  <c r="ER126" i="3"/>
  <c r="ES126" i="3" s="1"/>
  <c r="ER159" i="3"/>
  <c r="ES159" i="3" s="1"/>
  <c r="ER116" i="3"/>
  <c r="ES116" i="3" s="1"/>
  <c r="ER149" i="3"/>
  <c r="ES149" i="3" s="1"/>
  <c r="ER179" i="3"/>
  <c r="ES179" i="3" s="1"/>
  <c r="ER15" i="3"/>
  <c r="ES15" i="3" s="1"/>
  <c r="ER106" i="3"/>
  <c r="ES106" i="3" s="1"/>
  <c r="ER467" i="3"/>
  <c r="ES467" i="3" s="1"/>
  <c r="ER203" i="3"/>
  <c r="ES203" i="3" s="1"/>
  <c r="ER295" i="3"/>
  <c r="ES295" i="3" s="1"/>
  <c r="ER427" i="3"/>
  <c r="ES427" i="3" s="1"/>
  <c r="ER9" i="3"/>
  <c r="ES9" i="3" s="1"/>
  <c r="ER62" i="3"/>
  <c r="ES62" i="3" s="1"/>
  <c r="ER124" i="3"/>
  <c r="ES124" i="3" s="1"/>
  <c r="ER66" i="3"/>
  <c r="ES66" i="3" s="1"/>
  <c r="ER117" i="3"/>
  <c r="ES117" i="3" s="1"/>
  <c r="ER42" i="3"/>
  <c r="ES42" i="3" s="1"/>
  <c r="ER443" i="3"/>
  <c r="ES443" i="3" s="1"/>
  <c r="ER12" i="3"/>
  <c r="ES12" i="3" s="1"/>
  <c r="ER370" i="3"/>
  <c r="ES370" i="3" s="1"/>
  <c r="ER41" i="3"/>
  <c r="ES41" i="3" s="1"/>
  <c r="ER342" i="3"/>
  <c r="ES342" i="3" s="1"/>
  <c r="ER107" i="3"/>
  <c r="ES107" i="3" s="1"/>
  <c r="ER462" i="3"/>
  <c r="ES462" i="3" s="1"/>
  <c r="ER47" i="3"/>
  <c r="ES47" i="3" s="1"/>
  <c r="ER25" i="3"/>
  <c r="ES25" i="3" s="1"/>
  <c r="ER105" i="3"/>
  <c r="ES105" i="3" s="1"/>
  <c r="ER5" i="3"/>
  <c r="ES5" i="3" s="1"/>
  <c r="ER63" i="3"/>
  <c r="ES63" i="3" s="1"/>
  <c r="ER505" i="3"/>
  <c r="ES505" i="3" s="1"/>
  <c r="ER395" i="3"/>
  <c r="ES395" i="3" s="1"/>
  <c r="ER184" i="3"/>
  <c r="ES184" i="3" s="1"/>
  <c r="ER16" i="3"/>
  <c r="ES16" i="3" s="1"/>
  <c r="ER136" i="3"/>
  <c r="ES136" i="3" s="1"/>
  <c r="ER140" i="3"/>
  <c r="ES140" i="3" s="1"/>
  <c r="ER6" i="3"/>
  <c r="ES6" i="3" s="1"/>
  <c r="ER74" i="3"/>
  <c r="ES74" i="3" s="1"/>
  <c r="ER94" i="3"/>
  <c r="ES94" i="3" s="1"/>
  <c r="ER286" i="3"/>
  <c r="ES286" i="3" s="1"/>
  <c r="ER23" i="3"/>
  <c r="ES23" i="3" s="1"/>
  <c r="ER34" i="3"/>
  <c r="ES34" i="3" s="1"/>
  <c r="ER102" i="3"/>
  <c r="ES102" i="3" s="1"/>
  <c r="ER142" i="3"/>
  <c r="ES142" i="3" s="1"/>
  <c r="ER104" i="3"/>
  <c r="ES104" i="3" s="1"/>
  <c r="ER29" i="3"/>
  <c r="ES29" i="3" s="1"/>
  <c r="ER7" i="3"/>
  <c r="ES7" i="3" s="1"/>
  <c r="ER376" i="3"/>
  <c r="ES376" i="3" s="1"/>
  <c r="ER121" i="3"/>
  <c r="ES121" i="3" s="1"/>
  <c r="ER93" i="3"/>
  <c r="ES93" i="3" s="1"/>
  <c r="ER90" i="3"/>
  <c r="ES90" i="3" s="1"/>
  <c r="ER145" i="3"/>
  <c r="ES145" i="3" s="1"/>
  <c r="ER139" i="3"/>
  <c r="ES139" i="3" s="1"/>
  <c r="ER108" i="3"/>
  <c r="ES108" i="3" s="1"/>
  <c r="ER148" i="3"/>
  <c r="ES148" i="3" s="1"/>
  <c r="ER83" i="3"/>
  <c r="ES83" i="3" s="1"/>
  <c r="ER123" i="3"/>
  <c r="ES123" i="3" s="1"/>
  <c r="ER2" i="3"/>
  <c r="ES2" i="3" s="1"/>
  <c r="ER154" i="3"/>
  <c r="ES154" i="3" s="1"/>
  <c r="ER82" i="3"/>
  <c r="ES82" i="3" s="1"/>
  <c r="ER413" i="3"/>
  <c r="ES413" i="3" s="1"/>
  <c r="ER129" i="3"/>
  <c r="ES129" i="3" s="1"/>
  <c r="ER310" i="3"/>
  <c r="ES310" i="3" s="1"/>
  <c r="ER46" i="3"/>
  <c r="ES46" i="3" s="1"/>
  <c r="ER21" i="3"/>
  <c r="ES21" i="3" s="1"/>
  <c r="ER338" i="3"/>
  <c r="ES338" i="3" s="1"/>
  <c r="ER180" i="3"/>
  <c r="ES180" i="3" s="1"/>
  <c r="ER143" i="3"/>
  <c r="ES143" i="3" s="1"/>
  <c r="ER11" i="3"/>
  <c r="ES11" i="3" s="1"/>
  <c r="ER118" i="3"/>
  <c r="ES118" i="3" s="1"/>
  <c r="ER10" i="3"/>
  <c r="ES10" i="3" s="1"/>
  <c r="ER59" i="3"/>
  <c r="ES59" i="3" s="1"/>
  <c r="ER282" i="3"/>
  <c r="ES282" i="3" s="1"/>
  <c r="ER233" i="3"/>
  <c r="ES233" i="3" s="1"/>
  <c r="ER98" i="3"/>
  <c r="ES98" i="3" s="1"/>
  <c r="ER95" i="3"/>
  <c r="ES95" i="3" s="1"/>
  <c r="ER88" i="3"/>
  <c r="ES88" i="3" s="1"/>
  <c r="ER3" i="3"/>
  <c r="ES3" i="3" s="1"/>
  <c r="ER36" i="3"/>
  <c r="ES36" i="3" s="1"/>
  <c r="ER35" i="3"/>
  <c r="ES35" i="3" s="1"/>
  <c r="ER76" i="3"/>
  <c r="ES76" i="3" s="1"/>
  <c r="ER78" i="3"/>
  <c r="ES78" i="3" s="1"/>
  <c r="ER61" i="3"/>
  <c r="ES61" i="3" s="1"/>
  <c r="ER60" i="3"/>
  <c r="ES60" i="3" s="1"/>
  <c r="ER278" i="3"/>
  <c r="ES278" i="3" s="1"/>
  <c r="ER17" i="3"/>
  <c r="ES17" i="3" s="1"/>
  <c r="ER465" i="3"/>
  <c r="ES465" i="3" s="1"/>
  <c r="AP394" i="3"/>
  <c r="AP320" i="3"/>
  <c r="AP527" i="3"/>
  <c r="AP332" i="3"/>
  <c r="AP292" i="3"/>
  <c r="AP402" i="3"/>
  <c r="AP261" i="3"/>
  <c r="AP369" i="3"/>
  <c r="AP528" i="3"/>
  <c r="AP529" i="3"/>
  <c r="AP530" i="3"/>
  <c r="AP531" i="3"/>
  <c r="AP506" i="3"/>
  <c r="AP489" i="3"/>
  <c r="AP495" i="3"/>
  <c r="AP532" i="3"/>
  <c r="AP517" i="3"/>
  <c r="AP519" i="3"/>
  <c r="AP478" i="3"/>
  <c r="AP432" i="3"/>
  <c r="AP502" i="3"/>
  <c r="AP441" i="3"/>
  <c r="AP477" i="3"/>
  <c r="AP453" i="3"/>
  <c r="AP499" i="3"/>
  <c r="AP431" i="3"/>
  <c r="AP472" i="3"/>
  <c r="AP533" i="3"/>
  <c r="AP501" i="3"/>
  <c r="AP388" i="3"/>
  <c r="AP429" i="3"/>
  <c r="AP508" i="3"/>
  <c r="AP415" i="3"/>
  <c r="AP412" i="3"/>
  <c r="AP534" i="3"/>
  <c r="AP329" i="3"/>
  <c r="AP365" i="3"/>
  <c r="AP262" i="3"/>
  <c r="AP451" i="3"/>
  <c r="AP339" i="3"/>
  <c r="AP535" i="3"/>
  <c r="AP344" i="3"/>
  <c r="AP299" i="3"/>
  <c r="AP536" i="3"/>
  <c r="AP537" i="3"/>
  <c r="AP174" i="3"/>
  <c r="AP488" i="3"/>
  <c r="AP459" i="3"/>
  <c r="AP132" i="3"/>
  <c r="AP538" i="3"/>
  <c r="AP122" i="3"/>
  <c r="AP135" i="3"/>
  <c r="AP539" i="3"/>
  <c r="AP175" i="3"/>
  <c r="AP157" i="3"/>
  <c r="AP522" i="3"/>
  <c r="AP540" i="3"/>
  <c r="AP541" i="3"/>
  <c r="AP482" i="3"/>
  <c r="AP491" i="3"/>
  <c r="AP375" i="3"/>
  <c r="AP496" i="3"/>
  <c r="AP513" i="3"/>
  <c r="AP450" i="3"/>
  <c r="AP389" i="3"/>
  <c r="AP447" i="3"/>
  <c r="AP504" i="3"/>
  <c r="AP424" i="3"/>
  <c r="AP494" i="3"/>
  <c r="AP520" i="3"/>
  <c r="AP182" i="3"/>
  <c r="AP64" i="3"/>
  <c r="AP273" i="3"/>
  <c r="AP452" i="3"/>
  <c r="AP509" i="3"/>
  <c r="AP399" i="3"/>
  <c r="AP409" i="3"/>
  <c r="AP469" i="3"/>
  <c r="AP511" i="3"/>
  <c r="AP445" i="3"/>
  <c r="AP353" i="3"/>
  <c r="AP487" i="3"/>
  <c r="AP428" i="3"/>
  <c r="AP416" i="3"/>
  <c r="AP470" i="3"/>
  <c r="AP510" i="3"/>
  <c r="AP497" i="3"/>
  <c r="AP379" i="3"/>
  <c r="AP542" i="3"/>
  <c r="AP457" i="3"/>
  <c r="AP403" i="3"/>
  <c r="AP498" i="3"/>
  <c r="AP358" i="3"/>
  <c r="AP411" i="3"/>
  <c r="AP336" i="3"/>
  <c r="AP436" i="3"/>
  <c r="AP444" i="3"/>
  <c r="AP397" i="3"/>
  <c r="AP316" i="3"/>
  <c r="AP398" i="3"/>
  <c r="AP250" i="3"/>
  <c r="AP461" i="3"/>
  <c r="AP348" i="3"/>
  <c r="AP433" i="3"/>
  <c r="AP377" i="3"/>
  <c r="AP304" i="3"/>
  <c r="AP435" i="3"/>
  <c r="AP408" i="3"/>
  <c r="AP305" i="3"/>
  <c r="AP367" i="3"/>
  <c r="AP396" i="3"/>
  <c r="AP417" i="3"/>
  <c r="AP352" i="3"/>
  <c r="AP374" i="3"/>
  <c r="AP440" i="3"/>
  <c r="AP360" i="3"/>
  <c r="AP372" i="3"/>
  <c r="AP500" i="3"/>
  <c r="AP383" i="3"/>
  <c r="AP73" i="3"/>
  <c r="AP53" i="3"/>
  <c r="AP257" i="3"/>
  <c r="AP351" i="3"/>
  <c r="AP392" i="3"/>
  <c r="AP307" i="3"/>
  <c r="AP384" i="3"/>
  <c r="AP230" i="3"/>
  <c r="AP345" i="3"/>
  <c r="AP543" i="3"/>
  <c r="AP357" i="3"/>
  <c r="AP54" i="3"/>
  <c r="AP391" i="3"/>
  <c r="AP385" i="3"/>
  <c r="AP361" i="3"/>
  <c r="AP437" i="3"/>
  <c r="AP192" i="3"/>
  <c r="AP298" i="3"/>
  <c r="AP366" i="3"/>
  <c r="AP516" i="3"/>
  <c r="AP483" i="3"/>
  <c r="AP373" i="3"/>
  <c r="AP227" i="3"/>
  <c r="AP302" i="3"/>
  <c r="AP246" i="3"/>
  <c r="AP275" i="3"/>
  <c r="AP331" i="3"/>
  <c r="AP207" i="3"/>
  <c r="AP301" i="3"/>
  <c r="AP312" i="3"/>
  <c r="AP349" i="3"/>
  <c r="AP387" i="3"/>
  <c r="AP381" i="3"/>
  <c r="AP293" i="3"/>
  <c r="AP244" i="3"/>
  <c r="AP340" i="3"/>
  <c r="AP362" i="3"/>
  <c r="AP151" i="3"/>
  <c r="AP272" i="3"/>
  <c r="AP68" i="3"/>
  <c r="AP323" i="3"/>
  <c r="AP406" i="3"/>
  <c r="AP354" i="3"/>
  <c r="AP486" i="3"/>
  <c r="AP222" i="3"/>
  <c r="AP71" i="3"/>
  <c r="AP327" i="3"/>
  <c r="AP390" i="3"/>
  <c r="AP363" i="3"/>
  <c r="AP544" i="3"/>
  <c r="AP480" i="3"/>
  <c r="AP241" i="3"/>
  <c r="AP335" i="3"/>
  <c r="AP57" i="3"/>
  <c r="AP297" i="3"/>
  <c r="AP426" i="3"/>
  <c r="AP545" i="3"/>
  <c r="AP201" i="3"/>
  <c r="AP546" i="3"/>
  <c r="AP314" i="3"/>
  <c r="AP274" i="3"/>
  <c r="AP318" i="3"/>
  <c r="AP266" i="3"/>
  <c r="AP333" i="3"/>
  <c r="AP334" i="3"/>
  <c r="AP475" i="3"/>
  <c r="AP296" i="3"/>
  <c r="AP321" i="3"/>
  <c r="AP493" i="3"/>
  <c r="AP364" i="3"/>
  <c r="AP347" i="3"/>
  <c r="AP255" i="3"/>
  <c r="AP231" i="3"/>
  <c r="AP127" i="3"/>
  <c r="AP220" i="3"/>
  <c r="AP30" i="3"/>
  <c r="AP37" i="3"/>
  <c r="AP311" i="3"/>
  <c r="AP401" i="3"/>
  <c r="AP378" i="3"/>
  <c r="AP419" i="3"/>
  <c r="AP87" i="3"/>
  <c r="AP468" i="3"/>
  <c r="AP324" i="3"/>
  <c r="AP514" i="3"/>
  <c r="AP163" i="3"/>
  <c r="AP39" i="3"/>
  <c r="AP547" i="3"/>
  <c r="AP212" i="3"/>
  <c r="AP279" i="3"/>
  <c r="AP423" i="3"/>
  <c r="AP276" i="3"/>
  <c r="AP199" i="3"/>
  <c r="AP548" i="3"/>
  <c r="AP270" i="3"/>
  <c r="AP439" i="3"/>
  <c r="AP549" i="3"/>
  <c r="AP263" i="3"/>
  <c r="AP264" i="3"/>
  <c r="AP254" i="3"/>
  <c r="AP198" i="3"/>
  <c r="AP283" i="3"/>
  <c r="AP48" i="3"/>
  <c r="AP306" i="3"/>
  <c r="AP476" i="3"/>
  <c r="AP223" i="3"/>
  <c r="AP138" i="3"/>
  <c r="AP277" i="3"/>
  <c r="AP550" i="3"/>
  <c r="AP346" i="3"/>
  <c r="AP448" i="3"/>
  <c r="AP271" i="3"/>
  <c r="AP67" i="3"/>
  <c r="AP287" i="3"/>
  <c r="AP267" i="3"/>
  <c r="AP85" i="3"/>
  <c r="AP464" i="3"/>
  <c r="AP326" i="3"/>
  <c r="AP422" i="3"/>
  <c r="AP280" i="3"/>
  <c r="AP253" i="3"/>
  <c r="AP446" i="3"/>
  <c r="AP515" i="3"/>
  <c r="AP237" i="3"/>
  <c r="AP38" i="3"/>
  <c r="AP224" i="3"/>
  <c r="AP407" i="3"/>
  <c r="AP260" i="3"/>
  <c r="AP210" i="3"/>
  <c r="AP525" i="3"/>
  <c r="AP236" i="3"/>
  <c r="AP189" i="3"/>
  <c r="AP147" i="3"/>
  <c r="AP551" i="3"/>
  <c r="AP256" i="3"/>
  <c r="AP414" i="3"/>
  <c r="AP217" i="3"/>
  <c r="AP481" i="3"/>
  <c r="AP232" i="3"/>
  <c r="AP405" i="3"/>
  <c r="AP141" i="3"/>
  <c r="AP211" i="3"/>
  <c r="AP208" i="3"/>
  <c r="AP19" i="3"/>
  <c r="AP471" i="3"/>
  <c r="AP285" i="3"/>
  <c r="AP213" i="3"/>
  <c r="AP70" i="3"/>
  <c r="AP490" i="3"/>
  <c r="AP72" i="3"/>
  <c r="AP20" i="3"/>
  <c r="AP228" i="3"/>
  <c r="AP281" i="3"/>
  <c r="AP215" i="3"/>
  <c r="AP167" i="3"/>
  <c r="AP114" i="3"/>
  <c r="AP479" i="3"/>
  <c r="AP206" i="3"/>
  <c r="AP248" i="3"/>
  <c r="AP219" i="3"/>
  <c r="AP242" i="3"/>
  <c r="AP400" i="3"/>
  <c r="AP234" i="3"/>
  <c r="AP176" i="3"/>
  <c r="AP205" i="3"/>
  <c r="AP380" i="3"/>
  <c r="AP356" i="3"/>
  <c r="AP442" i="3"/>
  <c r="AP187" i="3"/>
  <c r="AP186" i="3"/>
  <c r="AP218" i="3"/>
  <c r="AP92" i="3"/>
  <c r="AP216" i="3"/>
  <c r="AP49" i="3"/>
  <c r="AP80" i="3"/>
  <c r="AP221" i="3"/>
  <c r="AP521" i="3"/>
  <c r="AP113" i="3"/>
  <c r="AP181" i="3"/>
  <c r="AP309" i="3"/>
  <c r="AP430" i="3"/>
  <c r="AP101" i="3"/>
  <c r="AP164" i="3"/>
  <c r="AP14" i="3"/>
  <c r="AP43" i="3"/>
  <c r="AP458" i="3"/>
  <c r="AP209" i="3"/>
  <c r="AP290" i="3"/>
  <c r="AP28" i="3"/>
  <c r="AP169" i="3"/>
  <c r="AP193" i="3"/>
  <c r="AP150" i="3"/>
  <c r="AP146" i="3"/>
  <c r="AP191" i="3"/>
  <c r="AP172" i="3"/>
  <c r="AP75" i="3"/>
  <c r="AP552" i="3"/>
  <c r="AP553" i="3"/>
  <c r="AP202" i="3"/>
  <c r="AP291" i="3"/>
  <c r="AP185" i="3"/>
  <c r="AP225" i="3"/>
  <c r="AP554" i="3"/>
  <c r="AP249" i="3"/>
  <c r="AP449" i="3"/>
  <c r="AP197" i="3"/>
  <c r="AP103" i="3"/>
  <c r="AP288" i="3"/>
  <c r="AP134" i="3"/>
  <c r="AP160" i="3"/>
  <c r="AP77" i="3"/>
  <c r="AP196" i="3"/>
  <c r="AP155" i="3"/>
  <c r="AP325" i="3"/>
  <c r="AP152" i="3"/>
  <c r="AP44" i="3"/>
  <c r="AP523" i="3"/>
  <c r="AP303" i="3"/>
  <c r="AP341" i="3"/>
  <c r="AP166" i="3"/>
  <c r="AP24" i="3"/>
  <c r="AP51" i="3"/>
  <c r="AP265" i="3"/>
  <c r="AP308" i="3"/>
  <c r="AP214" i="3"/>
  <c r="AP165" i="3"/>
  <c r="AP194" i="3"/>
  <c r="AP247" i="3"/>
  <c r="AP474" i="3"/>
  <c r="AP26" i="3"/>
  <c r="AP421" i="3"/>
  <c r="AP96" i="3"/>
  <c r="AP97" i="3"/>
  <c r="AP258" i="3"/>
  <c r="AP226" i="3"/>
  <c r="AP322" i="3"/>
  <c r="AP56" i="3"/>
  <c r="AP418" i="3"/>
  <c r="AP245" i="3"/>
  <c r="AP171" i="3"/>
  <c r="AP27" i="3"/>
  <c r="AP31" i="3"/>
  <c r="AP158" i="3"/>
  <c r="AP33" i="3"/>
  <c r="AP456" i="3"/>
  <c r="AP89" i="3"/>
  <c r="AP115" i="3"/>
  <c r="AP460" i="3"/>
  <c r="AP112" i="3"/>
  <c r="AP170" i="3"/>
  <c r="AP22" i="3"/>
  <c r="AP84" i="3"/>
  <c r="AP200" i="3"/>
  <c r="AP81" i="3"/>
  <c r="AP251" i="3"/>
  <c r="AP252" i="3"/>
  <c r="AP161" i="3"/>
  <c r="AP404" i="3"/>
  <c r="AP128" i="3"/>
  <c r="AP382" i="3"/>
  <c r="AP168" i="3"/>
  <c r="AP284" i="3"/>
  <c r="AP125" i="3"/>
  <c r="AP183" i="3"/>
  <c r="AP235" i="3"/>
  <c r="AP269" i="3"/>
  <c r="AP393" i="3"/>
  <c r="AP111" i="3"/>
  <c r="AP485" i="3"/>
  <c r="AP555" i="3"/>
  <c r="AP190" i="3"/>
  <c r="AP109" i="3"/>
  <c r="AP99" i="3"/>
  <c r="AP153" i="3"/>
  <c r="AP18" i="3"/>
  <c r="AP144" i="3"/>
  <c r="AP420" i="3"/>
  <c r="AP65" i="3"/>
  <c r="AP229" i="3"/>
  <c r="AP239" i="3"/>
  <c r="AP79" i="3"/>
  <c r="AP350" i="3"/>
  <c r="AP100" i="3"/>
  <c r="AP556" i="3"/>
  <c r="AP86" i="3"/>
  <c r="AP294" i="3"/>
  <c r="AP4" i="3"/>
  <c r="AP156" i="3"/>
  <c r="AP133" i="3"/>
  <c r="AP507" i="3"/>
  <c r="AP259" i="3"/>
  <c r="AP13" i="3"/>
  <c r="AP512" i="3"/>
  <c r="AP410" i="3"/>
  <c r="AP195" i="3"/>
  <c r="AP110" i="3"/>
  <c r="AP238" i="3"/>
  <c r="AP466" i="3"/>
  <c r="AP126" i="3"/>
  <c r="AP159" i="3"/>
  <c r="AP116" i="3"/>
  <c r="AP149" i="3"/>
  <c r="AP179" i="3"/>
  <c r="AP15" i="3"/>
  <c r="AP106" i="3"/>
  <c r="AP467" i="3"/>
  <c r="AP203" i="3"/>
  <c r="AP295" i="3"/>
  <c r="AP427" i="3"/>
  <c r="AP9" i="3"/>
  <c r="AP62" i="3"/>
  <c r="AP124" i="3"/>
  <c r="AP66" i="3"/>
  <c r="AP117" i="3"/>
  <c r="AP42" i="3"/>
  <c r="AP443" i="3"/>
  <c r="AP12" i="3"/>
  <c r="AP370" i="3"/>
  <c r="AP41" i="3"/>
  <c r="AP342" i="3"/>
  <c r="AP107" i="3"/>
  <c r="AP462" i="3"/>
  <c r="AP47" i="3"/>
  <c r="AP25" i="3"/>
  <c r="AP105" i="3"/>
  <c r="AP5" i="3"/>
  <c r="AP63" i="3"/>
  <c r="AP505" i="3"/>
  <c r="AP395" i="3"/>
  <c r="AP184" i="3"/>
  <c r="AP16" i="3"/>
  <c r="AP136" i="3"/>
  <c r="AP140" i="3"/>
  <c r="AP6" i="3"/>
  <c r="AP74" i="3"/>
  <c r="AP94" i="3"/>
  <c r="AP286" i="3"/>
  <c r="AP23" i="3"/>
  <c r="AP34" i="3"/>
  <c r="AP102" i="3"/>
  <c r="AP142" i="3"/>
  <c r="AP104" i="3"/>
  <c r="AP29" i="3"/>
  <c r="AP7" i="3"/>
  <c r="AP376" i="3"/>
  <c r="AP121" i="3"/>
  <c r="AP93" i="3"/>
  <c r="AP90" i="3"/>
  <c r="AP145" i="3"/>
  <c r="AP139" i="3"/>
  <c r="AP108" i="3"/>
  <c r="AP148" i="3"/>
  <c r="AP83" i="3"/>
  <c r="AP123" i="3"/>
  <c r="AP2" i="3"/>
  <c r="AP154" i="3"/>
  <c r="AP82" i="3"/>
  <c r="AP413" i="3"/>
  <c r="AP129" i="3"/>
  <c r="AP310" i="3"/>
  <c r="AP46" i="3"/>
  <c r="AP21" i="3"/>
  <c r="AP338" i="3"/>
  <c r="AP180" i="3"/>
  <c r="AP143" i="3"/>
  <c r="AP11" i="3"/>
  <c r="AP118" i="3"/>
  <c r="AP10" i="3"/>
  <c r="AP59" i="3"/>
  <c r="AP282" i="3"/>
  <c r="AP233" i="3"/>
  <c r="AP98" i="3"/>
  <c r="AP95" i="3"/>
  <c r="AP88" i="3"/>
  <c r="AP3" i="3"/>
  <c r="AP36" i="3"/>
  <c r="AP35" i="3"/>
  <c r="AP76" i="3"/>
  <c r="AP78" i="3"/>
  <c r="AP61" i="3"/>
  <c r="AP60" i="3"/>
  <c r="AP278" i="3"/>
  <c r="AP17" i="3"/>
  <c r="AP465" i="3"/>
  <c r="Y394" i="3"/>
  <c r="Y320" i="3"/>
  <c r="Y527" i="3"/>
  <c r="Y332" i="3"/>
  <c r="Y292" i="3"/>
  <c r="Y402" i="3"/>
  <c r="Y261" i="3"/>
  <c r="Y369" i="3"/>
  <c r="Y528" i="3"/>
  <c r="Y529" i="3"/>
  <c r="Y530" i="3"/>
  <c r="Y531" i="3"/>
  <c r="Y506" i="3"/>
  <c r="Y489" i="3"/>
  <c r="Y495" i="3"/>
  <c r="Y532" i="3"/>
  <c r="Y517" i="3"/>
  <c r="Y519" i="3"/>
  <c r="Y478" i="3"/>
  <c r="Y432" i="3"/>
  <c r="Y502" i="3"/>
  <c r="Y441" i="3"/>
  <c r="Y477" i="3"/>
  <c r="Y453" i="3"/>
  <c r="Y499" i="3"/>
  <c r="Y431" i="3"/>
  <c r="Y472" i="3"/>
  <c r="Y533" i="3"/>
  <c r="Y501" i="3"/>
  <c r="Y388" i="3"/>
  <c r="Y429" i="3"/>
  <c r="Y508" i="3"/>
  <c r="Y415" i="3"/>
  <c r="Y412" i="3"/>
  <c r="Y534" i="3"/>
  <c r="Y329" i="3"/>
  <c r="Y365" i="3"/>
  <c r="Y262" i="3"/>
  <c r="Y451" i="3"/>
  <c r="Y339" i="3"/>
  <c r="Y535" i="3"/>
  <c r="Y344" i="3"/>
  <c r="Y299" i="3"/>
  <c r="Y536" i="3"/>
  <c r="Y537" i="3"/>
  <c r="Y174" i="3"/>
  <c r="Y488" i="3"/>
  <c r="Y459" i="3"/>
  <c r="Y132" i="3"/>
  <c r="Y538" i="3"/>
  <c r="Y122" i="3"/>
  <c r="Y135" i="3"/>
  <c r="Y539" i="3"/>
  <c r="Y175" i="3"/>
  <c r="Y157" i="3"/>
  <c r="Y522" i="3"/>
  <c r="Y540" i="3"/>
  <c r="Y541" i="3"/>
  <c r="Y482" i="3"/>
  <c r="Y491" i="3"/>
  <c r="Y375" i="3"/>
  <c r="Y496" i="3"/>
  <c r="Y513" i="3"/>
  <c r="Y450" i="3"/>
  <c r="Y389" i="3"/>
  <c r="Y447" i="3"/>
  <c r="Y504" i="3"/>
  <c r="Y424" i="3"/>
  <c r="Y494" i="3"/>
  <c r="Y520" i="3"/>
  <c r="Y182" i="3"/>
  <c r="Y64" i="3"/>
  <c r="Y273" i="3"/>
  <c r="Y452" i="3"/>
  <c r="Y509" i="3"/>
  <c r="Y399" i="3"/>
  <c r="Y409" i="3"/>
  <c r="Y469" i="3"/>
  <c r="Y511" i="3"/>
  <c r="Y445" i="3"/>
  <c r="Y353" i="3"/>
  <c r="Y487" i="3"/>
  <c r="Y428" i="3"/>
  <c r="Y416" i="3"/>
  <c r="Y470" i="3"/>
  <c r="Y510" i="3"/>
  <c r="Y497" i="3"/>
  <c r="Y379" i="3"/>
  <c r="Y542" i="3"/>
  <c r="Y457" i="3"/>
  <c r="Y403" i="3"/>
  <c r="Y498" i="3"/>
  <c r="Y358" i="3"/>
  <c r="Y411" i="3"/>
  <c r="Y336" i="3"/>
  <c r="Y436" i="3"/>
  <c r="Y444" i="3"/>
  <c r="Y397" i="3"/>
  <c r="Y316" i="3"/>
  <c r="Y398" i="3"/>
  <c r="Y250" i="3"/>
  <c r="Y461" i="3"/>
  <c r="Y348" i="3"/>
  <c r="Y433" i="3"/>
  <c r="Y377" i="3"/>
  <c r="Y304" i="3"/>
  <c r="Y435" i="3"/>
  <c r="Y408" i="3"/>
  <c r="Y305" i="3"/>
  <c r="Y367" i="3"/>
  <c r="Y396" i="3"/>
  <c r="Y417" i="3"/>
  <c r="Y352" i="3"/>
  <c r="Y374" i="3"/>
  <c r="Y440" i="3"/>
  <c r="Y360" i="3"/>
  <c r="Y372" i="3"/>
  <c r="Y500" i="3"/>
  <c r="Y383" i="3"/>
  <c r="Y73" i="3"/>
  <c r="Y53" i="3"/>
  <c r="Y257" i="3"/>
  <c r="Y351" i="3"/>
  <c r="Y392" i="3"/>
  <c r="Y307" i="3"/>
  <c r="Y384" i="3"/>
  <c r="Y230" i="3"/>
  <c r="Y345" i="3"/>
  <c r="Y543" i="3"/>
  <c r="Y357" i="3"/>
  <c r="Y54" i="3"/>
  <c r="Y391" i="3"/>
  <c r="Y385" i="3"/>
  <c r="Y361" i="3"/>
  <c r="Y437" i="3"/>
  <c r="Y192" i="3"/>
  <c r="Y298" i="3"/>
  <c r="Y366" i="3"/>
  <c r="Y516" i="3"/>
  <c r="Y483" i="3"/>
  <c r="Y373" i="3"/>
  <c r="Y227" i="3"/>
  <c r="Y302" i="3"/>
  <c r="Y246" i="3"/>
  <c r="Y275" i="3"/>
  <c r="Y331" i="3"/>
  <c r="Y207" i="3"/>
  <c r="Y301" i="3"/>
  <c r="Y312" i="3"/>
  <c r="Y349" i="3"/>
  <c r="Y387" i="3"/>
  <c r="Y381" i="3"/>
  <c r="Y293" i="3"/>
  <c r="Y244" i="3"/>
  <c r="Y340" i="3"/>
  <c r="Y362" i="3"/>
  <c r="Y151" i="3"/>
  <c r="Y272" i="3"/>
  <c r="Y68" i="3"/>
  <c r="Y323" i="3"/>
  <c r="Y406" i="3"/>
  <c r="Y354" i="3"/>
  <c r="Y486" i="3"/>
  <c r="Y222" i="3"/>
  <c r="Y71" i="3"/>
  <c r="Y327" i="3"/>
  <c r="Y390" i="3"/>
  <c r="Y363" i="3"/>
  <c r="Y544" i="3"/>
  <c r="Y480" i="3"/>
  <c r="Y241" i="3"/>
  <c r="Y335" i="3"/>
  <c r="Y57" i="3"/>
  <c r="Y297" i="3"/>
  <c r="Y426" i="3"/>
  <c r="Y545" i="3"/>
  <c r="Y201" i="3"/>
  <c r="Y546" i="3"/>
  <c r="Y314" i="3"/>
  <c r="Y274" i="3"/>
  <c r="Y318" i="3"/>
  <c r="Y266" i="3"/>
  <c r="Y333" i="3"/>
  <c r="Y334" i="3"/>
  <c r="Y475" i="3"/>
  <c r="Y296" i="3"/>
  <c r="Y321" i="3"/>
  <c r="Y493" i="3"/>
  <c r="Y364" i="3"/>
  <c r="Y347" i="3"/>
  <c r="Y255" i="3"/>
  <c r="Y231" i="3"/>
  <c r="Y127" i="3"/>
  <c r="Y220" i="3"/>
  <c r="Y30" i="3"/>
  <c r="Y37" i="3"/>
  <c r="Y311" i="3"/>
  <c r="Y401" i="3"/>
  <c r="Y378" i="3"/>
  <c r="Y419" i="3"/>
  <c r="Y87" i="3"/>
  <c r="Y468" i="3"/>
  <c r="Y324" i="3"/>
  <c r="Y514" i="3"/>
  <c r="Y163" i="3"/>
  <c r="Y39" i="3"/>
  <c r="Y547" i="3"/>
  <c r="Y212" i="3"/>
  <c r="Y279" i="3"/>
  <c r="Y423" i="3"/>
  <c r="Y276" i="3"/>
  <c r="Y199" i="3"/>
  <c r="Y548" i="3"/>
  <c r="Y270" i="3"/>
  <c r="Y439" i="3"/>
  <c r="Y549" i="3"/>
  <c r="Y263" i="3"/>
  <c r="Y264" i="3"/>
  <c r="Y254" i="3"/>
  <c r="Y198" i="3"/>
  <c r="Y283" i="3"/>
  <c r="Y48" i="3"/>
  <c r="Y306" i="3"/>
  <c r="Y476" i="3"/>
  <c r="Y223" i="3"/>
  <c r="Y138" i="3"/>
  <c r="Y277" i="3"/>
  <c r="Y550" i="3"/>
  <c r="Y346" i="3"/>
  <c r="Y448" i="3"/>
  <c r="Y271" i="3"/>
  <c r="Y67" i="3"/>
  <c r="Y287" i="3"/>
  <c r="Y267" i="3"/>
  <c r="Y85" i="3"/>
  <c r="Y464" i="3"/>
  <c r="Y326" i="3"/>
  <c r="Y422" i="3"/>
  <c r="Y280" i="3"/>
  <c r="Y253" i="3"/>
  <c r="Y446" i="3"/>
  <c r="Y515" i="3"/>
  <c r="Y237" i="3"/>
  <c r="Y38" i="3"/>
  <c r="Y224" i="3"/>
  <c r="Y407" i="3"/>
  <c r="Y260" i="3"/>
  <c r="Y210" i="3"/>
  <c r="Y525" i="3"/>
  <c r="Y236" i="3"/>
  <c r="Y189" i="3"/>
  <c r="Y147" i="3"/>
  <c r="Y551" i="3"/>
  <c r="Y256" i="3"/>
  <c r="Y414" i="3"/>
  <c r="Y217" i="3"/>
  <c r="Y481" i="3"/>
  <c r="Y232" i="3"/>
  <c r="Y405" i="3"/>
  <c r="Y141" i="3"/>
  <c r="Y211" i="3"/>
  <c r="Y208" i="3"/>
  <c r="Y19" i="3"/>
  <c r="Y471" i="3"/>
  <c r="Y285" i="3"/>
  <c r="Y213" i="3"/>
  <c r="Y70" i="3"/>
  <c r="Y490" i="3"/>
  <c r="Y72" i="3"/>
  <c r="Y20" i="3"/>
  <c r="Y228" i="3"/>
  <c r="Y281" i="3"/>
  <c r="Y215" i="3"/>
  <c r="Y167" i="3"/>
  <c r="Y114" i="3"/>
  <c r="Y479" i="3"/>
  <c r="Y206" i="3"/>
  <c r="Y248" i="3"/>
  <c r="Y219" i="3"/>
  <c r="Y242" i="3"/>
  <c r="Y400" i="3"/>
  <c r="Y234" i="3"/>
  <c r="Y176" i="3"/>
  <c r="Y205" i="3"/>
  <c r="Y380" i="3"/>
  <c r="Y356" i="3"/>
  <c r="Y442" i="3"/>
  <c r="Y187" i="3"/>
  <c r="Y186" i="3"/>
  <c r="Y218" i="3"/>
  <c r="Y92" i="3"/>
  <c r="Y216" i="3"/>
  <c r="Y49" i="3"/>
  <c r="Y80" i="3"/>
  <c r="Y221" i="3"/>
  <c r="Y521" i="3"/>
  <c r="Y113" i="3"/>
  <c r="Y181" i="3"/>
  <c r="Y309" i="3"/>
  <c r="Y430" i="3"/>
  <c r="Y101" i="3"/>
  <c r="Y164" i="3"/>
  <c r="Y14" i="3"/>
  <c r="Y43" i="3"/>
  <c r="Y458" i="3"/>
  <c r="Y209" i="3"/>
  <c r="Y290" i="3"/>
  <c r="Y28" i="3"/>
  <c r="Y169" i="3"/>
  <c r="Y193" i="3"/>
  <c r="Y150" i="3"/>
  <c r="Y146" i="3"/>
  <c r="Y191" i="3"/>
  <c r="Y172" i="3"/>
  <c r="Y75" i="3"/>
  <c r="Y552" i="3"/>
  <c r="Y553" i="3"/>
  <c r="Y202" i="3"/>
  <c r="Y291" i="3"/>
  <c r="Y185" i="3"/>
  <c r="Y225" i="3"/>
  <c r="Y554" i="3"/>
  <c r="Y249" i="3"/>
  <c r="Y449" i="3"/>
  <c r="Y197" i="3"/>
  <c r="Y103" i="3"/>
  <c r="Y288" i="3"/>
  <c r="Y134" i="3"/>
  <c r="Y160" i="3"/>
  <c r="Y77" i="3"/>
  <c r="Y196" i="3"/>
  <c r="Y155" i="3"/>
  <c r="Y325" i="3"/>
  <c r="Y152" i="3"/>
  <c r="Y44" i="3"/>
  <c r="Y523" i="3"/>
  <c r="Y303" i="3"/>
  <c r="Y341" i="3"/>
  <c r="Y166" i="3"/>
  <c r="Y24" i="3"/>
  <c r="Y51" i="3"/>
  <c r="Y265" i="3"/>
  <c r="Y308" i="3"/>
  <c r="Y214" i="3"/>
  <c r="Y165" i="3"/>
  <c r="Y194" i="3"/>
  <c r="Y247" i="3"/>
  <c r="Y474" i="3"/>
  <c r="Y26" i="3"/>
  <c r="Y421" i="3"/>
  <c r="Y96" i="3"/>
  <c r="Y97" i="3"/>
  <c r="Y258" i="3"/>
  <c r="Y226" i="3"/>
  <c r="Y322" i="3"/>
  <c r="Y56" i="3"/>
  <c r="Y418" i="3"/>
  <c r="Y245" i="3"/>
  <c r="Y171" i="3"/>
  <c r="Y27" i="3"/>
  <c r="Y31" i="3"/>
  <c r="Y158" i="3"/>
  <c r="Y33" i="3"/>
  <c r="Y456" i="3"/>
  <c r="Y89" i="3"/>
  <c r="Y115" i="3"/>
  <c r="Y460" i="3"/>
  <c r="Y112" i="3"/>
  <c r="Y170" i="3"/>
  <c r="Y22" i="3"/>
  <c r="Y84" i="3"/>
  <c r="Y200" i="3"/>
  <c r="Y81" i="3"/>
  <c r="Y251" i="3"/>
  <c r="Y252" i="3"/>
  <c r="Y161" i="3"/>
  <c r="Y404" i="3"/>
  <c r="Y128" i="3"/>
  <c r="Y382" i="3"/>
  <c r="Y168" i="3"/>
  <c r="Y284" i="3"/>
  <c r="Y125" i="3"/>
  <c r="Y183" i="3"/>
  <c r="Y235" i="3"/>
  <c r="Y269" i="3"/>
  <c r="Y393" i="3"/>
  <c r="Y111" i="3"/>
  <c r="Y485" i="3"/>
  <c r="Y555" i="3"/>
  <c r="Y190" i="3"/>
  <c r="Y109" i="3"/>
  <c r="Y99" i="3"/>
  <c r="Y153" i="3"/>
  <c r="Y18" i="3"/>
  <c r="Y144" i="3"/>
  <c r="Y420" i="3"/>
  <c r="Y65" i="3"/>
  <c r="Y229" i="3"/>
  <c r="Y239" i="3"/>
  <c r="Y79" i="3"/>
  <c r="Y350" i="3"/>
  <c r="Y100" i="3"/>
  <c r="Y556" i="3"/>
  <c r="Y86" i="3"/>
  <c r="Y294" i="3"/>
  <c r="Y4" i="3"/>
  <c r="Y156" i="3"/>
  <c r="Y133" i="3"/>
  <c r="Y507" i="3"/>
  <c r="Y259" i="3"/>
  <c r="Y13" i="3"/>
  <c r="Y512" i="3"/>
  <c r="Y410" i="3"/>
  <c r="Y195" i="3"/>
  <c r="Y110" i="3"/>
  <c r="Y238" i="3"/>
  <c r="Y466" i="3"/>
  <c r="Y126" i="3"/>
  <c r="Y159" i="3"/>
  <c r="Y116" i="3"/>
  <c r="Y149" i="3"/>
  <c r="Y179" i="3"/>
  <c r="Y15" i="3"/>
  <c r="Y106" i="3"/>
  <c r="Y467" i="3"/>
  <c r="Y203" i="3"/>
  <c r="Y295" i="3"/>
  <c r="Y427" i="3"/>
  <c r="Y9" i="3"/>
  <c r="Y62" i="3"/>
  <c r="Y124" i="3"/>
  <c r="Y66" i="3"/>
  <c r="Y117" i="3"/>
  <c r="Y42" i="3"/>
  <c r="Y443" i="3"/>
  <c r="Y12" i="3"/>
  <c r="Y370" i="3"/>
  <c r="Y41" i="3"/>
  <c r="Y342" i="3"/>
  <c r="Y107" i="3"/>
  <c r="Y462" i="3"/>
  <c r="Y47" i="3"/>
  <c r="Y25" i="3"/>
  <c r="Y105" i="3"/>
  <c r="Y5" i="3"/>
  <c r="Y63" i="3"/>
  <c r="Y505" i="3"/>
  <c r="Y395" i="3"/>
  <c r="Y184" i="3"/>
  <c r="Y16" i="3"/>
  <c r="Y136" i="3"/>
  <c r="Y140" i="3"/>
  <c r="Y6" i="3"/>
  <c r="Y74" i="3"/>
  <c r="Y94" i="3"/>
  <c r="Y286" i="3"/>
  <c r="Y23" i="3"/>
  <c r="Y34" i="3"/>
  <c r="Y102" i="3"/>
  <c r="Y142" i="3"/>
  <c r="Y104" i="3"/>
  <c r="Y29" i="3"/>
  <c r="Y7" i="3"/>
  <c r="Y376" i="3"/>
  <c r="Y121" i="3"/>
  <c r="Y93" i="3"/>
  <c r="Y90" i="3"/>
  <c r="Y145" i="3"/>
  <c r="Y139" i="3"/>
  <c r="Y108" i="3"/>
  <c r="Y148" i="3"/>
  <c r="Y83" i="3"/>
  <c r="Y123" i="3"/>
  <c r="Y2" i="3"/>
  <c r="Y154" i="3"/>
  <c r="Y82" i="3"/>
  <c r="Y413" i="3"/>
  <c r="Y129" i="3"/>
  <c r="Y310" i="3"/>
  <c r="Y46" i="3"/>
  <c r="Y21" i="3"/>
  <c r="Y338" i="3"/>
  <c r="Y180" i="3"/>
  <c r="Y143" i="3"/>
  <c r="Y11" i="3"/>
  <c r="Y118" i="3"/>
  <c r="Y10" i="3"/>
  <c r="Y59" i="3"/>
  <c r="Y282" i="3"/>
  <c r="Y233" i="3"/>
  <c r="Y98" i="3"/>
  <c r="Y95" i="3"/>
  <c r="Y88" i="3"/>
  <c r="Y3" i="3"/>
  <c r="Y36" i="3"/>
  <c r="Y35" i="3"/>
  <c r="Y76" i="3"/>
  <c r="Y78" i="3"/>
  <c r="Y61" i="3"/>
  <c r="Y60" i="3"/>
  <c r="Y278" i="3"/>
  <c r="Y17" i="3"/>
  <c r="Y465" i="3"/>
  <c r="Y526" i="3"/>
  <c r="X394" i="3"/>
  <c r="X320" i="3"/>
  <c r="X527" i="3"/>
  <c r="X332" i="3"/>
  <c r="X292" i="3"/>
  <c r="X402" i="3"/>
  <c r="X261" i="3"/>
  <c r="X369" i="3"/>
  <c r="X528" i="3"/>
  <c r="X529" i="3"/>
  <c r="X530" i="3"/>
  <c r="X531" i="3"/>
  <c r="X506" i="3"/>
  <c r="X489" i="3"/>
  <c r="X495" i="3"/>
  <c r="X532" i="3"/>
  <c r="X517" i="3"/>
  <c r="X519" i="3"/>
  <c r="X478" i="3"/>
  <c r="X432" i="3"/>
  <c r="X502" i="3"/>
  <c r="X441" i="3"/>
  <c r="X477" i="3"/>
  <c r="X453" i="3"/>
  <c r="X499" i="3"/>
  <c r="X431" i="3"/>
  <c r="X472" i="3"/>
  <c r="X533" i="3"/>
  <c r="X501" i="3"/>
  <c r="X388" i="3"/>
  <c r="X429" i="3"/>
  <c r="X508" i="3"/>
  <c r="X415" i="3"/>
  <c r="X412" i="3"/>
  <c r="X534" i="3"/>
  <c r="X329" i="3"/>
  <c r="X365" i="3"/>
  <c r="X262" i="3"/>
  <c r="X451" i="3"/>
  <c r="X339" i="3"/>
  <c r="X535" i="3"/>
  <c r="X344" i="3"/>
  <c r="X299" i="3"/>
  <c r="X536" i="3"/>
  <c r="X537" i="3"/>
  <c r="X174" i="3"/>
  <c r="X488" i="3"/>
  <c r="X459" i="3"/>
  <c r="X132" i="3"/>
  <c r="X538" i="3"/>
  <c r="X122" i="3"/>
  <c r="X135" i="3"/>
  <c r="X539" i="3"/>
  <c r="X175" i="3"/>
  <c r="X157" i="3"/>
  <c r="X522" i="3"/>
  <c r="X540" i="3"/>
  <c r="X541" i="3"/>
  <c r="X482" i="3"/>
  <c r="X491" i="3"/>
  <c r="X375" i="3"/>
  <c r="X496" i="3"/>
  <c r="X513" i="3"/>
  <c r="X450" i="3"/>
  <c r="X389" i="3"/>
  <c r="X447" i="3"/>
  <c r="X504" i="3"/>
  <c r="X424" i="3"/>
  <c r="X494" i="3"/>
  <c r="X520" i="3"/>
  <c r="X182" i="3"/>
  <c r="X64" i="3"/>
  <c r="X273" i="3"/>
  <c r="X452" i="3"/>
  <c r="X509" i="3"/>
  <c r="X399" i="3"/>
  <c r="X409" i="3"/>
  <c r="X469" i="3"/>
  <c r="X511" i="3"/>
  <c r="X445" i="3"/>
  <c r="X353" i="3"/>
  <c r="X487" i="3"/>
  <c r="X428" i="3"/>
  <c r="X416" i="3"/>
  <c r="X470" i="3"/>
  <c r="X510" i="3"/>
  <c r="X497" i="3"/>
  <c r="X379" i="3"/>
  <c r="X542" i="3"/>
  <c r="X457" i="3"/>
  <c r="X403" i="3"/>
  <c r="X498" i="3"/>
  <c r="X358" i="3"/>
  <c r="X411" i="3"/>
  <c r="X336" i="3"/>
  <c r="X436" i="3"/>
  <c r="X444" i="3"/>
  <c r="X397" i="3"/>
  <c r="X316" i="3"/>
  <c r="X398" i="3"/>
  <c r="X250" i="3"/>
  <c r="X461" i="3"/>
  <c r="X348" i="3"/>
  <c r="X433" i="3"/>
  <c r="X377" i="3"/>
  <c r="X304" i="3"/>
  <c r="X435" i="3"/>
  <c r="X408" i="3"/>
  <c r="X305" i="3"/>
  <c r="X367" i="3"/>
  <c r="X396" i="3"/>
  <c r="X417" i="3"/>
  <c r="X352" i="3"/>
  <c r="X374" i="3"/>
  <c r="X440" i="3"/>
  <c r="X360" i="3"/>
  <c r="X372" i="3"/>
  <c r="X500" i="3"/>
  <c r="X383" i="3"/>
  <c r="X73" i="3"/>
  <c r="X53" i="3"/>
  <c r="X257" i="3"/>
  <c r="X351" i="3"/>
  <c r="X392" i="3"/>
  <c r="X307" i="3"/>
  <c r="X384" i="3"/>
  <c r="X230" i="3"/>
  <c r="X345" i="3"/>
  <c r="X543" i="3"/>
  <c r="X357" i="3"/>
  <c r="X54" i="3"/>
  <c r="X391" i="3"/>
  <c r="X385" i="3"/>
  <c r="X361" i="3"/>
  <c r="X437" i="3"/>
  <c r="X192" i="3"/>
  <c r="X298" i="3"/>
  <c r="X366" i="3"/>
  <c r="X516" i="3"/>
  <c r="X483" i="3"/>
  <c r="X373" i="3"/>
  <c r="X227" i="3"/>
  <c r="X302" i="3"/>
  <c r="X246" i="3"/>
  <c r="X275" i="3"/>
  <c r="X331" i="3"/>
  <c r="X207" i="3"/>
  <c r="X301" i="3"/>
  <c r="X312" i="3"/>
  <c r="X349" i="3"/>
  <c r="X387" i="3"/>
  <c r="X381" i="3"/>
  <c r="X293" i="3"/>
  <c r="X244" i="3"/>
  <c r="X340" i="3"/>
  <c r="X362" i="3"/>
  <c r="X151" i="3"/>
  <c r="X272" i="3"/>
  <c r="X68" i="3"/>
  <c r="X323" i="3"/>
  <c r="X406" i="3"/>
  <c r="X354" i="3"/>
  <c r="X486" i="3"/>
  <c r="X222" i="3"/>
  <c r="X71" i="3"/>
  <c r="X327" i="3"/>
  <c r="X390" i="3"/>
  <c r="X363" i="3"/>
  <c r="X544" i="3"/>
  <c r="X480" i="3"/>
  <c r="X241" i="3"/>
  <c r="X335" i="3"/>
  <c r="X57" i="3"/>
  <c r="X297" i="3"/>
  <c r="X426" i="3"/>
  <c r="X545" i="3"/>
  <c r="X201" i="3"/>
  <c r="X546" i="3"/>
  <c r="X314" i="3"/>
  <c r="X274" i="3"/>
  <c r="X318" i="3"/>
  <c r="X266" i="3"/>
  <c r="X333" i="3"/>
  <c r="X334" i="3"/>
  <c r="X475" i="3"/>
  <c r="X296" i="3"/>
  <c r="X321" i="3"/>
  <c r="X493" i="3"/>
  <c r="X364" i="3"/>
  <c r="X347" i="3"/>
  <c r="X255" i="3"/>
  <c r="X231" i="3"/>
  <c r="X127" i="3"/>
  <c r="X220" i="3"/>
  <c r="X30" i="3"/>
  <c r="X37" i="3"/>
  <c r="X311" i="3"/>
  <c r="X401" i="3"/>
  <c r="X378" i="3"/>
  <c r="X419" i="3"/>
  <c r="X87" i="3"/>
  <c r="X468" i="3"/>
  <c r="X324" i="3"/>
  <c r="X514" i="3"/>
  <c r="X163" i="3"/>
  <c r="X39" i="3"/>
  <c r="X547" i="3"/>
  <c r="X212" i="3"/>
  <c r="X279" i="3"/>
  <c r="X423" i="3"/>
  <c r="X276" i="3"/>
  <c r="X199" i="3"/>
  <c r="X548" i="3"/>
  <c r="X270" i="3"/>
  <c r="X439" i="3"/>
  <c r="X549" i="3"/>
  <c r="X263" i="3"/>
  <c r="X264" i="3"/>
  <c r="X254" i="3"/>
  <c r="X198" i="3"/>
  <c r="X283" i="3"/>
  <c r="X48" i="3"/>
  <c r="X306" i="3"/>
  <c r="X476" i="3"/>
  <c r="X223" i="3"/>
  <c r="X138" i="3"/>
  <c r="X277" i="3"/>
  <c r="X550" i="3"/>
  <c r="X346" i="3"/>
  <c r="X448" i="3"/>
  <c r="X271" i="3"/>
  <c r="X67" i="3"/>
  <c r="X287" i="3"/>
  <c r="X267" i="3"/>
  <c r="X85" i="3"/>
  <c r="X464" i="3"/>
  <c r="X326" i="3"/>
  <c r="X422" i="3"/>
  <c r="X280" i="3"/>
  <c r="X253" i="3"/>
  <c r="X446" i="3"/>
  <c r="X515" i="3"/>
  <c r="X237" i="3"/>
  <c r="X38" i="3"/>
  <c r="X224" i="3"/>
  <c r="X407" i="3"/>
  <c r="X260" i="3"/>
  <c r="X210" i="3"/>
  <c r="X525" i="3"/>
  <c r="X236" i="3"/>
  <c r="X189" i="3"/>
  <c r="X147" i="3"/>
  <c r="X551" i="3"/>
  <c r="X256" i="3"/>
  <c r="X414" i="3"/>
  <c r="X217" i="3"/>
  <c r="X481" i="3"/>
  <c r="X232" i="3"/>
  <c r="X405" i="3"/>
  <c r="X141" i="3"/>
  <c r="X211" i="3"/>
  <c r="X208" i="3"/>
  <c r="X19" i="3"/>
  <c r="X471" i="3"/>
  <c r="X285" i="3"/>
  <c r="X213" i="3"/>
  <c r="X70" i="3"/>
  <c r="X490" i="3"/>
  <c r="X72" i="3"/>
  <c r="X20" i="3"/>
  <c r="X228" i="3"/>
  <c r="X281" i="3"/>
  <c r="X215" i="3"/>
  <c r="X167" i="3"/>
  <c r="X114" i="3"/>
  <c r="X479" i="3"/>
  <c r="X206" i="3"/>
  <c r="X248" i="3"/>
  <c r="X219" i="3"/>
  <c r="X242" i="3"/>
  <c r="X400" i="3"/>
  <c r="X234" i="3"/>
  <c r="X176" i="3"/>
  <c r="X205" i="3"/>
  <c r="X380" i="3"/>
  <c r="X356" i="3"/>
  <c r="X442" i="3"/>
  <c r="X187" i="3"/>
  <c r="X186" i="3"/>
  <c r="X218" i="3"/>
  <c r="X92" i="3"/>
  <c r="X216" i="3"/>
  <c r="X49" i="3"/>
  <c r="X80" i="3"/>
  <c r="X221" i="3"/>
  <c r="X521" i="3"/>
  <c r="X113" i="3"/>
  <c r="X181" i="3"/>
  <c r="X309" i="3"/>
  <c r="X430" i="3"/>
  <c r="X101" i="3"/>
  <c r="X164" i="3"/>
  <c r="X14" i="3"/>
  <c r="X43" i="3"/>
  <c r="X458" i="3"/>
  <c r="X209" i="3"/>
  <c r="X290" i="3"/>
  <c r="X28" i="3"/>
  <c r="X169" i="3"/>
  <c r="X193" i="3"/>
  <c r="X150" i="3"/>
  <c r="X146" i="3"/>
  <c r="X191" i="3"/>
  <c r="X172" i="3"/>
  <c r="X75" i="3"/>
  <c r="X552" i="3"/>
  <c r="X553" i="3"/>
  <c r="X202" i="3"/>
  <c r="X291" i="3"/>
  <c r="X185" i="3"/>
  <c r="X225" i="3"/>
  <c r="X554" i="3"/>
  <c r="X249" i="3"/>
  <c r="X449" i="3"/>
  <c r="X197" i="3"/>
  <c r="X103" i="3"/>
  <c r="X288" i="3"/>
  <c r="X134" i="3"/>
  <c r="X160" i="3"/>
  <c r="X77" i="3"/>
  <c r="X196" i="3"/>
  <c r="X155" i="3"/>
  <c r="X325" i="3"/>
  <c r="X152" i="3"/>
  <c r="X44" i="3"/>
  <c r="X523" i="3"/>
  <c r="X303" i="3"/>
  <c r="X341" i="3"/>
  <c r="X166" i="3"/>
  <c r="X24" i="3"/>
  <c r="X51" i="3"/>
  <c r="X265" i="3"/>
  <c r="X308" i="3"/>
  <c r="X214" i="3"/>
  <c r="X165" i="3"/>
  <c r="X194" i="3"/>
  <c r="X247" i="3"/>
  <c r="X474" i="3"/>
  <c r="X26" i="3"/>
  <c r="X421" i="3"/>
  <c r="X96" i="3"/>
  <c r="X97" i="3"/>
  <c r="X258" i="3"/>
  <c r="X226" i="3"/>
  <c r="X322" i="3"/>
  <c r="X56" i="3"/>
  <c r="X418" i="3"/>
  <c r="X245" i="3"/>
  <c r="X171" i="3"/>
  <c r="X27" i="3"/>
  <c r="X31" i="3"/>
  <c r="X158" i="3"/>
  <c r="X33" i="3"/>
  <c r="X456" i="3"/>
  <c r="X89" i="3"/>
  <c r="X115" i="3"/>
  <c r="X460" i="3"/>
  <c r="X112" i="3"/>
  <c r="X170" i="3"/>
  <c r="X22" i="3"/>
  <c r="X84" i="3"/>
  <c r="X200" i="3"/>
  <c r="X81" i="3"/>
  <c r="X251" i="3"/>
  <c r="X252" i="3"/>
  <c r="X161" i="3"/>
  <c r="X404" i="3"/>
  <c r="X128" i="3"/>
  <c r="X382" i="3"/>
  <c r="X168" i="3"/>
  <c r="X284" i="3"/>
  <c r="X125" i="3"/>
  <c r="X183" i="3"/>
  <c r="X235" i="3"/>
  <c r="X269" i="3"/>
  <c r="X393" i="3"/>
  <c r="X111" i="3"/>
  <c r="X485" i="3"/>
  <c r="X555" i="3"/>
  <c r="X190" i="3"/>
  <c r="X109" i="3"/>
  <c r="X99" i="3"/>
  <c r="X153" i="3"/>
  <c r="X18" i="3"/>
  <c r="X144" i="3"/>
  <c r="X420" i="3"/>
  <c r="X65" i="3"/>
  <c r="X229" i="3"/>
  <c r="X239" i="3"/>
  <c r="X79" i="3"/>
  <c r="X350" i="3"/>
  <c r="X100" i="3"/>
  <c r="X556" i="3"/>
  <c r="X86" i="3"/>
  <c r="X294" i="3"/>
  <c r="X4" i="3"/>
  <c r="X156" i="3"/>
  <c r="X133" i="3"/>
  <c r="X507" i="3"/>
  <c r="X259" i="3"/>
  <c r="X13" i="3"/>
  <c r="X512" i="3"/>
  <c r="X410" i="3"/>
  <c r="X195" i="3"/>
  <c r="X110" i="3"/>
  <c r="X238" i="3"/>
  <c r="X466" i="3"/>
  <c r="X126" i="3"/>
  <c r="X159" i="3"/>
  <c r="X116" i="3"/>
  <c r="X149" i="3"/>
  <c r="X179" i="3"/>
  <c r="X15" i="3"/>
  <c r="X106" i="3"/>
  <c r="X467" i="3"/>
  <c r="X203" i="3"/>
  <c r="X295" i="3"/>
  <c r="X427" i="3"/>
  <c r="X9" i="3"/>
  <c r="X62" i="3"/>
  <c r="X124" i="3"/>
  <c r="X66" i="3"/>
  <c r="X117" i="3"/>
  <c r="X42" i="3"/>
  <c r="X443" i="3"/>
  <c r="X12" i="3"/>
  <c r="X370" i="3"/>
  <c r="X41" i="3"/>
  <c r="X342" i="3"/>
  <c r="X107" i="3"/>
  <c r="X462" i="3"/>
  <c r="X47" i="3"/>
  <c r="X25" i="3"/>
  <c r="X105" i="3"/>
  <c r="X5" i="3"/>
  <c r="X63" i="3"/>
  <c r="X505" i="3"/>
  <c r="X395" i="3"/>
  <c r="X184" i="3"/>
  <c r="X16" i="3"/>
  <c r="X136" i="3"/>
  <c r="X140" i="3"/>
  <c r="X6" i="3"/>
  <c r="X74" i="3"/>
  <c r="X94" i="3"/>
  <c r="X286" i="3"/>
  <c r="X23" i="3"/>
  <c r="X34" i="3"/>
  <c r="X102" i="3"/>
  <c r="X142" i="3"/>
  <c r="X104" i="3"/>
  <c r="X29" i="3"/>
  <c r="X7" i="3"/>
  <c r="X376" i="3"/>
  <c r="X121" i="3"/>
  <c r="X93" i="3"/>
  <c r="X90" i="3"/>
  <c r="X145" i="3"/>
  <c r="X139" i="3"/>
  <c r="X108" i="3"/>
  <c r="X148" i="3"/>
  <c r="X83" i="3"/>
  <c r="X123" i="3"/>
  <c r="X2" i="3"/>
  <c r="X154" i="3"/>
  <c r="X82" i="3"/>
  <c r="X413" i="3"/>
  <c r="X129" i="3"/>
  <c r="X310" i="3"/>
  <c r="X46" i="3"/>
  <c r="X21" i="3"/>
  <c r="X338" i="3"/>
  <c r="X180" i="3"/>
  <c r="X143" i="3"/>
  <c r="X11" i="3"/>
  <c r="X118" i="3"/>
  <c r="X10" i="3"/>
  <c r="X59" i="3"/>
  <c r="X282" i="3"/>
  <c r="X233" i="3"/>
  <c r="X98" i="3"/>
  <c r="X95" i="3"/>
  <c r="X88" i="3"/>
  <c r="X3" i="3"/>
  <c r="X36" i="3"/>
  <c r="X35" i="3"/>
  <c r="X76" i="3"/>
  <c r="X78" i="3"/>
  <c r="X61" i="3"/>
  <c r="X60" i="3"/>
  <c r="X278" i="3"/>
  <c r="X17" i="3"/>
  <c r="X465" i="3"/>
  <c r="W394" i="3"/>
  <c r="W320" i="3"/>
  <c r="W527" i="3"/>
  <c r="W332" i="3"/>
  <c r="W292" i="3"/>
  <c r="W402" i="3"/>
  <c r="W261" i="3"/>
  <c r="W369" i="3"/>
  <c r="W528" i="3"/>
  <c r="W529" i="3"/>
  <c r="W530" i="3"/>
  <c r="W531" i="3"/>
  <c r="W506" i="3"/>
  <c r="W489" i="3"/>
  <c r="W495" i="3"/>
  <c r="W532" i="3"/>
  <c r="W517" i="3"/>
  <c r="W519" i="3"/>
  <c r="W478" i="3"/>
  <c r="W432" i="3"/>
  <c r="W502" i="3"/>
  <c r="W441" i="3"/>
  <c r="W477" i="3"/>
  <c r="W453" i="3"/>
  <c r="W499" i="3"/>
  <c r="W431" i="3"/>
  <c r="W472" i="3"/>
  <c r="W533" i="3"/>
  <c r="W501" i="3"/>
  <c r="W388" i="3"/>
  <c r="W429" i="3"/>
  <c r="W508" i="3"/>
  <c r="W415" i="3"/>
  <c r="W412" i="3"/>
  <c r="W534" i="3"/>
  <c r="W329" i="3"/>
  <c r="W365" i="3"/>
  <c r="W262" i="3"/>
  <c r="W451" i="3"/>
  <c r="W339" i="3"/>
  <c r="W535" i="3"/>
  <c r="W344" i="3"/>
  <c r="W299" i="3"/>
  <c r="W536" i="3"/>
  <c r="W537" i="3"/>
  <c r="W174" i="3"/>
  <c r="W488" i="3"/>
  <c r="W459" i="3"/>
  <c r="W132" i="3"/>
  <c r="W538" i="3"/>
  <c r="W122" i="3"/>
  <c r="W135" i="3"/>
  <c r="W539" i="3"/>
  <c r="W175" i="3"/>
  <c r="W157" i="3"/>
  <c r="W522" i="3"/>
  <c r="W540" i="3"/>
  <c r="W541" i="3"/>
  <c r="W482" i="3"/>
  <c r="W491" i="3"/>
  <c r="W375" i="3"/>
  <c r="W496" i="3"/>
  <c r="W513" i="3"/>
  <c r="W450" i="3"/>
  <c r="W389" i="3"/>
  <c r="W447" i="3"/>
  <c r="W504" i="3"/>
  <c r="W424" i="3"/>
  <c r="W494" i="3"/>
  <c r="W520" i="3"/>
  <c r="W182" i="3"/>
  <c r="W64" i="3"/>
  <c r="W273" i="3"/>
  <c r="W452" i="3"/>
  <c r="W509" i="3"/>
  <c r="W399" i="3"/>
  <c r="W409" i="3"/>
  <c r="W469" i="3"/>
  <c r="W511" i="3"/>
  <c r="W445" i="3"/>
  <c r="W353" i="3"/>
  <c r="W487" i="3"/>
  <c r="W428" i="3"/>
  <c r="W416" i="3"/>
  <c r="W470" i="3"/>
  <c r="W510" i="3"/>
  <c r="W497" i="3"/>
  <c r="W379" i="3"/>
  <c r="W542" i="3"/>
  <c r="W457" i="3"/>
  <c r="W403" i="3"/>
  <c r="W498" i="3"/>
  <c r="W358" i="3"/>
  <c r="W411" i="3"/>
  <c r="W336" i="3"/>
  <c r="W436" i="3"/>
  <c r="W444" i="3"/>
  <c r="W397" i="3"/>
  <c r="W316" i="3"/>
  <c r="W398" i="3"/>
  <c r="W250" i="3"/>
  <c r="W461" i="3"/>
  <c r="W348" i="3"/>
  <c r="W433" i="3"/>
  <c r="W377" i="3"/>
  <c r="W304" i="3"/>
  <c r="W435" i="3"/>
  <c r="W408" i="3"/>
  <c r="W305" i="3"/>
  <c r="W367" i="3"/>
  <c r="W396" i="3"/>
  <c r="W417" i="3"/>
  <c r="W352" i="3"/>
  <c r="W374" i="3"/>
  <c r="W440" i="3"/>
  <c r="W360" i="3"/>
  <c r="W372" i="3"/>
  <c r="W500" i="3"/>
  <c r="W383" i="3"/>
  <c r="W73" i="3"/>
  <c r="W53" i="3"/>
  <c r="W257" i="3"/>
  <c r="W351" i="3"/>
  <c r="W392" i="3"/>
  <c r="W307" i="3"/>
  <c r="W384" i="3"/>
  <c r="W230" i="3"/>
  <c r="W345" i="3"/>
  <c r="W543" i="3"/>
  <c r="W357" i="3"/>
  <c r="W54" i="3"/>
  <c r="W391" i="3"/>
  <c r="W385" i="3"/>
  <c r="W361" i="3"/>
  <c r="W437" i="3"/>
  <c r="W192" i="3"/>
  <c r="W298" i="3"/>
  <c r="W366" i="3"/>
  <c r="W516" i="3"/>
  <c r="W483" i="3"/>
  <c r="W373" i="3"/>
  <c r="W227" i="3"/>
  <c r="W302" i="3"/>
  <c r="W246" i="3"/>
  <c r="W275" i="3"/>
  <c r="W331" i="3"/>
  <c r="W207" i="3"/>
  <c r="W301" i="3"/>
  <c r="W312" i="3"/>
  <c r="W349" i="3"/>
  <c r="W387" i="3"/>
  <c r="W381" i="3"/>
  <c r="W293" i="3"/>
  <c r="W244" i="3"/>
  <c r="W340" i="3"/>
  <c r="W362" i="3"/>
  <c r="W151" i="3"/>
  <c r="W272" i="3"/>
  <c r="W68" i="3"/>
  <c r="W323" i="3"/>
  <c r="W406" i="3"/>
  <c r="W354" i="3"/>
  <c r="W486" i="3"/>
  <c r="W222" i="3"/>
  <c r="W71" i="3"/>
  <c r="W327" i="3"/>
  <c r="W390" i="3"/>
  <c r="W363" i="3"/>
  <c r="W544" i="3"/>
  <c r="W480" i="3"/>
  <c r="W241" i="3"/>
  <c r="W335" i="3"/>
  <c r="W57" i="3"/>
  <c r="W297" i="3"/>
  <c r="W426" i="3"/>
  <c r="W545" i="3"/>
  <c r="W201" i="3"/>
  <c r="W546" i="3"/>
  <c r="W314" i="3"/>
  <c r="W274" i="3"/>
  <c r="W318" i="3"/>
  <c r="W266" i="3"/>
  <c r="W333" i="3"/>
  <c r="W334" i="3"/>
  <c r="W475" i="3"/>
  <c r="W296" i="3"/>
  <c r="W321" i="3"/>
  <c r="W493" i="3"/>
  <c r="W364" i="3"/>
  <c r="W347" i="3"/>
  <c r="W255" i="3"/>
  <c r="W231" i="3"/>
  <c r="W127" i="3"/>
  <c r="W220" i="3"/>
  <c r="W30" i="3"/>
  <c r="W37" i="3"/>
  <c r="W311" i="3"/>
  <c r="W401" i="3"/>
  <c r="W378" i="3"/>
  <c r="W419" i="3"/>
  <c r="W87" i="3"/>
  <c r="W468" i="3"/>
  <c r="W324" i="3"/>
  <c r="W514" i="3"/>
  <c r="W163" i="3"/>
  <c r="W39" i="3"/>
  <c r="W547" i="3"/>
  <c r="W212" i="3"/>
  <c r="W279" i="3"/>
  <c r="W423" i="3"/>
  <c r="W276" i="3"/>
  <c r="W199" i="3"/>
  <c r="W548" i="3"/>
  <c r="W270" i="3"/>
  <c r="W439" i="3"/>
  <c r="W549" i="3"/>
  <c r="W263" i="3"/>
  <c r="W264" i="3"/>
  <c r="W254" i="3"/>
  <c r="W198" i="3"/>
  <c r="W283" i="3"/>
  <c r="W48" i="3"/>
  <c r="W306" i="3"/>
  <c r="W476" i="3"/>
  <c r="W223" i="3"/>
  <c r="W138" i="3"/>
  <c r="W277" i="3"/>
  <c r="W550" i="3"/>
  <c r="W346" i="3"/>
  <c r="W448" i="3"/>
  <c r="W271" i="3"/>
  <c r="W67" i="3"/>
  <c r="W287" i="3"/>
  <c r="W267" i="3"/>
  <c r="W85" i="3"/>
  <c r="W464" i="3"/>
  <c r="W326" i="3"/>
  <c r="W422" i="3"/>
  <c r="W280" i="3"/>
  <c r="W253" i="3"/>
  <c r="W446" i="3"/>
  <c r="W515" i="3"/>
  <c r="W237" i="3"/>
  <c r="W38" i="3"/>
  <c r="W224" i="3"/>
  <c r="W407" i="3"/>
  <c r="W260" i="3"/>
  <c r="W210" i="3"/>
  <c r="W525" i="3"/>
  <c r="W236" i="3"/>
  <c r="W189" i="3"/>
  <c r="W147" i="3"/>
  <c r="W551" i="3"/>
  <c r="W256" i="3"/>
  <c r="W414" i="3"/>
  <c r="W217" i="3"/>
  <c r="W481" i="3"/>
  <c r="W232" i="3"/>
  <c r="W405" i="3"/>
  <c r="W141" i="3"/>
  <c r="W211" i="3"/>
  <c r="W208" i="3"/>
  <c r="W19" i="3"/>
  <c r="W471" i="3"/>
  <c r="W285" i="3"/>
  <c r="W213" i="3"/>
  <c r="W70" i="3"/>
  <c r="W490" i="3"/>
  <c r="W72" i="3"/>
  <c r="W20" i="3"/>
  <c r="W228" i="3"/>
  <c r="W281" i="3"/>
  <c r="W215" i="3"/>
  <c r="W167" i="3"/>
  <c r="W114" i="3"/>
  <c r="W479" i="3"/>
  <c r="W206" i="3"/>
  <c r="W248" i="3"/>
  <c r="W219" i="3"/>
  <c r="W242" i="3"/>
  <c r="W400" i="3"/>
  <c r="W234" i="3"/>
  <c r="W176" i="3"/>
  <c r="W205" i="3"/>
  <c r="W380" i="3"/>
  <c r="W356" i="3"/>
  <c r="W442" i="3"/>
  <c r="W187" i="3"/>
  <c r="W186" i="3"/>
  <c r="W218" i="3"/>
  <c r="W92" i="3"/>
  <c r="W216" i="3"/>
  <c r="W49" i="3"/>
  <c r="W80" i="3"/>
  <c r="W221" i="3"/>
  <c r="W521" i="3"/>
  <c r="W113" i="3"/>
  <c r="W181" i="3"/>
  <c r="W309" i="3"/>
  <c r="W430" i="3"/>
  <c r="W101" i="3"/>
  <c r="W164" i="3"/>
  <c r="W14" i="3"/>
  <c r="W43" i="3"/>
  <c r="W458" i="3"/>
  <c r="W209" i="3"/>
  <c r="W290" i="3"/>
  <c r="W28" i="3"/>
  <c r="W169" i="3"/>
  <c r="W193" i="3"/>
  <c r="W150" i="3"/>
  <c r="W146" i="3"/>
  <c r="W191" i="3"/>
  <c r="W172" i="3"/>
  <c r="W75" i="3"/>
  <c r="W552" i="3"/>
  <c r="W553" i="3"/>
  <c r="W202" i="3"/>
  <c r="W291" i="3"/>
  <c r="W185" i="3"/>
  <c r="W225" i="3"/>
  <c r="W554" i="3"/>
  <c r="W249" i="3"/>
  <c r="W449" i="3"/>
  <c r="W197" i="3"/>
  <c r="W103" i="3"/>
  <c r="W288" i="3"/>
  <c r="W134" i="3"/>
  <c r="W160" i="3"/>
  <c r="W77" i="3"/>
  <c r="W196" i="3"/>
  <c r="W155" i="3"/>
  <c r="W325" i="3"/>
  <c r="W152" i="3"/>
  <c r="W44" i="3"/>
  <c r="W523" i="3"/>
  <c r="W303" i="3"/>
  <c r="W341" i="3"/>
  <c r="W166" i="3"/>
  <c r="W24" i="3"/>
  <c r="W51" i="3"/>
  <c r="W265" i="3"/>
  <c r="W308" i="3"/>
  <c r="W214" i="3"/>
  <c r="W165" i="3"/>
  <c r="W194" i="3"/>
  <c r="W247" i="3"/>
  <c r="W474" i="3"/>
  <c r="W26" i="3"/>
  <c r="W421" i="3"/>
  <c r="W96" i="3"/>
  <c r="W97" i="3"/>
  <c r="W258" i="3"/>
  <c r="W226" i="3"/>
  <c r="W322" i="3"/>
  <c r="W56" i="3"/>
  <c r="W418" i="3"/>
  <c r="W245" i="3"/>
  <c r="W171" i="3"/>
  <c r="W27" i="3"/>
  <c r="W31" i="3"/>
  <c r="W158" i="3"/>
  <c r="W33" i="3"/>
  <c r="W456" i="3"/>
  <c r="W89" i="3"/>
  <c r="W115" i="3"/>
  <c r="W460" i="3"/>
  <c r="W112" i="3"/>
  <c r="W170" i="3"/>
  <c r="W22" i="3"/>
  <c r="W84" i="3"/>
  <c r="W200" i="3"/>
  <c r="W81" i="3"/>
  <c r="W251" i="3"/>
  <c r="W252" i="3"/>
  <c r="W161" i="3"/>
  <c r="W404" i="3"/>
  <c r="W128" i="3"/>
  <c r="W382" i="3"/>
  <c r="W168" i="3"/>
  <c r="W284" i="3"/>
  <c r="W125" i="3"/>
  <c r="W183" i="3"/>
  <c r="W235" i="3"/>
  <c r="W269" i="3"/>
  <c r="W393" i="3"/>
  <c r="W111" i="3"/>
  <c r="W485" i="3"/>
  <c r="W555" i="3"/>
  <c r="W190" i="3"/>
  <c r="W109" i="3"/>
  <c r="W99" i="3"/>
  <c r="W153" i="3"/>
  <c r="W18" i="3"/>
  <c r="W144" i="3"/>
  <c r="W420" i="3"/>
  <c r="W65" i="3"/>
  <c r="W229" i="3"/>
  <c r="W239" i="3"/>
  <c r="W79" i="3"/>
  <c r="W350" i="3"/>
  <c r="W100" i="3"/>
  <c r="W556" i="3"/>
  <c r="W86" i="3"/>
  <c r="W294" i="3"/>
  <c r="W4" i="3"/>
  <c r="W156" i="3"/>
  <c r="W133" i="3"/>
  <c r="W507" i="3"/>
  <c r="W259" i="3"/>
  <c r="W13" i="3"/>
  <c r="W512" i="3"/>
  <c r="W410" i="3"/>
  <c r="W195" i="3"/>
  <c r="W110" i="3"/>
  <c r="W238" i="3"/>
  <c r="W466" i="3"/>
  <c r="W126" i="3"/>
  <c r="W159" i="3"/>
  <c r="W116" i="3"/>
  <c r="W149" i="3"/>
  <c r="W179" i="3"/>
  <c r="W15" i="3"/>
  <c r="W106" i="3"/>
  <c r="W467" i="3"/>
  <c r="W203" i="3"/>
  <c r="W295" i="3"/>
  <c r="W427" i="3"/>
  <c r="W9" i="3"/>
  <c r="W62" i="3"/>
  <c r="W124" i="3"/>
  <c r="W66" i="3"/>
  <c r="W117" i="3"/>
  <c r="W42" i="3"/>
  <c r="W443" i="3"/>
  <c r="W12" i="3"/>
  <c r="W370" i="3"/>
  <c r="W41" i="3"/>
  <c r="W342" i="3"/>
  <c r="W107" i="3"/>
  <c r="W462" i="3"/>
  <c r="W47" i="3"/>
  <c r="W25" i="3"/>
  <c r="W105" i="3"/>
  <c r="W5" i="3"/>
  <c r="W63" i="3"/>
  <c r="W505" i="3"/>
  <c r="W395" i="3"/>
  <c r="W184" i="3"/>
  <c r="W16" i="3"/>
  <c r="W136" i="3"/>
  <c r="W140" i="3"/>
  <c r="W6" i="3"/>
  <c r="W74" i="3"/>
  <c r="W94" i="3"/>
  <c r="W286" i="3"/>
  <c r="W23" i="3"/>
  <c r="W34" i="3"/>
  <c r="W102" i="3"/>
  <c r="W142" i="3"/>
  <c r="W104" i="3"/>
  <c r="W29" i="3"/>
  <c r="W7" i="3"/>
  <c r="W376" i="3"/>
  <c r="W121" i="3"/>
  <c r="W93" i="3"/>
  <c r="W90" i="3"/>
  <c r="W145" i="3"/>
  <c r="W139" i="3"/>
  <c r="W108" i="3"/>
  <c r="W148" i="3"/>
  <c r="W83" i="3"/>
  <c r="W123" i="3"/>
  <c r="W2" i="3"/>
  <c r="W154" i="3"/>
  <c r="W82" i="3"/>
  <c r="W413" i="3"/>
  <c r="W129" i="3"/>
  <c r="W310" i="3"/>
  <c r="W46" i="3"/>
  <c r="W21" i="3"/>
  <c r="W338" i="3"/>
  <c r="W180" i="3"/>
  <c r="W143" i="3"/>
  <c r="W11" i="3"/>
  <c r="W118" i="3"/>
  <c r="W10" i="3"/>
  <c r="W59" i="3"/>
  <c r="W282" i="3"/>
  <c r="W233" i="3"/>
  <c r="W98" i="3"/>
  <c r="W95" i="3"/>
  <c r="W88" i="3"/>
  <c r="W3" i="3"/>
  <c r="W36" i="3"/>
  <c r="W35" i="3"/>
  <c r="W76" i="3"/>
  <c r="W78" i="3"/>
  <c r="W61" i="3"/>
  <c r="W60" i="3"/>
  <c r="W278" i="3"/>
  <c r="W17" i="3"/>
  <c r="W465" i="3"/>
  <c r="V394" i="3"/>
  <c r="V320" i="3"/>
  <c r="V527" i="3"/>
  <c r="V332" i="3"/>
  <c r="V292" i="3"/>
  <c r="V402" i="3"/>
  <c r="V261" i="3"/>
  <c r="V369" i="3"/>
  <c r="V528" i="3"/>
  <c r="V529" i="3"/>
  <c r="V530" i="3"/>
  <c r="V531" i="3"/>
  <c r="V506" i="3"/>
  <c r="V489" i="3"/>
  <c r="V495" i="3"/>
  <c r="V532" i="3"/>
  <c r="V517" i="3"/>
  <c r="V519" i="3"/>
  <c r="V478" i="3"/>
  <c r="V432" i="3"/>
  <c r="V502" i="3"/>
  <c r="V441" i="3"/>
  <c r="V477" i="3"/>
  <c r="V453" i="3"/>
  <c r="V499" i="3"/>
  <c r="V431" i="3"/>
  <c r="V472" i="3"/>
  <c r="V533" i="3"/>
  <c r="V501" i="3"/>
  <c r="V388" i="3"/>
  <c r="V429" i="3"/>
  <c r="V508" i="3"/>
  <c r="V415" i="3"/>
  <c r="V412" i="3"/>
  <c r="V534" i="3"/>
  <c r="V329" i="3"/>
  <c r="V365" i="3"/>
  <c r="V262" i="3"/>
  <c r="V451" i="3"/>
  <c r="V339" i="3"/>
  <c r="V535" i="3"/>
  <c r="V344" i="3"/>
  <c r="V299" i="3"/>
  <c r="V536" i="3"/>
  <c r="V537" i="3"/>
  <c r="V174" i="3"/>
  <c r="V488" i="3"/>
  <c r="V459" i="3"/>
  <c r="V132" i="3"/>
  <c r="V538" i="3"/>
  <c r="V122" i="3"/>
  <c r="V135" i="3"/>
  <c r="V539" i="3"/>
  <c r="V175" i="3"/>
  <c r="V157" i="3"/>
  <c r="V522" i="3"/>
  <c r="V540" i="3"/>
  <c r="V541" i="3"/>
  <c r="V482" i="3"/>
  <c r="V491" i="3"/>
  <c r="V375" i="3"/>
  <c r="V496" i="3"/>
  <c r="V513" i="3"/>
  <c r="V450" i="3"/>
  <c r="V389" i="3"/>
  <c r="V447" i="3"/>
  <c r="V504" i="3"/>
  <c r="V424" i="3"/>
  <c r="V494" i="3"/>
  <c r="V520" i="3"/>
  <c r="V182" i="3"/>
  <c r="V64" i="3"/>
  <c r="V273" i="3"/>
  <c r="V452" i="3"/>
  <c r="V509" i="3"/>
  <c r="V399" i="3"/>
  <c r="V409" i="3"/>
  <c r="V469" i="3"/>
  <c r="V511" i="3"/>
  <c r="V445" i="3"/>
  <c r="V353" i="3"/>
  <c r="V487" i="3"/>
  <c r="V428" i="3"/>
  <c r="V416" i="3"/>
  <c r="V470" i="3"/>
  <c r="V510" i="3"/>
  <c r="V497" i="3"/>
  <c r="V379" i="3"/>
  <c r="V542" i="3"/>
  <c r="V457" i="3"/>
  <c r="V403" i="3"/>
  <c r="V498" i="3"/>
  <c r="V358" i="3"/>
  <c r="V411" i="3"/>
  <c r="V336" i="3"/>
  <c r="V436" i="3"/>
  <c r="V444" i="3"/>
  <c r="V397" i="3"/>
  <c r="V316" i="3"/>
  <c r="V398" i="3"/>
  <c r="V250" i="3"/>
  <c r="V461" i="3"/>
  <c r="V348" i="3"/>
  <c r="V433" i="3"/>
  <c r="V377" i="3"/>
  <c r="V304" i="3"/>
  <c r="V435" i="3"/>
  <c r="V408" i="3"/>
  <c r="V305" i="3"/>
  <c r="V367" i="3"/>
  <c r="V396" i="3"/>
  <c r="V417" i="3"/>
  <c r="V352" i="3"/>
  <c r="V374" i="3"/>
  <c r="V440" i="3"/>
  <c r="V360" i="3"/>
  <c r="V372" i="3"/>
  <c r="V500" i="3"/>
  <c r="V383" i="3"/>
  <c r="V73" i="3"/>
  <c r="V53" i="3"/>
  <c r="V257" i="3"/>
  <c r="V351" i="3"/>
  <c r="V392" i="3"/>
  <c r="V307" i="3"/>
  <c r="V384" i="3"/>
  <c r="V230" i="3"/>
  <c r="V345" i="3"/>
  <c r="V543" i="3"/>
  <c r="V357" i="3"/>
  <c r="V54" i="3"/>
  <c r="V391" i="3"/>
  <c r="V385" i="3"/>
  <c r="V361" i="3"/>
  <c r="V437" i="3"/>
  <c r="V192" i="3"/>
  <c r="V298" i="3"/>
  <c r="V366" i="3"/>
  <c r="V516" i="3"/>
  <c r="V483" i="3"/>
  <c r="V373" i="3"/>
  <c r="V227" i="3"/>
  <c r="V302" i="3"/>
  <c r="V246" i="3"/>
  <c r="V275" i="3"/>
  <c r="V331" i="3"/>
  <c r="V207" i="3"/>
  <c r="V301" i="3"/>
  <c r="V312" i="3"/>
  <c r="V349" i="3"/>
  <c r="V387" i="3"/>
  <c r="V381" i="3"/>
  <c r="V293" i="3"/>
  <c r="V244" i="3"/>
  <c r="V340" i="3"/>
  <c r="V362" i="3"/>
  <c r="V151" i="3"/>
  <c r="V272" i="3"/>
  <c r="V68" i="3"/>
  <c r="V323" i="3"/>
  <c r="V406" i="3"/>
  <c r="V354" i="3"/>
  <c r="V486" i="3"/>
  <c r="V222" i="3"/>
  <c r="V71" i="3"/>
  <c r="V327" i="3"/>
  <c r="V390" i="3"/>
  <c r="V363" i="3"/>
  <c r="V544" i="3"/>
  <c r="V480" i="3"/>
  <c r="V241" i="3"/>
  <c r="V335" i="3"/>
  <c r="V57" i="3"/>
  <c r="V297" i="3"/>
  <c r="V426" i="3"/>
  <c r="V545" i="3"/>
  <c r="V201" i="3"/>
  <c r="V546" i="3"/>
  <c r="V314" i="3"/>
  <c r="V274" i="3"/>
  <c r="V318" i="3"/>
  <c r="V266" i="3"/>
  <c r="V333" i="3"/>
  <c r="V334" i="3"/>
  <c r="V475" i="3"/>
  <c r="V296" i="3"/>
  <c r="V321" i="3"/>
  <c r="V493" i="3"/>
  <c r="V364" i="3"/>
  <c r="V347" i="3"/>
  <c r="V255" i="3"/>
  <c r="V231" i="3"/>
  <c r="V127" i="3"/>
  <c r="V220" i="3"/>
  <c r="V30" i="3"/>
  <c r="V37" i="3"/>
  <c r="V311" i="3"/>
  <c r="V401" i="3"/>
  <c r="V378" i="3"/>
  <c r="V419" i="3"/>
  <c r="V87" i="3"/>
  <c r="V468" i="3"/>
  <c r="V324" i="3"/>
  <c r="V514" i="3"/>
  <c r="V163" i="3"/>
  <c r="V39" i="3"/>
  <c r="V547" i="3"/>
  <c r="V212" i="3"/>
  <c r="V279" i="3"/>
  <c r="V423" i="3"/>
  <c r="V276" i="3"/>
  <c r="V199" i="3"/>
  <c r="V548" i="3"/>
  <c r="V270" i="3"/>
  <c r="V439" i="3"/>
  <c r="V549" i="3"/>
  <c r="V263" i="3"/>
  <c r="V264" i="3"/>
  <c r="V254" i="3"/>
  <c r="V198" i="3"/>
  <c r="V283" i="3"/>
  <c r="V48" i="3"/>
  <c r="V306" i="3"/>
  <c r="V476" i="3"/>
  <c r="V223" i="3"/>
  <c r="V138" i="3"/>
  <c r="V277" i="3"/>
  <c r="V550" i="3"/>
  <c r="V346" i="3"/>
  <c r="V448" i="3"/>
  <c r="V271" i="3"/>
  <c r="V67" i="3"/>
  <c r="V287" i="3"/>
  <c r="V267" i="3"/>
  <c r="V85" i="3"/>
  <c r="V464" i="3"/>
  <c r="V326" i="3"/>
  <c r="V422" i="3"/>
  <c r="V280" i="3"/>
  <c r="V253" i="3"/>
  <c r="V446" i="3"/>
  <c r="V515" i="3"/>
  <c r="V237" i="3"/>
  <c r="V38" i="3"/>
  <c r="V224" i="3"/>
  <c r="V407" i="3"/>
  <c r="V260" i="3"/>
  <c r="V210" i="3"/>
  <c r="V525" i="3"/>
  <c r="V236" i="3"/>
  <c r="V189" i="3"/>
  <c r="V147" i="3"/>
  <c r="V551" i="3"/>
  <c r="V256" i="3"/>
  <c r="V414" i="3"/>
  <c r="V217" i="3"/>
  <c r="V481" i="3"/>
  <c r="V232" i="3"/>
  <c r="V405" i="3"/>
  <c r="V141" i="3"/>
  <c r="V211" i="3"/>
  <c r="V208" i="3"/>
  <c r="V19" i="3"/>
  <c r="V471" i="3"/>
  <c r="V285" i="3"/>
  <c r="V213" i="3"/>
  <c r="V70" i="3"/>
  <c r="V490" i="3"/>
  <c r="V72" i="3"/>
  <c r="V20" i="3"/>
  <c r="V228" i="3"/>
  <c r="V281" i="3"/>
  <c r="V215" i="3"/>
  <c r="V167" i="3"/>
  <c r="V114" i="3"/>
  <c r="V479" i="3"/>
  <c r="V206" i="3"/>
  <c r="V248" i="3"/>
  <c r="V219" i="3"/>
  <c r="V242" i="3"/>
  <c r="V400" i="3"/>
  <c r="V234" i="3"/>
  <c r="V176" i="3"/>
  <c r="V205" i="3"/>
  <c r="V380" i="3"/>
  <c r="V356" i="3"/>
  <c r="V442" i="3"/>
  <c r="V187" i="3"/>
  <c r="V186" i="3"/>
  <c r="V218" i="3"/>
  <c r="V92" i="3"/>
  <c r="V216" i="3"/>
  <c r="V49" i="3"/>
  <c r="V80" i="3"/>
  <c r="V221" i="3"/>
  <c r="V521" i="3"/>
  <c r="V113" i="3"/>
  <c r="V181" i="3"/>
  <c r="V309" i="3"/>
  <c r="V430" i="3"/>
  <c r="V101" i="3"/>
  <c r="V164" i="3"/>
  <c r="V14" i="3"/>
  <c r="V43" i="3"/>
  <c r="V458" i="3"/>
  <c r="V209" i="3"/>
  <c r="V290" i="3"/>
  <c r="V28" i="3"/>
  <c r="V169" i="3"/>
  <c r="V193" i="3"/>
  <c r="V150" i="3"/>
  <c r="V146" i="3"/>
  <c r="V191" i="3"/>
  <c r="V172" i="3"/>
  <c r="V75" i="3"/>
  <c r="V552" i="3"/>
  <c r="V553" i="3"/>
  <c r="V202" i="3"/>
  <c r="V291" i="3"/>
  <c r="V185" i="3"/>
  <c r="V225" i="3"/>
  <c r="V554" i="3"/>
  <c r="V249" i="3"/>
  <c r="V449" i="3"/>
  <c r="V197" i="3"/>
  <c r="V103" i="3"/>
  <c r="V288" i="3"/>
  <c r="V134" i="3"/>
  <c r="V160" i="3"/>
  <c r="V77" i="3"/>
  <c r="V196" i="3"/>
  <c r="V155" i="3"/>
  <c r="V325" i="3"/>
  <c r="V152" i="3"/>
  <c r="V44" i="3"/>
  <c r="V523" i="3"/>
  <c r="V303" i="3"/>
  <c r="V341" i="3"/>
  <c r="V166" i="3"/>
  <c r="V24" i="3"/>
  <c r="V51" i="3"/>
  <c r="V265" i="3"/>
  <c r="V308" i="3"/>
  <c r="V214" i="3"/>
  <c r="V165" i="3"/>
  <c r="V194" i="3"/>
  <c r="V247" i="3"/>
  <c r="V474" i="3"/>
  <c r="V26" i="3"/>
  <c r="V421" i="3"/>
  <c r="V96" i="3"/>
  <c r="V97" i="3"/>
  <c r="V258" i="3"/>
  <c r="V226" i="3"/>
  <c r="V322" i="3"/>
  <c r="V56" i="3"/>
  <c r="V418" i="3"/>
  <c r="V245" i="3"/>
  <c r="V171" i="3"/>
  <c r="V27" i="3"/>
  <c r="V31" i="3"/>
  <c r="V158" i="3"/>
  <c r="V33" i="3"/>
  <c r="V456" i="3"/>
  <c r="V89" i="3"/>
  <c r="V115" i="3"/>
  <c r="V460" i="3"/>
  <c r="V112" i="3"/>
  <c r="V170" i="3"/>
  <c r="V22" i="3"/>
  <c r="V84" i="3"/>
  <c r="V200" i="3"/>
  <c r="V81" i="3"/>
  <c r="V251" i="3"/>
  <c r="V252" i="3"/>
  <c r="V161" i="3"/>
  <c r="V404" i="3"/>
  <c r="V128" i="3"/>
  <c r="V382" i="3"/>
  <c r="V168" i="3"/>
  <c r="V284" i="3"/>
  <c r="V125" i="3"/>
  <c r="V183" i="3"/>
  <c r="V235" i="3"/>
  <c r="V269" i="3"/>
  <c r="V393" i="3"/>
  <c r="V111" i="3"/>
  <c r="V485" i="3"/>
  <c r="V555" i="3"/>
  <c r="V190" i="3"/>
  <c r="V109" i="3"/>
  <c r="V99" i="3"/>
  <c r="V153" i="3"/>
  <c r="V18" i="3"/>
  <c r="V144" i="3"/>
  <c r="V420" i="3"/>
  <c r="V65" i="3"/>
  <c r="V229" i="3"/>
  <c r="V239" i="3"/>
  <c r="V79" i="3"/>
  <c r="V350" i="3"/>
  <c r="V100" i="3"/>
  <c r="V556" i="3"/>
  <c r="V86" i="3"/>
  <c r="V294" i="3"/>
  <c r="V4" i="3"/>
  <c r="V156" i="3"/>
  <c r="V133" i="3"/>
  <c r="V507" i="3"/>
  <c r="V259" i="3"/>
  <c r="V13" i="3"/>
  <c r="V512" i="3"/>
  <c r="V410" i="3"/>
  <c r="V195" i="3"/>
  <c r="V110" i="3"/>
  <c r="V238" i="3"/>
  <c r="V466" i="3"/>
  <c r="V126" i="3"/>
  <c r="V159" i="3"/>
  <c r="V116" i="3"/>
  <c r="V149" i="3"/>
  <c r="V179" i="3"/>
  <c r="V15" i="3"/>
  <c r="V106" i="3"/>
  <c r="V467" i="3"/>
  <c r="V203" i="3"/>
  <c r="V295" i="3"/>
  <c r="V427" i="3"/>
  <c r="V9" i="3"/>
  <c r="V62" i="3"/>
  <c r="V124" i="3"/>
  <c r="V66" i="3"/>
  <c r="V117" i="3"/>
  <c r="V42" i="3"/>
  <c r="V443" i="3"/>
  <c r="V12" i="3"/>
  <c r="V370" i="3"/>
  <c r="V41" i="3"/>
  <c r="V342" i="3"/>
  <c r="V107" i="3"/>
  <c r="V462" i="3"/>
  <c r="V47" i="3"/>
  <c r="V25" i="3"/>
  <c r="V105" i="3"/>
  <c r="V5" i="3"/>
  <c r="V63" i="3"/>
  <c r="V505" i="3"/>
  <c r="V395" i="3"/>
  <c r="V184" i="3"/>
  <c r="V16" i="3"/>
  <c r="V136" i="3"/>
  <c r="V140" i="3"/>
  <c r="V6" i="3"/>
  <c r="V74" i="3"/>
  <c r="V94" i="3"/>
  <c r="V286" i="3"/>
  <c r="V23" i="3"/>
  <c r="V34" i="3"/>
  <c r="V102" i="3"/>
  <c r="V142" i="3"/>
  <c r="V104" i="3"/>
  <c r="V29" i="3"/>
  <c r="V7" i="3"/>
  <c r="V376" i="3"/>
  <c r="V121" i="3"/>
  <c r="V93" i="3"/>
  <c r="V90" i="3"/>
  <c r="V145" i="3"/>
  <c r="V139" i="3"/>
  <c r="V108" i="3"/>
  <c r="V148" i="3"/>
  <c r="V83" i="3"/>
  <c r="V123" i="3"/>
  <c r="V2" i="3"/>
  <c r="V154" i="3"/>
  <c r="V82" i="3"/>
  <c r="V413" i="3"/>
  <c r="V129" i="3"/>
  <c r="V310" i="3"/>
  <c r="V46" i="3"/>
  <c r="V21" i="3"/>
  <c r="V338" i="3"/>
  <c r="V180" i="3"/>
  <c r="V143" i="3"/>
  <c r="V11" i="3"/>
  <c r="V118" i="3"/>
  <c r="V10" i="3"/>
  <c r="V59" i="3"/>
  <c r="V282" i="3"/>
  <c r="V233" i="3"/>
  <c r="V98" i="3"/>
  <c r="V95" i="3"/>
  <c r="V88" i="3"/>
  <c r="V3" i="3"/>
  <c r="V36" i="3"/>
  <c r="V35" i="3"/>
  <c r="V76" i="3"/>
  <c r="V78" i="3"/>
  <c r="V61" i="3"/>
  <c r="V60" i="3"/>
  <c r="V278" i="3"/>
  <c r="V17" i="3"/>
  <c r="V465" i="3"/>
  <c r="S394" i="3"/>
  <c r="S320" i="3"/>
  <c r="S527" i="3"/>
  <c r="S332" i="3"/>
  <c r="S292" i="3"/>
  <c r="S402" i="3"/>
  <c r="S261" i="3"/>
  <c r="S369" i="3"/>
  <c r="S528" i="3"/>
  <c r="S529" i="3"/>
  <c r="S530" i="3"/>
  <c r="S531" i="3"/>
  <c r="S506" i="3"/>
  <c r="S489" i="3"/>
  <c r="S495" i="3"/>
  <c r="S532" i="3"/>
  <c r="S517" i="3"/>
  <c r="S519" i="3"/>
  <c r="S478" i="3"/>
  <c r="S432" i="3"/>
  <c r="S502" i="3"/>
  <c r="S441" i="3"/>
  <c r="S477" i="3"/>
  <c r="S453" i="3"/>
  <c r="S499" i="3"/>
  <c r="S431" i="3"/>
  <c r="S472" i="3"/>
  <c r="S533" i="3"/>
  <c r="S501" i="3"/>
  <c r="S388" i="3"/>
  <c r="S429" i="3"/>
  <c r="S508" i="3"/>
  <c r="S415" i="3"/>
  <c r="S412" i="3"/>
  <c r="S534" i="3"/>
  <c r="S329" i="3"/>
  <c r="S365" i="3"/>
  <c r="S262" i="3"/>
  <c r="S451" i="3"/>
  <c r="S339" i="3"/>
  <c r="S535" i="3"/>
  <c r="S344" i="3"/>
  <c r="S299" i="3"/>
  <c r="S536" i="3"/>
  <c r="S537" i="3"/>
  <c r="S174" i="3"/>
  <c r="S488" i="3"/>
  <c r="S459" i="3"/>
  <c r="S132" i="3"/>
  <c r="S538" i="3"/>
  <c r="S122" i="3"/>
  <c r="S135" i="3"/>
  <c r="S539" i="3"/>
  <c r="S175" i="3"/>
  <c r="S157" i="3"/>
  <c r="S522" i="3"/>
  <c r="S540" i="3"/>
  <c r="S541" i="3"/>
  <c r="S482" i="3"/>
  <c r="S491" i="3"/>
  <c r="S375" i="3"/>
  <c r="S496" i="3"/>
  <c r="S513" i="3"/>
  <c r="S450" i="3"/>
  <c r="S389" i="3"/>
  <c r="S447" i="3"/>
  <c r="S504" i="3"/>
  <c r="S424" i="3"/>
  <c r="S494" i="3"/>
  <c r="S520" i="3"/>
  <c r="S182" i="3"/>
  <c r="S64" i="3"/>
  <c r="S273" i="3"/>
  <c r="S452" i="3"/>
  <c r="S509" i="3"/>
  <c r="S399" i="3"/>
  <c r="S409" i="3"/>
  <c r="S469" i="3"/>
  <c r="S511" i="3"/>
  <c r="S445" i="3"/>
  <c r="S353" i="3"/>
  <c r="S487" i="3"/>
  <c r="S428" i="3"/>
  <c r="S416" i="3"/>
  <c r="S470" i="3"/>
  <c r="S510" i="3"/>
  <c r="S497" i="3"/>
  <c r="S379" i="3"/>
  <c r="S542" i="3"/>
  <c r="S457" i="3"/>
  <c r="S403" i="3"/>
  <c r="S498" i="3"/>
  <c r="S358" i="3"/>
  <c r="S411" i="3"/>
  <c r="S336" i="3"/>
  <c r="S436" i="3"/>
  <c r="S444" i="3"/>
  <c r="S397" i="3"/>
  <c r="S316" i="3"/>
  <c r="S398" i="3"/>
  <c r="S250" i="3"/>
  <c r="S461" i="3"/>
  <c r="S348" i="3"/>
  <c r="S433" i="3"/>
  <c r="S377" i="3"/>
  <c r="S304" i="3"/>
  <c r="S435" i="3"/>
  <c r="S408" i="3"/>
  <c r="S305" i="3"/>
  <c r="S367" i="3"/>
  <c r="S396" i="3"/>
  <c r="S417" i="3"/>
  <c r="S352" i="3"/>
  <c r="S374" i="3"/>
  <c r="S440" i="3"/>
  <c r="S360" i="3"/>
  <c r="S372" i="3"/>
  <c r="S500" i="3"/>
  <c r="S383" i="3"/>
  <c r="S73" i="3"/>
  <c r="S53" i="3"/>
  <c r="S257" i="3"/>
  <c r="S351" i="3"/>
  <c r="S392" i="3"/>
  <c r="S307" i="3"/>
  <c r="S384" i="3"/>
  <c r="S230" i="3"/>
  <c r="S345" i="3"/>
  <c r="S543" i="3"/>
  <c r="S357" i="3"/>
  <c r="S54" i="3"/>
  <c r="S391" i="3"/>
  <c r="S385" i="3"/>
  <c r="S361" i="3"/>
  <c r="S437" i="3"/>
  <c r="S192" i="3"/>
  <c r="S298" i="3"/>
  <c r="S366" i="3"/>
  <c r="S516" i="3"/>
  <c r="S483" i="3"/>
  <c r="S373" i="3"/>
  <c r="S227" i="3"/>
  <c r="S302" i="3"/>
  <c r="S246" i="3"/>
  <c r="S275" i="3"/>
  <c r="S331" i="3"/>
  <c r="S207" i="3"/>
  <c r="S301" i="3"/>
  <c r="S312" i="3"/>
  <c r="S349" i="3"/>
  <c r="S387" i="3"/>
  <c r="S381" i="3"/>
  <c r="S293" i="3"/>
  <c r="S244" i="3"/>
  <c r="S340" i="3"/>
  <c r="S362" i="3"/>
  <c r="S151" i="3"/>
  <c r="S272" i="3"/>
  <c r="S68" i="3"/>
  <c r="S323" i="3"/>
  <c r="S406" i="3"/>
  <c r="S354" i="3"/>
  <c r="S486" i="3"/>
  <c r="S222" i="3"/>
  <c r="S71" i="3"/>
  <c r="S327" i="3"/>
  <c r="S390" i="3"/>
  <c r="S363" i="3"/>
  <c r="S544" i="3"/>
  <c r="S480" i="3"/>
  <c r="S241" i="3"/>
  <c r="S335" i="3"/>
  <c r="S57" i="3"/>
  <c r="S297" i="3"/>
  <c r="S426" i="3"/>
  <c r="S545" i="3"/>
  <c r="S201" i="3"/>
  <c r="S546" i="3"/>
  <c r="S314" i="3"/>
  <c r="S274" i="3"/>
  <c r="S318" i="3"/>
  <c r="S266" i="3"/>
  <c r="S333" i="3"/>
  <c r="S334" i="3"/>
  <c r="S475" i="3"/>
  <c r="S296" i="3"/>
  <c r="S321" i="3"/>
  <c r="S493" i="3"/>
  <c r="S364" i="3"/>
  <c r="S347" i="3"/>
  <c r="S255" i="3"/>
  <c r="S231" i="3"/>
  <c r="S127" i="3"/>
  <c r="S220" i="3"/>
  <c r="S30" i="3"/>
  <c r="S37" i="3"/>
  <c r="S311" i="3"/>
  <c r="S401" i="3"/>
  <c r="S378" i="3"/>
  <c r="S419" i="3"/>
  <c r="S87" i="3"/>
  <c r="S468" i="3"/>
  <c r="S324" i="3"/>
  <c r="S514" i="3"/>
  <c r="S163" i="3"/>
  <c r="S39" i="3"/>
  <c r="S547" i="3"/>
  <c r="S212" i="3"/>
  <c r="S279" i="3"/>
  <c r="S423" i="3"/>
  <c r="S276" i="3"/>
  <c r="S199" i="3"/>
  <c r="S548" i="3"/>
  <c r="S270" i="3"/>
  <c r="S439" i="3"/>
  <c r="S549" i="3"/>
  <c r="S263" i="3"/>
  <c r="S264" i="3"/>
  <c r="S254" i="3"/>
  <c r="S198" i="3"/>
  <c r="S283" i="3"/>
  <c r="S48" i="3"/>
  <c r="S306" i="3"/>
  <c r="S476" i="3"/>
  <c r="S223" i="3"/>
  <c r="S138" i="3"/>
  <c r="S277" i="3"/>
  <c r="S550" i="3"/>
  <c r="S346" i="3"/>
  <c r="S448" i="3"/>
  <c r="S271" i="3"/>
  <c r="S67" i="3"/>
  <c r="S287" i="3"/>
  <c r="S267" i="3"/>
  <c r="S85" i="3"/>
  <c r="S464" i="3"/>
  <c r="S326" i="3"/>
  <c r="S422" i="3"/>
  <c r="S280" i="3"/>
  <c r="S253" i="3"/>
  <c r="S446" i="3"/>
  <c r="S515" i="3"/>
  <c r="S237" i="3"/>
  <c r="S38" i="3"/>
  <c r="S224" i="3"/>
  <c r="S407" i="3"/>
  <c r="S260" i="3"/>
  <c r="S210" i="3"/>
  <c r="S525" i="3"/>
  <c r="S236" i="3"/>
  <c r="S189" i="3"/>
  <c r="S147" i="3"/>
  <c r="S551" i="3"/>
  <c r="S256" i="3"/>
  <c r="S414" i="3"/>
  <c r="S217" i="3"/>
  <c r="S481" i="3"/>
  <c r="S232" i="3"/>
  <c r="S405" i="3"/>
  <c r="S141" i="3"/>
  <c r="S211" i="3"/>
  <c r="S208" i="3"/>
  <c r="S19" i="3"/>
  <c r="S471" i="3"/>
  <c r="S285" i="3"/>
  <c r="S213" i="3"/>
  <c r="S70" i="3"/>
  <c r="S490" i="3"/>
  <c r="S72" i="3"/>
  <c r="S20" i="3"/>
  <c r="S228" i="3"/>
  <c r="S281" i="3"/>
  <c r="S215" i="3"/>
  <c r="S167" i="3"/>
  <c r="S114" i="3"/>
  <c r="S479" i="3"/>
  <c r="S206" i="3"/>
  <c r="S248" i="3"/>
  <c r="S219" i="3"/>
  <c r="S242" i="3"/>
  <c r="S400" i="3"/>
  <c r="S234" i="3"/>
  <c r="S176" i="3"/>
  <c r="S205" i="3"/>
  <c r="S380" i="3"/>
  <c r="S356" i="3"/>
  <c r="S442" i="3"/>
  <c r="S187" i="3"/>
  <c r="S186" i="3"/>
  <c r="S218" i="3"/>
  <c r="S92" i="3"/>
  <c r="S216" i="3"/>
  <c r="S49" i="3"/>
  <c r="S80" i="3"/>
  <c r="S221" i="3"/>
  <c r="S521" i="3"/>
  <c r="S113" i="3"/>
  <c r="S181" i="3"/>
  <c r="S309" i="3"/>
  <c r="S430" i="3"/>
  <c r="S101" i="3"/>
  <c r="S164" i="3"/>
  <c r="S14" i="3"/>
  <c r="S43" i="3"/>
  <c r="S458" i="3"/>
  <c r="S209" i="3"/>
  <c r="S290" i="3"/>
  <c r="S28" i="3"/>
  <c r="S169" i="3"/>
  <c r="S193" i="3"/>
  <c r="S150" i="3"/>
  <c r="S146" i="3"/>
  <c r="S191" i="3"/>
  <c r="S172" i="3"/>
  <c r="S75" i="3"/>
  <c r="S552" i="3"/>
  <c r="S553" i="3"/>
  <c r="S202" i="3"/>
  <c r="S291" i="3"/>
  <c r="S185" i="3"/>
  <c r="S225" i="3"/>
  <c r="S554" i="3"/>
  <c r="S249" i="3"/>
  <c r="S449" i="3"/>
  <c r="S197" i="3"/>
  <c r="S103" i="3"/>
  <c r="S288" i="3"/>
  <c r="S134" i="3"/>
  <c r="S160" i="3"/>
  <c r="S77" i="3"/>
  <c r="S196" i="3"/>
  <c r="S155" i="3"/>
  <c r="S325" i="3"/>
  <c r="S152" i="3"/>
  <c r="S44" i="3"/>
  <c r="S523" i="3"/>
  <c r="S303" i="3"/>
  <c r="S341" i="3"/>
  <c r="S166" i="3"/>
  <c r="S24" i="3"/>
  <c r="S51" i="3"/>
  <c r="S265" i="3"/>
  <c r="S308" i="3"/>
  <c r="S214" i="3"/>
  <c r="S165" i="3"/>
  <c r="S194" i="3"/>
  <c r="S247" i="3"/>
  <c r="S474" i="3"/>
  <c r="S26" i="3"/>
  <c r="S421" i="3"/>
  <c r="S96" i="3"/>
  <c r="S97" i="3"/>
  <c r="S258" i="3"/>
  <c r="S226" i="3"/>
  <c r="S322" i="3"/>
  <c r="S56" i="3"/>
  <c r="S418" i="3"/>
  <c r="S245" i="3"/>
  <c r="S171" i="3"/>
  <c r="S27" i="3"/>
  <c r="S31" i="3"/>
  <c r="S158" i="3"/>
  <c r="S33" i="3"/>
  <c r="S456" i="3"/>
  <c r="S89" i="3"/>
  <c r="S115" i="3"/>
  <c r="S460" i="3"/>
  <c r="S112" i="3"/>
  <c r="S170" i="3"/>
  <c r="S22" i="3"/>
  <c r="S84" i="3"/>
  <c r="S200" i="3"/>
  <c r="S81" i="3"/>
  <c r="S251" i="3"/>
  <c r="S252" i="3"/>
  <c r="S161" i="3"/>
  <c r="S404" i="3"/>
  <c r="S128" i="3"/>
  <c r="S382" i="3"/>
  <c r="S168" i="3"/>
  <c r="S284" i="3"/>
  <c r="S125" i="3"/>
  <c r="S183" i="3"/>
  <c r="S235" i="3"/>
  <c r="S269" i="3"/>
  <c r="S393" i="3"/>
  <c r="S111" i="3"/>
  <c r="S485" i="3"/>
  <c r="S555" i="3"/>
  <c r="S190" i="3"/>
  <c r="S109" i="3"/>
  <c r="S99" i="3"/>
  <c r="S153" i="3"/>
  <c r="S18" i="3"/>
  <c r="S144" i="3"/>
  <c r="S420" i="3"/>
  <c r="S65" i="3"/>
  <c r="S229" i="3"/>
  <c r="S239" i="3"/>
  <c r="S79" i="3"/>
  <c r="S350" i="3"/>
  <c r="S100" i="3"/>
  <c r="S556" i="3"/>
  <c r="S86" i="3"/>
  <c r="S294" i="3"/>
  <c r="S4" i="3"/>
  <c r="S156" i="3"/>
  <c r="S133" i="3"/>
  <c r="S507" i="3"/>
  <c r="S259" i="3"/>
  <c r="S13" i="3"/>
  <c r="S512" i="3"/>
  <c r="S410" i="3"/>
  <c r="S195" i="3"/>
  <c r="S110" i="3"/>
  <c r="S238" i="3"/>
  <c r="S466" i="3"/>
  <c r="S126" i="3"/>
  <c r="S159" i="3"/>
  <c r="S116" i="3"/>
  <c r="S149" i="3"/>
  <c r="S179" i="3"/>
  <c r="S15" i="3"/>
  <c r="S106" i="3"/>
  <c r="S467" i="3"/>
  <c r="S203" i="3"/>
  <c r="S295" i="3"/>
  <c r="S427" i="3"/>
  <c r="S9" i="3"/>
  <c r="S62" i="3"/>
  <c r="S124" i="3"/>
  <c r="S66" i="3"/>
  <c r="S117" i="3"/>
  <c r="S42" i="3"/>
  <c r="S443" i="3"/>
  <c r="S12" i="3"/>
  <c r="S370" i="3"/>
  <c r="S41" i="3"/>
  <c r="S342" i="3"/>
  <c r="S107" i="3"/>
  <c r="S462" i="3"/>
  <c r="S47" i="3"/>
  <c r="S25" i="3"/>
  <c r="S105" i="3"/>
  <c r="S5" i="3"/>
  <c r="S63" i="3"/>
  <c r="S505" i="3"/>
  <c r="S395" i="3"/>
  <c r="S184" i="3"/>
  <c r="S16" i="3"/>
  <c r="S136" i="3"/>
  <c r="S140" i="3"/>
  <c r="S6" i="3"/>
  <c r="S74" i="3"/>
  <c r="S94" i="3"/>
  <c r="S286" i="3"/>
  <c r="S23" i="3"/>
  <c r="S34" i="3"/>
  <c r="S102" i="3"/>
  <c r="S142" i="3"/>
  <c r="S104" i="3"/>
  <c r="S29" i="3"/>
  <c r="S7" i="3"/>
  <c r="S376" i="3"/>
  <c r="S121" i="3"/>
  <c r="S93" i="3"/>
  <c r="S90" i="3"/>
  <c r="S145" i="3"/>
  <c r="S139" i="3"/>
  <c r="S108" i="3"/>
  <c r="S148" i="3"/>
  <c r="S83" i="3"/>
  <c r="S123" i="3"/>
  <c r="S2" i="3"/>
  <c r="S154" i="3"/>
  <c r="S82" i="3"/>
  <c r="S413" i="3"/>
  <c r="S129" i="3"/>
  <c r="S310" i="3"/>
  <c r="S46" i="3"/>
  <c r="S21" i="3"/>
  <c r="S338" i="3"/>
  <c r="S180" i="3"/>
  <c r="S143" i="3"/>
  <c r="S11" i="3"/>
  <c r="S118" i="3"/>
  <c r="S10" i="3"/>
  <c r="S59" i="3"/>
  <c r="S282" i="3"/>
  <c r="S233" i="3"/>
  <c r="S98" i="3"/>
  <c r="S95" i="3"/>
  <c r="S88" i="3"/>
  <c r="S3" i="3"/>
  <c r="S36" i="3"/>
  <c r="S35" i="3"/>
  <c r="S76" i="3"/>
  <c r="S78" i="3"/>
  <c r="S61" i="3"/>
  <c r="S60" i="3"/>
  <c r="S278" i="3"/>
  <c r="S17" i="3"/>
  <c r="S465" i="3"/>
  <c r="K394" i="3"/>
  <c r="L394" i="3"/>
  <c r="K320" i="3"/>
  <c r="L320" i="3"/>
  <c r="K527" i="3"/>
  <c r="L527" i="3"/>
  <c r="K332" i="3"/>
  <c r="L332" i="3"/>
  <c r="K292" i="3"/>
  <c r="L292" i="3"/>
  <c r="K402" i="3"/>
  <c r="L402" i="3"/>
  <c r="K261" i="3"/>
  <c r="L261" i="3"/>
  <c r="K369" i="3"/>
  <c r="L369" i="3"/>
  <c r="K528" i="3"/>
  <c r="L528" i="3"/>
  <c r="K529" i="3"/>
  <c r="L529" i="3"/>
  <c r="K530" i="3"/>
  <c r="L530" i="3"/>
  <c r="K531" i="3"/>
  <c r="L531" i="3"/>
  <c r="K506" i="3"/>
  <c r="L506" i="3"/>
  <c r="K489" i="3"/>
  <c r="L489" i="3"/>
  <c r="K495" i="3"/>
  <c r="L495" i="3"/>
  <c r="K532" i="3"/>
  <c r="L532" i="3"/>
  <c r="K517" i="3"/>
  <c r="L517" i="3"/>
  <c r="K519" i="3"/>
  <c r="L519" i="3"/>
  <c r="K478" i="3"/>
  <c r="L478" i="3"/>
  <c r="K432" i="3"/>
  <c r="L432" i="3"/>
  <c r="K502" i="3"/>
  <c r="L502" i="3"/>
  <c r="K441" i="3"/>
  <c r="L441" i="3"/>
  <c r="K477" i="3"/>
  <c r="L477" i="3"/>
  <c r="K453" i="3"/>
  <c r="L453" i="3"/>
  <c r="K499" i="3"/>
  <c r="L499" i="3"/>
  <c r="K431" i="3"/>
  <c r="L431" i="3"/>
  <c r="K472" i="3"/>
  <c r="L472" i="3"/>
  <c r="K533" i="3"/>
  <c r="L533" i="3"/>
  <c r="K501" i="3"/>
  <c r="L501" i="3"/>
  <c r="K388" i="3"/>
  <c r="L388" i="3"/>
  <c r="K429" i="3"/>
  <c r="L429" i="3"/>
  <c r="K508" i="3"/>
  <c r="L508" i="3"/>
  <c r="K415" i="3"/>
  <c r="L415" i="3"/>
  <c r="K412" i="3"/>
  <c r="L412" i="3"/>
  <c r="K534" i="3"/>
  <c r="L534" i="3"/>
  <c r="K329" i="3"/>
  <c r="L329" i="3"/>
  <c r="K365" i="3"/>
  <c r="L365" i="3"/>
  <c r="K262" i="3"/>
  <c r="L262" i="3"/>
  <c r="K451" i="3"/>
  <c r="L451" i="3"/>
  <c r="K339" i="3"/>
  <c r="L339" i="3"/>
  <c r="K535" i="3"/>
  <c r="L535" i="3"/>
  <c r="K344" i="3"/>
  <c r="L344" i="3"/>
  <c r="K299" i="3"/>
  <c r="L299" i="3"/>
  <c r="K536" i="3"/>
  <c r="L536" i="3"/>
  <c r="K537" i="3"/>
  <c r="L537" i="3"/>
  <c r="K174" i="3"/>
  <c r="L174" i="3"/>
  <c r="K488" i="3"/>
  <c r="L488" i="3"/>
  <c r="K459" i="3"/>
  <c r="L459" i="3"/>
  <c r="K132" i="3"/>
  <c r="L132" i="3"/>
  <c r="K538" i="3"/>
  <c r="L538" i="3"/>
  <c r="K122" i="3"/>
  <c r="L122" i="3"/>
  <c r="K135" i="3"/>
  <c r="L135" i="3"/>
  <c r="K539" i="3"/>
  <c r="L539" i="3"/>
  <c r="K175" i="3"/>
  <c r="L175" i="3"/>
  <c r="K157" i="3"/>
  <c r="L157" i="3"/>
  <c r="K522" i="3"/>
  <c r="L522" i="3"/>
  <c r="K540" i="3"/>
  <c r="L540" i="3"/>
  <c r="K541" i="3"/>
  <c r="L541" i="3"/>
  <c r="K482" i="3"/>
  <c r="L482" i="3"/>
  <c r="K491" i="3"/>
  <c r="L491" i="3"/>
  <c r="K375" i="3"/>
  <c r="L375" i="3"/>
  <c r="K496" i="3"/>
  <c r="L496" i="3"/>
  <c r="K513" i="3"/>
  <c r="L513" i="3"/>
  <c r="K450" i="3"/>
  <c r="L450" i="3"/>
  <c r="K389" i="3"/>
  <c r="L389" i="3"/>
  <c r="K447" i="3"/>
  <c r="L447" i="3"/>
  <c r="K504" i="3"/>
  <c r="L504" i="3"/>
  <c r="K424" i="3"/>
  <c r="L424" i="3"/>
  <c r="K494" i="3"/>
  <c r="L494" i="3"/>
  <c r="K520" i="3"/>
  <c r="L520" i="3"/>
  <c r="K182" i="3"/>
  <c r="L182" i="3"/>
  <c r="K64" i="3"/>
  <c r="L64" i="3"/>
  <c r="K273" i="3"/>
  <c r="L273" i="3"/>
  <c r="K452" i="3"/>
  <c r="L452" i="3"/>
  <c r="K509" i="3"/>
  <c r="L509" i="3"/>
  <c r="K399" i="3"/>
  <c r="L399" i="3"/>
  <c r="K409" i="3"/>
  <c r="L409" i="3"/>
  <c r="K469" i="3"/>
  <c r="L469" i="3"/>
  <c r="K511" i="3"/>
  <c r="L511" i="3"/>
  <c r="K445" i="3"/>
  <c r="L445" i="3"/>
  <c r="K353" i="3"/>
  <c r="L353" i="3"/>
  <c r="K487" i="3"/>
  <c r="L487" i="3"/>
  <c r="K428" i="3"/>
  <c r="L428" i="3"/>
  <c r="K416" i="3"/>
  <c r="L416" i="3"/>
  <c r="K470" i="3"/>
  <c r="L470" i="3"/>
  <c r="K510" i="3"/>
  <c r="L510" i="3"/>
  <c r="K497" i="3"/>
  <c r="L497" i="3"/>
  <c r="K379" i="3"/>
  <c r="L379" i="3"/>
  <c r="K542" i="3"/>
  <c r="L542" i="3"/>
  <c r="K457" i="3"/>
  <c r="L457" i="3"/>
  <c r="K403" i="3"/>
  <c r="L403" i="3"/>
  <c r="K498" i="3"/>
  <c r="L498" i="3"/>
  <c r="K358" i="3"/>
  <c r="L358" i="3"/>
  <c r="K411" i="3"/>
  <c r="L411" i="3"/>
  <c r="K336" i="3"/>
  <c r="L336" i="3"/>
  <c r="K436" i="3"/>
  <c r="L436" i="3"/>
  <c r="K444" i="3"/>
  <c r="L444" i="3"/>
  <c r="K397" i="3"/>
  <c r="L397" i="3"/>
  <c r="K316" i="3"/>
  <c r="L316" i="3"/>
  <c r="K398" i="3"/>
  <c r="L398" i="3"/>
  <c r="K250" i="3"/>
  <c r="L250" i="3"/>
  <c r="K461" i="3"/>
  <c r="L461" i="3"/>
  <c r="K348" i="3"/>
  <c r="L348" i="3"/>
  <c r="K433" i="3"/>
  <c r="L433" i="3"/>
  <c r="K377" i="3"/>
  <c r="L377" i="3"/>
  <c r="K304" i="3"/>
  <c r="L304" i="3"/>
  <c r="K435" i="3"/>
  <c r="L435" i="3"/>
  <c r="K408" i="3"/>
  <c r="L408" i="3"/>
  <c r="K305" i="3"/>
  <c r="L305" i="3"/>
  <c r="K367" i="3"/>
  <c r="L367" i="3"/>
  <c r="K396" i="3"/>
  <c r="L396" i="3"/>
  <c r="K417" i="3"/>
  <c r="L417" i="3"/>
  <c r="K352" i="3"/>
  <c r="L352" i="3"/>
  <c r="K374" i="3"/>
  <c r="L374" i="3"/>
  <c r="K440" i="3"/>
  <c r="L440" i="3"/>
  <c r="K360" i="3"/>
  <c r="L360" i="3"/>
  <c r="K372" i="3"/>
  <c r="L372" i="3"/>
  <c r="K500" i="3"/>
  <c r="L500" i="3"/>
  <c r="K383" i="3"/>
  <c r="L383" i="3"/>
  <c r="K73" i="3"/>
  <c r="L73" i="3"/>
  <c r="K53" i="3"/>
  <c r="L53" i="3"/>
  <c r="K257" i="3"/>
  <c r="L257" i="3"/>
  <c r="K351" i="3"/>
  <c r="L351" i="3"/>
  <c r="K392" i="3"/>
  <c r="L392" i="3"/>
  <c r="K307" i="3"/>
  <c r="L307" i="3"/>
  <c r="K384" i="3"/>
  <c r="L384" i="3"/>
  <c r="K230" i="3"/>
  <c r="L230" i="3"/>
  <c r="K345" i="3"/>
  <c r="L345" i="3"/>
  <c r="K543" i="3"/>
  <c r="L543" i="3"/>
  <c r="K357" i="3"/>
  <c r="L357" i="3"/>
  <c r="K54" i="3"/>
  <c r="L54" i="3"/>
  <c r="K391" i="3"/>
  <c r="L391" i="3"/>
  <c r="K385" i="3"/>
  <c r="L385" i="3"/>
  <c r="K361" i="3"/>
  <c r="L361" i="3"/>
  <c r="K437" i="3"/>
  <c r="L437" i="3"/>
  <c r="K192" i="3"/>
  <c r="L192" i="3"/>
  <c r="K298" i="3"/>
  <c r="L298" i="3"/>
  <c r="K366" i="3"/>
  <c r="L366" i="3"/>
  <c r="K516" i="3"/>
  <c r="L516" i="3"/>
  <c r="K483" i="3"/>
  <c r="L483" i="3"/>
  <c r="K373" i="3"/>
  <c r="L373" i="3"/>
  <c r="K227" i="3"/>
  <c r="L227" i="3"/>
  <c r="K302" i="3"/>
  <c r="L302" i="3"/>
  <c r="K246" i="3"/>
  <c r="L246" i="3"/>
  <c r="K275" i="3"/>
  <c r="L275" i="3"/>
  <c r="K331" i="3"/>
  <c r="L331" i="3"/>
  <c r="K207" i="3"/>
  <c r="L207" i="3"/>
  <c r="K301" i="3"/>
  <c r="L301" i="3"/>
  <c r="K312" i="3"/>
  <c r="L312" i="3"/>
  <c r="K349" i="3"/>
  <c r="L349" i="3"/>
  <c r="K387" i="3"/>
  <c r="L387" i="3"/>
  <c r="K381" i="3"/>
  <c r="L381" i="3"/>
  <c r="K293" i="3"/>
  <c r="L293" i="3"/>
  <c r="K244" i="3"/>
  <c r="L244" i="3"/>
  <c r="K340" i="3"/>
  <c r="L340" i="3"/>
  <c r="K362" i="3"/>
  <c r="L362" i="3"/>
  <c r="K151" i="3"/>
  <c r="L151" i="3"/>
  <c r="K272" i="3"/>
  <c r="L272" i="3"/>
  <c r="K68" i="3"/>
  <c r="L68" i="3"/>
  <c r="K323" i="3"/>
  <c r="L323" i="3"/>
  <c r="K406" i="3"/>
  <c r="L406" i="3"/>
  <c r="K354" i="3"/>
  <c r="L354" i="3"/>
  <c r="K486" i="3"/>
  <c r="L486" i="3"/>
  <c r="K222" i="3"/>
  <c r="L222" i="3"/>
  <c r="K71" i="3"/>
  <c r="L71" i="3"/>
  <c r="K327" i="3"/>
  <c r="L327" i="3"/>
  <c r="K390" i="3"/>
  <c r="L390" i="3"/>
  <c r="K363" i="3"/>
  <c r="L363" i="3"/>
  <c r="K544" i="3"/>
  <c r="L544" i="3"/>
  <c r="K480" i="3"/>
  <c r="L480" i="3"/>
  <c r="K241" i="3"/>
  <c r="L241" i="3"/>
  <c r="K335" i="3"/>
  <c r="L335" i="3"/>
  <c r="K57" i="3"/>
  <c r="L57" i="3"/>
  <c r="K297" i="3"/>
  <c r="L297" i="3"/>
  <c r="K426" i="3"/>
  <c r="L426" i="3"/>
  <c r="K545" i="3"/>
  <c r="L545" i="3"/>
  <c r="K201" i="3"/>
  <c r="L201" i="3"/>
  <c r="K546" i="3"/>
  <c r="L546" i="3"/>
  <c r="K314" i="3"/>
  <c r="L314" i="3"/>
  <c r="K274" i="3"/>
  <c r="L274" i="3"/>
  <c r="K318" i="3"/>
  <c r="L318" i="3"/>
  <c r="K266" i="3"/>
  <c r="L266" i="3"/>
  <c r="K333" i="3"/>
  <c r="L333" i="3"/>
  <c r="K334" i="3"/>
  <c r="L334" i="3"/>
  <c r="K475" i="3"/>
  <c r="L475" i="3"/>
  <c r="K296" i="3"/>
  <c r="L296" i="3"/>
  <c r="K321" i="3"/>
  <c r="L321" i="3"/>
  <c r="K493" i="3"/>
  <c r="L493" i="3"/>
  <c r="K364" i="3"/>
  <c r="L364" i="3"/>
  <c r="K347" i="3"/>
  <c r="L347" i="3"/>
  <c r="K255" i="3"/>
  <c r="L255" i="3"/>
  <c r="K231" i="3"/>
  <c r="L231" i="3"/>
  <c r="K127" i="3"/>
  <c r="L127" i="3"/>
  <c r="K220" i="3"/>
  <c r="L220" i="3"/>
  <c r="K30" i="3"/>
  <c r="L30" i="3"/>
  <c r="K37" i="3"/>
  <c r="L37" i="3"/>
  <c r="K311" i="3"/>
  <c r="L311" i="3"/>
  <c r="K401" i="3"/>
  <c r="L401" i="3"/>
  <c r="K378" i="3"/>
  <c r="L378" i="3"/>
  <c r="K419" i="3"/>
  <c r="L419" i="3"/>
  <c r="K87" i="3"/>
  <c r="L87" i="3"/>
  <c r="K468" i="3"/>
  <c r="L468" i="3"/>
  <c r="K324" i="3"/>
  <c r="L324" i="3"/>
  <c r="K514" i="3"/>
  <c r="L514" i="3"/>
  <c r="K163" i="3"/>
  <c r="L163" i="3"/>
  <c r="K39" i="3"/>
  <c r="L39" i="3"/>
  <c r="K547" i="3"/>
  <c r="L547" i="3"/>
  <c r="K212" i="3"/>
  <c r="L212" i="3"/>
  <c r="K279" i="3"/>
  <c r="L279" i="3"/>
  <c r="K423" i="3"/>
  <c r="L423" i="3"/>
  <c r="K276" i="3"/>
  <c r="L276" i="3"/>
  <c r="K199" i="3"/>
  <c r="L199" i="3"/>
  <c r="K548" i="3"/>
  <c r="L548" i="3"/>
  <c r="K270" i="3"/>
  <c r="L270" i="3"/>
  <c r="K439" i="3"/>
  <c r="L439" i="3"/>
  <c r="K549" i="3"/>
  <c r="L549" i="3"/>
  <c r="K263" i="3"/>
  <c r="L263" i="3"/>
  <c r="K264" i="3"/>
  <c r="L264" i="3"/>
  <c r="K254" i="3"/>
  <c r="L254" i="3"/>
  <c r="K198" i="3"/>
  <c r="L198" i="3"/>
  <c r="K283" i="3"/>
  <c r="L283" i="3"/>
  <c r="K48" i="3"/>
  <c r="L48" i="3"/>
  <c r="K306" i="3"/>
  <c r="L306" i="3"/>
  <c r="K476" i="3"/>
  <c r="L476" i="3"/>
  <c r="K223" i="3"/>
  <c r="L223" i="3"/>
  <c r="K138" i="3"/>
  <c r="L138" i="3"/>
  <c r="K277" i="3"/>
  <c r="L277" i="3"/>
  <c r="K550" i="3"/>
  <c r="L550" i="3"/>
  <c r="K346" i="3"/>
  <c r="L346" i="3"/>
  <c r="K448" i="3"/>
  <c r="L448" i="3"/>
  <c r="K271" i="3"/>
  <c r="L271" i="3"/>
  <c r="K67" i="3"/>
  <c r="L67" i="3"/>
  <c r="K287" i="3"/>
  <c r="L287" i="3"/>
  <c r="K267" i="3"/>
  <c r="L267" i="3"/>
  <c r="K85" i="3"/>
  <c r="L85" i="3"/>
  <c r="K464" i="3"/>
  <c r="L464" i="3"/>
  <c r="K326" i="3"/>
  <c r="L326" i="3"/>
  <c r="K422" i="3"/>
  <c r="L422" i="3"/>
  <c r="K280" i="3"/>
  <c r="L280" i="3"/>
  <c r="K253" i="3"/>
  <c r="L253" i="3"/>
  <c r="K446" i="3"/>
  <c r="L446" i="3"/>
  <c r="K515" i="3"/>
  <c r="L515" i="3"/>
  <c r="K237" i="3"/>
  <c r="L237" i="3"/>
  <c r="K38" i="3"/>
  <c r="L38" i="3"/>
  <c r="K224" i="3"/>
  <c r="L224" i="3"/>
  <c r="K407" i="3"/>
  <c r="L407" i="3"/>
  <c r="K260" i="3"/>
  <c r="L260" i="3"/>
  <c r="K210" i="3"/>
  <c r="L210" i="3"/>
  <c r="K525" i="3"/>
  <c r="L525" i="3"/>
  <c r="K236" i="3"/>
  <c r="L236" i="3"/>
  <c r="K189" i="3"/>
  <c r="L189" i="3"/>
  <c r="K147" i="3"/>
  <c r="L147" i="3"/>
  <c r="K551" i="3"/>
  <c r="L551" i="3"/>
  <c r="K256" i="3"/>
  <c r="L256" i="3"/>
  <c r="K414" i="3"/>
  <c r="L414" i="3"/>
  <c r="K217" i="3"/>
  <c r="L217" i="3"/>
  <c r="K481" i="3"/>
  <c r="L481" i="3"/>
  <c r="K232" i="3"/>
  <c r="L232" i="3"/>
  <c r="K405" i="3"/>
  <c r="L405" i="3"/>
  <c r="K141" i="3"/>
  <c r="L141" i="3"/>
  <c r="K211" i="3"/>
  <c r="L211" i="3"/>
  <c r="K208" i="3"/>
  <c r="L208" i="3"/>
  <c r="K19" i="3"/>
  <c r="L19" i="3"/>
  <c r="K471" i="3"/>
  <c r="L471" i="3"/>
  <c r="K285" i="3"/>
  <c r="L285" i="3"/>
  <c r="K213" i="3"/>
  <c r="L213" i="3"/>
  <c r="K70" i="3"/>
  <c r="L70" i="3"/>
  <c r="K490" i="3"/>
  <c r="L490" i="3"/>
  <c r="K72" i="3"/>
  <c r="L72" i="3"/>
  <c r="K20" i="3"/>
  <c r="L20" i="3"/>
  <c r="K228" i="3"/>
  <c r="L228" i="3"/>
  <c r="K281" i="3"/>
  <c r="L281" i="3"/>
  <c r="K215" i="3"/>
  <c r="L215" i="3"/>
  <c r="K167" i="3"/>
  <c r="L167" i="3"/>
  <c r="K114" i="3"/>
  <c r="L114" i="3"/>
  <c r="K479" i="3"/>
  <c r="L479" i="3"/>
  <c r="K206" i="3"/>
  <c r="L206" i="3"/>
  <c r="K248" i="3"/>
  <c r="L248" i="3"/>
  <c r="K219" i="3"/>
  <c r="L219" i="3"/>
  <c r="K242" i="3"/>
  <c r="L242" i="3"/>
  <c r="K400" i="3"/>
  <c r="L400" i="3"/>
  <c r="K234" i="3"/>
  <c r="L234" i="3"/>
  <c r="K176" i="3"/>
  <c r="L176" i="3"/>
  <c r="K205" i="3"/>
  <c r="L205" i="3"/>
  <c r="K380" i="3"/>
  <c r="L380" i="3"/>
  <c r="K356" i="3"/>
  <c r="L356" i="3"/>
  <c r="K442" i="3"/>
  <c r="L442" i="3"/>
  <c r="K187" i="3"/>
  <c r="L187" i="3"/>
  <c r="K186" i="3"/>
  <c r="L186" i="3"/>
  <c r="K218" i="3"/>
  <c r="L218" i="3"/>
  <c r="K92" i="3"/>
  <c r="L92" i="3"/>
  <c r="K216" i="3"/>
  <c r="L216" i="3"/>
  <c r="K49" i="3"/>
  <c r="L49" i="3"/>
  <c r="K80" i="3"/>
  <c r="L80" i="3"/>
  <c r="K221" i="3"/>
  <c r="L221" i="3"/>
  <c r="K521" i="3"/>
  <c r="L521" i="3"/>
  <c r="K113" i="3"/>
  <c r="L113" i="3"/>
  <c r="K181" i="3"/>
  <c r="L181" i="3"/>
  <c r="K309" i="3"/>
  <c r="L309" i="3"/>
  <c r="K430" i="3"/>
  <c r="L430" i="3"/>
  <c r="K101" i="3"/>
  <c r="L101" i="3"/>
  <c r="K164" i="3"/>
  <c r="L164" i="3"/>
  <c r="K14" i="3"/>
  <c r="L14" i="3"/>
  <c r="K43" i="3"/>
  <c r="L43" i="3"/>
  <c r="K458" i="3"/>
  <c r="L458" i="3"/>
  <c r="K209" i="3"/>
  <c r="L209" i="3"/>
  <c r="K290" i="3"/>
  <c r="L290" i="3"/>
  <c r="K28" i="3"/>
  <c r="L28" i="3"/>
  <c r="K169" i="3"/>
  <c r="L169" i="3"/>
  <c r="K193" i="3"/>
  <c r="L193" i="3"/>
  <c r="K150" i="3"/>
  <c r="L150" i="3"/>
  <c r="K146" i="3"/>
  <c r="L146" i="3"/>
  <c r="K191" i="3"/>
  <c r="L191" i="3"/>
  <c r="K172" i="3"/>
  <c r="L172" i="3"/>
  <c r="K75" i="3"/>
  <c r="L75" i="3"/>
  <c r="K552" i="3"/>
  <c r="L552" i="3"/>
  <c r="K553" i="3"/>
  <c r="L553" i="3"/>
  <c r="K202" i="3"/>
  <c r="L202" i="3"/>
  <c r="K291" i="3"/>
  <c r="L291" i="3"/>
  <c r="K185" i="3"/>
  <c r="L185" i="3"/>
  <c r="K225" i="3"/>
  <c r="L225" i="3"/>
  <c r="K554" i="3"/>
  <c r="L554" i="3"/>
  <c r="K249" i="3"/>
  <c r="L249" i="3"/>
  <c r="K449" i="3"/>
  <c r="L449" i="3"/>
  <c r="K197" i="3"/>
  <c r="L197" i="3"/>
  <c r="K103" i="3"/>
  <c r="L103" i="3"/>
  <c r="K288" i="3"/>
  <c r="L288" i="3"/>
  <c r="K134" i="3"/>
  <c r="L134" i="3"/>
  <c r="K160" i="3"/>
  <c r="L160" i="3"/>
  <c r="K77" i="3"/>
  <c r="L77" i="3"/>
  <c r="K196" i="3"/>
  <c r="L196" i="3"/>
  <c r="K155" i="3"/>
  <c r="L155" i="3"/>
  <c r="K325" i="3"/>
  <c r="L325" i="3"/>
  <c r="K152" i="3"/>
  <c r="L152" i="3"/>
  <c r="K44" i="3"/>
  <c r="L44" i="3"/>
  <c r="K523" i="3"/>
  <c r="L523" i="3"/>
  <c r="K303" i="3"/>
  <c r="L303" i="3"/>
  <c r="K341" i="3"/>
  <c r="L341" i="3"/>
  <c r="K166" i="3"/>
  <c r="L166" i="3"/>
  <c r="K24" i="3"/>
  <c r="L24" i="3"/>
  <c r="K51" i="3"/>
  <c r="L51" i="3"/>
  <c r="K265" i="3"/>
  <c r="L265" i="3"/>
  <c r="K308" i="3"/>
  <c r="L308" i="3"/>
  <c r="K214" i="3"/>
  <c r="L214" i="3"/>
  <c r="K165" i="3"/>
  <c r="L165" i="3"/>
  <c r="K194" i="3"/>
  <c r="L194" i="3"/>
  <c r="K247" i="3"/>
  <c r="L247" i="3"/>
  <c r="K474" i="3"/>
  <c r="L474" i="3"/>
  <c r="K26" i="3"/>
  <c r="L26" i="3"/>
  <c r="K421" i="3"/>
  <c r="L421" i="3"/>
  <c r="K96" i="3"/>
  <c r="L96" i="3"/>
  <c r="K97" i="3"/>
  <c r="L97" i="3"/>
  <c r="K258" i="3"/>
  <c r="L258" i="3"/>
  <c r="K226" i="3"/>
  <c r="L226" i="3"/>
  <c r="K322" i="3"/>
  <c r="L322" i="3"/>
  <c r="K56" i="3"/>
  <c r="L56" i="3"/>
  <c r="K418" i="3"/>
  <c r="L418" i="3"/>
  <c r="K245" i="3"/>
  <c r="L245" i="3"/>
  <c r="K171" i="3"/>
  <c r="L171" i="3"/>
  <c r="K27" i="3"/>
  <c r="L27" i="3"/>
  <c r="K31" i="3"/>
  <c r="L31" i="3"/>
  <c r="K158" i="3"/>
  <c r="L158" i="3"/>
  <c r="K33" i="3"/>
  <c r="L33" i="3"/>
  <c r="K456" i="3"/>
  <c r="L456" i="3"/>
  <c r="K89" i="3"/>
  <c r="L89" i="3"/>
  <c r="K115" i="3"/>
  <c r="L115" i="3"/>
  <c r="K460" i="3"/>
  <c r="L460" i="3"/>
  <c r="K112" i="3"/>
  <c r="L112" i="3"/>
  <c r="K170" i="3"/>
  <c r="L170" i="3"/>
  <c r="K22" i="3"/>
  <c r="L22" i="3"/>
  <c r="K84" i="3"/>
  <c r="L84" i="3"/>
  <c r="K200" i="3"/>
  <c r="L200" i="3"/>
  <c r="K81" i="3"/>
  <c r="L81" i="3"/>
  <c r="K251" i="3"/>
  <c r="L251" i="3"/>
  <c r="K252" i="3"/>
  <c r="L252" i="3"/>
  <c r="K161" i="3"/>
  <c r="L161" i="3"/>
  <c r="K404" i="3"/>
  <c r="L404" i="3"/>
  <c r="K128" i="3"/>
  <c r="L128" i="3"/>
  <c r="K382" i="3"/>
  <c r="L382" i="3"/>
  <c r="K168" i="3"/>
  <c r="L168" i="3"/>
  <c r="K284" i="3"/>
  <c r="L284" i="3"/>
  <c r="K125" i="3"/>
  <c r="L125" i="3"/>
  <c r="K183" i="3"/>
  <c r="L183" i="3"/>
  <c r="K235" i="3"/>
  <c r="L235" i="3"/>
  <c r="K269" i="3"/>
  <c r="L269" i="3"/>
  <c r="K393" i="3"/>
  <c r="L393" i="3"/>
  <c r="K111" i="3"/>
  <c r="L111" i="3"/>
  <c r="K485" i="3"/>
  <c r="L485" i="3"/>
  <c r="K555" i="3"/>
  <c r="L555" i="3"/>
  <c r="K190" i="3"/>
  <c r="L190" i="3"/>
  <c r="K109" i="3"/>
  <c r="L109" i="3"/>
  <c r="K99" i="3"/>
  <c r="L99" i="3"/>
  <c r="K153" i="3"/>
  <c r="L153" i="3"/>
  <c r="K18" i="3"/>
  <c r="L18" i="3"/>
  <c r="K144" i="3"/>
  <c r="L144" i="3"/>
  <c r="K420" i="3"/>
  <c r="L420" i="3"/>
  <c r="K65" i="3"/>
  <c r="L65" i="3"/>
  <c r="K229" i="3"/>
  <c r="L229" i="3"/>
  <c r="K239" i="3"/>
  <c r="L239" i="3"/>
  <c r="K79" i="3"/>
  <c r="L79" i="3"/>
  <c r="K350" i="3"/>
  <c r="L350" i="3"/>
  <c r="K100" i="3"/>
  <c r="L100" i="3"/>
  <c r="K556" i="3"/>
  <c r="L556" i="3"/>
  <c r="K86" i="3"/>
  <c r="L86" i="3"/>
  <c r="K294" i="3"/>
  <c r="L294" i="3"/>
  <c r="K4" i="3"/>
  <c r="L4" i="3"/>
  <c r="K156" i="3"/>
  <c r="L156" i="3"/>
  <c r="K133" i="3"/>
  <c r="L133" i="3"/>
  <c r="K507" i="3"/>
  <c r="L507" i="3"/>
  <c r="K259" i="3"/>
  <c r="L259" i="3"/>
  <c r="K13" i="3"/>
  <c r="L13" i="3"/>
  <c r="K512" i="3"/>
  <c r="L512" i="3"/>
  <c r="K410" i="3"/>
  <c r="L410" i="3"/>
  <c r="K195" i="3"/>
  <c r="L195" i="3"/>
  <c r="K110" i="3"/>
  <c r="L110" i="3"/>
  <c r="K238" i="3"/>
  <c r="L238" i="3"/>
  <c r="K466" i="3"/>
  <c r="L466" i="3"/>
  <c r="K126" i="3"/>
  <c r="L126" i="3"/>
  <c r="K159" i="3"/>
  <c r="L159" i="3"/>
  <c r="K116" i="3"/>
  <c r="L116" i="3"/>
  <c r="K149" i="3"/>
  <c r="L149" i="3"/>
  <c r="K179" i="3"/>
  <c r="L179" i="3"/>
  <c r="K15" i="3"/>
  <c r="L15" i="3"/>
  <c r="K106" i="3"/>
  <c r="L106" i="3"/>
  <c r="K467" i="3"/>
  <c r="L467" i="3"/>
  <c r="K203" i="3"/>
  <c r="L203" i="3"/>
  <c r="K295" i="3"/>
  <c r="L295" i="3"/>
  <c r="K427" i="3"/>
  <c r="L427" i="3"/>
  <c r="K9" i="3"/>
  <c r="L9" i="3"/>
  <c r="K62" i="3"/>
  <c r="L62" i="3"/>
  <c r="K124" i="3"/>
  <c r="L124" i="3"/>
  <c r="K66" i="3"/>
  <c r="L66" i="3"/>
  <c r="K117" i="3"/>
  <c r="L117" i="3"/>
  <c r="K42" i="3"/>
  <c r="L42" i="3"/>
  <c r="K443" i="3"/>
  <c r="L443" i="3"/>
  <c r="K12" i="3"/>
  <c r="L12" i="3"/>
  <c r="K370" i="3"/>
  <c r="L370" i="3"/>
  <c r="K41" i="3"/>
  <c r="L41" i="3"/>
  <c r="K342" i="3"/>
  <c r="L342" i="3"/>
  <c r="K107" i="3"/>
  <c r="L107" i="3"/>
  <c r="K462" i="3"/>
  <c r="L462" i="3"/>
  <c r="K47" i="3"/>
  <c r="L47" i="3"/>
  <c r="K25" i="3"/>
  <c r="L25" i="3"/>
  <c r="K105" i="3"/>
  <c r="L105" i="3"/>
  <c r="K5" i="3"/>
  <c r="L5" i="3"/>
  <c r="K63" i="3"/>
  <c r="L63" i="3"/>
  <c r="K505" i="3"/>
  <c r="L505" i="3"/>
  <c r="K395" i="3"/>
  <c r="L395" i="3"/>
  <c r="K184" i="3"/>
  <c r="L184" i="3"/>
  <c r="K16" i="3"/>
  <c r="L16" i="3"/>
  <c r="K136" i="3"/>
  <c r="L136" i="3"/>
  <c r="K140" i="3"/>
  <c r="L140" i="3"/>
  <c r="K6" i="3"/>
  <c r="L6" i="3"/>
  <c r="K74" i="3"/>
  <c r="L74" i="3"/>
  <c r="K94" i="3"/>
  <c r="L94" i="3"/>
  <c r="K286" i="3"/>
  <c r="L286" i="3"/>
  <c r="K23" i="3"/>
  <c r="L23" i="3"/>
  <c r="K34" i="3"/>
  <c r="L34" i="3"/>
  <c r="K102" i="3"/>
  <c r="L102" i="3"/>
  <c r="K142" i="3"/>
  <c r="L142" i="3"/>
  <c r="K104" i="3"/>
  <c r="L104" i="3"/>
  <c r="K29" i="3"/>
  <c r="L29" i="3"/>
  <c r="K7" i="3"/>
  <c r="L7" i="3"/>
  <c r="K376" i="3"/>
  <c r="L376" i="3"/>
  <c r="K121" i="3"/>
  <c r="L121" i="3"/>
  <c r="K93" i="3"/>
  <c r="L93" i="3"/>
  <c r="K90" i="3"/>
  <c r="L90" i="3"/>
  <c r="K145" i="3"/>
  <c r="L145" i="3"/>
  <c r="K139" i="3"/>
  <c r="L139" i="3"/>
  <c r="K108" i="3"/>
  <c r="L108" i="3"/>
  <c r="K148" i="3"/>
  <c r="L148" i="3"/>
  <c r="K83" i="3"/>
  <c r="L83" i="3"/>
  <c r="K123" i="3"/>
  <c r="L123" i="3"/>
  <c r="K2" i="3"/>
  <c r="L2" i="3"/>
  <c r="K154" i="3"/>
  <c r="L154" i="3"/>
  <c r="K82" i="3"/>
  <c r="L82" i="3"/>
  <c r="K413" i="3"/>
  <c r="L413" i="3"/>
  <c r="K129" i="3"/>
  <c r="L129" i="3"/>
  <c r="K310" i="3"/>
  <c r="L310" i="3"/>
  <c r="K46" i="3"/>
  <c r="L46" i="3"/>
  <c r="K21" i="3"/>
  <c r="L21" i="3"/>
  <c r="K338" i="3"/>
  <c r="L338" i="3"/>
  <c r="K180" i="3"/>
  <c r="L180" i="3"/>
  <c r="K143" i="3"/>
  <c r="L143" i="3"/>
  <c r="K11" i="3"/>
  <c r="L11" i="3"/>
  <c r="K118" i="3"/>
  <c r="L118" i="3"/>
  <c r="K10" i="3"/>
  <c r="L10" i="3"/>
  <c r="K59" i="3"/>
  <c r="L59" i="3"/>
  <c r="K282" i="3"/>
  <c r="L282" i="3"/>
  <c r="K233" i="3"/>
  <c r="L233" i="3"/>
  <c r="K98" i="3"/>
  <c r="L98" i="3"/>
  <c r="K95" i="3"/>
  <c r="L95" i="3"/>
  <c r="K88" i="3"/>
  <c r="L88" i="3"/>
  <c r="K3" i="3"/>
  <c r="L3" i="3"/>
  <c r="K36" i="3"/>
  <c r="L36" i="3"/>
  <c r="K35" i="3"/>
  <c r="L35" i="3"/>
  <c r="K76" i="3"/>
  <c r="L76" i="3"/>
  <c r="K78" i="3"/>
  <c r="L78" i="3"/>
  <c r="K61" i="3"/>
  <c r="L61" i="3"/>
  <c r="K60" i="3"/>
  <c r="L60" i="3"/>
  <c r="K278" i="3"/>
  <c r="L278" i="3"/>
  <c r="K17" i="3"/>
  <c r="L17" i="3"/>
  <c r="K465" i="3"/>
  <c r="L465" i="3"/>
  <c r="ER526" i="3"/>
  <c r="ES526" i="3" s="1"/>
  <c r="AP526" i="3"/>
  <c r="X526" i="3"/>
  <c r="W526" i="3"/>
  <c r="V526" i="3"/>
  <c r="S526" i="3"/>
  <c r="L526" i="3"/>
  <c r="K526" i="3"/>
  <c r="F193" i="5"/>
  <c r="F191" i="5"/>
  <c r="F189" i="5"/>
  <c r="F187" i="5"/>
  <c r="F185" i="5"/>
  <c r="F183" i="5"/>
  <c r="F181" i="5"/>
  <c r="F179" i="5"/>
  <c r="F177" i="5"/>
  <c r="F175" i="5"/>
  <c r="C134" i="5"/>
  <c r="B108" i="5"/>
  <c r="F192" i="5"/>
  <c r="F190" i="5"/>
  <c r="F186" i="5"/>
  <c r="F182" i="5"/>
  <c r="F180" i="5"/>
  <c r="F176" i="5"/>
  <c r="O62" i="5"/>
  <c r="O61" i="5"/>
  <c r="O59" i="5"/>
  <c r="O57" i="5"/>
  <c r="O54" i="5"/>
  <c r="O53" i="5"/>
  <c r="O51" i="5"/>
  <c r="O49" i="5"/>
  <c r="O47" i="5"/>
  <c r="O45" i="5"/>
  <c r="B134" i="5"/>
  <c r="B68" i="5"/>
  <c r="B199" i="5"/>
  <c r="F188" i="5"/>
  <c r="F184" i="5"/>
  <c r="F178" i="5"/>
  <c r="F174" i="5"/>
  <c r="O63" i="5"/>
  <c r="O60" i="5"/>
  <c r="O58" i="5"/>
  <c r="O56" i="5"/>
  <c r="O55" i="5"/>
  <c r="O52" i="5"/>
  <c r="O50" i="5"/>
  <c r="O48" i="5"/>
  <c r="O46" i="5"/>
  <c r="O44" i="5"/>
  <c r="B41" i="5"/>
  <c r="H47" i="5" l="1"/>
  <c r="H88" i="5"/>
  <c r="H82" i="5"/>
  <c r="H45" i="5"/>
  <c r="H85" i="5"/>
  <c r="H245" i="5"/>
  <c r="H244" i="5"/>
  <c r="H265" i="5"/>
  <c r="H261" i="5"/>
  <c r="H250" i="5"/>
  <c r="H237" i="5"/>
  <c r="H233" i="5"/>
  <c r="R93" i="5"/>
  <c r="H87" i="5"/>
  <c r="H83" i="5"/>
  <c r="H79" i="5"/>
  <c r="H75" i="5"/>
  <c r="H71" i="5"/>
  <c r="G97" i="5"/>
  <c r="G101" i="5"/>
  <c r="G205" i="5"/>
  <c r="G207" i="5"/>
  <c r="G212" i="5"/>
  <c r="G220" i="5"/>
  <c r="K220" i="5"/>
  <c r="K221" i="5" s="1"/>
  <c r="F108" i="5"/>
  <c r="D108" i="5"/>
  <c r="G218" i="5"/>
  <c r="G214" i="5"/>
  <c r="G206" i="5"/>
  <c r="G96" i="5"/>
  <c r="G100" i="5"/>
  <c r="G204" i="5"/>
  <c r="G210" i="5"/>
  <c r="G211" i="5"/>
  <c r="G217" i="5"/>
  <c r="G219" i="5"/>
  <c r="G99" i="5"/>
  <c r="G202" i="5"/>
  <c r="G203" i="5"/>
  <c r="G209" i="5"/>
  <c r="G216" i="5"/>
  <c r="G221" i="5"/>
  <c r="G98" i="5"/>
  <c r="G102" i="5"/>
  <c r="G208" i="5"/>
  <c r="G213" i="5"/>
  <c r="G215" i="5"/>
</calcChain>
</file>

<file path=xl/sharedStrings.xml><?xml version="1.0" encoding="utf-8"?>
<sst xmlns="http://schemas.openxmlformats.org/spreadsheetml/2006/main" count="11380" uniqueCount="2272">
  <si>
    <t>LOAN NO</t>
  </si>
  <si>
    <t>NPA STAGE</t>
  </si>
  <si>
    <t>CUSTOMER NAME</t>
  </si>
  <si>
    <t>AREA</t>
  </si>
  <si>
    <t>OFF ADDRESS</t>
  </si>
  <si>
    <t>EMI</t>
  </si>
  <si>
    <t>TOTAL EMI DUE</t>
  </si>
  <si>
    <t>CBC</t>
  </si>
  <si>
    <t>POS</t>
  </si>
  <si>
    <t>DPD</t>
  </si>
  <si>
    <t>DISBURSAL DATE</t>
  </si>
  <si>
    <t>TEAM</t>
  </si>
  <si>
    <t>CLM</t>
  </si>
  <si>
    <t>NPA</t>
  </si>
  <si>
    <t>SACHIN INGALE</t>
  </si>
  <si>
    <t>SPLENDOR PLUS BS6 I3S DRS CAST FI</t>
  </si>
  <si>
    <t>RAHUL HONAJI VADEKAR</t>
  </si>
  <si>
    <t>AHUPE</t>
  </si>
  <si>
    <t>SAGAR DONGRE</t>
  </si>
  <si>
    <t>MH14LT6037</t>
  </si>
  <si>
    <t>-</t>
  </si>
  <si>
    <t>AKURDI</t>
  </si>
  <si>
    <t>NITIN KADAM</t>
  </si>
  <si>
    <t>RAHUL AMKAPRASAD VARUN</t>
  </si>
  <si>
    <t>MH14MM8793</t>
  </si>
  <si>
    <t>RAHUL SHIVAJI MACHAVE</t>
  </si>
  <si>
    <t>ALANDI</t>
  </si>
  <si>
    <t>ANWAR SHAIKH</t>
  </si>
  <si>
    <t>MH14KV9575</t>
  </si>
  <si>
    <t>YOGESH BAJARANG DHALE</t>
  </si>
  <si>
    <t>ALANDI DEVACHI</t>
  </si>
  <si>
    <t>MH14KR4403</t>
  </si>
  <si>
    <t>SUBHASH PRALHAD HARIMKAR</t>
  </si>
  <si>
    <t>MH38AF3104</t>
  </si>
  <si>
    <t xml:space="preserve">ALANDI DEVACHI </t>
  </si>
  <si>
    <t>SACHIN DHONDIBA BORATE</t>
  </si>
  <si>
    <t>MH14KX3906</t>
  </si>
  <si>
    <t>INDRAJIT RAMBHAU MULE</t>
  </si>
  <si>
    <t>MH14MY6501</t>
  </si>
  <si>
    <t>PRASHANT GHONGANE</t>
  </si>
  <si>
    <t>MH14KX3901</t>
  </si>
  <si>
    <t>JEEVAN DIGAMBER JANGAM</t>
  </si>
  <si>
    <t>ALE</t>
  </si>
  <si>
    <t>HARIDAS DIVATE</t>
  </si>
  <si>
    <t>MH12XY0192</t>
  </si>
  <si>
    <t>AMOL DHUMAL</t>
  </si>
  <si>
    <t>SHITAL SANJAY CHAVHAN</t>
  </si>
  <si>
    <t>MH12ZH0258</t>
  </si>
  <si>
    <t>ALEGAON PAGA</t>
  </si>
  <si>
    <t>ATUL ARUN KAMBLE</t>
  </si>
  <si>
    <t>MH12WM8082</t>
  </si>
  <si>
    <t>SHAMRAO BHIKAJI ZENDE</t>
  </si>
  <si>
    <t>AMBALE</t>
  </si>
  <si>
    <t>MH12XL2984</t>
  </si>
  <si>
    <t>GOVIND VILAS THORAT</t>
  </si>
  <si>
    <t>AMBEGAON</t>
  </si>
  <si>
    <t>MH14LQ9456</t>
  </si>
  <si>
    <t>NISAR BASHIR HAWALDAR</t>
  </si>
  <si>
    <t>NIRNAY ROHIDAS MURKUTE</t>
  </si>
  <si>
    <t>MH14MD8140</t>
  </si>
  <si>
    <t>SWAPNIL JADHAV</t>
  </si>
  <si>
    <t>AMBETHAN</t>
  </si>
  <si>
    <t>HEMANT WALUNJ</t>
  </si>
  <si>
    <t>AXYE MANOHR BHOIR</t>
  </si>
  <si>
    <t xml:space="preserve">AMBOLI </t>
  </si>
  <si>
    <t>MH14LC6073</t>
  </si>
  <si>
    <t>GANESH DIPAK PATOLE</t>
  </si>
  <si>
    <t>ANDHAL GAON</t>
  </si>
  <si>
    <t>LATABAI VITTHAL KUSEKAR</t>
  </si>
  <si>
    <t>MH12XL0586</t>
  </si>
  <si>
    <t>AUNDH</t>
  </si>
  <si>
    <t>SUNNY SHINDE</t>
  </si>
  <si>
    <t>ABHIJIT BHAGWAN ELBHAR</t>
  </si>
  <si>
    <t>AWASARI BK</t>
  </si>
  <si>
    <t>MH14LF6590</t>
  </si>
  <si>
    <t>PRASAD ASHOK TAJANE</t>
  </si>
  <si>
    <t>MH14LR5025</t>
  </si>
  <si>
    <t>PARMESHWAR KOTULE</t>
  </si>
  <si>
    <t>BALEWADI</t>
  </si>
  <si>
    <t>PRATIK DINESH SHARMA</t>
  </si>
  <si>
    <t>MH30BQ2920</t>
  </si>
  <si>
    <t>NIKITA SHIVAJI DHUMAL</t>
  </si>
  <si>
    <t>BANNER</t>
  </si>
  <si>
    <t>MH12UX9648</t>
  </si>
  <si>
    <t>BAVDHAN</t>
  </si>
  <si>
    <t>KARAN DNYANDEV MADKE</t>
  </si>
  <si>
    <t>MH12XZ2846</t>
  </si>
  <si>
    <t>VISHAL SANJAY SATPUTE</t>
  </si>
  <si>
    <t>BHAMBOLI</t>
  </si>
  <si>
    <t>MH14MA3136</t>
  </si>
  <si>
    <t>GANESH DNYANDEV BAMHANE</t>
  </si>
  <si>
    <t>BHATKALWADI</t>
  </si>
  <si>
    <t>MH14LK9146</t>
  </si>
  <si>
    <t>KIRAN KHAIRNAR</t>
  </si>
  <si>
    <t>ASHUTOSH BABA LONDHE</t>
  </si>
  <si>
    <t>MH12WC6082</t>
  </si>
  <si>
    <t>PRIYANKA RAMESH KAPARE</t>
  </si>
  <si>
    <t>BHOR</t>
  </si>
  <si>
    <t>AKSHAY KARALE</t>
  </si>
  <si>
    <t>MH12VJ0850</t>
  </si>
  <si>
    <t>AASHA SAKHARAM PATOLE</t>
  </si>
  <si>
    <t>MH12VH6521</t>
  </si>
  <si>
    <t>RAHUL BANDA CHAVAN</t>
  </si>
  <si>
    <t>MH12VH8942</t>
  </si>
  <si>
    <t>SHITAL PRASHANT MANE</t>
  </si>
  <si>
    <t>MH12VP6553</t>
  </si>
  <si>
    <t>SAPANA GANGADHAR PAWAR</t>
  </si>
  <si>
    <t>MH12WH6963</t>
  </si>
  <si>
    <t>SHIVAJI NIVRUTTI WATORE</t>
  </si>
  <si>
    <t>MH38AG9448</t>
  </si>
  <si>
    <t>TANMAYEE RAJENDRA GAIKWAD</t>
  </si>
  <si>
    <t>MH12XK5986</t>
  </si>
  <si>
    <t>DHAPATE PRAMOD BHAU</t>
  </si>
  <si>
    <t>MH12XL3563</t>
  </si>
  <si>
    <t>GANESH PANDURANG GAVHANE</t>
  </si>
  <si>
    <t>MH12XV6230</t>
  </si>
  <si>
    <t>RAVINDRA BALASAHEB SHILIMKAR</t>
  </si>
  <si>
    <t>MH12VY4073</t>
  </si>
  <si>
    <t>AKSHAY SURESH NANGDE</t>
  </si>
  <si>
    <t>MH12YM1095</t>
  </si>
  <si>
    <t>BHOSARI</t>
  </si>
  <si>
    <t>UDAY SOHANE</t>
  </si>
  <si>
    <t>RAVI DNYANOBA PAWAR</t>
  </si>
  <si>
    <t>MH14KV2842</t>
  </si>
  <si>
    <t>OMKAR ANIL WAINGANKAR</t>
  </si>
  <si>
    <t>MH14KV2267</t>
  </si>
  <si>
    <t>KISHOR SHANKARRAO SOLANKE</t>
  </si>
  <si>
    <t>SIDDHARTH SAWDEKAR</t>
  </si>
  <si>
    <t>MH14LT3723</t>
  </si>
  <si>
    <t>CHAUDHARI SIDDHESHWAR BHIMA</t>
  </si>
  <si>
    <t>MH12YC1819</t>
  </si>
  <si>
    <t>ANIKET RAJENDRA POUL</t>
  </si>
  <si>
    <t>PRANAV PRAMOD GURAV</t>
  </si>
  <si>
    <t>MH14KV0186</t>
  </si>
  <si>
    <t>TEJASWINI ISHWAR NIKUMBH</t>
  </si>
  <si>
    <t>MH19EE8529</t>
  </si>
  <si>
    <t>DASTAGIR GUNDULAL INAMDAR</t>
  </si>
  <si>
    <t>BHOSARI GAON</t>
  </si>
  <si>
    <t>MH14LR3581</t>
  </si>
  <si>
    <t>BHOSE</t>
  </si>
  <si>
    <t>SUDHAKAR KISHAN SAWRE</t>
  </si>
  <si>
    <t>MH14LG8826</t>
  </si>
  <si>
    <t>GANESH BALU KOLEKAR</t>
  </si>
  <si>
    <t>BIRADWADI</t>
  </si>
  <si>
    <t>MH14LR2068</t>
  </si>
  <si>
    <t>ARBAAZ ASHPAK MANIYAR</t>
  </si>
  <si>
    <t>BOPODI</t>
  </si>
  <si>
    <t>MH12VH1647</t>
  </si>
  <si>
    <t>RAVINDRA KHANDU JADHAV</t>
  </si>
  <si>
    <t>MH12WQ4856</t>
  </si>
  <si>
    <t>ADIKA SHARAD BELHEKAR</t>
  </si>
  <si>
    <t>BORI BK</t>
  </si>
  <si>
    <t>MH14MD7627</t>
  </si>
  <si>
    <t>TUKARAM SUBHASH BIRADAR</t>
  </si>
  <si>
    <t>CHAKAN</t>
  </si>
  <si>
    <t>AMIT GADE</t>
  </si>
  <si>
    <t>MH14LD6157</t>
  </si>
  <si>
    <t>NAMRTA SHANTARAM KUDEKAR</t>
  </si>
  <si>
    <t>MH14LG3125</t>
  </si>
  <si>
    <t>SAGAR BHARAT GAIKAWAD</t>
  </si>
  <si>
    <t>MH14MB2217</t>
  </si>
  <si>
    <t>NARAYAN CHANDRAKANT PATIL</t>
  </si>
  <si>
    <t>MH14ME9832</t>
  </si>
  <si>
    <t>REKHA GORAKSHA CHAVAN</t>
  </si>
  <si>
    <t>MH14MX3953</t>
  </si>
  <si>
    <t>SHARADA PRAKASH SARDAR</t>
  </si>
  <si>
    <t>MH14KX8560</t>
  </si>
  <si>
    <t>SAHIL PRAKASH SHAH</t>
  </si>
  <si>
    <t>MH14KZ0875</t>
  </si>
  <si>
    <t>MARUTI ASHOK DEVKATE</t>
  </si>
  <si>
    <t>MH12YY2522</t>
  </si>
  <si>
    <t>PRAKASH MOHANTY</t>
  </si>
  <si>
    <t>CHARHOLI</t>
  </si>
  <si>
    <t>MH14KV1614</t>
  </si>
  <si>
    <t>TUSHAR POPAT AWARE</t>
  </si>
  <si>
    <t>MH15JV9519</t>
  </si>
  <si>
    <t>CHIKHALI</t>
  </si>
  <si>
    <t>DEVKATE APPASAHEB RAMA</t>
  </si>
  <si>
    <t>MH14KM3125</t>
  </si>
  <si>
    <t>JAYPAL RAGHU KAMBLE</t>
  </si>
  <si>
    <t>MH14KV8147</t>
  </si>
  <si>
    <t>AMIT DILIP SALUNKE</t>
  </si>
  <si>
    <t>MH14LG2803</t>
  </si>
  <si>
    <t>KAMBLE DATTATREYA BANSHI</t>
  </si>
  <si>
    <t>MH24BV6637</t>
  </si>
  <si>
    <t>AKASH BHOJLING SHINDE</t>
  </si>
  <si>
    <t>MH14LM3157</t>
  </si>
  <si>
    <t>MINA BABASAHEB PANDURE</t>
  </si>
  <si>
    <t>MH14LR7021</t>
  </si>
  <si>
    <t>HONMANE ANKUSH SHANKAR</t>
  </si>
  <si>
    <t>SANTOSH PUNJAJI NAIKWADE</t>
  </si>
  <si>
    <t>CHIMBALI</t>
  </si>
  <si>
    <t>MH38AF7686</t>
  </si>
  <si>
    <t>CHINCHWAD</t>
  </si>
  <si>
    <t>PRADEEP ARJUN PHALKE</t>
  </si>
  <si>
    <t>MH14LD8053</t>
  </si>
  <si>
    <t>SANJAY SUKHDEV PAWAR</t>
  </si>
  <si>
    <t>MH14LH4492</t>
  </si>
  <si>
    <t>RUSHAB RAMCHANDRA SABLE</t>
  </si>
  <si>
    <t>MH14LV1808</t>
  </si>
  <si>
    <t>MANASI SANTOSH SHINDE</t>
  </si>
  <si>
    <t>DATTATRAY BALASO MARGAJE</t>
  </si>
  <si>
    <t>MH14MA5934</t>
  </si>
  <si>
    <t>NEEL DEEPAK BENDBHAR</t>
  </si>
  <si>
    <t>MH14MR4870</t>
  </si>
  <si>
    <t>ANURAG BANSI SHINDE</t>
  </si>
  <si>
    <t>MH14NC7091</t>
  </si>
  <si>
    <t>ADITYA MARUTI KHAWALE</t>
  </si>
  <si>
    <t>MH14LN8288</t>
  </si>
  <si>
    <t>CHINCHWAD GAON</t>
  </si>
  <si>
    <t>REKHA MOHAN WAGHMARE</t>
  </si>
  <si>
    <t>DAPODI</t>
  </si>
  <si>
    <t>MH14KT5731</t>
  </si>
  <si>
    <t>BINAY KUMAR</t>
  </si>
  <si>
    <t>MH14LD7256</t>
  </si>
  <si>
    <t>PRATIK TULSIDAS PARMAR</t>
  </si>
  <si>
    <t>MH14LK9900</t>
  </si>
  <si>
    <t>CHETAN SATABIR TUSAMAD</t>
  </si>
  <si>
    <t>MH14LT9936</t>
  </si>
  <si>
    <t>AJAY MOHAN SHINDE</t>
  </si>
  <si>
    <t>MH14LT6945</t>
  </si>
  <si>
    <t>ROHINI AMIT GAIKWAD</t>
  </si>
  <si>
    <t>MH14MJ1078</t>
  </si>
  <si>
    <t>SANTOSH MOHAN KHOKAR</t>
  </si>
  <si>
    <t>MH14MP9385</t>
  </si>
  <si>
    <t>CHAKRANARAYAN ABHIJIT BHAGCHAND</t>
  </si>
  <si>
    <t>MH14MX0426</t>
  </si>
  <si>
    <t>KOMAL ROHIT CHANDANE</t>
  </si>
  <si>
    <t>MH14KZ6499</t>
  </si>
  <si>
    <t>MRINMOY MITRA</t>
  </si>
  <si>
    <t>DATTAWADI</t>
  </si>
  <si>
    <t>MH12VY3090</t>
  </si>
  <si>
    <t>TALEGAON DABADE</t>
  </si>
  <si>
    <t>ANANAD VAIJINATH KALVATKAR</t>
  </si>
  <si>
    <t>SADUMBARE</t>
  </si>
  <si>
    <t>MH14LC3427</t>
  </si>
  <si>
    <t>SHUBHAM TUKARAM INGALE</t>
  </si>
  <si>
    <t>KIVALE</t>
  </si>
  <si>
    <t>MH14MB1401</t>
  </si>
  <si>
    <t>DEHU ROAD</t>
  </si>
  <si>
    <t>PRASHANT KATTYA DEVENOOR</t>
  </si>
  <si>
    <t>MAVAL</t>
  </si>
  <si>
    <t>ANIL DINKAR RATHOD</t>
  </si>
  <si>
    <t>MH14MJ0569</t>
  </si>
  <si>
    <t>PRAMOD SHIVAJI KAKADE</t>
  </si>
  <si>
    <t>TALEGAON DABHADE</t>
  </si>
  <si>
    <t>MH14MG5320</t>
  </si>
  <si>
    <t>KOMAL BHARAT RAWAL</t>
  </si>
  <si>
    <t>DHANKWADI</t>
  </si>
  <si>
    <t>MH12TG2834</t>
  </si>
  <si>
    <t>DHANORI</t>
  </si>
  <si>
    <t>VIKRAM GAIKWAD</t>
  </si>
  <si>
    <t>SACHIN KANU PARIHAR</t>
  </si>
  <si>
    <t>MH12VK8871</t>
  </si>
  <si>
    <t>DHAYARI</t>
  </si>
  <si>
    <t>DHOLWAD</t>
  </si>
  <si>
    <t>TEJAS SHARAD NALAWADE</t>
  </si>
  <si>
    <t>MH14MR8876</t>
  </si>
  <si>
    <t>PRATHAMESH SANJAY KUDALE</t>
  </si>
  <si>
    <t>DUMLA</t>
  </si>
  <si>
    <t>MH12WG1139</t>
  </si>
  <si>
    <t>GANJ PETH</t>
  </si>
  <si>
    <t>HINJEWADI</t>
  </si>
  <si>
    <t>TANAJI SURVASE</t>
  </si>
  <si>
    <t>ARJUN ROHIDAS BHISE</t>
  </si>
  <si>
    <t>MH14LF4565</t>
  </si>
  <si>
    <t>LAXMAN DASHRATH MANE</t>
  </si>
  <si>
    <t>MH14LZ6618</t>
  </si>
  <si>
    <t>BHUSHAN UTTAM PATIL</t>
  </si>
  <si>
    <t>MH19EQ1030</t>
  </si>
  <si>
    <t>RAJEEV TANAJI JADHAV</t>
  </si>
  <si>
    <t>MH14LR7828</t>
  </si>
  <si>
    <t>SHWETA VINAYAK LANDGE</t>
  </si>
  <si>
    <t>MH14MK5294</t>
  </si>
  <si>
    <t>JAMBE</t>
  </si>
  <si>
    <t>SAIFULLAH</t>
  </si>
  <si>
    <t>MH14MX5322</t>
  </si>
  <si>
    <t>VINOD GANPAT BHOSALE</t>
  </si>
  <si>
    <t>JANTA VASAHAT</t>
  </si>
  <si>
    <t>MH12WW0086</t>
  </si>
  <si>
    <t>VILAS NAMDEV GAIKWAD</t>
  </si>
  <si>
    <t>JANWADI</t>
  </si>
  <si>
    <t>MH12WB3507</t>
  </si>
  <si>
    <t>LAXMAN MARUTI JADHAV</t>
  </si>
  <si>
    <t>MH12WW9061</t>
  </si>
  <si>
    <t>SHANKAR RAMCHANDRA GONATE</t>
  </si>
  <si>
    <t>JOVN</t>
  </si>
  <si>
    <t>MH14LM4889</t>
  </si>
  <si>
    <t>JUNNAR</t>
  </si>
  <si>
    <t>PANKAJ ASHOK SHELAR</t>
  </si>
  <si>
    <t>MH14KR3853</t>
  </si>
  <si>
    <t>PRAVIN BALU AUTI</t>
  </si>
  <si>
    <t>MH14KR8415</t>
  </si>
  <si>
    <t>LATABAI CHINTAMAN JOSHI</t>
  </si>
  <si>
    <t>MH14KT1594</t>
  </si>
  <si>
    <t>SAMIR KISAN BHUJBAL</t>
  </si>
  <si>
    <t>MH14LC9025</t>
  </si>
  <si>
    <t>ANITA RAVINDRA BHOR</t>
  </si>
  <si>
    <t>MH14LD2981</t>
  </si>
  <si>
    <t>RANGNATH BABAN BICHARE</t>
  </si>
  <si>
    <t>MH14LF6602</t>
  </si>
  <si>
    <t>MANGESH MARUTI GEDGULE</t>
  </si>
  <si>
    <t>MH14LF6518</t>
  </si>
  <si>
    <t>NITA JAYSINGH BONWATE</t>
  </si>
  <si>
    <t>MH14LR9442</t>
  </si>
  <si>
    <t>GANESH SANJAY VIDHATE</t>
  </si>
  <si>
    <t>SACHIN RATNAKAR SHINDE</t>
  </si>
  <si>
    <t>MH14ME3275</t>
  </si>
  <si>
    <t>ANNA TATYA FULMALI</t>
  </si>
  <si>
    <t>MH14MM0907</t>
  </si>
  <si>
    <t>PALLAVI MACHHINDRA GOPHANE</t>
  </si>
  <si>
    <t>MH14MM5925</t>
  </si>
  <si>
    <t>OMKAR JAYSING BONVATE</t>
  </si>
  <si>
    <t>MH14LQ9184</t>
  </si>
  <si>
    <t>BABAN SHANKAR DIVEKAR</t>
  </si>
  <si>
    <t>MH14LG6861</t>
  </si>
  <si>
    <t>PRAJAKTA HANUMANT GAYAKWAD</t>
  </si>
  <si>
    <t>MH14NB8306</t>
  </si>
  <si>
    <t>MANOHAR PRAKASH DESHMUKH</t>
  </si>
  <si>
    <t>MH14MJ4459</t>
  </si>
  <si>
    <t>KALEWADI</t>
  </si>
  <si>
    <t>SACHIN KHAPRE</t>
  </si>
  <si>
    <t>ARTI RAGHUNATH JATHAR</t>
  </si>
  <si>
    <t>MH14LV5722</t>
  </si>
  <si>
    <t>SARSWATI BAPU DUNGHAV</t>
  </si>
  <si>
    <t>MH14LQ9295</t>
  </si>
  <si>
    <t>ALKA BHAGWAN CHAURE</t>
  </si>
  <si>
    <t xml:space="preserve">KAMSHET </t>
  </si>
  <si>
    <t>MH14MU2504</t>
  </si>
  <si>
    <t>AMOL NARAYAN POTE</t>
  </si>
  <si>
    <t>MH16DH4828</t>
  </si>
  <si>
    <t>AKASH DATTATRAY PATIL</t>
  </si>
  <si>
    <t>KAREGAON</t>
  </si>
  <si>
    <t>MH29CF6329</t>
  </si>
  <si>
    <t>SANDIP BALU HULAVALE</t>
  </si>
  <si>
    <t>KARLA</t>
  </si>
  <si>
    <t>MH14KP3148</t>
  </si>
  <si>
    <t>KASARWADI</t>
  </si>
  <si>
    <t>KATRAJ</t>
  </si>
  <si>
    <t>GANESH PRAKASH MUNDHE</t>
  </si>
  <si>
    <t>MH12VR3785</t>
  </si>
  <si>
    <t>SANDEEP KHAIRNAR</t>
  </si>
  <si>
    <t>KHADAKI</t>
  </si>
  <si>
    <t>VAISHNAVI SANJAY CHOURE</t>
  </si>
  <si>
    <t>MH12XB6828</t>
  </si>
  <si>
    <t>KHADKI</t>
  </si>
  <si>
    <t>FAIZAN AHMED MEMAN</t>
  </si>
  <si>
    <t>MH12WV0196</t>
  </si>
  <si>
    <t>SONALI PRAMOD ADAGALE</t>
  </si>
  <si>
    <t>MH12XL4258</t>
  </si>
  <si>
    <t>MOHAMMAD MAZAR MOHAMMAD AKBAR</t>
  </si>
  <si>
    <t>MH12XC5761</t>
  </si>
  <si>
    <t>PREETI SANTOSH GHAITADKE</t>
  </si>
  <si>
    <t>MH12WV8868</t>
  </si>
  <si>
    <t>RAHUL HIRA CHAVAN</t>
  </si>
  <si>
    <t>MH14LK0545</t>
  </si>
  <si>
    <t>BALASAHEB RAMCHANDRA ZANJE</t>
  </si>
  <si>
    <t>KHALSA</t>
  </si>
  <si>
    <t>MH12WL6614</t>
  </si>
  <si>
    <t>DEVENDRA SAMBHAJIRAO DHUMAL</t>
  </si>
  <si>
    <t>MH12WW4136</t>
  </si>
  <si>
    <t>KHALUMBARE</t>
  </si>
  <si>
    <t>GANESH SURYAKANT BARTAKKE</t>
  </si>
  <si>
    <t>KHANDALA</t>
  </si>
  <si>
    <t>MH14KM5928</t>
  </si>
  <si>
    <t>KHARABWADI</t>
  </si>
  <si>
    <t>SANJEEV KUMAR</t>
  </si>
  <si>
    <t>MH14KY6360</t>
  </si>
  <si>
    <t>KHARADI</t>
  </si>
  <si>
    <t>SIMON VILAS JADHAV</t>
  </si>
  <si>
    <t>MH12XF0668</t>
  </si>
  <si>
    <t>SAHIL RAOKHANDE</t>
  </si>
  <si>
    <t>MH12XU1681</t>
  </si>
  <si>
    <t>KHED SHIVAPUR</t>
  </si>
  <si>
    <t>MOHD FAIZUR RAHMAN SHAIKH JAMALODDIN</t>
  </si>
  <si>
    <t>MH37AG0854</t>
  </si>
  <si>
    <t>ABHIJEET UTTAM KUMBHAR</t>
  </si>
  <si>
    <t>DEHU</t>
  </si>
  <si>
    <t>MH14LF6664</t>
  </si>
  <si>
    <t>AJINKYA GOVIND HANGE</t>
  </si>
  <si>
    <t>SAMPADA GULAB TALAWADE</t>
  </si>
  <si>
    <t>KONDIVADE</t>
  </si>
  <si>
    <t>MH14KY9802</t>
  </si>
  <si>
    <t>KOLPE ATUL THAKARAM</t>
  </si>
  <si>
    <t>KOREGAON BHIMA</t>
  </si>
  <si>
    <t>MH12VX3801</t>
  </si>
  <si>
    <t>SAMADHAN RAMDAS DEVKAR</t>
  </si>
  <si>
    <t>MH12WD6948</t>
  </si>
  <si>
    <t>KURULI</t>
  </si>
  <si>
    <t>GOWARDHAN PRALHAD GOLE</t>
  </si>
  <si>
    <t>MH12WQ9206</t>
  </si>
  <si>
    <t>KARAN UTTAM LOHAR</t>
  </si>
  <si>
    <t>KUSGAON</t>
  </si>
  <si>
    <t>MH14KM2722</t>
  </si>
  <si>
    <t>LOHEGAON</t>
  </si>
  <si>
    <t>MAHMEDRAFEEK HAJINMLANG MOMIN</t>
  </si>
  <si>
    <t>MH12WN9421</t>
  </si>
  <si>
    <t>RAHUL KUMAR</t>
  </si>
  <si>
    <t>MH12XG4452</t>
  </si>
  <si>
    <t>DATTA BABURAO YADAV</t>
  </si>
  <si>
    <t>MH12XZ3688</t>
  </si>
  <si>
    <t>DANIEL SHANTAVN NIKALJE</t>
  </si>
  <si>
    <t>MH12VX9506</t>
  </si>
  <si>
    <t>LONAVALA</t>
  </si>
  <si>
    <t>IMTIYAZ RASHID SHAIKH</t>
  </si>
  <si>
    <t>MH14KY1815</t>
  </si>
  <si>
    <t>DHANANJAY SHANTARAM AKHADE</t>
  </si>
  <si>
    <t>MH14LV1826</t>
  </si>
  <si>
    <t>VIJAY ANIL KAMBLE</t>
  </si>
  <si>
    <t>MH14MP8491</t>
  </si>
  <si>
    <t>RAVINDRA KISAN TEMGIRE</t>
  </si>
  <si>
    <t>MH14KP7672</t>
  </si>
  <si>
    <t>RAMESHWAR SHESHRAO DARADE</t>
  </si>
  <si>
    <t>MH22BF2078</t>
  </si>
  <si>
    <t>ASHUTOSH CHANDRAKANT WALUNJ</t>
  </si>
  <si>
    <t>MH14HV8916</t>
  </si>
  <si>
    <t>SUNNY SURESH MARATHE</t>
  </si>
  <si>
    <t>LONAVLA</t>
  </si>
  <si>
    <t>MH14KR8364</t>
  </si>
  <si>
    <t>MAAN</t>
  </si>
  <si>
    <t>GAJANAN NINAJI MORE</t>
  </si>
  <si>
    <t>MH28BU0974</t>
  </si>
  <si>
    <t>PRANJAL DIPAK RAUT</t>
  </si>
  <si>
    <t>MAHALUNGE</t>
  </si>
  <si>
    <t>MH14KX8617</t>
  </si>
  <si>
    <t>MARUNJI</t>
  </si>
  <si>
    <t>AARTI DEVI</t>
  </si>
  <si>
    <t>MH14LG2843</t>
  </si>
  <si>
    <t>SACHIN NIVRUTTI WAGHMARE</t>
  </si>
  <si>
    <t>MH14KT5285</t>
  </si>
  <si>
    <t>MUKESH ANANT GURAV</t>
  </si>
  <si>
    <t>MH14KZ7290</t>
  </si>
  <si>
    <t>SUBHASH VISHNU PATIL</t>
  </si>
  <si>
    <t>MH14LW0799</t>
  </si>
  <si>
    <t>VIKAS KESHAV TIKONE</t>
  </si>
  <si>
    <t>MH14LF8117</t>
  </si>
  <si>
    <t>SUDHIR PRADIP TELGOTE</t>
  </si>
  <si>
    <t>MH14MD7473</t>
  </si>
  <si>
    <t>HARSHADA PRAMOD DESHMUKH</t>
  </si>
  <si>
    <t>MH14LH4413</t>
  </si>
  <si>
    <t>ANIKET CHANDRAKANT VANJARI</t>
  </si>
  <si>
    <t>MH14MM1990</t>
  </si>
  <si>
    <t>GANESH DNYANESHWAR KOTWAL</t>
  </si>
  <si>
    <t>MH14MB4248</t>
  </si>
  <si>
    <t>UMESH SHANKAR BENDE</t>
  </si>
  <si>
    <t>MH28BY0660</t>
  </si>
  <si>
    <t>SAHIL ARVIND KHANDARE</t>
  </si>
  <si>
    <t>MEDANKAR WADI</t>
  </si>
  <si>
    <t>MH38AH9206</t>
  </si>
  <si>
    <t>MEDANKAR SUJIT RAMDAS</t>
  </si>
  <si>
    <t>MH14MM4295</t>
  </si>
  <si>
    <t>MODEL COLONY</t>
  </si>
  <si>
    <t>AAMBUBAI BHAGVAT MANJAREKAR</t>
  </si>
  <si>
    <t>MH12XJ6244</t>
  </si>
  <si>
    <t>SHRUTIKA RAJARAM GAWARI</t>
  </si>
  <si>
    <t>MOI</t>
  </si>
  <si>
    <t>MH14KY9352</t>
  </si>
  <si>
    <t>ANANDA BALU SHINDE</t>
  </si>
  <si>
    <t>MOSHI</t>
  </si>
  <si>
    <t>MH14LR7215</t>
  </si>
  <si>
    <t>KIRAN LAXMAN LOHAR</t>
  </si>
  <si>
    <t>MH12VK9272</t>
  </si>
  <si>
    <t>PANKAJ GANPAT LAHANE</t>
  </si>
  <si>
    <t>MH14LF7047</t>
  </si>
  <si>
    <t>NAMDEV SHANKAR PAWAR</t>
  </si>
  <si>
    <t>MH14LZ0307</t>
  </si>
  <si>
    <t>PRAVIN VITTHAL KOLHE</t>
  </si>
  <si>
    <t>MOTEWADI</t>
  </si>
  <si>
    <t>MH12VP3122</t>
  </si>
  <si>
    <t>MULSHI</t>
  </si>
  <si>
    <t>SUNIL SEBASTIAN SEBASTIAN</t>
  </si>
  <si>
    <t>MH12VJ4389</t>
  </si>
  <si>
    <t>MUNDE DATTA BABURAO</t>
  </si>
  <si>
    <t>MH12XP0951</t>
  </si>
  <si>
    <t>AMOL MERAM JADHAV</t>
  </si>
  <si>
    <t xml:space="preserve">MULSHI </t>
  </si>
  <si>
    <t>MH29CF9998</t>
  </si>
  <si>
    <t>ASHIM SAIKIA</t>
  </si>
  <si>
    <t>NANEKAR WADI</t>
  </si>
  <si>
    <t>MH14MG6130</t>
  </si>
  <si>
    <t>SHUBHAM GAJENDRA DONGARE</t>
  </si>
  <si>
    <t>NARAYAN GAON</t>
  </si>
  <si>
    <t>MH14KY2106</t>
  </si>
  <si>
    <t>MANISHA RAJENDRA PALASKAR</t>
  </si>
  <si>
    <t>MH12WV1574</t>
  </si>
  <si>
    <t>LATA SHASHIKANT SHETE</t>
  </si>
  <si>
    <t>MH14MM4064</t>
  </si>
  <si>
    <t>PRAKASH SADASHIV CHAUDHARI</t>
  </si>
  <si>
    <t>MH12YW6209</t>
  </si>
  <si>
    <t>MAYUR DIPAK BHOITE</t>
  </si>
  <si>
    <t>MH14MX2771</t>
  </si>
  <si>
    <t>MAYUR NABAJI BOTKAR</t>
  </si>
  <si>
    <t>MH14LZ7244</t>
  </si>
  <si>
    <t>NERE</t>
  </si>
  <si>
    <t>NHAVARA</t>
  </si>
  <si>
    <t>NHAVRA</t>
  </si>
  <si>
    <t>BHAVAR EKNATH VILAS</t>
  </si>
  <si>
    <t>NHAVRE</t>
  </si>
  <si>
    <t>NIGADI</t>
  </si>
  <si>
    <t>PRASHIK BAPU AHIRE</t>
  </si>
  <si>
    <t>MH14LD7196</t>
  </si>
  <si>
    <t>ALI MOHAMMAD SHAIKH</t>
  </si>
  <si>
    <t>MH14LK1686</t>
  </si>
  <si>
    <t>SANDESH PRAKASH TAWHARE</t>
  </si>
  <si>
    <t>NIRGOOODSAR</t>
  </si>
  <si>
    <t>MH14LW8931</t>
  </si>
  <si>
    <t>GANESH DEVIDAS GHOLAP</t>
  </si>
  <si>
    <t>OTUR</t>
  </si>
  <si>
    <t>MH14KK1053</t>
  </si>
  <si>
    <t>JITENDRA DNYANESHWER TAMBE</t>
  </si>
  <si>
    <t>MH14LN2388</t>
  </si>
  <si>
    <t>PRAMOD SHASHIKANT DOKE</t>
  </si>
  <si>
    <t>MH14KH7216</t>
  </si>
  <si>
    <t>MAYUR MURLIDHAR SABALE</t>
  </si>
  <si>
    <t>MH14LZ1972</t>
  </si>
  <si>
    <t>VISHAL DNYANESHWAR TAMBE</t>
  </si>
  <si>
    <t>MH14MB7155</t>
  </si>
  <si>
    <t>GANESH NARAYAN DOIPHODE</t>
  </si>
  <si>
    <t>PARVATI</t>
  </si>
  <si>
    <t>MH12XF3732</t>
  </si>
  <si>
    <t>PARVATI PAYTHA</t>
  </si>
  <si>
    <t>PASHAN</t>
  </si>
  <si>
    <t>OMKAR SUNIL KUMBHAR</t>
  </si>
  <si>
    <t>MH12YP2925</t>
  </si>
  <si>
    <t>DIPAK DILIP THOKAL</t>
  </si>
  <si>
    <t>MH14KX2154</t>
  </si>
  <si>
    <t>SANGITA VILAS GONTE</t>
  </si>
  <si>
    <t>MH14KR1491</t>
  </si>
  <si>
    <t>LAHU GANGARAM DHOTRE</t>
  </si>
  <si>
    <t>MH14KT5601</t>
  </si>
  <si>
    <t>MASHUD RAHAMAN</t>
  </si>
  <si>
    <t>MH14KZ4171</t>
  </si>
  <si>
    <t>AMIT SUDAM WAYKAR</t>
  </si>
  <si>
    <t>PIMPAL WANDI</t>
  </si>
  <si>
    <t>MH14LG7515</t>
  </si>
  <si>
    <t>SARIKA SUMIT SHINDE</t>
  </si>
  <si>
    <t>MH14MP9447</t>
  </si>
  <si>
    <t>MADHUSHRI JEEVAN KHERALE</t>
  </si>
  <si>
    <t>MH14ME5704</t>
  </si>
  <si>
    <t>SHILA PRATHAMESH KAKADE</t>
  </si>
  <si>
    <t>MH14LW8546</t>
  </si>
  <si>
    <t>ANILKUMAR DHANDEV YADHAV</t>
  </si>
  <si>
    <t>PIMPARI</t>
  </si>
  <si>
    <t>MH14KT1313</t>
  </si>
  <si>
    <t>RAHUL VIJAY MORE</t>
  </si>
  <si>
    <t>MH14MG0833</t>
  </si>
  <si>
    <t>DOMINIC BENEDICT JOKIN</t>
  </si>
  <si>
    <t>MH14LF1328</t>
  </si>
  <si>
    <t>PIMPLE GURAV</t>
  </si>
  <si>
    <t>PARAB DATTATRAYA PANDURANG</t>
  </si>
  <si>
    <t>MH14LW5368</t>
  </si>
  <si>
    <t>SANJU PITAMBAR JADHAV</t>
  </si>
  <si>
    <t>PIMPRI GAON</t>
  </si>
  <si>
    <t>MH14KK3648</t>
  </si>
  <si>
    <t>PIRANGUT</t>
  </si>
  <si>
    <t>SARALA MAHENDRA HIVALE</t>
  </si>
  <si>
    <t>MH19EN7140</t>
  </si>
  <si>
    <t>AKASH DNYANESHWAR OZARKAR</t>
  </si>
  <si>
    <t>MH12XU4443</t>
  </si>
  <si>
    <t>BHEGADE AKASH ANKUSH</t>
  </si>
  <si>
    <t>MH12XC6756</t>
  </si>
  <si>
    <t>PORWAL ROAD</t>
  </si>
  <si>
    <t>PUNWALE</t>
  </si>
  <si>
    <t>RAHATANI</t>
  </si>
  <si>
    <t>RAJGURU NAGAR</t>
  </si>
  <si>
    <t>BABURAV FAKIRA SHINDE</t>
  </si>
  <si>
    <t>MH14MB9254</t>
  </si>
  <si>
    <t>KADAM AAKASH TUKARAM</t>
  </si>
  <si>
    <t>MH14LN5931</t>
  </si>
  <si>
    <t>SOMNATH LAXMAN MADGE</t>
  </si>
  <si>
    <t>MH14LN5785</t>
  </si>
  <si>
    <t xml:space="preserve">RAJGURU NAGAR </t>
  </si>
  <si>
    <t>JAGAN RAMESH THARKUDE</t>
  </si>
  <si>
    <t>MH14LW7651</t>
  </si>
  <si>
    <t>SANJAY BABULAL GUJRATHI</t>
  </si>
  <si>
    <t>MH14MN3177</t>
  </si>
  <si>
    <t>ALIM AMIR PATHAN</t>
  </si>
  <si>
    <t>RAJURI</t>
  </si>
  <si>
    <t>MH14LD4719</t>
  </si>
  <si>
    <t>MANISHA KISHOR DORKE</t>
  </si>
  <si>
    <t>RANGE HIILS</t>
  </si>
  <si>
    <t>MH12WD4626</t>
  </si>
  <si>
    <t>RAMPRABHU BALIRAM BORADE</t>
  </si>
  <si>
    <t>MH12WV1542</t>
  </si>
  <si>
    <t>RANJAN GAON</t>
  </si>
  <si>
    <t>SALUNKE AKASH PRAKASH</t>
  </si>
  <si>
    <t>MH12VS8726</t>
  </si>
  <si>
    <t>KIRAN YADAV GAIKWAD</t>
  </si>
  <si>
    <t>MH12XS1324</t>
  </si>
  <si>
    <t>MUKUND GYANOBA KENDRE</t>
  </si>
  <si>
    <t>MH44AD8553</t>
  </si>
  <si>
    <t>MH12ZJ7748</t>
  </si>
  <si>
    <t>AKSHAY BHARAT SHEJAL</t>
  </si>
  <si>
    <t>RASE</t>
  </si>
  <si>
    <t>MH14MM8501</t>
  </si>
  <si>
    <t>RUPEENAGAR</t>
  </si>
  <si>
    <t>SANDHYA KIRAN MASKE</t>
  </si>
  <si>
    <t>MH14KY6049</t>
  </si>
  <si>
    <t>GANESH MACHINDRA SALUNKE</t>
  </si>
  <si>
    <t>SADAL GAON</t>
  </si>
  <si>
    <t>MH12XY1938</t>
  </si>
  <si>
    <t>BALU ABAJI GAWARI</t>
  </si>
  <si>
    <t>SANGAMWADI</t>
  </si>
  <si>
    <t>MH14MD2711</t>
  </si>
  <si>
    <t>SAHIL MOHAN SHINDE</t>
  </si>
  <si>
    <t>MH12VM0333</t>
  </si>
  <si>
    <t>REKHA MAROTI KALE</t>
  </si>
  <si>
    <t>SAVARDHARI</t>
  </si>
  <si>
    <t>MH22BD0801</t>
  </si>
  <si>
    <t>SHITAL YOGESH DUDHANE</t>
  </si>
  <si>
    <t>MH14KX6662</t>
  </si>
  <si>
    <t>LALITA RAMDAS SURYAVANSHI</t>
  </si>
  <si>
    <t>SHIKRAPUR</t>
  </si>
  <si>
    <t>MH12XF0103</t>
  </si>
  <si>
    <t>SMITESH ROHIDAS BHANUSGHARE</t>
  </si>
  <si>
    <t>SHILTANAE</t>
  </si>
  <si>
    <t>MH14MD6202</t>
  </si>
  <si>
    <t>SHIRUR</t>
  </si>
  <si>
    <t>BAPU KISAN BHUJBAL</t>
  </si>
  <si>
    <t>SUVARNA AMOL DEVKAR</t>
  </si>
  <si>
    <t>SHITAL NAVNATH PAWAR</t>
  </si>
  <si>
    <t>RAM ARUN BAGADE</t>
  </si>
  <si>
    <t>MH12WM8212</t>
  </si>
  <si>
    <t>PRADNYA VIKAS PAWAR</t>
  </si>
  <si>
    <t>SAGAR DATTATRAY JADHAV</t>
  </si>
  <si>
    <t>MH12XP8883</t>
  </si>
  <si>
    <t>BABU ARJUN AVACHITE</t>
  </si>
  <si>
    <t>MH12YC7753</t>
  </si>
  <si>
    <t>VISHAL PADMAKAR GAIKWAD</t>
  </si>
  <si>
    <t>MH17DG0875</t>
  </si>
  <si>
    <t>CHANDRAKANT DAGDOJI PACHKOR</t>
  </si>
  <si>
    <t>MH22BF9131</t>
  </si>
  <si>
    <t>SHUBHANGI RAHUL SONWANE</t>
  </si>
  <si>
    <t>MH12WV1577</t>
  </si>
  <si>
    <t>DAREKAR PRITAM DATTATRAY</t>
  </si>
  <si>
    <t>MH12YP0854</t>
  </si>
  <si>
    <t>ANANDI AKSHAY SOMWANSHI</t>
  </si>
  <si>
    <t>MH24BY1126</t>
  </si>
  <si>
    <t>SUS</t>
  </si>
  <si>
    <t>VIKAS SANJAY PANDAGALE</t>
  </si>
  <si>
    <t>MH22BB5602</t>
  </si>
  <si>
    <t>RUPALI SANDIP MALPOTE</t>
  </si>
  <si>
    <t>TAKAVE</t>
  </si>
  <si>
    <t>MH14KT4084</t>
  </si>
  <si>
    <t>MALIBA DAMU KACHARE</t>
  </si>
  <si>
    <t>MH14LF9921</t>
  </si>
  <si>
    <t>MAYUR RAMDAS ALHAT</t>
  </si>
  <si>
    <t>TALEGAON DHAMDHERE</t>
  </si>
  <si>
    <t>MH12UL7331</t>
  </si>
  <si>
    <t>MARUTI EKNATH NIGHUL</t>
  </si>
  <si>
    <t>MH12VY2350</t>
  </si>
  <si>
    <t>ADARSH DUBEY</t>
  </si>
  <si>
    <t>TALWADE</t>
  </si>
  <si>
    <t>MH14LQ8521</t>
  </si>
  <si>
    <t>MEGHRAJ BALASAHEB MANE</t>
  </si>
  <si>
    <t>MH24CA3432</t>
  </si>
  <si>
    <t>PRATIK BALASAHEB GANGAVANE</t>
  </si>
  <si>
    <t>THERGAON</t>
  </si>
  <si>
    <t>MH14KR9385</t>
  </si>
  <si>
    <t>GULFAM</t>
  </si>
  <si>
    <t>MH14LK8042</t>
  </si>
  <si>
    <t>ARJUN GOND</t>
  </si>
  <si>
    <t>MH14LQ4030</t>
  </si>
  <si>
    <t>ANUSAYA SUNIL GAIKWAD</t>
  </si>
  <si>
    <t>MH14LW5329</t>
  </si>
  <si>
    <t>SONALI CHETAN PAWAR</t>
  </si>
  <si>
    <t>NIKITA AMIT MOHOL</t>
  </si>
  <si>
    <t>TIKONA PETH</t>
  </si>
  <si>
    <t>MH12VY480</t>
  </si>
  <si>
    <t>VISHAL VIJAY SHINDE</t>
  </si>
  <si>
    <t>TINGRE NAGAR</t>
  </si>
  <si>
    <t>MH12UX3011</t>
  </si>
  <si>
    <t>HANUMANT TULSHIRAM PAWAR</t>
  </si>
  <si>
    <t xml:space="preserve">TINGRE NAGAR </t>
  </si>
  <si>
    <t>MH12WF4905</t>
  </si>
  <si>
    <t>GANESH NANDU DANGAT</t>
  </si>
  <si>
    <t>MH14LF5257</t>
  </si>
  <si>
    <t>MUSTAFA YAKUB SHARIF</t>
  </si>
  <si>
    <t>MH12WQ6553</t>
  </si>
  <si>
    <t>SHIVAJI BABAN GUNJAL</t>
  </si>
  <si>
    <t>VALTI</t>
  </si>
  <si>
    <t>MH14LD2646</t>
  </si>
  <si>
    <t>VEHERGAON</t>
  </si>
  <si>
    <t>VIMAN NAGAR</t>
  </si>
  <si>
    <t>KARUNA MHATU GHOLAP</t>
  </si>
  <si>
    <t>MH12UV1996</t>
  </si>
  <si>
    <t>VAISHALI PRAMOD PAWAR</t>
  </si>
  <si>
    <t>VISHRANTWADI</t>
  </si>
  <si>
    <t>SHWETA PRASHANT KALE</t>
  </si>
  <si>
    <t>MH14LN6712</t>
  </si>
  <si>
    <t>NEHA LEELADHAR JADHAV</t>
  </si>
  <si>
    <t>WADDGAON BK</t>
  </si>
  <si>
    <t>MH12UR6617</t>
  </si>
  <si>
    <t>BIKASH SARMA</t>
  </si>
  <si>
    <t>WADGAON SHERI</t>
  </si>
  <si>
    <t>MH12XS6005</t>
  </si>
  <si>
    <t>WAGHOLI</t>
  </si>
  <si>
    <t>SHAILESH JADHAV</t>
  </si>
  <si>
    <t>MH02GD8528</t>
  </si>
  <si>
    <t>CHADHA RAMIT BALBIR</t>
  </si>
  <si>
    <t>MH15JN9875</t>
  </si>
  <si>
    <t>AMIT JITENDRA TAWADE</t>
  </si>
  <si>
    <t>WAKAD</t>
  </si>
  <si>
    <t>MH14LG0787</t>
  </si>
  <si>
    <t>SACHIN ARJUN LONDHE</t>
  </si>
  <si>
    <t>MH14LM6573</t>
  </si>
  <si>
    <t>CHETAN SURESHARAO CHAUKADE</t>
  </si>
  <si>
    <t>MH14LQ2537</t>
  </si>
  <si>
    <t>ASHWINI SHRIKANT TOPE</t>
  </si>
  <si>
    <t>WAKI BK</t>
  </si>
  <si>
    <t>MH14MU9853</t>
  </si>
  <si>
    <t>VILAKSHI DINESH SHINDE</t>
  </si>
  <si>
    <t>WALHEKARWADI</t>
  </si>
  <si>
    <t>MH14LG4276</t>
  </si>
  <si>
    <t>BHAUSAHEB LAXMAN KHARADE</t>
  </si>
  <si>
    <t>YAMUNA NAGAR</t>
  </si>
  <si>
    <t>MH12XC8849</t>
  </si>
  <si>
    <t>AKASH KALURAM DHOTRE</t>
  </si>
  <si>
    <t>MH14MM8940</t>
  </si>
  <si>
    <t>LATIKA BABAN ALHAT</t>
  </si>
  <si>
    <t>YERWADA</t>
  </si>
  <si>
    <t>MH12VJ1059</t>
  </si>
  <si>
    <t>RAJU MOTILALJI AHIR</t>
  </si>
  <si>
    <t>MH12WN3926</t>
  </si>
  <si>
    <t>AMARJEET KOUR GURUCHARANSINGHGILL</t>
  </si>
  <si>
    <t>MH12WN0638</t>
  </si>
  <si>
    <t>AAKASH BALU KADAM</t>
  </si>
  <si>
    <t>MH12WM4307</t>
  </si>
  <si>
    <t>ARVIND ANAND SHINDE</t>
  </si>
  <si>
    <t>MH12VS2944</t>
  </si>
  <si>
    <t>REKHA VIJENDRA CHANDALIYA</t>
  </si>
  <si>
    <t>MH12XC7245</t>
  </si>
  <si>
    <t>DEEPAK</t>
  </si>
  <si>
    <t>MH12WV9538</t>
  </si>
  <si>
    <t>NILAM RAJU GAIKWAD</t>
  </si>
  <si>
    <t>MH12WB5598</t>
  </si>
  <si>
    <t>ANITA LALCHAND DHANGAR</t>
  </si>
  <si>
    <t>YEVLEWADI</t>
  </si>
  <si>
    <t>MH12VJ4304</t>
  </si>
  <si>
    <t>BHAGYASHRI DHANSING PATIL</t>
  </si>
  <si>
    <t>SUSHMA SHRIRAM BHARGAV</t>
  </si>
  <si>
    <t>RAJITA NAGESH YELKANTI</t>
  </si>
  <si>
    <t>NIKHIL LAXMAN SABLE</t>
  </si>
  <si>
    <t>DNYANESHWAR SHRAVAN NETKE</t>
  </si>
  <si>
    <t>PRATHAMESH JAGANNATH SUPEKAR</t>
  </si>
  <si>
    <t>BALIRAM MADHAV MORE</t>
  </si>
  <si>
    <t>RENUKA DIPAK MAGAR</t>
  </si>
  <si>
    <t>PRATHMESH CHNDRAKANT PHARATE</t>
  </si>
  <si>
    <t>NAGNATH VISHWANANT BHISE</t>
  </si>
  <si>
    <t>NIKHIL ANANTA KANDHARE</t>
  </si>
  <si>
    <t>SHESHRAV RAMNATH RANMALE</t>
  </si>
  <si>
    <t>KUNAL BHIKAJI GAYAKAVAD</t>
  </si>
  <si>
    <t>SUNIL PRABHU SONPARKHE</t>
  </si>
  <si>
    <t>NAVNATH VITTHAL AHER</t>
  </si>
  <si>
    <t>KANIJA BEE RAHIM SHAH</t>
  </si>
  <si>
    <t>ABHIJIT RAMESH GORE</t>
  </si>
  <si>
    <t>SHAM JANU WAGHMARE</t>
  </si>
  <si>
    <t>JAHANA SHARUKH SHAIKH</t>
  </si>
  <si>
    <t>SHILRATNA SHIVAJI DABAKEKAR</t>
  </si>
  <si>
    <t>FAYYAZ AJAZ ANSARI</t>
  </si>
  <si>
    <t>SARIKA DATTATRAY TIKHOLE</t>
  </si>
  <si>
    <t>MAHESH BABURAO HUMBE</t>
  </si>
  <si>
    <t>BHARAT ANTU DHUMAL</t>
  </si>
  <si>
    <t>ANKITA SURESH KONDE</t>
  </si>
  <si>
    <t>SANGHMITRA SUDHIR KAMBLE</t>
  </si>
  <si>
    <t>KHANDU BHAGWANT AWATE</t>
  </si>
  <si>
    <t>YUVRAJ SHIVAJI KADAM</t>
  </si>
  <si>
    <t>TEJAS SANDIP SHELAR</t>
  </si>
  <si>
    <t>MANJIT RAMBACHCHAN SAHANI</t>
  </si>
  <si>
    <t>DHANANJAY SURYAKANT ROKADE</t>
  </si>
  <si>
    <t>MANGAL RAJU TUPE</t>
  </si>
  <si>
    <t>SACHIN NAKUL RATHOD</t>
  </si>
  <si>
    <t>MAHESH RAJU SHIRKE</t>
  </si>
  <si>
    <t>ASHISH PRAVIN SAMUDRE</t>
  </si>
  <si>
    <t>LIMBULE PANDURANG SITIBA</t>
  </si>
  <si>
    <t>GHOGARE SAHIL SHASHIKANT</t>
  </si>
  <si>
    <t>SHWETA DEVDAS KHUDE</t>
  </si>
  <si>
    <t>VIKAS PRAKASH THITE</t>
  </si>
  <si>
    <t>NILESH CHANDRAKANT CHAVAN</t>
  </si>
  <si>
    <t>NIHAL RAMDAS BHISE</t>
  </si>
  <si>
    <t>MUKTA DINESH RATHOD</t>
  </si>
  <si>
    <t>RAMA NITIN ADMANE</t>
  </si>
  <si>
    <t>MOSIN AYUB MANIYAR</t>
  </si>
  <si>
    <t>MAYAPPA UADDAV KAMBALE</t>
  </si>
  <si>
    <t>TABBASUM MAINUDIIN SHERIKAR</t>
  </si>
  <si>
    <t>ANAND RAMESH PARDESHI</t>
  </si>
  <si>
    <t>PRASHANT NAMDEORAO NAROLKAR</t>
  </si>
  <si>
    <t>SHRINATH HARICHANDRA BHAVAL</t>
  </si>
  <si>
    <t>SHRUTIKA RAVINDRA OHAL</t>
  </si>
  <si>
    <t>AKSHAY SHIVAJI SONAWANE</t>
  </si>
  <si>
    <t>SHAIKH SHABINA JAVEED</t>
  </si>
  <si>
    <t>ROHIT TANAJI SHINDE</t>
  </si>
  <si>
    <t>KALPANA KISAN WAGHMARE</t>
  </si>
  <si>
    <t>SURAJ VIJAY BADHE</t>
  </si>
  <si>
    <t>ASHISH SUDAM KAMBLE</t>
  </si>
  <si>
    <t>DIPAK BALASAHEB KATKE</t>
  </si>
  <si>
    <t>JYOTSNA RAJENDRA AMALE</t>
  </si>
  <si>
    <t>OMKAR SUNIL NIKALJE</t>
  </si>
  <si>
    <t>MANGESH MUKUNDRAO AAGJAL</t>
  </si>
  <si>
    <t>VIKAS LAXMAN SHELAR</t>
  </si>
  <si>
    <t>SHILPA AKSHAY SUTAR</t>
  </si>
  <si>
    <t>DATTA BALU BARKADE</t>
  </si>
  <si>
    <t>DILIP SHIVAJI GIRHE</t>
  </si>
  <si>
    <t>ANKITA AKSHAY SHINDE</t>
  </si>
  <si>
    <t>GANESH BABASAHEB BANE</t>
  </si>
  <si>
    <t>RAMESHWAR KUMAR SAH</t>
  </si>
  <si>
    <t>JADHAV RAHUL DNYANOBA</t>
  </si>
  <si>
    <t>AMOL MANOJ KALE</t>
  </si>
  <si>
    <t>RAHILA RAFIK SHAIKH</t>
  </si>
  <si>
    <t>UJWALA SATISH MANE</t>
  </si>
  <si>
    <t>ASHWINI PRAKASH CHAVAN</t>
  </si>
  <si>
    <t>SANTOSH BHRAT LAMKHADE</t>
  </si>
  <si>
    <t>RAJKUMAR BHAYYALAL RAY</t>
  </si>
  <si>
    <t>SANTOSH SOMNATHAPPA LANDE</t>
  </si>
  <si>
    <t>NABIALAM NOORALAM SAYYAD</t>
  </si>
  <si>
    <t>USHA SUNIL FASAGE</t>
  </si>
  <si>
    <t>CHINMAY SHYAM NANDANWADKAR</t>
  </si>
  <si>
    <t>MAYUR CHANDRAKANT SHITOLE</t>
  </si>
  <si>
    <t>PREMDAS RAVJI JADHAV</t>
  </si>
  <si>
    <t>PRAFUL BALU SONAWANE</t>
  </si>
  <si>
    <t>RAJASHREE BAPU MANE</t>
  </si>
  <si>
    <t>NEELAM YOGESH KUMBHAKARNA</t>
  </si>
  <si>
    <t>POONAM SUNIL JADHAV</t>
  </si>
  <si>
    <t>VIJAYKUMAR NIVRUTIRAO SARWADE</t>
  </si>
  <si>
    <t>RAMRAO NARAYANRAO SHETE</t>
  </si>
  <si>
    <t>KARAN RAJESH RATHOD</t>
  </si>
  <si>
    <t>GAJANAN SADASHIV TALOKAR</t>
  </si>
  <si>
    <t>RAJESH GANGARAM JADHAV</t>
  </si>
  <si>
    <t>PALLAVI SANGAM PETHSANGAVE</t>
  </si>
  <si>
    <t>BHARATIBAI LIMBRAJ BHONG</t>
  </si>
  <si>
    <t>HRUSHIKESH SUNIL PANGARE</t>
  </si>
  <si>
    <t>HEMANT DNYNESHWAR THORVE</t>
  </si>
  <si>
    <t>SHASHIKALA BHARAT GADDALE</t>
  </si>
  <si>
    <t>KOMAL ANIL CHAVAN</t>
  </si>
  <si>
    <t>AMAN HARUN TAKI</t>
  </si>
  <si>
    <t>SAURABH CHANDRAKANT DESHPANDE</t>
  </si>
  <si>
    <t>HAMIDRAZA ABDUL JILANI</t>
  </si>
  <si>
    <t>MIHIR RAMAKANT BHATT</t>
  </si>
  <si>
    <t>BALAPRASAD SOMNATHJI DAYMA</t>
  </si>
  <si>
    <t>KUMAR RATHOD</t>
  </si>
  <si>
    <t>GIRISH MARKANDAY JAKKANI</t>
  </si>
  <si>
    <t>MAYUR RAJENDRA RENAKE</t>
  </si>
  <si>
    <t>AKASH SUBHASH PATNAGE</t>
  </si>
  <si>
    <t>SUSLADE AKSHAY RAKHMAJI</t>
  </si>
  <si>
    <t>SHEETAL SANTOSH SURVE</t>
  </si>
  <si>
    <t>TAJUDDIN NIZAMUDDIN ANSARI</t>
  </si>
  <si>
    <t>REEMA PREMANAND SHETTI</t>
  </si>
  <si>
    <t>HUSEN YAKUB SHAIKH</t>
  </si>
  <si>
    <t>DINESH MANSING RATHOD</t>
  </si>
  <si>
    <t>SURAJ BALU GAWARI</t>
  </si>
  <si>
    <t>NANDA PRASHANT JADHAV</t>
  </si>
  <si>
    <t>ASHOK YADAV</t>
  </si>
  <si>
    <t>MANISHA AKSHAY CHOUDHARI</t>
  </si>
  <si>
    <t>RAGNI KUMARI PATEL</t>
  </si>
  <si>
    <t>VIJAY POPAT DATE</t>
  </si>
  <si>
    <t>MUKTA AMAR VATADE</t>
  </si>
  <si>
    <t>ROHIT SHASHIKANT SATHE</t>
  </si>
  <si>
    <t>RAJESH RAMESH BARELA</t>
  </si>
  <si>
    <t>SANI PRAKASH SALVE</t>
  </si>
  <si>
    <t>PRATHMESH JITENDRA WARE</t>
  </si>
  <si>
    <t>HARSHAD VIKAS PAWAR</t>
  </si>
  <si>
    <t>AKASH SANJAY MORE</t>
  </si>
  <si>
    <t>BHUSHAN KISHOR PALIWAL</t>
  </si>
  <si>
    <t>VIKAS DNYANESH THORAT</t>
  </si>
  <si>
    <t>VRUSHBH SHIVAJI HANDE</t>
  </si>
  <si>
    <t>SRIKANT VAMANRAO BHOKARE</t>
  </si>
  <si>
    <t>SUNITA ANIL KHANDAGALE</t>
  </si>
  <si>
    <t>RAJESHWAR ARUN DIKSHIT</t>
  </si>
  <si>
    <t>NEHA PRAMOD KAMBLE</t>
  </si>
  <si>
    <t>DHIRAJ BHAVARLAL SHARMA</t>
  </si>
  <si>
    <t>AVINASH AMBADAS JADHAV</t>
  </si>
  <si>
    <t>MARJEENA BABU SHAIKH</t>
  </si>
  <si>
    <t>MADHURI SWAMI BHAGWAT</t>
  </si>
  <si>
    <t>KUMAR ASHOK BHISE</t>
  </si>
  <si>
    <t>MAYA RAGHUVEER PUJARI</t>
  </si>
  <si>
    <t>DIKSHA AKSHAY AARNE</t>
  </si>
  <si>
    <t>NEYAZ AHMAD HASHMI</t>
  </si>
  <si>
    <t>MILIND NAVNATH MHASKE</t>
  </si>
  <si>
    <t>SUBHASH BHASHKARRAO WANKHADE</t>
  </si>
  <si>
    <t>BHANUDAS SADASHIV KARANDE</t>
  </si>
  <si>
    <t>BHAVESH JAGDISH WAGHELA</t>
  </si>
  <si>
    <t>ABHIJEET BAPU SHINDE</t>
  </si>
  <si>
    <t>DIGVIJAY SINGH</t>
  </si>
  <si>
    <t>ANIKET SHIVAJI KHANDALE</t>
  </si>
  <si>
    <t>MANISHA SUBHASH PAWAR</t>
  </si>
  <si>
    <t>SUMIT VILAS PATOLE</t>
  </si>
  <si>
    <t>BHARAT DNYANOBA RASAL</t>
  </si>
  <si>
    <t>SUMAN ASHOKE KAMBLE</t>
  </si>
  <si>
    <t>SAHIL RAJESH SHETE</t>
  </si>
  <si>
    <t>HITESH BHAGWAN AZADE</t>
  </si>
  <si>
    <t>MAYUR VIJAY GHADSINGH</t>
  </si>
  <si>
    <t>ARSALAN IRFAN KHAN</t>
  </si>
  <si>
    <t>SIDDHARTH AUDUMBAR LOKHANDE</t>
  </si>
  <si>
    <t>SANTOSH NANDU ROY</t>
  </si>
  <si>
    <t>RAMADAS DHONDIBA JADHAV</t>
  </si>
  <si>
    <t>SANDESH BALU NEHARKAR</t>
  </si>
  <si>
    <t>MANISH MANGALSING PAWAR</t>
  </si>
  <si>
    <t>SHANKAR RAMDAS RATHOD</t>
  </si>
  <si>
    <t>LAXMI AKASH RUPATAKKE</t>
  </si>
  <si>
    <t>NIKHIL MACHINDRA ANDRE</t>
  </si>
  <si>
    <t>BALKRISHNA PURUSHOTTAM TAKKE</t>
  </si>
  <si>
    <t>ANWAR AHMAD SHAIKH</t>
  </si>
  <si>
    <t>VAIBHAV SANJAY SABLE</t>
  </si>
  <si>
    <t>SANTOSH VITTHALRAO MOLE</t>
  </si>
  <si>
    <t>DADABHAU YALAPPA MORE</t>
  </si>
  <si>
    <t>KIRAN SHANTARAM DAUNDKAR</t>
  </si>
  <si>
    <t>AARTI RAJU VIDHATE</t>
  </si>
  <si>
    <t>SWATI NAVNATH LOKHANDE</t>
  </si>
  <si>
    <t>RAGNI KUMARI PATEL KUMARI PATEL</t>
  </si>
  <si>
    <t>AVINASH KALURAM WAGH</t>
  </si>
  <si>
    <t>ARUN LAXMAN PAYGHAN</t>
  </si>
  <si>
    <t>MD ISRAFIL ANSARI</t>
  </si>
  <si>
    <t>PAVAN DYNESHWAR DAMKONDE</t>
  </si>
  <si>
    <t>FARUK FATEH MUHAMMADMANSURI</t>
  </si>
  <si>
    <t>SABINA SHAHARUKH SHAIKH</t>
  </si>
  <si>
    <t>GANDHALE SHASHWATI UDAY</t>
  </si>
  <si>
    <t>KARAN SANTOSH TIPKAR</t>
  </si>
  <si>
    <t>POONAM RAHUL DANGE</t>
  </si>
  <si>
    <t>SHIVAJI NIVRUTTI SHIRAGAVAKAR</t>
  </si>
  <si>
    <t>SULTANA ASLAM SHAIKH</t>
  </si>
  <si>
    <t>VARSHA MANGESH KALE</t>
  </si>
  <si>
    <t>MOHAMAD TALIB MANSUR ALAM KHAN</t>
  </si>
  <si>
    <t>ROHITKUMAR BABURAM SINGH</t>
  </si>
  <si>
    <t>DATTATRAY JESWANT MORE</t>
  </si>
  <si>
    <t>AMRPALI NEVIL SHINDE</t>
  </si>
  <si>
    <t>SURESH SAHEBRAV RATHOD</t>
  </si>
  <si>
    <t>TUKARAM KUNDLIK JAYBHAYE</t>
  </si>
  <si>
    <t>SHOBHA MANILAL RATHOD</t>
  </si>
  <si>
    <t>VAIBHAV BHAURAO BIJURKAR</t>
  </si>
  <si>
    <t>AAKASH RAVINDRA ADEP</t>
  </si>
  <si>
    <t>MOOSA SOHAIL SHAIKH</t>
  </si>
  <si>
    <t>RUSHIKESH VITTHAL SONTAKKE</t>
  </si>
  <si>
    <t>SIRAJ AHMAD</t>
  </si>
  <si>
    <t>RABBIL RAZZAK SHAIKHMALBARI</t>
  </si>
  <si>
    <t>MH14KE9617</t>
  </si>
  <si>
    <t>MH12UT1143</t>
  </si>
  <si>
    <t>MH12VD0618</t>
  </si>
  <si>
    <t>MH12VE8943</t>
  </si>
  <si>
    <t>MH14KT3235</t>
  </si>
  <si>
    <t>MH14KT3263</t>
  </si>
  <si>
    <t>MH24BT1152</t>
  </si>
  <si>
    <t>MH22BA4612</t>
  </si>
  <si>
    <t>MH12UK4258</t>
  </si>
  <si>
    <t>MH14KG0924</t>
  </si>
  <si>
    <t>MH12UP1435</t>
  </si>
  <si>
    <t>MH16DB1209</t>
  </si>
  <si>
    <t>MH14KH3008</t>
  </si>
  <si>
    <t>MH12UZ7619</t>
  </si>
  <si>
    <t>MH14KP2735</t>
  </si>
  <si>
    <t>MH28BT3148</t>
  </si>
  <si>
    <t>MH14KP8052</t>
  </si>
  <si>
    <t>MH14KR0232</t>
  </si>
  <si>
    <t>MH14KR7081</t>
  </si>
  <si>
    <t>MH14KT5106</t>
  </si>
  <si>
    <t>MH14KV4801</t>
  </si>
  <si>
    <t>MH12VK6318</t>
  </si>
  <si>
    <t>MH12VK8232</t>
  </si>
  <si>
    <t>MH12VM2415</t>
  </si>
  <si>
    <t>MH12VM5535</t>
  </si>
  <si>
    <t>MH12VM6361</t>
  </si>
  <si>
    <t>MH14KV9928</t>
  </si>
  <si>
    <t>MH14KV6925</t>
  </si>
  <si>
    <t>MH12VN4074</t>
  </si>
  <si>
    <t>MH14KC7671</t>
  </si>
  <si>
    <t>MH14KX3439</t>
  </si>
  <si>
    <t>MH12VP1090</t>
  </si>
  <si>
    <t>MH37AF4232</t>
  </si>
  <si>
    <t>MH12VP6291</t>
  </si>
  <si>
    <t>MH14KX8926</t>
  </si>
  <si>
    <t>MH14KY2841</t>
  </si>
  <si>
    <t>MH12VP6621</t>
  </si>
  <si>
    <t>MH14KX7909</t>
  </si>
  <si>
    <t>MH12VR7153</t>
  </si>
  <si>
    <t>MH14KY2665</t>
  </si>
  <si>
    <t>MH12VY2655</t>
  </si>
  <si>
    <t>MH12VU7549</t>
  </si>
  <si>
    <t>MH44AC1790</t>
  </si>
  <si>
    <t>MH12VU0613</t>
  </si>
  <si>
    <t>MH12VU2984</t>
  </si>
  <si>
    <t>MH12VU6913</t>
  </si>
  <si>
    <t>MH12VX0719</t>
  </si>
  <si>
    <t>MH14LC2661</t>
  </si>
  <si>
    <t>MH14LC4276</t>
  </si>
  <si>
    <t>MH12VY3093</t>
  </si>
  <si>
    <t>MH17CZ5619</t>
  </si>
  <si>
    <t>MH14LC4368</t>
  </si>
  <si>
    <t>MH14LD2346</t>
  </si>
  <si>
    <t>MH12WC1845</t>
  </si>
  <si>
    <t>MH14LC2382</t>
  </si>
  <si>
    <t>MH12WC2046</t>
  </si>
  <si>
    <t>MH12WD0939</t>
  </si>
  <si>
    <t>MH14LG1669</t>
  </si>
  <si>
    <t>MH12WD1404</t>
  </si>
  <si>
    <t>MH12WF7602</t>
  </si>
  <si>
    <t>MH14LF5225</t>
  </si>
  <si>
    <t>MH12YF8560</t>
  </si>
  <si>
    <t>MH14LG6482</t>
  </si>
  <si>
    <t>MH14LG1435</t>
  </si>
  <si>
    <t>MH14LG7650</t>
  </si>
  <si>
    <t>MH12WH4533</t>
  </si>
  <si>
    <t>MH14LH1042</t>
  </si>
  <si>
    <t>MH12WG5912</t>
  </si>
  <si>
    <t>MH14LG6760</t>
  </si>
  <si>
    <t>MH12WH9851</t>
  </si>
  <si>
    <t>MH14LG6871</t>
  </si>
  <si>
    <t>MH14LH0880</t>
  </si>
  <si>
    <t>MH12WL1051</t>
  </si>
  <si>
    <t>MH14LG9664</t>
  </si>
  <si>
    <t>MH12WH8335</t>
  </si>
  <si>
    <t>MH15JT7057</t>
  </si>
  <si>
    <t>MH12WL9951</t>
  </si>
  <si>
    <t>MH14LH8685</t>
  </si>
  <si>
    <t>MH12WM1940</t>
  </si>
  <si>
    <t>MH29CD9168</t>
  </si>
  <si>
    <t>MH12WM1787</t>
  </si>
  <si>
    <t>MH14LK1513</t>
  </si>
  <si>
    <t>MH12WN2154</t>
  </si>
  <si>
    <t>MH16DK1481</t>
  </si>
  <si>
    <t>MH14LM0589</t>
  </si>
  <si>
    <t>MH22BD4526</t>
  </si>
  <si>
    <t>MH14LM3627</t>
  </si>
  <si>
    <t>MH12WS7624</t>
  </si>
  <si>
    <t>MH42BM6521</t>
  </si>
  <si>
    <t>MH12YE1688</t>
  </si>
  <si>
    <t>MH12WT3874</t>
  </si>
  <si>
    <t>MH14LN5861</t>
  </si>
  <si>
    <t>MH14KQ1055</t>
  </si>
  <si>
    <t>MH12WV0377</t>
  </si>
  <si>
    <t>MH14LQ4350</t>
  </si>
  <si>
    <t>MH12WW2475</t>
  </si>
  <si>
    <t>MH14LQ7203</t>
  </si>
  <si>
    <t>MH14LQ7547</t>
  </si>
  <si>
    <t>MH14LR0241</t>
  </si>
  <si>
    <t>MH12WW9986</t>
  </si>
  <si>
    <t>MH12WY3405</t>
  </si>
  <si>
    <t>MH12WY7273</t>
  </si>
  <si>
    <t>MH16DL8169</t>
  </si>
  <si>
    <t>MH12XB8211</t>
  </si>
  <si>
    <t>MH14LT2247</t>
  </si>
  <si>
    <t>MH12XC1353</t>
  </si>
  <si>
    <t>MH14LT5162</t>
  </si>
  <si>
    <t>MH12VH2165</t>
  </si>
  <si>
    <t>MH14LT8873</t>
  </si>
  <si>
    <t>MH12VE9363</t>
  </si>
  <si>
    <t>MH12XD9215</t>
  </si>
  <si>
    <t>MH14LV4525</t>
  </si>
  <si>
    <t>MH12XK9063</t>
  </si>
  <si>
    <t>MH12XF0402</t>
  </si>
  <si>
    <t>MH14LV8651</t>
  </si>
  <si>
    <t>MH12XF9329</t>
  </si>
  <si>
    <t>MH19EM0386</t>
  </si>
  <si>
    <t>MH12XG6756</t>
  </si>
  <si>
    <t>MH12XG4923</t>
  </si>
  <si>
    <t>MH14LW7225</t>
  </si>
  <si>
    <t>MH12XJ0574</t>
  </si>
  <si>
    <t>MH28BZ9227</t>
  </si>
  <si>
    <t>MH14LZ0915</t>
  </si>
  <si>
    <t>MH14LZ2115</t>
  </si>
  <si>
    <t>MH12XJ7893</t>
  </si>
  <si>
    <t>MH14MB0573</t>
  </si>
  <si>
    <t>MH14LZ9227</t>
  </si>
  <si>
    <t>MH14LZ2528</t>
  </si>
  <si>
    <t>MH12XK4925</t>
  </si>
  <si>
    <t>MH14MB0499</t>
  </si>
  <si>
    <t>MH14MA7120</t>
  </si>
  <si>
    <t>MH14MB3629</t>
  </si>
  <si>
    <t>MH14MB0262</t>
  </si>
  <si>
    <t>MH12XP7849</t>
  </si>
  <si>
    <t>MH12XR1965</t>
  </si>
  <si>
    <t>MH14MB8745</t>
  </si>
  <si>
    <t>MH14MB6810</t>
  </si>
  <si>
    <t>MH27DW9146</t>
  </si>
  <si>
    <t>MH12XS1678</t>
  </si>
  <si>
    <t>MH14MD1174</t>
  </si>
  <si>
    <t>MH12XS6902</t>
  </si>
  <si>
    <t>MH12XU9358</t>
  </si>
  <si>
    <t>MH12UV0427</t>
  </si>
  <si>
    <t>MH14ME5312</t>
  </si>
  <si>
    <t>MH22BG0210</t>
  </si>
  <si>
    <t>MH555393</t>
  </si>
  <si>
    <t>MH12WC1076</t>
  </si>
  <si>
    <t>MH19EQ5683</t>
  </si>
  <si>
    <t>MH12XZ6318</t>
  </si>
  <si>
    <t>MH12XZ7268</t>
  </si>
  <si>
    <t>MH12VK8181</t>
  </si>
  <si>
    <t>MH12YC5760</t>
  </si>
  <si>
    <t>MH12YM7818</t>
  </si>
  <si>
    <t>MH14MK0378</t>
  </si>
  <si>
    <t>MH37AK8354</t>
  </si>
  <si>
    <t>MH12YE3523</t>
  </si>
  <si>
    <t>MH12XC5082</t>
  </si>
  <si>
    <t>MH14MK8526</t>
  </si>
  <si>
    <t>MH12WY5987</t>
  </si>
  <si>
    <t>MH12YE7827</t>
  </si>
  <si>
    <t>MH14MK8568</t>
  </si>
  <si>
    <t>MH14MM5655</t>
  </si>
  <si>
    <t>MH12YP0617</t>
  </si>
  <si>
    <t>MH14MN0336</t>
  </si>
  <si>
    <t>MH12YJ2592</t>
  </si>
  <si>
    <t>MH12YG9145</t>
  </si>
  <si>
    <t>MH12YP0703</t>
  </si>
  <si>
    <t>MH12YK5215</t>
  </si>
  <si>
    <t>MH14LQ3032</t>
  </si>
  <si>
    <t>MH14MP9923</t>
  </si>
  <si>
    <t>MH12YP3263</t>
  </si>
  <si>
    <t>MH12YR1734</t>
  </si>
  <si>
    <t>MH12YT4788</t>
  </si>
  <si>
    <t>MH14MW8883</t>
  </si>
  <si>
    <t>MH12YV7481</t>
  </si>
  <si>
    <t>MH12YW4711</t>
  </si>
  <si>
    <t>MH12YZ5028</t>
  </si>
  <si>
    <t>MH14LH5669</t>
  </si>
  <si>
    <t>MH12YZ3467</t>
  </si>
  <si>
    <t>MH12YZ8545</t>
  </si>
  <si>
    <t>MH12ZB7445</t>
  </si>
  <si>
    <t>MH52D2916</t>
  </si>
  <si>
    <t>MH14NB8728</t>
  </si>
  <si>
    <t>MH12ZH5606</t>
  </si>
  <si>
    <t>MH29CQ0938</t>
  </si>
  <si>
    <t>MH12ZK6305</t>
  </si>
  <si>
    <t>MH14NG9389</t>
  </si>
  <si>
    <t>MH12ZN6297</t>
  </si>
  <si>
    <t>MH12ZQ4565</t>
  </si>
  <si>
    <t>MH12XL5489</t>
  </si>
  <si>
    <t>MH12ZR6231</t>
  </si>
  <si>
    <t>02.08.26</t>
  </si>
  <si>
    <t>PAUD</t>
  </si>
  <si>
    <t>JADHAWADI</t>
  </si>
  <si>
    <t>KESNAND</t>
  </si>
  <si>
    <t>SHELGAON</t>
  </si>
  <si>
    <t>PARVATI DARSHAN</t>
  </si>
  <si>
    <t>KENDUR</t>
  </si>
  <si>
    <t>MAHESH SHINDE</t>
  </si>
  <si>
    <t>MARKET YARD</t>
  </si>
  <si>
    <t>GULTEKADI</t>
  </si>
  <si>
    <t>SHIRGAON</t>
  </si>
  <si>
    <t>CHANDAN NAGAR</t>
  </si>
  <si>
    <t>VADGAON GHENAD</t>
  </si>
  <si>
    <t>BHAWANI PETH</t>
  </si>
  <si>
    <t>NEW SANGVI</t>
  </si>
  <si>
    <t>NAHRE</t>
  </si>
  <si>
    <t>BIBVEWADI</t>
  </si>
  <si>
    <t>MANAGWALWAR PETH</t>
  </si>
  <si>
    <t>VELU</t>
  </si>
  <si>
    <t>CHINCHANI</t>
  </si>
  <si>
    <t>AMBOLI</t>
  </si>
  <si>
    <t>PIMPLE NILKH</t>
  </si>
  <si>
    <t>REUPEENAGAR</t>
  </si>
  <si>
    <t>WADA</t>
  </si>
  <si>
    <t>NHARE</t>
  </si>
  <si>
    <t>SAYAGAON</t>
  </si>
  <si>
    <t>BHWANI PETH</t>
  </si>
  <si>
    <t>PIMPLE SAUDAGAR</t>
  </si>
  <si>
    <t>BIBWEWADI</t>
  </si>
  <si>
    <t>PARAVTI</t>
  </si>
  <si>
    <t>PADMAVATI</t>
  </si>
  <si>
    <t>AMBEGAON BK</t>
  </si>
  <si>
    <t>BHUGAON</t>
  </si>
  <si>
    <t>SHIVAJI NAGAR</t>
  </si>
  <si>
    <t>RAVET</t>
  </si>
  <si>
    <t>SINHAGAD ROAD</t>
  </si>
  <si>
    <t>RAMWADI</t>
  </si>
  <si>
    <t>BHAVANI PETH</t>
  </si>
  <si>
    <t>HONDA ACTIVA</t>
  </si>
  <si>
    <t>TVS APACHE RR 310 BSVI</t>
  </si>
  <si>
    <t>RE CLASSIC 350 EFI STEALTH BLACK</t>
  </si>
  <si>
    <t>ACCESS SPL ED DISC CBS</t>
  </si>
  <si>
    <t>CLASSIC 350 DARK STEALTH BLACK</t>
  </si>
  <si>
    <t>RE CLASSIC 350 EFI REDDITCH RED</t>
  </si>
  <si>
    <t>BAJAJ KTM RC 200</t>
  </si>
  <si>
    <t>PIAGGIO APRILIA SR 125 CBS</t>
  </si>
  <si>
    <t>JUPITER BASIC</t>
  </si>
  <si>
    <t>YAMAHA FZS SPECIAL</t>
  </si>
  <si>
    <t>RE BULLET X 350 ES EFI JET BLACK</t>
  </si>
  <si>
    <t>BAJAJ CHETAK PREMIUM</t>
  </si>
  <si>
    <t>PIAGGIO VESPA SXL 125 CBS</t>
  </si>
  <si>
    <t>SPLENDORPLUS I3S DRS C FI BLACKACNT</t>
  </si>
  <si>
    <t>HONDA ACTIVA 6G DLX BS VI</t>
  </si>
  <si>
    <t>HONDA ACTIVA 6G H SMART</t>
  </si>
  <si>
    <t>HF DELUXE DRS C I3S FI</t>
  </si>
  <si>
    <t>YAMAHA MT15</t>
  </si>
  <si>
    <t>YAMAHA FZS WITH BLUETOOTH</t>
  </si>
  <si>
    <t>HF DELUXE BS6 I3S DRUM SELF CAST</t>
  </si>
  <si>
    <t>TVS IQUBE ELECTRIC</t>
  </si>
  <si>
    <t>HONDA SHINE DISC BSVI</t>
  </si>
  <si>
    <t>PIAGGIO APRILIA SR 125</t>
  </si>
  <si>
    <t>PIAGGIO VESPA ZX 125</t>
  </si>
  <si>
    <t>SPLENDOR PLUS I3S XTEC</t>
  </si>
  <si>
    <t>JUPITER ZX AOL DRUM</t>
  </si>
  <si>
    <t>TVS JUPITER 125 DRUM ALLOY</t>
  </si>
  <si>
    <t>HONDA SHINE SP DRUM BSVI</t>
  </si>
  <si>
    <t>BAJAJ PULSAR 150 SINGLE DISC ABS</t>
  </si>
  <si>
    <t>ACTIVA 6G DLX LTD ED</t>
  </si>
  <si>
    <t>HONDA SHINE DRUM BSVI</t>
  </si>
  <si>
    <t>HUNTER 350 FACTORY SILVER</t>
  </si>
  <si>
    <t>HONDA UNICORN 160 BS6</t>
  </si>
  <si>
    <t>TVS JUPITER 125 DISC</t>
  </si>
  <si>
    <t>PLEASURE PLUS XTEC DRUM CAST</t>
  </si>
  <si>
    <t>CLASSIC 350 HALCYON BLACK SC</t>
  </si>
  <si>
    <t>CLASSIC 350 DARK GUNMETAL GREY</t>
  </si>
  <si>
    <t>CLASSIC 350 CHROME RED</t>
  </si>
  <si>
    <t>ACCESS SPL ED DISC CBS BT BSVI</t>
  </si>
  <si>
    <t>METEOR 350 FIREBALL RED</t>
  </si>
  <si>
    <t>CB350 RS DUAL TONE</t>
  </si>
  <si>
    <t>SUZUKI BURGMAN STREET BT BSVI</t>
  </si>
  <si>
    <t>AMPERE MAGNUS EX</t>
  </si>
  <si>
    <t>PLEASURE PLUS BS6 FI LX DRS SM</t>
  </si>
  <si>
    <t>DESTINI 125 XTEC</t>
  </si>
  <si>
    <t>GLAMOUR XTEC DISC</t>
  </si>
  <si>
    <t>HF DELUXE DRUM SELF CAST ALL BLACK</t>
  </si>
  <si>
    <t>RE BULLET 350 EFI BLACK</t>
  </si>
  <si>
    <t>SPLENDOR PLUS I3S BS6 FI DRUM SELF</t>
  </si>
  <si>
    <t>CLASSIC SIGNALS 350 DESERT SAND</t>
  </si>
  <si>
    <t>TVS XL 100 COM ITS</t>
  </si>
  <si>
    <t>HUNTER 350 REBEL BLACK</t>
  </si>
  <si>
    <t>TVS RAIDER DISC</t>
  </si>
  <si>
    <t>BAJAJ PULSAR NS 125</t>
  </si>
  <si>
    <t>SPLENDOR PLUS DRS CAST FI BLACK</t>
  </si>
  <si>
    <t>HONDA ACTIVA DLX</t>
  </si>
  <si>
    <t>HONDA SP 125 BS VI DISC</t>
  </si>
  <si>
    <t>HONDA ACTIVA 6G STD BS VI</t>
  </si>
  <si>
    <t>ACTIVA 125 DISC BSVI</t>
  </si>
  <si>
    <t>HONDA ACTIVA 125 DISC BSVI</t>
  </si>
  <si>
    <t>YAMAHA R15 V4</t>
  </si>
  <si>
    <t>HONDA ACTIVA 125 DRUM BSVI</t>
  </si>
  <si>
    <t>HONDA UNICORN 160 BSVI</t>
  </si>
  <si>
    <t>FZS V4</t>
  </si>
  <si>
    <t>PASSION PLUS I3S DRS CAST</t>
  </si>
  <si>
    <t>SUZUKI BURGMAN STREET</t>
  </si>
  <si>
    <t>BULLET 350 BLACK GOLD</t>
  </si>
  <si>
    <t>BAJAJ PULSAR 125 CARBON SPLIT DISC</t>
  </si>
  <si>
    <t>SPLENDOR PLUS BS6 DRK CAST FI</t>
  </si>
  <si>
    <t>BULLET 350 THE STANDARD BLACK</t>
  </si>
  <si>
    <t>HONDA DIO DLX BS VI</t>
  </si>
  <si>
    <t>METEOR 350 STELLAR PURE BLACK</t>
  </si>
  <si>
    <t>SPLENDOR PLUS I3S DRS C FI OTHERS</t>
  </si>
  <si>
    <t>SPLENDOR PLUS XTEC</t>
  </si>
  <si>
    <t>ACCESS 125 BT CONNECT ED DISC</t>
  </si>
  <si>
    <t>TVS STARCITY PLUS ES DT DUAL TONE</t>
  </si>
  <si>
    <t>OLA S1 AIR</t>
  </si>
  <si>
    <t>TVS SPORT ES</t>
  </si>
  <si>
    <t>BULLET 350 MILITARY RED</t>
  </si>
  <si>
    <t>HONDA SHINE 100 OBD2</t>
  </si>
  <si>
    <t>HONDA ACTIVA 125 SMART</t>
  </si>
  <si>
    <t>HERO XOOM 110 ZX</t>
  </si>
  <si>
    <t>HONDA SHINE SP DISC BSVI</t>
  </si>
  <si>
    <t>BULLET 350 MILITARY BLACK</t>
  </si>
  <si>
    <t>XPULSE 200 4V FI STD</t>
  </si>
  <si>
    <t>BAJAJ PULSAR 220 ABS</t>
  </si>
  <si>
    <t>AMPERE ELECTRIC ZEAL EX</t>
  </si>
  <si>
    <t>BAJAJ PULSAR RS200 ABS TWIN CHANNEL</t>
  </si>
  <si>
    <t>BAJAJ PLATINA 110 5 SPEED DISC ABS</t>
  </si>
  <si>
    <t>TVS SCOOTY ZEST</t>
  </si>
  <si>
    <t>HONDA SHINE CELEBRATION ED DRUM</t>
  </si>
  <si>
    <t>HONDA ACTIVA 6G DLX LTD ED</t>
  </si>
  <si>
    <t>HONDA SP 160 DOUBLE DISC</t>
  </si>
  <si>
    <t>PIAGGIO VESPA VXL 125 LTD EDITION</t>
  </si>
  <si>
    <t>PIAGGIO APRILIA SR160 FACELIFT</t>
  </si>
  <si>
    <t>BULLET 350 THE STANDARD MAROON</t>
  </si>
  <si>
    <t>HONDA HIGHNESS CB 350 DLX 2</t>
  </si>
  <si>
    <t>BAJAJ PLATINA 100 ES ALLOY DRUM CBS</t>
  </si>
  <si>
    <t>BAJAJ PULSAR 125 NEON DISC CBS</t>
  </si>
  <si>
    <t>HONDA ACTIVA 125 DLX</t>
  </si>
  <si>
    <t>HONDA ACTIVA 125 DRUM ALLOY BSVI</t>
  </si>
  <si>
    <t>OLA S1 PRO</t>
  </si>
  <si>
    <t>ACCESS SPL ED DRUM CBS BT BSVI</t>
  </si>
  <si>
    <t>YAMAHA YZF R15 V3 DARK KNIGHT</t>
  </si>
  <si>
    <t>CLASSIC 350 HALCYON BLACK</t>
  </si>
  <si>
    <t>HONDA DIO 125 SMART LTD ED</t>
  </si>
  <si>
    <t>BAJAJ PULSAR 150 TWIN DISC ABS</t>
  </si>
  <si>
    <t>HUNTER 350 DAPPER WHITE</t>
  </si>
  <si>
    <t>TVS JUPITER 125 DISC SXC</t>
  </si>
  <si>
    <t>AMPERE PRIMUS</t>
  </si>
  <si>
    <t>HONDA DIO SMART</t>
  </si>
  <si>
    <t>JUPITER ZX DISC SXC</t>
  </si>
  <si>
    <t>HUNTER 350 REBEL BLUE</t>
  </si>
  <si>
    <t>HONDA SHINE CELEBRATION ED DISC</t>
  </si>
  <si>
    <t>CLASSIC SIGNALS 350 MARSH GREY</t>
  </si>
  <si>
    <t>FZS FI V3 ABS DARKNIGHT BSVI</t>
  </si>
  <si>
    <t>JAWA 42 BOBBER JASPER RED</t>
  </si>
  <si>
    <t>YAMAHA R15 M</t>
  </si>
  <si>
    <t>BAJAJ PULSAR N160 DUAL CHANNEL NEW</t>
  </si>
  <si>
    <t>YAMAHA AEROX 155 MOTOGP EDITION</t>
  </si>
  <si>
    <t>FASCINO DISC DLX BSVI</t>
  </si>
  <si>
    <t>SPLENDOR PLUS I3S DRSC FI</t>
  </si>
  <si>
    <t>PIAGGIO VESPA VXL 125</t>
  </si>
  <si>
    <t>BAJAJ FREEDOM 125 NG04 DISC LED</t>
  </si>
  <si>
    <t>TVS SCOOTY ZEST MATTE SERIES</t>
  </si>
  <si>
    <t>PIAGGIO VESPA SXL 149 ABS RACING 60</t>
  </si>
  <si>
    <t>XTREME 125 R</t>
  </si>
  <si>
    <t>BAJAJ CHETAK 2901 STANDARD</t>
  </si>
  <si>
    <t>HUNTER 350 REBEL RED</t>
  </si>
  <si>
    <t>YAMAHA MT15 CUSTOMIZED COLOR</t>
  </si>
  <si>
    <t>XTREME 125</t>
  </si>
  <si>
    <t>XTREME 160R 4V STD</t>
  </si>
  <si>
    <t>BAJAJ CHETAK 3201</t>
  </si>
  <si>
    <t>TVS NTORQ 125 RACE XP</t>
  </si>
  <si>
    <t>BAJAJ PULSAR N160 UG</t>
  </si>
  <si>
    <t>PLEASURE PLUS XTEC DRUM JUBILANT</t>
  </si>
  <si>
    <t>AMPERE MAGNUS LT</t>
  </si>
  <si>
    <t>XTREME 160R 4V CONNECTED 2</t>
  </si>
  <si>
    <t>BAJAJ PULSAR 220 F UG</t>
  </si>
  <si>
    <t>CLASSIC 350 COMMANDO SAND</t>
  </si>
  <si>
    <t>SUZUKI BURGMAN STREET EX</t>
  </si>
  <si>
    <t>BAJAJ KTM DUKE 200 ABS</t>
  </si>
  <si>
    <t>PIAGGIO VESPA SXL 149 ABS</t>
  </si>
  <si>
    <t>SPLENDOR PLUS XTEC 2</t>
  </si>
  <si>
    <t>CLASSIC 350 STEALTH BLACK</t>
  </si>
  <si>
    <t>HONDA DIO 125 STD</t>
  </si>
  <si>
    <t>APACHE 200 4V 2CH R MODE</t>
  </si>
  <si>
    <t>ELTHOR BRAVO 42X2</t>
  </si>
  <si>
    <t>BULLET BATTALION 350 BLACK</t>
  </si>
  <si>
    <t>JAWA 42 FJ DUAL AURORA GREEN MATTE</t>
  </si>
  <si>
    <t>CLASSIC 350 MADRAS RED</t>
  </si>
  <si>
    <t>HONDA ACTIVA STD</t>
  </si>
  <si>
    <t>HONDA ACTIVA DLX 2B</t>
  </si>
  <si>
    <t>HONDA ACTIVA STD 2B</t>
  </si>
  <si>
    <t>TVS JUPITER 125 DISC SXC OBDIIA</t>
  </si>
  <si>
    <t>CLASSIC 350 GUN GREY</t>
  </si>
  <si>
    <t>HONDA UNICORN 2B</t>
  </si>
  <si>
    <t>TVS RAIDER SMARTXONNECT</t>
  </si>
  <si>
    <t>DESTINI 125 FI ZX DSSC DISC</t>
  </si>
  <si>
    <t>OLA S1X PLUS GEN 3</t>
  </si>
  <si>
    <t>JAWA 42 BOBBER MYSTIC COPPER</t>
  </si>
  <si>
    <t>HONDA HIGHNESS CB 350 DLX 3</t>
  </si>
  <si>
    <t>HIMALAYAN SLEET BLACK</t>
  </si>
  <si>
    <t>TVS RAIDER DISC CONNECTED</t>
  </si>
  <si>
    <t>TVS XL 100 ES DX</t>
  </si>
  <si>
    <t>BAJAJ KTM DUKE 250</t>
  </si>
  <si>
    <t>BAJAJ CHETAK 3503</t>
  </si>
  <si>
    <t>YAMAHA FZ 15</t>
  </si>
  <si>
    <t>TVS JUPITER 110 DRUM SMW OBDIIA</t>
  </si>
  <si>
    <t>SUZUKI GIXXER 150 SF 2</t>
  </si>
  <si>
    <t>METEOR 350 SUPERNOVA RED</t>
  </si>
  <si>
    <t>TVS RONIN DS</t>
  </si>
  <si>
    <t>BULLET 350 BATTALION BLACK</t>
  </si>
  <si>
    <t>JAWA 42 FJ DUAL DEEP BLACK MATTE</t>
  </si>
  <si>
    <t>HONDA ACTIVA 125 SMART 2B</t>
  </si>
  <si>
    <t>TVS JUPITER 110 DRUM ALLOY OBDIIA</t>
  </si>
  <si>
    <t>HONDA ACTIVA 125 DISC 2B</t>
  </si>
  <si>
    <t>HUNTER 350 TOKYO BLACK</t>
  </si>
  <si>
    <t>TVS RAIDER DISC IGO I ECU</t>
  </si>
  <si>
    <t>HONDA ACTIVA 110 SMART 2 B</t>
  </si>
  <si>
    <t>YAMAHA FASCINO S 125 DLX</t>
  </si>
  <si>
    <t>HONDA HORNET CB 125</t>
  </si>
  <si>
    <t>APACHE RTR 160 4V U626</t>
  </si>
  <si>
    <t>CLASSIC 350 REDDITCH RED</t>
  </si>
  <si>
    <t>JAWA 42 BOBBER BLACK MIRROR</t>
  </si>
  <si>
    <t>HONDA CB 350 DLX PRO</t>
  </si>
  <si>
    <t>HONDA SHINE 125 DISC 2B</t>
  </si>
  <si>
    <t>YEZDI ROADSTER MK2 SHADOW BLACK</t>
  </si>
  <si>
    <t>PIAGGIO VESPA S 125</t>
  </si>
  <si>
    <t>APACHE RTR 160 4V DUAL CHANNEL</t>
  </si>
  <si>
    <t>ACCESS DISC BT ABS EDITION</t>
  </si>
  <si>
    <t>ACCESS 125 RIDE CONNECT TFT</t>
  </si>
  <si>
    <t>YAMAHA AEROX 155 STD</t>
  </si>
  <si>
    <t>JAWA 42</t>
  </si>
  <si>
    <t>Row Labels</t>
  </si>
  <si>
    <t>Grand Total</t>
  </si>
  <si>
    <t>Count of LOAN NO</t>
  </si>
  <si>
    <t>DUWT0031</t>
  </si>
  <si>
    <t>DUWT0023</t>
  </si>
  <si>
    <t>ZBHT0015</t>
  </si>
  <si>
    <t>ZBHT0012</t>
  </si>
  <si>
    <t>ZBHT0021</t>
  </si>
  <si>
    <t>ZBHT0011</t>
  </si>
  <si>
    <t>ZBHT0013</t>
  </si>
  <si>
    <t>DUWT0014</t>
  </si>
  <si>
    <t>ZBHT0009</t>
  </si>
  <si>
    <t>DUWT0021</t>
  </si>
  <si>
    <t>DUWT0027</t>
  </si>
  <si>
    <t>DUWT0011</t>
  </si>
  <si>
    <t>DUWT0030</t>
  </si>
  <si>
    <t>DUWT0025</t>
  </si>
  <si>
    <t>ZBHT0024</t>
  </si>
  <si>
    <t>DUWT0017</t>
  </si>
  <si>
    <t>DUWT0015</t>
  </si>
  <si>
    <t>DUWT0029</t>
  </si>
  <si>
    <t>Mode Of Payment</t>
  </si>
  <si>
    <t>Payment Date</t>
  </si>
  <si>
    <t>Paid Amount</t>
  </si>
  <si>
    <t>MODE</t>
  </si>
  <si>
    <t>Transaction Details</t>
  </si>
  <si>
    <t>REMARK</t>
  </si>
  <si>
    <t>STAB AMOUNTWITH DPIC</t>
  </si>
  <si>
    <t>RB AMOUNTWITH DPIC</t>
  </si>
  <si>
    <t>BUCKET</t>
  </si>
  <si>
    <t>POS STATUS</t>
  </si>
  <si>
    <t>RECEIPT CUT</t>
  </si>
  <si>
    <t>POS 1</t>
  </si>
  <si>
    <t>DPIC CHARGES</t>
  </si>
  <si>
    <t>CBC COLL</t>
  </si>
  <si>
    <t>LST  MONTH PAID DATE</t>
  </si>
  <si>
    <t>DRA CASE%</t>
  </si>
  <si>
    <t>AGENCY CASE%</t>
  </si>
  <si>
    <t>PROJECTION</t>
  </si>
  <si>
    <t xml:space="preserve"> CODE-1</t>
  </si>
  <si>
    <t xml:space="preserve">LAST </t>
  </si>
  <si>
    <t>CURRENT CODE</t>
  </si>
  <si>
    <t>DATE</t>
  </si>
  <si>
    <t>SPCL CODE</t>
  </si>
  <si>
    <t>REPO ELG</t>
  </si>
  <si>
    <t>ADDRESS</t>
  </si>
  <si>
    <t>MOBILE</t>
  </si>
  <si>
    <t>CURRENT ORGANISATION</t>
  </si>
  <si>
    <t>TOTAL DUE</t>
  </si>
  <si>
    <t xml:space="preserve">CURRENT DPD </t>
  </si>
  <si>
    <t>DPD STATUS</t>
  </si>
  <si>
    <t xml:space="preserve">REG NO </t>
  </si>
  <si>
    <t>MODEL</t>
  </si>
  <si>
    <t xml:space="preserve">TENURE  </t>
  </si>
  <si>
    <t>ALLO DATE</t>
  </si>
  <si>
    <t>CALLER</t>
  </si>
  <si>
    <t>VISIT 01 ATTMPT</t>
  </si>
  <si>
    <t>VISIT 01 CODE</t>
  </si>
  <si>
    <t>feedback</t>
  </si>
  <si>
    <t>VISIT 02 ATTMPT</t>
  </si>
  <si>
    <t>VISIT 02 CODE</t>
  </si>
  <si>
    <t>VISIT 03 ATTMPT</t>
  </si>
  <si>
    <t>VISIT 03 CODE</t>
  </si>
  <si>
    <t>VISIT 04 ATTMPT</t>
  </si>
  <si>
    <t>VISIT 04 CODE</t>
  </si>
  <si>
    <t>VISIT 05 ATTMPT</t>
  </si>
  <si>
    <t>VISIT 05 CODE</t>
  </si>
  <si>
    <t>VISIT 06 ATTMPT</t>
  </si>
  <si>
    <t>VISIT 06 CODE</t>
  </si>
  <si>
    <t>VISIT 07 ATTMPT</t>
  </si>
  <si>
    <t>VISIT 07 CODE</t>
  </si>
  <si>
    <t>VISIT 08 ATTMPT</t>
  </si>
  <si>
    <t>VISIT 08 CODE</t>
  </si>
  <si>
    <t>VISIT 09 ATTMPT</t>
  </si>
  <si>
    <t>VISIT 09 CODE</t>
  </si>
  <si>
    <t>VISIT 10 ATTMPT</t>
  </si>
  <si>
    <t>VISIT 10 CODE</t>
  </si>
  <si>
    <t>VISIT 11 ATTMPT</t>
  </si>
  <si>
    <t>VISIT 11 CODE</t>
  </si>
  <si>
    <t>VISIT 12 ATTMPT</t>
  </si>
  <si>
    <t>VISIT 12 CODE</t>
  </si>
  <si>
    <t>VISIT 13 ATTMPT</t>
  </si>
  <si>
    <t>VISIT 13 CODE</t>
  </si>
  <si>
    <t>VISIT 14 ATTMPT</t>
  </si>
  <si>
    <t>VISIT 14 CODE</t>
  </si>
  <si>
    <t>VISIT 15 ATTMPT</t>
  </si>
  <si>
    <t>VISIT 15 CODE</t>
  </si>
  <si>
    <t>VISIT 16 ATTMPT</t>
  </si>
  <si>
    <t>VISIT 16 CODE</t>
  </si>
  <si>
    <t>VISIT 17 ATTMPT</t>
  </si>
  <si>
    <t>VISIT 17 CODE</t>
  </si>
  <si>
    <t>VISIT 18 ATTMPT</t>
  </si>
  <si>
    <t>VISIT 18 CODE</t>
  </si>
  <si>
    <t>VISIT 19 ATTMPT</t>
  </si>
  <si>
    <t>VISIT 19 CODE</t>
  </si>
  <si>
    <t>VISIT 20 ATTMPT</t>
  </si>
  <si>
    <t>VISIT 20 CODE</t>
  </si>
  <si>
    <t>VISIT 21 ATTMPT</t>
  </si>
  <si>
    <t>VISIT 21 CODE</t>
  </si>
  <si>
    <t>VISIT 22 ATTMPT</t>
  </si>
  <si>
    <t>VISIT 22 CODE</t>
  </si>
  <si>
    <t>VISIT 23 ATTMPT</t>
  </si>
  <si>
    <t>VISIT 23 CODE</t>
  </si>
  <si>
    <t>VISIT 24 ATTMPT</t>
  </si>
  <si>
    <t>VISIT 24 CODE</t>
  </si>
  <si>
    <t>VISIT 25 ATTMPT</t>
  </si>
  <si>
    <t>VISIT 25 CODE</t>
  </si>
  <si>
    <t>VISIT 26 ATTMPT</t>
  </si>
  <si>
    <t>VISIT 26 CODE</t>
  </si>
  <si>
    <t>VISIT 27 ATTMPT</t>
  </si>
  <si>
    <t>VISIT 27 CODE</t>
  </si>
  <si>
    <t>VISIT 28 ATTMPT</t>
  </si>
  <si>
    <t>VISIT 28 CODE</t>
  </si>
  <si>
    <t>VISIT 29 ATTMPT</t>
  </si>
  <si>
    <t>VISIT 29 CODE</t>
  </si>
  <si>
    <t>VISIT 30 ATTMPT</t>
  </si>
  <si>
    <t>VISIT 30 CODE</t>
  </si>
  <si>
    <t>VISIT 31 ATTMPT</t>
  </si>
  <si>
    <t>VISIT 31 CODE</t>
  </si>
  <si>
    <t>TRAILS PENDING</t>
  </si>
  <si>
    <t>INT</t>
  </si>
  <si>
    <t>VYMO ID</t>
  </si>
  <si>
    <t>LEAD ID</t>
  </si>
  <si>
    <t>Allocated</t>
  </si>
  <si>
    <t>CODE</t>
  </si>
  <si>
    <t>CALL CODE</t>
  </si>
  <si>
    <t>DRA  CALLS</t>
  </si>
  <si>
    <t>RB DPIC</t>
  </si>
  <si>
    <t>STABLE AMOUNT</t>
  </si>
  <si>
    <t>RB AMOUNT</t>
  </si>
  <si>
    <t>POT NPA</t>
  </si>
  <si>
    <t xml:space="preserve">STABLE </t>
  </si>
  <si>
    <t>PAID</t>
  </si>
  <si>
    <t>MPTP</t>
  </si>
  <si>
    <t>REGULAR</t>
  </si>
  <si>
    <t>KAILASH ATKARI</t>
  </si>
  <si>
    <t>FLOW</t>
  </si>
  <si>
    <t>UNPAID</t>
  </si>
  <si>
    <t>NC</t>
  </si>
  <si>
    <t>PTP</t>
  </si>
  <si>
    <t>RTP</t>
  </si>
  <si>
    <t>RB</t>
  </si>
  <si>
    <t>BPTP</t>
  </si>
  <si>
    <t>02.06.26</t>
  </si>
  <si>
    <t>LMCB</t>
  </si>
  <si>
    <t>SANGAVI</t>
  </si>
  <si>
    <t xml:space="preserve">OS </t>
  </si>
  <si>
    <t xml:space="preserve"> </t>
  </si>
  <si>
    <t>PIMPALE GURAV</t>
  </si>
  <si>
    <t>KHED</t>
  </si>
  <si>
    <t>SHELPIMPALGAON</t>
  </si>
  <si>
    <t>VARALE</t>
  </si>
  <si>
    <t xml:space="preserve">RUPEE NAGAR </t>
  </si>
  <si>
    <t>Values</t>
  </si>
  <si>
    <t>TOTAL</t>
  </si>
  <si>
    <t>PERFOMANCE</t>
  </si>
  <si>
    <t>Sum of POS</t>
  </si>
  <si>
    <t>Total Count of LOAN NO</t>
  </si>
  <si>
    <t>Total Sum of POS</t>
  </si>
  <si>
    <t>.</t>
  </si>
  <si>
    <t>STABLE %</t>
  </si>
  <si>
    <t>RB %</t>
  </si>
  <si>
    <t>RESL</t>
  </si>
  <si>
    <t>TARGET</t>
  </si>
  <si>
    <t>(All)</t>
  </si>
  <si>
    <t>TODAY'S MOVEMENT</t>
  </si>
  <si>
    <t>Count of RECEIPT CUT</t>
  </si>
  <si>
    <t>FLW %</t>
  </si>
  <si>
    <t>BKT -2</t>
  </si>
  <si>
    <t>Resolution</t>
  </si>
  <si>
    <t>SHORT FALL</t>
  </si>
  <si>
    <t>DRR  10 DAYS</t>
  </si>
  <si>
    <t>% ACHI</t>
  </si>
  <si>
    <t xml:space="preserve">  </t>
  </si>
  <si>
    <t>RECEIPT CUT MOVMENT</t>
  </si>
  <si>
    <t>BKT-1 RES MOVMENT</t>
  </si>
  <si>
    <t>BKT-2 RES MOVMENT</t>
  </si>
  <si>
    <t>BUCKET 1</t>
  </si>
  <si>
    <t>BUCKET 2</t>
  </si>
  <si>
    <t>BUCKET 3</t>
  </si>
  <si>
    <t>TILL TIME  MOVEMENT</t>
  </si>
  <si>
    <t>EXECUTIVE</t>
  </si>
  <si>
    <t>BKT 1</t>
  </si>
  <si>
    <t>BKT 2</t>
  </si>
  <si>
    <t>BKT 3</t>
  </si>
  <si>
    <t>RECEIPT CUT %</t>
  </si>
  <si>
    <t>PAYMENT</t>
  </si>
  <si>
    <t xml:space="preserve">TODAY'S TRAILS </t>
  </si>
  <si>
    <t>PENDING TRAILS</t>
  </si>
  <si>
    <t>TEAM WISE RECEIPT CUT IN BKT 1 TO 6 WITH DAILY DRR &amp; TODAY COLLECT PAYMENT AND TRAILS COUNT</t>
  </si>
  <si>
    <t>PROJECTION BKT 1</t>
  </si>
  <si>
    <t>COUNT OF POSS</t>
  </si>
  <si>
    <t>%</t>
  </si>
  <si>
    <t>(Multiple Items)</t>
  </si>
  <si>
    <t>DAILY REQURIED TRAILS COUNT</t>
  </si>
  <si>
    <t>CASES</t>
  </si>
  <si>
    <t>01</t>
  </si>
  <si>
    <t>02</t>
  </si>
  <si>
    <t>03</t>
  </si>
  <si>
    <t>04</t>
  </si>
  <si>
    <t>05</t>
  </si>
  <si>
    <t>06</t>
  </si>
  <si>
    <t>07</t>
  </si>
  <si>
    <t>08</t>
  </si>
  <si>
    <t>09</t>
  </si>
  <si>
    <t>10</t>
  </si>
  <si>
    <t>11</t>
  </si>
  <si>
    <t>12</t>
  </si>
  <si>
    <t>13</t>
  </si>
  <si>
    <t>14</t>
  </si>
  <si>
    <t>15</t>
  </si>
  <si>
    <t>16</t>
  </si>
  <si>
    <t>17</t>
  </si>
  <si>
    <t>18</t>
  </si>
  <si>
    <t>19</t>
  </si>
  <si>
    <t>20</t>
  </si>
  <si>
    <t>21</t>
  </si>
  <si>
    <t>22</t>
  </si>
  <si>
    <t>23</t>
  </si>
  <si>
    <t>24</t>
  </si>
  <si>
    <t>25</t>
  </si>
  <si>
    <t>26</t>
  </si>
  <si>
    <t>27</t>
  </si>
  <si>
    <t>28</t>
  </si>
  <si>
    <t>29</t>
  </si>
  <si>
    <t>30</t>
  </si>
  <si>
    <t>31</t>
  </si>
  <si>
    <t>PENDING</t>
  </si>
  <si>
    <t>TOTAL TRAILS</t>
  </si>
  <si>
    <t>COVERGAE</t>
  </si>
  <si>
    <t xml:space="preserve">INTENSITY </t>
  </si>
  <si>
    <t>LOAN CNT NO</t>
  </si>
  <si>
    <t>Column Labels</t>
  </si>
  <si>
    <t>FARHIN RAJJAK TAMBOLI</t>
  </si>
  <si>
    <t>VIKAS ARUN KAMBLE</t>
  </si>
  <si>
    <t>03.08.26</t>
  </si>
  <si>
    <t>POONAM HARSHAL BHAGWAT</t>
  </si>
  <si>
    <t>RISHIKESH MANIKRAV KALE</t>
  </si>
  <si>
    <t>ANKIT RAJKUMAR JAISWAL</t>
  </si>
  <si>
    <t>PETENINUO PFITHU</t>
  </si>
  <si>
    <t>ASHUTOSH KUMAR JHA</t>
  </si>
  <si>
    <t>RITHIK MOHAN GAWALI</t>
  </si>
  <si>
    <t>SHUBHAM SANTOSH ZENDE</t>
  </si>
  <si>
    <t>YOGESH NARAYAN PARIHAR</t>
  </si>
  <si>
    <t>ARCHANA SHIVAJI DAVKHAR</t>
  </si>
  <si>
    <t>VISHAL PARMESHWAR SANANSE</t>
  </si>
  <si>
    <t>SARITA SEBASTIAN MARIYAN</t>
  </si>
  <si>
    <t>SHITAL BABAN KAMANKAR</t>
  </si>
  <si>
    <t>SALMAN USUF KHAN</t>
  </si>
  <si>
    <t>LAXMAN MANIRAM JOSHI</t>
  </si>
  <si>
    <t>JAYSHREE SACHIN GILBILE</t>
  </si>
  <si>
    <t>ROHAN AJINATH KARANJAKAR</t>
  </si>
  <si>
    <t>SUNIL SATISH GODIWAL</t>
  </si>
  <si>
    <t>ARIF S O TAHIR KHAN</t>
  </si>
  <si>
    <t>VIKAS NARESH JADHAV</t>
  </si>
  <si>
    <t>JYOTI NANDU VISHWAKARMA</t>
  </si>
  <si>
    <t>MADHURI RAHUL CHOURE</t>
  </si>
  <si>
    <t>RUSHIKESH DAULAT GAIKWAD</t>
  </si>
  <si>
    <t>RAMESH MANIK RAUT</t>
  </si>
  <si>
    <t>SANTOSH BABU LABADE</t>
  </si>
  <si>
    <t>SNEHAL NAMDEV KHANDARE</t>
  </si>
  <si>
    <t>MAINUDDIN S O FAKRULLA</t>
  </si>
  <si>
    <t>AMOL HARIBHAU CHAVAN</t>
  </si>
  <si>
    <t>SANDHYA YUVRAJ ISAVE</t>
  </si>
  <si>
    <t>AJINKYA SHIVAJI DEOKAR</t>
  </si>
  <si>
    <t>RAM BHANUDAS PANGARE</t>
  </si>
  <si>
    <t>VIJAYALAKSHMI SAMBHAJI GARJE</t>
  </si>
  <si>
    <t>VIKAS ARJUN PARAKHI</t>
  </si>
  <si>
    <t>GANESH SUDHAKAR KULKARNI</t>
  </si>
  <si>
    <t>RAJKUMAR MACHCHINDRANATH KAMBL</t>
  </si>
  <si>
    <t>ARATI RAVINDRAKUMAR SAKHARE</t>
  </si>
  <si>
    <t>DHEERAJ KASHINATH PANSARE</t>
  </si>
  <si>
    <t>PRADIP SHANKAR KAD</t>
  </si>
  <si>
    <t>YOGESH SAHEBRAO WALHEKAR</t>
  </si>
  <si>
    <t>DNYANESHWAR ANKUSH KADAM</t>
  </si>
  <si>
    <t>AMIT NARAYAN SASTE</t>
  </si>
  <si>
    <t>VENILA SURALI PERISWAMI</t>
  </si>
  <si>
    <t>SANJAY SHANKAR MALAV</t>
  </si>
  <si>
    <t>RASHID SAJID KHAN</t>
  </si>
  <si>
    <t>YASH VIJAY PARDESHI</t>
  </si>
  <si>
    <t>GAURAV DIPAKRAV JANANJAL</t>
  </si>
  <si>
    <t>RASHI SANTOSH MADDILI</t>
  </si>
  <si>
    <t>ROHIT GANESH JADHAV</t>
  </si>
  <si>
    <t>SONALI PARMESHWAR SONAWANE</t>
  </si>
  <si>
    <t>RITESH SHYAM JADHAV</t>
  </si>
  <si>
    <t>ASHA GANESH DOLAS</t>
  </si>
  <si>
    <t>LALBAHADUR GORE KAMI</t>
  </si>
  <si>
    <t>LALITA RAHIDAS PAPAL</t>
  </si>
  <si>
    <t>MH50XO2</t>
  </si>
  <si>
    <t>MH14LZ1613</t>
  </si>
  <si>
    <t>MH14LN2332</t>
  </si>
  <si>
    <t>MH14LR2633</t>
  </si>
  <si>
    <t>MH12WC4429</t>
  </si>
  <si>
    <t>MH14LG0053</t>
  </si>
  <si>
    <t>MH21CD4927</t>
  </si>
  <si>
    <t>MH14LR4687</t>
  </si>
  <si>
    <t>MH12XP7219</t>
  </si>
  <si>
    <t>MH12XK8967</t>
  </si>
  <si>
    <t>MH14MY0638</t>
  </si>
  <si>
    <t>MH14LQ3961</t>
  </si>
  <si>
    <t>MH14MJ7138</t>
  </si>
  <si>
    <t>MH14LR2229</t>
  </si>
  <si>
    <t>MH14LR7922</t>
  </si>
  <si>
    <t>MH14LG1537</t>
  </si>
  <si>
    <t>MH12WV7789</t>
  </si>
  <si>
    <t>MH14LR6917</t>
  </si>
  <si>
    <t>MH14LQ3190</t>
  </si>
  <si>
    <t>MH14KX7966</t>
  </si>
  <si>
    <t>MH14LG9217</t>
  </si>
  <si>
    <t>MH23BK2667</t>
  </si>
  <si>
    <t>MH14LM4260</t>
  </si>
  <si>
    <t>MH12WB5216</t>
  </si>
  <si>
    <t>MH12WL2154</t>
  </si>
  <si>
    <t>MH12VX4075</t>
  </si>
  <si>
    <t>MH12WL4609</t>
  </si>
  <si>
    <t>MH14LD3614</t>
  </si>
  <si>
    <t>MH12XF4840</t>
  </si>
  <si>
    <t>MH14LF4397</t>
  </si>
  <si>
    <t>MH14KV4441</t>
  </si>
  <si>
    <t>MH14LD1684</t>
  </si>
  <si>
    <t>MH14LN5782</t>
  </si>
  <si>
    <t>MH12WV0314</t>
  </si>
  <si>
    <t>MH12VX4180</t>
  </si>
  <si>
    <t>MH14LG0472</t>
  </si>
  <si>
    <t>MH12VP0769</t>
  </si>
  <si>
    <t>MH14LR3380</t>
  </si>
  <si>
    <t>MH14KC1997</t>
  </si>
  <si>
    <t>MH12UV2204</t>
  </si>
  <si>
    <t>MH14KR1802</t>
  </si>
  <si>
    <t>MH14KT3478</t>
  </si>
  <si>
    <t>MH12WM7658</t>
  </si>
  <si>
    <t>MH14KP5003</t>
  </si>
  <si>
    <t>MH14KR0966</t>
  </si>
  <si>
    <t>MH14LC1547</t>
  </si>
  <si>
    <t>MH12VS1687</t>
  </si>
  <si>
    <t>MH12UX1152</t>
  </si>
  <si>
    <t>TVS APACHE RR 310 BS6</t>
  </si>
  <si>
    <t>CONTINENTAL GT650 MISTER CLEAN</t>
  </si>
  <si>
    <t>SUZUKI GIXXER 150 SF</t>
  </si>
  <si>
    <t>CB350 RS MONOTONE</t>
  </si>
  <si>
    <t>BAJAJ PULSAR NS 125 UG</t>
  </si>
  <si>
    <t>YAMAHA FZX</t>
  </si>
  <si>
    <t>CLASSIC 350 CHROME BRONZE</t>
  </si>
  <si>
    <t>122934-ROHAN AUTOMOTIVE</t>
  </si>
  <si>
    <t>B2vbnqFFPZz</t>
  </si>
  <si>
    <t>B2v5j_qkn4z</t>
  </si>
  <si>
    <t>GoAcJHhBNNz</t>
  </si>
  <si>
    <t>A293G6rxJb</t>
  </si>
  <si>
    <t>BoenDmxAWm</t>
  </si>
  <si>
    <t>AokWLqI5y17</t>
  </si>
  <si>
    <t>GoHNqQhXH37</t>
  </si>
  <si>
    <t>A2my2217x5Zw</t>
  </si>
  <si>
    <t>koWL_e1q6b</t>
  </si>
  <si>
    <t>G2h9mtZls9c</t>
  </si>
  <si>
    <t>A6tvfGz7sNJm</t>
  </si>
  <si>
    <t>G64A8oJS4Ngm</t>
  </si>
  <si>
    <t>BoD8DEoiw7</t>
  </si>
  <si>
    <t>G63Ohn0kWc</t>
  </si>
  <si>
    <t>BPitKWVZJrz</t>
  </si>
  <si>
    <t>APKFGMt_i7</t>
  </si>
  <si>
    <t>B6fAgKv3sDM7</t>
  </si>
  <si>
    <t>GPUhHz-NRSm</t>
  </si>
  <si>
    <t>BPg7sTLkEc</t>
  </si>
  <si>
    <t>A6CqjIUWum</t>
  </si>
  <si>
    <t>Ao8G3-rK0Lm</t>
  </si>
  <si>
    <t>BPN8d45O4Egm</t>
  </si>
  <si>
    <t>B28u3S_y8zc</t>
  </si>
  <si>
    <t>GPvjllhYstS</t>
  </si>
  <si>
    <t>G6fMdQ8dp8S</t>
  </si>
  <si>
    <t>B2UVMDPsntS</t>
  </si>
  <si>
    <t>k6WH6TWtSm</t>
  </si>
  <si>
    <t>A6BLyHr0GWm</t>
  </si>
  <si>
    <t>ko9yVfWw4OM7</t>
  </si>
  <si>
    <t>GPUs73QXhL7</t>
  </si>
  <si>
    <t>A63E2q3ZIrm</t>
  </si>
  <si>
    <t>A6G5Jgw2MUc</t>
  </si>
  <si>
    <t>GoPGh2Pjv689</t>
  </si>
  <si>
    <t>G2BLIhbJKIc</t>
  </si>
  <si>
    <t>A6Nvka-qsDM7</t>
  </si>
  <si>
    <t>GoFvS1HilOIm</t>
  </si>
  <si>
    <t>ko1902MPBS</t>
  </si>
  <si>
    <t>G2bAOLwFkF8m</t>
  </si>
  <si>
    <t>A6HBa2BYbz</t>
  </si>
  <si>
    <t>G23YbBYZt9m</t>
  </si>
  <si>
    <t>A2GOPwfsJq7</t>
  </si>
  <si>
    <t>A2Nt4R0Gi7</t>
  </si>
  <si>
    <t>G289SlkUj7</t>
  </si>
  <si>
    <t>GoOGPBTw_NIm</t>
  </si>
  <si>
    <t>kobSMlocI9</t>
  </si>
  <si>
    <t>AoZzvJ3pOMz</t>
  </si>
  <si>
    <t>GPktGIEDYyb</t>
  </si>
  <si>
    <t>k6fqacJiv9m</t>
  </si>
  <si>
    <t>k6j2US_IVc</t>
  </si>
  <si>
    <t>APBAHBd9_NJc</t>
  </si>
  <si>
    <t>A6ry5V_SpOIm</t>
  </si>
  <si>
    <t>kosIC8jx3c</t>
  </si>
  <si>
    <t>AoiG3KCrpOIc</t>
  </si>
  <si>
    <t>k2rB7O674OMm</t>
  </si>
  <si>
    <t>Bote4d0st9</t>
  </si>
  <si>
    <t>kodMNQnDxv9</t>
  </si>
  <si>
    <t>BPVw5a3GN7</t>
  </si>
  <si>
    <t>A2vL7qR4DM7</t>
  </si>
  <si>
    <t>Bo2h2cg-iz</t>
  </si>
  <si>
    <t>AoXGJNwC_NMc</t>
  </si>
  <si>
    <t>G61ZucWc7m</t>
  </si>
  <si>
    <t>APvDKYEt8Yb</t>
  </si>
  <si>
    <t>B2c5rivyd1</t>
  </si>
  <si>
    <t>GPZAko5XAe8z</t>
  </si>
  <si>
    <t>G2v2d3yyd9</t>
  </si>
  <si>
    <t>GP7vfEKb_OI7</t>
  </si>
  <si>
    <t>AP7dHwWjYm</t>
  </si>
  <si>
    <t>G6Aw0uGnh9</t>
  </si>
  <si>
    <t>G28L3KQ4gVz</t>
  </si>
  <si>
    <t>GozKV-OJwCz</t>
  </si>
  <si>
    <t>BoxBrnHjsNMz</t>
  </si>
  <si>
    <t>koY_hfSFATm</t>
  </si>
  <si>
    <t>k2J5cfBBkS</t>
  </si>
  <si>
    <t>Go0lEGpIjz</t>
  </si>
  <si>
    <t>G2Af3CZBCH9</t>
  </si>
  <si>
    <t>k6QFfwyM0uc</t>
  </si>
  <si>
    <t>A2hWZEvxsvS</t>
  </si>
  <si>
    <t>kPot_1n0r7</t>
  </si>
  <si>
    <t>kPkUgIsy87z</t>
  </si>
  <si>
    <t>BoHbedPqhD7</t>
  </si>
  <si>
    <t>k2HvUjnXhb</t>
  </si>
  <si>
    <t>A6WyVdgduc</t>
  </si>
  <si>
    <t>G6Q-9XkjHDm</t>
  </si>
  <si>
    <t>B2gJIew1D7</t>
  </si>
  <si>
    <t>GPi8XDtESjzz</t>
  </si>
  <si>
    <t>APzKbffFHwc</t>
  </si>
  <si>
    <t>A6AZNBmZzcz</t>
  </si>
  <si>
    <t>kPtjNTo4C8b</t>
  </si>
  <si>
    <t>kPgAxgqq4NIz</t>
  </si>
  <si>
    <t>G6VwnRCF4z</t>
  </si>
  <si>
    <t>A6cy6k3ZMwz</t>
  </si>
  <si>
    <t>k6-taz-q_OI7</t>
  </si>
  <si>
    <t>A62wHCoZwm</t>
  </si>
  <si>
    <t>A6skpNw1Nz</t>
  </si>
  <si>
    <t>k2qHDVNYv9</t>
  </si>
  <si>
    <t>B2ySlTeFHOm</t>
  </si>
  <si>
    <t>kPkHnVYa5jm</t>
  </si>
  <si>
    <t>GoNvA5Gr_EMc</t>
  </si>
  <si>
    <t>G6D9K8kEDm</t>
  </si>
  <si>
    <t>k6QdMKEdGZm</t>
  </si>
  <si>
    <t>A2G7qp11Z1m</t>
  </si>
  <si>
    <t>AoLMOoSODwm</t>
  </si>
  <si>
    <t>kPPMRsd48S</t>
  </si>
  <si>
    <t>koG6vqDcK4c</t>
  </si>
  <si>
    <t>k6am-XP7JS</t>
  </si>
  <si>
    <t>Ao-jC-tfCz</t>
  </si>
  <si>
    <t>B2tGCsY_yS</t>
  </si>
  <si>
    <t>G6Ji9ibBV7</t>
  </si>
  <si>
    <t>BoynAYWoic</t>
  </si>
  <si>
    <t>B2OE7AQvZ7</t>
  </si>
  <si>
    <t>GoOEd3YB57</t>
  </si>
  <si>
    <t>k2ePE0Sqob</t>
  </si>
  <si>
    <t>AoVkkotABKez</t>
  </si>
  <si>
    <t>Aofhjx3kD7</t>
  </si>
  <si>
    <t>B6oIxC_w_NJ7</t>
  </si>
  <si>
    <t>B2DB_QGCpEg7</t>
  </si>
  <si>
    <t>kotlUsLYB5c</t>
  </si>
  <si>
    <t>k2h089bKhEz</t>
  </si>
  <si>
    <t>G6wAKtHm_NJc</t>
  </si>
  <si>
    <t>kPJAd7EMrnm</t>
  </si>
  <si>
    <t>G28m-6KVOz</t>
  </si>
  <si>
    <t>G6qcYYMjyS</t>
  </si>
  <si>
    <t>k6fvFRFsSz</t>
  </si>
  <si>
    <t>G2dhsd5t9z</t>
  </si>
  <si>
    <t>G21LrC0UoS</t>
  </si>
  <si>
    <t>AoEbI5eFP5m</t>
  </si>
  <si>
    <t>GopkOEzjt6v1</t>
  </si>
  <si>
    <t>koQwLFmOjEc</t>
  </si>
  <si>
    <t>B6uul1Ryibz</t>
  </si>
  <si>
    <t>k2uLHz2x1m</t>
  </si>
  <si>
    <t>kPzgl85nLc</t>
  </si>
  <si>
    <t>APCgx62FNgz</t>
  </si>
  <si>
    <t>APAbn8svpZ7</t>
  </si>
  <si>
    <t>GoVBpQcm_EM7</t>
  </si>
  <si>
    <t>B6kN_0-RX4m</t>
  </si>
  <si>
    <t>B2-yN623sNg7</t>
  </si>
  <si>
    <t>k2HBnvsKpOJc</t>
  </si>
  <si>
    <t>B6TGRCCQ09BS</t>
  </si>
  <si>
    <t>Ao8kk5O0yS</t>
  </si>
  <si>
    <t>B6y4fcihuc</t>
  </si>
  <si>
    <t>BPQQP_Xe6Z7</t>
  </si>
  <si>
    <t>Bo4vjckGRF7</t>
  </si>
  <si>
    <t>B6ktVYk6Oem</t>
  </si>
  <si>
    <t>BPv1Tm0kiz</t>
  </si>
  <si>
    <t>G6Jit5JApz</t>
  </si>
  <si>
    <t>koWkv_wGEz</t>
  </si>
  <si>
    <t>A6BjJNJWt1m</t>
  </si>
  <si>
    <t>B6-GGCDK_EIc</t>
  </si>
  <si>
    <t>GPy58eYptb</t>
  </si>
  <si>
    <t>A6Z6Pc34Ogm</t>
  </si>
  <si>
    <t>GPesb3v9vOc</t>
  </si>
  <si>
    <t>A2ZiaxHHBp7</t>
  </si>
  <si>
    <t>kPJGsCWWkXtc</t>
  </si>
  <si>
    <t>B6trRekUjm</t>
  </si>
  <si>
    <t>Bok5t-T9-Vm</t>
  </si>
  <si>
    <t>k6SBug0FX5Xz</t>
  </si>
  <si>
    <t>B6vG0JDw8ov9</t>
  </si>
  <si>
    <t>A2ehfvjlfb</t>
  </si>
  <si>
    <t>B6RGji62GCFc</t>
  </si>
  <si>
    <t>ko8CV2kufOm</t>
  </si>
  <si>
    <t>BPnHezK3cm</t>
  </si>
  <si>
    <t>AoZtMvyJLKm</t>
  </si>
  <si>
    <t>APB295a0fI1</t>
  </si>
  <si>
    <t>G6nAG-L_NIm</t>
  </si>
  <si>
    <t>Go4Q6uVeQS</t>
  </si>
  <si>
    <t>GPSD2lrBOz</t>
  </si>
  <si>
    <t>G2hG_M-LpNMm</t>
  </si>
  <si>
    <t>B6pA143y2vS</t>
  </si>
  <si>
    <t>BPYeuxZ8b7</t>
  </si>
  <si>
    <t>kPfR00vpMVm</t>
  </si>
  <si>
    <t>G6cWOUee25z</t>
  </si>
  <si>
    <t>Boy-HGr6097</t>
  </si>
  <si>
    <t>B20GKdqy98Nz</t>
  </si>
  <si>
    <t>G6SskSv1vNm</t>
  </si>
  <si>
    <t>k25NZ4LbE7</t>
  </si>
  <si>
    <t>G6Glz9v8sWc</t>
  </si>
  <si>
    <t>GoB0PF1PY97</t>
  </si>
  <si>
    <t>G62ksZnmwLcz</t>
  </si>
  <si>
    <t>G6Htj8M3pDJc</t>
  </si>
  <si>
    <t>Got07Wt8zz</t>
  </si>
  <si>
    <t>AocUMVcK4z</t>
  </si>
  <si>
    <t>G6G3s4FBITm</t>
  </si>
  <si>
    <t>B6Mk7fNO93</t>
  </si>
  <si>
    <t>BPEAg5aPGRlz</t>
  </si>
  <si>
    <t>GPZ8uBxm_DMm</t>
  </si>
  <si>
    <t>B6-8azk7sDgc</t>
  </si>
  <si>
    <t>GPTltnfX3c</t>
  </si>
  <si>
    <t>G6JHnjdAim</t>
  </si>
  <si>
    <t>BP-tF96r_DMc</t>
  </si>
  <si>
    <t>B2EoxdtEBS</t>
  </si>
  <si>
    <t>A6RhsDvyYb</t>
  </si>
  <si>
    <t>A68Gp6FC_Ogz</t>
  </si>
  <si>
    <t>BP9YOJHbvEc</t>
  </si>
  <si>
    <t>BPPGLdMSrL77</t>
  </si>
  <si>
    <t>k6kEEFH-5qm</t>
  </si>
  <si>
    <t>kPM-rdMenLm</t>
  </si>
  <si>
    <t>G2_cyiSGjc</t>
  </si>
  <si>
    <t>A6ppDss3SDz</t>
  </si>
  <si>
    <t>BoSVf5Vfgbc</t>
  </si>
  <si>
    <t>B6AWxicLwc7</t>
  </si>
  <si>
    <t>k2gfqEz8yZc</t>
  </si>
  <si>
    <t>BoA5yKdGWm</t>
  </si>
  <si>
    <t>B2MiAtiMwnz</t>
  </si>
  <si>
    <t>A6CvCikTVm</t>
  </si>
  <si>
    <t>BPHdn0Cv8d9</t>
  </si>
  <si>
    <t>Goy2rMOILCc</t>
  </si>
  <si>
    <t>GPG1l6EfVm</t>
  </si>
  <si>
    <t>ko79HSndwc</t>
  </si>
  <si>
    <t>GoZXcL8yc7</t>
  </si>
  <si>
    <t>k2YDIP0Wdz</t>
  </si>
  <si>
    <t>GoBI112BCFz</t>
  </si>
  <si>
    <t>AoTK4kSSGb</t>
  </si>
  <si>
    <t>GPyAxcPSsEI7</t>
  </si>
  <si>
    <t>GoDpvMjB81</t>
  </si>
  <si>
    <t>k2P1ea4IVc</t>
  </si>
  <si>
    <t>A2iPGm0G5z</t>
  </si>
  <si>
    <t>kowtvNkau7</t>
  </si>
  <si>
    <t>G2OdUsc4NIc</t>
  </si>
  <si>
    <t>GPRUjlwBNz</t>
  </si>
  <si>
    <t>A63MygKF_z</t>
  </si>
  <si>
    <t>G2_WxBWGvS</t>
  </si>
  <si>
    <t>AoJfDEbkjm</t>
  </si>
  <si>
    <t>G2EEIcJaWc</t>
  </si>
  <si>
    <t>GoBz6zN6iwm</t>
  </si>
  <si>
    <t>BP0dGuI8IJb</t>
  </si>
  <si>
    <t>AokKx1Wzcz</t>
  </si>
  <si>
    <t>Ao8kH5GjigLc</t>
  </si>
  <si>
    <t>B6SfsJj5JL7</t>
  </si>
  <si>
    <t>kPhOEs26g1</t>
  </si>
  <si>
    <t>A6JWiHKJrnz</t>
  </si>
  <si>
    <t>G6yNUa8pZc</t>
  </si>
  <si>
    <t>B2k0XtMMYqz</t>
  </si>
  <si>
    <t>G6SB9qUOsEJc</t>
  </si>
  <si>
    <t>GolkfT5QNIT3</t>
  </si>
  <si>
    <t>k6lwdcCyG1</t>
  </si>
  <si>
    <t>k2Hk3TYSKQDc</t>
  </si>
  <si>
    <t>B2DNd5yDB1</t>
  </si>
  <si>
    <t>GosgGm2xbc</t>
  </si>
  <si>
    <t>GPTDIIXwbEc</t>
  </si>
  <si>
    <t>AoDoEYnJ3Cz</t>
  </si>
  <si>
    <t>G2fB-TzcpDIc</t>
  </si>
  <si>
    <t>APHAU92Kgrnz</t>
  </si>
  <si>
    <t>k6BGDW5yyzm</t>
  </si>
  <si>
    <t>BP_qi7K3c7</t>
  </si>
  <si>
    <t>A6FEjsLGEm</t>
  </si>
  <si>
    <t>k6Uvrqow_EIz</t>
  </si>
  <si>
    <t>BP0kRaGtknem</t>
  </si>
  <si>
    <t>B23deA5JrRc</t>
  </si>
  <si>
    <t>BoTqGMSsDI7</t>
  </si>
  <si>
    <t>A6lEjAhti7</t>
  </si>
  <si>
    <t>A6UAhFU2qQEc</t>
  </si>
  <si>
    <t>G6R22q4xim</t>
  </si>
  <si>
    <t>koVaHu-hfa7</t>
  </si>
  <si>
    <t>BPXyTM7u69</t>
  </si>
  <si>
    <t>GoLfE2BLRc</t>
  </si>
  <si>
    <t>AoWpNe9w37c</t>
  </si>
  <si>
    <t>BPXf5_woltm</t>
  </si>
  <si>
    <t>AP3hYCzpDg7</t>
  </si>
  <si>
    <t>kP3DBbPDg9</t>
  </si>
  <si>
    <t>APiP2DMLKz</t>
  </si>
  <si>
    <t>B24GClempNIm</t>
  </si>
  <si>
    <t>A6YkBumV_NIm</t>
  </si>
  <si>
    <t>GPfzHUMX3m</t>
  </si>
  <si>
    <t>k6ZoSLl_97</t>
  </si>
  <si>
    <t>k2y8joGYb7</t>
  </si>
  <si>
    <t>kPSgFz7bkS</t>
  </si>
  <si>
    <t>BovCaMk6Oez</t>
  </si>
  <si>
    <t>A6NBw5fNIrRc</t>
  </si>
  <si>
    <t>B2Jkmj_8vzz</t>
  </si>
  <si>
    <t>A2J6at9DVNc</t>
  </si>
  <si>
    <t>AovXFk1dmsz</t>
  </si>
  <si>
    <t>ko8OlqNYkZc</t>
  </si>
  <si>
    <t>k2AgDQqudM1</t>
  </si>
  <si>
    <t>APlB5OPjsDIm</t>
  </si>
  <si>
    <t>k2kOM8q0rc</t>
  </si>
  <si>
    <t>B2wvM_bVsEgc</t>
  </si>
  <si>
    <t>GPJBWCgJQuom</t>
  </si>
  <si>
    <t>GoY8rxnyt01</t>
  </si>
  <si>
    <t>G2U9n-ADD7</t>
  </si>
  <si>
    <t>koUvV2uFsm</t>
  </si>
  <si>
    <t>AP8pErfY_8b</t>
  </si>
  <si>
    <t>Gol3Mfl31Nz</t>
  </si>
  <si>
    <t>Go9unDn4Ngz</t>
  </si>
  <si>
    <t>APEWF1ga57</t>
  </si>
  <si>
    <t>APG1EgdZybz</t>
  </si>
  <si>
    <t>Bo-8OUT747</t>
  </si>
  <si>
    <t>G2uOq3I9tc</t>
  </si>
  <si>
    <t>k6hSZHMZDm</t>
  </si>
  <si>
    <t>kP8Z7ChM0qz</t>
  </si>
  <si>
    <t>BoGRrxQt_Zz</t>
  </si>
  <si>
    <t>G6BkotlN4NJz</t>
  </si>
  <si>
    <t>kP_6YWHaZuc</t>
  </si>
  <si>
    <t>GoGEnK4dQI9</t>
  </si>
  <si>
    <t>G2ykcOShmGkb</t>
  </si>
  <si>
    <t>BoA12zP0S7</t>
  </si>
  <si>
    <t>AP3qjiP2M1</t>
  </si>
  <si>
    <t>A6e8h7oNI9</t>
  </si>
  <si>
    <t>B20u07yd4tS</t>
  </si>
  <si>
    <t>kocKapSrrc7</t>
  </si>
  <si>
    <t>B2ftSOKQXQLc</t>
  </si>
  <si>
    <t>BPkp33J8p5c</t>
  </si>
  <si>
    <t>GP_BsBoPeNMm</t>
  </si>
  <si>
    <t>k2tax_usNM7</t>
  </si>
  <si>
    <t>GohSBttO0m</t>
  </si>
  <si>
    <t>B6w_Dnbl-7</t>
  </si>
  <si>
    <t>GPe6Ltmwwm7</t>
  </si>
  <si>
    <t>A2oWYx8OGb</t>
  </si>
  <si>
    <t>G6keZBrsEJ7</t>
  </si>
  <si>
    <t>k2lNLBj_NM7</t>
  </si>
  <si>
    <t>B6Yf1KFXPim</t>
  </si>
  <si>
    <t>A2DBmVWDIrR7</t>
  </si>
  <si>
    <t>A2Um78XRLm</t>
  </si>
  <si>
    <t>APrNZcWmz7</t>
  </si>
  <si>
    <t>B2A_sv8eHOc</t>
  </si>
  <si>
    <t>B651ulmrwzc</t>
  </si>
  <si>
    <t>BoBi8RmKd3c</t>
  </si>
  <si>
    <t>GPJtMoxS_EI7</t>
  </si>
  <si>
    <t>A6Az1jtCesm</t>
  </si>
  <si>
    <t>kPkA3feZ5i7</t>
  </si>
  <si>
    <t>G6yZ-itsi7</t>
  </si>
  <si>
    <t>BofAe8Hutov9</t>
  </si>
  <si>
    <t>kPbpBmmC_m</t>
  </si>
  <si>
    <t>k6O_cc57cc</t>
  </si>
  <si>
    <t>GPDsbLULbNz</t>
  </si>
  <si>
    <t>kPQoR2BNgS</t>
  </si>
  <si>
    <t>koQtwFeDYy9</t>
  </si>
  <si>
    <t>Ao4DlDYredm</t>
  </si>
  <si>
    <t>kodNpPjXsz</t>
  </si>
  <si>
    <t>G2HGroV1_Egc</t>
  </si>
  <si>
    <t>B2Dkc3SAuz</t>
  </si>
  <si>
    <t>B6HO3AOHum</t>
  </si>
  <si>
    <t>k6t-akVd3c</t>
  </si>
  <si>
    <t>k6AqCQ39Gum</t>
  </si>
  <si>
    <t>GoMu8HtsWm</t>
  </si>
  <si>
    <t>koxZvbt2eJ7</t>
  </si>
  <si>
    <t>GoNsfe0fg1</t>
  </si>
  <si>
    <t>kPUwYmXlEMm</t>
  </si>
  <si>
    <t>kPZaIPkOIb</t>
  </si>
  <si>
    <t>G2hWaEcpNJz</t>
  </si>
  <si>
    <t>A2GAv03PBnez</t>
  </si>
  <si>
    <t>k2SNcIR4Dgz</t>
  </si>
  <si>
    <t>k2d4uRqt2y1</t>
  </si>
  <si>
    <t>kPkmaHn88xS</t>
  </si>
  <si>
    <t>B65ChaiAFym</t>
  </si>
  <si>
    <t>GoIpwRYZ8bm</t>
  </si>
  <si>
    <t>B6UNMYrGNm</t>
  </si>
  <si>
    <t>APBCGew5I3c</t>
  </si>
  <si>
    <t>G6VA5v2PBKF7</t>
  </si>
  <si>
    <t>AoZyma0sy9</t>
  </si>
  <si>
    <t>kPt7lN0Vrm</t>
  </si>
  <si>
    <t>GPARJkXy8cc</t>
  </si>
  <si>
    <t>B2ahBJtOB1</t>
  </si>
  <si>
    <t>A6p6l0c3rzc</t>
  </si>
  <si>
    <t>B6j6yHMWNm</t>
  </si>
  <si>
    <t>APyA-UZep1m</t>
  </si>
  <si>
    <t>k20dN98Ok9</t>
  </si>
  <si>
    <t>B6U6KbNjEz</t>
  </si>
  <si>
    <t>AoXAztSeBaz</t>
  </si>
  <si>
    <t>k6SGsYbVpEIc</t>
  </si>
  <si>
    <t>k2yW1UEy8Y9</t>
  </si>
  <si>
    <t>B2BuXuD31Nm</t>
  </si>
  <si>
    <t>koGLoEHCl_z</t>
  </si>
  <si>
    <t>GPNqkUsJqz</t>
  </si>
  <si>
    <t>k6RTsFrbO7</t>
  </si>
  <si>
    <t>G2pY4SMU5m</t>
  </si>
  <si>
    <t>k2sr_HTZjc</t>
  </si>
  <si>
    <t>APGdOJKdGWc</t>
  </si>
  <si>
    <t>G68mS_9R0w7</t>
  </si>
  <si>
    <t>BPAyZf8OGS</t>
  </si>
  <si>
    <t>BPH7vWNY8b</t>
  </si>
  <si>
    <t>G2GTQFBpMjc</t>
  </si>
  <si>
    <t>BoloALA_Iuz</t>
  </si>
  <si>
    <t>G6GMNdwnXQS</t>
  </si>
  <si>
    <t>AoLokkCrcm</t>
  </si>
  <si>
    <t>k6B6TUNe_17</t>
  </si>
  <si>
    <t>B6tw_o2E1m</t>
  </si>
  <si>
    <t>BoWAh79wsEgm</t>
  </si>
  <si>
    <t>koPkdjuXg3Cc</t>
  </si>
  <si>
    <t>koaqLsgeCrz</t>
  </si>
  <si>
    <t>B6BEzbDE3c</t>
  </si>
  <si>
    <t>k6O56GR3c7</t>
  </si>
  <si>
    <t>BolmyYUrFdm</t>
  </si>
  <si>
    <t>Ao2EKvpJqc</t>
  </si>
  <si>
    <t>APm7ePY-Zz</t>
  </si>
  <si>
    <t>B2BGyTEKl_7</t>
  </si>
  <si>
    <t>koAxhVjSBqm</t>
  </si>
  <si>
    <t>k6tcoLJJdVm</t>
  </si>
  <si>
    <t>ko54bitydb</t>
  </si>
  <si>
    <t>G2nGSdZiFRPm</t>
  </si>
  <si>
    <t>B68sNSK4Vm</t>
  </si>
  <si>
    <t>GoAGkH7z_Ng7</t>
  </si>
  <si>
    <t>GPQGohZ9_NIm</t>
  </si>
  <si>
    <t>BoXbzT1rr7c</t>
  </si>
  <si>
    <t>GoiXCPAx9c</t>
  </si>
  <si>
    <t>AoA1bdBjhN7</t>
  </si>
  <si>
    <t>A2rSNc8tic</t>
  </si>
  <si>
    <t>A2lvWuqVsNIz</t>
  </si>
  <si>
    <t>k2pMnnV_OMm</t>
  </si>
  <si>
    <t>GoOHHdJuyb</t>
  </si>
  <si>
    <t>B2_b_dWySz</t>
  </si>
  <si>
    <t>AP2ySr8KpEgz</t>
  </si>
  <si>
    <t>komQsPLiIL7</t>
  </si>
  <si>
    <t>APBbpw4YV37</t>
  </si>
  <si>
    <t>A2gJKbBjhNm</t>
  </si>
  <si>
    <t>GoWg-KHM9c</t>
  </si>
  <si>
    <t>GPbA-i39Om</t>
  </si>
  <si>
    <t>koyexnugKJ7</t>
  </si>
  <si>
    <t>APw7rdRsNIz</t>
  </si>
  <si>
    <t>k2tFigwigw7</t>
  </si>
  <si>
    <t>GoK5eHgq8b</t>
  </si>
  <si>
    <t>A289VaZ2LRz</t>
  </si>
  <si>
    <t>kPgMMd_LbN7</t>
  </si>
  <si>
    <t>kovfGBMit1c</t>
  </si>
  <si>
    <t>B2Lup72uhDm</t>
  </si>
  <si>
    <t>Aol15LEsEg7</t>
  </si>
  <si>
    <t>Go19RBuigw7</t>
  </si>
  <si>
    <t>G2qYPr601c</t>
  </si>
  <si>
    <t>k6kmGBr8otS</t>
  </si>
  <si>
    <t>G6L_XL6EIS</t>
  </si>
  <si>
    <t>k65Viiyx_yb</t>
  </si>
  <si>
    <t>ko0o3BP6N1m</t>
  </si>
  <si>
    <t>GPtYeuVhg9z</t>
  </si>
  <si>
    <t>A676lSKZJrz</t>
  </si>
  <si>
    <t>BosoF_wtot1</t>
  </si>
  <si>
    <t>GPwqNy9u2S</t>
  </si>
  <si>
    <t>G2Wu3_Ysv9</t>
  </si>
  <si>
    <t>BPKKTByGnFm</t>
  </si>
  <si>
    <t>G6gFU3F21f7</t>
  </si>
  <si>
    <t>k6FAWYxLsEM7</t>
  </si>
  <si>
    <t>B6qgSr9bA1</t>
  </si>
  <si>
    <t>GP-lcrFr9Ez</t>
  </si>
  <si>
    <t>B2yjMhGDNm</t>
  </si>
  <si>
    <t>GPe8pTwbO7</t>
  </si>
  <si>
    <t>k6GYCXCyZ9c</t>
  </si>
  <si>
    <t>B6rSviy4iz</t>
  </si>
  <si>
    <t>B64gVtGYSz</t>
  </si>
  <si>
    <t>G6GfUjVdg9</t>
  </si>
  <si>
    <t>G2AGrBIUiuz</t>
  </si>
  <si>
    <t>A62aV3gKMm</t>
  </si>
  <si>
    <t>Ao38QYH8d9</t>
  </si>
  <si>
    <t>G2yHsQ9bkb</t>
  </si>
  <si>
    <t>koKXfvLpDJ7</t>
  </si>
  <si>
    <t>APGX7f4Iu7</t>
  </si>
  <si>
    <t>k2GjIU-iybm</t>
  </si>
  <si>
    <t>koI29kSrrmc</t>
  </si>
  <si>
    <t>A6GuU03InJc</t>
  </si>
  <si>
    <t>G6_l4hY1kb</t>
  </si>
  <si>
    <t>B2pKCc5mm7</t>
  </si>
  <si>
    <t>GoGRVIB_C81</t>
  </si>
  <si>
    <t>BPt4gL34DJ7</t>
  </si>
  <si>
    <t>A6kO3Ijesc</t>
  </si>
  <si>
    <t>k2zjYsRF_c</t>
  </si>
  <si>
    <t>Bo3ihukCQ9</t>
  </si>
  <si>
    <t>B2hkFY6ZI3Km</t>
  </si>
  <si>
    <t>A68yd1G6eOJm</t>
  </si>
  <si>
    <t>A6K0DKBTjm</t>
  </si>
  <si>
    <t>BPgAwoYoAnlc</t>
  </si>
  <si>
    <t>G2YVtv2N9c</t>
  </si>
  <si>
    <t>kPYtzLseGX87</t>
  </si>
  <si>
    <t>A6xAiB7q_Dgz</t>
  </si>
  <si>
    <t>B2WfW15fjz</t>
  </si>
  <si>
    <t>A668ls6PJ1</t>
  </si>
  <si>
    <t>kP0rNRGqfNz</t>
  </si>
  <si>
    <t>kP08051qsDJc</t>
  </si>
  <si>
    <t>A6vrxT3AEm</t>
  </si>
  <si>
    <t>BPHtl5Uz6F87</t>
  </si>
  <si>
    <t>k2G6ktRHJ97</t>
  </si>
  <si>
    <t>APGx1d-8sim</t>
  </si>
  <si>
    <t>G6NCUojxrz</t>
  </si>
  <si>
    <t>B6vAQcj_DJc</t>
  </si>
  <si>
    <t>B6dfRHgdu7</t>
  </si>
  <si>
    <t>G6NrQzDjO7</t>
  </si>
  <si>
    <t>G2Amhv2nE3c</t>
  </si>
  <si>
    <t>G6A53EQUWjz</t>
  </si>
  <si>
    <t>A2yKC_jV0IS</t>
  </si>
  <si>
    <t>G6C9Sjyv0S</t>
  </si>
  <si>
    <t>A67XMq0GZ7</t>
  </si>
  <si>
    <t>G2FVUxj_EI7</t>
  </si>
  <si>
    <t>AoAmcZBuky1</t>
  </si>
  <si>
    <t>G2J_l3Kefb</t>
  </si>
  <si>
    <t>A6DtQ7Jh9yOc</t>
  </si>
  <si>
    <t>G6tk52nL7z</t>
  </si>
  <si>
    <t>B6cAs5otJwCz</t>
  </si>
  <si>
    <t>A6uDgVBM3Rm</t>
  </si>
  <si>
    <t>APg2yZ2PJS</t>
  </si>
  <si>
    <t>BoZQ9w0GZz</t>
  </si>
  <si>
    <t>Boppk2L_NIz</t>
  </si>
  <si>
    <t>G2nwzUwGNz</t>
  </si>
  <si>
    <t>k2dKUKPiLm</t>
  </si>
  <si>
    <t>k21HioqB81</t>
  </si>
  <si>
    <t>A2OBkZfjsOJm</t>
  </si>
  <si>
    <t>koQfwGzTtpz</t>
  </si>
  <si>
    <t>APjt0OVRpDJm</t>
  </si>
  <si>
    <t>k2h8AYWZopm</t>
  </si>
  <si>
    <t>BPhdR3SDN37</t>
  </si>
  <si>
    <t>BPaA-7cCvoyS</t>
  </si>
  <si>
    <t>GPm82dmwr7m</t>
  </si>
  <si>
    <t>GPybghBjkyb</t>
  </si>
  <si>
    <t>G2YHOmh4BPm</t>
  </si>
  <si>
    <t>DIGHI</t>
  </si>
  <si>
    <t>JAMBHUL WADI</t>
  </si>
  <si>
    <t>KHADACHIWADI</t>
  </si>
  <si>
    <t>PEER</t>
  </si>
  <si>
    <t>SOMANTNE</t>
  </si>
  <si>
    <t>TALAWADE</t>
  </si>
  <si>
    <t>VADGAON MAVAL</t>
  </si>
  <si>
    <t>VADGAON SHERI</t>
  </si>
  <si>
    <t>ONLINE</t>
  </si>
  <si>
    <t>01.08.26</t>
  </si>
  <si>
    <t>STABLE</t>
  </si>
  <si>
    <t>DATTATRAY BACCHE</t>
  </si>
  <si>
    <t>COLLECT</t>
  </si>
  <si>
    <t>Unallocated</t>
  </si>
  <si>
    <t>A2ynyT75mob</t>
  </si>
  <si>
    <t>k6AAuj1Kt68S</t>
  </si>
  <si>
    <t>k6cTy9lBUm</t>
  </si>
  <si>
    <t>A2Y1YA3pNIc</t>
  </si>
  <si>
    <t>kP2bb4nepm</t>
  </si>
  <si>
    <t>GPPLtjdBim</t>
  </si>
  <si>
    <t>G69k9gMqpOMc</t>
  </si>
  <si>
    <t>kPjGQ2IR_NJm</t>
  </si>
  <si>
    <t>APL8eR_rpEM7</t>
  </si>
  <si>
    <t>k6RVUHbqoS</t>
  </si>
  <si>
    <t>AodyZFNczm</t>
  </si>
  <si>
    <t>A6S8ct3aw9Ez</t>
  </si>
  <si>
    <t>Bou6ZFRFpz</t>
  </si>
  <si>
    <t>GPnA5XxDgrK7</t>
  </si>
  <si>
    <t>BoBBeclw_NM7</t>
  </si>
  <si>
    <t>k6bj5dz_OIc</t>
  </si>
  <si>
    <t>BPmkdf2qsOgc</t>
  </si>
  <si>
    <t>APKF-xitbz</t>
  </si>
  <si>
    <t>B2eIjCwSOm</t>
  </si>
  <si>
    <t>G6R1z2HStDc</t>
  </si>
  <si>
    <t>A6GAR0Td_tS</t>
  </si>
  <si>
    <t>koiWeMh-Wq7</t>
  </si>
  <si>
    <t>APytHXUkZc</t>
  </si>
  <si>
    <t>AoX3q6qHEc</t>
  </si>
  <si>
    <t>GoVKjSCeh1</t>
  </si>
  <si>
    <t>G2v1eQrpEJ7</t>
  </si>
  <si>
    <t>kPkjyH-t_5c</t>
  </si>
  <si>
    <t>A6IymgK0GZm</t>
  </si>
  <si>
    <t>G6ZGhdI5eOMm</t>
  </si>
  <si>
    <t>GPUdtgIYjz</t>
  </si>
  <si>
    <t>B2kAOO21rrzc</t>
  </si>
  <si>
    <t>G2kV8qdAW7</t>
  </si>
  <si>
    <t>A2vHTD9Aqz</t>
  </si>
  <si>
    <t>B6svCMbusDg7</t>
  </si>
  <si>
    <t>G6i8Ra9ChNm</t>
  </si>
  <si>
    <t>GPIGGeCYGWc</t>
  </si>
  <si>
    <t>B6yJStqGv1</t>
  </si>
  <si>
    <t>kPM9O9OVOm</t>
  </si>
  <si>
    <t>koVDYnhIb7</t>
  </si>
  <si>
    <t>A6uamzELzz</t>
  </si>
  <si>
    <t>G2TtfJBEOz</t>
  </si>
  <si>
    <t>komQOh4Mum</t>
  </si>
  <si>
    <t>Go3-Qv34Ogm</t>
  </si>
  <si>
    <t>B6lRbc5c69</t>
  </si>
  <si>
    <t>GoJgzulX41c</t>
  </si>
  <si>
    <t>A6MM_xFCL7</t>
  </si>
  <si>
    <t>Ao-yqPbRpOJ7</t>
  </si>
  <si>
    <t>G23A2kFC4OM7</t>
  </si>
  <si>
    <t>ZBHT0016</t>
  </si>
  <si>
    <t>04.08.26</t>
  </si>
  <si>
    <t xml:space="preserve">TEST </t>
  </si>
  <si>
    <t xml:space="preserve">DRR FOR 30 % 6 DAYS </t>
  </si>
  <si>
    <t>05.08.26</t>
  </si>
  <si>
    <t>BRANCH</t>
  </si>
  <si>
    <t>OS</t>
  </si>
  <si>
    <t>REPO</t>
  </si>
  <si>
    <t>EXP</t>
  </si>
  <si>
    <t>KIV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</si>
</sst>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 #,##0.00_ ;_ * \-#,##0.00_ ;_ * &quot;-&quot;??_ ;_ @_ "/>
    <numFmt numFmtId="164" formatCode="0_ ;[Red]\-0\ "/>
    <numFmt numFmtId="165" formatCode="0.0"/>
    <numFmt numFmtId="166" formatCode="#,##0.0"/>
    <numFmt numFmtId="167" formatCode="0.0%"/>
    <numFmt numFmtId="168" formatCode="[$-F800]dddd\,\ mmmm\ dd\,\ yyyy"/>
  </numFmts>
  <fonts count="33" x14ac:knownFonts="1">
    <font>
      <sz val="11"/>
      <color theme="1"/>
      <name val="Calibri"/>
      <family val="2"/>
      <scheme val="minor"/>
    </font>
    <font>
      <b/>
      <sz val="11"/>
      <color theme="1"/>
      <name val="Calibri"/>
      <family val="2"/>
      <scheme val="minor"/>
    </font>
    <font>
      <b/>
      <sz val="12"/>
      <color theme="1"/>
      <name val="Calibri"/>
      <family val="2"/>
      <scheme val="minor"/>
    </font>
    <font>
      <b/>
      <sz val="10"/>
      <color theme="1"/>
      <name val="Calibri"/>
      <family val="2"/>
      <scheme val="minor"/>
    </font>
    <font>
      <sz val="11"/>
      <color theme="1"/>
      <name val="Calibri"/>
      <family val="2"/>
      <scheme val="minor"/>
    </font>
    <font>
      <b/>
      <sz val="13"/>
      <color theme="3"/>
      <name val="Calibri"/>
      <family val="2"/>
      <scheme val="minor"/>
    </font>
    <font>
      <b/>
      <sz val="11"/>
      <color theme="0"/>
      <name val="Calibri"/>
      <family val="2"/>
      <scheme val="minor"/>
    </font>
    <font>
      <sz val="11"/>
      <color theme="0"/>
      <name val="Calibri"/>
      <family val="2"/>
      <scheme val="minor"/>
    </font>
    <font>
      <b/>
      <sz val="9"/>
      <color theme="0"/>
      <name val="Calibri"/>
      <family val="2"/>
      <scheme val="minor"/>
    </font>
    <font>
      <sz val="13"/>
      <color theme="1"/>
      <name val="Calibri"/>
      <family val="2"/>
      <scheme val="minor"/>
    </font>
    <font>
      <sz val="9"/>
      <color theme="1"/>
      <name val="Calibri"/>
      <family val="2"/>
      <scheme val="minor"/>
    </font>
    <font>
      <sz val="8"/>
      <color theme="1"/>
      <name val="Calibri"/>
      <family val="2"/>
      <scheme val="minor"/>
    </font>
    <font>
      <sz val="10"/>
      <name val="Arial"/>
      <family val="2"/>
    </font>
    <font>
      <sz val="10"/>
      <color rgb="FFFF0000"/>
      <name val="Arial"/>
      <family val="2"/>
    </font>
    <font>
      <b/>
      <sz val="13"/>
      <color theme="1"/>
      <name val="Calibri"/>
      <family val="2"/>
      <scheme val="minor"/>
    </font>
    <font>
      <b/>
      <sz val="12"/>
      <name val="Calibri"/>
      <family val="2"/>
      <scheme val="minor"/>
    </font>
    <font>
      <sz val="11"/>
      <name val="Calibri"/>
      <family val="2"/>
      <scheme val="minor"/>
    </font>
    <font>
      <b/>
      <sz val="11"/>
      <name val="Calibri"/>
      <family val="2"/>
      <scheme val="minor"/>
    </font>
    <font>
      <b/>
      <sz val="15"/>
      <color theme="1"/>
      <name val="Calibri"/>
      <family val="2"/>
      <scheme val="minor"/>
    </font>
    <font>
      <b/>
      <u/>
      <sz val="12"/>
      <color theme="1"/>
      <name val="Calibri"/>
      <family val="2"/>
      <scheme val="minor"/>
    </font>
    <font>
      <sz val="13"/>
      <color theme="3"/>
      <name val="Calibri"/>
      <family val="2"/>
      <scheme val="minor"/>
    </font>
    <font>
      <sz val="15"/>
      <color theme="1"/>
      <name val="Calibri"/>
      <family val="2"/>
      <scheme val="minor"/>
    </font>
    <font>
      <sz val="24"/>
      <color theme="1"/>
      <name val="Calibri"/>
      <family val="2"/>
      <scheme val="minor"/>
    </font>
    <font>
      <sz val="12"/>
      <color theme="1"/>
      <name val="Calibri"/>
      <family val="2"/>
      <scheme val="minor"/>
    </font>
    <font>
      <u/>
      <sz val="12"/>
      <color theme="1"/>
      <name val="Calibri"/>
      <family val="2"/>
      <scheme val="minor"/>
    </font>
    <font>
      <sz val="10"/>
      <color theme="1"/>
      <name val="Calibri"/>
      <family val="2"/>
      <scheme val="minor"/>
    </font>
    <font>
      <u/>
      <sz val="15"/>
      <color theme="1"/>
      <name val="Calibri"/>
      <family val="2"/>
      <scheme val="minor"/>
    </font>
    <font>
      <u/>
      <sz val="11"/>
      <color theme="1"/>
      <name val="Calibri"/>
      <family val="2"/>
      <scheme val="minor"/>
    </font>
    <font>
      <b/>
      <u/>
      <sz val="11"/>
      <color theme="1"/>
      <name val="Calibri"/>
      <family val="2"/>
      <scheme val="minor"/>
    </font>
    <font>
      <sz val="12"/>
      <color theme="1" tint="4.9989318521683403E-2"/>
      <name val="Calibri"/>
      <family val="2"/>
      <scheme val="minor"/>
    </font>
    <font>
      <sz val="12"/>
      <name val="Arial"/>
      <family val="2"/>
    </font>
    <font>
      <b/>
      <u/>
      <sz val="10"/>
      <color theme="1"/>
      <name val="Calibri"/>
      <family val="2"/>
      <scheme val="minor"/>
    </font>
    <font>
      <sz val="10"/>
      <color theme="1"/>
      <name val="Tahoma"/>
      <family val="2"/>
    </font>
  </fonts>
  <fills count="16">
    <fill>
      <patternFill patternType="none"/>
    </fill>
    <fill>
      <patternFill patternType="gray125"/>
    </fill>
    <fill>
      <patternFill patternType="solid">
        <fgColor theme="7" tint="0.79998168889431442"/>
        <bgColor indexed="64"/>
      </patternFill>
    </fill>
    <fill>
      <patternFill patternType="solid">
        <fgColor rgb="FF0070C0"/>
        <bgColor indexed="64"/>
      </patternFill>
    </fill>
    <fill>
      <patternFill patternType="solid">
        <fgColor rgb="FFFFFF00"/>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indexed="6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5" tint="0.59999389629810485"/>
        <bgColor theme="4" tint="0.59999389629810485"/>
      </patternFill>
    </fill>
    <fill>
      <patternFill patternType="solid">
        <fgColor theme="0"/>
        <bgColor indexed="64"/>
      </patternFill>
    </fill>
    <fill>
      <patternFill patternType="solid">
        <fgColor auto="1"/>
        <bgColor indexed="64"/>
      </patternFill>
    </fill>
  </fills>
  <borders count="59">
    <border>
      <left/>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bottom style="thin">
        <color indexed="64"/>
      </bottom>
      <diagonal/>
    </border>
    <border>
      <left/>
      <right/>
      <top/>
      <bottom style="thick">
        <color theme="4" tint="0.499984740745262"/>
      </bottom>
      <diagonal/>
    </border>
    <border>
      <left style="thin">
        <color rgb="FFABABAB"/>
      </left>
      <right/>
      <top style="thin">
        <color rgb="FFABABAB"/>
      </top>
      <bottom/>
      <diagonal/>
    </border>
    <border>
      <left style="thin">
        <color indexed="65"/>
      </left>
      <right style="thin">
        <color rgb="FFABABAB"/>
      </right>
      <top style="thin">
        <color rgb="FFABABAB"/>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rgb="FFABABAB"/>
      </right>
      <top/>
      <bottom/>
      <diagonal/>
    </border>
    <border>
      <left style="thin">
        <color rgb="FFABABAB"/>
      </left>
      <right/>
      <top/>
      <bottom/>
      <diagonal/>
    </border>
    <border>
      <left style="medium">
        <color indexed="64"/>
      </left>
      <right/>
      <top style="medium">
        <color indexed="64"/>
      </top>
      <bottom style="medium">
        <color indexed="64"/>
      </bottom>
      <diagonal/>
    </border>
    <border>
      <left style="thin">
        <color rgb="FFABABAB"/>
      </left>
      <right/>
      <top/>
      <bottom style="thin">
        <color indexed="64"/>
      </bottom>
      <diagonal/>
    </border>
    <border>
      <left style="thin">
        <color indexed="65"/>
      </left>
      <right/>
      <top/>
      <bottom style="thin">
        <color indexed="64"/>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rgb="FFABABAB"/>
      </left>
      <right/>
      <top style="thin">
        <color rgb="FFABABAB"/>
      </top>
      <bottom style="thin">
        <color indexed="64"/>
      </bottom>
      <diagonal/>
    </border>
    <border>
      <left style="thin">
        <color indexed="65"/>
      </left>
      <right/>
      <top style="thin">
        <color rgb="FFABABAB"/>
      </top>
      <bottom style="thin">
        <color indexed="64"/>
      </bottom>
      <diagonal/>
    </border>
    <border>
      <left style="thin">
        <color indexed="65"/>
      </left>
      <right style="thin">
        <color rgb="FFABABAB"/>
      </right>
      <top style="thin">
        <color rgb="FFABABAB"/>
      </top>
      <bottom style="thin">
        <color indexed="64"/>
      </bottom>
      <diagonal/>
    </border>
    <border>
      <left style="thin">
        <color indexed="64"/>
      </left>
      <right style="thin">
        <color indexed="64"/>
      </right>
      <top/>
      <bottom/>
      <diagonal/>
    </border>
    <border>
      <left/>
      <right/>
      <top/>
      <bottom style="medium">
        <color indexed="64"/>
      </bottom>
      <diagonal/>
    </border>
    <border>
      <left/>
      <right style="thin">
        <color indexed="64"/>
      </right>
      <top style="thin">
        <color indexed="64"/>
      </top>
      <bottom/>
      <diagonal/>
    </border>
    <border>
      <left/>
      <right/>
      <top style="thin">
        <color indexed="64"/>
      </top>
      <bottom/>
      <diagonal/>
    </border>
    <border>
      <left style="thin">
        <color rgb="FFABABAB"/>
      </left>
      <right style="thin">
        <color rgb="FFABABAB"/>
      </right>
      <top style="thin">
        <color rgb="FFABABAB"/>
      </top>
      <bottom style="thin">
        <color rgb="FFABABAB"/>
      </bottom>
      <diagonal/>
    </border>
    <border>
      <left style="thin">
        <color rgb="FFABABAB"/>
      </left>
      <right style="medium">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thin">
        <color rgb="FFABABAB"/>
      </left>
      <right style="medium">
        <color indexed="64"/>
      </right>
      <top style="medium">
        <color indexed="64"/>
      </top>
      <bottom/>
      <diagonal/>
    </border>
    <border>
      <left style="medium">
        <color indexed="64"/>
      </left>
      <right/>
      <top/>
      <bottom/>
      <diagonal/>
    </border>
    <border>
      <left style="thin">
        <color rgb="FFABABAB"/>
      </left>
      <right style="medium">
        <color indexed="64"/>
      </right>
      <top/>
      <bottom/>
      <diagonal/>
    </border>
    <border>
      <left style="thin">
        <color indexed="64"/>
      </left>
      <right style="medium">
        <color indexed="64"/>
      </right>
      <top/>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7">
    <xf numFmtId="0" fontId="0" fillId="0" borderId="0"/>
    <xf numFmtId="9" fontId="4" fillId="0" borderId="0"/>
    <xf numFmtId="0" fontId="12" fillId="0" borderId="0"/>
    <xf numFmtId="0" fontId="12" fillId="0" borderId="0"/>
    <xf numFmtId="0" fontId="5" fillId="0" borderId="7"/>
    <xf numFmtId="43" fontId="4" fillId="0" borderId="0"/>
    <xf numFmtId="0" fontId="4" fillId="0" borderId="0"/>
  </cellStyleXfs>
  <cellXfs count="405">
    <xf numFmtId="0" fontId="0" fillId="0" borderId="0" xfId="0"/>
    <xf numFmtId="0" fontId="0" fillId="0" borderId="1" xfId="0" applyBorder="1" applyAlignment="1">
      <alignment horizontal="center" vertical="center"/>
    </xf>
    <xf numFmtId="0" fontId="0" fillId="0" borderId="2" xfId="0" applyBorder="1" applyAlignment="1">
      <alignment horizontal="center" vertical="center"/>
    </xf>
    <xf numFmtId="0" fontId="0" fillId="0" borderId="0" xfId="0"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center"/>
    </xf>
    <xf numFmtId="0" fontId="0" fillId="0" borderId="0" xfId="0" pivotButton="1" applyAlignment="1">
      <alignment horizontal="center" vertical="center"/>
    </xf>
    <xf numFmtId="0" fontId="0" fillId="0" borderId="10" xfId="0" pivotButton="1" applyBorder="1" applyAlignment="1">
      <alignment horizontal="center" vertical="center"/>
    </xf>
    <xf numFmtId="0" fontId="0" fillId="0" borderId="10" xfId="0" applyBorder="1" applyAlignment="1">
      <alignment horizontal="center" vertical="center"/>
    </xf>
    <xf numFmtId="20" fontId="6" fillId="3" borderId="10" xfId="0" applyNumberFormat="1" applyFont="1" applyFill="1" applyBorder="1" applyAlignment="1">
      <alignment horizontal="center" vertical="center" wrapText="1"/>
    </xf>
    <xf numFmtId="0" fontId="6" fillId="3" borderId="10" xfId="0" applyFont="1" applyFill="1" applyBorder="1" applyAlignment="1">
      <alignment horizontal="center" vertical="center" wrapText="1"/>
    </xf>
    <xf numFmtId="4" fontId="6" fillId="3" borderId="10" xfId="0" applyNumberFormat="1" applyFont="1" applyFill="1" applyBorder="1" applyAlignment="1">
      <alignment horizontal="center" vertical="center" wrapText="1"/>
    </xf>
    <xf numFmtId="9" fontId="6" fillId="3" borderId="10" xfId="1" applyFont="1" applyFill="1" applyBorder="1" applyAlignment="1">
      <alignment horizontal="center" vertical="center" wrapText="1"/>
    </xf>
    <xf numFmtId="165" fontId="6" fillId="3" borderId="10" xfId="1" applyNumberFormat="1" applyFont="1" applyFill="1" applyBorder="1" applyAlignment="1">
      <alignment horizontal="center" vertical="center" wrapText="1"/>
    </xf>
    <xf numFmtId="0" fontId="6" fillId="3" borderId="10" xfId="0" applyFont="1" applyFill="1" applyBorder="1" applyAlignment="1">
      <alignment horizontal="left" vertical="center" wrapText="1"/>
    </xf>
    <xf numFmtId="14" fontId="6" fillId="3" borderId="10" xfId="0" applyNumberFormat="1" applyFont="1" applyFill="1" applyBorder="1" applyAlignment="1">
      <alignment horizontal="center" vertical="center" wrapText="1"/>
    </xf>
    <xf numFmtId="0" fontId="8" fillId="3" borderId="10" xfId="0" applyFont="1" applyFill="1" applyBorder="1" applyAlignment="1">
      <alignment horizontal="center" vertical="center" wrapText="1"/>
    </xf>
    <xf numFmtId="0" fontId="7" fillId="3" borderId="10" xfId="0" applyFont="1" applyFill="1" applyBorder="1" applyAlignment="1">
      <alignment horizontal="center" vertical="center"/>
    </xf>
    <xf numFmtId="20" fontId="7" fillId="3" borderId="10" xfId="0" applyNumberFormat="1" applyFont="1" applyFill="1" applyBorder="1" applyAlignment="1">
      <alignment horizontal="center" vertical="center"/>
    </xf>
    <xf numFmtId="0" fontId="7" fillId="3" borderId="10" xfId="0" applyFont="1" applyFill="1" applyBorder="1" applyAlignment="1">
      <alignment horizontal="center" vertical="center" wrapText="1"/>
    </xf>
    <xf numFmtId="0" fontId="7" fillId="3" borderId="0" xfId="0" applyFont="1" applyFill="1" applyAlignment="1">
      <alignment horizontal="center" vertical="center"/>
    </xf>
    <xf numFmtId="0" fontId="0" fillId="0" borderId="10" xfId="0" applyBorder="1" applyAlignment="1">
      <alignment horizontal="left" vertical="center"/>
    </xf>
    <xf numFmtId="1" fontId="0" fillId="0" borderId="10" xfId="0" applyNumberFormat="1" applyBorder="1" applyAlignment="1">
      <alignment horizontal="center" vertical="center"/>
    </xf>
    <xf numFmtId="1" fontId="0" fillId="0" borderId="10" xfId="0" applyNumberFormat="1" applyBorder="1" applyAlignment="1">
      <alignment horizontal="center"/>
    </xf>
    <xf numFmtId="0" fontId="9" fillId="0" borderId="10" xfId="0" applyFont="1" applyBorder="1" applyAlignment="1">
      <alignment horizontal="center" vertical="center"/>
    </xf>
    <xf numFmtId="166" fontId="0" fillId="0" borderId="10" xfId="0" applyNumberFormat="1" applyBorder="1" applyAlignment="1">
      <alignment horizontal="center" vertical="center"/>
    </xf>
    <xf numFmtId="3" fontId="0" fillId="0" borderId="10" xfId="0" applyNumberFormat="1" applyBorder="1" applyAlignment="1">
      <alignment horizontal="center" vertical="center"/>
    </xf>
    <xf numFmtId="0" fontId="10" fillId="0" borderId="10" xfId="0" applyFont="1" applyBorder="1" applyAlignment="1">
      <alignment horizontal="center" vertical="center"/>
    </xf>
    <xf numFmtId="167" fontId="0" fillId="0" borderId="10" xfId="0" applyNumberFormat="1" applyBorder="1" applyAlignment="1">
      <alignment horizontal="center"/>
    </xf>
    <xf numFmtId="0" fontId="11" fillId="0" borderId="10" xfId="0" applyFont="1" applyBorder="1" applyAlignment="1">
      <alignment horizontal="center" vertical="center"/>
    </xf>
    <xf numFmtId="0" fontId="10" fillId="0" borderId="10" xfId="0" applyFont="1" applyBorder="1" applyAlignment="1">
      <alignment horizontal="center" vertical="top"/>
    </xf>
    <xf numFmtId="0" fontId="0" fillId="0" borderId="10" xfId="0" applyBorder="1" applyAlignment="1">
      <alignment horizontal="center"/>
    </xf>
    <xf numFmtId="1" fontId="0" fillId="0" borderId="10" xfId="0" applyNumberFormat="1" applyBorder="1" applyAlignment="1">
      <alignment horizontal="left"/>
    </xf>
    <xf numFmtId="14" fontId="0" fillId="0" borderId="10" xfId="0" applyNumberFormat="1" applyBorder="1" applyAlignment="1">
      <alignment horizontal="center" vertical="center"/>
    </xf>
    <xf numFmtId="0" fontId="0" fillId="0" borderId="10" xfId="0" applyBorder="1"/>
    <xf numFmtId="0" fontId="13" fillId="0" borderId="10" xfId="2" applyFont="1" applyBorder="1" applyAlignment="1">
      <alignment horizontal="center" vertical="center"/>
    </xf>
    <xf numFmtId="15" fontId="0" fillId="0" borderId="10" xfId="0" applyNumberFormat="1" applyBorder="1"/>
    <xf numFmtId="0" fontId="0" fillId="0" borderId="0" xfId="0" applyAlignment="1">
      <alignment horizontal="left" vertical="center"/>
    </xf>
    <xf numFmtId="0" fontId="14" fillId="0" borderId="10" xfId="0" applyFont="1" applyBorder="1" applyAlignment="1">
      <alignment horizontal="center" vertical="center"/>
    </xf>
    <xf numFmtId="0" fontId="0" fillId="0" borderId="0" xfId="0" applyProtection="1">
      <protection locked="0"/>
    </xf>
    <xf numFmtId="0" fontId="0" fillId="0" borderId="11" xfId="0" applyBorder="1" applyAlignment="1">
      <alignment horizontal="center" vertical="center"/>
    </xf>
    <xf numFmtId="0" fontId="0" fillId="0" borderId="0" xfId="0" applyAlignment="1" applyProtection="1">
      <alignment horizontal="center" vertical="center"/>
      <protection locked="0"/>
    </xf>
    <xf numFmtId="0" fontId="0" fillId="0" borderId="12" xfId="0" applyBorder="1" applyAlignment="1">
      <alignment horizontal="center" vertical="center"/>
    </xf>
    <xf numFmtId="0" fontId="0" fillId="0" borderId="13" xfId="0" applyBorder="1" applyAlignment="1">
      <alignment horizontal="center" vertical="center"/>
    </xf>
    <xf numFmtId="0" fontId="0" fillId="5" borderId="11" xfId="0" applyFill="1" applyBorder="1" applyAlignment="1">
      <alignment horizontal="center" vertical="center" wrapText="1"/>
    </xf>
    <xf numFmtId="0" fontId="0" fillId="0" borderId="14"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2" fontId="0" fillId="0" borderId="15" xfId="0" applyNumberFormat="1"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3" fontId="0" fillId="0" borderId="18" xfId="0" applyNumberFormat="1" applyBorder="1" applyAlignment="1">
      <alignment horizontal="center" vertical="center"/>
    </xf>
    <xf numFmtId="3" fontId="0" fillId="0" borderId="19" xfId="0" applyNumberFormat="1" applyBorder="1" applyAlignment="1">
      <alignment horizontal="center" vertical="center"/>
    </xf>
    <xf numFmtId="2" fontId="0" fillId="6" borderId="16" xfId="0" applyNumberFormat="1" applyFill="1" applyBorder="1" applyAlignment="1">
      <alignment horizontal="center" vertical="center"/>
    </xf>
    <xf numFmtId="9" fontId="4" fillId="0" borderId="0" xfId="3" applyNumberFormat="1" applyFont="1" applyAlignment="1">
      <alignment horizontal="center" vertical="center"/>
    </xf>
    <xf numFmtId="9" fontId="0" fillId="0" borderId="0" xfId="1" applyFont="1"/>
    <xf numFmtId="0" fontId="0" fillId="0" borderId="18" xfId="0" applyBorder="1" applyAlignment="1">
      <alignment horizontal="center" vertical="center"/>
    </xf>
    <xf numFmtId="0" fontId="0" fillId="0" borderId="19" xfId="0" applyBorder="1" applyAlignment="1">
      <alignment horizontal="center" vertical="center"/>
    </xf>
    <xf numFmtId="14" fontId="0" fillId="0" borderId="0" xfId="0" applyNumberFormat="1" applyAlignment="1">
      <alignment horizontal="center" vertical="center"/>
    </xf>
    <xf numFmtId="2" fontId="0" fillId="0" borderId="0" xfId="0" applyNumberFormat="1" applyAlignment="1">
      <alignment horizontal="center" vertical="center"/>
    </xf>
    <xf numFmtId="165" fontId="0" fillId="0" borderId="0" xfId="0" applyNumberFormat="1" applyAlignment="1">
      <alignment horizontal="center"/>
    </xf>
    <xf numFmtId="3" fontId="0" fillId="0" borderId="0" xfId="0" applyNumberFormat="1" applyAlignment="1">
      <alignment horizontal="center" vertical="center"/>
    </xf>
    <xf numFmtId="168" fontId="0" fillId="0" borderId="0" xfId="0" applyNumberFormat="1" applyAlignment="1">
      <alignment horizontal="center" vertical="center"/>
    </xf>
    <xf numFmtId="0" fontId="0" fillId="0" borderId="20" xfId="0" applyBorder="1" applyAlignment="1">
      <alignment horizontal="center" vertical="center"/>
    </xf>
    <xf numFmtId="0" fontId="0" fillId="5" borderId="13" xfId="0" applyFill="1" applyBorder="1" applyAlignment="1">
      <alignment horizontal="center" vertical="center"/>
    </xf>
    <xf numFmtId="0" fontId="0" fillId="5" borderId="2" xfId="0" applyFill="1" applyBorder="1" applyAlignment="1">
      <alignment horizontal="center" vertical="center"/>
    </xf>
    <xf numFmtId="2" fontId="1" fillId="5" borderId="11" xfId="3" applyNumberFormat="1" applyFont="1" applyFill="1" applyBorder="1" applyAlignment="1">
      <alignment horizontal="center" vertical="center"/>
    </xf>
    <xf numFmtId="2" fontId="15" fillId="0" borderId="1" xfId="3" applyNumberFormat="1" applyFont="1" applyBorder="1" applyAlignment="1">
      <alignment horizontal="center" vertical="center"/>
    </xf>
    <xf numFmtId="2" fontId="15" fillId="0" borderId="2" xfId="3" applyNumberFormat="1" applyFont="1" applyBorder="1" applyAlignment="1">
      <alignment horizontal="center" vertical="center"/>
    </xf>
    <xf numFmtId="2" fontId="16" fillId="0" borderId="21" xfId="3" applyNumberFormat="1" applyFont="1" applyBorder="1" applyAlignment="1" applyProtection="1">
      <alignment horizontal="center" vertical="center"/>
      <protection locked="0"/>
    </xf>
    <xf numFmtId="2" fontId="16" fillId="0" borderId="6" xfId="3" applyNumberFormat="1" applyFont="1" applyBorder="1" applyAlignment="1">
      <alignment horizontal="center" vertical="center"/>
    </xf>
    <xf numFmtId="2" fontId="16" fillId="0" borderId="22" xfId="3" applyNumberFormat="1" applyFont="1" applyBorder="1" applyAlignment="1">
      <alignment horizontal="center" vertical="center"/>
    </xf>
    <xf numFmtId="9" fontId="4" fillId="0" borderId="0" xfId="3" applyNumberFormat="1" applyFont="1" applyAlignment="1" applyProtection="1">
      <alignment horizontal="center" vertical="center"/>
      <protection locked="0"/>
    </xf>
    <xf numFmtId="2" fontId="16" fillId="0" borderId="10" xfId="3" applyNumberFormat="1" applyFont="1" applyBorder="1" applyAlignment="1">
      <alignment horizontal="center" vertical="center"/>
    </xf>
    <xf numFmtId="2" fontId="16" fillId="0" borderId="19" xfId="3" applyNumberFormat="1" applyFont="1" applyBorder="1" applyAlignment="1">
      <alignment horizontal="center" vertical="center"/>
    </xf>
    <xf numFmtId="2" fontId="16" fillId="0" borderId="23" xfId="3" applyNumberFormat="1" applyFont="1" applyBorder="1" applyAlignment="1">
      <alignment horizontal="center" vertical="center"/>
    </xf>
    <xf numFmtId="2" fontId="16" fillId="0" borderId="24" xfId="3" applyNumberFormat="1" applyFont="1" applyBorder="1" applyAlignment="1">
      <alignment horizontal="center" vertical="center"/>
    </xf>
    <xf numFmtId="0" fontId="1" fillId="0" borderId="11" xfId="0" applyFont="1" applyBorder="1" applyAlignment="1">
      <alignment horizontal="center" vertical="center"/>
    </xf>
    <xf numFmtId="0" fontId="1" fillId="0" borderId="13" xfId="0" applyFont="1" applyBorder="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2" fontId="17" fillId="0" borderId="1" xfId="3" applyNumberFormat="1" applyFont="1" applyBorder="1" applyAlignment="1">
      <alignment horizontal="center" vertical="center"/>
    </xf>
    <xf numFmtId="2" fontId="17" fillId="0" borderId="2" xfId="3" applyNumberFormat="1" applyFont="1" applyBorder="1" applyAlignment="1">
      <alignment horizontal="center" vertical="center"/>
    </xf>
    <xf numFmtId="2" fontId="0" fillId="0" borderId="0" xfId="0" applyNumberFormat="1" applyAlignment="1" applyProtection="1">
      <alignment horizontal="center" vertical="center"/>
      <protection locked="0"/>
    </xf>
    <xf numFmtId="0" fontId="1" fillId="0" borderId="0" xfId="0" applyFont="1" applyAlignment="1">
      <alignment horizontal="center" vertical="center"/>
    </xf>
    <xf numFmtId="0" fontId="1" fillId="0" borderId="0" xfId="0" applyFont="1"/>
    <xf numFmtId="0" fontId="1" fillId="0" borderId="0" xfId="0" applyFont="1" applyAlignment="1">
      <alignment horizontal="center"/>
    </xf>
    <xf numFmtId="0" fontId="1" fillId="0" borderId="25" xfId="0" applyFont="1" applyBorder="1"/>
    <xf numFmtId="0" fontId="1" fillId="0" borderId="26" xfId="0" applyFont="1" applyBorder="1" applyAlignment="1">
      <alignment horizontal="center" vertical="center"/>
    </xf>
    <xf numFmtId="0" fontId="1" fillId="0" borderId="26" xfId="0" applyFont="1" applyBorder="1" applyAlignment="1">
      <alignment horizontal="center"/>
    </xf>
    <xf numFmtId="3" fontId="0" fillId="0" borderId="0" xfId="0" applyNumberFormat="1"/>
    <xf numFmtId="0" fontId="1" fillId="0" borderId="27" xfId="0" applyFont="1" applyBorder="1"/>
    <xf numFmtId="0" fontId="1" fillId="0" borderId="21" xfId="0" applyFont="1" applyBorder="1"/>
    <xf numFmtId="0" fontId="0" fillId="0" borderId="0" xfId="0" applyAlignment="1" applyProtection="1">
      <alignment horizontal="center"/>
      <protection locked="0"/>
    </xf>
    <xf numFmtId="0" fontId="1" fillId="0" borderId="26" xfId="0" applyFont="1" applyBorder="1"/>
    <xf numFmtId="0" fontId="1" fillId="0" borderId="21" xfId="0" applyFont="1" applyBorder="1" applyAlignment="1">
      <alignment horizontal="left"/>
    </xf>
    <xf numFmtId="2" fontId="16" fillId="0" borderId="0" xfId="3" applyNumberFormat="1" applyFont="1" applyAlignment="1">
      <alignment horizontal="center" vertical="center"/>
    </xf>
    <xf numFmtId="0" fontId="5" fillId="7" borderId="11" xfId="4" applyFill="1" applyBorder="1" applyAlignment="1">
      <alignment horizontal="center" vertical="center"/>
    </xf>
    <xf numFmtId="10" fontId="18" fillId="7" borderId="11" xfId="1" applyNumberFormat="1" applyFont="1" applyFill="1" applyBorder="1" applyAlignment="1">
      <alignment horizontal="center" vertical="center"/>
    </xf>
    <xf numFmtId="0" fontId="1" fillId="0" borderId="29" xfId="0" applyFont="1" applyBorder="1"/>
    <xf numFmtId="0" fontId="1" fillId="0" borderId="0" xfId="0" applyFont="1" applyAlignment="1">
      <alignment vertical="center"/>
    </xf>
    <xf numFmtId="0" fontId="1" fillId="0" borderId="12" xfId="0" applyFont="1" applyBorder="1"/>
    <xf numFmtId="0" fontId="1" fillId="0" borderId="12" xfId="0" applyFont="1" applyBorder="1" applyAlignment="1">
      <alignment horizontal="center"/>
    </xf>
    <xf numFmtId="2" fontId="2" fillId="0" borderId="1" xfId="3" applyNumberFormat="1" applyFont="1" applyBorder="1" applyAlignment="1">
      <alignment horizontal="center" vertical="center"/>
    </xf>
    <xf numFmtId="2" fontId="2" fillId="0" borderId="30" xfId="3" applyNumberFormat="1" applyFont="1" applyBorder="1" applyAlignment="1">
      <alignment horizontal="center" vertical="center"/>
    </xf>
    <xf numFmtId="2" fontId="19" fillId="0" borderId="11" xfId="3" applyNumberFormat="1" applyFont="1" applyBorder="1" applyAlignment="1">
      <alignment horizontal="center" vertical="center"/>
    </xf>
    <xf numFmtId="0" fontId="0" fillId="0" borderId="11" xfId="0" applyBorder="1"/>
    <xf numFmtId="2" fontId="4" fillId="0" borderId="6" xfId="3" applyNumberFormat="1" applyFont="1" applyBorder="1" applyAlignment="1">
      <alignment horizontal="center" vertical="center"/>
    </xf>
    <xf numFmtId="2" fontId="4" fillId="0" borderId="31" xfId="3" applyNumberFormat="1" applyFont="1" applyBorder="1" applyAlignment="1">
      <alignment horizontal="center" vertical="center"/>
    </xf>
    <xf numFmtId="2" fontId="4" fillId="0" borderId="15" xfId="3" applyNumberFormat="1" applyFont="1" applyBorder="1" applyAlignment="1">
      <alignment horizontal="center" vertical="center"/>
    </xf>
    <xf numFmtId="0" fontId="0" fillId="0" borderId="14" xfId="0" applyBorder="1"/>
    <xf numFmtId="167" fontId="4" fillId="0" borderId="22" xfId="1" applyNumberFormat="1" applyBorder="1" applyAlignment="1">
      <alignment horizontal="center" vertical="center"/>
    </xf>
    <xf numFmtId="2" fontId="4" fillId="0" borderId="10" xfId="3" applyNumberFormat="1" applyFont="1" applyBorder="1" applyAlignment="1">
      <alignment horizontal="center" vertical="center"/>
    </xf>
    <xf numFmtId="2" fontId="4" fillId="0" borderId="32" xfId="3" applyNumberFormat="1" applyFont="1" applyBorder="1" applyAlignment="1">
      <alignment horizontal="center" vertical="center"/>
    </xf>
    <xf numFmtId="2" fontId="4" fillId="0" borderId="16" xfId="3" applyNumberFormat="1" applyFont="1" applyBorder="1" applyAlignment="1">
      <alignment horizontal="center" vertical="center"/>
    </xf>
    <xf numFmtId="0" fontId="0" fillId="0" borderId="16" xfId="0" applyBorder="1"/>
    <xf numFmtId="167" fontId="4" fillId="0" borderId="19" xfId="1" applyNumberFormat="1" applyBorder="1" applyAlignment="1">
      <alignment horizontal="center" vertical="center"/>
    </xf>
    <xf numFmtId="2" fontId="4" fillId="0" borderId="23" xfId="3" applyNumberFormat="1" applyFont="1" applyBorder="1" applyAlignment="1">
      <alignment horizontal="center" vertical="center"/>
    </xf>
    <xf numFmtId="2" fontId="4" fillId="0" borderId="33" xfId="3" applyNumberFormat="1" applyFont="1" applyBorder="1" applyAlignment="1">
      <alignment horizontal="center" vertical="center"/>
    </xf>
    <xf numFmtId="2" fontId="4" fillId="0" borderId="20" xfId="3" applyNumberFormat="1" applyFont="1" applyBorder="1" applyAlignment="1">
      <alignment horizontal="center" vertical="center"/>
    </xf>
    <xf numFmtId="0" fontId="0" fillId="0" borderId="17" xfId="0" applyBorder="1"/>
    <xf numFmtId="3" fontId="1" fillId="0" borderId="13" xfId="0" applyNumberFormat="1" applyFont="1" applyBorder="1" applyAlignment="1">
      <alignment horizontal="center" vertical="center"/>
    </xf>
    <xf numFmtId="166" fontId="1" fillId="0" borderId="1" xfId="0" applyNumberFormat="1" applyFont="1" applyBorder="1" applyAlignment="1">
      <alignment horizontal="center" vertical="center"/>
    </xf>
    <xf numFmtId="3" fontId="1" fillId="0" borderId="1" xfId="0" applyNumberFormat="1" applyFont="1" applyBorder="1" applyAlignment="1">
      <alignment horizontal="center" vertical="center"/>
    </xf>
    <xf numFmtId="3" fontId="1" fillId="0" borderId="2" xfId="0" applyNumberFormat="1" applyFont="1" applyBorder="1" applyAlignment="1">
      <alignment horizontal="center" vertical="center"/>
    </xf>
    <xf numFmtId="2" fontId="1" fillId="0" borderId="1" xfId="3" applyNumberFormat="1" applyFont="1" applyBorder="1" applyAlignment="1">
      <alignment horizontal="center" vertical="center"/>
    </xf>
    <xf numFmtId="2" fontId="1" fillId="0" borderId="30" xfId="3" applyNumberFormat="1" applyFont="1" applyBorder="1" applyAlignment="1">
      <alignment horizontal="center" vertical="center"/>
    </xf>
    <xf numFmtId="2" fontId="1" fillId="0" borderId="11" xfId="3" applyNumberFormat="1" applyFont="1" applyBorder="1" applyAlignment="1">
      <alignment horizontal="center" vertical="center"/>
    </xf>
    <xf numFmtId="2" fontId="4" fillId="0" borderId="0" xfId="3" applyNumberFormat="1" applyFont="1" applyAlignment="1">
      <alignment horizontal="center" vertical="center"/>
    </xf>
    <xf numFmtId="0" fontId="0" fillId="0" borderId="25" xfId="0" applyBorder="1"/>
    <xf numFmtId="0" fontId="0" fillId="0" borderId="26" xfId="0" applyBorder="1" applyAlignment="1">
      <alignment horizontal="center" vertical="center"/>
    </xf>
    <xf numFmtId="43" fontId="4" fillId="0" borderId="0" xfId="5" applyAlignment="1">
      <alignment horizontal="center" vertical="center"/>
    </xf>
    <xf numFmtId="43" fontId="4" fillId="0" borderId="0" xfId="5" applyAlignment="1">
      <alignment horizontal="center"/>
    </xf>
    <xf numFmtId="0" fontId="0" fillId="0" borderId="26" xfId="0" applyBorder="1"/>
    <xf numFmtId="0" fontId="0" fillId="0" borderId="21" xfId="0" applyBorder="1"/>
    <xf numFmtId="0" fontId="0" fillId="0" borderId="21" xfId="0" applyBorder="1" applyAlignment="1">
      <alignment horizontal="left"/>
    </xf>
    <xf numFmtId="0" fontId="20" fillId="7" borderId="11" xfId="4" applyFont="1" applyFill="1" applyBorder="1" applyAlignment="1">
      <alignment horizontal="center" vertical="center"/>
    </xf>
    <xf numFmtId="10" fontId="21" fillId="7" borderId="11" xfId="1" applyNumberFormat="1" applyFont="1" applyFill="1" applyBorder="1" applyAlignment="1">
      <alignment horizontal="center" vertical="center"/>
    </xf>
    <xf numFmtId="0" fontId="0" fillId="0" borderId="28" xfId="0" applyBorder="1"/>
    <xf numFmtId="0" fontId="0" fillId="0" borderId="29" xfId="0" applyBorder="1"/>
    <xf numFmtId="2" fontId="23" fillId="0" borderId="1" xfId="3" applyNumberFormat="1" applyFont="1" applyBorder="1" applyAlignment="1">
      <alignment horizontal="center" vertical="center"/>
    </xf>
    <xf numFmtId="2" fontId="24" fillId="0" borderId="2" xfId="3" applyNumberFormat="1" applyFont="1" applyBorder="1" applyAlignment="1">
      <alignment horizontal="center" vertical="center"/>
    </xf>
    <xf numFmtId="0" fontId="0" fillId="0" borderId="27" xfId="0" applyBorder="1" applyAlignment="1">
      <alignment horizontal="center" vertical="center"/>
    </xf>
    <xf numFmtId="0" fontId="0" fillId="0" borderId="34" xfId="0" applyBorder="1" applyAlignment="1">
      <alignment horizontal="center" vertical="center"/>
    </xf>
    <xf numFmtId="0" fontId="0" fillId="0" borderId="21" xfId="0" applyBorder="1" applyAlignment="1">
      <alignment horizontal="center" vertical="center"/>
    </xf>
    <xf numFmtId="0" fontId="0" fillId="0" borderId="35" xfId="0" applyBorder="1"/>
    <xf numFmtId="166" fontId="0" fillId="0" borderId="3" xfId="0" applyNumberFormat="1" applyBorder="1" applyAlignment="1">
      <alignment horizontal="center" vertical="center"/>
    </xf>
    <xf numFmtId="166" fontId="0" fillId="0" borderId="4" xfId="0" applyNumberFormat="1" applyBorder="1" applyAlignment="1">
      <alignment horizontal="center" vertical="center"/>
    </xf>
    <xf numFmtId="166" fontId="0" fillId="0" borderId="5" xfId="0" applyNumberFormat="1" applyBorder="1" applyAlignment="1">
      <alignment horizontal="center" vertical="center"/>
    </xf>
    <xf numFmtId="2" fontId="4" fillId="0" borderId="22" xfId="3" applyNumberFormat="1" applyFont="1" applyBorder="1" applyAlignment="1">
      <alignment horizontal="center" vertical="center"/>
    </xf>
    <xf numFmtId="0" fontId="0" fillId="0" borderId="36" xfId="0" applyBorder="1"/>
    <xf numFmtId="166" fontId="0" fillId="0" borderId="18" xfId="0" applyNumberFormat="1" applyBorder="1" applyAlignment="1">
      <alignment horizontal="center" vertical="center"/>
    </xf>
    <xf numFmtId="166" fontId="0" fillId="0" borderId="19" xfId="0" applyNumberFormat="1" applyBorder="1" applyAlignment="1">
      <alignment horizontal="center" vertical="center"/>
    </xf>
    <xf numFmtId="2" fontId="4" fillId="0" borderId="19" xfId="3" applyNumberFormat="1" applyFont="1" applyBorder="1" applyAlignment="1">
      <alignment horizontal="center" vertical="center"/>
    </xf>
    <xf numFmtId="2" fontId="4" fillId="0" borderId="24" xfId="3" applyNumberFormat="1" applyFont="1" applyBorder="1" applyAlignment="1">
      <alignment horizontal="center" vertical="center"/>
    </xf>
    <xf numFmtId="0" fontId="0" fillId="0" borderId="37" xfId="0" applyBorder="1"/>
    <xf numFmtId="0" fontId="0" fillId="0" borderId="11" xfId="0" applyBorder="1" applyAlignment="1">
      <alignment horizontal="left" vertical="center"/>
    </xf>
    <xf numFmtId="166" fontId="0" fillId="0" borderId="13" xfId="0" applyNumberFormat="1" applyBorder="1" applyAlignment="1">
      <alignment horizontal="center" vertical="center"/>
    </xf>
    <xf numFmtId="166" fontId="0" fillId="0" borderId="1" xfId="0" applyNumberFormat="1" applyBorder="1" applyAlignment="1">
      <alignment horizontal="center" vertical="center"/>
    </xf>
    <xf numFmtId="3" fontId="0" fillId="0" borderId="2" xfId="0" applyNumberFormat="1" applyBorder="1" applyAlignment="1">
      <alignment horizontal="center" vertical="center"/>
    </xf>
    <xf numFmtId="2" fontId="4" fillId="0" borderId="1" xfId="3" applyNumberFormat="1" applyFont="1" applyBorder="1" applyAlignment="1">
      <alignment horizontal="center" vertical="center"/>
    </xf>
    <xf numFmtId="2" fontId="4" fillId="0" borderId="2" xfId="3" applyNumberFormat="1" applyFont="1" applyBorder="1" applyAlignment="1">
      <alignment horizontal="center" vertical="center"/>
    </xf>
    <xf numFmtId="166" fontId="0" fillId="0" borderId="0" xfId="0" applyNumberFormat="1" applyAlignment="1">
      <alignment horizontal="center" vertical="center"/>
    </xf>
    <xf numFmtId="0" fontId="2" fillId="0" borderId="11" xfId="0" applyFont="1" applyBorder="1" applyAlignment="1">
      <alignment horizontal="center" vertical="center"/>
    </xf>
    <xf numFmtId="0" fontId="0" fillId="0" borderId="39" xfId="0" applyBorder="1"/>
    <xf numFmtId="0" fontId="0" fillId="0" borderId="40" xfId="0" applyBorder="1"/>
    <xf numFmtId="0" fontId="2" fillId="0" borderId="13" xfId="0" applyFont="1" applyBorder="1" applyAlignment="1">
      <alignment horizontal="center" vertical="center"/>
    </xf>
    <xf numFmtId="0" fontId="2" fillId="0" borderId="2" xfId="0" applyFont="1" applyBorder="1" applyAlignment="1">
      <alignment horizontal="center" vertical="center"/>
    </xf>
    <xf numFmtId="9" fontId="2"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pplyProtection="1">
      <alignment horizontal="center" vertical="center"/>
      <protection locked="0"/>
    </xf>
    <xf numFmtId="1" fontId="25" fillId="0" borderId="6" xfId="0" applyNumberFormat="1" applyFont="1" applyBorder="1" applyAlignment="1">
      <alignment horizontal="center" vertical="center"/>
    </xf>
    <xf numFmtId="165" fontId="0" fillId="0" borderId="22" xfId="0" applyNumberFormat="1" applyBorder="1" applyAlignment="1" applyProtection="1">
      <alignment horizontal="center" vertical="center"/>
      <protection locked="0"/>
    </xf>
    <xf numFmtId="1" fontId="25" fillId="0" borderId="10" xfId="0" applyNumberFormat="1" applyFont="1" applyBorder="1" applyAlignment="1">
      <alignment horizontal="center" vertical="center"/>
    </xf>
    <xf numFmtId="165" fontId="0" fillId="0" borderId="19" xfId="0" applyNumberFormat="1" applyBorder="1" applyAlignment="1" applyProtection="1">
      <alignment horizontal="center" vertical="center"/>
      <protection locked="0"/>
    </xf>
    <xf numFmtId="1" fontId="25" fillId="0" borderId="41" xfId="0" applyNumberFormat="1" applyFont="1" applyBorder="1" applyAlignment="1">
      <alignment horizontal="center" vertical="center"/>
    </xf>
    <xf numFmtId="1" fontId="25" fillId="0" borderId="23" xfId="0" applyNumberFormat="1" applyFont="1" applyBorder="1" applyAlignment="1">
      <alignment horizontal="center" vertical="center"/>
    </xf>
    <xf numFmtId="165" fontId="0" fillId="0" borderId="24" xfId="0" applyNumberFormat="1" applyBorder="1" applyAlignment="1" applyProtection="1">
      <alignment horizontal="center" vertical="center"/>
      <protection locked="0"/>
    </xf>
    <xf numFmtId="1" fontId="25" fillId="0" borderId="1" xfId="0" applyNumberFormat="1" applyFont="1" applyBorder="1" applyAlignment="1">
      <alignment horizontal="center" vertical="center"/>
    </xf>
    <xf numFmtId="165" fontId="0" fillId="0" borderId="2" xfId="0" applyNumberFormat="1" applyBorder="1" applyAlignment="1" applyProtection="1">
      <alignment horizontal="center" vertical="center"/>
      <protection locked="0"/>
    </xf>
    <xf numFmtId="166" fontId="1" fillId="0" borderId="0" xfId="0" applyNumberFormat="1" applyFont="1" applyAlignment="1">
      <alignment horizontal="center" vertical="center"/>
    </xf>
    <xf numFmtId="3" fontId="1" fillId="0" borderId="0" xfId="0" applyNumberFormat="1" applyFont="1" applyAlignment="1">
      <alignment horizontal="center" vertical="center"/>
    </xf>
    <xf numFmtId="2" fontId="1" fillId="0" borderId="0" xfId="3" applyNumberFormat="1" applyFont="1" applyAlignment="1">
      <alignment horizontal="center" vertical="center"/>
    </xf>
    <xf numFmtId="0" fontId="0" fillId="0" borderId="0" xfId="0" applyAlignment="1">
      <alignment horizontal="center" vertical="center" wrapText="1"/>
    </xf>
    <xf numFmtId="0" fontId="25" fillId="8" borderId="13" xfId="0" applyFont="1" applyFill="1" applyBorder="1" applyAlignment="1">
      <alignment horizontal="center" vertical="center" wrapText="1"/>
    </xf>
    <xf numFmtId="10" fontId="26" fillId="8" borderId="1" xfId="1" applyNumberFormat="1" applyFont="1" applyFill="1" applyBorder="1" applyAlignment="1">
      <alignment horizontal="center" vertical="center"/>
    </xf>
    <xf numFmtId="0" fontId="0" fillId="9" borderId="1" xfId="0" applyFill="1" applyBorder="1" applyAlignment="1">
      <alignment horizontal="center" vertical="center" wrapText="1"/>
    </xf>
    <xf numFmtId="10" fontId="26" fillId="9" borderId="1" xfId="1" applyNumberFormat="1" applyFont="1" applyFill="1" applyBorder="1" applyAlignment="1">
      <alignment horizontal="center" vertical="center"/>
    </xf>
    <xf numFmtId="0" fontId="0" fillId="2" borderId="1" xfId="0" applyFill="1" applyBorder="1" applyAlignment="1">
      <alignment horizontal="center" vertical="center" wrapText="1"/>
    </xf>
    <xf numFmtId="10" fontId="26" fillId="2" borderId="2" xfId="1" applyNumberFormat="1" applyFont="1" applyFill="1" applyBorder="1" applyAlignment="1">
      <alignment horizontal="center" vertical="center"/>
    </xf>
    <xf numFmtId="0" fontId="27" fillId="0" borderId="11" xfId="0" applyFont="1" applyBorder="1" applyAlignment="1">
      <alignment horizontal="center" vertical="center"/>
    </xf>
    <xf numFmtId="0" fontId="27" fillId="11" borderId="11" xfId="0" applyFont="1" applyFill="1" applyBorder="1" applyAlignment="1">
      <alignment horizontal="center" vertical="center"/>
    </xf>
    <xf numFmtId="10" fontId="21" fillId="6" borderId="34" xfId="1" applyNumberFormat="1" applyFont="1" applyFill="1" applyBorder="1" applyAlignment="1">
      <alignment horizontal="center" vertical="center"/>
    </xf>
    <xf numFmtId="10" fontId="21" fillId="12" borderId="11" xfId="1" applyNumberFormat="1" applyFont="1" applyFill="1" applyBorder="1" applyAlignment="1">
      <alignment horizontal="center" vertical="center"/>
    </xf>
    <xf numFmtId="4" fontId="0" fillId="0" borderId="0" xfId="0" applyNumberFormat="1" applyAlignment="1">
      <alignment horizontal="center" vertical="center"/>
    </xf>
    <xf numFmtId="0" fontId="0" fillId="0" borderId="45" xfId="0" applyBorder="1" applyAlignment="1">
      <alignment horizontal="left"/>
    </xf>
    <xf numFmtId="2" fontId="0" fillId="0" borderId="0" xfId="0" applyNumberFormat="1"/>
    <xf numFmtId="0" fontId="0" fillId="0" borderId="12" xfId="0" applyBorder="1" applyAlignment="1">
      <alignment horizontal="center"/>
    </xf>
    <xf numFmtId="0" fontId="0" fillId="0" borderId="39" xfId="0" applyBorder="1" applyProtection="1">
      <protection locked="0"/>
    </xf>
    <xf numFmtId="0" fontId="0" fillId="0" borderId="9" xfId="0" applyBorder="1" applyProtection="1">
      <protection locked="0"/>
    </xf>
    <xf numFmtId="0" fontId="2" fillId="0" borderId="5" xfId="0" applyFont="1" applyBorder="1" applyAlignment="1">
      <alignment horizontal="center" vertical="center"/>
    </xf>
    <xf numFmtId="167" fontId="0" fillId="0" borderId="22" xfId="1" applyNumberFormat="1" applyFont="1" applyBorder="1" applyAlignment="1">
      <alignment horizontal="center" vertical="center"/>
    </xf>
    <xf numFmtId="2" fontId="25" fillId="0" borderId="19" xfId="0" applyNumberFormat="1" applyFont="1" applyBorder="1" applyAlignment="1">
      <alignment horizontal="center" vertical="center"/>
    </xf>
    <xf numFmtId="167" fontId="0" fillId="0" borderId="52" xfId="1" applyNumberFormat="1" applyFont="1" applyBorder="1" applyAlignment="1">
      <alignment horizontal="center" vertical="center"/>
    </xf>
    <xf numFmtId="2" fontId="25" fillId="0" borderId="24" xfId="0" applyNumberFormat="1" applyFont="1" applyBorder="1" applyAlignment="1">
      <alignment horizontal="center" vertical="center"/>
    </xf>
    <xf numFmtId="167" fontId="0" fillId="0" borderId="2" xfId="1" applyNumberFormat="1" applyFont="1" applyBorder="1" applyAlignment="1">
      <alignment horizontal="center" vertical="center"/>
    </xf>
    <xf numFmtId="2" fontId="25" fillId="0" borderId="2" xfId="0" applyNumberFormat="1" applyFont="1" applyBorder="1" applyAlignment="1">
      <alignment horizontal="center" vertical="center"/>
    </xf>
    <xf numFmtId="167" fontId="0" fillId="0" borderId="0" xfId="1" applyNumberFormat="1" applyFont="1" applyAlignment="1">
      <alignment horizontal="center" vertical="center"/>
    </xf>
    <xf numFmtId="2" fontId="25" fillId="0" borderId="0" xfId="0" applyNumberFormat="1" applyFont="1" applyAlignment="1">
      <alignment horizontal="center" vertical="center"/>
    </xf>
    <xf numFmtId="0" fontId="0" fillId="0" borderId="45" xfId="0" applyBorder="1"/>
    <xf numFmtId="22" fontId="0" fillId="0" borderId="0" xfId="0" applyNumberFormat="1" applyAlignment="1">
      <alignment horizontal="center"/>
    </xf>
    <xf numFmtId="0" fontId="28" fillId="7" borderId="11" xfId="0" applyFont="1" applyFill="1" applyBorder="1" applyAlignment="1">
      <alignment horizontal="center" vertical="center"/>
    </xf>
    <xf numFmtId="20" fontId="0" fillId="0" borderId="0" xfId="0" applyNumberFormat="1"/>
    <xf numFmtId="0" fontId="0" fillId="0" borderId="39" xfId="0" applyBorder="1" applyAlignment="1">
      <alignment horizontal="center" vertical="center"/>
    </xf>
    <xf numFmtId="0" fontId="0" fillId="0" borderId="40" xfId="0" applyBorder="1" applyAlignment="1">
      <alignment horizontal="center" vertical="center"/>
    </xf>
    <xf numFmtId="0" fontId="2" fillId="0" borderId="35" xfId="0" applyFont="1" applyBorder="1" applyAlignment="1" applyProtection="1">
      <alignment horizontal="center" vertical="center" wrapText="1"/>
      <protection locked="0"/>
    </xf>
    <xf numFmtId="0" fontId="2" fillId="0" borderId="35" xfId="0" applyFont="1" applyBorder="1" applyAlignment="1">
      <alignment horizontal="center" vertical="center" wrapText="1"/>
    </xf>
    <xf numFmtId="9" fontId="2" fillId="0" borderId="1" xfId="0" applyNumberFormat="1" applyFont="1" applyBorder="1" applyAlignment="1" applyProtection="1">
      <alignment horizontal="center" vertical="center" wrapText="1"/>
      <protection locked="0"/>
    </xf>
    <xf numFmtId="0" fontId="2" fillId="0" borderId="1" xfId="0" applyFont="1" applyBorder="1" applyAlignment="1" applyProtection="1">
      <alignment horizontal="center" vertical="center"/>
      <protection locked="0"/>
    </xf>
    <xf numFmtId="0" fontId="1" fillId="0" borderId="2" xfId="0" applyFont="1" applyBorder="1" applyAlignment="1">
      <alignment horizontal="center" vertical="center" wrapText="1"/>
    </xf>
    <xf numFmtId="1" fontId="25" fillId="0" borderId="6" xfId="0" applyNumberFormat="1" applyFont="1" applyBorder="1" applyAlignment="1" applyProtection="1">
      <alignment horizontal="center" vertical="center"/>
      <protection locked="0"/>
    </xf>
    <xf numFmtId="2" fontId="25" fillId="0" borderId="6" xfId="0" applyNumberFormat="1" applyFont="1" applyBorder="1" applyAlignment="1" applyProtection="1">
      <alignment horizontal="center" vertical="center"/>
      <protection locked="0"/>
    </xf>
    <xf numFmtId="0" fontId="23" fillId="0" borderId="6" xfId="0" applyFont="1" applyBorder="1" applyAlignment="1">
      <alignment horizontal="center" vertical="center"/>
    </xf>
    <xf numFmtId="1" fontId="0" fillId="0" borderId="22" xfId="0" applyNumberFormat="1" applyBorder="1" applyAlignment="1">
      <alignment horizontal="center" vertical="center"/>
    </xf>
    <xf numFmtId="2" fontId="25" fillId="0" borderId="10" xfId="0" applyNumberFormat="1" applyFont="1" applyBorder="1" applyAlignment="1" applyProtection="1">
      <alignment horizontal="center" vertical="center"/>
      <protection locked="0"/>
    </xf>
    <xf numFmtId="0" fontId="23" fillId="0" borderId="10" xfId="0" applyFont="1" applyBorder="1" applyAlignment="1">
      <alignment horizontal="center" vertical="center"/>
    </xf>
    <xf numFmtId="1" fontId="0" fillId="0" borderId="19" xfId="0" applyNumberFormat="1" applyBorder="1" applyAlignment="1">
      <alignment horizontal="center" vertical="center"/>
    </xf>
    <xf numFmtId="1" fontId="25" fillId="0" borderId="41" xfId="0" applyNumberFormat="1" applyFont="1" applyBorder="1" applyAlignment="1" applyProtection="1">
      <alignment horizontal="center" vertical="center"/>
      <protection locked="0"/>
    </xf>
    <xf numFmtId="2" fontId="25" fillId="0" borderId="23" xfId="0" applyNumberFormat="1" applyFont="1" applyBorder="1" applyAlignment="1" applyProtection="1">
      <alignment horizontal="center" vertical="center"/>
      <protection locked="0"/>
    </xf>
    <xf numFmtId="0" fontId="23" fillId="0" borderId="23" xfId="0" applyFont="1" applyBorder="1" applyAlignment="1">
      <alignment horizontal="center" vertical="center"/>
    </xf>
    <xf numFmtId="1" fontId="0" fillId="0" borderId="24" xfId="0" applyNumberFormat="1" applyBorder="1" applyAlignment="1">
      <alignment horizontal="center" vertical="center"/>
    </xf>
    <xf numFmtId="1" fontId="25" fillId="0" borderId="1" xfId="0" applyNumberFormat="1" applyFont="1" applyBorder="1" applyAlignment="1" applyProtection="1">
      <alignment horizontal="center" vertical="center"/>
      <protection locked="0"/>
    </xf>
    <xf numFmtId="2" fontId="25" fillId="0" borderId="1" xfId="0" applyNumberFormat="1" applyFont="1" applyBorder="1" applyAlignment="1" applyProtection="1">
      <alignment horizontal="center" vertical="center"/>
      <protection locked="0"/>
    </xf>
    <xf numFmtId="0" fontId="23" fillId="0" borderId="1" xfId="0" applyFont="1" applyBorder="1" applyAlignment="1">
      <alignment horizontal="center" vertical="center"/>
    </xf>
    <xf numFmtId="1" fontId="0" fillId="0" borderId="2" xfId="0" applyNumberFormat="1" applyBorder="1" applyAlignment="1">
      <alignment horizontal="center" vertical="center"/>
    </xf>
    <xf numFmtId="166" fontId="4" fillId="0" borderId="0" xfId="5" applyNumberFormat="1" applyAlignment="1">
      <alignment horizontal="center" vertical="center"/>
    </xf>
    <xf numFmtId="166" fontId="0" fillId="0" borderId="0" xfId="5" applyNumberFormat="1" applyFont="1" applyAlignment="1">
      <alignment horizontal="center" vertical="center"/>
    </xf>
    <xf numFmtId="1" fontId="25" fillId="0" borderId="0" xfId="0" applyNumberFormat="1" applyFont="1" applyAlignment="1" applyProtection="1">
      <alignment horizontal="center" vertical="center"/>
      <protection locked="0"/>
    </xf>
    <xf numFmtId="1" fontId="25" fillId="0" borderId="0" xfId="0" applyNumberFormat="1" applyFont="1" applyAlignment="1">
      <alignment horizontal="center" vertical="center"/>
    </xf>
    <xf numFmtId="2" fontId="25" fillId="0" borderId="0" xfId="0" applyNumberFormat="1" applyFont="1" applyAlignment="1" applyProtection="1">
      <alignment horizontal="center" vertical="center"/>
      <protection locked="0"/>
    </xf>
    <xf numFmtId="0" fontId="23" fillId="0" borderId="0" xfId="0" applyFont="1" applyAlignment="1">
      <alignment horizontal="center" vertical="center"/>
    </xf>
    <xf numFmtId="1" fontId="0" fillId="0" borderId="0" xfId="0" applyNumberFormat="1" applyAlignment="1">
      <alignment horizontal="center" vertical="center"/>
    </xf>
    <xf numFmtId="0" fontId="1" fillId="0" borderId="28" xfId="0" applyFont="1" applyBorder="1"/>
    <xf numFmtId="43" fontId="0" fillId="0" borderId="0" xfId="5" applyFont="1" applyAlignment="1">
      <alignment horizontal="center" vertical="center"/>
    </xf>
    <xf numFmtId="43" fontId="0" fillId="0" borderId="0" xfId="5" applyFont="1" applyAlignment="1">
      <alignment horizontal="center"/>
    </xf>
    <xf numFmtId="167" fontId="0" fillId="0" borderId="10" xfId="1" applyNumberFormat="1" applyFont="1" applyBorder="1" applyAlignment="1">
      <alignment horizontal="center" vertical="center"/>
    </xf>
    <xf numFmtId="166" fontId="0" fillId="0" borderId="2" xfId="0" applyNumberFormat="1" applyBorder="1" applyAlignment="1">
      <alignment horizontal="center" vertical="center"/>
    </xf>
    <xf numFmtId="2" fontId="23" fillId="0" borderId="10" xfId="3" applyNumberFormat="1" applyFont="1" applyBorder="1" applyAlignment="1">
      <alignment horizontal="center" vertical="center"/>
    </xf>
    <xf numFmtId="2" fontId="24" fillId="0" borderId="10" xfId="3" applyNumberFormat="1" applyFont="1" applyBorder="1" applyAlignment="1">
      <alignment horizontal="center" vertical="center"/>
    </xf>
    <xf numFmtId="0" fontId="23" fillId="0" borderId="0" xfId="0" applyFont="1"/>
    <xf numFmtId="0" fontId="23" fillId="0" borderId="0" xfId="6" applyFont="1" applyAlignment="1">
      <alignment horizontal="center" vertical="center"/>
    </xf>
    <xf numFmtId="0" fontId="2" fillId="0" borderId="0" xfId="0" applyFont="1" applyAlignment="1">
      <alignment horizontal="center" vertical="center"/>
    </xf>
    <xf numFmtId="0" fontId="29" fillId="0" borderId="0" xfId="6" applyFont="1" applyAlignment="1">
      <alignment horizontal="center" vertical="center"/>
    </xf>
    <xf numFmtId="3" fontId="23" fillId="0" borderId="0" xfId="6" applyNumberFormat="1" applyFont="1" applyAlignment="1">
      <alignment horizontal="center" vertical="center"/>
    </xf>
    <xf numFmtId="0" fontId="23" fillId="8" borderId="0" xfId="0" applyFont="1" applyFill="1" applyAlignment="1">
      <alignment horizontal="center" vertical="center"/>
    </xf>
    <xf numFmtId="0" fontId="23" fillId="8" borderId="0" xfId="0" applyFont="1" applyFill="1" applyAlignment="1">
      <alignment horizontal="center"/>
    </xf>
    <xf numFmtId="0" fontId="23" fillId="8" borderId="0" xfId="6" applyFont="1" applyFill="1" applyAlignment="1">
      <alignment horizontal="center"/>
    </xf>
    <xf numFmtId="0" fontId="30" fillId="8" borderId="0" xfId="2" applyFont="1" applyFill="1"/>
    <xf numFmtId="0" fontId="30" fillId="0" borderId="35" xfId="2" applyFont="1" applyBorder="1" applyAlignment="1">
      <alignment horizontal="center" wrapText="1"/>
    </xf>
    <xf numFmtId="0" fontId="30" fillId="0" borderId="0" xfId="2" applyFont="1"/>
    <xf numFmtId="0" fontId="23" fillId="0" borderId="11" xfId="0" applyFont="1" applyBorder="1" applyAlignment="1">
      <alignment horizontal="center" vertical="center"/>
    </xf>
    <xf numFmtId="0" fontId="3" fillId="8" borderId="13" xfId="0" applyFont="1" applyFill="1" applyBorder="1" applyAlignment="1">
      <alignment horizontal="center" vertical="center" wrapText="1"/>
    </xf>
    <xf numFmtId="0" fontId="23" fillId="8" borderId="1" xfId="0" applyFont="1" applyFill="1" applyBorder="1" applyAlignment="1">
      <alignment horizontal="center" vertical="center"/>
    </xf>
    <xf numFmtId="0" fontId="23" fillId="8" borderId="2" xfId="0" applyFont="1" applyFill="1" applyBorder="1" applyAlignment="1">
      <alignment horizontal="center" vertical="center"/>
    </xf>
    <xf numFmtId="0" fontId="31" fillId="8" borderId="5" xfId="6" applyFont="1" applyFill="1" applyBorder="1" applyAlignment="1">
      <alignment horizontal="center" vertical="center"/>
    </xf>
    <xf numFmtId="0" fontId="3" fillId="8" borderId="53" xfId="6" applyFont="1" applyFill="1" applyBorder="1" applyAlignment="1">
      <alignment horizontal="center" vertical="center"/>
    </xf>
    <xf numFmtId="0" fontId="31" fillId="8" borderId="10" xfId="6" applyFont="1" applyFill="1" applyBorder="1" applyAlignment="1">
      <alignment horizontal="center" vertical="center"/>
    </xf>
    <xf numFmtId="0" fontId="30" fillId="0" borderId="37" xfId="2" applyFont="1" applyBorder="1" applyAlignment="1">
      <alignment horizontal="center" wrapText="1"/>
    </xf>
    <xf numFmtId="0" fontId="23" fillId="0" borderId="35" xfId="0" applyFont="1" applyBorder="1" applyAlignment="1">
      <alignment horizontal="center"/>
    </xf>
    <xf numFmtId="0" fontId="23" fillId="0" borderId="10" xfId="0" applyFont="1" applyBorder="1" applyAlignment="1">
      <alignment horizontal="center"/>
    </xf>
    <xf numFmtId="0" fontId="30" fillId="0" borderId="54" xfId="2" applyFont="1" applyBorder="1" applyAlignment="1">
      <alignment horizontal="center" vertical="center"/>
    </xf>
    <xf numFmtId="0" fontId="23" fillId="0" borderId="53" xfId="6" applyFont="1" applyBorder="1" applyAlignment="1">
      <alignment horizontal="center" vertical="center"/>
    </xf>
    <xf numFmtId="167" fontId="2" fillId="0" borderId="10" xfId="6" applyNumberFormat="1" applyFont="1" applyBorder="1" applyAlignment="1">
      <alignment horizontal="center" vertical="center"/>
    </xf>
    <xf numFmtId="165" fontId="30" fillId="0" borderId="10" xfId="1" applyNumberFormat="1" applyFont="1" applyBorder="1" applyAlignment="1">
      <alignment horizontal="center" vertical="center"/>
    </xf>
    <xf numFmtId="0" fontId="32" fillId="0" borderId="0" xfId="6" applyFont="1" applyAlignment="1">
      <alignment horizontal="center" vertical="center" wrapText="1"/>
    </xf>
    <xf numFmtId="0" fontId="23" fillId="0" borderId="0" xfId="0" applyFont="1" applyAlignment="1">
      <alignment horizontal="center"/>
    </xf>
    <xf numFmtId="9" fontId="23" fillId="4" borderId="0" xfId="6" applyNumberFormat="1" applyFont="1" applyFill="1" applyAlignment="1">
      <alignment horizontal="center" vertical="center"/>
    </xf>
    <xf numFmtId="0" fontId="23" fillId="0" borderId="36" xfId="0" applyFont="1" applyBorder="1" applyAlignment="1">
      <alignment horizontal="center"/>
    </xf>
    <xf numFmtId="1" fontId="30" fillId="0" borderId="0" xfId="1" applyNumberFormat="1" applyFont="1" applyAlignment="1">
      <alignment horizontal="center" vertical="center"/>
    </xf>
    <xf numFmtId="1" fontId="23" fillId="4" borderId="0" xfId="6" applyNumberFormat="1" applyFont="1" applyFill="1" applyAlignment="1">
      <alignment horizontal="center" vertical="center"/>
    </xf>
    <xf numFmtId="0" fontId="23" fillId="0" borderId="0" xfId="0" applyFont="1" applyAlignment="1">
      <alignment horizontal="left"/>
    </xf>
    <xf numFmtId="0" fontId="23" fillId="0" borderId="37" xfId="0" applyFont="1" applyBorder="1" applyAlignment="1">
      <alignment horizontal="center"/>
    </xf>
    <xf numFmtId="0" fontId="23" fillId="8" borderId="11" xfId="0" applyFont="1" applyFill="1" applyBorder="1" applyAlignment="1">
      <alignment horizontal="center" vertical="center"/>
    </xf>
    <xf numFmtId="0" fontId="23" fillId="8" borderId="13" xfId="0" applyFont="1" applyFill="1" applyBorder="1" applyAlignment="1">
      <alignment horizontal="center" vertical="center"/>
    </xf>
    <xf numFmtId="0" fontId="23" fillId="0" borderId="55" xfId="0" applyFont="1" applyBorder="1" applyAlignment="1">
      <alignment horizontal="center" vertical="center"/>
    </xf>
    <xf numFmtId="0" fontId="23" fillId="0" borderId="23" xfId="6" applyFont="1" applyBorder="1" applyAlignment="1">
      <alignment horizontal="center" vertical="center"/>
    </xf>
    <xf numFmtId="0" fontId="3" fillId="8" borderId="13" xfId="0" applyFont="1" applyFill="1" applyBorder="1" applyAlignment="1">
      <alignment horizontal="center" vertical="center"/>
    </xf>
    <xf numFmtId="0" fontId="23" fillId="0" borderId="11" xfId="0" pivotButton="1" applyFont="1" applyBorder="1" applyAlignment="1">
      <alignment horizontal="center" vertical="center"/>
    </xf>
    <xf numFmtId="0" fontId="23" fillId="0" borderId="0" xfId="0" pivotButton="1" applyFont="1"/>
    <xf numFmtId="0" fontId="23" fillId="0" borderId="0" xfId="0" pivotButton="1" applyFont="1" applyAlignment="1">
      <alignment horizontal="center" vertical="center"/>
    </xf>
    <xf numFmtId="0" fontId="0" fillId="0" borderId="45" xfId="0" pivotButton="1" applyBorder="1"/>
    <xf numFmtId="0" fontId="0" fillId="0" borderId="8" xfId="0" pivotButton="1" applyBorder="1" applyAlignment="1">
      <alignment horizontal="center" vertical="center"/>
    </xf>
    <xf numFmtId="0" fontId="0" fillId="0" borderId="38" xfId="0" pivotButton="1" applyBorder="1" applyAlignment="1">
      <alignment horizontal="center" vertical="center"/>
    </xf>
    <xf numFmtId="0" fontId="0" fillId="0" borderId="11" xfId="0" pivotButton="1" applyBorder="1" applyAlignment="1">
      <alignment horizontal="center" vertical="center"/>
    </xf>
    <xf numFmtId="0" fontId="0" fillId="0" borderId="45" xfId="0" pivotButton="1" applyBorder="1" applyAlignment="1">
      <alignment horizontal="center" vertical="center"/>
    </xf>
    <xf numFmtId="0" fontId="1" fillId="0" borderId="11" xfId="0" pivotButton="1" applyFont="1" applyBorder="1" applyAlignment="1">
      <alignment horizontal="center" vertical="center"/>
    </xf>
    <xf numFmtId="0" fontId="0" fillId="0" borderId="25" xfId="0" pivotButton="1" applyBorder="1"/>
    <xf numFmtId="0" fontId="1" fillId="0" borderId="25" xfId="0" pivotButton="1" applyFont="1" applyBorder="1"/>
    <xf numFmtId="0" fontId="1" fillId="0" borderId="28" xfId="0" pivotButton="1" applyFont="1" applyBorder="1" applyAlignment="1">
      <alignment horizontal="center" vertical="center"/>
    </xf>
    <xf numFmtId="0" fontId="0" fillId="0" borderId="28" xfId="0" pivotButton="1" applyBorder="1"/>
    <xf numFmtId="0" fontId="0" fillId="0" borderId="27" xfId="0" pivotButton="1" applyBorder="1"/>
    <xf numFmtId="0" fontId="0" fillId="0" borderId="12" xfId="0" pivotButton="1" applyBorder="1" applyAlignment="1">
      <alignment horizontal="center" vertical="center"/>
    </xf>
    <xf numFmtId="0" fontId="0" fillId="0" borderId="12" xfId="0" pivotButton="1" applyBorder="1"/>
    <xf numFmtId="0" fontId="2" fillId="0" borderId="11" xfId="0" pivotButton="1" applyFont="1" applyBorder="1" applyAlignment="1">
      <alignment horizontal="center" vertical="center"/>
    </xf>
    <xf numFmtId="0" fontId="0" fillId="0" borderId="38" xfId="0" pivotButton="1" applyBorder="1"/>
    <xf numFmtId="0" fontId="0" fillId="0" borderId="11" xfId="0" pivotButton="1" applyBorder="1" applyAlignment="1">
      <alignment vertical="center"/>
    </xf>
    <xf numFmtId="0" fontId="0" fillId="0" borderId="46" xfId="0" pivotButton="1" applyBorder="1" applyAlignment="1">
      <alignment horizontal="center" vertical="center"/>
    </xf>
    <xf numFmtId="0" fontId="23" fillId="0" borderId="41" xfId="0" applyFont="1" applyBorder="1" applyAlignment="1">
      <alignment horizontal="center" vertical="center"/>
    </xf>
    <xf numFmtId="0" fontId="22" fillId="4" borderId="11" xfId="0" applyFont="1" applyFill="1" applyBorder="1" applyAlignment="1">
      <alignment horizontal="center" vertical="center" wrapText="1"/>
    </xf>
    <xf numFmtId="0" fontId="0" fillId="0" borderId="34" xfId="0" applyBorder="1"/>
    <xf numFmtId="0" fontId="0" fillId="0" borderId="21" xfId="0" applyBorder="1"/>
    <xf numFmtId="0" fontId="0" fillId="0" borderId="42" xfId="0" applyBorder="1" applyAlignment="1">
      <alignment horizontal="center" vertical="center" wrapText="1"/>
    </xf>
    <xf numFmtId="0" fontId="0" fillId="0" borderId="42" xfId="0" applyBorder="1"/>
    <xf numFmtId="0" fontId="0" fillId="0" borderId="0" xfId="0" applyNumberFormat="1"/>
    <xf numFmtId="0" fontId="0" fillId="0" borderId="0" xfId="0" applyNumberFormat="1" applyBorder="1" applyAlignment="1">
      <alignment horizontal="center" vertical="center"/>
    </xf>
    <xf numFmtId="0" fontId="0" fillId="0" borderId="51" xfId="0" applyNumberFormat="1" applyBorder="1" applyAlignment="1">
      <alignment horizontal="center" vertical="center"/>
    </xf>
    <xf numFmtId="0" fontId="0" fillId="0" borderId="0" xfId="0" applyBorder="1"/>
    <xf numFmtId="0" fontId="0" fillId="0" borderId="50" xfId="0" applyNumberFormat="1" applyBorder="1" applyAlignment="1">
      <alignment horizontal="center" vertical="center"/>
    </xf>
    <xf numFmtId="0" fontId="0" fillId="0" borderId="10" xfId="0" applyNumberFormat="1" applyBorder="1" applyAlignment="1">
      <alignment horizontal="center" vertical="center"/>
    </xf>
    <xf numFmtId="0" fontId="0" fillId="0" borderId="13" xfId="0" applyNumberFormat="1" applyBorder="1" applyAlignment="1">
      <alignment horizontal="center" vertical="center"/>
    </xf>
    <xf numFmtId="0" fontId="0" fillId="0" borderId="1" xfId="0" applyNumberFormat="1" applyBorder="1" applyAlignment="1">
      <alignment horizontal="center" vertical="center"/>
    </xf>
    <xf numFmtId="0" fontId="0" fillId="0" borderId="2" xfId="0" applyNumberFormat="1" applyBorder="1" applyAlignment="1">
      <alignment horizontal="center" vertical="center"/>
    </xf>
    <xf numFmtId="0" fontId="0" fillId="0" borderId="18" xfId="0" applyNumberFormat="1" applyBorder="1" applyAlignment="1">
      <alignment horizontal="center" vertical="center"/>
    </xf>
    <xf numFmtId="0" fontId="0" fillId="0" borderId="19" xfId="0" applyNumberFormat="1" applyBorder="1" applyAlignment="1">
      <alignment horizontal="center" vertical="center"/>
    </xf>
    <xf numFmtId="0" fontId="0" fillId="0" borderId="0" xfId="0" pivotButton="1" applyBorder="1" applyAlignment="1">
      <alignment horizontal="center" vertical="center"/>
    </xf>
    <xf numFmtId="0" fontId="1" fillId="0" borderId="0" xfId="0" pivotButton="1" applyFont="1" applyBorder="1" applyAlignment="1">
      <alignment horizontal="center" vertical="center"/>
    </xf>
    <xf numFmtId="3" fontId="0" fillId="0" borderId="10" xfId="0" applyNumberFormat="1" applyFont="1" applyBorder="1" applyAlignment="1">
      <alignment horizontal="center" vertical="center"/>
    </xf>
    <xf numFmtId="166" fontId="0" fillId="0" borderId="10" xfId="0" applyNumberFormat="1" applyFont="1" applyBorder="1" applyAlignment="1">
      <alignment horizontal="center" vertical="center"/>
    </xf>
    <xf numFmtId="0" fontId="0" fillId="0" borderId="11" xfId="0" pivotButton="1" applyFont="1" applyBorder="1" applyAlignment="1">
      <alignment horizontal="center" vertical="center"/>
    </xf>
    <xf numFmtId="0" fontId="0" fillId="0" borderId="11" xfId="0" applyFont="1" applyBorder="1" applyAlignment="1">
      <alignment horizontal="center" vertical="center"/>
    </xf>
    <xf numFmtId="0" fontId="0" fillId="0" borderId="13" xfId="0" applyFont="1" applyBorder="1" applyAlignment="1">
      <alignment horizontal="center" vertical="center"/>
    </xf>
    <xf numFmtId="0" fontId="0" fillId="0" borderId="1" xfId="0" applyFont="1" applyBorder="1" applyAlignment="1">
      <alignment horizontal="center" vertical="center"/>
    </xf>
    <xf numFmtId="0" fontId="0" fillId="0" borderId="2" xfId="0" applyFont="1" applyBorder="1" applyAlignment="1">
      <alignment horizontal="center" vertical="center"/>
    </xf>
    <xf numFmtId="0" fontId="0" fillId="0" borderId="10" xfId="0" applyFont="1" applyBorder="1"/>
    <xf numFmtId="0" fontId="0" fillId="0" borderId="47" xfId="0" applyNumberFormat="1" applyBorder="1" applyAlignment="1">
      <alignment horizontal="center" vertical="center"/>
    </xf>
    <xf numFmtId="0" fontId="0" fillId="0" borderId="48" xfId="0" applyNumberFormat="1" applyBorder="1" applyAlignment="1">
      <alignment horizontal="center" vertical="center"/>
    </xf>
    <xf numFmtId="0" fontId="0" fillId="5" borderId="1" xfId="0" applyNumberFormat="1" applyFill="1" applyBorder="1" applyAlignment="1">
      <alignment horizontal="center" vertical="center"/>
    </xf>
    <xf numFmtId="0" fontId="0" fillId="0" borderId="3" xfId="0" applyNumberFormat="1" applyBorder="1" applyAlignment="1">
      <alignment horizontal="center" vertical="center"/>
    </xf>
    <xf numFmtId="0" fontId="0" fillId="0" borderId="4" xfId="0" applyNumberFormat="1" applyBorder="1" applyAlignment="1">
      <alignment horizontal="center" vertical="center"/>
    </xf>
    <xf numFmtId="0" fontId="0" fillId="0" borderId="5" xfId="0" applyNumberFormat="1" applyBorder="1" applyAlignment="1">
      <alignment horizontal="center" vertical="center"/>
    </xf>
    <xf numFmtId="0" fontId="0" fillId="5" borderId="13" xfId="0" applyNumberFormat="1" applyFill="1" applyBorder="1" applyAlignment="1">
      <alignment horizontal="center" vertical="center"/>
    </xf>
    <xf numFmtId="0" fontId="0" fillId="5" borderId="2" xfId="0" applyNumberFormat="1" applyFill="1" applyBorder="1" applyAlignment="1">
      <alignment horizontal="center" vertical="center"/>
    </xf>
    <xf numFmtId="0" fontId="0" fillId="0" borderId="56" xfId="0" applyNumberFormat="1" applyBorder="1" applyAlignment="1">
      <alignment horizontal="center" vertical="center"/>
    </xf>
    <xf numFmtId="0" fontId="0" fillId="0" borderId="57" xfId="0" applyNumberFormat="1" applyBorder="1" applyAlignment="1">
      <alignment horizontal="center" vertical="center"/>
    </xf>
    <xf numFmtId="0" fontId="0" fillId="0" borderId="58" xfId="0" applyNumberFormat="1" applyBorder="1" applyAlignment="1">
      <alignment horizontal="center" vertical="center"/>
    </xf>
    <xf numFmtId="0" fontId="0" fillId="0" borderId="0" xfId="0" pivotButton="1" applyBorder="1" applyAlignment="1">
      <alignment vertical="center"/>
    </xf>
    <xf numFmtId="0" fontId="0" fillId="0" borderId="34" xfId="0" applyNumberFormat="1" applyBorder="1" applyAlignment="1">
      <alignment horizontal="center" vertical="center"/>
    </xf>
    <xf numFmtId="0" fontId="0" fillId="0" borderId="27" xfId="0" applyNumberFormat="1" applyBorder="1" applyAlignment="1">
      <alignment horizontal="center" vertical="center"/>
    </xf>
    <xf numFmtId="0" fontId="0" fillId="0" borderId="11" xfId="0" applyNumberFormat="1" applyBorder="1" applyAlignment="1">
      <alignment horizontal="center" vertical="center"/>
    </xf>
    <xf numFmtId="0" fontId="0" fillId="0" borderId="10" xfId="0" applyNumberFormat="1" applyBorder="1" applyAlignment="1">
      <alignment horizontal="center"/>
    </xf>
    <xf numFmtId="0" fontId="0" fillId="0" borderId="3" xfId="0" applyNumberFormat="1" applyBorder="1" applyAlignment="1">
      <alignment horizontal="center"/>
    </xf>
    <xf numFmtId="0" fontId="0" fillId="0" borderId="4" xfId="0" applyNumberFormat="1" applyBorder="1" applyAlignment="1">
      <alignment horizontal="center"/>
    </xf>
    <xf numFmtId="0" fontId="0" fillId="0" borderId="5" xfId="0" applyNumberFormat="1" applyBorder="1" applyAlignment="1">
      <alignment horizontal="center"/>
    </xf>
    <xf numFmtId="0" fontId="0" fillId="0" borderId="18" xfId="0" applyNumberFormat="1" applyBorder="1" applyAlignment="1">
      <alignment horizontal="center"/>
    </xf>
    <xf numFmtId="0" fontId="0" fillId="0" borderId="19" xfId="0" applyNumberFormat="1" applyBorder="1" applyAlignment="1">
      <alignment horizontal="center"/>
    </xf>
    <xf numFmtId="0" fontId="0" fillId="0" borderId="14" xfId="0" applyNumberFormat="1" applyBorder="1" applyAlignment="1">
      <alignment horizontal="center" vertical="center"/>
    </xf>
    <xf numFmtId="0" fontId="0" fillId="0" borderId="16" xfId="0" applyNumberFormat="1" applyBorder="1" applyAlignment="1">
      <alignment horizontal="center" vertical="center"/>
    </xf>
    <xf numFmtId="0" fontId="0" fillId="0" borderId="10" xfId="0" pivotButton="1" applyBorder="1"/>
    <xf numFmtId="0" fontId="0" fillId="0" borderId="43" xfId="0" pivotButton="1" applyFont="1" applyBorder="1" applyAlignment="1">
      <alignment horizontal="center" vertical="center"/>
    </xf>
    <xf numFmtId="0" fontId="0" fillId="0" borderId="33" xfId="0" applyFont="1" applyBorder="1" applyAlignment="1">
      <alignment horizontal="center" vertical="center"/>
    </xf>
    <xf numFmtId="0" fontId="0" fillId="0" borderId="44" xfId="0" pivotButton="1" applyFont="1" applyBorder="1" applyAlignment="1">
      <alignment horizontal="center" vertical="center"/>
    </xf>
    <xf numFmtId="0" fontId="0" fillId="0" borderId="43" xfId="0" applyFont="1" applyBorder="1" applyAlignment="1">
      <alignment horizontal="center" vertical="center"/>
    </xf>
    <xf numFmtId="0" fontId="0" fillId="13" borderId="11" xfId="0" applyFont="1" applyFill="1" applyBorder="1" applyAlignment="1">
      <alignment horizontal="center" vertical="center"/>
    </xf>
    <xf numFmtId="0" fontId="0" fillId="12" borderId="1" xfId="0" applyFont="1" applyFill="1" applyBorder="1" applyAlignment="1">
      <alignment horizontal="center" vertical="center"/>
    </xf>
    <xf numFmtId="0" fontId="0" fillId="0" borderId="14" xfId="0" applyFont="1" applyBorder="1" applyAlignment="1">
      <alignment horizontal="center" vertical="center"/>
    </xf>
    <xf numFmtId="4" fontId="0" fillId="0" borderId="3" xfId="0" applyNumberFormat="1" applyFont="1" applyBorder="1" applyAlignment="1">
      <alignment horizontal="center" vertical="center"/>
    </xf>
    <xf numFmtId="4" fontId="0" fillId="0" borderId="4" xfId="0" applyNumberFormat="1" applyFont="1" applyBorder="1" applyAlignment="1">
      <alignment horizontal="center" vertical="center"/>
    </xf>
    <xf numFmtId="4" fontId="0" fillId="0" borderId="5" xfId="0" applyNumberFormat="1" applyFont="1" applyBorder="1" applyAlignment="1">
      <alignment horizontal="center" vertical="center"/>
    </xf>
    <xf numFmtId="0" fontId="0" fillId="0" borderId="16" xfId="0" applyFont="1" applyBorder="1" applyAlignment="1">
      <alignment horizontal="center" vertical="center"/>
    </xf>
    <xf numFmtId="4" fontId="0" fillId="0" borderId="18" xfId="0" applyNumberFormat="1" applyFont="1" applyBorder="1" applyAlignment="1">
      <alignment horizontal="center" vertical="center"/>
    </xf>
    <xf numFmtId="4" fontId="0" fillId="0" borderId="10" xfId="0" applyNumberFormat="1" applyFont="1" applyBorder="1" applyAlignment="1">
      <alignment horizontal="center" vertical="center"/>
    </xf>
    <xf numFmtId="4" fontId="0" fillId="0" borderId="19" xfId="0" applyNumberFormat="1" applyFont="1" applyBorder="1" applyAlignment="1">
      <alignment horizontal="center" vertical="center"/>
    </xf>
    <xf numFmtId="0" fontId="0" fillId="0" borderId="17" xfId="0" applyFont="1" applyBorder="1" applyAlignment="1">
      <alignment horizontal="center" vertical="center"/>
    </xf>
    <xf numFmtId="4" fontId="0" fillId="14" borderId="13" xfId="0" applyNumberFormat="1" applyFont="1" applyFill="1" applyBorder="1" applyAlignment="1">
      <alignment horizontal="center" vertical="center"/>
    </xf>
    <xf numFmtId="4" fontId="0" fillId="14" borderId="1" xfId="0" applyNumberFormat="1" applyFont="1" applyFill="1" applyBorder="1" applyAlignment="1">
      <alignment horizontal="center" vertical="center"/>
    </xf>
    <xf numFmtId="4" fontId="0" fillId="14" borderId="2" xfId="0" applyNumberFormat="1" applyFont="1" applyFill="1" applyBorder="1" applyAlignment="1">
      <alignment horizontal="center" vertical="center"/>
    </xf>
    <xf numFmtId="0" fontId="0" fillId="0" borderId="49" xfId="0" applyNumberFormat="1" applyBorder="1" applyAlignment="1">
      <alignment horizontal="center" vertical="center"/>
    </xf>
    <xf numFmtId="0" fontId="1" fillId="0" borderId="13" xfId="0" applyNumberFormat="1" applyFont="1" applyBorder="1" applyAlignment="1">
      <alignment horizontal="center" vertical="center"/>
    </xf>
    <xf numFmtId="0" fontId="1" fillId="0" borderId="1" xfId="0" applyNumberFormat="1" applyFont="1" applyBorder="1" applyAlignment="1">
      <alignment horizontal="center" vertical="center"/>
    </xf>
    <xf numFmtId="0" fontId="1" fillId="0" borderId="2" xfId="0" applyNumberFormat="1" applyFont="1" applyBorder="1" applyAlignment="1">
      <alignment horizontal="center" vertical="center"/>
    </xf>
    <xf numFmtId="0" fontId="0" fillId="0" borderId="0" xfId="0" pivotButton="1" applyFont="1" applyBorder="1" applyAlignment="1">
      <alignment horizontal="center" vertical="center"/>
    </xf>
    <xf numFmtId="0" fontId="0" fillId="0" borderId="0" xfId="0" applyFont="1" applyBorder="1" applyAlignment="1">
      <alignment horizontal="center" vertical="center"/>
    </xf>
    <xf numFmtId="0" fontId="0" fillId="0" borderId="3" xfId="0" applyNumberFormat="1" applyFont="1" applyBorder="1" applyAlignment="1">
      <alignment horizontal="center" vertical="center"/>
    </xf>
    <xf numFmtId="0" fontId="0" fillId="0" borderId="4" xfId="0" applyNumberFormat="1" applyFont="1" applyBorder="1" applyAlignment="1">
      <alignment horizontal="center" vertical="center"/>
    </xf>
    <xf numFmtId="0" fontId="0" fillId="0" borderId="5" xfId="0" applyNumberFormat="1" applyFont="1" applyBorder="1" applyAlignment="1">
      <alignment horizontal="center" vertical="center"/>
    </xf>
    <xf numFmtId="0" fontId="0" fillId="0" borderId="18" xfId="0" applyNumberFormat="1" applyFont="1" applyBorder="1" applyAlignment="1">
      <alignment horizontal="center" vertical="center"/>
    </xf>
    <xf numFmtId="0" fontId="0" fillId="0" borderId="10" xfId="0" applyNumberFormat="1" applyFont="1" applyBorder="1" applyAlignment="1">
      <alignment horizontal="center" vertical="center"/>
    </xf>
    <xf numFmtId="0" fontId="0" fillId="0" borderId="19" xfId="0" applyNumberFormat="1" applyFont="1" applyBorder="1" applyAlignment="1">
      <alignment horizontal="center" vertical="center"/>
    </xf>
    <xf numFmtId="0" fontId="0" fillId="0" borderId="13" xfId="0" applyNumberFormat="1" applyFont="1" applyBorder="1" applyAlignment="1">
      <alignment horizontal="center" vertical="center"/>
    </xf>
    <xf numFmtId="0" fontId="0" fillId="0" borderId="1" xfId="0" applyNumberFormat="1" applyFont="1" applyBorder="1" applyAlignment="1">
      <alignment horizontal="center" vertical="center"/>
    </xf>
    <xf numFmtId="0" fontId="0" fillId="0" borderId="2" xfId="0" applyNumberFormat="1" applyFont="1" applyBorder="1" applyAlignment="1">
      <alignment horizontal="center" vertical="center"/>
    </xf>
    <xf numFmtId="0" fontId="23" fillId="0" borderId="10" xfId="0" applyNumberFormat="1" applyFont="1" applyBorder="1" applyAlignment="1">
      <alignment horizontal="center" vertical="center"/>
    </xf>
    <xf numFmtId="0" fontId="23" fillId="8" borderId="0" xfId="0" applyFont="1" applyFill="1" applyBorder="1" applyAlignment="1">
      <alignment horizontal="center" vertical="center"/>
    </xf>
    <xf numFmtId="0" fontId="23" fillId="8" borderId="0" xfId="0" applyFont="1" applyFill="1" applyBorder="1" applyAlignment="1">
      <alignment horizontal="center"/>
    </xf>
    <xf numFmtId="0" fontId="23" fillId="8" borderId="13" xfId="0" applyNumberFormat="1" applyFont="1" applyFill="1" applyBorder="1" applyAlignment="1">
      <alignment horizontal="center" vertical="center"/>
    </xf>
    <xf numFmtId="0" fontId="23" fillId="8" borderId="1" xfId="0" applyNumberFormat="1" applyFont="1" applyFill="1" applyBorder="1" applyAlignment="1">
      <alignment horizontal="center" vertical="center"/>
    </xf>
    <xf numFmtId="0" fontId="23" fillId="8" borderId="2" xfId="0" applyNumberFormat="1" applyFont="1" applyFill="1" applyBorder="1" applyAlignment="1">
      <alignment horizontal="center" vertical="center"/>
    </xf>
    <xf numFmtId="0" fontId="23" fillId="0" borderId="10" xfId="0" applyNumberFormat="1" applyFont="1" applyBorder="1" applyAlignment="1">
      <alignment horizontal="center"/>
    </xf>
    <xf numFmtId="0" fontId="23" fillId="15" borderId="10" xfId="0" applyNumberFormat="1" applyFont="1" applyFill="1" applyBorder="1" applyAlignment="1">
      <alignment horizontal="center" vertical="center"/>
    </xf>
    <xf numFmtId="0" fontId="23" fillId="0" borderId="10" xfId="0" applyNumberFormat="1" applyFont="1" applyFill="1" applyBorder="1" applyAlignment="1">
      <alignment horizontal="center" vertical="center"/>
    </xf>
    <xf numFmtId="0" fontId="23" fillId="15" borderId="10" xfId="0" applyNumberFormat="1" applyFont="1" applyFill="1" applyBorder="1" applyAlignment="1">
      <alignment horizontal="center"/>
    </xf>
    <xf numFmtId="0" fontId="23" fillId="0" borderId="10" xfId="0" applyNumberFormat="1" applyFont="1" applyFill="1" applyBorder="1" applyAlignment="1">
      <alignment horizontal="center"/>
    </xf>
    <xf numFmtId="0" fontId="0" fillId="10" borderId="2" xfId="0" applyFont="1" applyFill="1" applyBorder="1" applyAlignment="1">
      <alignment horizontal="center" vertical="center"/>
    </xf>
  </cellXfs>
  <cellStyles count="7">
    <cellStyle name="Comma 2" xfId="5" xr:uid="{00000000-0005-0000-0000-000000000000}"/>
    <cellStyle name="Heading 2 2" xfId="4" xr:uid="{00000000-0005-0000-0000-000001000000}"/>
    <cellStyle name="Normal" xfId="0" builtinId="0"/>
    <cellStyle name="Normal 2 2" xfId="6" xr:uid="{00000000-0005-0000-0000-000003000000}"/>
    <cellStyle name="Normal 2 3" xfId="2" xr:uid="{00000000-0005-0000-0000-000004000000}"/>
    <cellStyle name="Percent 2" xfId="1" xr:uid="{00000000-0005-0000-0000-000005000000}"/>
    <cellStyle name="Style 1" xfId="3" xr:uid="{00000000-0005-0000-0000-000006000000}"/>
  </cellStyles>
  <dxfs count="36018">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border>
        <left/>
        <top/>
        <vertical/>
        <horizontal/>
      </border>
    </dxf>
    <dxf>
      <alignment horizontal="center"/>
    </dxf>
    <dxf>
      <alignment vertical="center"/>
    </dxf>
    <dxf>
      <fill>
        <patternFill>
          <bgColor auto="1"/>
        </patternFill>
      </fill>
    </dxf>
    <dxf>
      <fill>
        <patternFill>
          <bgColor auto="1"/>
        </patternFill>
      </fill>
    </dxf>
    <dxf>
      <alignment vertical="center"/>
    </dxf>
    <dxf>
      <border>
        <left/>
        <right/>
        <top/>
        <bottom/>
        <vertical/>
        <horizontal/>
      </border>
    </dxf>
    <dxf>
      <border>
        <left/>
        <top/>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font>
        <sz val="12"/>
      </font>
    </dxf>
    <dxf>
      <border>
        <right/>
        <top/>
        <bottom/>
        <horizontal/>
      </border>
    </dxf>
    <dxf>
      <alignment vertical="center"/>
    </dxf>
    <dxf>
      <alignment horizontal="general"/>
    </dxf>
    <dxf>
      <alignment horizontal="center"/>
    </dxf>
    <dxf>
      <border>
        <left style="medium">
          <color indexed="64"/>
        </left>
        <right style="medium">
          <color indexed="64"/>
        </right>
        <top style="medium">
          <color indexed="64"/>
        </top>
        <bottom style="medium">
          <color indexed="64"/>
        </bottom>
      </border>
    </dxf>
    <dxf>
      <border>
        <left/>
        <right/>
        <top/>
        <bottom/>
        <vertical/>
        <horizontal/>
      </border>
    </dxf>
    <dxf>
      <border>
        <left/>
        <right/>
        <top/>
        <bottom/>
        <vertical/>
        <horizontal/>
      </border>
    </dxf>
    <dxf>
      <alignment horizontal="center"/>
    </dxf>
    <dxf>
      <alignment vertical="center"/>
    </dxf>
    <dxf>
      <alignment horizontal="center"/>
    </dxf>
    <dxf>
      <alignment vertical="cent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vertical style="thin">
          <color indexed="64"/>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ill>
        <patternFill patternType="solid">
          <bgColor theme="9" tint="0.59999389629810485"/>
        </patternFill>
      </fill>
    </dxf>
    <dxf>
      <fill>
        <patternFill patternType="solid">
          <bgColor theme="9" tint="0.59999389629810485"/>
        </patternFill>
      </fill>
    </dxf>
    <dxf>
      <fill>
        <patternFill>
          <bgColor auto="1"/>
        </patternFill>
      </fill>
    </dxf>
    <dxf>
      <border>
        <top style="medium">
          <color indexed="64"/>
        </top>
        <bottom style="medium">
          <color indexed="64"/>
        </bottom>
      </border>
    </dxf>
    <dxf>
      <border>
        <top style="medium">
          <color indexed="64"/>
        </top>
        <bottom style="medium">
          <color indexed="64"/>
        </bottom>
      </border>
    </dxf>
    <dxf>
      <fill>
        <patternFill patternType="solid">
          <bgColor theme="9" tint="0.79998168889431442"/>
        </patternFill>
      </fill>
    </dxf>
    <dxf>
      <fill>
        <patternFill>
          <bgColor auto="1"/>
        </patternFill>
      </fill>
    </dxf>
    <dxf>
      <fill>
        <patternFill>
          <bgColor auto="1"/>
        </patternFill>
      </fill>
    </dxf>
    <dxf>
      <fill>
        <patternFill patternType="solid">
          <bgColor theme="9" tint="0.79998168889431442"/>
        </patternFill>
      </fill>
    </dxf>
    <dxf>
      <fill>
        <patternFill patternType="solid">
          <bgColor theme="9" tint="0.79998168889431442"/>
        </patternFill>
      </fill>
    </dxf>
    <dxf>
      <fill>
        <patternFill>
          <bgColor auto="1"/>
        </patternFill>
      </fill>
    </dxf>
    <dxf>
      <fill>
        <patternFill>
          <bgColor auto="1"/>
        </patternFill>
      </fill>
    </dxf>
    <dxf>
      <fill>
        <patternFill patternType="solid">
          <bgColor theme="9" tint="0.59999389629810485"/>
        </patternFill>
      </fill>
    </dxf>
    <dxf>
      <fill>
        <patternFill patternType="solid">
          <bgColor theme="9" tint="0.59999389629810485"/>
        </patternFill>
      </fill>
    </dxf>
    <dxf>
      <fill>
        <patternFill>
          <bgColor auto="1"/>
        </patternFill>
      </fill>
    </dxf>
    <dxf>
      <fill>
        <patternFill>
          <bgColor auto="1"/>
        </patternFill>
      </fill>
    </dxf>
    <dxf>
      <fill>
        <patternFill>
          <bgColor theme="9" tint="0.59999389629810485"/>
        </patternFill>
      </fill>
    </dxf>
    <dxf>
      <fill>
        <patternFill>
          <bgColor auto="1"/>
        </patternFill>
      </fill>
    </dxf>
    <dxf>
      <fill>
        <patternFill patternType="solid">
          <bgColor theme="9" tint="0.79998168889431442"/>
        </patternFill>
      </fill>
    </dxf>
    <dxf>
      <fill>
        <patternFill>
          <bgColor auto="1"/>
        </patternFill>
      </fill>
    </dxf>
    <dxf>
      <border>
        <top style="medium">
          <color indexed="64"/>
        </top>
        <bottom style="medium">
          <color indexed="64"/>
        </bottom>
      </border>
    </dxf>
    <dxf>
      <border>
        <top style="medium">
          <color indexed="64"/>
        </top>
        <bottom style="medium">
          <color indexed="64"/>
        </bottom>
      </border>
    </dxf>
    <dxf>
      <fill>
        <patternFill patternType="solid">
          <bgColor theme="9" tint="0.59999389629810485"/>
        </patternFill>
      </fill>
    </dxf>
    <dxf>
      <fill>
        <patternFill>
          <bgColor auto="1"/>
        </patternFill>
      </fill>
    </dxf>
    <dxf>
      <fill>
        <patternFill patternType="solid">
          <bgColor theme="4" tint="0.79998168889431442"/>
        </patternFill>
      </fill>
    </dxf>
    <dxf>
      <fill>
        <patternFill patternType="solid">
          <bgColor theme="4" tint="0.79998168889431442"/>
        </patternFill>
      </fill>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fill>
        <patternFill patternType="solid">
          <bgColor theme="7" tint="0.79998168889431442"/>
        </patternFill>
      </fill>
    </dxf>
    <dxf>
      <fill>
        <patternFill patternType="solid">
          <bgColor theme="7" tint="0.79998168889431442"/>
        </patternFill>
      </fill>
    </dxf>
    <dxf>
      <fill>
        <patternFill>
          <bgColor auto="1"/>
        </patternFill>
      </fill>
    </dxf>
    <dxf>
      <fill>
        <patternFill>
          <bgColor auto="1"/>
        </patternFill>
      </fill>
    </dxf>
    <dxf>
      <fill>
        <patternFill>
          <bgColor auto="1"/>
        </patternFill>
      </fill>
    </dxf>
    <dxf>
      <fill>
        <patternFill>
          <bgColor auto="1"/>
        </patternFill>
      </fill>
    </dxf>
    <dxf>
      <fill>
        <patternFill patternType="solid">
          <bgColor theme="7" tint="0.59999389629810485"/>
        </patternFill>
      </fill>
    </dxf>
    <dxf>
      <fill>
        <patternFill patternType="solid">
          <bgColor theme="7" tint="0.59999389629810485"/>
        </patternFill>
      </fill>
    </dxf>
    <dxf>
      <fill>
        <patternFill>
          <bgColor auto="1"/>
        </patternFill>
      </fill>
    </dxf>
    <dxf>
      <fill>
        <patternFill>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alignment vertical="bottom"/>
    </dxf>
    <dxf>
      <alignment vertical="cent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top style="thin">
          <color indexed="64"/>
        </top>
      </border>
    </dxf>
    <dxf>
      <alignment horizontal="general"/>
    </dxf>
    <dxf>
      <alignment horizontal="center"/>
    </dxf>
    <dxf>
      <border>
        <horizontal style="thin">
          <color indexed="64"/>
        </horizontal>
      </border>
    </dxf>
    <dxf>
      <alignment vertical="center"/>
    </dxf>
    <dxf>
      <border>
        <top style="thin">
          <color indexed="64"/>
        </top>
      </border>
    </dxf>
    <dxf>
      <border>
        <top style="thin">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0"/>
      </font>
      <alignment wrapText="1"/>
    </dxf>
    <dxf>
      <font>
        <b/>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alignment vertical="center"/>
    </dxf>
    <dxf>
      <alignment vertical="center"/>
    </dxf>
    <dxf>
      <border>
        <left style="thin">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bottom"/>
    </dxf>
    <dxf>
      <alignment vertical="center"/>
    </dxf>
    <dxf>
      <alignment horizontal="general"/>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font>
        <sz val="12"/>
      </font>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right/>
        <top/>
        <bottom/>
        <vertical/>
      </border>
    </dxf>
    <dxf>
      <alignment horizontal="general" vertical="bottom"/>
    </dxf>
    <dxf>
      <border>
        <left/>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rder>
    </dxf>
    <dxf>
      <border>
        <left/>
        <right/>
        <top/>
        <bottom/>
      </border>
    </dxf>
    <dxf>
      <border>
        <left style="medium">
          <color indexed="64"/>
        </left>
        <right style="medium">
          <color indexed="64"/>
        </right>
        <top style="medium">
          <color indexed="64"/>
        </top>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alignment horizontal="center"/>
    </dxf>
    <dxf>
      <alignment horizontal="center"/>
    </dxf>
    <dxf>
      <alignment vertic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border>
    </dxf>
    <dxf>
      <border>
        <left style="medium">
          <color indexed="64"/>
        </left>
      </border>
    </dxf>
    <dxf>
      <font>
        <u/>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fill>
        <patternFill>
          <fgColor indexed="64"/>
          <bgColor indexed="6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border>
    </dxf>
    <dxf>
      <border>
        <left style="medium">
          <color indexed="64"/>
        </left>
      </border>
    </dxf>
    <dxf>
      <font>
        <b/>
      </font>
    </dxf>
    <dxf>
      <font>
        <b/>
      </font>
    </dxf>
    <dxf>
      <font>
        <b/>
      </font>
    </dxf>
    <dxf>
      <font>
        <b/>
      </font>
    </dxf>
    <dxf>
      <font>
        <b/>
      </font>
    </dxf>
    <dxf>
      <font>
        <b/>
      </font>
    </dxf>
    <dxf>
      <font>
        <b/>
      </font>
    </dxf>
    <dxf>
      <font>
        <b/>
      </font>
    </dxf>
    <dxf>
      <border>
        <left style="medium">
          <color indexed="64"/>
        </left>
        <top style="medium">
          <color indexed="64"/>
        </top>
      </border>
    </dxf>
    <dxf>
      <border>
        <left style="medium">
          <color indexed="64"/>
        </left>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left style="medium">
          <color indexed="64"/>
        </left>
        <right style="medium">
          <color indexed="64"/>
        </right>
      </border>
    </dxf>
    <dxf>
      <border>
        <left style="medium">
          <color indexed="64"/>
        </left>
        <right style="medium">
          <color indexed="64"/>
        </right>
      </border>
    </dxf>
    <dxf>
      <alignment vertical="top"/>
    </dxf>
    <dxf>
      <alignment horizontal="left"/>
    </dxf>
    <dxf>
      <alignment vertical="bottom"/>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general"/>
    </dxf>
    <dxf>
      <alignment horizontal="general"/>
    </dxf>
    <dxf>
      <alignment horizontal="center"/>
    </dxf>
    <dxf>
      <alignment horizontal="center"/>
    </dxf>
    <dxf>
      <alignment vertical="center"/>
    </dxf>
    <dxf>
      <alignment vertical="center"/>
    </dxf>
    <dxf>
      <alignment vertical="bottom"/>
    </dxf>
    <dxf>
      <alignment vertical="bottom"/>
    </dxf>
    <dxf>
      <alignment vertical="center"/>
    </dxf>
    <dxf>
      <alignment vertical="center"/>
    </dxf>
    <dxf>
      <alignment horizontal="center"/>
    </dxf>
    <dxf>
      <alignment horizontal="center"/>
    </dxf>
    <dxf>
      <alignment vertical="center"/>
    </dxf>
    <dxf>
      <alignment vertical="center"/>
    </dxf>
    <dxf>
      <alignment horizontal="left"/>
    </dxf>
    <dxf>
      <alignment horizontal="left"/>
    </dxf>
    <dxf>
      <alignment horizontal="center"/>
    </dxf>
    <dxf>
      <alignment horizontal="center"/>
    </dxf>
    <dxf>
      <font>
        <b/>
      </font>
    </dxf>
    <dxf>
      <font>
        <b/>
      </font>
    </dxf>
    <dxf>
      <font>
        <b/>
      </font>
    </dxf>
    <dxf>
      <font>
        <b/>
      </font>
    </dxf>
    <dxf>
      <font>
        <b/>
      </font>
    </dxf>
    <dxf>
      <font>
        <b/>
      </font>
    </dxf>
    <dxf>
      <font>
        <b/>
      </font>
    </dxf>
    <dxf>
      <font>
        <b/>
      </font>
    </dxf>
    <dxf>
      <alignment horizontal="center"/>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font>
        <b/>
      </font>
    </dxf>
    <dxf>
      <font>
        <b/>
      </font>
    </dxf>
    <dxf>
      <font>
        <b/>
      </font>
    </dxf>
    <dxf>
      <font>
        <b/>
      </fon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ttom style="medium">
          <color indexed="64"/>
        </bottom>
      </border>
    </dxf>
    <dxf>
      <border>
        <top style="medium">
          <color indexed="64"/>
        </top>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alignment horizontal="left"/>
    </dxf>
    <dxf>
      <border>
        <left style="medium">
          <color indexed="64"/>
        </left>
      </border>
    </dxf>
    <dxf>
      <border>
        <left style="medium">
          <color indexed="64"/>
        </left>
      </border>
    </dxf>
    <dxf>
      <border>
        <left style="medium">
          <color indexed="64"/>
        </left>
      </border>
    </dxf>
    <dxf>
      <border>
        <left style="medium">
          <color indexed="64"/>
        </left>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border>
    </dxf>
    <dxf>
      <border>
        <left/>
      </border>
    </dxf>
    <dxf>
      <border>
        <left/>
      </border>
    </dxf>
    <dxf>
      <border>
        <left/>
      </border>
    </dxf>
    <dxf>
      <border>
        <left/>
      </border>
    </dxf>
    <dxf>
      <border>
        <left/>
      </border>
    </dxf>
    <dxf>
      <border>
        <left/>
      </border>
    </dxf>
    <dxf>
      <border>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general"/>
    </dxf>
    <dxf>
      <alignment horizontal="general"/>
    </dxf>
    <dxf>
      <alignment horizontal="general"/>
    </dxf>
    <dxf>
      <alignment horizontal="general"/>
    </dxf>
    <dxf>
      <alignment horizontal="general"/>
    </dxf>
    <dxf>
      <alignment horizontal="general"/>
    </dxf>
    <dxf>
      <alignment horizontal="center"/>
    </dxf>
    <dxf>
      <alignment horizontal="center"/>
    </dxf>
    <dxf>
      <alignment horizontal="center"/>
    </dxf>
    <dxf>
      <alignment horizontal="center"/>
    </dxf>
    <dxf>
      <alignment horizontal="center"/>
    </dxf>
    <dxf>
      <alignment horizontal="center"/>
    </dxf>
    <dxf>
      <border>
        <top style="medium">
          <color indexed="64"/>
        </top>
      </border>
    </dxf>
    <dxf>
      <border>
        <top style="medium">
          <color indexed="64"/>
        </top>
      </border>
    </dxf>
    <dxf>
      <font>
        <b/>
      </font>
    </dxf>
    <dxf>
      <font>
        <b/>
      </font>
    </dxf>
    <dxf>
      <font>
        <b/>
      </font>
    </dxf>
    <dxf>
      <font>
        <b/>
      </font>
    </dxf>
    <dxf>
      <font>
        <b/>
      </font>
    </dxf>
    <dxf>
      <font>
        <b/>
      </font>
    </dxf>
    <dxf>
      <font>
        <strike val="0"/>
        <condense val="0"/>
        <extend val="0"/>
        <outline val="0"/>
        <shadow val="0"/>
        <vertAlign val="baseline"/>
        <sz val="11"/>
        <color theme="1"/>
        <name val="Calibri"/>
        <scheme val="minor"/>
      </font>
    </dxf>
    <dxf>
      <font>
        <strike val="0"/>
        <condense val="0"/>
        <extend val="0"/>
        <outline val="0"/>
        <shadow val="0"/>
        <vertAlign val="baseline"/>
        <sz val="11"/>
        <color theme="1"/>
        <name val="Calibri"/>
        <scheme val="minor"/>
      </font>
    </dxf>
    <dxf>
      <font>
        <b/>
      </font>
    </dxf>
    <dxf>
      <font>
        <b/>
      </font>
    </dxf>
    <dxf>
      <font>
        <b/>
      </font>
    </dxf>
    <dxf>
      <alignment vertical="center"/>
    </dxf>
    <dxf>
      <font>
        <b val="0"/>
      </font>
    </dxf>
    <dxf>
      <font>
        <b val="0"/>
      </font>
    </dxf>
    <dxf>
      <font>
        <b val="0"/>
      </font>
    </dxf>
    <dxf>
      <font>
        <b val="0"/>
      </font>
    </dxf>
    <dxf>
      <font>
        <b val="0"/>
      </font>
    </dxf>
    <dxf>
      <font>
        <b val="0"/>
      </font>
    </dxf>
    <dxf>
      <font>
        <b val="0"/>
      </font>
    </dxf>
    <dxf>
      <font>
        <b val="0"/>
      </font>
    </dxf>
    <dxf>
      <font>
        <b val="0"/>
      </font>
    </dxf>
    <dxf>
      <font>
        <b val="0"/>
      </font>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alignment horizontal="center"/>
    </dxf>
    <dxf>
      <alignment vertical="center"/>
    </dxf>
    <dxf>
      <border>
        <top style="medium">
          <color indexed="64"/>
        </top>
        <bottom style="medium">
          <color indexed="64"/>
        </bottom>
      </border>
    </dxf>
    <dxf>
      <border>
        <top style="medium">
          <color indexed="64"/>
        </top>
        <bottom style="medium">
          <color indexed="64"/>
        </bottom>
      </border>
    </dxf>
    <dxf>
      <border>
        <right style="medium">
          <color indexed="64"/>
        </right>
        <bottom style="medium">
          <color indexed="64"/>
        </bottom>
      </bord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alignment horizontal="left"/>
    </dxf>
    <dxf>
      <alignment vertical="bottom"/>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alignment vertical="center"/>
    </dxf>
    <dxf>
      <alignment vertical="center"/>
    </dxf>
    <dxf>
      <alignment horizontal="center"/>
    </dxf>
    <dxf>
      <alignment horizontal="center"/>
    </dxf>
    <dxf>
      <border>
        <left style="medium">
          <color indexed="64"/>
        </left>
        <right style="medium">
          <color indexed="64"/>
        </right>
      </border>
    </dxf>
    <dxf>
      <border>
        <left style="medium">
          <color indexed="64"/>
        </left>
        <bottom style="medium">
          <color indexed="64"/>
        </bottom>
      </border>
    </dxf>
    <dxf>
      <border>
        <left style="medium">
          <color indexed="64"/>
        </left>
      </border>
    </dxf>
    <dxf>
      <alignment vertical="center"/>
    </dxf>
    <dxf>
      <alignment horizontal="center"/>
    </dxf>
    <dxf>
      <border>
        <left style="medium">
          <color indexed="64"/>
        </left>
        <right style="medium">
          <color indexed="64"/>
        </right>
        <top style="medium">
          <color indexed="64"/>
        </top>
        <bottom style="medium">
          <color indexed="64"/>
        </bottom>
      </border>
    </dxf>
    <dxf>
      <border>
        <left style="medium">
          <color indexed="64"/>
        </left>
        <top style="medium">
          <color indexed="64"/>
        </top>
        <bottom style="medium">
          <color indexed="64"/>
        </bottom>
      </border>
    </dxf>
    <dxf>
      <alignment horizontal="general"/>
    </dxf>
    <dxf>
      <alignment vertical="center"/>
    </dxf>
    <dxf>
      <border>
        <right style="medium">
          <color indexed="64"/>
        </right>
        <top style="medium">
          <color indexed="64"/>
        </top>
        <bottom style="medium">
          <color indexed="64"/>
        </bottom>
      </border>
    </dxf>
    <dxf>
      <protection locked="0" hidden="0"/>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rder>
    </dxf>
    <dxf>
      <border>
        <top style="medium">
          <color indexed="64"/>
        </top>
      </border>
    </dxf>
    <dxf>
      <border>
        <left style="medium">
          <color indexed="64"/>
        </left>
        <right style="medium">
          <color indexed="64"/>
        </right>
      </border>
    </dxf>
    <dxf>
      <alignment horizontal="center"/>
    </dxf>
    <dxf>
      <alignment horizontal="center"/>
    </dxf>
    <dxf>
      <alignment horizontal="center"/>
    </dxf>
    <dxf>
      <alignment vertical="center"/>
    </dxf>
    <dxf>
      <alignment vertical="center"/>
    </dxf>
    <dxf>
      <alignment vertical="center"/>
    </dxf>
    <dxf>
      <alignment horizontal="left"/>
    </dxf>
    <dxf>
      <alignment horizontal="left"/>
    </dxf>
    <dxf>
      <alignment horizontal="left"/>
    </dxf>
    <dxf>
      <alignment horizontal="center"/>
    </dxf>
    <dxf>
      <alignment horizontal="center"/>
    </dxf>
    <dxf>
      <alignment horizontal="center"/>
    </dxf>
    <dxf>
      <border>
        <top style="medium">
          <color indexed="64"/>
        </top>
        <bottom style="medium">
          <color indexed="64"/>
        </bottom>
      </border>
    </dxf>
    <dxf>
      <border>
        <right style="medium">
          <color indexed="64"/>
        </right>
      </border>
    </dxf>
    <dxf>
      <border>
        <bottom style="thin">
          <color indexed="64"/>
        </bottom>
      </border>
    </dxf>
    <dxf>
      <border>
        <bottom style="thin">
          <color indexed="64"/>
        </bottom>
      </border>
    </dxf>
    <dxf>
      <border>
        <bottom style="thin">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top style="medium">
          <color indexed="64"/>
        </top>
      </border>
    </dxf>
    <dxf>
      <border>
        <top style="medium">
          <color indexed="64"/>
        </top>
      </border>
    </dxf>
    <dxf>
      <numFmt numFmtId="35" formatCode="_ * #,##0.00_ ;_ * \-#,##0.00_ ;_ * &quot;-&quot;??_ ;_ @_ "/>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horizontal="general"/>
    </dxf>
    <dxf>
      <alignment horizontal="general"/>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vertical="center"/>
    </dxf>
    <dxf>
      <alignment vertic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4" formatCode="#,##0.00"/>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ttom style="medium">
          <color indexed="64"/>
        </bottom>
      </border>
    </dxf>
    <dxf>
      <numFmt numFmtId="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rder>
    </dxf>
    <dxf>
      <border>
        <bottom style="medium">
          <color indexed="64"/>
        </bottom>
      </border>
    </dxf>
    <dxf>
      <border>
        <top style="medium">
          <color indexed="64"/>
        </top>
      </border>
    </dxf>
    <dxf>
      <border>
        <top style="medium">
          <color indexed="64"/>
        </top>
      </border>
    </dxf>
    <dxf>
      <border>
        <left style="medium">
          <color indexed="64"/>
        </left>
        <right style="medium">
          <color indexed="64"/>
        </right>
      </border>
    </dxf>
    <dxf>
      <alignment horizontal="left"/>
    </dxf>
    <dxf>
      <alignment horizontal="general"/>
    </dxf>
    <dxf>
      <alignment horizontal="left"/>
    </dxf>
    <dxf>
      <alignment horizontal="center"/>
    </dxf>
    <dxf>
      <alignment horizontal="center"/>
    </dxf>
    <dxf>
      <alignment horizontal="center"/>
    </dxf>
    <dxf>
      <alignment vertical="center"/>
    </dxf>
    <dxf>
      <alignment vertical="center"/>
    </dxf>
    <dxf>
      <alignment vertical="center"/>
    </dxf>
    <dxf>
      <alignment horizontal="left"/>
    </dxf>
    <dxf>
      <alignment horizontal="left"/>
    </dxf>
    <dxf>
      <alignment horizontal="left"/>
    </dxf>
    <dxf>
      <alignment horizontal="center"/>
    </dxf>
    <dxf>
      <alignment horizontal="center"/>
    </dxf>
    <dxf>
      <alignment horizontal="center"/>
    </dxf>
    <dxf>
      <fill>
        <patternFill patternType="solid">
          <bgColor theme="6" tint="0.79998168889431442"/>
        </patternFill>
      </fill>
    </dxf>
    <dxf>
      <fill>
        <patternFill patternType="solid">
          <bgColor theme="3" tint="0.79998168889431442"/>
        </patternFill>
      </fill>
    </dxf>
    <dxf>
      <fill>
        <patternFill>
          <bgColor theme="5" tint="0.59999389629810485"/>
        </patternFill>
      </fill>
    </dxf>
    <dxf>
      <fill>
        <patternFill>
          <bgColor theme="4" tint="0.59999389629810485"/>
        </patternFill>
      </fill>
    </dxf>
    <dxf>
      <border>
        <bottom style="thin">
          <color indexed="64"/>
        </bottom>
      </border>
    </dxf>
    <dxf>
      <border>
        <bottom style="thin">
          <color indexed="64"/>
        </bottom>
      </border>
    </dxf>
    <dxf>
      <fill>
        <patternFill>
          <bgColor auto="1"/>
        </patternFill>
      </fill>
    </dxf>
    <dxf>
      <border>
        <bottom style="medium">
          <color indexed="64"/>
        </bottom>
      </border>
    </dxf>
    <dxf>
      <fill>
        <patternFill>
          <fgColor theme="4" tint="0.59999389629810485"/>
        </patternFill>
      </fill>
    </dxf>
    <dxf>
      <border>
        <left/>
        <right/>
        <bottom/>
      </border>
    </dxf>
    <dxf>
      <border>
        <left/>
        <right/>
        <bottom/>
      </border>
    </dxf>
    <dxf>
      <border>
        <left/>
        <right/>
        <bottom/>
      </border>
    </dxf>
    <dxf>
      <border>
        <left/>
        <right/>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fill>
        <patternFill patternType="solid">
          <bgColor theme="0"/>
        </patternFill>
      </fill>
    </dxf>
    <dxf>
      <numFmt numFmtId="0" formatCode="General"/>
      <fill>
        <patternFill patternType="none">
          <fgColor indexed="64"/>
          <bgColor indexed="65"/>
        </patternFill>
      </fill>
      <alignment horizontal="general" vertical="bottom" textRotation="0" wrapText="0" indent="0" justifyLastLine="0" shrinkToFit="0" readingOrder="0"/>
    </dxf>
    <dxf>
      <numFmt numFmtId="4" formatCode="#,##0.00"/>
      <fill>
        <patternFill patternType="solid">
          <fgColor indexed="64"/>
          <bgColor theme="0"/>
        </patternFill>
      </fill>
      <alignment horizontal="center" vertical="center"/>
    </dxf>
    <dxf>
      <font>
        <b val="0"/>
      </font>
    </dxf>
    <dxf>
      <font>
        <b val="0"/>
      </font>
    </dxf>
    <dxf>
      <font>
        <b val="0"/>
      </font>
    </dxf>
    <dxf>
      <font>
        <b val="0"/>
      </font>
    </dxf>
    <dxf>
      <font>
        <b val="0"/>
      </font>
    </dxf>
    <dxf>
      <font>
        <b val="0"/>
      </font>
    </dxf>
    <dxf>
      <font>
        <b val="0"/>
      </font>
    </dxf>
    <dxf>
      <font>
        <b val="0"/>
      </font>
    </dxf>
    <dxf>
      <font>
        <b val="0"/>
      </font>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alignment horizontal="general"/>
    </dxf>
    <dxf>
      <alignment vertical="cent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general"/>
    </dxf>
    <dxf>
      <alignment horizontal="general"/>
    </dxf>
    <dxf>
      <alignment horizontal="general"/>
    </dxf>
    <dxf>
      <alignment horizontal="general"/>
    </dxf>
    <dxf>
      <alignment horizontal="center"/>
    </dxf>
    <dxf>
      <alignment horizontal="center"/>
    </dxf>
    <dxf>
      <alignment horizontal="center"/>
    </dxf>
    <dxf>
      <alignment horizontal="cent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right style="medium">
          <color indexed="64"/>
        </right>
      </border>
    </dxf>
    <dxf>
      <border>
        <right style="medium">
          <color indexed="64"/>
        </right>
      </border>
    </dxf>
    <dxf>
      <border>
        <right style="medium">
          <color indexed="64"/>
        </right>
      </border>
    </dxf>
    <dxf>
      <alignment horizontal="left"/>
    </dxf>
    <dxf>
      <alignment horizontal="center"/>
    </dxf>
    <dxf>
      <alignment horizontal="general"/>
    </dxf>
    <dxf>
      <alignment horizontal="general"/>
    </dxf>
    <dxf>
      <alignment horizontal="center"/>
    </dxf>
    <dxf>
      <alignment horizontal="cent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general"/>
    </dxf>
    <dxf>
      <alignment horizontal="general"/>
    </dxf>
    <dxf>
      <alignment horizontal="general"/>
    </dxf>
    <dxf>
      <alignment horizontal="center"/>
    </dxf>
    <dxf>
      <alignment horizontal="center"/>
    </dxf>
    <dxf>
      <alignment horizontal="center"/>
    </dxf>
    <dxf>
      <alignment horizontal="general"/>
    </dxf>
    <dxf>
      <alignment horizontal="general"/>
    </dxf>
    <dxf>
      <alignment horizontal="general"/>
    </dxf>
    <dxf>
      <alignment horizontal="center"/>
    </dxf>
    <dxf>
      <alignment horizontal="center"/>
    </dxf>
    <dxf>
      <alignment horizontal="center"/>
    </dxf>
    <dxf>
      <alignment vertical="center"/>
    </dxf>
    <dxf>
      <alignment vertical="center"/>
    </dxf>
    <dxf>
      <alignment vertical="center"/>
    </dxf>
    <dxf>
      <border>
        <left style="medium">
          <color indexed="64"/>
        </left>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alignment horizontal="center" readingOrder="0"/>
    </dxf>
    <dxf>
      <alignment vertical="center" readingOrder="0"/>
    </dxf>
    <dxf>
      <font>
        <b/>
        <sz val="12"/>
      </font>
      <alignment horizontal="center" vertical="center" readingOrder="0"/>
    </dxf>
    <dxf>
      <font>
        <b/>
        <sz val="12"/>
      </font>
      <alignment horizontal="center" vertical="center" readingOrder="0"/>
    </dxf>
    <dxf>
      <font>
        <b/>
        <sz val="12"/>
      </font>
      <alignment horizontal="center" vertical="center"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alignment horizontal="center" readingOrder="0"/>
    </dxf>
    <dxf>
      <alignment horizontal="center" readingOrder="0"/>
    </dxf>
    <dxf>
      <alignment vertical="center" readingOrder="0"/>
    </dxf>
    <dxf>
      <alignment vertical="center"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top style="medium">
          <color indexed="64"/>
        </top>
      </bord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bottom style="thin">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horizontal="left" readingOrder="0"/>
    </dxf>
    <dxf>
      <alignment horizontal="left" readingOrder="0"/>
    </dxf>
    <dxf>
      <alignment horizontal="left" readingOrder="0"/>
    </dxf>
    <dxf>
      <alignment horizontal="left" readingOrder="0"/>
    </dxf>
    <dxf>
      <alignment horizontal="center" readingOrder="0"/>
    </dxf>
    <dxf>
      <alignment horizontal="center" readingOrder="0"/>
    </dxf>
    <dxf>
      <alignment horizontal="center"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alignment horizontal="center"/>
    </dxf>
    <dxf>
      <alignment horizontal="center"/>
    </dxf>
    <dxf>
      <alignment vertical="center"/>
    </dxf>
    <dxf>
      <alignment vertical="center"/>
    </dxf>
    <dxf>
      <border>
        <top style="medium">
          <color indexed="64"/>
        </top>
        <bottom style="medium">
          <color indexed="64"/>
        </bottom>
      </border>
    </dxf>
    <dxf>
      <border>
        <top style="medium">
          <color indexed="64"/>
        </top>
        <bottom style="medium">
          <color indexed="64"/>
        </bottom>
      </border>
    </dxf>
    <dxf>
      <border>
        <right style="medium">
          <color indexed="64"/>
        </right>
        <bottom style="medium">
          <color indexed="64"/>
        </bottom>
      </bord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alignment horizontal="left"/>
    </dxf>
    <dxf>
      <alignment vertical="bottom"/>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horizontal="center"/>
    </dxf>
    <dxf>
      <alignment horizontal="center"/>
    </dxf>
    <dxf>
      <border>
        <left style="medium">
          <color indexed="64"/>
        </left>
        <right style="medium">
          <color indexed="64"/>
        </right>
      </border>
    </dxf>
    <dxf>
      <border>
        <left style="medium">
          <color indexed="64"/>
        </left>
        <right style="medium">
          <color indexed="64"/>
        </right>
      </border>
    </dxf>
    <dxf>
      <border>
        <left style="medium">
          <color indexed="64"/>
        </left>
        <bottom style="medium">
          <color indexed="64"/>
        </bottom>
      </border>
    </dxf>
    <dxf>
      <border>
        <left style="medium">
          <color indexed="64"/>
        </left>
      </border>
    </dxf>
    <dxf>
      <alignment vertical="center"/>
    </dxf>
    <dxf>
      <alignment vertic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top style="medium">
          <color indexed="64"/>
        </top>
        <bottom style="medium">
          <color indexed="64"/>
        </bottom>
      </border>
    </dxf>
    <dxf>
      <border>
        <top style="medium">
          <color indexed="64"/>
        </top>
        <bottom style="medium">
          <color indexed="64"/>
        </bottom>
      </border>
    </dxf>
    <dxf>
      <alignment horizontal="center"/>
    </dxf>
    <dxf>
      <alignment horizontal="center"/>
    </dxf>
    <dxf>
      <alignment vertical="center"/>
    </dxf>
    <dxf>
      <alignment vertical="cent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right/>
        <top/>
        <bottom/>
        <vertical/>
        <horizontal/>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ttom style="medium">
          <color indexed="64"/>
        </bottom>
      </border>
    </dxf>
    <dxf>
      <alignment horizontal="center"/>
    </dxf>
    <dxf>
      <alignment horizontal="center"/>
    </dxf>
    <dxf>
      <alignment vertical="center"/>
    </dxf>
    <dxf>
      <alignment vertical="center"/>
    </dxf>
    <dxf>
      <alignment horizontal="left"/>
    </dxf>
    <dxf>
      <alignment horizontal="left"/>
    </dxf>
    <dxf>
      <alignment horizontal="left"/>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general"/>
    </dxf>
    <dxf>
      <alignment horizontal="general"/>
    </dxf>
    <dxf>
      <alignment horizontal="center"/>
    </dxf>
    <dxf>
      <alignment horizontal="center"/>
    </dxf>
    <dxf>
      <alignment vertical="bottom"/>
    </dxf>
    <dxf>
      <alignment vertical="bottom"/>
    </dxf>
    <dxf>
      <alignment vertical="center"/>
    </dxf>
    <dxf>
      <alignment vertical="cent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bottom style="thin">
          <color indexed="64"/>
        </bottom>
      </border>
    </dxf>
    <dxf>
      <border>
        <bottom style="thin">
          <color indexed="64"/>
        </bottom>
      </border>
    </dxf>
    <dxf>
      <border>
        <top style="medium">
          <color indexed="64"/>
        </top>
        <bottom style="medium">
          <color indexed="64"/>
        </bottom>
      </border>
    </dxf>
    <dxf>
      <border>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bottom style="thin">
          <color indexed="64"/>
        </bottom>
      </border>
    </dxf>
    <dxf>
      <border>
        <bottom style="thin">
          <color indexed="64"/>
        </bottom>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alignment horizontal="general"/>
    </dxf>
    <dxf>
      <alignment horizontal="general"/>
    </dxf>
    <dxf>
      <alignment horizontal="center"/>
    </dxf>
    <dxf>
      <alignment horizontal="center"/>
    </dxf>
    <dxf>
      <alignment vertical="bottom"/>
    </dxf>
    <dxf>
      <alignment vertical="bottom"/>
    </dxf>
    <dxf>
      <alignment vertical="center"/>
    </dxf>
    <dxf>
      <alignment vertical="cent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alignment vertical="bottom"/>
    </dxf>
    <dxf>
      <alignment vertical="bottom"/>
    </dxf>
    <dxf>
      <alignment vertical="center"/>
    </dxf>
    <dxf>
      <alignment vertical="center"/>
    </dxf>
    <dxf>
      <border>
        <top style="medium">
          <color indexed="64"/>
        </top>
        <bottom style="medium">
          <color indexed="64"/>
        </bottom>
      </border>
    </dxf>
    <dxf>
      <border>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dxf>
    <dxf>
      <alignment vertical="bottom"/>
    </dxf>
    <dxf>
      <alignment vertical="center"/>
    </dxf>
    <dxf>
      <alignment vertical="center"/>
    </dxf>
    <dxf>
      <border>
        <bottom style="medium">
          <color indexed="64"/>
        </bottom>
      </border>
    </dxf>
    <dxf>
      <border>
        <bottom style="medium">
          <color indexed="64"/>
        </bottom>
      </border>
    </dxf>
    <dxf>
      <alignment horizontal="general"/>
    </dxf>
    <dxf>
      <alignment horizontal="general"/>
    </dxf>
    <dxf>
      <alignment horizontal="general"/>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alignment horizontal="center"/>
    </dxf>
    <dxf>
      <alignment vertical="center"/>
    </dxf>
    <dxf>
      <border>
        <left/>
        <right/>
        <top/>
        <bottom/>
      </border>
    </dxf>
    <dxf>
      <border>
        <left style="medium">
          <color indexed="64"/>
        </lef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top style="medium">
          <color indexed="64"/>
        </top>
      </border>
    </dxf>
    <dxf>
      <alignment horizontal="center"/>
    </dxf>
    <dxf>
      <alignment vertical="center"/>
    </dxf>
    <dxf>
      <border>
        <left style="medium">
          <color indexed="64"/>
        </left>
        <right style="medium">
          <color indexed="64"/>
        </right>
        <top style="medium">
          <color indexed="64"/>
        </top>
        <bottom style="medium">
          <color indexed="64"/>
        </bottom>
      </border>
    </dxf>
    <dxf>
      <border>
        <right style="medium">
          <color indexed="64"/>
        </right>
      </border>
    </dxf>
    <dxf>
      <border>
        <top style="medium">
          <color indexed="64"/>
        </top>
      </border>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numFmt numFmtId="166" formatCode="#,##0.0"/>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ttom style="medium">
          <color indexed="64"/>
        </bottom>
      </border>
    </dxf>
    <dxf>
      <alignment horizontal="general"/>
    </dxf>
    <dxf>
      <alignment horizontal="general"/>
    </dxf>
    <dxf>
      <alignment horizontal="center"/>
    </dxf>
    <dxf>
      <alignment horizontal="center"/>
    </dxf>
    <dxf>
      <alignment horizontal="general"/>
    </dxf>
    <dxf>
      <alignment horizontal="general"/>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alignment horizontal="center"/>
    </dxf>
    <dxf>
      <alignment horizontal="center"/>
    </dxf>
    <dxf>
      <alignment vertical="center"/>
    </dxf>
    <dxf>
      <alignment vertical="center"/>
    </dxf>
    <dxf>
      <alignment horizontal="left"/>
    </dxf>
    <dxf>
      <alignment horizontal="left"/>
    </dxf>
    <dxf>
      <alignment horizontal="center"/>
    </dxf>
    <dxf>
      <alignment horizontal="center"/>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alignment horizontal="right"/>
    </dxf>
    <dxf>
      <alignment horizontal="right"/>
    </dxf>
    <dxf>
      <alignment horizontal="center"/>
    </dxf>
    <dxf>
      <alignment horizontal="cent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alignment horizontal="left"/>
    </dxf>
    <dxf>
      <alignment horizontal="left"/>
    </dxf>
    <dxf>
      <alignment horizontal="center"/>
    </dxf>
    <dxf>
      <alignment horizontal="center"/>
    </dxf>
    <dxf>
      <alignment vertical="top"/>
    </dxf>
    <dxf>
      <alignment vertical="top"/>
    </dxf>
    <dxf>
      <alignment vertical="bottom"/>
    </dxf>
    <dxf>
      <alignment vertical="bottom"/>
    </dxf>
    <dxf>
      <alignment vertical="center"/>
    </dxf>
    <dxf>
      <alignment vertical="center"/>
    </dxf>
    <dxf>
      <alignment horizontal="left"/>
    </dxf>
    <dxf>
      <alignment horizontal="left"/>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general"/>
    </dxf>
    <dxf>
      <alignment horizontal="general"/>
    </dxf>
    <dxf>
      <alignment horizontal="center"/>
    </dxf>
    <dxf>
      <alignment horizontal="cent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alignment horizontal="general"/>
    </dxf>
    <dxf>
      <alignment vertical="cent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general"/>
    </dxf>
    <dxf>
      <alignment horizontal="general"/>
    </dxf>
    <dxf>
      <alignment horizontal="general"/>
    </dxf>
    <dxf>
      <alignment horizontal="general"/>
    </dxf>
    <dxf>
      <alignment horizontal="center"/>
    </dxf>
    <dxf>
      <alignment horizontal="center"/>
    </dxf>
    <dxf>
      <alignment horizontal="center"/>
    </dxf>
    <dxf>
      <alignment horizontal="cent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right style="medium">
          <color indexed="64"/>
        </right>
      </border>
    </dxf>
    <dxf>
      <border>
        <right style="medium">
          <color indexed="64"/>
        </right>
      </border>
    </dxf>
    <dxf>
      <border>
        <right style="medium">
          <color indexed="64"/>
        </right>
      </border>
    </dxf>
    <dxf>
      <alignment horizontal="general"/>
    </dxf>
    <dxf>
      <alignment horizontal="general"/>
    </dxf>
    <dxf>
      <alignment horizontal="general"/>
    </dxf>
    <dxf>
      <alignment horizontal="center"/>
    </dxf>
    <dxf>
      <alignment horizontal="center"/>
    </dxf>
    <dxf>
      <alignment horizontal="center"/>
    </dxf>
    <dxf>
      <alignment horizontal="general"/>
    </dxf>
    <dxf>
      <alignment horizontal="general"/>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horizontal style="thin">
          <color indexed="64"/>
        </horizontal>
      </border>
    </dxf>
    <dxf>
      <border>
        <left style="thin">
          <color indexed="64"/>
        </left>
        <right style="thin">
          <color indexed="64"/>
        </right>
        <top style="thin">
          <color indexed="64"/>
        </top>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general"/>
    </dxf>
    <dxf>
      <alignment horizontal="center"/>
    </dxf>
    <dxf>
      <border>
        <bottom style="medium">
          <color indexed="64"/>
        </bottom>
      </border>
    </dxf>
    <dxf>
      <border>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border>
        <right style="thin">
          <color indexed="64"/>
        </right>
        <top style="thin">
          <color indexed="64"/>
        </top>
        <bottom style="thin">
          <color indexed="64"/>
        </bottom>
        <horizontal style="thin">
          <color indexed="64"/>
        </horizontal>
      </border>
    </dxf>
    <dxf>
      <border>
        <right style="thin">
          <color indexed="64"/>
        </right>
        <top style="thin">
          <color indexed="64"/>
        </top>
        <bottom style="thin">
          <color indexed="64"/>
        </bottom>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alignment vertical="bottom"/>
    </dxf>
    <dxf>
      <alignment vertical="bottom"/>
    </dxf>
    <dxf>
      <alignment vertical="center"/>
    </dxf>
    <dxf>
      <alignment vertical="cent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alignment vertical="center"/>
    </dxf>
    <dxf>
      <alignment vertical="center"/>
    </dxf>
    <dxf>
      <alignment vertical="center"/>
    </dxf>
    <dxf>
      <border>
        <top style="medium">
          <color indexed="64"/>
        </top>
        <bottom style="medium">
          <color indexed="64"/>
        </bottom>
      </border>
    </dxf>
    <dxf>
      <border>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FF00"/>
        </patternFill>
      </fill>
    </dxf>
    <dxf>
      <fill>
        <patternFill patternType="solid">
          <bgColor rgb="FFFFFF00"/>
        </patternFill>
      </fill>
    </dxf>
    <dxf>
      <fill>
        <patternFill>
          <bgColor theme="6" tint="0.59999389629810485"/>
        </patternFill>
      </fill>
    </dxf>
    <dxf>
      <fill>
        <patternFill>
          <bgColor theme="6"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medium">
          <color indexed="64"/>
        </top>
        <bottom style="medium">
          <color indexed="64"/>
        </bottom>
      </border>
    </dxf>
    <dxf>
      <border>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numFmt numFmtId="3" formatCode="#,##0"/>
    </dxf>
    <dxf>
      <numFmt numFmtId="3" formatCode="#,##0"/>
    </dxf>
    <dxf>
      <numFmt numFmtId="3" formatCode="#,##0"/>
    </dxf>
    <dxf>
      <numFmt numFmtId="3" formatCode="#,##0"/>
    </dxf>
    <dxf>
      <numFmt numFmtId="3" formatCode="#,##0"/>
    </dxf>
    <dxf>
      <numFmt numFmtId="3" formatCode="#,##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alignment horizontal="center"/>
    </dxf>
    <dxf>
      <alignment vertical="center"/>
    </dxf>
    <dxf>
      <border>
        <left/>
        <right/>
        <top/>
        <bottom/>
      </border>
    </dxf>
    <dxf>
      <border>
        <left style="medium">
          <color indexed="64"/>
        </lef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top style="medium">
          <color indexed="64"/>
        </top>
      </border>
    </dxf>
    <dxf>
      <alignment horizontal="center"/>
    </dxf>
    <dxf>
      <alignment vertical="center"/>
    </dxf>
    <dxf>
      <border>
        <left style="medium">
          <color indexed="64"/>
        </left>
        <right style="medium">
          <color indexed="64"/>
        </right>
        <top style="medium">
          <color indexed="64"/>
        </top>
        <bottom style="medium">
          <color indexed="64"/>
        </bottom>
      </border>
    </dxf>
    <dxf>
      <border>
        <right style="medium">
          <color indexed="64"/>
        </right>
      </border>
    </dxf>
    <dxf>
      <border>
        <top style="medium">
          <color indexed="64"/>
        </top>
      </border>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numFmt numFmtId="166" formatCode="#,##0.0"/>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top style="medium">
          <color indexed="64"/>
        </top>
        <bottom style="medium">
          <color indexed="64"/>
        </bottom>
      </border>
    </dxf>
    <dxf>
      <border>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alignment horizontal="general"/>
    </dxf>
    <dxf>
      <alignment horizontal="general"/>
    </dxf>
    <dxf>
      <alignment horizontal="center"/>
    </dxf>
    <dxf>
      <alignment horizontal="center"/>
    </dxf>
    <dxf>
      <alignment vertical="center"/>
    </dxf>
    <dxf>
      <alignment vertical="cent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alignment horizontal="center"/>
    </dxf>
    <dxf>
      <alignment horizontal="center"/>
    </dxf>
    <dxf>
      <alignment vertical="center"/>
    </dxf>
    <dxf>
      <alignment vertical="center"/>
    </dxf>
    <dxf>
      <alignment horizontal="left"/>
    </dxf>
    <dxf>
      <alignment horizontal="left"/>
    </dxf>
    <dxf>
      <alignment horizontal="center"/>
    </dxf>
    <dxf>
      <alignment horizontal="center"/>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top style="medium">
          <color indexed="64"/>
        </top>
      </border>
    </dxf>
    <dxf>
      <border>
        <top style="medium">
          <color indexed="64"/>
        </top>
      </border>
    </dxf>
    <dxf>
      <alignment horizontal="left"/>
    </dxf>
    <dxf>
      <alignment horizontal="center"/>
    </dxf>
    <dxf>
      <border>
        <top style="medium">
          <color indexed="64"/>
        </top>
      </border>
    </dxf>
    <dxf>
      <border>
        <top style="medium">
          <color indexed="64"/>
        </top>
      </border>
    </dxf>
    <dxf>
      <border>
        <bottom style="medium">
          <color indexed="64"/>
        </bottom>
      </border>
    </dxf>
    <dxf>
      <border>
        <bottom style="medium">
          <color indexed="64"/>
        </bottom>
      </border>
    </dxf>
    <dxf>
      <font>
        <b/>
      </font>
    </dxf>
    <dxf>
      <font>
        <b/>
      </font>
    </dxf>
    <dxf>
      <font>
        <b/>
      </font>
    </dxf>
    <dxf>
      <font>
        <b/>
      </font>
    </dxf>
    <dxf>
      <font>
        <b/>
      </font>
    </dxf>
    <dxf>
      <font>
        <b/>
      </font>
    </dxf>
    <dxf>
      <font>
        <b/>
      </font>
    </dxf>
    <dxf>
      <border>
        <bottom style="medium">
          <color indexed="64"/>
        </bottom>
      </border>
    </dxf>
    <dxf>
      <border>
        <bottom style="medium">
          <color indexed="64"/>
        </bottom>
      </border>
    </dxf>
    <dxf>
      <numFmt numFmtId="166" formatCode="#,##0.0"/>
    </dxf>
    <dxf>
      <numFmt numFmtId="4" formatCode="#,##0.00"/>
    </dxf>
    <dxf>
      <numFmt numFmtId="166" formatCode="#,##0.0"/>
    </dxf>
    <dxf>
      <numFmt numFmtId="3" formatCode="#,##0"/>
    </dxf>
    <dxf>
      <numFmt numFmtId="3" formatCode="#,##0"/>
    </dxf>
    <dxf>
      <numFmt numFmtId="3" formatCode="#,##0"/>
    </dxf>
    <dxf>
      <alignment horizontal="center"/>
    </dxf>
    <dxf>
      <alignment vertical="center"/>
    </dxf>
    <dxf>
      <alignment horizontal="cent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horizontal="general"/>
    </dxf>
    <dxf>
      <alignment horizontal="general"/>
    </dxf>
    <dxf>
      <alignment horizontal="center"/>
    </dxf>
    <dxf>
      <alignment horizontal="cent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bottom style="medium">
          <color indexed="64"/>
        </bottom>
      </border>
    </dxf>
    <dxf>
      <border>
        <bottom style="medium">
          <color indexed="64"/>
        </bottom>
      </border>
    </dxf>
    <dxf>
      <border>
        <bottom style="medium">
          <color indexed="64"/>
        </bottom>
      </border>
    </dxf>
    <dxf>
      <font>
        <b/>
      </font>
    </dxf>
    <dxf>
      <font>
        <b/>
      </font>
    </dxf>
    <dxf>
      <font>
        <b/>
      </font>
    </dxf>
    <dxf>
      <font>
        <b/>
      </font>
    </dxf>
    <dxf>
      <font>
        <b/>
      </font>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alignment vertical="center"/>
    </dxf>
    <dxf>
      <alignment vertical="center"/>
    </dxf>
    <dxf>
      <alignment vertical="center"/>
    </dxf>
    <dxf>
      <alignment horizontal="center"/>
    </dxf>
    <dxf>
      <alignment horizontal="center"/>
    </dxf>
    <dxf>
      <alignment horizontal="cent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border>
        <left/>
        <top/>
        <vertical/>
        <horizontal/>
      </border>
    </dxf>
    <dxf>
      <alignment horizontal="center"/>
    </dxf>
    <dxf>
      <alignment vertical="center"/>
    </dxf>
    <dxf>
      <fill>
        <patternFill>
          <bgColor auto="1"/>
        </patternFill>
      </fill>
    </dxf>
    <dxf>
      <fill>
        <patternFill>
          <bgColor auto="1"/>
        </patternFill>
      </fill>
    </dxf>
    <dxf>
      <alignment vertical="center"/>
    </dxf>
    <dxf>
      <border>
        <left/>
        <right/>
        <top/>
        <bottom/>
        <vertical/>
        <horizontal/>
      </border>
    </dxf>
    <dxf>
      <border>
        <left/>
        <top/>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font>
        <sz val="12"/>
      </font>
    </dxf>
    <dxf>
      <border>
        <right/>
        <top/>
        <bottom/>
        <horizontal/>
      </border>
    </dxf>
    <dxf>
      <alignment vertical="center"/>
    </dxf>
    <dxf>
      <alignment horizontal="general"/>
    </dxf>
    <dxf>
      <alignment horizontal="center"/>
    </dxf>
    <dxf>
      <border>
        <left style="medium">
          <color indexed="64"/>
        </left>
        <right style="medium">
          <color indexed="64"/>
        </right>
        <top style="medium">
          <color indexed="64"/>
        </top>
        <bottom style="medium">
          <color indexed="64"/>
        </bottom>
      </border>
    </dxf>
    <dxf>
      <border>
        <left/>
        <right/>
        <top/>
        <bottom/>
        <vertical/>
        <horizontal/>
      </border>
    </dxf>
    <dxf>
      <border>
        <left/>
        <right/>
        <top/>
        <bottom/>
        <vertical/>
        <horizontal/>
      </border>
    </dxf>
    <dxf>
      <alignment horizontal="center"/>
    </dxf>
    <dxf>
      <alignment vertical="center"/>
    </dxf>
    <dxf>
      <alignment horizontal="center"/>
    </dxf>
    <dxf>
      <alignment vertical="cent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vertical style="thin">
          <color indexed="64"/>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ill>
        <patternFill patternType="solid">
          <bgColor theme="9" tint="0.59999389629810485"/>
        </patternFill>
      </fill>
    </dxf>
    <dxf>
      <fill>
        <patternFill patternType="solid">
          <bgColor theme="9" tint="0.59999389629810485"/>
        </patternFill>
      </fill>
    </dxf>
    <dxf>
      <fill>
        <patternFill>
          <bgColor auto="1"/>
        </patternFill>
      </fill>
    </dxf>
    <dxf>
      <border>
        <top style="medium">
          <color indexed="64"/>
        </top>
        <bottom style="medium">
          <color indexed="64"/>
        </bottom>
      </border>
    </dxf>
    <dxf>
      <border>
        <top style="medium">
          <color indexed="64"/>
        </top>
        <bottom style="medium">
          <color indexed="64"/>
        </bottom>
      </border>
    </dxf>
    <dxf>
      <fill>
        <patternFill patternType="solid">
          <bgColor theme="9" tint="0.79998168889431442"/>
        </patternFill>
      </fill>
    </dxf>
    <dxf>
      <fill>
        <patternFill>
          <bgColor auto="1"/>
        </patternFill>
      </fill>
    </dxf>
    <dxf>
      <fill>
        <patternFill>
          <bgColor auto="1"/>
        </patternFill>
      </fill>
    </dxf>
    <dxf>
      <fill>
        <patternFill patternType="solid">
          <bgColor theme="9" tint="0.79998168889431442"/>
        </patternFill>
      </fill>
    </dxf>
    <dxf>
      <fill>
        <patternFill patternType="solid">
          <bgColor theme="9" tint="0.79998168889431442"/>
        </patternFill>
      </fill>
    </dxf>
    <dxf>
      <fill>
        <patternFill>
          <bgColor auto="1"/>
        </patternFill>
      </fill>
    </dxf>
    <dxf>
      <fill>
        <patternFill>
          <bgColor auto="1"/>
        </patternFill>
      </fill>
    </dxf>
    <dxf>
      <fill>
        <patternFill patternType="solid">
          <bgColor theme="9" tint="0.59999389629810485"/>
        </patternFill>
      </fill>
    </dxf>
    <dxf>
      <fill>
        <patternFill patternType="solid">
          <bgColor theme="9" tint="0.59999389629810485"/>
        </patternFill>
      </fill>
    </dxf>
    <dxf>
      <fill>
        <patternFill>
          <bgColor auto="1"/>
        </patternFill>
      </fill>
    </dxf>
    <dxf>
      <fill>
        <patternFill>
          <bgColor auto="1"/>
        </patternFill>
      </fill>
    </dxf>
    <dxf>
      <fill>
        <patternFill>
          <bgColor theme="9" tint="0.59999389629810485"/>
        </patternFill>
      </fill>
    </dxf>
    <dxf>
      <fill>
        <patternFill>
          <bgColor auto="1"/>
        </patternFill>
      </fill>
    </dxf>
    <dxf>
      <fill>
        <patternFill patternType="solid">
          <bgColor theme="9" tint="0.79998168889431442"/>
        </patternFill>
      </fill>
    </dxf>
    <dxf>
      <fill>
        <patternFill>
          <bgColor auto="1"/>
        </patternFill>
      </fill>
    </dxf>
    <dxf>
      <border>
        <top style="medium">
          <color indexed="64"/>
        </top>
        <bottom style="medium">
          <color indexed="64"/>
        </bottom>
      </border>
    </dxf>
    <dxf>
      <border>
        <top style="medium">
          <color indexed="64"/>
        </top>
        <bottom style="medium">
          <color indexed="64"/>
        </bottom>
      </border>
    </dxf>
    <dxf>
      <fill>
        <patternFill patternType="solid">
          <bgColor theme="9" tint="0.59999389629810485"/>
        </patternFill>
      </fill>
    </dxf>
    <dxf>
      <fill>
        <patternFill>
          <bgColor auto="1"/>
        </patternFill>
      </fill>
    </dxf>
    <dxf>
      <fill>
        <patternFill patternType="solid">
          <bgColor theme="4" tint="0.79998168889431442"/>
        </patternFill>
      </fill>
    </dxf>
    <dxf>
      <fill>
        <patternFill patternType="solid">
          <bgColor theme="4" tint="0.79998168889431442"/>
        </patternFill>
      </fill>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fill>
        <patternFill patternType="solid">
          <bgColor theme="7" tint="0.79998168889431442"/>
        </patternFill>
      </fill>
    </dxf>
    <dxf>
      <fill>
        <patternFill patternType="solid">
          <bgColor theme="7" tint="0.79998168889431442"/>
        </patternFill>
      </fill>
    </dxf>
    <dxf>
      <fill>
        <patternFill>
          <bgColor auto="1"/>
        </patternFill>
      </fill>
    </dxf>
    <dxf>
      <fill>
        <patternFill>
          <bgColor auto="1"/>
        </patternFill>
      </fill>
    </dxf>
    <dxf>
      <fill>
        <patternFill>
          <bgColor auto="1"/>
        </patternFill>
      </fill>
    </dxf>
    <dxf>
      <fill>
        <patternFill>
          <bgColor auto="1"/>
        </patternFill>
      </fill>
    </dxf>
    <dxf>
      <fill>
        <patternFill patternType="solid">
          <bgColor theme="7" tint="0.59999389629810485"/>
        </patternFill>
      </fill>
    </dxf>
    <dxf>
      <fill>
        <patternFill patternType="solid">
          <bgColor theme="7" tint="0.59999389629810485"/>
        </patternFill>
      </fill>
    </dxf>
    <dxf>
      <fill>
        <patternFill>
          <bgColor auto="1"/>
        </patternFill>
      </fill>
    </dxf>
    <dxf>
      <fill>
        <patternFill>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alignment vertical="bottom"/>
    </dxf>
    <dxf>
      <alignment vertical="cent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top style="thin">
          <color indexed="64"/>
        </top>
      </border>
    </dxf>
    <dxf>
      <alignment horizontal="general"/>
    </dxf>
    <dxf>
      <alignment horizontal="center"/>
    </dxf>
    <dxf>
      <border>
        <horizontal style="thin">
          <color indexed="64"/>
        </horizontal>
      </border>
    </dxf>
    <dxf>
      <alignment vertical="center"/>
    </dxf>
    <dxf>
      <border>
        <top style="thin">
          <color indexed="64"/>
        </top>
      </border>
    </dxf>
    <dxf>
      <border>
        <top style="thin">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0"/>
      </font>
      <alignment wrapText="1"/>
    </dxf>
    <dxf>
      <font>
        <b/>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alignment vertical="center"/>
    </dxf>
    <dxf>
      <alignment vertical="center"/>
    </dxf>
    <dxf>
      <border>
        <left style="thin">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bottom"/>
    </dxf>
    <dxf>
      <alignment vertical="center"/>
    </dxf>
    <dxf>
      <alignment horizontal="general"/>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font>
        <sz val="12"/>
      </font>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right/>
        <top/>
        <bottom/>
        <vertical/>
      </border>
    </dxf>
    <dxf>
      <alignment horizontal="general" vertical="bottom"/>
    </dxf>
    <dxf>
      <border>
        <left/>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rder>
    </dxf>
    <dxf>
      <border>
        <left/>
        <right/>
        <top/>
        <bottom/>
      </border>
    </dxf>
    <dxf>
      <border>
        <left style="medium">
          <color indexed="64"/>
        </left>
        <right style="medium">
          <color indexed="64"/>
        </right>
        <top style="medium">
          <color indexed="64"/>
        </top>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alignment horizontal="center"/>
    </dxf>
    <dxf>
      <alignment horizontal="center"/>
    </dxf>
    <dxf>
      <alignment vertic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border>
    </dxf>
    <dxf>
      <border>
        <left style="medium">
          <color indexed="64"/>
        </left>
      </border>
    </dxf>
    <dxf>
      <font>
        <u/>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fill>
        <patternFill>
          <fgColor indexed="64"/>
          <bgColor indexed="6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border>
    </dxf>
    <dxf>
      <border>
        <left style="medium">
          <color indexed="64"/>
        </left>
      </border>
    </dxf>
    <dxf>
      <font>
        <b/>
      </font>
    </dxf>
    <dxf>
      <font>
        <b/>
      </font>
    </dxf>
    <dxf>
      <font>
        <b/>
      </font>
    </dxf>
    <dxf>
      <font>
        <b/>
      </font>
    </dxf>
    <dxf>
      <font>
        <b/>
      </font>
    </dxf>
    <dxf>
      <font>
        <b/>
      </font>
    </dxf>
    <dxf>
      <font>
        <b/>
      </font>
    </dxf>
    <dxf>
      <font>
        <b/>
      </font>
    </dxf>
    <dxf>
      <border>
        <left style="medium">
          <color indexed="64"/>
        </left>
        <top style="medium">
          <color indexed="64"/>
        </top>
      </border>
    </dxf>
    <dxf>
      <border>
        <left style="medium">
          <color indexed="64"/>
        </left>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left style="medium">
          <color indexed="64"/>
        </left>
        <right style="medium">
          <color indexed="64"/>
        </right>
      </border>
    </dxf>
    <dxf>
      <border>
        <left style="medium">
          <color indexed="64"/>
        </left>
        <right style="medium">
          <color indexed="64"/>
        </right>
      </border>
    </dxf>
    <dxf>
      <alignment vertical="top"/>
    </dxf>
    <dxf>
      <alignment horizontal="left"/>
    </dxf>
    <dxf>
      <alignment vertical="bottom"/>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general"/>
    </dxf>
    <dxf>
      <alignment horizontal="general"/>
    </dxf>
    <dxf>
      <alignment horizontal="center"/>
    </dxf>
    <dxf>
      <alignment horizontal="center"/>
    </dxf>
    <dxf>
      <alignment vertical="center"/>
    </dxf>
    <dxf>
      <alignment vertical="center"/>
    </dxf>
    <dxf>
      <alignment vertical="bottom"/>
    </dxf>
    <dxf>
      <alignment vertical="bottom"/>
    </dxf>
    <dxf>
      <alignment vertical="center"/>
    </dxf>
    <dxf>
      <alignment vertical="center"/>
    </dxf>
    <dxf>
      <alignment horizontal="center"/>
    </dxf>
    <dxf>
      <alignment horizontal="center"/>
    </dxf>
    <dxf>
      <alignment vertical="center"/>
    </dxf>
    <dxf>
      <alignment vertical="center"/>
    </dxf>
    <dxf>
      <alignment horizontal="left"/>
    </dxf>
    <dxf>
      <alignment horizontal="left"/>
    </dxf>
    <dxf>
      <alignment horizontal="center"/>
    </dxf>
    <dxf>
      <alignment horizontal="center"/>
    </dxf>
    <dxf>
      <font>
        <b/>
      </font>
    </dxf>
    <dxf>
      <font>
        <b/>
      </font>
    </dxf>
    <dxf>
      <font>
        <b/>
      </font>
    </dxf>
    <dxf>
      <font>
        <b/>
      </font>
    </dxf>
    <dxf>
      <font>
        <b/>
      </font>
    </dxf>
    <dxf>
      <font>
        <b/>
      </font>
    </dxf>
    <dxf>
      <font>
        <b/>
      </font>
    </dxf>
    <dxf>
      <font>
        <b/>
      </font>
    </dxf>
    <dxf>
      <alignment horizontal="center"/>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font>
        <b/>
      </font>
    </dxf>
    <dxf>
      <font>
        <b/>
      </font>
    </dxf>
    <dxf>
      <font>
        <b/>
      </font>
    </dxf>
    <dxf>
      <font>
        <b/>
      </fon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ttom style="medium">
          <color indexed="64"/>
        </bottom>
      </border>
    </dxf>
    <dxf>
      <border>
        <top style="medium">
          <color indexed="64"/>
        </top>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alignment horizontal="left"/>
    </dxf>
    <dxf>
      <border>
        <left style="medium">
          <color indexed="64"/>
        </left>
      </border>
    </dxf>
    <dxf>
      <border>
        <left style="medium">
          <color indexed="64"/>
        </left>
      </border>
    </dxf>
    <dxf>
      <border>
        <left style="medium">
          <color indexed="64"/>
        </left>
      </border>
    </dxf>
    <dxf>
      <border>
        <left style="medium">
          <color indexed="64"/>
        </left>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border>
    </dxf>
    <dxf>
      <border>
        <left/>
      </border>
    </dxf>
    <dxf>
      <border>
        <left/>
      </border>
    </dxf>
    <dxf>
      <border>
        <left/>
      </border>
    </dxf>
    <dxf>
      <border>
        <left/>
      </border>
    </dxf>
    <dxf>
      <border>
        <left/>
      </border>
    </dxf>
    <dxf>
      <border>
        <left/>
      </border>
    </dxf>
    <dxf>
      <border>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general"/>
    </dxf>
    <dxf>
      <alignment horizontal="general"/>
    </dxf>
    <dxf>
      <alignment horizontal="general"/>
    </dxf>
    <dxf>
      <alignment horizontal="general"/>
    </dxf>
    <dxf>
      <alignment horizontal="general"/>
    </dxf>
    <dxf>
      <alignment horizontal="general"/>
    </dxf>
    <dxf>
      <alignment horizontal="center"/>
    </dxf>
    <dxf>
      <alignment horizontal="center"/>
    </dxf>
    <dxf>
      <alignment horizontal="center"/>
    </dxf>
    <dxf>
      <alignment horizontal="center"/>
    </dxf>
    <dxf>
      <alignment horizontal="center"/>
    </dxf>
    <dxf>
      <alignment horizontal="center"/>
    </dxf>
    <dxf>
      <border>
        <top style="medium">
          <color indexed="64"/>
        </top>
      </border>
    </dxf>
    <dxf>
      <border>
        <top style="medium">
          <color indexed="64"/>
        </top>
      </border>
    </dxf>
    <dxf>
      <font>
        <b/>
      </font>
    </dxf>
    <dxf>
      <font>
        <b/>
      </font>
    </dxf>
    <dxf>
      <font>
        <b/>
      </font>
    </dxf>
    <dxf>
      <font>
        <b/>
      </font>
    </dxf>
    <dxf>
      <font>
        <b/>
      </font>
    </dxf>
    <dxf>
      <font>
        <b/>
      </font>
    </dxf>
    <dxf>
      <font>
        <strike val="0"/>
        <condense val="0"/>
        <extend val="0"/>
        <outline val="0"/>
        <shadow val="0"/>
        <vertAlign val="baseline"/>
        <sz val="11"/>
        <color theme="1"/>
        <name val="Calibri"/>
        <scheme val="minor"/>
      </font>
    </dxf>
    <dxf>
      <font>
        <strike val="0"/>
        <condense val="0"/>
        <extend val="0"/>
        <outline val="0"/>
        <shadow val="0"/>
        <vertAlign val="baseline"/>
        <sz val="11"/>
        <color theme="1"/>
        <name val="Calibri"/>
        <scheme val="minor"/>
      </font>
    </dxf>
    <dxf>
      <font>
        <b/>
      </font>
    </dxf>
    <dxf>
      <font>
        <b/>
      </font>
    </dxf>
    <dxf>
      <font>
        <b/>
      </font>
    </dxf>
    <dxf>
      <alignment vertical="center"/>
    </dxf>
    <dxf>
      <font>
        <b val="0"/>
      </font>
    </dxf>
    <dxf>
      <font>
        <b val="0"/>
      </font>
    </dxf>
    <dxf>
      <font>
        <b val="0"/>
      </font>
    </dxf>
    <dxf>
      <font>
        <b val="0"/>
      </font>
    </dxf>
    <dxf>
      <font>
        <b val="0"/>
      </font>
    </dxf>
    <dxf>
      <font>
        <b val="0"/>
      </font>
    </dxf>
    <dxf>
      <font>
        <b val="0"/>
      </font>
    </dxf>
    <dxf>
      <font>
        <b val="0"/>
      </font>
    </dxf>
    <dxf>
      <font>
        <b val="0"/>
      </font>
    </dxf>
    <dxf>
      <font>
        <b val="0"/>
      </font>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alignment horizontal="center"/>
    </dxf>
    <dxf>
      <alignment vertical="center"/>
    </dxf>
    <dxf>
      <border>
        <top style="medium">
          <color indexed="64"/>
        </top>
        <bottom style="medium">
          <color indexed="64"/>
        </bottom>
      </border>
    </dxf>
    <dxf>
      <border>
        <top style="medium">
          <color indexed="64"/>
        </top>
        <bottom style="medium">
          <color indexed="64"/>
        </bottom>
      </border>
    </dxf>
    <dxf>
      <border>
        <right style="medium">
          <color indexed="64"/>
        </right>
        <bottom style="medium">
          <color indexed="64"/>
        </bottom>
      </bord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alignment horizontal="left"/>
    </dxf>
    <dxf>
      <alignment vertical="bottom"/>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alignment vertical="center"/>
    </dxf>
    <dxf>
      <alignment vertical="center"/>
    </dxf>
    <dxf>
      <alignment horizontal="center"/>
    </dxf>
    <dxf>
      <alignment horizontal="center"/>
    </dxf>
    <dxf>
      <border>
        <left style="medium">
          <color indexed="64"/>
        </left>
        <right style="medium">
          <color indexed="64"/>
        </right>
      </border>
    </dxf>
    <dxf>
      <border>
        <left style="medium">
          <color indexed="64"/>
        </left>
        <bottom style="medium">
          <color indexed="64"/>
        </bottom>
      </border>
    </dxf>
    <dxf>
      <border>
        <left style="medium">
          <color indexed="64"/>
        </left>
      </border>
    </dxf>
    <dxf>
      <alignment vertical="center"/>
    </dxf>
    <dxf>
      <alignment horizontal="center"/>
    </dxf>
    <dxf>
      <border>
        <left style="medium">
          <color indexed="64"/>
        </left>
        <right style="medium">
          <color indexed="64"/>
        </right>
        <top style="medium">
          <color indexed="64"/>
        </top>
        <bottom style="medium">
          <color indexed="64"/>
        </bottom>
      </border>
    </dxf>
    <dxf>
      <border>
        <left style="medium">
          <color indexed="64"/>
        </left>
        <top style="medium">
          <color indexed="64"/>
        </top>
        <bottom style="medium">
          <color indexed="64"/>
        </bottom>
      </border>
    </dxf>
    <dxf>
      <alignment horizontal="general"/>
    </dxf>
    <dxf>
      <alignment vertical="center"/>
    </dxf>
    <dxf>
      <border>
        <right style="medium">
          <color indexed="64"/>
        </right>
        <top style="medium">
          <color indexed="64"/>
        </top>
        <bottom style="medium">
          <color indexed="64"/>
        </bottom>
      </border>
    </dxf>
    <dxf>
      <protection locked="0" hidden="0"/>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rder>
    </dxf>
    <dxf>
      <border>
        <top style="medium">
          <color indexed="64"/>
        </top>
      </border>
    </dxf>
    <dxf>
      <border>
        <left style="medium">
          <color indexed="64"/>
        </left>
        <right style="medium">
          <color indexed="64"/>
        </right>
      </border>
    </dxf>
    <dxf>
      <alignment horizontal="center"/>
    </dxf>
    <dxf>
      <alignment horizontal="center"/>
    </dxf>
    <dxf>
      <alignment horizontal="center"/>
    </dxf>
    <dxf>
      <alignment vertical="center"/>
    </dxf>
    <dxf>
      <alignment vertical="center"/>
    </dxf>
    <dxf>
      <alignment vertical="center"/>
    </dxf>
    <dxf>
      <alignment horizontal="left"/>
    </dxf>
    <dxf>
      <alignment horizontal="left"/>
    </dxf>
    <dxf>
      <alignment horizontal="left"/>
    </dxf>
    <dxf>
      <alignment horizontal="center"/>
    </dxf>
    <dxf>
      <alignment horizontal="center"/>
    </dxf>
    <dxf>
      <alignment horizontal="center"/>
    </dxf>
    <dxf>
      <border>
        <top style="medium">
          <color indexed="64"/>
        </top>
        <bottom style="medium">
          <color indexed="64"/>
        </bottom>
      </border>
    </dxf>
    <dxf>
      <border>
        <right style="medium">
          <color indexed="64"/>
        </right>
      </border>
    </dxf>
    <dxf>
      <border>
        <bottom style="thin">
          <color indexed="64"/>
        </bottom>
      </border>
    </dxf>
    <dxf>
      <border>
        <bottom style="thin">
          <color indexed="64"/>
        </bottom>
      </border>
    </dxf>
    <dxf>
      <border>
        <bottom style="thin">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top style="medium">
          <color indexed="64"/>
        </top>
      </border>
    </dxf>
    <dxf>
      <border>
        <top style="medium">
          <color indexed="64"/>
        </top>
      </border>
    </dxf>
    <dxf>
      <numFmt numFmtId="35" formatCode="_ * #,##0.00_ ;_ * \-#,##0.00_ ;_ * &quot;-&quot;??_ ;_ @_ "/>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horizontal="general"/>
    </dxf>
    <dxf>
      <alignment horizontal="general"/>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vertical="center"/>
    </dxf>
    <dxf>
      <alignment vertic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4" formatCode="#,##0.00"/>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ttom style="medium">
          <color indexed="64"/>
        </bottom>
      </border>
    </dxf>
    <dxf>
      <numFmt numFmtId="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rder>
    </dxf>
    <dxf>
      <border>
        <bottom style="medium">
          <color indexed="64"/>
        </bottom>
      </border>
    </dxf>
    <dxf>
      <border>
        <top style="medium">
          <color indexed="64"/>
        </top>
      </border>
    </dxf>
    <dxf>
      <border>
        <top style="medium">
          <color indexed="64"/>
        </top>
      </border>
    </dxf>
    <dxf>
      <border>
        <left style="medium">
          <color indexed="64"/>
        </left>
        <right style="medium">
          <color indexed="64"/>
        </right>
      </border>
    </dxf>
    <dxf>
      <alignment horizontal="left"/>
    </dxf>
    <dxf>
      <alignment horizontal="general"/>
    </dxf>
    <dxf>
      <alignment horizontal="left"/>
    </dxf>
    <dxf>
      <alignment horizontal="center"/>
    </dxf>
    <dxf>
      <alignment horizontal="center"/>
    </dxf>
    <dxf>
      <alignment horizontal="center"/>
    </dxf>
    <dxf>
      <alignment vertical="center"/>
    </dxf>
    <dxf>
      <alignment vertical="center"/>
    </dxf>
    <dxf>
      <alignment vertical="center"/>
    </dxf>
    <dxf>
      <alignment horizontal="left"/>
    </dxf>
    <dxf>
      <alignment horizontal="left"/>
    </dxf>
    <dxf>
      <alignment horizontal="left"/>
    </dxf>
    <dxf>
      <alignment horizontal="center"/>
    </dxf>
    <dxf>
      <alignment horizontal="center"/>
    </dxf>
    <dxf>
      <alignment horizontal="center"/>
    </dxf>
    <dxf>
      <fill>
        <patternFill patternType="solid">
          <bgColor theme="6" tint="0.79998168889431442"/>
        </patternFill>
      </fill>
    </dxf>
    <dxf>
      <fill>
        <patternFill patternType="solid">
          <bgColor theme="3" tint="0.79998168889431442"/>
        </patternFill>
      </fill>
    </dxf>
    <dxf>
      <fill>
        <patternFill>
          <bgColor theme="5" tint="0.59999389629810485"/>
        </patternFill>
      </fill>
    </dxf>
    <dxf>
      <fill>
        <patternFill>
          <bgColor theme="4" tint="0.59999389629810485"/>
        </patternFill>
      </fill>
    </dxf>
    <dxf>
      <border>
        <bottom style="thin">
          <color indexed="64"/>
        </bottom>
      </border>
    </dxf>
    <dxf>
      <border>
        <bottom style="thin">
          <color indexed="64"/>
        </bottom>
      </border>
    </dxf>
    <dxf>
      <fill>
        <patternFill>
          <bgColor auto="1"/>
        </patternFill>
      </fill>
    </dxf>
    <dxf>
      <border>
        <bottom style="medium">
          <color indexed="64"/>
        </bottom>
      </border>
    </dxf>
    <dxf>
      <fill>
        <patternFill>
          <fgColor theme="4" tint="0.59999389629810485"/>
        </patternFill>
      </fill>
    </dxf>
    <dxf>
      <border>
        <left/>
        <right/>
        <bottom/>
      </border>
    </dxf>
    <dxf>
      <border>
        <left/>
        <right/>
        <bottom/>
      </border>
    </dxf>
    <dxf>
      <border>
        <left/>
        <right/>
        <bottom/>
      </border>
    </dxf>
    <dxf>
      <border>
        <left/>
        <right/>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fill>
        <patternFill patternType="solid">
          <bgColor theme="0"/>
        </patternFill>
      </fill>
    </dxf>
    <dxf>
      <numFmt numFmtId="0" formatCode="General"/>
      <fill>
        <patternFill patternType="none">
          <fgColor indexed="64"/>
          <bgColor indexed="65"/>
        </patternFill>
      </fill>
      <alignment horizontal="general" vertical="bottom" textRotation="0" wrapText="0" indent="0" justifyLastLine="0" shrinkToFit="0" readingOrder="0"/>
    </dxf>
    <dxf>
      <numFmt numFmtId="4" formatCode="#,##0.00"/>
      <fill>
        <patternFill patternType="solid">
          <fgColor indexed="64"/>
          <bgColor theme="0"/>
        </patternFill>
      </fill>
      <alignment horizontal="center" vertical="center"/>
    </dxf>
    <dxf>
      <font>
        <b val="0"/>
      </font>
    </dxf>
    <dxf>
      <font>
        <b val="0"/>
      </font>
    </dxf>
    <dxf>
      <font>
        <b val="0"/>
      </font>
    </dxf>
    <dxf>
      <font>
        <b val="0"/>
      </font>
    </dxf>
    <dxf>
      <font>
        <b val="0"/>
      </font>
    </dxf>
    <dxf>
      <font>
        <b val="0"/>
      </font>
    </dxf>
    <dxf>
      <font>
        <b val="0"/>
      </font>
    </dxf>
    <dxf>
      <font>
        <b val="0"/>
      </font>
    </dxf>
    <dxf>
      <font>
        <b val="0"/>
      </font>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alignment horizontal="general"/>
    </dxf>
    <dxf>
      <alignment vertical="cent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general"/>
    </dxf>
    <dxf>
      <alignment horizontal="general"/>
    </dxf>
    <dxf>
      <alignment horizontal="general"/>
    </dxf>
    <dxf>
      <alignment horizontal="general"/>
    </dxf>
    <dxf>
      <alignment horizontal="center"/>
    </dxf>
    <dxf>
      <alignment horizontal="center"/>
    </dxf>
    <dxf>
      <alignment horizontal="center"/>
    </dxf>
    <dxf>
      <alignment horizontal="cent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right style="medium">
          <color indexed="64"/>
        </right>
      </border>
    </dxf>
    <dxf>
      <border>
        <right style="medium">
          <color indexed="64"/>
        </right>
      </border>
    </dxf>
    <dxf>
      <border>
        <right style="medium">
          <color indexed="64"/>
        </right>
      </border>
    </dxf>
    <dxf>
      <alignment horizontal="left"/>
    </dxf>
    <dxf>
      <alignment horizontal="center"/>
    </dxf>
    <dxf>
      <alignment horizontal="general"/>
    </dxf>
    <dxf>
      <alignment horizontal="general"/>
    </dxf>
    <dxf>
      <alignment horizontal="center"/>
    </dxf>
    <dxf>
      <alignment horizontal="cent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general"/>
    </dxf>
    <dxf>
      <alignment horizontal="general"/>
    </dxf>
    <dxf>
      <alignment horizontal="general"/>
    </dxf>
    <dxf>
      <alignment horizontal="center"/>
    </dxf>
    <dxf>
      <alignment horizontal="center"/>
    </dxf>
    <dxf>
      <alignment horizontal="center"/>
    </dxf>
    <dxf>
      <alignment horizontal="general"/>
    </dxf>
    <dxf>
      <alignment horizontal="general"/>
    </dxf>
    <dxf>
      <alignment horizontal="general"/>
    </dxf>
    <dxf>
      <alignment horizontal="center"/>
    </dxf>
    <dxf>
      <alignment horizontal="center"/>
    </dxf>
    <dxf>
      <alignment horizontal="center"/>
    </dxf>
    <dxf>
      <alignment vertical="center"/>
    </dxf>
    <dxf>
      <alignment vertical="center"/>
    </dxf>
    <dxf>
      <alignment vertical="center"/>
    </dxf>
    <dxf>
      <border>
        <left style="medium">
          <color indexed="64"/>
        </left>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alignment horizontal="center" readingOrder="0"/>
    </dxf>
    <dxf>
      <alignment vertical="center" readingOrder="0"/>
    </dxf>
    <dxf>
      <font>
        <b/>
        <sz val="12"/>
      </font>
      <alignment horizontal="center" vertical="center" readingOrder="0"/>
    </dxf>
    <dxf>
      <font>
        <b/>
        <sz val="12"/>
      </font>
      <alignment horizontal="center" vertical="center" readingOrder="0"/>
    </dxf>
    <dxf>
      <font>
        <b/>
        <sz val="12"/>
      </font>
      <alignment horizontal="center" vertical="center"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alignment horizontal="center" readingOrder="0"/>
    </dxf>
    <dxf>
      <alignment horizontal="center" readingOrder="0"/>
    </dxf>
    <dxf>
      <alignment vertical="center" readingOrder="0"/>
    </dxf>
    <dxf>
      <alignment vertical="center"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top style="medium">
          <color indexed="64"/>
        </top>
      </bord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bottom style="thin">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horizontal="left" readingOrder="0"/>
    </dxf>
    <dxf>
      <alignment horizontal="left" readingOrder="0"/>
    </dxf>
    <dxf>
      <alignment horizontal="left" readingOrder="0"/>
    </dxf>
    <dxf>
      <alignment horizontal="left" readingOrder="0"/>
    </dxf>
    <dxf>
      <alignment horizontal="center" readingOrder="0"/>
    </dxf>
    <dxf>
      <alignment horizontal="center" readingOrder="0"/>
    </dxf>
    <dxf>
      <alignment horizontal="center"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alignment horizontal="center"/>
    </dxf>
    <dxf>
      <alignment horizontal="center"/>
    </dxf>
    <dxf>
      <alignment vertical="center"/>
    </dxf>
    <dxf>
      <alignment vertical="center"/>
    </dxf>
    <dxf>
      <border>
        <top style="medium">
          <color indexed="64"/>
        </top>
        <bottom style="medium">
          <color indexed="64"/>
        </bottom>
      </border>
    </dxf>
    <dxf>
      <border>
        <top style="medium">
          <color indexed="64"/>
        </top>
        <bottom style="medium">
          <color indexed="64"/>
        </bottom>
      </border>
    </dxf>
    <dxf>
      <border>
        <right style="medium">
          <color indexed="64"/>
        </right>
        <bottom style="medium">
          <color indexed="64"/>
        </bottom>
      </bord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alignment horizontal="left"/>
    </dxf>
    <dxf>
      <alignment vertical="bottom"/>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horizontal="center"/>
    </dxf>
    <dxf>
      <alignment horizontal="center"/>
    </dxf>
    <dxf>
      <border>
        <left style="medium">
          <color indexed="64"/>
        </left>
        <right style="medium">
          <color indexed="64"/>
        </right>
      </border>
    </dxf>
    <dxf>
      <border>
        <left style="medium">
          <color indexed="64"/>
        </left>
        <right style="medium">
          <color indexed="64"/>
        </right>
      </border>
    </dxf>
    <dxf>
      <border>
        <left style="medium">
          <color indexed="64"/>
        </left>
        <bottom style="medium">
          <color indexed="64"/>
        </bottom>
      </border>
    </dxf>
    <dxf>
      <border>
        <left style="medium">
          <color indexed="64"/>
        </left>
      </border>
    </dxf>
    <dxf>
      <alignment vertical="center"/>
    </dxf>
    <dxf>
      <alignment vertic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top style="medium">
          <color indexed="64"/>
        </top>
        <bottom style="medium">
          <color indexed="64"/>
        </bottom>
      </border>
    </dxf>
    <dxf>
      <border>
        <top style="medium">
          <color indexed="64"/>
        </top>
        <bottom style="medium">
          <color indexed="64"/>
        </bottom>
      </border>
    </dxf>
    <dxf>
      <alignment horizontal="center"/>
    </dxf>
    <dxf>
      <alignment horizontal="center"/>
    </dxf>
    <dxf>
      <alignment vertical="center"/>
    </dxf>
    <dxf>
      <alignment vertical="cent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right/>
        <top/>
        <bottom/>
        <vertical/>
        <horizontal/>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ttom style="medium">
          <color indexed="64"/>
        </bottom>
      </border>
    </dxf>
    <dxf>
      <alignment horizontal="center"/>
    </dxf>
    <dxf>
      <alignment horizontal="center"/>
    </dxf>
    <dxf>
      <alignment vertical="center"/>
    </dxf>
    <dxf>
      <alignment vertical="center"/>
    </dxf>
    <dxf>
      <alignment horizontal="left"/>
    </dxf>
    <dxf>
      <alignment horizontal="left"/>
    </dxf>
    <dxf>
      <alignment horizontal="left"/>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general"/>
    </dxf>
    <dxf>
      <alignment horizontal="general"/>
    </dxf>
    <dxf>
      <alignment horizontal="center"/>
    </dxf>
    <dxf>
      <alignment horizontal="center"/>
    </dxf>
    <dxf>
      <alignment vertical="bottom"/>
    </dxf>
    <dxf>
      <alignment vertical="bottom"/>
    </dxf>
    <dxf>
      <alignment vertical="center"/>
    </dxf>
    <dxf>
      <alignment vertical="cent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bottom style="thin">
          <color indexed="64"/>
        </bottom>
      </border>
    </dxf>
    <dxf>
      <border>
        <bottom style="thin">
          <color indexed="64"/>
        </bottom>
      </border>
    </dxf>
    <dxf>
      <border>
        <top style="medium">
          <color indexed="64"/>
        </top>
        <bottom style="medium">
          <color indexed="64"/>
        </bottom>
      </border>
    </dxf>
    <dxf>
      <border>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bottom style="thin">
          <color indexed="64"/>
        </bottom>
      </border>
    </dxf>
    <dxf>
      <border>
        <bottom style="thin">
          <color indexed="64"/>
        </bottom>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alignment horizontal="general"/>
    </dxf>
    <dxf>
      <alignment horizontal="general"/>
    </dxf>
    <dxf>
      <alignment horizontal="center"/>
    </dxf>
    <dxf>
      <alignment horizontal="center"/>
    </dxf>
    <dxf>
      <alignment vertical="bottom"/>
    </dxf>
    <dxf>
      <alignment vertical="bottom"/>
    </dxf>
    <dxf>
      <alignment vertical="center"/>
    </dxf>
    <dxf>
      <alignment vertical="cent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alignment vertical="bottom"/>
    </dxf>
    <dxf>
      <alignment vertical="bottom"/>
    </dxf>
    <dxf>
      <alignment vertical="center"/>
    </dxf>
    <dxf>
      <alignment vertical="center"/>
    </dxf>
    <dxf>
      <border>
        <top style="medium">
          <color indexed="64"/>
        </top>
        <bottom style="medium">
          <color indexed="64"/>
        </bottom>
      </border>
    </dxf>
    <dxf>
      <border>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dxf>
    <dxf>
      <alignment vertical="bottom"/>
    </dxf>
    <dxf>
      <alignment vertical="center"/>
    </dxf>
    <dxf>
      <alignment vertical="center"/>
    </dxf>
    <dxf>
      <border>
        <bottom style="medium">
          <color indexed="64"/>
        </bottom>
      </border>
    </dxf>
    <dxf>
      <border>
        <bottom style="medium">
          <color indexed="64"/>
        </bottom>
      </border>
    </dxf>
    <dxf>
      <alignment horizontal="general"/>
    </dxf>
    <dxf>
      <alignment horizontal="general"/>
    </dxf>
    <dxf>
      <alignment horizontal="general"/>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alignment horizontal="center"/>
    </dxf>
    <dxf>
      <alignment vertical="center"/>
    </dxf>
    <dxf>
      <border>
        <left/>
        <right/>
        <top/>
        <bottom/>
      </border>
    </dxf>
    <dxf>
      <border>
        <left style="medium">
          <color indexed="64"/>
        </lef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top style="medium">
          <color indexed="64"/>
        </top>
      </border>
    </dxf>
    <dxf>
      <alignment horizontal="center"/>
    </dxf>
    <dxf>
      <alignment vertical="center"/>
    </dxf>
    <dxf>
      <border>
        <left style="medium">
          <color indexed="64"/>
        </left>
        <right style="medium">
          <color indexed="64"/>
        </right>
        <top style="medium">
          <color indexed="64"/>
        </top>
        <bottom style="medium">
          <color indexed="64"/>
        </bottom>
      </border>
    </dxf>
    <dxf>
      <border>
        <right style="medium">
          <color indexed="64"/>
        </right>
      </border>
    </dxf>
    <dxf>
      <border>
        <top style="medium">
          <color indexed="64"/>
        </top>
      </border>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numFmt numFmtId="166" formatCode="#,##0.0"/>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ttom style="medium">
          <color indexed="64"/>
        </bottom>
      </border>
    </dxf>
    <dxf>
      <alignment horizontal="general"/>
    </dxf>
    <dxf>
      <alignment horizontal="general"/>
    </dxf>
    <dxf>
      <alignment horizontal="center"/>
    </dxf>
    <dxf>
      <alignment horizontal="center"/>
    </dxf>
    <dxf>
      <alignment horizontal="general"/>
    </dxf>
    <dxf>
      <alignment horizontal="general"/>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alignment horizontal="center"/>
    </dxf>
    <dxf>
      <alignment horizontal="center"/>
    </dxf>
    <dxf>
      <alignment vertical="center"/>
    </dxf>
    <dxf>
      <alignment vertical="center"/>
    </dxf>
    <dxf>
      <alignment horizontal="left"/>
    </dxf>
    <dxf>
      <alignment horizontal="left"/>
    </dxf>
    <dxf>
      <alignment horizontal="center"/>
    </dxf>
    <dxf>
      <alignment horizontal="center"/>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alignment horizontal="right"/>
    </dxf>
    <dxf>
      <alignment horizontal="right"/>
    </dxf>
    <dxf>
      <alignment horizontal="center"/>
    </dxf>
    <dxf>
      <alignment horizontal="cent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alignment horizontal="left"/>
    </dxf>
    <dxf>
      <alignment horizontal="left"/>
    </dxf>
    <dxf>
      <alignment horizontal="center"/>
    </dxf>
    <dxf>
      <alignment horizontal="center"/>
    </dxf>
    <dxf>
      <alignment vertical="top"/>
    </dxf>
    <dxf>
      <alignment vertical="top"/>
    </dxf>
    <dxf>
      <alignment vertical="bottom"/>
    </dxf>
    <dxf>
      <alignment vertical="bottom"/>
    </dxf>
    <dxf>
      <alignment vertical="center"/>
    </dxf>
    <dxf>
      <alignment vertical="center"/>
    </dxf>
    <dxf>
      <alignment horizontal="left"/>
    </dxf>
    <dxf>
      <alignment horizontal="left"/>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general"/>
    </dxf>
    <dxf>
      <alignment horizontal="general"/>
    </dxf>
    <dxf>
      <alignment horizontal="center"/>
    </dxf>
    <dxf>
      <alignment horizontal="cent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alignment horizontal="general"/>
    </dxf>
    <dxf>
      <alignment vertical="cent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general"/>
    </dxf>
    <dxf>
      <alignment horizontal="general"/>
    </dxf>
    <dxf>
      <alignment horizontal="general"/>
    </dxf>
    <dxf>
      <alignment horizontal="general"/>
    </dxf>
    <dxf>
      <alignment horizontal="center"/>
    </dxf>
    <dxf>
      <alignment horizontal="center"/>
    </dxf>
    <dxf>
      <alignment horizontal="center"/>
    </dxf>
    <dxf>
      <alignment horizontal="cent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right style="medium">
          <color indexed="64"/>
        </right>
      </border>
    </dxf>
    <dxf>
      <border>
        <right style="medium">
          <color indexed="64"/>
        </right>
      </border>
    </dxf>
    <dxf>
      <border>
        <right style="medium">
          <color indexed="64"/>
        </right>
      </border>
    </dxf>
    <dxf>
      <alignment horizontal="general"/>
    </dxf>
    <dxf>
      <alignment horizontal="general"/>
    </dxf>
    <dxf>
      <alignment horizontal="general"/>
    </dxf>
    <dxf>
      <alignment horizontal="center"/>
    </dxf>
    <dxf>
      <alignment horizontal="center"/>
    </dxf>
    <dxf>
      <alignment horizontal="center"/>
    </dxf>
    <dxf>
      <alignment horizontal="general"/>
    </dxf>
    <dxf>
      <alignment horizontal="general"/>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horizontal style="thin">
          <color indexed="64"/>
        </horizontal>
      </border>
    </dxf>
    <dxf>
      <border>
        <left style="thin">
          <color indexed="64"/>
        </left>
        <right style="thin">
          <color indexed="64"/>
        </right>
        <top style="thin">
          <color indexed="64"/>
        </top>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general"/>
    </dxf>
    <dxf>
      <alignment horizontal="center"/>
    </dxf>
    <dxf>
      <border>
        <bottom style="medium">
          <color indexed="64"/>
        </bottom>
      </border>
    </dxf>
    <dxf>
      <border>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border>
        <right style="thin">
          <color indexed="64"/>
        </right>
        <top style="thin">
          <color indexed="64"/>
        </top>
        <bottom style="thin">
          <color indexed="64"/>
        </bottom>
        <horizontal style="thin">
          <color indexed="64"/>
        </horizontal>
      </border>
    </dxf>
    <dxf>
      <border>
        <right style="thin">
          <color indexed="64"/>
        </right>
        <top style="thin">
          <color indexed="64"/>
        </top>
        <bottom style="thin">
          <color indexed="64"/>
        </bottom>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alignment vertical="bottom"/>
    </dxf>
    <dxf>
      <alignment vertical="bottom"/>
    </dxf>
    <dxf>
      <alignment vertical="center"/>
    </dxf>
    <dxf>
      <alignment vertical="cent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alignment vertical="center"/>
    </dxf>
    <dxf>
      <alignment vertical="center"/>
    </dxf>
    <dxf>
      <alignment vertical="center"/>
    </dxf>
    <dxf>
      <border>
        <top style="medium">
          <color indexed="64"/>
        </top>
        <bottom style="medium">
          <color indexed="64"/>
        </bottom>
      </border>
    </dxf>
    <dxf>
      <border>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FF00"/>
        </patternFill>
      </fill>
    </dxf>
    <dxf>
      <fill>
        <patternFill patternType="solid">
          <bgColor rgb="FFFFFF00"/>
        </patternFill>
      </fill>
    </dxf>
    <dxf>
      <fill>
        <patternFill>
          <bgColor theme="6" tint="0.59999389629810485"/>
        </patternFill>
      </fill>
    </dxf>
    <dxf>
      <fill>
        <patternFill>
          <bgColor theme="6"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medium">
          <color indexed="64"/>
        </top>
        <bottom style="medium">
          <color indexed="64"/>
        </bottom>
      </border>
    </dxf>
    <dxf>
      <border>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numFmt numFmtId="3" formatCode="#,##0"/>
    </dxf>
    <dxf>
      <numFmt numFmtId="3" formatCode="#,##0"/>
    </dxf>
    <dxf>
      <numFmt numFmtId="3" formatCode="#,##0"/>
    </dxf>
    <dxf>
      <numFmt numFmtId="3" formatCode="#,##0"/>
    </dxf>
    <dxf>
      <numFmt numFmtId="3" formatCode="#,##0"/>
    </dxf>
    <dxf>
      <numFmt numFmtId="3" formatCode="#,##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alignment horizontal="center"/>
    </dxf>
    <dxf>
      <alignment vertical="center"/>
    </dxf>
    <dxf>
      <border>
        <left/>
        <right/>
        <top/>
        <bottom/>
      </border>
    </dxf>
    <dxf>
      <border>
        <left style="medium">
          <color indexed="64"/>
        </lef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top style="medium">
          <color indexed="64"/>
        </top>
      </border>
    </dxf>
    <dxf>
      <alignment horizontal="center"/>
    </dxf>
    <dxf>
      <alignment vertical="center"/>
    </dxf>
    <dxf>
      <border>
        <left style="medium">
          <color indexed="64"/>
        </left>
        <right style="medium">
          <color indexed="64"/>
        </right>
        <top style="medium">
          <color indexed="64"/>
        </top>
        <bottom style="medium">
          <color indexed="64"/>
        </bottom>
      </border>
    </dxf>
    <dxf>
      <border>
        <right style="medium">
          <color indexed="64"/>
        </right>
      </border>
    </dxf>
    <dxf>
      <border>
        <top style="medium">
          <color indexed="64"/>
        </top>
      </border>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numFmt numFmtId="166" formatCode="#,##0.0"/>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top style="medium">
          <color indexed="64"/>
        </top>
        <bottom style="medium">
          <color indexed="64"/>
        </bottom>
      </border>
    </dxf>
    <dxf>
      <border>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alignment horizontal="general"/>
    </dxf>
    <dxf>
      <alignment horizontal="general"/>
    </dxf>
    <dxf>
      <alignment horizontal="center"/>
    </dxf>
    <dxf>
      <alignment horizontal="center"/>
    </dxf>
    <dxf>
      <alignment vertical="center"/>
    </dxf>
    <dxf>
      <alignment vertical="cent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alignment horizontal="center"/>
    </dxf>
    <dxf>
      <alignment horizontal="center"/>
    </dxf>
    <dxf>
      <alignment vertical="center"/>
    </dxf>
    <dxf>
      <alignment vertical="center"/>
    </dxf>
    <dxf>
      <alignment horizontal="left"/>
    </dxf>
    <dxf>
      <alignment horizontal="left"/>
    </dxf>
    <dxf>
      <alignment horizontal="center"/>
    </dxf>
    <dxf>
      <alignment horizontal="center"/>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top style="medium">
          <color indexed="64"/>
        </top>
      </border>
    </dxf>
    <dxf>
      <border>
        <top style="medium">
          <color indexed="64"/>
        </top>
      </border>
    </dxf>
    <dxf>
      <alignment horizontal="left"/>
    </dxf>
    <dxf>
      <alignment horizontal="center"/>
    </dxf>
    <dxf>
      <border>
        <top style="medium">
          <color indexed="64"/>
        </top>
      </border>
    </dxf>
    <dxf>
      <border>
        <top style="medium">
          <color indexed="64"/>
        </top>
      </border>
    </dxf>
    <dxf>
      <border>
        <bottom style="medium">
          <color indexed="64"/>
        </bottom>
      </border>
    </dxf>
    <dxf>
      <border>
        <bottom style="medium">
          <color indexed="64"/>
        </bottom>
      </border>
    </dxf>
    <dxf>
      <font>
        <b/>
      </font>
    </dxf>
    <dxf>
      <font>
        <b/>
      </font>
    </dxf>
    <dxf>
      <font>
        <b/>
      </font>
    </dxf>
    <dxf>
      <font>
        <b/>
      </font>
    </dxf>
    <dxf>
      <font>
        <b/>
      </font>
    </dxf>
    <dxf>
      <font>
        <b/>
      </font>
    </dxf>
    <dxf>
      <font>
        <b/>
      </font>
    </dxf>
    <dxf>
      <border>
        <bottom style="medium">
          <color indexed="64"/>
        </bottom>
      </border>
    </dxf>
    <dxf>
      <border>
        <bottom style="medium">
          <color indexed="64"/>
        </bottom>
      </border>
    </dxf>
    <dxf>
      <numFmt numFmtId="166" formatCode="#,##0.0"/>
    </dxf>
    <dxf>
      <numFmt numFmtId="4" formatCode="#,##0.00"/>
    </dxf>
    <dxf>
      <numFmt numFmtId="166" formatCode="#,##0.0"/>
    </dxf>
    <dxf>
      <numFmt numFmtId="3" formatCode="#,##0"/>
    </dxf>
    <dxf>
      <numFmt numFmtId="3" formatCode="#,##0"/>
    </dxf>
    <dxf>
      <numFmt numFmtId="3" formatCode="#,##0"/>
    </dxf>
    <dxf>
      <alignment horizontal="center"/>
    </dxf>
    <dxf>
      <alignment vertical="center"/>
    </dxf>
    <dxf>
      <alignment horizontal="cent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horizontal="general"/>
    </dxf>
    <dxf>
      <alignment horizontal="general"/>
    </dxf>
    <dxf>
      <alignment horizontal="center"/>
    </dxf>
    <dxf>
      <alignment horizontal="cent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bottom style="medium">
          <color indexed="64"/>
        </bottom>
      </border>
    </dxf>
    <dxf>
      <border>
        <bottom style="medium">
          <color indexed="64"/>
        </bottom>
      </border>
    </dxf>
    <dxf>
      <border>
        <bottom style="medium">
          <color indexed="64"/>
        </bottom>
      </border>
    </dxf>
    <dxf>
      <font>
        <b/>
      </font>
    </dxf>
    <dxf>
      <font>
        <b/>
      </font>
    </dxf>
    <dxf>
      <font>
        <b/>
      </font>
    </dxf>
    <dxf>
      <font>
        <b/>
      </font>
    </dxf>
    <dxf>
      <font>
        <b/>
      </font>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alignment vertical="center"/>
    </dxf>
    <dxf>
      <alignment vertical="center"/>
    </dxf>
    <dxf>
      <alignment vertical="center"/>
    </dxf>
    <dxf>
      <alignment horizontal="center"/>
    </dxf>
    <dxf>
      <alignment horizontal="center"/>
    </dxf>
    <dxf>
      <alignment horizontal="cent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border>
        <left/>
        <top/>
        <vertical/>
        <horizontal/>
      </border>
    </dxf>
    <dxf>
      <alignment horizontal="center"/>
    </dxf>
    <dxf>
      <alignment vertical="center"/>
    </dxf>
    <dxf>
      <fill>
        <patternFill>
          <bgColor auto="1"/>
        </patternFill>
      </fill>
    </dxf>
    <dxf>
      <fill>
        <patternFill>
          <bgColor auto="1"/>
        </patternFill>
      </fill>
    </dxf>
    <dxf>
      <alignment vertical="center"/>
    </dxf>
    <dxf>
      <border>
        <left/>
        <right/>
        <top/>
        <bottom/>
        <vertical/>
        <horizontal/>
      </border>
    </dxf>
    <dxf>
      <border>
        <left/>
        <top/>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font>
        <sz val="12"/>
      </font>
    </dxf>
    <dxf>
      <border>
        <right/>
        <top/>
        <bottom/>
        <horizontal/>
      </border>
    </dxf>
    <dxf>
      <alignment vertical="center"/>
    </dxf>
    <dxf>
      <alignment horizontal="general"/>
    </dxf>
    <dxf>
      <alignment horizontal="center"/>
    </dxf>
    <dxf>
      <border>
        <left style="medium">
          <color indexed="64"/>
        </left>
        <right style="medium">
          <color indexed="64"/>
        </right>
        <top style="medium">
          <color indexed="64"/>
        </top>
        <bottom style="medium">
          <color indexed="64"/>
        </bottom>
      </border>
    </dxf>
    <dxf>
      <border>
        <left/>
        <right/>
        <top/>
        <bottom/>
        <vertical/>
        <horizontal/>
      </border>
    </dxf>
    <dxf>
      <border>
        <left/>
        <right/>
        <top/>
        <bottom/>
        <vertical/>
        <horizontal/>
      </border>
    </dxf>
    <dxf>
      <alignment horizontal="center"/>
    </dxf>
    <dxf>
      <alignment vertical="center"/>
    </dxf>
    <dxf>
      <alignment horizontal="center"/>
    </dxf>
    <dxf>
      <alignment vertical="cent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vertical style="thin">
          <color indexed="64"/>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ill>
        <patternFill patternType="solid">
          <bgColor theme="9" tint="0.59999389629810485"/>
        </patternFill>
      </fill>
    </dxf>
    <dxf>
      <fill>
        <patternFill patternType="solid">
          <bgColor theme="9" tint="0.59999389629810485"/>
        </patternFill>
      </fill>
    </dxf>
    <dxf>
      <fill>
        <patternFill>
          <bgColor auto="1"/>
        </patternFill>
      </fill>
    </dxf>
    <dxf>
      <border>
        <top style="medium">
          <color indexed="64"/>
        </top>
        <bottom style="medium">
          <color indexed="64"/>
        </bottom>
      </border>
    </dxf>
    <dxf>
      <border>
        <top style="medium">
          <color indexed="64"/>
        </top>
        <bottom style="medium">
          <color indexed="64"/>
        </bottom>
      </border>
    </dxf>
    <dxf>
      <fill>
        <patternFill patternType="solid">
          <bgColor theme="9" tint="0.79998168889431442"/>
        </patternFill>
      </fill>
    </dxf>
    <dxf>
      <fill>
        <patternFill>
          <bgColor auto="1"/>
        </patternFill>
      </fill>
    </dxf>
    <dxf>
      <fill>
        <patternFill>
          <bgColor auto="1"/>
        </patternFill>
      </fill>
    </dxf>
    <dxf>
      <fill>
        <patternFill patternType="solid">
          <bgColor theme="9" tint="0.79998168889431442"/>
        </patternFill>
      </fill>
    </dxf>
    <dxf>
      <fill>
        <patternFill patternType="solid">
          <bgColor theme="9" tint="0.79998168889431442"/>
        </patternFill>
      </fill>
    </dxf>
    <dxf>
      <fill>
        <patternFill>
          <bgColor auto="1"/>
        </patternFill>
      </fill>
    </dxf>
    <dxf>
      <fill>
        <patternFill>
          <bgColor auto="1"/>
        </patternFill>
      </fill>
    </dxf>
    <dxf>
      <fill>
        <patternFill patternType="solid">
          <bgColor theme="9" tint="0.59999389629810485"/>
        </patternFill>
      </fill>
    </dxf>
    <dxf>
      <fill>
        <patternFill patternType="solid">
          <bgColor theme="9" tint="0.59999389629810485"/>
        </patternFill>
      </fill>
    </dxf>
    <dxf>
      <fill>
        <patternFill>
          <bgColor auto="1"/>
        </patternFill>
      </fill>
    </dxf>
    <dxf>
      <fill>
        <patternFill>
          <bgColor auto="1"/>
        </patternFill>
      </fill>
    </dxf>
    <dxf>
      <fill>
        <patternFill>
          <bgColor theme="9" tint="0.59999389629810485"/>
        </patternFill>
      </fill>
    </dxf>
    <dxf>
      <fill>
        <patternFill>
          <bgColor auto="1"/>
        </patternFill>
      </fill>
    </dxf>
    <dxf>
      <fill>
        <patternFill patternType="solid">
          <bgColor theme="9" tint="0.79998168889431442"/>
        </patternFill>
      </fill>
    </dxf>
    <dxf>
      <fill>
        <patternFill>
          <bgColor auto="1"/>
        </patternFill>
      </fill>
    </dxf>
    <dxf>
      <border>
        <top style="medium">
          <color indexed="64"/>
        </top>
        <bottom style="medium">
          <color indexed="64"/>
        </bottom>
      </border>
    </dxf>
    <dxf>
      <border>
        <top style="medium">
          <color indexed="64"/>
        </top>
        <bottom style="medium">
          <color indexed="64"/>
        </bottom>
      </border>
    </dxf>
    <dxf>
      <fill>
        <patternFill patternType="solid">
          <bgColor theme="9" tint="0.59999389629810485"/>
        </patternFill>
      </fill>
    </dxf>
    <dxf>
      <fill>
        <patternFill>
          <bgColor auto="1"/>
        </patternFill>
      </fill>
    </dxf>
    <dxf>
      <fill>
        <patternFill patternType="solid">
          <bgColor theme="4" tint="0.79998168889431442"/>
        </patternFill>
      </fill>
    </dxf>
    <dxf>
      <fill>
        <patternFill patternType="solid">
          <bgColor theme="4" tint="0.79998168889431442"/>
        </patternFill>
      </fill>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fill>
        <patternFill patternType="solid">
          <bgColor theme="7" tint="0.79998168889431442"/>
        </patternFill>
      </fill>
    </dxf>
    <dxf>
      <fill>
        <patternFill patternType="solid">
          <bgColor theme="7" tint="0.79998168889431442"/>
        </patternFill>
      </fill>
    </dxf>
    <dxf>
      <fill>
        <patternFill>
          <bgColor auto="1"/>
        </patternFill>
      </fill>
    </dxf>
    <dxf>
      <fill>
        <patternFill>
          <bgColor auto="1"/>
        </patternFill>
      </fill>
    </dxf>
    <dxf>
      <fill>
        <patternFill>
          <bgColor auto="1"/>
        </patternFill>
      </fill>
    </dxf>
    <dxf>
      <fill>
        <patternFill>
          <bgColor auto="1"/>
        </patternFill>
      </fill>
    </dxf>
    <dxf>
      <fill>
        <patternFill patternType="solid">
          <bgColor theme="7" tint="0.59999389629810485"/>
        </patternFill>
      </fill>
    </dxf>
    <dxf>
      <fill>
        <patternFill patternType="solid">
          <bgColor theme="7" tint="0.59999389629810485"/>
        </patternFill>
      </fill>
    </dxf>
    <dxf>
      <fill>
        <patternFill>
          <bgColor auto="1"/>
        </patternFill>
      </fill>
    </dxf>
    <dxf>
      <fill>
        <patternFill>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alignment vertical="bottom"/>
    </dxf>
    <dxf>
      <alignment vertical="cent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top style="thin">
          <color indexed="64"/>
        </top>
      </border>
    </dxf>
    <dxf>
      <alignment horizontal="general"/>
    </dxf>
    <dxf>
      <alignment horizontal="center"/>
    </dxf>
    <dxf>
      <border>
        <horizontal style="thin">
          <color indexed="64"/>
        </horizontal>
      </border>
    </dxf>
    <dxf>
      <alignment vertical="center"/>
    </dxf>
    <dxf>
      <border>
        <top style="thin">
          <color indexed="64"/>
        </top>
      </border>
    </dxf>
    <dxf>
      <border>
        <top style="thin">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0"/>
      </font>
      <alignment wrapText="1"/>
    </dxf>
    <dxf>
      <font>
        <b/>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alignment vertical="center"/>
    </dxf>
    <dxf>
      <alignment vertical="center"/>
    </dxf>
    <dxf>
      <border>
        <left style="thin">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bottom"/>
    </dxf>
    <dxf>
      <alignment vertical="center"/>
    </dxf>
    <dxf>
      <alignment horizontal="general"/>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font>
        <sz val="12"/>
      </font>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right/>
        <top/>
        <bottom/>
        <vertical/>
      </border>
    </dxf>
    <dxf>
      <alignment horizontal="general" vertical="bottom"/>
    </dxf>
    <dxf>
      <border>
        <left/>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rder>
    </dxf>
    <dxf>
      <border>
        <left/>
        <right/>
        <top/>
        <bottom/>
      </border>
    </dxf>
    <dxf>
      <border>
        <left style="medium">
          <color indexed="64"/>
        </left>
        <right style="medium">
          <color indexed="64"/>
        </right>
        <top style="medium">
          <color indexed="64"/>
        </top>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alignment horizontal="center"/>
    </dxf>
    <dxf>
      <alignment horizontal="center"/>
    </dxf>
    <dxf>
      <alignment vertic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border>
    </dxf>
    <dxf>
      <border>
        <left style="medium">
          <color indexed="64"/>
        </left>
      </border>
    </dxf>
    <dxf>
      <font>
        <u/>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fill>
        <patternFill>
          <fgColor indexed="64"/>
          <bgColor indexed="6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border>
    </dxf>
    <dxf>
      <border>
        <left style="medium">
          <color indexed="64"/>
        </left>
      </border>
    </dxf>
    <dxf>
      <font>
        <b/>
      </font>
    </dxf>
    <dxf>
      <font>
        <b/>
      </font>
    </dxf>
    <dxf>
      <font>
        <b/>
      </font>
    </dxf>
    <dxf>
      <font>
        <b/>
      </font>
    </dxf>
    <dxf>
      <font>
        <b/>
      </font>
    </dxf>
    <dxf>
      <font>
        <b/>
      </font>
    </dxf>
    <dxf>
      <font>
        <b/>
      </font>
    </dxf>
    <dxf>
      <font>
        <b/>
      </font>
    </dxf>
    <dxf>
      <border>
        <left style="medium">
          <color indexed="64"/>
        </left>
        <top style="medium">
          <color indexed="64"/>
        </top>
      </border>
    </dxf>
    <dxf>
      <border>
        <left style="medium">
          <color indexed="64"/>
        </left>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left style="medium">
          <color indexed="64"/>
        </left>
        <right style="medium">
          <color indexed="64"/>
        </right>
      </border>
    </dxf>
    <dxf>
      <border>
        <left style="medium">
          <color indexed="64"/>
        </left>
        <right style="medium">
          <color indexed="64"/>
        </right>
      </border>
    </dxf>
    <dxf>
      <alignment vertical="top"/>
    </dxf>
    <dxf>
      <alignment horizontal="left"/>
    </dxf>
    <dxf>
      <alignment vertical="bottom"/>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general"/>
    </dxf>
    <dxf>
      <alignment horizontal="general"/>
    </dxf>
    <dxf>
      <alignment horizontal="center"/>
    </dxf>
    <dxf>
      <alignment horizontal="center"/>
    </dxf>
    <dxf>
      <alignment vertical="center"/>
    </dxf>
    <dxf>
      <alignment vertical="center"/>
    </dxf>
    <dxf>
      <alignment vertical="bottom"/>
    </dxf>
    <dxf>
      <alignment vertical="bottom"/>
    </dxf>
    <dxf>
      <alignment vertical="center"/>
    </dxf>
    <dxf>
      <alignment vertical="center"/>
    </dxf>
    <dxf>
      <alignment horizontal="center"/>
    </dxf>
    <dxf>
      <alignment horizontal="center"/>
    </dxf>
    <dxf>
      <alignment vertical="center"/>
    </dxf>
    <dxf>
      <alignment vertical="center"/>
    </dxf>
    <dxf>
      <alignment horizontal="left"/>
    </dxf>
    <dxf>
      <alignment horizontal="left"/>
    </dxf>
    <dxf>
      <alignment horizontal="center"/>
    </dxf>
    <dxf>
      <alignment horizontal="center"/>
    </dxf>
    <dxf>
      <font>
        <b/>
      </font>
    </dxf>
    <dxf>
      <font>
        <b/>
      </font>
    </dxf>
    <dxf>
      <font>
        <b/>
      </font>
    </dxf>
    <dxf>
      <font>
        <b/>
      </font>
    </dxf>
    <dxf>
      <font>
        <b/>
      </font>
    </dxf>
    <dxf>
      <font>
        <b/>
      </font>
    </dxf>
    <dxf>
      <font>
        <b/>
      </font>
    </dxf>
    <dxf>
      <font>
        <b/>
      </font>
    </dxf>
    <dxf>
      <alignment horizontal="center"/>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font>
        <b/>
      </font>
    </dxf>
    <dxf>
      <font>
        <b/>
      </font>
    </dxf>
    <dxf>
      <font>
        <b/>
      </font>
    </dxf>
    <dxf>
      <font>
        <b/>
      </fon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ttom style="medium">
          <color indexed="64"/>
        </bottom>
      </border>
    </dxf>
    <dxf>
      <border>
        <top style="medium">
          <color indexed="64"/>
        </top>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alignment horizontal="left"/>
    </dxf>
    <dxf>
      <border>
        <left style="medium">
          <color indexed="64"/>
        </left>
      </border>
    </dxf>
    <dxf>
      <border>
        <left style="medium">
          <color indexed="64"/>
        </left>
      </border>
    </dxf>
    <dxf>
      <border>
        <left style="medium">
          <color indexed="64"/>
        </left>
      </border>
    </dxf>
    <dxf>
      <border>
        <left style="medium">
          <color indexed="64"/>
        </left>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border>
    </dxf>
    <dxf>
      <border>
        <left/>
      </border>
    </dxf>
    <dxf>
      <border>
        <left/>
      </border>
    </dxf>
    <dxf>
      <border>
        <left/>
      </border>
    </dxf>
    <dxf>
      <border>
        <left/>
      </border>
    </dxf>
    <dxf>
      <border>
        <left/>
      </border>
    </dxf>
    <dxf>
      <border>
        <left/>
      </border>
    </dxf>
    <dxf>
      <border>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general"/>
    </dxf>
    <dxf>
      <alignment horizontal="general"/>
    </dxf>
    <dxf>
      <alignment horizontal="general"/>
    </dxf>
    <dxf>
      <alignment horizontal="general"/>
    </dxf>
    <dxf>
      <alignment horizontal="general"/>
    </dxf>
    <dxf>
      <alignment horizontal="general"/>
    </dxf>
    <dxf>
      <alignment horizontal="center"/>
    </dxf>
    <dxf>
      <alignment horizontal="center"/>
    </dxf>
    <dxf>
      <alignment horizontal="center"/>
    </dxf>
    <dxf>
      <alignment horizontal="center"/>
    </dxf>
    <dxf>
      <alignment horizontal="center"/>
    </dxf>
    <dxf>
      <alignment horizontal="center"/>
    </dxf>
    <dxf>
      <border>
        <top style="medium">
          <color indexed="64"/>
        </top>
      </border>
    </dxf>
    <dxf>
      <border>
        <top style="medium">
          <color indexed="64"/>
        </top>
      </border>
    </dxf>
    <dxf>
      <font>
        <b/>
      </font>
    </dxf>
    <dxf>
      <font>
        <b/>
      </font>
    </dxf>
    <dxf>
      <font>
        <b/>
      </font>
    </dxf>
    <dxf>
      <font>
        <b/>
      </font>
    </dxf>
    <dxf>
      <font>
        <b/>
      </font>
    </dxf>
    <dxf>
      <font>
        <b/>
      </font>
    </dxf>
    <dxf>
      <font>
        <strike val="0"/>
        <condense val="0"/>
        <extend val="0"/>
        <outline val="0"/>
        <shadow val="0"/>
        <vertAlign val="baseline"/>
        <sz val="11"/>
        <color theme="1"/>
        <name val="Calibri"/>
        <scheme val="minor"/>
      </font>
    </dxf>
    <dxf>
      <font>
        <strike val="0"/>
        <condense val="0"/>
        <extend val="0"/>
        <outline val="0"/>
        <shadow val="0"/>
        <vertAlign val="baseline"/>
        <sz val="11"/>
        <color theme="1"/>
        <name val="Calibri"/>
        <scheme val="minor"/>
      </font>
    </dxf>
    <dxf>
      <font>
        <b/>
      </font>
    </dxf>
    <dxf>
      <font>
        <b/>
      </font>
    </dxf>
    <dxf>
      <font>
        <b/>
      </font>
    </dxf>
    <dxf>
      <alignment vertical="center"/>
    </dxf>
    <dxf>
      <font>
        <b val="0"/>
      </font>
    </dxf>
    <dxf>
      <font>
        <b val="0"/>
      </font>
    </dxf>
    <dxf>
      <font>
        <b val="0"/>
      </font>
    </dxf>
    <dxf>
      <font>
        <b val="0"/>
      </font>
    </dxf>
    <dxf>
      <font>
        <b val="0"/>
      </font>
    </dxf>
    <dxf>
      <font>
        <b val="0"/>
      </font>
    </dxf>
    <dxf>
      <font>
        <b val="0"/>
      </font>
    </dxf>
    <dxf>
      <font>
        <b val="0"/>
      </font>
    </dxf>
    <dxf>
      <font>
        <b val="0"/>
      </font>
    </dxf>
    <dxf>
      <font>
        <b val="0"/>
      </font>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alignment horizontal="center"/>
    </dxf>
    <dxf>
      <alignment vertical="center"/>
    </dxf>
    <dxf>
      <border>
        <top style="medium">
          <color indexed="64"/>
        </top>
        <bottom style="medium">
          <color indexed="64"/>
        </bottom>
      </border>
    </dxf>
    <dxf>
      <border>
        <top style="medium">
          <color indexed="64"/>
        </top>
        <bottom style="medium">
          <color indexed="64"/>
        </bottom>
      </border>
    </dxf>
    <dxf>
      <border>
        <right style="medium">
          <color indexed="64"/>
        </right>
        <bottom style="medium">
          <color indexed="64"/>
        </bottom>
      </bord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alignment horizontal="left"/>
    </dxf>
    <dxf>
      <alignment vertical="bottom"/>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alignment vertical="center"/>
    </dxf>
    <dxf>
      <alignment vertical="center"/>
    </dxf>
    <dxf>
      <alignment horizontal="center"/>
    </dxf>
    <dxf>
      <alignment horizontal="center"/>
    </dxf>
    <dxf>
      <border>
        <left style="medium">
          <color indexed="64"/>
        </left>
        <right style="medium">
          <color indexed="64"/>
        </right>
      </border>
    </dxf>
    <dxf>
      <border>
        <left style="medium">
          <color indexed="64"/>
        </left>
        <bottom style="medium">
          <color indexed="64"/>
        </bottom>
      </border>
    </dxf>
    <dxf>
      <border>
        <left style="medium">
          <color indexed="64"/>
        </left>
      </border>
    </dxf>
    <dxf>
      <alignment vertical="center"/>
    </dxf>
    <dxf>
      <alignment horizontal="center"/>
    </dxf>
    <dxf>
      <border>
        <left style="medium">
          <color indexed="64"/>
        </left>
        <right style="medium">
          <color indexed="64"/>
        </right>
        <top style="medium">
          <color indexed="64"/>
        </top>
        <bottom style="medium">
          <color indexed="64"/>
        </bottom>
      </border>
    </dxf>
    <dxf>
      <border>
        <left style="medium">
          <color indexed="64"/>
        </left>
        <top style="medium">
          <color indexed="64"/>
        </top>
        <bottom style="medium">
          <color indexed="64"/>
        </bottom>
      </border>
    </dxf>
    <dxf>
      <alignment horizontal="general"/>
    </dxf>
    <dxf>
      <alignment vertical="center"/>
    </dxf>
    <dxf>
      <border>
        <right style="medium">
          <color indexed="64"/>
        </right>
        <top style="medium">
          <color indexed="64"/>
        </top>
        <bottom style="medium">
          <color indexed="64"/>
        </bottom>
      </border>
    </dxf>
    <dxf>
      <protection locked="0" hidden="0"/>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rder>
    </dxf>
    <dxf>
      <border>
        <top style="medium">
          <color indexed="64"/>
        </top>
      </border>
    </dxf>
    <dxf>
      <border>
        <left style="medium">
          <color indexed="64"/>
        </left>
        <right style="medium">
          <color indexed="64"/>
        </right>
      </border>
    </dxf>
    <dxf>
      <alignment horizontal="center"/>
    </dxf>
    <dxf>
      <alignment horizontal="center"/>
    </dxf>
    <dxf>
      <alignment horizontal="center"/>
    </dxf>
    <dxf>
      <alignment vertical="center"/>
    </dxf>
    <dxf>
      <alignment vertical="center"/>
    </dxf>
    <dxf>
      <alignment vertical="center"/>
    </dxf>
    <dxf>
      <alignment horizontal="left"/>
    </dxf>
    <dxf>
      <alignment horizontal="left"/>
    </dxf>
    <dxf>
      <alignment horizontal="left"/>
    </dxf>
    <dxf>
      <alignment horizontal="center"/>
    </dxf>
    <dxf>
      <alignment horizontal="center"/>
    </dxf>
    <dxf>
      <alignment horizontal="center"/>
    </dxf>
    <dxf>
      <border>
        <top style="medium">
          <color indexed="64"/>
        </top>
        <bottom style="medium">
          <color indexed="64"/>
        </bottom>
      </border>
    </dxf>
    <dxf>
      <border>
        <right style="medium">
          <color indexed="64"/>
        </right>
      </border>
    </dxf>
    <dxf>
      <border>
        <bottom style="thin">
          <color indexed="64"/>
        </bottom>
      </border>
    </dxf>
    <dxf>
      <border>
        <bottom style="thin">
          <color indexed="64"/>
        </bottom>
      </border>
    </dxf>
    <dxf>
      <border>
        <bottom style="thin">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top style="medium">
          <color indexed="64"/>
        </top>
      </border>
    </dxf>
    <dxf>
      <border>
        <top style="medium">
          <color indexed="64"/>
        </top>
      </border>
    </dxf>
    <dxf>
      <numFmt numFmtId="35" formatCode="_ * #,##0.00_ ;_ * \-#,##0.00_ ;_ * &quot;-&quot;??_ ;_ @_ "/>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horizontal="general"/>
    </dxf>
    <dxf>
      <alignment horizontal="general"/>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vertical="center"/>
    </dxf>
    <dxf>
      <alignment vertic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4" formatCode="#,##0.00"/>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ttom style="medium">
          <color indexed="64"/>
        </bottom>
      </border>
    </dxf>
    <dxf>
      <numFmt numFmtId="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rder>
    </dxf>
    <dxf>
      <border>
        <bottom style="medium">
          <color indexed="64"/>
        </bottom>
      </border>
    </dxf>
    <dxf>
      <border>
        <top style="medium">
          <color indexed="64"/>
        </top>
      </border>
    </dxf>
    <dxf>
      <border>
        <top style="medium">
          <color indexed="64"/>
        </top>
      </border>
    </dxf>
    <dxf>
      <border>
        <left style="medium">
          <color indexed="64"/>
        </left>
        <right style="medium">
          <color indexed="64"/>
        </right>
      </border>
    </dxf>
    <dxf>
      <alignment horizontal="left"/>
    </dxf>
    <dxf>
      <alignment horizontal="general"/>
    </dxf>
    <dxf>
      <alignment horizontal="left"/>
    </dxf>
    <dxf>
      <alignment horizontal="center"/>
    </dxf>
    <dxf>
      <alignment horizontal="center"/>
    </dxf>
    <dxf>
      <alignment horizontal="center"/>
    </dxf>
    <dxf>
      <alignment vertical="center"/>
    </dxf>
    <dxf>
      <alignment vertical="center"/>
    </dxf>
    <dxf>
      <alignment vertical="center"/>
    </dxf>
    <dxf>
      <alignment horizontal="left"/>
    </dxf>
    <dxf>
      <alignment horizontal="left"/>
    </dxf>
    <dxf>
      <alignment horizontal="left"/>
    </dxf>
    <dxf>
      <alignment horizontal="center"/>
    </dxf>
    <dxf>
      <alignment horizontal="center"/>
    </dxf>
    <dxf>
      <alignment horizontal="center"/>
    </dxf>
    <dxf>
      <fill>
        <patternFill patternType="solid">
          <bgColor theme="6" tint="0.79998168889431442"/>
        </patternFill>
      </fill>
    </dxf>
    <dxf>
      <fill>
        <patternFill patternType="solid">
          <bgColor theme="3" tint="0.79998168889431442"/>
        </patternFill>
      </fill>
    </dxf>
    <dxf>
      <fill>
        <patternFill>
          <bgColor theme="5" tint="0.59999389629810485"/>
        </patternFill>
      </fill>
    </dxf>
    <dxf>
      <fill>
        <patternFill>
          <bgColor theme="4" tint="0.59999389629810485"/>
        </patternFill>
      </fill>
    </dxf>
    <dxf>
      <border>
        <bottom style="thin">
          <color indexed="64"/>
        </bottom>
      </border>
    </dxf>
    <dxf>
      <border>
        <bottom style="thin">
          <color indexed="64"/>
        </bottom>
      </border>
    </dxf>
    <dxf>
      <fill>
        <patternFill>
          <bgColor auto="1"/>
        </patternFill>
      </fill>
    </dxf>
    <dxf>
      <border>
        <bottom style="medium">
          <color indexed="64"/>
        </bottom>
      </border>
    </dxf>
    <dxf>
      <fill>
        <patternFill>
          <fgColor theme="4" tint="0.59999389629810485"/>
        </patternFill>
      </fill>
    </dxf>
    <dxf>
      <border>
        <left/>
        <right/>
        <bottom/>
      </border>
    </dxf>
    <dxf>
      <border>
        <left/>
        <right/>
        <bottom/>
      </border>
    </dxf>
    <dxf>
      <border>
        <left/>
        <right/>
        <bottom/>
      </border>
    </dxf>
    <dxf>
      <border>
        <left/>
        <right/>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fill>
        <patternFill patternType="solid">
          <bgColor theme="0"/>
        </patternFill>
      </fill>
    </dxf>
    <dxf>
      <numFmt numFmtId="0" formatCode="General"/>
      <fill>
        <patternFill patternType="none">
          <fgColor indexed="64"/>
          <bgColor indexed="65"/>
        </patternFill>
      </fill>
      <alignment horizontal="general" vertical="bottom" textRotation="0" wrapText="0" indent="0" justifyLastLine="0" shrinkToFit="0" readingOrder="0"/>
    </dxf>
    <dxf>
      <numFmt numFmtId="4" formatCode="#,##0.00"/>
      <fill>
        <patternFill patternType="solid">
          <fgColor indexed="64"/>
          <bgColor theme="0"/>
        </patternFill>
      </fill>
      <alignment horizontal="center" vertical="center"/>
    </dxf>
    <dxf>
      <font>
        <b val="0"/>
      </font>
    </dxf>
    <dxf>
      <font>
        <b val="0"/>
      </font>
    </dxf>
    <dxf>
      <font>
        <b val="0"/>
      </font>
    </dxf>
    <dxf>
      <font>
        <b val="0"/>
      </font>
    </dxf>
    <dxf>
      <font>
        <b val="0"/>
      </font>
    </dxf>
    <dxf>
      <font>
        <b val="0"/>
      </font>
    </dxf>
    <dxf>
      <font>
        <b val="0"/>
      </font>
    </dxf>
    <dxf>
      <font>
        <b val="0"/>
      </font>
    </dxf>
    <dxf>
      <font>
        <b val="0"/>
      </font>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alignment horizontal="general"/>
    </dxf>
    <dxf>
      <alignment vertical="cent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general"/>
    </dxf>
    <dxf>
      <alignment horizontal="general"/>
    </dxf>
    <dxf>
      <alignment horizontal="general"/>
    </dxf>
    <dxf>
      <alignment horizontal="general"/>
    </dxf>
    <dxf>
      <alignment horizontal="center"/>
    </dxf>
    <dxf>
      <alignment horizontal="center"/>
    </dxf>
    <dxf>
      <alignment horizontal="center"/>
    </dxf>
    <dxf>
      <alignment horizontal="cent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right style="medium">
          <color indexed="64"/>
        </right>
      </border>
    </dxf>
    <dxf>
      <border>
        <right style="medium">
          <color indexed="64"/>
        </right>
      </border>
    </dxf>
    <dxf>
      <border>
        <right style="medium">
          <color indexed="64"/>
        </right>
      </border>
    </dxf>
    <dxf>
      <alignment horizontal="left"/>
    </dxf>
    <dxf>
      <alignment horizontal="center"/>
    </dxf>
    <dxf>
      <alignment horizontal="general"/>
    </dxf>
    <dxf>
      <alignment horizontal="general"/>
    </dxf>
    <dxf>
      <alignment horizontal="center"/>
    </dxf>
    <dxf>
      <alignment horizontal="cent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general"/>
    </dxf>
    <dxf>
      <alignment horizontal="general"/>
    </dxf>
    <dxf>
      <alignment horizontal="general"/>
    </dxf>
    <dxf>
      <alignment horizontal="center"/>
    </dxf>
    <dxf>
      <alignment horizontal="center"/>
    </dxf>
    <dxf>
      <alignment horizontal="center"/>
    </dxf>
    <dxf>
      <alignment horizontal="general"/>
    </dxf>
    <dxf>
      <alignment horizontal="general"/>
    </dxf>
    <dxf>
      <alignment horizontal="general"/>
    </dxf>
    <dxf>
      <alignment horizontal="center"/>
    </dxf>
    <dxf>
      <alignment horizontal="center"/>
    </dxf>
    <dxf>
      <alignment horizontal="center"/>
    </dxf>
    <dxf>
      <alignment vertical="center"/>
    </dxf>
    <dxf>
      <alignment vertical="center"/>
    </dxf>
    <dxf>
      <alignment vertical="center"/>
    </dxf>
    <dxf>
      <border>
        <left style="medium">
          <color indexed="64"/>
        </left>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alignment horizontal="center" readingOrder="0"/>
    </dxf>
    <dxf>
      <alignment vertical="center" readingOrder="0"/>
    </dxf>
    <dxf>
      <font>
        <b/>
        <sz val="12"/>
      </font>
      <alignment horizontal="center" vertical="center" readingOrder="0"/>
    </dxf>
    <dxf>
      <font>
        <b/>
        <sz val="12"/>
      </font>
      <alignment horizontal="center" vertical="center" readingOrder="0"/>
    </dxf>
    <dxf>
      <font>
        <b/>
        <sz val="12"/>
      </font>
      <alignment horizontal="center" vertical="center"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alignment horizontal="center" readingOrder="0"/>
    </dxf>
    <dxf>
      <alignment horizontal="center" readingOrder="0"/>
    </dxf>
    <dxf>
      <alignment vertical="center" readingOrder="0"/>
    </dxf>
    <dxf>
      <alignment vertical="center"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top style="medium">
          <color indexed="64"/>
        </top>
      </bord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bottom style="thin">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horizontal="left" readingOrder="0"/>
    </dxf>
    <dxf>
      <alignment horizontal="left" readingOrder="0"/>
    </dxf>
    <dxf>
      <alignment horizontal="left" readingOrder="0"/>
    </dxf>
    <dxf>
      <alignment horizontal="left" readingOrder="0"/>
    </dxf>
    <dxf>
      <alignment horizontal="center" readingOrder="0"/>
    </dxf>
    <dxf>
      <alignment horizontal="center" readingOrder="0"/>
    </dxf>
    <dxf>
      <alignment horizontal="center"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alignment horizontal="center"/>
    </dxf>
    <dxf>
      <alignment horizontal="center"/>
    </dxf>
    <dxf>
      <alignment vertical="center"/>
    </dxf>
    <dxf>
      <alignment vertical="center"/>
    </dxf>
    <dxf>
      <border>
        <top style="medium">
          <color indexed="64"/>
        </top>
        <bottom style="medium">
          <color indexed="64"/>
        </bottom>
      </border>
    </dxf>
    <dxf>
      <border>
        <top style="medium">
          <color indexed="64"/>
        </top>
        <bottom style="medium">
          <color indexed="64"/>
        </bottom>
      </border>
    </dxf>
    <dxf>
      <border>
        <right style="medium">
          <color indexed="64"/>
        </right>
        <bottom style="medium">
          <color indexed="64"/>
        </bottom>
      </bord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alignment horizontal="left"/>
    </dxf>
    <dxf>
      <alignment vertical="bottom"/>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horizontal="center"/>
    </dxf>
    <dxf>
      <alignment horizontal="center"/>
    </dxf>
    <dxf>
      <border>
        <left style="medium">
          <color indexed="64"/>
        </left>
        <right style="medium">
          <color indexed="64"/>
        </right>
      </border>
    </dxf>
    <dxf>
      <border>
        <left style="medium">
          <color indexed="64"/>
        </left>
        <right style="medium">
          <color indexed="64"/>
        </right>
      </border>
    </dxf>
    <dxf>
      <border>
        <left style="medium">
          <color indexed="64"/>
        </left>
        <bottom style="medium">
          <color indexed="64"/>
        </bottom>
      </border>
    </dxf>
    <dxf>
      <border>
        <left style="medium">
          <color indexed="64"/>
        </left>
      </border>
    </dxf>
    <dxf>
      <alignment vertical="center"/>
    </dxf>
    <dxf>
      <alignment vertic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top style="medium">
          <color indexed="64"/>
        </top>
        <bottom style="medium">
          <color indexed="64"/>
        </bottom>
      </border>
    </dxf>
    <dxf>
      <border>
        <top style="medium">
          <color indexed="64"/>
        </top>
        <bottom style="medium">
          <color indexed="64"/>
        </bottom>
      </border>
    </dxf>
    <dxf>
      <alignment horizontal="center"/>
    </dxf>
    <dxf>
      <alignment horizontal="center"/>
    </dxf>
    <dxf>
      <alignment vertical="center"/>
    </dxf>
    <dxf>
      <alignment vertical="cent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right/>
        <top/>
        <bottom/>
        <vertical/>
        <horizontal/>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ttom style="medium">
          <color indexed="64"/>
        </bottom>
      </border>
    </dxf>
    <dxf>
      <alignment horizontal="center"/>
    </dxf>
    <dxf>
      <alignment horizontal="center"/>
    </dxf>
    <dxf>
      <alignment vertical="center"/>
    </dxf>
    <dxf>
      <alignment vertical="center"/>
    </dxf>
    <dxf>
      <alignment horizontal="left"/>
    </dxf>
    <dxf>
      <alignment horizontal="left"/>
    </dxf>
    <dxf>
      <alignment horizontal="left"/>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general"/>
    </dxf>
    <dxf>
      <alignment horizontal="general"/>
    </dxf>
    <dxf>
      <alignment horizontal="center"/>
    </dxf>
    <dxf>
      <alignment horizontal="center"/>
    </dxf>
    <dxf>
      <alignment vertical="bottom"/>
    </dxf>
    <dxf>
      <alignment vertical="bottom"/>
    </dxf>
    <dxf>
      <alignment vertical="center"/>
    </dxf>
    <dxf>
      <alignment vertical="cent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bottom style="thin">
          <color indexed="64"/>
        </bottom>
      </border>
    </dxf>
    <dxf>
      <border>
        <bottom style="thin">
          <color indexed="64"/>
        </bottom>
      </border>
    </dxf>
    <dxf>
      <border>
        <top style="medium">
          <color indexed="64"/>
        </top>
        <bottom style="medium">
          <color indexed="64"/>
        </bottom>
      </border>
    </dxf>
    <dxf>
      <border>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bottom style="thin">
          <color indexed="64"/>
        </bottom>
      </border>
    </dxf>
    <dxf>
      <border>
        <bottom style="thin">
          <color indexed="64"/>
        </bottom>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alignment horizontal="general"/>
    </dxf>
    <dxf>
      <alignment horizontal="general"/>
    </dxf>
    <dxf>
      <alignment horizontal="center"/>
    </dxf>
    <dxf>
      <alignment horizontal="center"/>
    </dxf>
    <dxf>
      <alignment vertical="bottom"/>
    </dxf>
    <dxf>
      <alignment vertical="bottom"/>
    </dxf>
    <dxf>
      <alignment vertical="center"/>
    </dxf>
    <dxf>
      <alignment vertical="cent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alignment vertical="bottom"/>
    </dxf>
    <dxf>
      <alignment vertical="bottom"/>
    </dxf>
    <dxf>
      <alignment vertical="center"/>
    </dxf>
    <dxf>
      <alignment vertical="center"/>
    </dxf>
    <dxf>
      <border>
        <top style="medium">
          <color indexed="64"/>
        </top>
        <bottom style="medium">
          <color indexed="64"/>
        </bottom>
      </border>
    </dxf>
    <dxf>
      <border>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dxf>
    <dxf>
      <alignment vertical="bottom"/>
    </dxf>
    <dxf>
      <alignment vertical="center"/>
    </dxf>
    <dxf>
      <alignment vertical="center"/>
    </dxf>
    <dxf>
      <border>
        <bottom style="medium">
          <color indexed="64"/>
        </bottom>
      </border>
    </dxf>
    <dxf>
      <border>
        <bottom style="medium">
          <color indexed="64"/>
        </bottom>
      </border>
    </dxf>
    <dxf>
      <alignment horizontal="general"/>
    </dxf>
    <dxf>
      <alignment horizontal="general"/>
    </dxf>
    <dxf>
      <alignment horizontal="general"/>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alignment horizontal="center"/>
    </dxf>
    <dxf>
      <alignment vertical="center"/>
    </dxf>
    <dxf>
      <border>
        <left/>
        <right/>
        <top/>
        <bottom/>
      </border>
    </dxf>
    <dxf>
      <border>
        <left style="medium">
          <color indexed="64"/>
        </lef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top style="medium">
          <color indexed="64"/>
        </top>
      </border>
    </dxf>
    <dxf>
      <alignment horizontal="center"/>
    </dxf>
    <dxf>
      <alignment vertical="center"/>
    </dxf>
    <dxf>
      <border>
        <left style="medium">
          <color indexed="64"/>
        </left>
        <right style="medium">
          <color indexed="64"/>
        </right>
        <top style="medium">
          <color indexed="64"/>
        </top>
        <bottom style="medium">
          <color indexed="64"/>
        </bottom>
      </border>
    </dxf>
    <dxf>
      <border>
        <right style="medium">
          <color indexed="64"/>
        </right>
      </border>
    </dxf>
    <dxf>
      <border>
        <top style="medium">
          <color indexed="64"/>
        </top>
      </border>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numFmt numFmtId="166" formatCode="#,##0.0"/>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ttom style="medium">
          <color indexed="64"/>
        </bottom>
      </border>
    </dxf>
    <dxf>
      <alignment horizontal="general"/>
    </dxf>
    <dxf>
      <alignment horizontal="general"/>
    </dxf>
    <dxf>
      <alignment horizontal="center"/>
    </dxf>
    <dxf>
      <alignment horizontal="center"/>
    </dxf>
    <dxf>
      <alignment horizontal="general"/>
    </dxf>
    <dxf>
      <alignment horizontal="general"/>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alignment horizontal="center"/>
    </dxf>
    <dxf>
      <alignment horizontal="center"/>
    </dxf>
    <dxf>
      <alignment vertical="center"/>
    </dxf>
    <dxf>
      <alignment vertical="center"/>
    </dxf>
    <dxf>
      <alignment horizontal="left"/>
    </dxf>
    <dxf>
      <alignment horizontal="left"/>
    </dxf>
    <dxf>
      <alignment horizontal="center"/>
    </dxf>
    <dxf>
      <alignment horizontal="center"/>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alignment horizontal="right"/>
    </dxf>
    <dxf>
      <alignment horizontal="right"/>
    </dxf>
    <dxf>
      <alignment horizontal="center"/>
    </dxf>
    <dxf>
      <alignment horizontal="cent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alignment horizontal="left"/>
    </dxf>
    <dxf>
      <alignment horizontal="left"/>
    </dxf>
    <dxf>
      <alignment horizontal="center"/>
    </dxf>
    <dxf>
      <alignment horizontal="center"/>
    </dxf>
    <dxf>
      <alignment vertical="top"/>
    </dxf>
    <dxf>
      <alignment vertical="top"/>
    </dxf>
    <dxf>
      <alignment vertical="bottom"/>
    </dxf>
    <dxf>
      <alignment vertical="bottom"/>
    </dxf>
    <dxf>
      <alignment vertical="center"/>
    </dxf>
    <dxf>
      <alignment vertical="center"/>
    </dxf>
    <dxf>
      <alignment horizontal="left"/>
    </dxf>
    <dxf>
      <alignment horizontal="left"/>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general"/>
    </dxf>
    <dxf>
      <alignment horizontal="general"/>
    </dxf>
    <dxf>
      <alignment horizontal="center"/>
    </dxf>
    <dxf>
      <alignment horizontal="cent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alignment horizontal="general"/>
    </dxf>
    <dxf>
      <alignment vertical="cent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general"/>
    </dxf>
    <dxf>
      <alignment horizontal="general"/>
    </dxf>
    <dxf>
      <alignment horizontal="general"/>
    </dxf>
    <dxf>
      <alignment horizontal="general"/>
    </dxf>
    <dxf>
      <alignment horizontal="center"/>
    </dxf>
    <dxf>
      <alignment horizontal="center"/>
    </dxf>
    <dxf>
      <alignment horizontal="center"/>
    </dxf>
    <dxf>
      <alignment horizontal="cent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right style="medium">
          <color indexed="64"/>
        </right>
      </border>
    </dxf>
    <dxf>
      <border>
        <right style="medium">
          <color indexed="64"/>
        </right>
      </border>
    </dxf>
    <dxf>
      <border>
        <right style="medium">
          <color indexed="64"/>
        </right>
      </border>
    </dxf>
    <dxf>
      <alignment horizontal="general"/>
    </dxf>
    <dxf>
      <alignment horizontal="general"/>
    </dxf>
    <dxf>
      <alignment horizontal="general"/>
    </dxf>
    <dxf>
      <alignment horizontal="center"/>
    </dxf>
    <dxf>
      <alignment horizontal="center"/>
    </dxf>
    <dxf>
      <alignment horizontal="center"/>
    </dxf>
    <dxf>
      <alignment horizontal="general"/>
    </dxf>
    <dxf>
      <alignment horizontal="general"/>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horizontal style="thin">
          <color indexed="64"/>
        </horizontal>
      </border>
    </dxf>
    <dxf>
      <border>
        <left style="thin">
          <color indexed="64"/>
        </left>
        <right style="thin">
          <color indexed="64"/>
        </right>
        <top style="thin">
          <color indexed="64"/>
        </top>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general"/>
    </dxf>
    <dxf>
      <alignment horizontal="center"/>
    </dxf>
    <dxf>
      <border>
        <bottom style="medium">
          <color indexed="64"/>
        </bottom>
      </border>
    </dxf>
    <dxf>
      <border>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border>
        <right style="thin">
          <color indexed="64"/>
        </right>
        <top style="thin">
          <color indexed="64"/>
        </top>
        <bottom style="thin">
          <color indexed="64"/>
        </bottom>
        <horizontal style="thin">
          <color indexed="64"/>
        </horizontal>
      </border>
    </dxf>
    <dxf>
      <border>
        <right style="thin">
          <color indexed="64"/>
        </right>
        <top style="thin">
          <color indexed="64"/>
        </top>
        <bottom style="thin">
          <color indexed="64"/>
        </bottom>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alignment vertical="bottom"/>
    </dxf>
    <dxf>
      <alignment vertical="bottom"/>
    </dxf>
    <dxf>
      <alignment vertical="center"/>
    </dxf>
    <dxf>
      <alignment vertical="cent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alignment vertical="center"/>
    </dxf>
    <dxf>
      <alignment vertical="center"/>
    </dxf>
    <dxf>
      <alignment vertical="center"/>
    </dxf>
    <dxf>
      <border>
        <top style="medium">
          <color indexed="64"/>
        </top>
        <bottom style="medium">
          <color indexed="64"/>
        </bottom>
      </border>
    </dxf>
    <dxf>
      <border>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FF00"/>
        </patternFill>
      </fill>
    </dxf>
    <dxf>
      <fill>
        <patternFill patternType="solid">
          <bgColor rgb="FFFFFF00"/>
        </patternFill>
      </fill>
    </dxf>
    <dxf>
      <fill>
        <patternFill>
          <bgColor theme="6" tint="0.59999389629810485"/>
        </patternFill>
      </fill>
    </dxf>
    <dxf>
      <fill>
        <patternFill>
          <bgColor theme="6"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medium">
          <color indexed="64"/>
        </top>
        <bottom style="medium">
          <color indexed="64"/>
        </bottom>
      </border>
    </dxf>
    <dxf>
      <border>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numFmt numFmtId="3" formatCode="#,##0"/>
    </dxf>
    <dxf>
      <numFmt numFmtId="3" formatCode="#,##0"/>
    </dxf>
    <dxf>
      <numFmt numFmtId="3" formatCode="#,##0"/>
    </dxf>
    <dxf>
      <numFmt numFmtId="3" formatCode="#,##0"/>
    </dxf>
    <dxf>
      <numFmt numFmtId="3" formatCode="#,##0"/>
    </dxf>
    <dxf>
      <numFmt numFmtId="3" formatCode="#,##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alignment horizontal="center"/>
    </dxf>
    <dxf>
      <alignment vertical="center"/>
    </dxf>
    <dxf>
      <border>
        <left/>
        <right/>
        <top/>
        <bottom/>
      </border>
    </dxf>
    <dxf>
      <border>
        <left style="medium">
          <color indexed="64"/>
        </lef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top style="medium">
          <color indexed="64"/>
        </top>
      </border>
    </dxf>
    <dxf>
      <alignment horizontal="center"/>
    </dxf>
    <dxf>
      <alignment vertical="center"/>
    </dxf>
    <dxf>
      <border>
        <left style="medium">
          <color indexed="64"/>
        </left>
        <right style="medium">
          <color indexed="64"/>
        </right>
        <top style="medium">
          <color indexed="64"/>
        </top>
        <bottom style="medium">
          <color indexed="64"/>
        </bottom>
      </border>
    </dxf>
    <dxf>
      <border>
        <right style="medium">
          <color indexed="64"/>
        </right>
      </border>
    </dxf>
    <dxf>
      <border>
        <top style="medium">
          <color indexed="64"/>
        </top>
      </border>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numFmt numFmtId="166" formatCode="#,##0.0"/>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top style="medium">
          <color indexed="64"/>
        </top>
        <bottom style="medium">
          <color indexed="64"/>
        </bottom>
      </border>
    </dxf>
    <dxf>
      <border>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alignment horizontal="general"/>
    </dxf>
    <dxf>
      <alignment horizontal="general"/>
    </dxf>
    <dxf>
      <alignment horizontal="center"/>
    </dxf>
    <dxf>
      <alignment horizontal="center"/>
    </dxf>
    <dxf>
      <alignment vertical="center"/>
    </dxf>
    <dxf>
      <alignment vertical="cent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alignment horizontal="center"/>
    </dxf>
    <dxf>
      <alignment horizontal="center"/>
    </dxf>
    <dxf>
      <alignment vertical="center"/>
    </dxf>
    <dxf>
      <alignment vertical="center"/>
    </dxf>
    <dxf>
      <alignment horizontal="left"/>
    </dxf>
    <dxf>
      <alignment horizontal="left"/>
    </dxf>
    <dxf>
      <alignment horizontal="center"/>
    </dxf>
    <dxf>
      <alignment horizontal="center"/>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top style="medium">
          <color indexed="64"/>
        </top>
      </border>
    </dxf>
    <dxf>
      <border>
        <top style="medium">
          <color indexed="64"/>
        </top>
      </border>
    </dxf>
    <dxf>
      <alignment horizontal="left"/>
    </dxf>
    <dxf>
      <alignment horizontal="center"/>
    </dxf>
    <dxf>
      <border>
        <top style="medium">
          <color indexed="64"/>
        </top>
      </border>
    </dxf>
    <dxf>
      <border>
        <top style="medium">
          <color indexed="64"/>
        </top>
      </border>
    </dxf>
    <dxf>
      <border>
        <bottom style="medium">
          <color indexed="64"/>
        </bottom>
      </border>
    </dxf>
    <dxf>
      <border>
        <bottom style="medium">
          <color indexed="64"/>
        </bottom>
      </border>
    </dxf>
    <dxf>
      <font>
        <b/>
      </font>
    </dxf>
    <dxf>
      <font>
        <b/>
      </font>
    </dxf>
    <dxf>
      <font>
        <b/>
      </font>
    </dxf>
    <dxf>
      <font>
        <b/>
      </font>
    </dxf>
    <dxf>
      <font>
        <b/>
      </font>
    </dxf>
    <dxf>
      <font>
        <b/>
      </font>
    </dxf>
    <dxf>
      <font>
        <b/>
      </font>
    </dxf>
    <dxf>
      <border>
        <bottom style="medium">
          <color indexed="64"/>
        </bottom>
      </border>
    </dxf>
    <dxf>
      <border>
        <bottom style="medium">
          <color indexed="64"/>
        </bottom>
      </border>
    </dxf>
    <dxf>
      <numFmt numFmtId="166" formatCode="#,##0.0"/>
    </dxf>
    <dxf>
      <numFmt numFmtId="4" formatCode="#,##0.00"/>
    </dxf>
    <dxf>
      <numFmt numFmtId="166" formatCode="#,##0.0"/>
    </dxf>
    <dxf>
      <numFmt numFmtId="3" formatCode="#,##0"/>
    </dxf>
    <dxf>
      <numFmt numFmtId="3" formatCode="#,##0"/>
    </dxf>
    <dxf>
      <numFmt numFmtId="3" formatCode="#,##0"/>
    </dxf>
    <dxf>
      <alignment horizontal="center"/>
    </dxf>
    <dxf>
      <alignment vertical="center"/>
    </dxf>
    <dxf>
      <alignment horizontal="cent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horizontal="general"/>
    </dxf>
    <dxf>
      <alignment horizontal="general"/>
    </dxf>
    <dxf>
      <alignment horizontal="center"/>
    </dxf>
    <dxf>
      <alignment horizontal="cent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bottom style="medium">
          <color indexed="64"/>
        </bottom>
      </border>
    </dxf>
    <dxf>
      <border>
        <bottom style="medium">
          <color indexed="64"/>
        </bottom>
      </border>
    </dxf>
    <dxf>
      <border>
        <bottom style="medium">
          <color indexed="64"/>
        </bottom>
      </border>
    </dxf>
    <dxf>
      <font>
        <b/>
      </font>
    </dxf>
    <dxf>
      <font>
        <b/>
      </font>
    </dxf>
    <dxf>
      <font>
        <b/>
      </font>
    </dxf>
    <dxf>
      <font>
        <b/>
      </font>
    </dxf>
    <dxf>
      <font>
        <b/>
      </font>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alignment vertical="center"/>
    </dxf>
    <dxf>
      <alignment vertical="center"/>
    </dxf>
    <dxf>
      <alignment vertical="center"/>
    </dxf>
    <dxf>
      <alignment horizontal="center"/>
    </dxf>
    <dxf>
      <alignment horizontal="center"/>
    </dxf>
    <dxf>
      <alignment horizontal="cent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border>
        <left/>
        <top/>
        <vertical/>
        <horizontal/>
      </border>
    </dxf>
    <dxf>
      <alignment horizontal="center"/>
    </dxf>
    <dxf>
      <alignment vertical="center"/>
    </dxf>
    <dxf>
      <fill>
        <patternFill>
          <bgColor auto="1"/>
        </patternFill>
      </fill>
    </dxf>
    <dxf>
      <fill>
        <patternFill>
          <bgColor auto="1"/>
        </patternFill>
      </fill>
    </dxf>
    <dxf>
      <alignment vertical="center"/>
    </dxf>
    <dxf>
      <border>
        <left/>
        <right/>
        <top/>
        <bottom/>
        <vertical/>
        <horizontal/>
      </border>
    </dxf>
    <dxf>
      <border>
        <left/>
        <top/>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font>
        <sz val="12"/>
      </font>
    </dxf>
    <dxf>
      <border>
        <right/>
        <top/>
        <bottom/>
        <horizontal/>
      </border>
    </dxf>
    <dxf>
      <alignment vertical="center"/>
    </dxf>
    <dxf>
      <alignment horizontal="general"/>
    </dxf>
    <dxf>
      <alignment horizontal="center"/>
    </dxf>
    <dxf>
      <border>
        <left style="medium">
          <color indexed="64"/>
        </left>
        <right style="medium">
          <color indexed="64"/>
        </right>
        <top style="medium">
          <color indexed="64"/>
        </top>
        <bottom style="medium">
          <color indexed="64"/>
        </bottom>
      </border>
    </dxf>
    <dxf>
      <border>
        <left/>
        <right/>
        <top/>
        <bottom/>
        <vertical/>
        <horizontal/>
      </border>
    </dxf>
    <dxf>
      <border>
        <left/>
        <right/>
        <top/>
        <bottom/>
        <vertical/>
        <horizontal/>
      </border>
    </dxf>
    <dxf>
      <alignment horizontal="center"/>
    </dxf>
    <dxf>
      <alignment vertical="center"/>
    </dxf>
    <dxf>
      <alignment horizontal="center"/>
    </dxf>
    <dxf>
      <alignment vertical="cent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vertical style="thin">
          <color indexed="64"/>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ill>
        <patternFill patternType="solid">
          <bgColor theme="9" tint="0.59999389629810485"/>
        </patternFill>
      </fill>
    </dxf>
    <dxf>
      <fill>
        <patternFill patternType="solid">
          <bgColor theme="9" tint="0.59999389629810485"/>
        </patternFill>
      </fill>
    </dxf>
    <dxf>
      <fill>
        <patternFill>
          <bgColor auto="1"/>
        </patternFill>
      </fill>
    </dxf>
    <dxf>
      <border>
        <top style="medium">
          <color indexed="64"/>
        </top>
        <bottom style="medium">
          <color indexed="64"/>
        </bottom>
      </border>
    </dxf>
    <dxf>
      <border>
        <top style="medium">
          <color indexed="64"/>
        </top>
        <bottom style="medium">
          <color indexed="64"/>
        </bottom>
      </border>
    </dxf>
    <dxf>
      <fill>
        <patternFill patternType="solid">
          <bgColor theme="9" tint="0.79998168889431442"/>
        </patternFill>
      </fill>
    </dxf>
    <dxf>
      <fill>
        <patternFill>
          <bgColor auto="1"/>
        </patternFill>
      </fill>
    </dxf>
    <dxf>
      <fill>
        <patternFill>
          <bgColor auto="1"/>
        </patternFill>
      </fill>
    </dxf>
    <dxf>
      <fill>
        <patternFill patternType="solid">
          <bgColor theme="9" tint="0.79998168889431442"/>
        </patternFill>
      </fill>
    </dxf>
    <dxf>
      <fill>
        <patternFill patternType="solid">
          <bgColor theme="9" tint="0.79998168889431442"/>
        </patternFill>
      </fill>
    </dxf>
    <dxf>
      <fill>
        <patternFill>
          <bgColor auto="1"/>
        </patternFill>
      </fill>
    </dxf>
    <dxf>
      <fill>
        <patternFill>
          <bgColor auto="1"/>
        </patternFill>
      </fill>
    </dxf>
    <dxf>
      <fill>
        <patternFill patternType="solid">
          <bgColor theme="9" tint="0.59999389629810485"/>
        </patternFill>
      </fill>
    </dxf>
    <dxf>
      <fill>
        <patternFill patternType="solid">
          <bgColor theme="9" tint="0.59999389629810485"/>
        </patternFill>
      </fill>
    </dxf>
    <dxf>
      <fill>
        <patternFill>
          <bgColor auto="1"/>
        </patternFill>
      </fill>
    </dxf>
    <dxf>
      <fill>
        <patternFill>
          <bgColor auto="1"/>
        </patternFill>
      </fill>
    </dxf>
    <dxf>
      <fill>
        <patternFill>
          <bgColor theme="9" tint="0.59999389629810485"/>
        </patternFill>
      </fill>
    </dxf>
    <dxf>
      <fill>
        <patternFill>
          <bgColor auto="1"/>
        </patternFill>
      </fill>
    </dxf>
    <dxf>
      <fill>
        <patternFill patternType="solid">
          <bgColor theme="9" tint="0.79998168889431442"/>
        </patternFill>
      </fill>
    </dxf>
    <dxf>
      <fill>
        <patternFill>
          <bgColor auto="1"/>
        </patternFill>
      </fill>
    </dxf>
    <dxf>
      <border>
        <top style="medium">
          <color indexed="64"/>
        </top>
        <bottom style="medium">
          <color indexed="64"/>
        </bottom>
      </border>
    </dxf>
    <dxf>
      <border>
        <top style="medium">
          <color indexed="64"/>
        </top>
        <bottom style="medium">
          <color indexed="64"/>
        </bottom>
      </border>
    </dxf>
    <dxf>
      <fill>
        <patternFill patternType="solid">
          <bgColor theme="9" tint="0.59999389629810485"/>
        </patternFill>
      </fill>
    </dxf>
    <dxf>
      <fill>
        <patternFill>
          <bgColor auto="1"/>
        </patternFill>
      </fill>
    </dxf>
    <dxf>
      <fill>
        <patternFill patternType="solid">
          <bgColor theme="4" tint="0.79998168889431442"/>
        </patternFill>
      </fill>
    </dxf>
    <dxf>
      <fill>
        <patternFill patternType="solid">
          <bgColor theme="4" tint="0.79998168889431442"/>
        </patternFill>
      </fill>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fill>
        <patternFill patternType="solid">
          <bgColor theme="7" tint="0.79998168889431442"/>
        </patternFill>
      </fill>
    </dxf>
    <dxf>
      <fill>
        <patternFill patternType="solid">
          <bgColor theme="7" tint="0.79998168889431442"/>
        </patternFill>
      </fill>
    </dxf>
    <dxf>
      <fill>
        <patternFill>
          <bgColor auto="1"/>
        </patternFill>
      </fill>
    </dxf>
    <dxf>
      <fill>
        <patternFill>
          <bgColor auto="1"/>
        </patternFill>
      </fill>
    </dxf>
    <dxf>
      <fill>
        <patternFill>
          <bgColor auto="1"/>
        </patternFill>
      </fill>
    </dxf>
    <dxf>
      <fill>
        <patternFill>
          <bgColor auto="1"/>
        </patternFill>
      </fill>
    </dxf>
    <dxf>
      <fill>
        <patternFill patternType="solid">
          <bgColor theme="7" tint="0.59999389629810485"/>
        </patternFill>
      </fill>
    </dxf>
    <dxf>
      <fill>
        <patternFill patternType="solid">
          <bgColor theme="7" tint="0.59999389629810485"/>
        </patternFill>
      </fill>
    </dxf>
    <dxf>
      <fill>
        <patternFill>
          <bgColor auto="1"/>
        </patternFill>
      </fill>
    </dxf>
    <dxf>
      <fill>
        <patternFill>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alignment vertical="bottom"/>
    </dxf>
    <dxf>
      <alignment vertical="cent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top style="thin">
          <color indexed="64"/>
        </top>
      </border>
    </dxf>
    <dxf>
      <alignment horizontal="general"/>
    </dxf>
    <dxf>
      <alignment horizontal="center"/>
    </dxf>
    <dxf>
      <border>
        <horizontal style="thin">
          <color indexed="64"/>
        </horizontal>
      </border>
    </dxf>
    <dxf>
      <alignment vertical="center"/>
    </dxf>
    <dxf>
      <border>
        <top style="thin">
          <color indexed="64"/>
        </top>
      </border>
    </dxf>
    <dxf>
      <border>
        <top style="thin">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0"/>
      </font>
      <alignment wrapText="1"/>
    </dxf>
    <dxf>
      <font>
        <b/>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alignment vertical="center"/>
    </dxf>
    <dxf>
      <alignment vertical="center"/>
    </dxf>
    <dxf>
      <border>
        <left style="thin">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bottom"/>
    </dxf>
    <dxf>
      <alignment vertical="center"/>
    </dxf>
    <dxf>
      <alignment horizontal="general"/>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font>
        <sz val="12"/>
      </font>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right/>
        <top/>
        <bottom/>
        <vertical/>
      </border>
    </dxf>
    <dxf>
      <alignment horizontal="general" vertical="bottom"/>
    </dxf>
    <dxf>
      <border>
        <left/>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rder>
    </dxf>
    <dxf>
      <border>
        <left/>
        <right/>
        <top/>
        <bottom/>
      </border>
    </dxf>
    <dxf>
      <border>
        <left style="medium">
          <color indexed="64"/>
        </left>
        <right style="medium">
          <color indexed="64"/>
        </right>
        <top style="medium">
          <color indexed="64"/>
        </top>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alignment horizontal="center"/>
    </dxf>
    <dxf>
      <alignment horizontal="center"/>
    </dxf>
    <dxf>
      <alignment vertic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border>
    </dxf>
    <dxf>
      <border>
        <left style="medium">
          <color indexed="64"/>
        </left>
      </border>
    </dxf>
    <dxf>
      <font>
        <u/>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fill>
        <patternFill>
          <fgColor indexed="64"/>
          <bgColor indexed="6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border>
    </dxf>
    <dxf>
      <border>
        <left style="medium">
          <color indexed="64"/>
        </left>
      </border>
    </dxf>
    <dxf>
      <font>
        <b/>
      </font>
    </dxf>
    <dxf>
      <font>
        <b/>
      </font>
    </dxf>
    <dxf>
      <font>
        <b/>
      </font>
    </dxf>
    <dxf>
      <font>
        <b/>
      </font>
    </dxf>
    <dxf>
      <font>
        <b/>
      </font>
    </dxf>
    <dxf>
      <font>
        <b/>
      </font>
    </dxf>
    <dxf>
      <font>
        <b/>
      </font>
    </dxf>
    <dxf>
      <font>
        <b/>
      </font>
    </dxf>
    <dxf>
      <border>
        <left style="medium">
          <color indexed="64"/>
        </left>
        <top style="medium">
          <color indexed="64"/>
        </top>
      </border>
    </dxf>
    <dxf>
      <border>
        <left style="medium">
          <color indexed="64"/>
        </left>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left style="medium">
          <color indexed="64"/>
        </left>
        <right style="medium">
          <color indexed="64"/>
        </right>
      </border>
    </dxf>
    <dxf>
      <border>
        <left style="medium">
          <color indexed="64"/>
        </left>
        <right style="medium">
          <color indexed="64"/>
        </right>
      </border>
    </dxf>
    <dxf>
      <alignment vertical="top"/>
    </dxf>
    <dxf>
      <alignment horizontal="left"/>
    </dxf>
    <dxf>
      <alignment vertical="bottom"/>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general"/>
    </dxf>
    <dxf>
      <alignment horizontal="general"/>
    </dxf>
    <dxf>
      <alignment horizontal="center"/>
    </dxf>
    <dxf>
      <alignment horizontal="center"/>
    </dxf>
    <dxf>
      <alignment vertical="center"/>
    </dxf>
    <dxf>
      <alignment vertical="center"/>
    </dxf>
    <dxf>
      <alignment vertical="bottom"/>
    </dxf>
    <dxf>
      <alignment vertical="bottom"/>
    </dxf>
    <dxf>
      <alignment vertical="center"/>
    </dxf>
    <dxf>
      <alignment vertical="center"/>
    </dxf>
    <dxf>
      <alignment horizontal="center"/>
    </dxf>
    <dxf>
      <alignment horizontal="center"/>
    </dxf>
    <dxf>
      <alignment vertical="center"/>
    </dxf>
    <dxf>
      <alignment vertical="center"/>
    </dxf>
    <dxf>
      <alignment horizontal="left"/>
    </dxf>
    <dxf>
      <alignment horizontal="left"/>
    </dxf>
    <dxf>
      <alignment horizontal="center"/>
    </dxf>
    <dxf>
      <alignment horizontal="center"/>
    </dxf>
    <dxf>
      <font>
        <b/>
      </font>
    </dxf>
    <dxf>
      <font>
        <b/>
      </font>
    </dxf>
    <dxf>
      <font>
        <b/>
      </font>
    </dxf>
    <dxf>
      <font>
        <b/>
      </font>
    </dxf>
    <dxf>
      <font>
        <b/>
      </font>
    </dxf>
    <dxf>
      <font>
        <b/>
      </font>
    </dxf>
    <dxf>
      <font>
        <b/>
      </font>
    </dxf>
    <dxf>
      <font>
        <b/>
      </font>
    </dxf>
    <dxf>
      <alignment horizontal="center"/>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font>
        <b/>
      </font>
    </dxf>
    <dxf>
      <font>
        <b/>
      </font>
    </dxf>
    <dxf>
      <font>
        <b/>
      </font>
    </dxf>
    <dxf>
      <font>
        <b/>
      </fon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ttom style="medium">
          <color indexed="64"/>
        </bottom>
      </border>
    </dxf>
    <dxf>
      <border>
        <top style="medium">
          <color indexed="64"/>
        </top>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alignment horizontal="left"/>
    </dxf>
    <dxf>
      <border>
        <left style="medium">
          <color indexed="64"/>
        </left>
      </border>
    </dxf>
    <dxf>
      <border>
        <left style="medium">
          <color indexed="64"/>
        </left>
      </border>
    </dxf>
    <dxf>
      <border>
        <left style="medium">
          <color indexed="64"/>
        </left>
      </border>
    </dxf>
    <dxf>
      <border>
        <left style="medium">
          <color indexed="64"/>
        </left>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border>
    </dxf>
    <dxf>
      <border>
        <left/>
      </border>
    </dxf>
    <dxf>
      <border>
        <left/>
      </border>
    </dxf>
    <dxf>
      <border>
        <left/>
      </border>
    </dxf>
    <dxf>
      <border>
        <left/>
      </border>
    </dxf>
    <dxf>
      <border>
        <left/>
      </border>
    </dxf>
    <dxf>
      <border>
        <left/>
      </border>
    </dxf>
    <dxf>
      <border>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general"/>
    </dxf>
    <dxf>
      <alignment horizontal="general"/>
    </dxf>
    <dxf>
      <alignment horizontal="general"/>
    </dxf>
    <dxf>
      <alignment horizontal="general"/>
    </dxf>
    <dxf>
      <alignment horizontal="general"/>
    </dxf>
    <dxf>
      <alignment horizontal="general"/>
    </dxf>
    <dxf>
      <alignment horizontal="center"/>
    </dxf>
    <dxf>
      <alignment horizontal="center"/>
    </dxf>
    <dxf>
      <alignment horizontal="center"/>
    </dxf>
    <dxf>
      <alignment horizontal="center"/>
    </dxf>
    <dxf>
      <alignment horizontal="center"/>
    </dxf>
    <dxf>
      <alignment horizontal="center"/>
    </dxf>
    <dxf>
      <border>
        <top style="medium">
          <color indexed="64"/>
        </top>
      </border>
    </dxf>
    <dxf>
      <border>
        <top style="medium">
          <color indexed="64"/>
        </top>
      </border>
    </dxf>
    <dxf>
      <font>
        <b/>
      </font>
    </dxf>
    <dxf>
      <font>
        <b/>
      </font>
    </dxf>
    <dxf>
      <font>
        <b/>
      </font>
    </dxf>
    <dxf>
      <font>
        <b/>
      </font>
    </dxf>
    <dxf>
      <font>
        <b/>
      </font>
    </dxf>
    <dxf>
      <font>
        <b/>
      </font>
    </dxf>
    <dxf>
      <font>
        <strike val="0"/>
        <condense val="0"/>
        <extend val="0"/>
        <outline val="0"/>
        <shadow val="0"/>
        <vertAlign val="baseline"/>
        <sz val="11"/>
        <color theme="1"/>
        <name val="Calibri"/>
        <scheme val="minor"/>
      </font>
    </dxf>
    <dxf>
      <font>
        <strike val="0"/>
        <condense val="0"/>
        <extend val="0"/>
        <outline val="0"/>
        <shadow val="0"/>
        <vertAlign val="baseline"/>
        <sz val="11"/>
        <color theme="1"/>
        <name val="Calibri"/>
        <scheme val="minor"/>
      </font>
    </dxf>
    <dxf>
      <font>
        <b/>
      </font>
    </dxf>
    <dxf>
      <font>
        <b/>
      </font>
    </dxf>
    <dxf>
      <font>
        <b/>
      </font>
    </dxf>
    <dxf>
      <alignment vertical="center"/>
    </dxf>
    <dxf>
      <font>
        <b val="0"/>
      </font>
    </dxf>
    <dxf>
      <font>
        <b val="0"/>
      </font>
    </dxf>
    <dxf>
      <font>
        <b val="0"/>
      </font>
    </dxf>
    <dxf>
      <font>
        <b val="0"/>
      </font>
    </dxf>
    <dxf>
      <font>
        <b val="0"/>
      </font>
    </dxf>
    <dxf>
      <font>
        <b val="0"/>
      </font>
    </dxf>
    <dxf>
      <font>
        <b val="0"/>
      </font>
    </dxf>
    <dxf>
      <font>
        <b val="0"/>
      </font>
    </dxf>
    <dxf>
      <font>
        <b val="0"/>
      </font>
    </dxf>
    <dxf>
      <font>
        <b val="0"/>
      </font>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alignment horizontal="center"/>
    </dxf>
    <dxf>
      <alignment vertical="center"/>
    </dxf>
    <dxf>
      <border>
        <top style="medium">
          <color indexed="64"/>
        </top>
        <bottom style="medium">
          <color indexed="64"/>
        </bottom>
      </border>
    </dxf>
    <dxf>
      <border>
        <top style="medium">
          <color indexed="64"/>
        </top>
        <bottom style="medium">
          <color indexed="64"/>
        </bottom>
      </border>
    </dxf>
    <dxf>
      <border>
        <right style="medium">
          <color indexed="64"/>
        </right>
        <bottom style="medium">
          <color indexed="64"/>
        </bottom>
      </bord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alignment horizontal="left"/>
    </dxf>
    <dxf>
      <alignment vertical="bottom"/>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alignment vertical="center"/>
    </dxf>
    <dxf>
      <alignment vertical="center"/>
    </dxf>
    <dxf>
      <alignment horizontal="center"/>
    </dxf>
    <dxf>
      <alignment horizontal="center"/>
    </dxf>
    <dxf>
      <border>
        <left style="medium">
          <color indexed="64"/>
        </left>
        <right style="medium">
          <color indexed="64"/>
        </right>
      </border>
    </dxf>
    <dxf>
      <border>
        <left style="medium">
          <color indexed="64"/>
        </left>
        <bottom style="medium">
          <color indexed="64"/>
        </bottom>
      </border>
    </dxf>
    <dxf>
      <border>
        <left style="medium">
          <color indexed="64"/>
        </left>
      </border>
    </dxf>
    <dxf>
      <alignment vertical="center"/>
    </dxf>
    <dxf>
      <alignment horizontal="center"/>
    </dxf>
    <dxf>
      <border>
        <left style="medium">
          <color indexed="64"/>
        </left>
        <right style="medium">
          <color indexed="64"/>
        </right>
        <top style="medium">
          <color indexed="64"/>
        </top>
        <bottom style="medium">
          <color indexed="64"/>
        </bottom>
      </border>
    </dxf>
    <dxf>
      <border>
        <left style="medium">
          <color indexed="64"/>
        </left>
        <top style="medium">
          <color indexed="64"/>
        </top>
        <bottom style="medium">
          <color indexed="64"/>
        </bottom>
      </border>
    </dxf>
    <dxf>
      <alignment horizontal="general"/>
    </dxf>
    <dxf>
      <alignment vertical="center"/>
    </dxf>
    <dxf>
      <border>
        <right style="medium">
          <color indexed="64"/>
        </right>
        <top style="medium">
          <color indexed="64"/>
        </top>
        <bottom style="medium">
          <color indexed="64"/>
        </bottom>
      </border>
    </dxf>
    <dxf>
      <protection locked="0" hidden="0"/>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rder>
    </dxf>
    <dxf>
      <border>
        <top style="medium">
          <color indexed="64"/>
        </top>
      </border>
    </dxf>
    <dxf>
      <border>
        <left style="medium">
          <color indexed="64"/>
        </left>
        <right style="medium">
          <color indexed="64"/>
        </right>
      </border>
    </dxf>
    <dxf>
      <alignment horizontal="center"/>
    </dxf>
    <dxf>
      <alignment horizontal="center"/>
    </dxf>
    <dxf>
      <alignment horizontal="center"/>
    </dxf>
    <dxf>
      <alignment vertical="center"/>
    </dxf>
    <dxf>
      <alignment vertical="center"/>
    </dxf>
    <dxf>
      <alignment vertical="center"/>
    </dxf>
    <dxf>
      <alignment horizontal="left"/>
    </dxf>
    <dxf>
      <alignment horizontal="left"/>
    </dxf>
    <dxf>
      <alignment horizontal="left"/>
    </dxf>
    <dxf>
      <alignment horizontal="center"/>
    </dxf>
    <dxf>
      <alignment horizontal="center"/>
    </dxf>
    <dxf>
      <alignment horizontal="center"/>
    </dxf>
    <dxf>
      <border>
        <top style="medium">
          <color indexed="64"/>
        </top>
        <bottom style="medium">
          <color indexed="64"/>
        </bottom>
      </border>
    </dxf>
    <dxf>
      <border>
        <right style="medium">
          <color indexed="64"/>
        </right>
      </border>
    </dxf>
    <dxf>
      <border>
        <bottom style="thin">
          <color indexed="64"/>
        </bottom>
      </border>
    </dxf>
    <dxf>
      <border>
        <bottom style="thin">
          <color indexed="64"/>
        </bottom>
      </border>
    </dxf>
    <dxf>
      <border>
        <bottom style="thin">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top style="medium">
          <color indexed="64"/>
        </top>
      </border>
    </dxf>
    <dxf>
      <border>
        <top style="medium">
          <color indexed="64"/>
        </top>
      </border>
    </dxf>
    <dxf>
      <numFmt numFmtId="35" formatCode="_ * #,##0.00_ ;_ * \-#,##0.00_ ;_ * &quot;-&quot;??_ ;_ @_ "/>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horizontal="general"/>
    </dxf>
    <dxf>
      <alignment horizontal="general"/>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vertical="center"/>
    </dxf>
    <dxf>
      <alignment vertic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4" formatCode="#,##0.00"/>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ttom style="medium">
          <color indexed="64"/>
        </bottom>
      </border>
    </dxf>
    <dxf>
      <numFmt numFmtId="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rder>
    </dxf>
    <dxf>
      <border>
        <bottom style="medium">
          <color indexed="64"/>
        </bottom>
      </border>
    </dxf>
    <dxf>
      <border>
        <top style="medium">
          <color indexed="64"/>
        </top>
      </border>
    </dxf>
    <dxf>
      <border>
        <top style="medium">
          <color indexed="64"/>
        </top>
      </border>
    </dxf>
    <dxf>
      <border>
        <left style="medium">
          <color indexed="64"/>
        </left>
        <right style="medium">
          <color indexed="64"/>
        </right>
      </border>
    </dxf>
    <dxf>
      <alignment horizontal="left"/>
    </dxf>
    <dxf>
      <alignment horizontal="general"/>
    </dxf>
    <dxf>
      <alignment horizontal="left"/>
    </dxf>
    <dxf>
      <alignment horizontal="center"/>
    </dxf>
    <dxf>
      <alignment horizontal="center"/>
    </dxf>
    <dxf>
      <alignment horizontal="center"/>
    </dxf>
    <dxf>
      <alignment vertical="center"/>
    </dxf>
    <dxf>
      <alignment vertical="center"/>
    </dxf>
    <dxf>
      <alignment vertical="center"/>
    </dxf>
    <dxf>
      <alignment horizontal="left"/>
    </dxf>
    <dxf>
      <alignment horizontal="left"/>
    </dxf>
    <dxf>
      <alignment horizontal="left"/>
    </dxf>
    <dxf>
      <alignment horizontal="center"/>
    </dxf>
    <dxf>
      <alignment horizontal="center"/>
    </dxf>
    <dxf>
      <alignment horizontal="center"/>
    </dxf>
    <dxf>
      <fill>
        <patternFill patternType="solid">
          <bgColor theme="6" tint="0.79998168889431442"/>
        </patternFill>
      </fill>
    </dxf>
    <dxf>
      <fill>
        <patternFill patternType="solid">
          <bgColor theme="3" tint="0.79998168889431442"/>
        </patternFill>
      </fill>
    </dxf>
    <dxf>
      <fill>
        <patternFill>
          <bgColor theme="5" tint="0.59999389629810485"/>
        </patternFill>
      </fill>
    </dxf>
    <dxf>
      <fill>
        <patternFill>
          <bgColor theme="4" tint="0.59999389629810485"/>
        </patternFill>
      </fill>
    </dxf>
    <dxf>
      <border>
        <bottom style="thin">
          <color indexed="64"/>
        </bottom>
      </border>
    </dxf>
    <dxf>
      <border>
        <bottom style="thin">
          <color indexed="64"/>
        </bottom>
      </border>
    </dxf>
    <dxf>
      <fill>
        <patternFill>
          <bgColor auto="1"/>
        </patternFill>
      </fill>
    </dxf>
    <dxf>
      <border>
        <bottom style="medium">
          <color indexed="64"/>
        </bottom>
      </border>
    </dxf>
    <dxf>
      <fill>
        <patternFill>
          <fgColor theme="4" tint="0.59999389629810485"/>
        </patternFill>
      </fill>
    </dxf>
    <dxf>
      <border>
        <left/>
        <right/>
        <bottom/>
      </border>
    </dxf>
    <dxf>
      <border>
        <left/>
        <right/>
        <bottom/>
      </border>
    </dxf>
    <dxf>
      <border>
        <left/>
        <right/>
        <bottom/>
      </border>
    </dxf>
    <dxf>
      <border>
        <left/>
        <right/>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fill>
        <patternFill patternType="solid">
          <bgColor theme="0"/>
        </patternFill>
      </fill>
    </dxf>
    <dxf>
      <numFmt numFmtId="0" formatCode="General"/>
      <fill>
        <patternFill patternType="none">
          <fgColor indexed="64"/>
          <bgColor indexed="65"/>
        </patternFill>
      </fill>
      <alignment horizontal="general" vertical="bottom" textRotation="0" wrapText="0" indent="0" justifyLastLine="0" shrinkToFit="0" readingOrder="0"/>
    </dxf>
    <dxf>
      <numFmt numFmtId="4" formatCode="#,##0.00"/>
      <fill>
        <patternFill patternType="solid">
          <fgColor indexed="64"/>
          <bgColor theme="0"/>
        </patternFill>
      </fill>
      <alignment horizontal="center" vertical="center"/>
    </dxf>
    <dxf>
      <font>
        <b val="0"/>
      </font>
    </dxf>
    <dxf>
      <font>
        <b val="0"/>
      </font>
    </dxf>
    <dxf>
      <font>
        <b val="0"/>
      </font>
    </dxf>
    <dxf>
      <font>
        <b val="0"/>
      </font>
    </dxf>
    <dxf>
      <font>
        <b val="0"/>
      </font>
    </dxf>
    <dxf>
      <font>
        <b val="0"/>
      </font>
    </dxf>
    <dxf>
      <font>
        <b val="0"/>
      </font>
    </dxf>
    <dxf>
      <font>
        <b val="0"/>
      </font>
    </dxf>
    <dxf>
      <font>
        <b val="0"/>
      </font>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alignment horizontal="general"/>
    </dxf>
    <dxf>
      <alignment vertical="cent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general"/>
    </dxf>
    <dxf>
      <alignment horizontal="general"/>
    </dxf>
    <dxf>
      <alignment horizontal="general"/>
    </dxf>
    <dxf>
      <alignment horizontal="general"/>
    </dxf>
    <dxf>
      <alignment horizontal="center"/>
    </dxf>
    <dxf>
      <alignment horizontal="center"/>
    </dxf>
    <dxf>
      <alignment horizontal="center"/>
    </dxf>
    <dxf>
      <alignment horizontal="cent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right style="medium">
          <color indexed="64"/>
        </right>
      </border>
    </dxf>
    <dxf>
      <border>
        <right style="medium">
          <color indexed="64"/>
        </right>
      </border>
    </dxf>
    <dxf>
      <border>
        <right style="medium">
          <color indexed="64"/>
        </right>
      </border>
    </dxf>
    <dxf>
      <alignment horizontal="left"/>
    </dxf>
    <dxf>
      <alignment horizontal="center"/>
    </dxf>
    <dxf>
      <alignment horizontal="general"/>
    </dxf>
    <dxf>
      <alignment horizontal="general"/>
    </dxf>
    <dxf>
      <alignment horizontal="center"/>
    </dxf>
    <dxf>
      <alignment horizontal="cent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general"/>
    </dxf>
    <dxf>
      <alignment horizontal="general"/>
    </dxf>
    <dxf>
      <alignment horizontal="general"/>
    </dxf>
    <dxf>
      <alignment horizontal="center"/>
    </dxf>
    <dxf>
      <alignment horizontal="center"/>
    </dxf>
    <dxf>
      <alignment horizontal="center"/>
    </dxf>
    <dxf>
      <alignment horizontal="general"/>
    </dxf>
    <dxf>
      <alignment horizontal="general"/>
    </dxf>
    <dxf>
      <alignment horizontal="general"/>
    </dxf>
    <dxf>
      <alignment horizontal="center"/>
    </dxf>
    <dxf>
      <alignment horizontal="center"/>
    </dxf>
    <dxf>
      <alignment horizontal="center"/>
    </dxf>
    <dxf>
      <alignment vertical="center"/>
    </dxf>
    <dxf>
      <alignment vertical="center"/>
    </dxf>
    <dxf>
      <alignment vertical="center"/>
    </dxf>
    <dxf>
      <border>
        <left style="medium">
          <color indexed="64"/>
        </left>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alignment horizontal="center" readingOrder="0"/>
    </dxf>
    <dxf>
      <alignment vertical="center" readingOrder="0"/>
    </dxf>
    <dxf>
      <font>
        <b/>
        <sz val="12"/>
      </font>
      <alignment horizontal="center" vertical="center" readingOrder="0"/>
    </dxf>
    <dxf>
      <font>
        <b/>
        <sz val="12"/>
      </font>
      <alignment horizontal="center" vertical="center" readingOrder="0"/>
    </dxf>
    <dxf>
      <font>
        <b/>
        <sz val="12"/>
      </font>
      <alignment horizontal="center" vertical="center"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alignment horizontal="center" readingOrder="0"/>
    </dxf>
    <dxf>
      <alignment horizontal="center" readingOrder="0"/>
    </dxf>
    <dxf>
      <alignment vertical="center" readingOrder="0"/>
    </dxf>
    <dxf>
      <alignment vertical="center"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top style="medium">
          <color indexed="64"/>
        </top>
      </bord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bottom style="thin">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horizontal="left" readingOrder="0"/>
    </dxf>
    <dxf>
      <alignment horizontal="left" readingOrder="0"/>
    </dxf>
    <dxf>
      <alignment horizontal="left" readingOrder="0"/>
    </dxf>
    <dxf>
      <alignment horizontal="left" readingOrder="0"/>
    </dxf>
    <dxf>
      <alignment horizontal="center" readingOrder="0"/>
    </dxf>
    <dxf>
      <alignment horizontal="center" readingOrder="0"/>
    </dxf>
    <dxf>
      <alignment horizontal="center"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alignment horizontal="center"/>
    </dxf>
    <dxf>
      <alignment horizontal="center"/>
    </dxf>
    <dxf>
      <alignment vertical="center"/>
    </dxf>
    <dxf>
      <alignment vertical="center"/>
    </dxf>
    <dxf>
      <border>
        <top style="medium">
          <color indexed="64"/>
        </top>
        <bottom style="medium">
          <color indexed="64"/>
        </bottom>
      </border>
    </dxf>
    <dxf>
      <border>
        <top style="medium">
          <color indexed="64"/>
        </top>
        <bottom style="medium">
          <color indexed="64"/>
        </bottom>
      </border>
    </dxf>
    <dxf>
      <border>
        <right style="medium">
          <color indexed="64"/>
        </right>
        <bottom style="medium">
          <color indexed="64"/>
        </bottom>
      </bord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alignment horizontal="left"/>
    </dxf>
    <dxf>
      <alignment vertical="bottom"/>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horizontal="center"/>
    </dxf>
    <dxf>
      <alignment horizontal="center"/>
    </dxf>
    <dxf>
      <border>
        <left style="medium">
          <color indexed="64"/>
        </left>
        <right style="medium">
          <color indexed="64"/>
        </right>
      </border>
    </dxf>
    <dxf>
      <border>
        <left style="medium">
          <color indexed="64"/>
        </left>
        <right style="medium">
          <color indexed="64"/>
        </right>
      </border>
    </dxf>
    <dxf>
      <border>
        <left style="medium">
          <color indexed="64"/>
        </left>
        <bottom style="medium">
          <color indexed="64"/>
        </bottom>
      </border>
    </dxf>
    <dxf>
      <border>
        <left style="medium">
          <color indexed="64"/>
        </left>
      </border>
    </dxf>
    <dxf>
      <alignment vertical="center"/>
    </dxf>
    <dxf>
      <alignment vertic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top style="medium">
          <color indexed="64"/>
        </top>
        <bottom style="medium">
          <color indexed="64"/>
        </bottom>
      </border>
    </dxf>
    <dxf>
      <border>
        <top style="medium">
          <color indexed="64"/>
        </top>
        <bottom style="medium">
          <color indexed="64"/>
        </bottom>
      </border>
    </dxf>
    <dxf>
      <alignment horizontal="center"/>
    </dxf>
    <dxf>
      <alignment horizontal="center"/>
    </dxf>
    <dxf>
      <alignment vertical="center"/>
    </dxf>
    <dxf>
      <alignment vertical="cent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right/>
        <top/>
        <bottom/>
        <vertical/>
        <horizontal/>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ttom style="medium">
          <color indexed="64"/>
        </bottom>
      </border>
    </dxf>
    <dxf>
      <alignment horizontal="center"/>
    </dxf>
    <dxf>
      <alignment horizontal="center"/>
    </dxf>
    <dxf>
      <alignment vertical="center"/>
    </dxf>
    <dxf>
      <alignment vertical="center"/>
    </dxf>
    <dxf>
      <alignment horizontal="left"/>
    </dxf>
    <dxf>
      <alignment horizontal="left"/>
    </dxf>
    <dxf>
      <alignment horizontal="left"/>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general"/>
    </dxf>
    <dxf>
      <alignment horizontal="general"/>
    </dxf>
    <dxf>
      <alignment horizontal="center"/>
    </dxf>
    <dxf>
      <alignment horizontal="center"/>
    </dxf>
    <dxf>
      <alignment vertical="bottom"/>
    </dxf>
    <dxf>
      <alignment vertical="bottom"/>
    </dxf>
    <dxf>
      <alignment vertical="center"/>
    </dxf>
    <dxf>
      <alignment vertical="cent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bottom style="thin">
          <color indexed="64"/>
        </bottom>
      </border>
    </dxf>
    <dxf>
      <border>
        <bottom style="thin">
          <color indexed="64"/>
        </bottom>
      </border>
    </dxf>
    <dxf>
      <border>
        <top style="medium">
          <color indexed="64"/>
        </top>
        <bottom style="medium">
          <color indexed="64"/>
        </bottom>
      </border>
    </dxf>
    <dxf>
      <border>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bottom style="thin">
          <color indexed="64"/>
        </bottom>
      </border>
    </dxf>
    <dxf>
      <border>
        <bottom style="thin">
          <color indexed="64"/>
        </bottom>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alignment horizontal="general"/>
    </dxf>
    <dxf>
      <alignment horizontal="general"/>
    </dxf>
    <dxf>
      <alignment horizontal="center"/>
    </dxf>
    <dxf>
      <alignment horizontal="center"/>
    </dxf>
    <dxf>
      <alignment vertical="bottom"/>
    </dxf>
    <dxf>
      <alignment vertical="bottom"/>
    </dxf>
    <dxf>
      <alignment vertical="center"/>
    </dxf>
    <dxf>
      <alignment vertical="cent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alignment vertical="bottom"/>
    </dxf>
    <dxf>
      <alignment vertical="bottom"/>
    </dxf>
    <dxf>
      <alignment vertical="center"/>
    </dxf>
    <dxf>
      <alignment vertical="center"/>
    </dxf>
    <dxf>
      <border>
        <top style="medium">
          <color indexed="64"/>
        </top>
        <bottom style="medium">
          <color indexed="64"/>
        </bottom>
      </border>
    </dxf>
    <dxf>
      <border>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dxf>
    <dxf>
      <alignment vertical="bottom"/>
    </dxf>
    <dxf>
      <alignment vertical="center"/>
    </dxf>
    <dxf>
      <alignment vertical="center"/>
    </dxf>
    <dxf>
      <border>
        <bottom style="medium">
          <color indexed="64"/>
        </bottom>
      </border>
    </dxf>
    <dxf>
      <border>
        <bottom style="medium">
          <color indexed="64"/>
        </bottom>
      </border>
    </dxf>
    <dxf>
      <alignment horizontal="general"/>
    </dxf>
    <dxf>
      <alignment horizontal="general"/>
    </dxf>
    <dxf>
      <alignment horizontal="general"/>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alignment horizontal="center"/>
    </dxf>
    <dxf>
      <alignment vertical="center"/>
    </dxf>
    <dxf>
      <border>
        <left/>
        <right/>
        <top/>
        <bottom/>
      </border>
    </dxf>
    <dxf>
      <border>
        <left style="medium">
          <color indexed="64"/>
        </lef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top style="medium">
          <color indexed="64"/>
        </top>
      </border>
    </dxf>
    <dxf>
      <alignment horizontal="center"/>
    </dxf>
    <dxf>
      <alignment vertical="center"/>
    </dxf>
    <dxf>
      <border>
        <left style="medium">
          <color indexed="64"/>
        </left>
        <right style="medium">
          <color indexed="64"/>
        </right>
        <top style="medium">
          <color indexed="64"/>
        </top>
        <bottom style="medium">
          <color indexed="64"/>
        </bottom>
      </border>
    </dxf>
    <dxf>
      <border>
        <right style="medium">
          <color indexed="64"/>
        </right>
      </border>
    </dxf>
    <dxf>
      <border>
        <top style="medium">
          <color indexed="64"/>
        </top>
      </border>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numFmt numFmtId="166" formatCode="#,##0.0"/>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ttom style="medium">
          <color indexed="64"/>
        </bottom>
      </border>
    </dxf>
    <dxf>
      <alignment horizontal="general"/>
    </dxf>
    <dxf>
      <alignment horizontal="general"/>
    </dxf>
    <dxf>
      <alignment horizontal="center"/>
    </dxf>
    <dxf>
      <alignment horizontal="center"/>
    </dxf>
    <dxf>
      <alignment horizontal="general"/>
    </dxf>
    <dxf>
      <alignment horizontal="general"/>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alignment horizontal="center"/>
    </dxf>
    <dxf>
      <alignment horizontal="center"/>
    </dxf>
    <dxf>
      <alignment vertical="center"/>
    </dxf>
    <dxf>
      <alignment vertical="center"/>
    </dxf>
    <dxf>
      <alignment horizontal="left"/>
    </dxf>
    <dxf>
      <alignment horizontal="left"/>
    </dxf>
    <dxf>
      <alignment horizontal="center"/>
    </dxf>
    <dxf>
      <alignment horizontal="center"/>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alignment horizontal="right"/>
    </dxf>
    <dxf>
      <alignment horizontal="right"/>
    </dxf>
    <dxf>
      <alignment horizontal="center"/>
    </dxf>
    <dxf>
      <alignment horizontal="cent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alignment horizontal="left"/>
    </dxf>
    <dxf>
      <alignment horizontal="left"/>
    </dxf>
    <dxf>
      <alignment horizontal="center"/>
    </dxf>
    <dxf>
      <alignment horizontal="center"/>
    </dxf>
    <dxf>
      <alignment vertical="top"/>
    </dxf>
    <dxf>
      <alignment vertical="top"/>
    </dxf>
    <dxf>
      <alignment vertical="bottom"/>
    </dxf>
    <dxf>
      <alignment vertical="bottom"/>
    </dxf>
    <dxf>
      <alignment vertical="center"/>
    </dxf>
    <dxf>
      <alignment vertical="center"/>
    </dxf>
    <dxf>
      <alignment horizontal="left"/>
    </dxf>
    <dxf>
      <alignment horizontal="left"/>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general"/>
    </dxf>
    <dxf>
      <alignment horizontal="general"/>
    </dxf>
    <dxf>
      <alignment horizontal="center"/>
    </dxf>
    <dxf>
      <alignment horizontal="cent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alignment horizontal="general"/>
    </dxf>
    <dxf>
      <alignment vertical="cent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general"/>
    </dxf>
    <dxf>
      <alignment horizontal="general"/>
    </dxf>
    <dxf>
      <alignment horizontal="general"/>
    </dxf>
    <dxf>
      <alignment horizontal="general"/>
    </dxf>
    <dxf>
      <alignment horizontal="center"/>
    </dxf>
    <dxf>
      <alignment horizontal="center"/>
    </dxf>
    <dxf>
      <alignment horizontal="center"/>
    </dxf>
    <dxf>
      <alignment horizontal="cent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right style="medium">
          <color indexed="64"/>
        </right>
      </border>
    </dxf>
    <dxf>
      <border>
        <right style="medium">
          <color indexed="64"/>
        </right>
      </border>
    </dxf>
    <dxf>
      <border>
        <right style="medium">
          <color indexed="64"/>
        </right>
      </border>
    </dxf>
    <dxf>
      <alignment horizontal="general"/>
    </dxf>
    <dxf>
      <alignment horizontal="general"/>
    </dxf>
    <dxf>
      <alignment horizontal="general"/>
    </dxf>
    <dxf>
      <alignment horizontal="center"/>
    </dxf>
    <dxf>
      <alignment horizontal="center"/>
    </dxf>
    <dxf>
      <alignment horizontal="center"/>
    </dxf>
    <dxf>
      <alignment horizontal="general"/>
    </dxf>
    <dxf>
      <alignment horizontal="general"/>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horizontal style="thin">
          <color indexed="64"/>
        </horizontal>
      </border>
    </dxf>
    <dxf>
      <border>
        <left style="thin">
          <color indexed="64"/>
        </left>
        <right style="thin">
          <color indexed="64"/>
        </right>
        <top style="thin">
          <color indexed="64"/>
        </top>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general"/>
    </dxf>
    <dxf>
      <alignment horizontal="center"/>
    </dxf>
    <dxf>
      <border>
        <bottom style="medium">
          <color indexed="64"/>
        </bottom>
      </border>
    </dxf>
    <dxf>
      <border>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border>
        <right style="thin">
          <color indexed="64"/>
        </right>
        <top style="thin">
          <color indexed="64"/>
        </top>
        <bottom style="thin">
          <color indexed="64"/>
        </bottom>
        <horizontal style="thin">
          <color indexed="64"/>
        </horizontal>
      </border>
    </dxf>
    <dxf>
      <border>
        <right style="thin">
          <color indexed="64"/>
        </right>
        <top style="thin">
          <color indexed="64"/>
        </top>
        <bottom style="thin">
          <color indexed="64"/>
        </bottom>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alignment vertical="bottom"/>
    </dxf>
    <dxf>
      <alignment vertical="bottom"/>
    </dxf>
    <dxf>
      <alignment vertical="center"/>
    </dxf>
    <dxf>
      <alignment vertical="cent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alignment vertical="center"/>
    </dxf>
    <dxf>
      <alignment vertical="center"/>
    </dxf>
    <dxf>
      <alignment vertical="center"/>
    </dxf>
    <dxf>
      <border>
        <top style="medium">
          <color indexed="64"/>
        </top>
        <bottom style="medium">
          <color indexed="64"/>
        </bottom>
      </border>
    </dxf>
    <dxf>
      <border>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FF00"/>
        </patternFill>
      </fill>
    </dxf>
    <dxf>
      <fill>
        <patternFill patternType="solid">
          <bgColor rgb="FFFFFF00"/>
        </patternFill>
      </fill>
    </dxf>
    <dxf>
      <fill>
        <patternFill>
          <bgColor theme="6" tint="0.59999389629810485"/>
        </patternFill>
      </fill>
    </dxf>
    <dxf>
      <fill>
        <patternFill>
          <bgColor theme="6"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medium">
          <color indexed="64"/>
        </top>
        <bottom style="medium">
          <color indexed="64"/>
        </bottom>
      </border>
    </dxf>
    <dxf>
      <border>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numFmt numFmtId="3" formatCode="#,##0"/>
    </dxf>
    <dxf>
      <numFmt numFmtId="3" formatCode="#,##0"/>
    </dxf>
    <dxf>
      <numFmt numFmtId="3" formatCode="#,##0"/>
    </dxf>
    <dxf>
      <numFmt numFmtId="3" formatCode="#,##0"/>
    </dxf>
    <dxf>
      <numFmt numFmtId="3" formatCode="#,##0"/>
    </dxf>
    <dxf>
      <numFmt numFmtId="3" formatCode="#,##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alignment horizontal="center"/>
    </dxf>
    <dxf>
      <alignment vertical="center"/>
    </dxf>
    <dxf>
      <border>
        <left/>
        <right/>
        <top/>
        <bottom/>
      </border>
    </dxf>
    <dxf>
      <border>
        <left style="medium">
          <color indexed="64"/>
        </lef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top style="medium">
          <color indexed="64"/>
        </top>
      </border>
    </dxf>
    <dxf>
      <alignment horizontal="center"/>
    </dxf>
    <dxf>
      <alignment vertical="center"/>
    </dxf>
    <dxf>
      <border>
        <left style="medium">
          <color indexed="64"/>
        </left>
        <right style="medium">
          <color indexed="64"/>
        </right>
        <top style="medium">
          <color indexed="64"/>
        </top>
        <bottom style="medium">
          <color indexed="64"/>
        </bottom>
      </border>
    </dxf>
    <dxf>
      <border>
        <right style="medium">
          <color indexed="64"/>
        </right>
      </border>
    </dxf>
    <dxf>
      <border>
        <top style="medium">
          <color indexed="64"/>
        </top>
      </border>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numFmt numFmtId="166" formatCode="#,##0.0"/>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top style="medium">
          <color indexed="64"/>
        </top>
        <bottom style="medium">
          <color indexed="64"/>
        </bottom>
      </border>
    </dxf>
    <dxf>
      <border>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alignment horizontal="general"/>
    </dxf>
    <dxf>
      <alignment horizontal="general"/>
    </dxf>
    <dxf>
      <alignment horizontal="center"/>
    </dxf>
    <dxf>
      <alignment horizontal="center"/>
    </dxf>
    <dxf>
      <alignment vertical="center"/>
    </dxf>
    <dxf>
      <alignment vertical="cent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alignment horizontal="center"/>
    </dxf>
    <dxf>
      <alignment horizontal="center"/>
    </dxf>
    <dxf>
      <alignment vertical="center"/>
    </dxf>
    <dxf>
      <alignment vertical="center"/>
    </dxf>
    <dxf>
      <alignment horizontal="left"/>
    </dxf>
    <dxf>
      <alignment horizontal="left"/>
    </dxf>
    <dxf>
      <alignment horizontal="center"/>
    </dxf>
    <dxf>
      <alignment horizontal="center"/>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top style="medium">
          <color indexed="64"/>
        </top>
      </border>
    </dxf>
    <dxf>
      <border>
        <top style="medium">
          <color indexed="64"/>
        </top>
      </border>
    </dxf>
    <dxf>
      <alignment horizontal="left"/>
    </dxf>
    <dxf>
      <alignment horizontal="center"/>
    </dxf>
    <dxf>
      <border>
        <top style="medium">
          <color indexed="64"/>
        </top>
      </border>
    </dxf>
    <dxf>
      <border>
        <top style="medium">
          <color indexed="64"/>
        </top>
      </border>
    </dxf>
    <dxf>
      <border>
        <bottom style="medium">
          <color indexed="64"/>
        </bottom>
      </border>
    </dxf>
    <dxf>
      <border>
        <bottom style="medium">
          <color indexed="64"/>
        </bottom>
      </border>
    </dxf>
    <dxf>
      <font>
        <b/>
      </font>
    </dxf>
    <dxf>
      <font>
        <b/>
      </font>
    </dxf>
    <dxf>
      <font>
        <b/>
      </font>
    </dxf>
    <dxf>
      <font>
        <b/>
      </font>
    </dxf>
    <dxf>
      <font>
        <b/>
      </font>
    </dxf>
    <dxf>
      <font>
        <b/>
      </font>
    </dxf>
    <dxf>
      <font>
        <b/>
      </font>
    </dxf>
    <dxf>
      <border>
        <bottom style="medium">
          <color indexed="64"/>
        </bottom>
      </border>
    </dxf>
    <dxf>
      <border>
        <bottom style="medium">
          <color indexed="64"/>
        </bottom>
      </border>
    </dxf>
    <dxf>
      <numFmt numFmtId="166" formatCode="#,##0.0"/>
    </dxf>
    <dxf>
      <numFmt numFmtId="4" formatCode="#,##0.00"/>
    </dxf>
    <dxf>
      <numFmt numFmtId="166" formatCode="#,##0.0"/>
    </dxf>
    <dxf>
      <numFmt numFmtId="3" formatCode="#,##0"/>
    </dxf>
    <dxf>
      <numFmt numFmtId="3" formatCode="#,##0"/>
    </dxf>
    <dxf>
      <numFmt numFmtId="3" formatCode="#,##0"/>
    </dxf>
    <dxf>
      <alignment horizontal="center"/>
    </dxf>
    <dxf>
      <alignment vertical="center"/>
    </dxf>
    <dxf>
      <alignment horizontal="cent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horizontal="general"/>
    </dxf>
    <dxf>
      <alignment horizontal="general"/>
    </dxf>
    <dxf>
      <alignment horizontal="center"/>
    </dxf>
    <dxf>
      <alignment horizontal="cent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bottom style="medium">
          <color indexed="64"/>
        </bottom>
      </border>
    </dxf>
    <dxf>
      <border>
        <bottom style="medium">
          <color indexed="64"/>
        </bottom>
      </border>
    </dxf>
    <dxf>
      <border>
        <bottom style="medium">
          <color indexed="64"/>
        </bottom>
      </border>
    </dxf>
    <dxf>
      <font>
        <b/>
      </font>
    </dxf>
    <dxf>
      <font>
        <b/>
      </font>
    </dxf>
    <dxf>
      <font>
        <b/>
      </font>
    </dxf>
    <dxf>
      <font>
        <b/>
      </font>
    </dxf>
    <dxf>
      <font>
        <b/>
      </font>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alignment vertical="center"/>
    </dxf>
    <dxf>
      <alignment vertical="center"/>
    </dxf>
    <dxf>
      <alignment vertical="center"/>
    </dxf>
    <dxf>
      <alignment horizontal="center"/>
    </dxf>
    <dxf>
      <alignment horizontal="center"/>
    </dxf>
    <dxf>
      <alignment horizontal="cent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border>
        <left/>
        <top/>
        <vertical/>
        <horizontal/>
      </border>
    </dxf>
    <dxf>
      <alignment horizontal="center"/>
    </dxf>
    <dxf>
      <alignment vertical="center"/>
    </dxf>
    <dxf>
      <fill>
        <patternFill>
          <bgColor auto="1"/>
        </patternFill>
      </fill>
    </dxf>
    <dxf>
      <fill>
        <patternFill>
          <bgColor auto="1"/>
        </patternFill>
      </fill>
    </dxf>
    <dxf>
      <alignment vertical="center"/>
    </dxf>
    <dxf>
      <border>
        <left/>
        <right/>
        <top/>
        <bottom/>
        <vertical/>
        <horizontal/>
      </border>
    </dxf>
    <dxf>
      <border>
        <left/>
        <top/>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font>
        <sz val="12"/>
      </font>
    </dxf>
    <dxf>
      <border>
        <right/>
        <top/>
        <bottom/>
        <horizontal/>
      </border>
    </dxf>
    <dxf>
      <alignment vertical="center"/>
    </dxf>
    <dxf>
      <alignment horizontal="general"/>
    </dxf>
    <dxf>
      <alignment horizontal="center"/>
    </dxf>
    <dxf>
      <border>
        <left style="medium">
          <color indexed="64"/>
        </left>
        <right style="medium">
          <color indexed="64"/>
        </right>
        <top style="medium">
          <color indexed="64"/>
        </top>
        <bottom style="medium">
          <color indexed="64"/>
        </bottom>
      </border>
    </dxf>
    <dxf>
      <border>
        <left/>
        <right/>
        <top/>
        <bottom/>
        <vertical/>
        <horizontal/>
      </border>
    </dxf>
    <dxf>
      <border>
        <left/>
        <right/>
        <top/>
        <bottom/>
        <vertical/>
        <horizontal/>
      </border>
    </dxf>
    <dxf>
      <alignment horizontal="center"/>
    </dxf>
    <dxf>
      <alignment vertical="center"/>
    </dxf>
    <dxf>
      <alignment horizontal="center"/>
    </dxf>
    <dxf>
      <alignment vertical="cent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vertical style="thin">
          <color indexed="64"/>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ill>
        <patternFill patternType="solid">
          <bgColor theme="9" tint="0.59999389629810485"/>
        </patternFill>
      </fill>
    </dxf>
    <dxf>
      <fill>
        <patternFill patternType="solid">
          <bgColor theme="9" tint="0.59999389629810485"/>
        </patternFill>
      </fill>
    </dxf>
    <dxf>
      <fill>
        <patternFill>
          <bgColor auto="1"/>
        </patternFill>
      </fill>
    </dxf>
    <dxf>
      <border>
        <top style="medium">
          <color indexed="64"/>
        </top>
        <bottom style="medium">
          <color indexed="64"/>
        </bottom>
      </border>
    </dxf>
    <dxf>
      <border>
        <top style="medium">
          <color indexed="64"/>
        </top>
        <bottom style="medium">
          <color indexed="64"/>
        </bottom>
      </border>
    </dxf>
    <dxf>
      <fill>
        <patternFill patternType="solid">
          <bgColor theme="9" tint="0.79998168889431442"/>
        </patternFill>
      </fill>
    </dxf>
    <dxf>
      <fill>
        <patternFill>
          <bgColor auto="1"/>
        </patternFill>
      </fill>
    </dxf>
    <dxf>
      <fill>
        <patternFill>
          <bgColor auto="1"/>
        </patternFill>
      </fill>
    </dxf>
    <dxf>
      <fill>
        <patternFill patternType="solid">
          <bgColor theme="9" tint="0.79998168889431442"/>
        </patternFill>
      </fill>
    </dxf>
    <dxf>
      <fill>
        <patternFill patternType="solid">
          <bgColor theme="9" tint="0.79998168889431442"/>
        </patternFill>
      </fill>
    </dxf>
    <dxf>
      <fill>
        <patternFill>
          <bgColor auto="1"/>
        </patternFill>
      </fill>
    </dxf>
    <dxf>
      <fill>
        <patternFill>
          <bgColor auto="1"/>
        </patternFill>
      </fill>
    </dxf>
    <dxf>
      <fill>
        <patternFill patternType="solid">
          <bgColor theme="9" tint="0.59999389629810485"/>
        </patternFill>
      </fill>
    </dxf>
    <dxf>
      <fill>
        <patternFill patternType="solid">
          <bgColor theme="9" tint="0.59999389629810485"/>
        </patternFill>
      </fill>
    </dxf>
    <dxf>
      <fill>
        <patternFill>
          <bgColor auto="1"/>
        </patternFill>
      </fill>
    </dxf>
    <dxf>
      <fill>
        <patternFill>
          <bgColor auto="1"/>
        </patternFill>
      </fill>
    </dxf>
    <dxf>
      <fill>
        <patternFill>
          <bgColor theme="9" tint="0.59999389629810485"/>
        </patternFill>
      </fill>
    </dxf>
    <dxf>
      <fill>
        <patternFill>
          <bgColor auto="1"/>
        </patternFill>
      </fill>
    </dxf>
    <dxf>
      <fill>
        <patternFill patternType="solid">
          <bgColor theme="9" tint="0.79998168889431442"/>
        </patternFill>
      </fill>
    </dxf>
    <dxf>
      <fill>
        <patternFill>
          <bgColor auto="1"/>
        </patternFill>
      </fill>
    </dxf>
    <dxf>
      <border>
        <top style="medium">
          <color indexed="64"/>
        </top>
        <bottom style="medium">
          <color indexed="64"/>
        </bottom>
      </border>
    </dxf>
    <dxf>
      <border>
        <top style="medium">
          <color indexed="64"/>
        </top>
        <bottom style="medium">
          <color indexed="64"/>
        </bottom>
      </border>
    </dxf>
    <dxf>
      <fill>
        <patternFill patternType="solid">
          <bgColor theme="9" tint="0.59999389629810485"/>
        </patternFill>
      </fill>
    </dxf>
    <dxf>
      <fill>
        <patternFill>
          <bgColor auto="1"/>
        </patternFill>
      </fill>
    </dxf>
    <dxf>
      <fill>
        <patternFill patternType="solid">
          <bgColor theme="4" tint="0.79998168889431442"/>
        </patternFill>
      </fill>
    </dxf>
    <dxf>
      <fill>
        <patternFill patternType="solid">
          <bgColor theme="4" tint="0.79998168889431442"/>
        </patternFill>
      </fill>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fill>
        <patternFill patternType="solid">
          <bgColor theme="7" tint="0.79998168889431442"/>
        </patternFill>
      </fill>
    </dxf>
    <dxf>
      <fill>
        <patternFill patternType="solid">
          <bgColor theme="7" tint="0.79998168889431442"/>
        </patternFill>
      </fill>
    </dxf>
    <dxf>
      <fill>
        <patternFill>
          <bgColor auto="1"/>
        </patternFill>
      </fill>
    </dxf>
    <dxf>
      <fill>
        <patternFill>
          <bgColor auto="1"/>
        </patternFill>
      </fill>
    </dxf>
    <dxf>
      <fill>
        <patternFill>
          <bgColor auto="1"/>
        </patternFill>
      </fill>
    </dxf>
    <dxf>
      <fill>
        <patternFill>
          <bgColor auto="1"/>
        </patternFill>
      </fill>
    </dxf>
    <dxf>
      <fill>
        <patternFill patternType="solid">
          <bgColor theme="7" tint="0.59999389629810485"/>
        </patternFill>
      </fill>
    </dxf>
    <dxf>
      <fill>
        <patternFill patternType="solid">
          <bgColor theme="7" tint="0.59999389629810485"/>
        </patternFill>
      </fill>
    </dxf>
    <dxf>
      <fill>
        <patternFill>
          <bgColor auto="1"/>
        </patternFill>
      </fill>
    </dxf>
    <dxf>
      <fill>
        <patternFill>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alignment vertical="bottom"/>
    </dxf>
    <dxf>
      <alignment vertical="cent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top style="thin">
          <color indexed="64"/>
        </top>
      </border>
    </dxf>
    <dxf>
      <alignment horizontal="general"/>
    </dxf>
    <dxf>
      <alignment horizontal="center"/>
    </dxf>
    <dxf>
      <border>
        <horizontal style="thin">
          <color indexed="64"/>
        </horizontal>
      </border>
    </dxf>
    <dxf>
      <alignment vertical="center"/>
    </dxf>
    <dxf>
      <border>
        <top style="thin">
          <color indexed="64"/>
        </top>
      </border>
    </dxf>
    <dxf>
      <border>
        <top style="thin">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0"/>
      </font>
      <alignment wrapText="1"/>
    </dxf>
    <dxf>
      <font>
        <b/>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alignment vertical="center"/>
    </dxf>
    <dxf>
      <alignment vertical="center"/>
    </dxf>
    <dxf>
      <border>
        <left style="thin">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bottom"/>
    </dxf>
    <dxf>
      <alignment vertical="center"/>
    </dxf>
    <dxf>
      <alignment horizontal="general"/>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font>
        <sz val="12"/>
      </font>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right/>
        <top/>
        <bottom/>
        <vertical/>
      </border>
    </dxf>
    <dxf>
      <alignment horizontal="general" vertical="bottom"/>
    </dxf>
    <dxf>
      <border>
        <left/>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rder>
    </dxf>
    <dxf>
      <border>
        <left/>
        <right/>
        <top/>
        <bottom/>
      </border>
    </dxf>
    <dxf>
      <border>
        <left style="medium">
          <color indexed="64"/>
        </left>
        <right style="medium">
          <color indexed="64"/>
        </right>
        <top style="medium">
          <color indexed="64"/>
        </top>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alignment horizontal="center"/>
    </dxf>
    <dxf>
      <alignment horizontal="center"/>
    </dxf>
    <dxf>
      <alignment vertic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border>
    </dxf>
    <dxf>
      <border>
        <left style="medium">
          <color indexed="64"/>
        </left>
      </border>
    </dxf>
    <dxf>
      <font>
        <u/>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fill>
        <patternFill>
          <fgColor indexed="64"/>
          <bgColor indexed="6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border>
    </dxf>
    <dxf>
      <border>
        <left style="medium">
          <color indexed="64"/>
        </left>
      </border>
    </dxf>
    <dxf>
      <font>
        <b/>
      </font>
    </dxf>
    <dxf>
      <font>
        <b/>
      </font>
    </dxf>
    <dxf>
      <font>
        <b/>
      </font>
    </dxf>
    <dxf>
      <font>
        <b/>
      </font>
    </dxf>
    <dxf>
      <font>
        <b/>
      </font>
    </dxf>
    <dxf>
      <font>
        <b/>
      </font>
    </dxf>
    <dxf>
      <font>
        <b/>
      </font>
    </dxf>
    <dxf>
      <font>
        <b/>
      </font>
    </dxf>
    <dxf>
      <border>
        <left style="medium">
          <color indexed="64"/>
        </left>
        <top style="medium">
          <color indexed="64"/>
        </top>
      </border>
    </dxf>
    <dxf>
      <border>
        <left style="medium">
          <color indexed="64"/>
        </left>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left style="medium">
          <color indexed="64"/>
        </left>
        <right style="medium">
          <color indexed="64"/>
        </right>
      </border>
    </dxf>
    <dxf>
      <border>
        <left style="medium">
          <color indexed="64"/>
        </left>
        <right style="medium">
          <color indexed="64"/>
        </right>
      </border>
    </dxf>
    <dxf>
      <alignment vertical="top"/>
    </dxf>
    <dxf>
      <alignment horizontal="left"/>
    </dxf>
    <dxf>
      <alignment vertical="bottom"/>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general"/>
    </dxf>
    <dxf>
      <alignment horizontal="general"/>
    </dxf>
    <dxf>
      <alignment horizontal="center"/>
    </dxf>
    <dxf>
      <alignment horizontal="center"/>
    </dxf>
    <dxf>
      <alignment vertical="center"/>
    </dxf>
    <dxf>
      <alignment vertical="center"/>
    </dxf>
    <dxf>
      <alignment vertical="bottom"/>
    </dxf>
    <dxf>
      <alignment vertical="bottom"/>
    </dxf>
    <dxf>
      <alignment vertical="center"/>
    </dxf>
    <dxf>
      <alignment vertical="center"/>
    </dxf>
    <dxf>
      <alignment horizontal="center"/>
    </dxf>
    <dxf>
      <alignment horizontal="center"/>
    </dxf>
    <dxf>
      <alignment vertical="center"/>
    </dxf>
    <dxf>
      <alignment vertical="center"/>
    </dxf>
    <dxf>
      <alignment horizontal="left"/>
    </dxf>
    <dxf>
      <alignment horizontal="left"/>
    </dxf>
    <dxf>
      <alignment horizontal="center"/>
    </dxf>
    <dxf>
      <alignment horizontal="center"/>
    </dxf>
    <dxf>
      <font>
        <b/>
      </font>
    </dxf>
    <dxf>
      <font>
        <b/>
      </font>
    </dxf>
    <dxf>
      <font>
        <b/>
      </font>
    </dxf>
    <dxf>
      <font>
        <b/>
      </font>
    </dxf>
    <dxf>
      <font>
        <b/>
      </font>
    </dxf>
    <dxf>
      <font>
        <b/>
      </font>
    </dxf>
    <dxf>
      <font>
        <b/>
      </font>
    </dxf>
    <dxf>
      <font>
        <b/>
      </font>
    </dxf>
    <dxf>
      <alignment horizontal="center"/>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font>
        <b/>
      </font>
    </dxf>
    <dxf>
      <font>
        <b/>
      </font>
    </dxf>
    <dxf>
      <font>
        <b/>
      </font>
    </dxf>
    <dxf>
      <font>
        <b/>
      </fon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ttom style="medium">
          <color indexed="64"/>
        </bottom>
      </border>
    </dxf>
    <dxf>
      <border>
        <top style="medium">
          <color indexed="64"/>
        </top>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alignment horizontal="left"/>
    </dxf>
    <dxf>
      <border>
        <left style="medium">
          <color indexed="64"/>
        </left>
      </border>
    </dxf>
    <dxf>
      <border>
        <left style="medium">
          <color indexed="64"/>
        </left>
      </border>
    </dxf>
    <dxf>
      <border>
        <left style="medium">
          <color indexed="64"/>
        </left>
      </border>
    </dxf>
    <dxf>
      <border>
        <left style="medium">
          <color indexed="64"/>
        </left>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border>
    </dxf>
    <dxf>
      <border>
        <left/>
      </border>
    </dxf>
    <dxf>
      <border>
        <left/>
      </border>
    </dxf>
    <dxf>
      <border>
        <left/>
      </border>
    </dxf>
    <dxf>
      <border>
        <left/>
      </border>
    </dxf>
    <dxf>
      <border>
        <left/>
      </border>
    </dxf>
    <dxf>
      <border>
        <left/>
      </border>
    </dxf>
    <dxf>
      <border>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general"/>
    </dxf>
    <dxf>
      <alignment horizontal="general"/>
    </dxf>
    <dxf>
      <alignment horizontal="general"/>
    </dxf>
    <dxf>
      <alignment horizontal="general"/>
    </dxf>
    <dxf>
      <alignment horizontal="general"/>
    </dxf>
    <dxf>
      <alignment horizontal="general"/>
    </dxf>
    <dxf>
      <alignment horizontal="center"/>
    </dxf>
    <dxf>
      <alignment horizontal="center"/>
    </dxf>
    <dxf>
      <alignment horizontal="center"/>
    </dxf>
    <dxf>
      <alignment horizontal="center"/>
    </dxf>
    <dxf>
      <alignment horizontal="center"/>
    </dxf>
    <dxf>
      <alignment horizontal="center"/>
    </dxf>
    <dxf>
      <border>
        <top style="medium">
          <color indexed="64"/>
        </top>
      </border>
    </dxf>
    <dxf>
      <border>
        <top style="medium">
          <color indexed="64"/>
        </top>
      </border>
    </dxf>
    <dxf>
      <font>
        <b/>
      </font>
    </dxf>
    <dxf>
      <font>
        <b/>
      </font>
    </dxf>
    <dxf>
      <font>
        <b/>
      </font>
    </dxf>
    <dxf>
      <font>
        <b/>
      </font>
    </dxf>
    <dxf>
      <font>
        <b/>
      </font>
    </dxf>
    <dxf>
      <font>
        <b/>
      </font>
    </dxf>
    <dxf>
      <font>
        <strike val="0"/>
        <condense val="0"/>
        <extend val="0"/>
        <outline val="0"/>
        <shadow val="0"/>
        <vertAlign val="baseline"/>
        <sz val="11"/>
        <color theme="1"/>
        <name val="Calibri"/>
        <scheme val="minor"/>
      </font>
    </dxf>
    <dxf>
      <font>
        <strike val="0"/>
        <condense val="0"/>
        <extend val="0"/>
        <outline val="0"/>
        <shadow val="0"/>
        <vertAlign val="baseline"/>
        <sz val="11"/>
        <color theme="1"/>
        <name val="Calibri"/>
        <scheme val="minor"/>
      </font>
    </dxf>
    <dxf>
      <font>
        <b/>
      </font>
    </dxf>
    <dxf>
      <font>
        <b/>
      </font>
    </dxf>
    <dxf>
      <font>
        <b/>
      </font>
    </dxf>
    <dxf>
      <alignment vertical="center"/>
    </dxf>
    <dxf>
      <font>
        <b val="0"/>
      </font>
    </dxf>
    <dxf>
      <font>
        <b val="0"/>
      </font>
    </dxf>
    <dxf>
      <font>
        <b val="0"/>
      </font>
    </dxf>
    <dxf>
      <font>
        <b val="0"/>
      </font>
    </dxf>
    <dxf>
      <font>
        <b val="0"/>
      </font>
    </dxf>
    <dxf>
      <font>
        <b val="0"/>
      </font>
    </dxf>
    <dxf>
      <font>
        <b val="0"/>
      </font>
    </dxf>
    <dxf>
      <font>
        <b val="0"/>
      </font>
    </dxf>
    <dxf>
      <font>
        <b val="0"/>
      </font>
    </dxf>
    <dxf>
      <font>
        <b val="0"/>
      </font>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alignment horizontal="center"/>
    </dxf>
    <dxf>
      <alignment vertical="center"/>
    </dxf>
    <dxf>
      <border>
        <top style="medium">
          <color indexed="64"/>
        </top>
        <bottom style="medium">
          <color indexed="64"/>
        </bottom>
      </border>
    </dxf>
    <dxf>
      <border>
        <top style="medium">
          <color indexed="64"/>
        </top>
        <bottom style="medium">
          <color indexed="64"/>
        </bottom>
      </border>
    </dxf>
    <dxf>
      <border>
        <right style="medium">
          <color indexed="64"/>
        </right>
        <bottom style="medium">
          <color indexed="64"/>
        </bottom>
      </bord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alignment horizontal="left"/>
    </dxf>
    <dxf>
      <alignment vertical="bottom"/>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alignment vertical="center"/>
    </dxf>
    <dxf>
      <alignment vertical="center"/>
    </dxf>
    <dxf>
      <alignment horizontal="center"/>
    </dxf>
    <dxf>
      <alignment horizontal="center"/>
    </dxf>
    <dxf>
      <border>
        <left style="medium">
          <color indexed="64"/>
        </left>
        <right style="medium">
          <color indexed="64"/>
        </right>
      </border>
    </dxf>
    <dxf>
      <border>
        <left style="medium">
          <color indexed="64"/>
        </left>
        <bottom style="medium">
          <color indexed="64"/>
        </bottom>
      </border>
    </dxf>
    <dxf>
      <border>
        <left style="medium">
          <color indexed="64"/>
        </left>
      </border>
    </dxf>
    <dxf>
      <alignment vertical="center"/>
    </dxf>
    <dxf>
      <alignment horizontal="center"/>
    </dxf>
    <dxf>
      <border>
        <left style="medium">
          <color indexed="64"/>
        </left>
        <right style="medium">
          <color indexed="64"/>
        </right>
        <top style="medium">
          <color indexed="64"/>
        </top>
        <bottom style="medium">
          <color indexed="64"/>
        </bottom>
      </border>
    </dxf>
    <dxf>
      <border>
        <left style="medium">
          <color indexed="64"/>
        </left>
        <top style="medium">
          <color indexed="64"/>
        </top>
        <bottom style="medium">
          <color indexed="64"/>
        </bottom>
      </border>
    </dxf>
    <dxf>
      <alignment horizontal="general"/>
    </dxf>
    <dxf>
      <alignment vertical="center"/>
    </dxf>
    <dxf>
      <border>
        <right style="medium">
          <color indexed="64"/>
        </right>
        <top style="medium">
          <color indexed="64"/>
        </top>
        <bottom style="medium">
          <color indexed="64"/>
        </bottom>
      </border>
    </dxf>
    <dxf>
      <protection locked="0" hidden="0"/>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rder>
    </dxf>
    <dxf>
      <border>
        <top style="medium">
          <color indexed="64"/>
        </top>
      </border>
    </dxf>
    <dxf>
      <border>
        <left style="medium">
          <color indexed="64"/>
        </left>
        <right style="medium">
          <color indexed="64"/>
        </right>
      </border>
    </dxf>
    <dxf>
      <alignment horizontal="center"/>
    </dxf>
    <dxf>
      <alignment horizontal="center"/>
    </dxf>
    <dxf>
      <alignment horizontal="center"/>
    </dxf>
    <dxf>
      <alignment vertical="center"/>
    </dxf>
    <dxf>
      <alignment vertical="center"/>
    </dxf>
    <dxf>
      <alignment vertical="center"/>
    </dxf>
    <dxf>
      <alignment horizontal="left"/>
    </dxf>
    <dxf>
      <alignment horizontal="left"/>
    </dxf>
    <dxf>
      <alignment horizontal="left"/>
    </dxf>
    <dxf>
      <alignment horizontal="center"/>
    </dxf>
    <dxf>
      <alignment horizontal="center"/>
    </dxf>
    <dxf>
      <alignment horizontal="center"/>
    </dxf>
    <dxf>
      <border>
        <top style="medium">
          <color indexed="64"/>
        </top>
        <bottom style="medium">
          <color indexed="64"/>
        </bottom>
      </border>
    </dxf>
    <dxf>
      <border>
        <right style="medium">
          <color indexed="64"/>
        </right>
      </border>
    </dxf>
    <dxf>
      <border>
        <bottom style="thin">
          <color indexed="64"/>
        </bottom>
      </border>
    </dxf>
    <dxf>
      <border>
        <bottom style="thin">
          <color indexed="64"/>
        </bottom>
      </border>
    </dxf>
    <dxf>
      <border>
        <bottom style="thin">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top style="medium">
          <color indexed="64"/>
        </top>
      </border>
    </dxf>
    <dxf>
      <border>
        <top style="medium">
          <color indexed="64"/>
        </top>
      </border>
    </dxf>
    <dxf>
      <numFmt numFmtId="35" formatCode="_ * #,##0.00_ ;_ * \-#,##0.00_ ;_ * &quot;-&quot;??_ ;_ @_ "/>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horizontal="general"/>
    </dxf>
    <dxf>
      <alignment horizontal="general"/>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vertical="center"/>
    </dxf>
    <dxf>
      <alignment vertic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4" formatCode="#,##0.00"/>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ttom style="medium">
          <color indexed="64"/>
        </bottom>
      </border>
    </dxf>
    <dxf>
      <numFmt numFmtId="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rder>
    </dxf>
    <dxf>
      <border>
        <bottom style="medium">
          <color indexed="64"/>
        </bottom>
      </border>
    </dxf>
    <dxf>
      <border>
        <top style="medium">
          <color indexed="64"/>
        </top>
      </border>
    </dxf>
    <dxf>
      <border>
        <top style="medium">
          <color indexed="64"/>
        </top>
      </border>
    </dxf>
    <dxf>
      <border>
        <left style="medium">
          <color indexed="64"/>
        </left>
        <right style="medium">
          <color indexed="64"/>
        </right>
      </border>
    </dxf>
    <dxf>
      <alignment horizontal="left"/>
    </dxf>
    <dxf>
      <alignment horizontal="general"/>
    </dxf>
    <dxf>
      <alignment horizontal="left"/>
    </dxf>
    <dxf>
      <alignment horizontal="center"/>
    </dxf>
    <dxf>
      <alignment horizontal="center"/>
    </dxf>
    <dxf>
      <alignment horizontal="center"/>
    </dxf>
    <dxf>
      <alignment vertical="center"/>
    </dxf>
    <dxf>
      <alignment vertical="center"/>
    </dxf>
    <dxf>
      <alignment vertical="center"/>
    </dxf>
    <dxf>
      <alignment horizontal="left"/>
    </dxf>
    <dxf>
      <alignment horizontal="left"/>
    </dxf>
    <dxf>
      <alignment horizontal="left"/>
    </dxf>
    <dxf>
      <alignment horizontal="center"/>
    </dxf>
    <dxf>
      <alignment horizontal="center"/>
    </dxf>
    <dxf>
      <alignment horizontal="center"/>
    </dxf>
    <dxf>
      <fill>
        <patternFill patternType="solid">
          <bgColor theme="6" tint="0.79998168889431442"/>
        </patternFill>
      </fill>
    </dxf>
    <dxf>
      <fill>
        <patternFill patternType="solid">
          <bgColor theme="3" tint="0.79998168889431442"/>
        </patternFill>
      </fill>
    </dxf>
    <dxf>
      <fill>
        <patternFill>
          <bgColor theme="5" tint="0.59999389629810485"/>
        </patternFill>
      </fill>
    </dxf>
    <dxf>
      <fill>
        <patternFill>
          <bgColor theme="4" tint="0.59999389629810485"/>
        </patternFill>
      </fill>
    </dxf>
    <dxf>
      <border>
        <bottom style="thin">
          <color indexed="64"/>
        </bottom>
      </border>
    </dxf>
    <dxf>
      <border>
        <bottom style="thin">
          <color indexed="64"/>
        </bottom>
      </border>
    </dxf>
    <dxf>
      <fill>
        <patternFill>
          <bgColor auto="1"/>
        </patternFill>
      </fill>
    </dxf>
    <dxf>
      <border>
        <bottom style="medium">
          <color indexed="64"/>
        </bottom>
      </border>
    </dxf>
    <dxf>
      <fill>
        <patternFill>
          <fgColor theme="4" tint="0.59999389629810485"/>
        </patternFill>
      </fill>
    </dxf>
    <dxf>
      <border>
        <left/>
        <right/>
        <bottom/>
      </border>
    </dxf>
    <dxf>
      <border>
        <left/>
        <right/>
        <bottom/>
      </border>
    </dxf>
    <dxf>
      <border>
        <left/>
        <right/>
        <bottom/>
      </border>
    </dxf>
    <dxf>
      <border>
        <left/>
        <right/>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fill>
        <patternFill patternType="solid">
          <bgColor theme="0"/>
        </patternFill>
      </fill>
    </dxf>
    <dxf>
      <numFmt numFmtId="0" formatCode="General"/>
      <fill>
        <patternFill patternType="none">
          <fgColor indexed="64"/>
          <bgColor indexed="65"/>
        </patternFill>
      </fill>
      <alignment horizontal="general" vertical="bottom" textRotation="0" wrapText="0" indent="0" justifyLastLine="0" shrinkToFit="0" readingOrder="0"/>
    </dxf>
    <dxf>
      <numFmt numFmtId="4" formatCode="#,##0.00"/>
      <fill>
        <patternFill patternType="solid">
          <fgColor indexed="64"/>
          <bgColor theme="0"/>
        </patternFill>
      </fill>
      <alignment horizontal="center" vertical="center"/>
    </dxf>
    <dxf>
      <font>
        <b val="0"/>
      </font>
    </dxf>
    <dxf>
      <font>
        <b val="0"/>
      </font>
    </dxf>
    <dxf>
      <font>
        <b val="0"/>
      </font>
    </dxf>
    <dxf>
      <font>
        <b val="0"/>
      </font>
    </dxf>
    <dxf>
      <font>
        <b val="0"/>
      </font>
    </dxf>
    <dxf>
      <font>
        <b val="0"/>
      </font>
    </dxf>
    <dxf>
      <font>
        <b val="0"/>
      </font>
    </dxf>
    <dxf>
      <font>
        <b val="0"/>
      </font>
    </dxf>
    <dxf>
      <font>
        <b val="0"/>
      </font>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alignment horizontal="general"/>
    </dxf>
    <dxf>
      <alignment vertical="cent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general"/>
    </dxf>
    <dxf>
      <alignment horizontal="general"/>
    </dxf>
    <dxf>
      <alignment horizontal="general"/>
    </dxf>
    <dxf>
      <alignment horizontal="general"/>
    </dxf>
    <dxf>
      <alignment horizontal="center"/>
    </dxf>
    <dxf>
      <alignment horizontal="center"/>
    </dxf>
    <dxf>
      <alignment horizontal="center"/>
    </dxf>
    <dxf>
      <alignment horizontal="cent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right style="medium">
          <color indexed="64"/>
        </right>
      </border>
    </dxf>
    <dxf>
      <border>
        <right style="medium">
          <color indexed="64"/>
        </right>
      </border>
    </dxf>
    <dxf>
      <border>
        <right style="medium">
          <color indexed="64"/>
        </right>
      </border>
    </dxf>
    <dxf>
      <alignment horizontal="left"/>
    </dxf>
    <dxf>
      <alignment horizontal="center"/>
    </dxf>
    <dxf>
      <alignment horizontal="general"/>
    </dxf>
    <dxf>
      <alignment horizontal="general"/>
    </dxf>
    <dxf>
      <alignment horizontal="center"/>
    </dxf>
    <dxf>
      <alignment horizontal="cent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general"/>
    </dxf>
    <dxf>
      <alignment horizontal="general"/>
    </dxf>
    <dxf>
      <alignment horizontal="general"/>
    </dxf>
    <dxf>
      <alignment horizontal="center"/>
    </dxf>
    <dxf>
      <alignment horizontal="center"/>
    </dxf>
    <dxf>
      <alignment horizontal="center"/>
    </dxf>
    <dxf>
      <alignment horizontal="general"/>
    </dxf>
    <dxf>
      <alignment horizontal="general"/>
    </dxf>
    <dxf>
      <alignment horizontal="general"/>
    </dxf>
    <dxf>
      <alignment horizontal="center"/>
    </dxf>
    <dxf>
      <alignment horizontal="center"/>
    </dxf>
    <dxf>
      <alignment horizontal="center"/>
    </dxf>
    <dxf>
      <alignment vertical="center"/>
    </dxf>
    <dxf>
      <alignment vertical="center"/>
    </dxf>
    <dxf>
      <alignment vertical="center"/>
    </dxf>
    <dxf>
      <border>
        <left style="medium">
          <color indexed="64"/>
        </left>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alignment horizontal="center" readingOrder="0"/>
    </dxf>
    <dxf>
      <alignment vertical="center" readingOrder="0"/>
    </dxf>
    <dxf>
      <font>
        <b/>
        <sz val="12"/>
      </font>
      <alignment horizontal="center" vertical="center" readingOrder="0"/>
    </dxf>
    <dxf>
      <font>
        <b/>
        <sz val="12"/>
      </font>
      <alignment horizontal="center" vertical="center" readingOrder="0"/>
    </dxf>
    <dxf>
      <font>
        <b/>
        <sz val="12"/>
      </font>
      <alignment horizontal="center" vertical="center"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alignment horizontal="center" readingOrder="0"/>
    </dxf>
    <dxf>
      <alignment horizontal="center" readingOrder="0"/>
    </dxf>
    <dxf>
      <alignment vertical="center" readingOrder="0"/>
    </dxf>
    <dxf>
      <alignment vertical="center"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top style="medium">
          <color indexed="64"/>
        </top>
      </bord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bottom style="thin">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horizontal="left" readingOrder="0"/>
    </dxf>
    <dxf>
      <alignment horizontal="left" readingOrder="0"/>
    </dxf>
    <dxf>
      <alignment horizontal="left" readingOrder="0"/>
    </dxf>
    <dxf>
      <alignment horizontal="left" readingOrder="0"/>
    </dxf>
    <dxf>
      <alignment horizontal="center" readingOrder="0"/>
    </dxf>
    <dxf>
      <alignment horizontal="center" readingOrder="0"/>
    </dxf>
    <dxf>
      <alignment horizontal="center"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alignment horizontal="center"/>
    </dxf>
    <dxf>
      <alignment horizontal="center"/>
    </dxf>
    <dxf>
      <alignment vertical="center"/>
    </dxf>
    <dxf>
      <alignment vertical="center"/>
    </dxf>
    <dxf>
      <border>
        <top style="medium">
          <color indexed="64"/>
        </top>
        <bottom style="medium">
          <color indexed="64"/>
        </bottom>
      </border>
    </dxf>
    <dxf>
      <border>
        <top style="medium">
          <color indexed="64"/>
        </top>
        <bottom style="medium">
          <color indexed="64"/>
        </bottom>
      </border>
    </dxf>
    <dxf>
      <border>
        <right style="medium">
          <color indexed="64"/>
        </right>
        <bottom style="medium">
          <color indexed="64"/>
        </bottom>
      </bord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alignment horizontal="left"/>
    </dxf>
    <dxf>
      <alignment vertical="bottom"/>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horizontal="center"/>
    </dxf>
    <dxf>
      <alignment horizontal="center"/>
    </dxf>
    <dxf>
      <border>
        <left style="medium">
          <color indexed="64"/>
        </left>
        <right style="medium">
          <color indexed="64"/>
        </right>
      </border>
    </dxf>
    <dxf>
      <border>
        <left style="medium">
          <color indexed="64"/>
        </left>
        <right style="medium">
          <color indexed="64"/>
        </right>
      </border>
    </dxf>
    <dxf>
      <border>
        <left style="medium">
          <color indexed="64"/>
        </left>
        <bottom style="medium">
          <color indexed="64"/>
        </bottom>
      </border>
    </dxf>
    <dxf>
      <border>
        <left style="medium">
          <color indexed="64"/>
        </left>
      </border>
    </dxf>
    <dxf>
      <alignment vertical="center"/>
    </dxf>
    <dxf>
      <alignment vertic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top style="medium">
          <color indexed="64"/>
        </top>
        <bottom style="medium">
          <color indexed="64"/>
        </bottom>
      </border>
    </dxf>
    <dxf>
      <border>
        <top style="medium">
          <color indexed="64"/>
        </top>
        <bottom style="medium">
          <color indexed="64"/>
        </bottom>
      </border>
    </dxf>
    <dxf>
      <alignment horizontal="center"/>
    </dxf>
    <dxf>
      <alignment horizontal="center"/>
    </dxf>
    <dxf>
      <alignment vertical="center"/>
    </dxf>
    <dxf>
      <alignment vertical="cent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right/>
        <top/>
        <bottom/>
        <vertical/>
        <horizontal/>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ttom style="medium">
          <color indexed="64"/>
        </bottom>
      </border>
    </dxf>
    <dxf>
      <alignment horizontal="center"/>
    </dxf>
    <dxf>
      <alignment horizontal="center"/>
    </dxf>
    <dxf>
      <alignment vertical="center"/>
    </dxf>
    <dxf>
      <alignment vertical="center"/>
    </dxf>
    <dxf>
      <alignment horizontal="left"/>
    </dxf>
    <dxf>
      <alignment horizontal="left"/>
    </dxf>
    <dxf>
      <alignment horizontal="left"/>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general"/>
    </dxf>
    <dxf>
      <alignment horizontal="general"/>
    </dxf>
    <dxf>
      <alignment horizontal="center"/>
    </dxf>
    <dxf>
      <alignment horizontal="center"/>
    </dxf>
    <dxf>
      <alignment vertical="bottom"/>
    </dxf>
    <dxf>
      <alignment vertical="bottom"/>
    </dxf>
    <dxf>
      <alignment vertical="center"/>
    </dxf>
    <dxf>
      <alignment vertical="cent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bottom style="thin">
          <color indexed="64"/>
        </bottom>
      </border>
    </dxf>
    <dxf>
      <border>
        <bottom style="thin">
          <color indexed="64"/>
        </bottom>
      </border>
    </dxf>
    <dxf>
      <border>
        <top style="medium">
          <color indexed="64"/>
        </top>
        <bottom style="medium">
          <color indexed="64"/>
        </bottom>
      </border>
    </dxf>
    <dxf>
      <border>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bottom style="thin">
          <color indexed="64"/>
        </bottom>
      </border>
    </dxf>
    <dxf>
      <border>
        <bottom style="thin">
          <color indexed="64"/>
        </bottom>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alignment horizontal="general"/>
    </dxf>
    <dxf>
      <alignment horizontal="general"/>
    </dxf>
    <dxf>
      <alignment horizontal="center"/>
    </dxf>
    <dxf>
      <alignment horizontal="center"/>
    </dxf>
    <dxf>
      <alignment vertical="bottom"/>
    </dxf>
    <dxf>
      <alignment vertical="bottom"/>
    </dxf>
    <dxf>
      <alignment vertical="center"/>
    </dxf>
    <dxf>
      <alignment vertical="cent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alignment vertical="bottom"/>
    </dxf>
    <dxf>
      <alignment vertical="bottom"/>
    </dxf>
    <dxf>
      <alignment vertical="center"/>
    </dxf>
    <dxf>
      <alignment vertical="center"/>
    </dxf>
    <dxf>
      <border>
        <top style="medium">
          <color indexed="64"/>
        </top>
        <bottom style="medium">
          <color indexed="64"/>
        </bottom>
      </border>
    </dxf>
    <dxf>
      <border>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dxf>
    <dxf>
      <alignment vertical="bottom"/>
    </dxf>
    <dxf>
      <alignment vertical="center"/>
    </dxf>
    <dxf>
      <alignment vertical="center"/>
    </dxf>
    <dxf>
      <border>
        <bottom style="medium">
          <color indexed="64"/>
        </bottom>
      </border>
    </dxf>
    <dxf>
      <border>
        <bottom style="medium">
          <color indexed="64"/>
        </bottom>
      </border>
    </dxf>
    <dxf>
      <alignment horizontal="general"/>
    </dxf>
    <dxf>
      <alignment horizontal="general"/>
    </dxf>
    <dxf>
      <alignment horizontal="general"/>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alignment horizontal="center"/>
    </dxf>
    <dxf>
      <alignment vertical="center"/>
    </dxf>
    <dxf>
      <border>
        <left/>
        <right/>
        <top/>
        <bottom/>
      </border>
    </dxf>
    <dxf>
      <border>
        <left style="medium">
          <color indexed="64"/>
        </lef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top style="medium">
          <color indexed="64"/>
        </top>
      </border>
    </dxf>
    <dxf>
      <alignment horizontal="center"/>
    </dxf>
    <dxf>
      <alignment vertical="center"/>
    </dxf>
    <dxf>
      <border>
        <left style="medium">
          <color indexed="64"/>
        </left>
        <right style="medium">
          <color indexed="64"/>
        </right>
        <top style="medium">
          <color indexed="64"/>
        </top>
        <bottom style="medium">
          <color indexed="64"/>
        </bottom>
      </border>
    </dxf>
    <dxf>
      <border>
        <right style="medium">
          <color indexed="64"/>
        </right>
      </border>
    </dxf>
    <dxf>
      <border>
        <top style="medium">
          <color indexed="64"/>
        </top>
      </border>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numFmt numFmtId="166" formatCode="#,##0.0"/>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ttom style="medium">
          <color indexed="64"/>
        </bottom>
      </border>
    </dxf>
    <dxf>
      <alignment horizontal="general"/>
    </dxf>
    <dxf>
      <alignment horizontal="general"/>
    </dxf>
    <dxf>
      <alignment horizontal="center"/>
    </dxf>
    <dxf>
      <alignment horizontal="center"/>
    </dxf>
    <dxf>
      <alignment horizontal="general"/>
    </dxf>
    <dxf>
      <alignment horizontal="general"/>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alignment horizontal="center"/>
    </dxf>
    <dxf>
      <alignment horizontal="center"/>
    </dxf>
    <dxf>
      <alignment vertical="center"/>
    </dxf>
    <dxf>
      <alignment vertical="center"/>
    </dxf>
    <dxf>
      <alignment horizontal="left"/>
    </dxf>
    <dxf>
      <alignment horizontal="left"/>
    </dxf>
    <dxf>
      <alignment horizontal="center"/>
    </dxf>
    <dxf>
      <alignment horizontal="center"/>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alignment horizontal="right"/>
    </dxf>
    <dxf>
      <alignment horizontal="right"/>
    </dxf>
    <dxf>
      <alignment horizontal="center"/>
    </dxf>
    <dxf>
      <alignment horizontal="cent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alignment horizontal="left"/>
    </dxf>
    <dxf>
      <alignment horizontal="left"/>
    </dxf>
    <dxf>
      <alignment horizontal="center"/>
    </dxf>
    <dxf>
      <alignment horizontal="center"/>
    </dxf>
    <dxf>
      <alignment vertical="top"/>
    </dxf>
    <dxf>
      <alignment vertical="top"/>
    </dxf>
    <dxf>
      <alignment vertical="bottom"/>
    </dxf>
    <dxf>
      <alignment vertical="bottom"/>
    </dxf>
    <dxf>
      <alignment vertical="center"/>
    </dxf>
    <dxf>
      <alignment vertical="center"/>
    </dxf>
    <dxf>
      <alignment horizontal="left"/>
    </dxf>
    <dxf>
      <alignment horizontal="left"/>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general"/>
    </dxf>
    <dxf>
      <alignment horizontal="general"/>
    </dxf>
    <dxf>
      <alignment horizontal="center"/>
    </dxf>
    <dxf>
      <alignment horizontal="cent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alignment horizontal="general"/>
    </dxf>
    <dxf>
      <alignment vertical="cent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general"/>
    </dxf>
    <dxf>
      <alignment horizontal="general"/>
    </dxf>
    <dxf>
      <alignment horizontal="general"/>
    </dxf>
    <dxf>
      <alignment horizontal="general"/>
    </dxf>
    <dxf>
      <alignment horizontal="center"/>
    </dxf>
    <dxf>
      <alignment horizontal="center"/>
    </dxf>
    <dxf>
      <alignment horizontal="center"/>
    </dxf>
    <dxf>
      <alignment horizontal="cent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right style="medium">
          <color indexed="64"/>
        </right>
      </border>
    </dxf>
    <dxf>
      <border>
        <right style="medium">
          <color indexed="64"/>
        </right>
      </border>
    </dxf>
    <dxf>
      <border>
        <right style="medium">
          <color indexed="64"/>
        </right>
      </border>
    </dxf>
    <dxf>
      <alignment horizontal="general"/>
    </dxf>
    <dxf>
      <alignment horizontal="general"/>
    </dxf>
    <dxf>
      <alignment horizontal="general"/>
    </dxf>
    <dxf>
      <alignment horizontal="center"/>
    </dxf>
    <dxf>
      <alignment horizontal="center"/>
    </dxf>
    <dxf>
      <alignment horizontal="center"/>
    </dxf>
    <dxf>
      <alignment horizontal="general"/>
    </dxf>
    <dxf>
      <alignment horizontal="general"/>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horizontal style="thin">
          <color indexed="64"/>
        </horizontal>
      </border>
    </dxf>
    <dxf>
      <border>
        <left style="thin">
          <color indexed="64"/>
        </left>
        <right style="thin">
          <color indexed="64"/>
        </right>
        <top style="thin">
          <color indexed="64"/>
        </top>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general"/>
    </dxf>
    <dxf>
      <alignment horizontal="center"/>
    </dxf>
    <dxf>
      <border>
        <bottom style="medium">
          <color indexed="64"/>
        </bottom>
      </border>
    </dxf>
    <dxf>
      <border>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border>
        <right style="thin">
          <color indexed="64"/>
        </right>
        <top style="thin">
          <color indexed="64"/>
        </top>
        <bottom style="thin">
          <color indexed="64"/>
        </bottom>
        <horizontal style="thin">
          <color indexed="64"/>
        </horizontal>
      </border>
    </dxf>
    <dxf>
      <border>
        <right style="thin">
          <color indexed="64"/>
        </right>
        <top style="thin">
          <color indexed="64"/>
        </top>
        <bottom style="thin">
          <color indexed="64"/>
        </bottom>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alignment vertical="bottom"/>
    </dxf>
    <dxf>
      <alignment vertical="bottom"/>
    </dxf>
    <dxf>
      <alignment vertical="center"/>
    </dxf>
    <dxf>
      <alignment vertical="cent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alignment vertical="center"/>
    </dxf>
    <dxf>
      <alignment vertical="center"/>
    </dxf>
    <dxf>
      <alignment vertical="center"/>
    </dxf>
    <dxf>
      <border>
        <top style="medium">
          <color indexed="64"/>
        </top>
        <bottom style="medium">
          <color indexed="64"/>
        </bottom>
      </border>
    </dxf>
    <dxf>
      <border>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FF00"/>
        </patternFill>
      </fill>
    </dxf>
    <dxf>
      <fill>
        <patternFill patternType="solid">
          <bgColor rgb="FFFFFF00"/>
        </patternFill>
      </fill>
    </dxf>
    <dxf>
      <fill>
        <patternFill>
          <bgColor theme="6" tint="0.59999389629810485"/>
        </patternFill>
      </fill>
    </dxf>
    <dxf>
      <fill>
        <patternFill>
          <bgColor theme="6"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medium">
          <color indexed="64"/>
        </top>
        <bottom style="medium">
          <color indexed="64"/>
        </bottom>
      </border>
    </dxf>
    <dxf>
      <border>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numFmt numFmtId="3" formatCode="#,##0"/>
    </dxf>
    <dxf>
      <numFmt numFmtId="3" formatCode="#,##0"/>
    </dxf>
    <dxf>
      <numFmt numFmtId="3" formatCode="#,##0"/>
    </dxf>
    <dxf>
      <numFmt numFmtId="3" formatCode="#,##0"/>
    </dxf>
    <dxf>
      <numFmt numFmtId="3" formatCode="#,##0"/>
    </dxf>
    <dxf>
      <numFmt numFmtId="3" formatCode="#,##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alignment horizontal="center"/>
    </dxf>
    <dxf>
      <alignment vertical="center"/>
    </dxf>
    <dxf>
      <border>
        <left/>
        <right/>
        <top/>
        <bottom/>
      </border>
    </dxf>
    <dxf>
      <border>
        <left style="medium">
          <color indexed="64"/>
        </lef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top style="medium">
          <color indexed="64"/>
        </top>
      </border>
    </dxf>
    <dxf>
      <alignment horizontal="center"/>
    </dxf>
    <dxf>
      <alignment vertical="center"/>
    </dxf>
    <dxf>
      <border>
        <left style="medium">
          <color indexed="64"/>
        </left>
        <right style="medium">
          <color indexed="64"/>
        </right>
        <top style="medium">
          <color indexed="64"/>
        </top>
        <bottom style="medium">
          <color indexed="64"/>
        </bottom>
      </border>
    </dxf>
    <dxf>
      <border>
        <right style="medium">
          <color indexed="64"/>
        </right>
      </border>
    </dxf>
    <dxf>
      <border>
        <top style="medium">
          <color indexed="64"/>
        </top>
      </border>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numFmt numFmtId="166" formatCode="#,##0.0"/>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top style="medium">
          <color indexed="64"/>
        </top>
        <bottom style="medium">
          <color indexed="64"/>
        </bottom>
      </border>
    </dxf>
    <dxf>
      <border>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alignment horizontal="general"/>
    </dxf>
    <dxf>
      <alignment horizontal="general"/>
    </dxf>
    <dxf>
      <alignment horizontal="center"/>
    </dxf>
    <dxf>
      <alignment horizontal="center"/>
    </dxf>
    <dxf>
      <alignment vertical="center"/>
    </dxf>
    <dxf>
      <alignment vertical="cent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alignment horizontal="center"/>
    </dxf>
    <dxf>
      <alignment horizontal="center"/>
    </dxf>
    <dxf>
      <alignment vertical="center"/>
    </dxf>
    <dxf>
      <alignment vertical="center"/>
    </dxf>
    <dxf>
      <alignment horizontal="left"/>
    </dxf>
    <dxf>
      <alignment horizontal="left"/>
    </dxf>
    <dxf>
      <alignment horizontal="center"/>
    </dxf>
    <dxf>
      <alignment horizontal="center"/>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top style="medium">
          <color indexed="64"/>
        </top>
      </border>
    </dxf>
    <dxf>
      <border>
        <top style="medium">
          <color indexed="64"/>
        </top>
      </border>
    </dxf>
    <dxf>
      <alignment horizontal="left"/>
    </dxf>
    <dxf>
      <alignment horizontal="center"/>
    </dxf>
    <dxf>
      <border>
        <top style="medium">
          <color indexed="64"/>
        </top>
      </border>
    </dxf>
    <dxf>
      <border>
        <top style="medium">
          <color indexed="64"/>
        </top>
      </border>
    </dxf>
    <dxf>
      <border>
        <bottom style="medium">
          <color indexed="64"/>
        </bottom>
      </border>
    </dxf>
    <dxf>
      <border>
        <bottom style="medium">
          <color indexed="64"/>
        </bottom>
      </border>
    </dxf>
    <dxf>
      <font>
        <b/>
      </font>
    </dxf>
    <dxf>
      <font>
        <b/>
      </font>
    </dxf>
    <dxf>
      <font>
        <b/>
      </font>
    </dxf>
    <dxf>
      <font>
        <b/>
      </font>
    </dxf>
    <dxf>
      <font>
        <b/>
      </font>
    </dxf>
    <dxf>
      <font>
        <b/>
      </font>
    </dxf>
    <dxf>
      <font>
        <b/>
      </font>
    </dxf>
    <dxf>
      <border>
        <bottom style="medium">
          <color indexed="64"/>
        </bottom>
      </border>
    </dxf>
    <dxf>
      <border>
        <bottom style="medium">
          <color indexed="64"/>
        </bottom>
      </border>
    </dxf>
    <dxf>
      <numFmt numFmtId="166" formatCode="#,##0.0"/>
    </dxf>
    <dxf>
      <numFmt numFmtId="4" formatCode="#,##0.00"/>
    </dxf>
    <dxf>
      <numFmt numFmtId="166" formatCode="#,##0.0"/>
    </dxf>
    <dxf>
      <numFmt numFmtId="3" formatCode="#,##0"/>
    </dxf>
    <dxf>
      <numFmt numFmtId="3" formatCode="#,##0"/>
    </dxf>
    <dxf>
      <numFmt numFmtId="3" formatCode="#,##0"/>
    </dxf>
    <dxf>
      <alignment horizontal="center"/>
    </dxf>
    <dxf>
      <alignment vertical="center"/>
    </dxf>
    <dxf>
      <alignment horizontal="cent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horizontal="general"/>
    </dxf>
    <dxf>
      <alignment horizontal="general"/>
    </dxf>
    <dxf>
      <alignment horizontal="center"/>
    </dxf>
    <dxf>
      <alignment horizontal="cent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bottom style="medium">
          <color indexed="64"/>
        </bottom>
      </border>
    </dxf>
    <dxf>
      <border>
        <bottom style="medium">
          <color indexed="64"/>
        </bottom>
      </border>
    </dxf>
    <dxf>
      <border>
        <bottom style="medium">
          <color indexed="64"/>
        </bottom>
      </border>
    </dxf>
    <dxf>
      <font>
        <b/>
      </font>
    </dxf>
    <dxf>
      <font>
        <b/>
      </font>
    </dxf>
    <dxf>
      <font>
        <b/>
      </font>
    </dxf>
    <dxf>
      <font>
        <b/>
      </font>
    </dxf>
    <dxf>
      <font>
        <b/>
      </font>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alignment vertical="center"/>
    </dxf>
    <dxf>
      <alignment vertical="center"/>
    </dxf>
    <dxf>
      <alignment vertical="center"/>
    </dxf>
    <dxf>
      <alignment horizontal="center"/>
    </dxf>
    <dxf>
      <alignment horizontal="center"/>
    </dxf>
    <dxf>
      <alignment horizontal="cent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border>
        <left/>
        <top/>
        <vertical/>
        <horizontal/>
      </border>
    </dxf>
    <dxf>
      <alignment horizontal="center"/>
    </dxf>
    <dxf>
      <alignment vertical="center"/>
    </dxf>
    <dxf>
      <fill>
        <patternFill>
          <bgColor auto="1"/>
        </patternFill>
      </fill>
    </dxf>
    <dxf>
      <fill>
        <patternFill>
          <bgColor auto="1"/>
        </patternFill>
      </fill>
    </dxf>
    <dxf>
      <alignment vertical="center"/>
    </dxf>
    <dxf>
      <border>
        <left/>
        <right/>
        <top/>
        <bottom/>
        <vertical/>
        <horizontal/>
      </border>
    </dxf>
    <dxf>
      <border>
        <left/>
        <top/>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font>
        <sz val="12"/>
      </font>
    </dxf>
    <dxf>
      <border>
        <right/>
        <top/>
        <bottom/>
        <horizontal/>
      </border>
    </dxf>
    <dxf>
      <alignment vertical="center"/>
    </dxf>
    <dxf>
      <alignment horizontal="general"/>
    </dxf>
    <dxf>
      <alignment horizontal="center"/>
    </dxf>
    <dxf>
      <border>
        <left style="medium">
          <color indexed="64"/>
        </left>
        <right style="medium">
          <color indexed="64"/>
        </right>
        <top style="medium">
          <color indexed="64"/>
        </top>
        <bottom style="medium">
          <color indexed="64"/>
        </bottom>
      </border>
    </dxf>
    <dxf>
      <border>
        <left/>
        <right/>
        <top/>
        <bottom/>
        <vertical/>
        <horizontal/>
      </border>
    </dxf>
    <dxf>
      <border>
        <left/>
        <right/>
        <top/>
        <bottom/>
        <vertical/>
        <horizontal/>
      </border>
    </dxf>
    <dxf>
      <alignment horizontal="center"/>
    </dxf>
    <dxf>
      <alignment vertical="center"/>
    </dxf>
    <dxf>
      <alignment horizontal="center"/>
    </dxf>
    <dxf>
      <alignment vertical="cent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vertical style="thin">
          <color indexed="64"/>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ill>
        <patternFill patternType="solid">
          <bgColor theme="9" tint="0.59999389629810485"/>
        </patternFill>
      </fill>
    </dxf>
    <dxf>
      <fill>
        <patternFill patternType="solid">
          <bgColor theme="9" tint="0.59999389629810485"/>
        </patternFill>
      </fill>
    </dxf>
    <dxf>
      <fill>
        <patternFill>
          <bgColor auto="1"/>
        </patternFill>
      </fill>
    </dxf>
    <dxf>
      <border>
        <top style="medium">
          <color indexed="64"/>
        </top>
        <bottom style="medium">
          <color indexed="64"/>
        </bottom>
      </border>
    </dxf>
    <dxf>
      <border>
        <top style="medium">
          <color indexed="64"/>
        </top>
        <bottom style="medium">
          <color indexed="64"/>
        </bottom>
      </border>
    </dxf>
    <dxf>
      <fill>
        <patternFill patternType="solid">
          <bgColor theme="9" tint="0.79998168889431442"/>
        </patternFill>
      </fill>
    </dxf>
    <dxf>
      <fill>
        <patternFill>
          <bgColor auto="1"/>
        </patternFill>
      </fill>
    </dxf>
    <dxf>
      <fill>
        <patternFill>
          <bgColor auto="1"/>
        </patternFill>
      </fill>
    </dxf>
    <dxf>
      <fill>
        <patternFill patternType="solid">
          <bgColor theme="9" tint="0.79998168889431442"/>
        </patternFill>
      </fill>
    </dxf>
    <dxf>
      <fill>
        <patternFill patternType="solid">
          <bgColor theme="9" tint="0.79998168889431442"/>
        </patternFill>
      </fill>
    </dxf>
    <dxf>
      <fill>
        <patternFill>
          <bgColor auto="1"/>
        </patternFill>
      </fill>
    </dxf>
    <dxf>
      <fill>
        <patternFill>
          <bgColor auto="1"/>
        </patternFill>
      </fill>
    </dxf>
    <dxf>
      <fill>
        <patternFill patternType="solid">
          <bgColor theme="9" tint="0.59999389629810485"/>
        </patternFill>
      </fill>
    </dxf>
    <dxf>
      <fill>
        <patternFill patternType="solid">
          <bgColor theme="9" tint="0.59999389629810485"/>
        </patternFill>
      </fill>
    </dxf>
    <dxf>
      <fill>
        <patternFill>
          <bgColor auto="1"/>
        </patternFill>
      </fill>
    </dxf>
    <dxf>
      <fill>
        <patternFill>
          <bgColor auto="1"/>
        </patternFill>
      </fill>
    </dxf>
    <dxf>
      <fill>
        <patternFill>
          <bgColor theme="9" tint="0.59999389629810485"/>
        </patternFill>
      </fill>
    </dxf>
    <dxf>
      <fill>
        <patternFill>
          <bgColor auto="1"/>
        </patternFill>
      </fill>
    </dxf>
    <dxf>
      <fill>
        <patternFill patternType="solid">
          <bgColor theme="9" tint="0.79998168889431442"/>
        </patternFill>
      </fill>
    </dxf>
    <dxf>
      <fill>
        <patternFill>
          <bgColor auto="1"/>
        </patternFill>
      </fill>
    </dxf>
    <dxf>
      <border>
        <top style="medium">
          <color indexed="64"/>
        </top>
        <bottom style="medium">
          <color indexed="64"/>
        </bottom>
      </border>
    </dxf>
    <dxf>
      <border>
        <top style="medium">
          <color indexed="64"/>
        </top>
        <bottom style="medium">
          <color indexed="64"/>
        </bottom>
      </border>
    </dxf>
    <dxf>
      <fill>
        <patternFill patternType="solid">
          <bgColor theme="9" tint="0.59999389629810485"/>
        </patternFill>
      </fill>
    </dxf>
    <dxf>
      <fill>
        <patternFill>
          <bgColor auto="1"/>
        </patternFill>
      </fill>
    </dxf>
    <dxf>
      <fill>
        <patternFill patternType="solid">
          <bgColor theme="4" tint="0.79998168889431442"/>
        </patternFill>
      </fill>
    </dxf>
    <dxf>
      <fill>
        <patternFill patternType="solid">
          <bgColor theme="4" tint="0.79998168889431442"/>
        </patternFill>
      </fill>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fill>
        <patternFill patternType="solid">
          <bgColor theme="7" tint="0.79998168889431442"/>
        </patternFill>
      </fill>
    </dxf>
    <dxf>
      <fill>
        <patternFill patternType="solid">
          <bgColor theme="7" tint="0.79998168889431442"/>
        </patternFill>
      </fill>
    </dxf>
    <dxf>
      <fill>
        <patternFill>
          <bgColor auto="1"/>
        </patternFill>
      </fill>
    </dxf>
    <dxf>
      <fill>
        <patternFill>
          <bgColor auto="1"/>
        </patternFill>
      </fill>
    </dxf>
    <dxf>
      <fill>
        <patternFill>
          <bgColor auto="1"/>
        </patternFill>
      </fill>
    </dxf>
    <dxf>
      <fill>
        <patternFill>
          <bgColor auto="1"/>
        </patternFill>
      </fill>
    </dxf>
    <dxf>
      <fill>
        <patternFill patternType="solid">
          <bgColor theme="7" tint="0.59999389629810485"/>
        </patternFill>
      </fill>
    </dxf>
    <dxf>
      <fill>
        <patternFill patternType="solid">
          <bgColor theme="7" tint="0.59999389629810485"/>
        </patternFill>
      </fill>
    </dxf>
    <dxf>
      <fill>
        <patternFill>
          <bgColor auto="1"/>
        </patternFill>
      </fill>
    </dxf>
    <dxf>
      <fill>
        <patternFill>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alignment vertical="bottom"/>
    </dxf>
    <dxf>
      <alignment vertical="cent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top style="thin">
          <color indexed="64"/>
        </top>
      </border>
    </dxf>
    <dxf>
      <alignment horizontal="general"/>
    </dxf>
    <dxf>
      <alignment horizontal="center"/>
    </dxf>
    <dxf>
      <border>
        <horizontal style="thin">
          <color indexed="64"/>
        </horizontal>
      </border>
    </dxf>
    <dxf>
      <alignment vertical="center"/>
    </dxf>
    <dxf>
      <border>
        <top style="thin">
          <color indexed="64"/>
        </top>
      </border>
    </dxf>
    <dxf>
      <border>
        <top style="thin">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0"/>
      </font>
      <alignment wrapText="1"/>
    </dxf>
    <dxf>
      <font>
        <b/>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alignment vertical="center"/>
    </dxf>
    <dxf>
      <alignment vertical="center"/>
    </dxf>
    <dxf>
      <border>
        <left style="thin">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bottom"/>
    </dxf>
    <dxf>
      <alignment vertical="center"/>
    </dxf>
    <dxf>
      <alignment horizontal="general"/>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font>
        <sz val="12"/>
      </font>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right/>
        <top/>
        <bottom/>
        <vertical/>
      </border>
    </dxf>
    <dxf>
      <alignment horizontal="general" vertical="bottom"/>
    </dxf>
    <dxf>
      <border>
        <left/>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rder>
    </dxf>
    <dxf>
      <border>
        <left/>
        <right/>
        <top/>
        <bottom/>
      </border>
    </dxf>
    <dxf>
      <border>
        <left style="medium">
          <color indexed="64"/>
        </left>
        <right style="medium">
          <color indexed="64"/>
        </right>
        <top style="medium">
          <color indexed="64"/>
        </top>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alignment horizontal="center"/>
    </dxf>
    <dxf>
      <alignment horizontal="center"/>
    </dxf>
    <dxf>
      <alignment vertic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border>
    </dxf>
    <dxf>
      <border>
        <left style="medium">
          <color indexed="64"/>
        </left>
      </border>
    </dxf>
    <dxf>
      <font>
        <u/>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fill>
        <patternFill>
          <fgColor indexed="64"/>
          <bgColor indexed="6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border>
    </dxf>
    <dxf>
      <border>
        <left style="medium">
          <color indexed="64"/>
        </left>
      </border>
    </dxf>
    <dxf>
      <font>
        <b/>
      </font>
    </dxf>
    <dxf>
      <font>
        <b/>
      </font>
    </dxf>
    <dxf>
      <font>
        <b/>
      </font>
    </dxf>
    <dxf>
      <font>
        <b/>
      </font>
    </dxf>
    <dxf>
      <font>
        <b/>
      </font>
    </dxf>
    <dxf>
      <font>
        <b/>
      </font>
    </dxf>
    <dxf>
      <font>
        <b/>
      </font>
    </dxf>
    <dxf>
      <font>
        <b/>
      </font>
    </dxf>
    <dxf>
      <border>
        <left style="medium">
          <color indexed="64"/>
        </left>
        <top style="medium">
          <color indexed="64"/>
        </top>
      </border>
    </dxf>
    <dxf>
      <border>
        <left style="medium">
          <color indexed="64"/>
        </left>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left style="medium">
          <color indexed="64"/>
        </left>
        <right style="medium">
          <color indexed="64"/>
        </right>
      </border>
    </dxf>
    <dxf>
      <border>
        <left style="medium">
          <color indexed="64"/>
        </left>
        <right style="medium">
          <color indexed="64"/>
        </right>
      </border>
    </dxf>
    <dxf>
      <alignment vertical="top"/>
    </dxf>
    <dxf>
      <alignment horizontal="left"/>
    </dxf>
    <dxf>
      <alignment vertical="bottom"/>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general"/>
    </dxf>
    <dxf>
      <alignment horizontal="general"/>
    </dxf>
    <dxf>
      <alignment horizontal="center"/>
    </dxf>
    <dxf>
      <alignment horizontal="center"/>
    </dxf>
    <dxf>
      <alignment vertical="center"/>
    </dxf>
    <dxf>
      <alignment vertical="center"/>
    </dxf>
    <dxf>
      <alignment vertical="bottom"/>
    </dxf>
    <dxf>
      <alignment vertical="bottom"/>
    </dxf>
    <dxf>
      <alignment vertical="center"/>
    </dxf>
    <dxf>
      <alignment vertical="center"/>
    </dxf>
    <dxf>
      <alignment horizontal="center"/>
    </dxf>
    <dxf>
      <alignment horizontal="center"/>
    </dxf>
    <dxf>
      <alignment vertical="center"/>
    </dxf>
    <dxf>
      <alignment vertical="center"/>
    </dxf>
    <dxf>
      <alignment horizontal="left"/>
    </dxf>
    <dxf>
      <alignment horizontal="left"/>
    </dxf>
    <dxf>
      <alignment horizontal="center"/>
    </dxf>
    <dxf>
      <alignment horizontal="center"/>
    </dxf>
    <dxf>
      <font>
        <b/>
      </font>
    </dxf>
    <dxf>
      <font>
        <b/>
      </font>
    </dxf>
    <dxf>
      <font>
        <b/>
      </font>
    </dxf>
    <dxf>
      <font>
        <b/>
      </font>
    </dxf>
    <dxf>
      <font>
        <b/>
      </font>
    </dxf>
    <dxf>
      <font>
        <b/>
      </font>
    </dxf>
    <dxf>
      <font>
        <b/>
      </font>
    </dxf>
    <dxf>
      <font>
        <b/>
      </font>
    </dxf>
    <dxf>
      <alignment horizontal="center"/>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font>
        <b/>
      </font>
    </dxf>
    <dxf>
      <font>
        <b/>
      </font>
    </dxf>
    <dxf>
      <font>
        <b/>
      </font>
    </dxf>
    <dxf>
      <font>
        <b/>
      </fon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ttom style="medium">
          <color indexed="64"/>
        </bottom>
      </border>
    </dxf>
    <dxf>
      <border>
        <top style="medium">
          <color indexed="64"/>
        </top>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alignment horizontal="left"/>
    </dxf>
    <dxf>
      <border>
        <left style="medium">
          <color indexed="64"/>
        </left>
      </border>
    </dxf>
    <dxf>
      <border>
        <left style="medium">
          <color indexed="64"/>
        </left>
      </border>
    </dxf>
    <dxf>
      <border>
        <left style="medium">
          <color indexed="64"/>
        </left>
      </border>
    </dxf>
    <dxf>
      <border>
        <left style="medium">
          <color indexed="64"/>
        </left>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border>
    </dxf>
    <dxf>
      <border>
        <left/>
      </border>
    </dxf>
    <dxf>
      <border>
        <left/>
      </border>
    </dxf>
    <dxf>
      <border>
        <left/>
      </border>
    </dxf>
    <dxf>
      <border>
        <left/>
      </border>
    </dxf>
    <dxf>
      <border>
        <left/>
      </border>
    </dxf>
    <dxf>
      <border>
        <left/>
      </border>
    </dxf>
    <dxf>
      <border>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general"/>
    </dxf>
    <dxf>
      <alignment horizontal="general"/>
    </dxf>
    <dxf>
      <alignment horizontal="general"/>
    </dxf>
    <dxf>
      <alignment horizontal="general"/>
    </dxf>
    <dxf>
      <alignment horizontal="general"/>
    </dxf>
    <dxf>
      <alignment horizontal="general"/>
    </dxf>
    <dxf>
      <alignment horizontal="center"/>
    </dxf>
    <dxf>
      <alignment horizontal="center"/>
    </dxf>
    <dxf>
      <alignment horizontal="center"/>
    </dxf>
    <dxf>
      <alignment horizontal="center"/>
    </dxf>
    <dxf>
      <alignment horizontal="center"/>
    </dxf>
    <dxf>
      <alignment horizontal="center"/>
    </dxf>
    <dxf>
      <border>
        <top style="medium">
          <color indexed="64"/>
        </top>
      </border>
    </dxf>
    <dxf>
      <border>
        <top style="medium">
          <color indexed="64"/>
        </top>
      </border>
    </dxf>
    <dxf>
      <font>
        <b/>
      </font>
    </dxf>
    <dxf>
      <font>
        <b/>
      </font>
    </dxf>
    <dxf>
      <font>
        <b/>
      </font>
    </dxf>
    <dxf>
      <font>
        <b/>
      </font>
    </dxf>
    <dxf>
      <font>
        <b/>
      </font>
    </dxf>
    <dxf>
      <font>
        <b/>
      </font>
    </dxf>
    <dxf>
      <font>
        <strike val="0"/>
        <condense val="0"/>
        <extend val="0"/>
        <outline val="0"/>
        <shadow val="0"/>
        <vertAlign val="baseline"/>
        <sz val="11"/>
        <color theme="1"/>
        <name val="Calibri"/>
        <scheme val="minor"/>
      </font>
    </dxf>
    <dxf>
      <font>
        <strike val="0"/>
        <condense val="0"/>
        <extend val="0"/>
        <outline val="0"/>
        <shadow val="0"/>
        <vertAlign val="baseline"/>
        <sz val="11"/>
        <color theme="1"/>
        <name val="Calibri"/>
        <scheme val="minor"/>
      </font>
    </dxf>
    <dxf>
      <font>
        <b/>
      </font>
    </dxf>
    <dxf>
      <font>
        <b/>
      </font>
    </dxf>
    <dxf>
      <font>
        <b/>
      </font>
    </dxf>
    <dxf>
      <alignment vertical="center"/>
    </dxf>
    <dxf>
      <font>
        <b val="0"/>
      </font>
    </dxf>
    <dxf>
      <font>
        <b val="0"/>
      </font>
    </dxf>
    <dxf>
      <font>
        <b val="0"/>
      </font>
    </dxf>
    <dxf>
      <font>
        <b val="0"/>
      </font>
    </dxf>
    <dxf>
      <font>
        <b val="0"/>
      </font>
    </dxf>
    <dxf>
      <font>
        <b val="0"/>
      </font>
    </dxf>
    <dxf>
      <font>
        <b val="0"/>
      </font>
    </dxf>
    <dxf>
      <font>
        <b val="0"/>
      </font>
    </dxf>
    <dxf>
      <font>
        <b val="0"/>
      </font>
    </dxf>
    <dxf>
      <font>
        <b val="0"/>
      </font>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alignment horizontal="center"/>
    </dxf>
    <dxf>
      <alignment vertical="center"/>
    </dxf>
    <dxf>
      <border>
        <top style="medium">
          <color indexed="64"/>
        </top>
        <bottom style="medium">
          <color indexed="64"/>
        </bottom>
      </border>
    </dxf>
    <dxf>
      <border>
        <top style="medium">
          <color indexed="64"/>
        </top>
        <bottom style="medium">
          <color indexed="64"/>
        </bottom>
      </border>
    </dxf>
    <dxf>
      <border>
        <right style="medium">
          <color indexed="64"/>
        </right>
        <bottom style="medium">
          <color indexed="64"/>
        </bottom>
      </bord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alignment horizontal="left"/>
    </dxf>
    <dxf>
      <alignment vertical="bottom"/>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alignment vertical="center"/>
    </dxf>
    <dxf>
      <alignment vertical="center"/>
    </dxf>
    <dxf>
      <alignment horizontal="center"/>
    </dxf>
    <dxf>
      <alignment horizontal="center"/>
    </dxf>
    <dxf>
      <border>
        <left style="medium">
          <color indexed="64"/>
        </left>
        <right style="medium">
          <color indexed="64"/>
        </right>
      </border>
    </dxf>
    <dxf>
      <border>
        <left style="medium">
          <color indexed="64"/>
        </left>
        <bottom style="medium">
          <color indexed="64"/>
        </bottom>
      </border>
    </dxf>
    <dxf>
      <border>
        <left style="medium">
          <color indexed="64"/>
        </left>
      </border>
    </dxf>
    <dxf>
      <alignment vertical="center"/>
    </dxf>
    <dxf>
      <alignment horizontal="center"/>
    </dxf>
    <dxf>
      <border>
        <left style="medium">
          <color indexed="64"/>
        </left>
        <right style="medium">
          <color indexed="64"/>
        </right>
        <top style="medium">
          <color indexed="64"/>
        </top>
        <bottom style="medium">
          <color indexed="64"/>
        </bottom>
      </border>
    </dxf>
    <dxf>
      <border>
        <left style="medium">
          <color indexed="64"/>
        </left>
        <top style="medium">
          <color indexed="64"/>
        </top>
        <bottom style="medium">
          <color indexed="64"/>
        </bottom>
      </border>
    </dxf>
    <dxf>
      <alignment horizontal="general"/>
    </dxf>
    <dxf>
      <alignment vertical="center"/>
    </dxf>
    <dxf>
      <border>
        <right style="medium">
          <color indexed="64"/>
        </right>
        <top style="medium">
          <color indexed="64"/>
        </top>
        <bottom style="medium">
          <color indexed="64"/>
        </bottom>
      </border>
    </dxf>
    <dxf>
      <protection locked="0" hidden="0"/>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rder>
    </dxf>
    <dxf>
      <border>
        <top style="medium">
          <color indexed="64"/>
        </top>
      </border>
    </dxf>
    <dxf>
      <border>
        <left style="medium">
          <color indexed="64"/>
        </left>
        <right style="medium">
          <color indexed="64"/>
        </right>
      </border>
    </dxf>
    <dxf>
      <alignment horizontal="center"/>
    </dxf>
    <dxf>
      <alignment horizontal="center"/>
    </dxf>
    <dxf>
      <alignment horizontal="center"/>
    </dxf>
    <dxf>
      <alignment vertical="center"/>
    </dxf>
    <dxf>
      <alignment vertical="center"/>
    </dxf>
    <dxf>
      <alignment vertical="center"/>
    </dxf>
    <dxf>
      <alignment horizontal="left"/>
    </dxf>
    <dxf>
      <alignment horizontal="left"/>
    </dxf>
    <dxf>
      <alignment horizontal="left"/>
    </dxf>
    <dxf>
      <alignment horizontal="center"/>
    </dxf>
    <dxf>
      <alignment horizontal="center"/>
    </dxf>
    <dxf>
      <alignment horizontal="center"/>
    </dxf>
    <dxf>
      <border>
        <top style="medium">
          <color indexed="64"/>
        </top>
        <bottom style="medium">
          <color indexed="64"/>
        </bottom>
      </border>
    </dxf>
    <dxf>
      <border>
        <right style="medium">
          <color indexed="64"/>
        </right>
      </border>
    </dxf>
    <dxf>
      <border>
        <bottom style="thin">
          <color indexed="64"/>
        </bottom>
      </border>
    </dxf>
    <dxf>
      <border>
        <bottom style="thin">
          <color indexed="64"/>
        </bottom>
      </border>
    </dxf>
    <dxf>
      <border>
        <bottom style="thin">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top style="medium">
          <color indexed="64"/>
        </top>
      </border>
    </dxf>
    <dxf>
      <border>
        <top style="medium">
          <color indexed="64"/>
        </top>
      </border>
    </dxf>
    <dxf>
      <numFmt numFmtId="35" formatCode="_ * #,##0.00_ ;_ * \-#,##0.00_ ;_ * &quot;-&quot;??_ ;_ @_ "/>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horizontal="general"/>
    </dxf>
    <dxf>
      <alignment horizontal="general"/>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vertical="center"/>
    </dxf>
    <dxf>
      <alignment vertic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4" formatCode="#,##0.00"/>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ttom style="medium">
          <color indexed="64"/>
        </bottom>
      </border>
    </dxf>
    <dxf>
      <numFmt numFmtId="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rder>
    </dxf>
    <dxf>
      <border>
        <bottom style="medium">
          <color indexed="64"/>
        </bottom>
      </border>
    </dxf>
    <dxf>
      <border>
        <top style="medium">
          <color indexed="64"/>
        </top>
      </border>
    </dxf>
    <dxf>
      <border>
        <top style="medium">
          <color indexed="64"/>
        </top>
      </border>
    </dxf>
    <dxf>
      <border>
        <left style="medium">
          <color indexed="64"/>
        </left>
        <right style="medium">
          <color indexed="64"/>
        </right>
      </border>
    </dxf>
    <dxf>
      <alignment horizontal="left"/>
    </dxf>
    <dxf>
      <alignment horizontal="general"/>
    </dxf>
    <dxf>
      <alignment horizontal="left"/>
    </dxf>
    <dxf>
      <alignment horizontal="center"/>
    </dxf>
    <dxf>
      <alignment horizontal="center"/>
    </dxf>
    <dxf>
      <alignment horizontal="center"/>
    </dxf>
    <dxf>
      <alignment vertical="center"/>
    </dxf>
    <dxf>
      <alignment vertical="center"/>
    </dxf>
    <dxf>
      <alignment vertical="center"/>
    </dxf>
    <dxf>
      <alignment horizontal="left"/>
    </dxf>
    <dxf>
      <alignment horizontal="left"/>
    </dxf>
    <dxf>
      <alignment horizontal="left"/>
    </dxf>
    <dxf>
      <alignment horizontal="center"/>
    </dxf>
    <dxf>
      <alignment horizontal="center"/>
    </dxf>
    <dxf>
      <alignment horizontal="center"/>
    </dxf>
    <dxf>
      <fill>
        <patternFill patternType="solid">
          <bgColor theme="6" tint="0.79998168889431442"/>
        </patternFill>
      </fill>
    </dxf>
    <dxf>
      <fill>
        <patternFill patternType="solid">
          <bgColor theme="3" tint="0.79998168889431442"/>
        </patternFill>
      </fill>
    </dxf>
    <dxf>
      <fill>
        <patternFill>
          <bgColor theme="5" tint="0.59999389629810485"/>
        </patternFill>
      </fill>
    </dxf>
    <dxf>
      <fill>
        <patternFill>
          <bgColor theme="4" tint="0.59999389629810485"/>
        </patternFill>
      </fill>
    </dxf>
    <dxf>
      <border>
        <bottom style="thin">
          <color indexed="64"/>
        </bottom>
      </border>
    </dxf>
    <dxf>
      <border>
        <bottom style="thin">
          <color indexed="64"/>
        </bottom>
      </border>
    </dxf>
    <dxf>
      <fill>
        <patternFill>
          <bgColor auto="1"/>
        </patternFill>
      </fill>
    </dxf>
    <dxf>
      <border>
        <bottom style="medium">
          <color indexed="64"/>
        </bottom>
      </border>
    </dxf>
    <dxf>
      <fill>
        <patternFill>
          <fgColor theme="4" tint="0.59999389629810485"/>
        </patternFill>
      </fill>
    </dxf>
    <dxf>
      <border>
        <left/>
        <right/>
        <bottom/>
      </border>
    </dxf>
    <dxf>
      <border>
        <left/>
        <right/>
        <bottom/>
      </border>
    </dxf>
    <dxf>
      <border>
        <left/>
        <right/>
        <bottom/>
      </border>
    </dxf>
    <dxf>
      <border>
        <left/>
        <right/>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fill>
        <patternFill patternType="solid">
          <bgColor theme="0"/>
        </patternFill>
      </fill>
    </dxf>
    <dxf>
      <numFmt numFmtId="0" formatCode="General"/>
      <fill>
        <patternFill patternType="none">
          <fgColor indexed="64"/>
          <bgColor indexed="65"/>
        </patternFill>
      </fill>
      <alignment horizontal="general" vertical="bottom" textRotation="0" wrapText="0" indent="0" justifyLastLine="0" shrinkToFit="0" readingOrder="0"/>
    </dxf>
    <dxf>
      <numFmt numFmtId="4" formatCode="#,##0.00"/>
      <fill>
        <patternFill patternType="solid">
          <fgColor indexed="64"/>
          <bgColor theme="0"/>
        </patternFill>
      </fill>
      <alignment horizontal="center" vertical="center"/>
    </dxf>
    <dxf>
      <font>
        <b val="0"/>
      </font>
    </dxf>
    <dxf>
      <font>
        <b val="0"/>
      </font>
    </dxf>
    <dxf>
      <font>
        <b val="0"/>
      </font>
    </dxf>
    <dxf>
      <font>
        <b val="0"/>
      </font>
    </dxf>
    <dxf>
      <font>
        <b val="0"/>
      </font>
    </dxf>
    <dxf>
      <font>
        <b val="0"/>
      </font>
    </dxf>
    <dxf>
      <font>
        <b val="0"/>
      </font>
    </dxf>
    <dxf>
      <font>
        <b val="0"/>
      </font>
    </dxf>
    <dxf>
      <font>
        <b val="0"/>
      </font>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alignment horizontal="general"/>
    </dxf>
    <dxf>
      <alignment vertical="cent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general"/>
    </dxf>
    <dxf>
      <alignment horizontal="general"/>
    </dxf>
    <dxf>
      <alignment horizontal="general"/>
    </dxf>
    <dxf>
      <alignment horizontal="general"/>
    </dxf>
    <dxf>
      <alignment horizontal="center"/>
    </dxf>
    <dxf>
      <alignment horizontal="center"/>
    </dxf>
    <dxf>
      <alignment horizontal="center"/>
    </dxf>
    <dxf>
      <alignment horizontal="cent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right style="medium">
          <color indexed="64"/>
        </right>
      </border>
    </dxf>
    <dxf>
      <border>
        <right style="medium">
          <color indexed="64"/>
        </right>
      </border>
    </dxf>
    <dxf>
      <border>
        <right style="medium">
          <color indexed="64"/>
        </right>
      </border>
    </dxf>
    <dxf>
      <alignment horizontal="left"/>
    </dxf>
    <dxf>
      <alignment horizontal="center"/>
    </dxf>
    <dxf>
      <alignment horizontal="general"/>
    </dxf>
    <dxf>
      <alignment horizontal="general"/>
    </dxf>
    <dxf>
      <alignment horizontal="center"/>
    </dxf>
    <dxf>
      <alignment horizontal="cent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general"/>
    </dxf>
    <dxf>
      <alignment horizontal="general"/>
    </dxf>
    <dxf>
      <alignment horizontal="general"/>
    </dxf>
    <dxf>
      <alignment horizontal="center"/>
    </dxf>
    <dxf>
      <alignment horizontal="center"/>
    </dxf>
    <dxf>
      <alignment horizontal="center"/>
    </dxf>
    <dxf>
      <alignment horizontal="general"/>
    </dxf>
    <dxf>
      <alignment horizontal="general"/>
    </dxf>
    <dxf>
      <alignment horizontal="general"/>
    </dxf>
    <dxf>
      <alignment horizontal="center"/>
    </dxf>
    <dxf>
      <alignment horizontal="center"/>
    </dxf>
    <dxf>
      <alignment horizontal="center"/>
    </dxf>
    <dxf>
      <alignment vertical="center"/>
    </dxf>
    <dxf>
      <alignment vertical="center"/>
    </dxf>
    <dxf>
      <alignment vertical="center"/>
    </dxf>
    <dxf>
      <border>
        <left style="medium">
          <color indexed="64"/>
        </left>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alignment horizontal="center" readingOrder="0"/>
    </dxf>
    <dxf>
      <alignment vertical="center" readingOrder="0"/>
    </dxf>
    <dxf>
      <font>
        <b/>
        <sz val="12"/>
      </font>
      <alignment horizontal="center" vertical="center" readingOrder="0"/>
    </dxf>
    <dxf>
      <font>
        <b/>
        <sz val="12"/>
      </font>
      <alignment horizontal="center" vertical="center" readingOrder="0"/>
    </dxf>
    <dxf>
      <font>
        <b/>
        <sz val="12"/>
      </font>
      <alignment horizontal="center" vertical="center"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alignment horizontal="center" readingOrder="0"/>
    </dxf>
    <dxf>
      <alignment horizontal="center" readingOrder="0"/>
    </dxf>
    <dxf>
      <alignment vertical="center" readingOrder="0"/>
    </dxf>
    <dxf>
      <alignment vertical="center"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top style="medium">
          <color indexed="64"/>
        </top>
      </bord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bottom style="thin">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horizontal="left" readingOrder="0"/>
    </dxf>
    <dxf>
      <alignment horizontal="left" readingOrder="0"/>
    </dxf>
    <dxf>
      <alignment horizontal="left" readingOrder="0"/>
    </dxf>
    <dxf>
      <alignment horizontal="left" readingOrder="0"/>
    </dxf>
    <dxf>
      <alignment horizontal="center" readingOrder="0"/>
    </dxf>
    <dxf>
      <alignment horizontal="center" readingOrder="0"/>
    </dxf>
    <dxf>
      <alignment horizontal="center"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alignment horizontal="center"/>
    </dxf>
    <dxf>
      <alignment horizontal="center"/>
    </dxf>
    <dxf>
      <alignment vertical="center"/>
    </dxf>
    <dxf>
      <alignment vertical="center"/>
    </dxf>
    <dxf>
      <border>
        <top style="medium">
          <color indexed="64"/>
        </top>
        <bottom style="medium">
          <color indexed="64"/>
        </bottom>
      </border>
    </dxf>
    <dxf>
      <border>
        <top style="medium">
          <color indexed="64"/>
        </top>
        <bottom style="medium">
          <color indexed="64"/>
        </bottom>
      </border>
    </dxf>
    <dxf>
      <border>
        <right style="medium">
          <color indexed="64"/>
        </right>
        <bottom style="medium">
          <color indexed="64"/>
        </bottom>
      </bord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alignment horizontal="left"/>
    </dxf>
    <dxf>
      <alignment vertical="bottom"/>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horizontal="center"/>
    </dxf>
    <dxf>
      <alignment horizontal="center"/>
    </dxf>
    <dxf>
      <border>
        <left style="medium">
          <color indexed="64"/>
        </left>
        <right style="medium">
          <color indexed="64"/>
        </right>
      </border>
    </dxf>
    <dxf>
      <border>
        <left style="medium">
          <color indexed="64"/>
        </left>
        <right style="medium">
          <color indexed="64"/>
        </right>
      </border>
    </dxf>
    <dxf>
      <border>
        <left style="medium">
          <color indexed="64"/>
        </left>
        <bottom style="medium">
          <color indexed="64"/>
        </bottom>
      </border>
    </dxf>
    <dxf>
      <border>
        <left style="medium">
          <color indexed="64"/>
        </left>
      </border>
    </dxf>
    <dxf>
      <alignment vertical="center"/>
    </dxf>
    <dxf>
      <alignment vertic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top style="medium">
          <color indexed="64"/>
        </top>
        <bottom style="medium">
          <color indexed="64"/>
        </bottom>
      </border>
    </dxf>
    <dxf>
      <border>
        <top style="medium">
          <color indexed="64"/>
        </top>
        <bottom style="medium">
          <color indexed="64"/>
        </bottom>
      </border>
    </dxf>
    <dxf>
      <alignment horizontal="center"/>
    </dxf>
    <dxf>
      <alignment horizontal="center"/>
    </dxf>
    <dxf>
      <alignment vertical="center"/>
    </dxf>
    <dxf>
      <alignment vertical="cent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right/>
        <top/>
        <bottom/>
        <vertical/>
        <horizontal/>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ttom style="medium">
          <color indexed="64"/>
        </bottom>
      </border>
    </dxf>
    <dxf>
      <alignment horizontal="center"/>
    </dxf>
    <dxf>
      <alignment horizontal="center"/>
    </dxf>
    <dxf>
      <alignment vertical="center"/>
    </dxf>
    <dxf>
      <alignment vertical="center"/>
    </dxf>
    <dxf>
      <alignment horizontal="left"/>
    </dxf>
    <dxf>
      <alignment horizontal="left"/>
    </dxf>
    <dxf>
      <alignment horizontal="left"/>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general"/>
    </dxf>
    <dxf>
      <alignment horizontal="general"/>
    </dxf>
    <dxf>
      <alignment horizontal="center"/>
    </dxf>
    <dxf>
      <alignment horizontal="center"/>
    </dxf>
    <dxf>
      <alignment vertical="bottom"/>
    </dxf>
    <dxf>
      <alignment vertical="bottom"/>
    </dxf>
    <dxf>
      <alignment vertical="center"/>
    </dxf>
    <dxf>
      <alignment vertical="cent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bottom style="thin">
          <color indexed="64"/>
        </bottom>
      </border>
    </dxf>
    <dxf>
      <border>
        <bottom style="thin">
          <color indexed="64"/>
        </bottom>
      </border>
    </dxf>
    <dxf>
      <border>
        <top style="medium">
          <color indexed="64"/>
        </top>
        <bottom style="medium">
          <color indexed="64"/>
        </bottom>
      </border>
    </dxf>
    <dxf>
      <border>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bottom style="thin">
          <color indexed="64"/>
        </bottom>
      </border>
    </dxf>
    <dxf>
      <border>
        <bottom style="thin">
          <color indexed="64"/>
        </bottom>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alignment horizontal="general"/>
    </dxf>
    <dxf>
      <alignment horizontal="general"/>
    </dxf>
    <dxf>
      <alignment horizontal="center"/>
    </dxf>
    <dxf>
      <alignment horizontal="center"/>
    </dxf>
    <dxf>
      <alignment vertical="bottom"/>
    </dxf>
    <dxf>
      <alignment vertical="bottom"/>
    </dxf>
    <dxf>
      <alignment vertical="center"/>
    </dxf>
    <dxf>
      <alignment vertical="cent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alignment vertical="bottom"/>
    </dxf>
    <dxf>
      <alignment vertical="bottom"/>
    </dxf>
    <dxf>
      <alignment vertical="center"/>
    </dxf>
    <dxf>
      <alignment vertical="center"/>
    </dxf>
    <dxf>
      <border>
        <top style="medium">
          <color indexed="64"/>
        </top>
        <bottom style="medium">
          <color indexed="64"/>
        </bottom>
      </border>
    </dxf>
    <dxf>
      <border>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dxf>
    <dxf>
      <alignment vertical="bottom"/>
    </dxf>
    <dxf>
      <alignment vertical="center"/>
    </dxf>
    <dxf>
      <alignment vertical="center"/>
    </dxf>
    <dxf>
      <border>
        <bottom style="medium">
          <color indexed="64"/>
        </bottom>
      </border>
    </dxf>
    <dxf>
      <border>
        <bottom style="medium">
          <color indexed="64"/>
        </bottom>
      </border>
    </dxf>
    <dxf>
      <alignment horizontal="general"/>
    </dxf>
    <dxf>
      <alignment horizontal="general"/>
    </dxf>
    <dxf>
      <alignment horizontal="general"/>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alignment horizontal="center"/>
    </dxf>
    <dxf>
      <alignment vertical="center"/>
    </dxf>
    <dxf>
      <border>
        <left/>
        <right/>
        <top/>
        <bottom/>
      </border>
    </dxf>
    <dxf>
      <border>
        <left style="medium">
          <color indexed="64"/>
        </lef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top style="medium">
          <color indexed="64"/>
        </top>
      </border>
    </dxf>
    <dxf>
      <alignment horizontal="center"/>
    </dxf>
    <dxf>
      <alignment vertical="center"/>
    </dxf>
    <dxf>
      <border>
        <left style="medium">
          <color indexed="64"/>
        </left>
        <right style="medium">
          <color indexed="64"/>
        </right>
        <top style="medium">
          <color indexed="64"/>
        </top>
        <bottom style="medium">
          <color indexed="64"/>
        </bottom>
      </border>
    </dxf>
    <dxf>
      <border>
        <right style="medium">
          <color indexed="64"/>
        </right>
      </border>
    </dxf>
    <dxf>
      <border>
        <top style="medium">
          <color indexed="64"/>
        </top>
      </border>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numFmt numFmtId="166" formatCode="#,##0.0"/>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ttom style="medium">
          <color indexed="64"/>
        </bottom>
      </border>
    </dxf>
    <dxf>
      <alignment horizontal="general"/>
    </dxf>
    <dxf>
      <alignment horizontal="general"/>
    </dxf>
    <dxf>
      <alignment horizontal="center"/>
    </dxf>
    <dxf>
      <alignment horizontal="center"/>
    </dxf>
    <dxf>
      <alignment horizontal="general"/>
    </dxf>
    <dxf>
      <alignment horizontal="general"/>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alignment horizontal="center"/>
    </dxf>
    <dxf>
      <alignment horizontal="center"/>
    </dxf>
    <dxf>
      <alignment vertical="center"/>
    </dxf>
    <dxf>
      <alignment vertical="center"/>
    </dxf>
    <dxf>
      <alignment horizontal="left"/>
    </dxf>
    <dxf>
      <alignment horizontal="left"/>
    </dxf>
    <dxf>
      <alignment horizontal="center"/>
    </dxf>
    <dxf>
      <alignment horizontal="center"/>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alignment horizontal="right"/>
    </dxf>
    <dxf>
      <alignment horizontal="right"/>
    </dxf>
    <dxf>
      <alignment horizontal="center"/>
    </dxf>
    <dxf>
      <alignment horizontal="cent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alignment horizontal="left"/>
    </dxf>
    <dxf>
      <alignment horizontal="left"/>
    </dxf>
    <dxf>
      <alignment horizontal="center"/>
    </dxf>
    <dxf>
      <alignment horizontal="center"/>
    </dxf>
    <dxf>
      <alignment vertical="top"/>
    </dxf>
    <dxf>
      <alignment vertical="top"/>
    </dxf>
    <dxf>
      <alignment vertical="bottom"/>
    </dxf>
    <dxf>
      <alignment vertical="bottom"/>
    </dxf>
    <dxf>
      <alignment vertical="center"/>
    </dxf>
    <dxf>
      <alignment vertical="center"/>
    </dxf>
    <dxf>
      <alignment horizontal="left"/>
    </dxf>
    <dxf>
      <alignment horizontal="left"/>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general"/>
    </dxf>
    <dxf>
      <alignment horizontal="general"/>
    </dxf>
    <dxf>
      <alignment horizontal="center"/>
    </dxf>
    <dxf>
      <alignment horizontal="cent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alignment horizontal="general"/>
    </dxf>
    <dxf>
      <alignment vertical="cent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general"/>
    </dxf>
    <dxf>
      <alignment horizontal="general"/>
    </dxf>
    <dxf>
      <alignment horizontal="general"/>
    </dxf>
    <dxf>
      <alignment horizontal="general"/>
    </dxf>
    <dxf>
      <alignment horizontal="center"/>
    </dxf>
    <dxf>
      <alignment horizontal="center"/>
    </dxf>
    <dxf>
      <alignment horizontal="center"/>
    </dxf>
    <dxf>
      <alignment horizontal="cent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right style="medium">
          <color indexed="64"/>
        </right>
      </border>
    </dxf>
    <dxf>
      <border>
        <right style="medium">
          <color indexed="64"/>
        </right>
      </border>
    </dxf>
    <dxf>
      <border>
        <right style="medium">
          <color indexed="64"/>
        </right>
      </border>
    </dxf>
    <dxf>
      <alignment horizontal="general"/>
    </dxf>
    <dxf>
      <alignment horizontal="general"/>
    </dxf>
    <dxf>
      <alignment horizontal="general"/>
    </dxf>
    <dxf>
      <alignment horizontal="center"/>
    </dxf>
    <dxf>
      <alignment horizontal="center"/>
    </dxf>
    <dxf>
      <alignment horizontal="center"/>
    </dxf>
    <dxf>
      <alignment horizontal="general"/>
    </dxf>
    <dxf>
      <alignment horizontal="general"/>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horizontal style="thin">
          <color indexed="64"/>
        </horizontal>
      </border>
    </dxf>
    <dxf>
      <border>
        <left style="thin">
          <color indexed="64"/>
        </left>
        <right style="thin">
          <color indexed="64"/>
        </right>
        <top style="thin">
          <color indexed="64"/>
        </top>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general"/>
    </dxf>
    <dxf>
      <alignment horizontal="center"/>
    </dxf>
    <dxf>
      <border>
        <bottom style="medium">
          <color indexed="64"/>
        </bottom>
      </border>
    </dxf>
    <dxf>
      <border>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border>
        <right style="thin">
          <color indexed="64"/>
        </right>
        <top style="thin">
          <color indexed="64"/>
        </top>
        <bottom style="thin">
          <color indexed="64"/>
        </bottom>
        <horizontal style="thin">
          <color indexed="64"/>
        </horizontal>
      </border>
    </dxf>
    <dxf>
      <border>
        <right style="thin">
          <color indexed="64"/>
        </right>
        <top style="thin">
          <color indexed="64"/>
        </top>
        <bottom style="thin">
          <color indexed="64"/>
        </bottom>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alignment vertical="bottom"/>
    </dxf>
    <dxf>
      <alignment vertical="bottom"/>
    </dxf>
    <dxf>
      <alignment vertical="center"/>
    </dxf>
    <dxf>
      <alignment vertical="cent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alignment vertical="center"/>
    </dxf>
    <dxf>
      <alignment vertical="center"/>
    </dxf>
    <dxf>
      <alignment vertical="center"/>
    </dxf>
    <dxf>
      <border>
        <top style="medium">
          <color indexed="64"/>
        </top>
        <bottom style="medium">
          <color indexed="64"/>
        </bottom>
      </border>
    </dxf>
    <dxf>
      <border>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FF00"/>
        </patternFill>
      </fill>
    </dxf>
    <dxf>
      <fill>
        <patternFill patternType="solid">
          <bgColor rgb="FFFFFF00"/>
        </patternFill>
      </fill>
    </dxf>
    <dxf>
      <fill>
        <patternFill>
          <bgColor theme="6" tint="0.59999389629810485"/>
        </patternFill>
      </fill>
    </dxf>
    <dxf>
      <fill>
        <patternFill>
          <bgColor theme="6"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medium">
          <color indexed="64"/>
        </top>
        <bottom style="medium">
          <color indexed="64"/>
        </bottom>
      </border>
    </dxf>
    <dxf>
      <border>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numFmt numFmtId="3" formatCode="#,##0"/>
    </dxf>
    <dxf>
      <numFmt numFmtId="3" formatCode="#,##0"/>
    </dxf>
    <dxf>
      <numFmt numFmtId="3" formatCode="#,##0"/>
    </dxf>
    <dxf>
      <numFmt numFmtId="3" formatCode="#,##0"/>
    </dxf>
    <dxf>
      <numFmt numFmtId="3" formatCode="#,##0"/>
    </dxf>
    <dxf>
      <numFmt numFmtId="3" formatCode="#,##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alignment horizontal="center"/>
    </dxf>
    <dxf>
      <alignment vertical="center"/>
    </dxf>
    <dxf>
      <border>
        <left/>
        <right/>
        <top/>
        <bottom/>
      </border>
    </dxf>
    <dxf>
      <border>
        <left style="medium">
          <color indexed="64"/>
        </lef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top style="medium">
          <color indexed="64"/>
        </top>
      </border>
    </dxf>
    <dxf>
      <alignment horizontal="center"/>
    </dxf>
    <dxf>
      <alignment vertical="center"/>
    </dxf>
    <dxf>
      <border>
        <left style="medium">
          <color indexed="64"/>
        </left>
        <right style="medium">
          <color indexed="64"/>
        </right>
        <top style="medium">
          <color indexed="64"/>
        </top>
        <bottom style="medium">
          <color indexed="64"/>
        </bottom>
      </border>
    </dxf>
    <dxf>
      <border>
        <right style="medium">
          <color indexed="64"/>
        </right>
      </border>
    </dxf>
    <dxf>
      <border>
        <top style="medium">
          <color indexed="64"/>
        </top>
      </border>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numFmt numFmtId="166" formatCode="#,##0.0"/>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top style="medium">
          <color indexed="64"/>
        </top>
        <bottom style="medium">
          <color indexed="64"/>
        </bottom>
      </border>
    </dxf>
    <dxf>
      <border>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alignment horizontal="general"/>
    </dxf>
    <dxf>
      <alignment horizontal="general"/>
    </dxf>
    <dxf>
      <alignment horizontal="center"/>
    </dxf>
    <dxf>
      <alignment horizontal="center"/>
    </dxf>
    <dxf>
      <alignment vertical="center"/>
    </dxf>
    <dxf>
      <alignment vertical="cent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alignment horizontal="center"/>
    </dxf>
    <dxf>
      <alignment horizontal="center"/>
    </dxf>
    <dxf>
      <alignment vertical="center"/>
    </dxf>
    <dxf>
      <alignment vertical="center"/>
    </dxf>
    <dxf>
      <alignment horizontal="left"/>
    </dxf>
    <dxf>
      <alignment horizontal="left"/>
    </dxf>
    <dxf>
      <alignment horizontal="center"/>
    </dxf>
    <dxf>
      <alignment horizontal="center"/>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top style="medium">
          <color indexed="64"/>
        </top>
      </border>
    </dxf>
    <dxf>
      <border>
        <top style="medium">
          <color indexed="64"/>
        </top>
      </border>
    </dxf>
    <dxf>
      <alignment horizontal="left"/>
    </dxf>
    <dxf>
      <alignment horizontal="center"/>
    </dxf>
    <dxf>
      <border>
        <top style="medium">
          <color indexed="64"/>
        </top>
      </border>
    </dxf>
    <dxf>
      <border>
        <top style="medium">
          <color indexed="64"/>
        </top>
      </border>
    </dxf>
    <dxf>
      <border>
        <bottom style="medium">
          <color indexed="64"/>
        </bottom>
      </border>
    </dxf>
    <dxf>
      <border>
        <bottom style="medium">
          <color indexed="64"/>
        </bottom>
      </border>
    </dxf>
    <dxf>
      <font>
        <b/>
      </font>
    </dxf>
    <dxf>
      <font>
        <b/>
      </font>
    </dxf>
    <dxf>
      <font>
        <b/>
      </font>
    </dxf>
    <dxf>
      <font>
        <b/>
      </font>
    </dxf>
    <dxf>
      <font>
        <b/>
      </font>
    </dxf>
    <dxf>
      <font>
        <b/>
      </font>
    </dxf>
    <dxf>
      <font>
        <b/>
      </font>
    </dxf>
    <dxf>
      <border>
        <bottom style="medium">
          <color indexed="64"/>
        </bottom>
      </border>
    </dxf>
    <dxf>
      <border>
        <bottom style="medium">
          <color indexed="64"/>
        </bottom>
      </border>
    </dxf>
    <dxf>
      <numFmt numFmtId="166" formatCode="#,##0.0"/>
    </dxf>
    <dxf>
      <numFmt numFmtId="4" formatCode="#,##0.00"/>
    </dxf>
    <dxf>
      <numFmt numFmtId="166" formatCode="#,##0.0"/>
    </dxf>
    <dxf>
      <numFmt numFmtId="3" formatCode="#,##0"/>
    </dxf>
    <dxf>
      <numFmt numFmtId="3" formatCode="#,##0"/>
    </dxf>
    <dxf>
      <numFmt numFmtId="3" formatCode="#,##0"/>
    </dxf>
    <dxf>
      <alignment horizontal="center"/>
    </dxf>
    <dxf>
      <alignment vertical="center"/>
    </dxf>
    <dxf>
      <alignment horizontal="cent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horizontal="general"/>
    </dxf>
    <dxf>
      <alignment horizontal="general"/>
    </dxf>
    <dxf>
      <alignment horizontal="center"/>
    </dxf>
    <dxf>
      <alignment horizontal="cent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bottom style="medium">
          <color indexed="64"/>
        </bottom>
      </border>
    </dxf>
    <dxf>
      <border>
        <bottom style="medium">
          <color indexed="64"/>
        </bottom>
      </border>
    </dxf>
    <dxf>
      <border>
        <bottom style="medium">
          <color indexed="64"/>
        </bottom>
      </border>
    </dxf>
    <dxf>
      <font>
        <b/>
      </font>
    </dxf>
    <dxf>
      <font>
        <b/>
      </font>
    </dxf>
    <dxf>
      <font>
        <b/>
      </font>
    </dxf>
    <dxf>
      <font>
        <b/>
      </font>
    </dxf>
    <dxf>
      <font>
        <b/>
      </font>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alignment vertical="center"/>
    </dxf>
    <dxf>
      <alignment vertical="center"/>
    </dxf>
    <dxf>
      <alignment vertical="center"/>
    </dxf>
    <dxf>
      <alignment horizontal="center"/>
    </dxf>
    <dxf>
      <alignment horizontal="center"/>
    </dxf>
    <dxf>
      <alignment horizontal="cent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border>
        <left/>
        <top/>
        <vertical/>
        <horizontal/>
      </border>
    </dxf>
    <dxf>
      <alignment horizontal="center"/>
    </dxf>
    <dxf>
      <alignment vertical="center"/>
    </dxf>
    <dxf>
      <fill>
        <patternFill>
          <bgColor auto="1"/>
        </patternFill>
      </fill>
    </dxf>
    <dxf>
      <fill>
        <patternFill>
          <bgColor auto="1"/>
        </patternFill>
      </fill>
    </dxf>
    <dxf>
      <alignment vertical="center"/>
    </dxf>
    <dxf>
      <border>
        <left/>
        <right/>
        <top/>
        <bottom/>
        <vertical/>
        <horizontal/>
      </border>
    </dxf>
    <dxf>
      <border>
        <left/>
        <top/>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font>
        <sz val="12"/>
      </font>
    </dxf>
    <dxf>
      <border>
        <right/>
        <top/>
        <bottom/>
        <horizontal/>
      </border>
    </dxf>
    <dxf>
      <alignment vertical="center"/>
    </dxf>
    <dxf>
      <alignment horizontal="general"/>
    </dxf>
    <dxf>
      <alignment horizontal="center"/>
    </dxf>
    <dxf>
      <border>
        <left style="medium">
          <color indexed="64"/>
        </left>
        <right style="medium">
          <color indexed="64"/>
        </right>
        <top style="medium">
          <color indexed="64"/>
        </top>
        <bottom style="medium">
          <color indexed="64"/>
        </bottom>
      </border>
    </dxf>
    <dxf>
      <border>
        <left/>
        <right/>
        <top/>
        <bottom/>
        <vertical/>
        <horizontal/>
      </border>
    </dxf>
    <dxf>
      <border>
        <left/>
        <right/>
        <top/>
        <bottom/>
        <vertical/>
        <horizontal/>
      </border>
    </dxf>
    <dxf>
      <alignment horizontal="center"/>
    </dxf>
    <dxf>
      <alignment vertical="center"/>
    </dxf>
    <dxf>
      <alignment horizontal="center"/>
    </dxf>
    <dxf>
      <alignment vertical="cent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vertical style="thin">
          <color indexed="64"/>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ill>
        <patternFill patternType="solid">
          <bgColor theme="9" tint="0.59999389629810485"/>
        </patternFill>
      </fill>
    </dxf>
    <dxf>
      <fill>
        <patternFill patternType="solid">
          <bgColor theme="9" tint="0.59999389629810485"/>
        </patternFill>
      </fill>
    </dxf>
    <dxf>
      <fill>
        <patternFill>
          <bgColor auto="1"/>
        </patternFill>
      </fill>
    </dxf>
    <dxf>
      <border>
        <top style="medium">
          <color indexed="64"/>
        </top>
        <bottom style="medium">
          <color indexed="64"/>
        </bottom>
      </border>
    </dxf>
    <dxf>
      <border>
        <top style="medium">
          <color indexed="64"/>
        </top>
        <bottom style="medium">
          <color indexed="64"/>
        </bottom>
      </border>
    </dxf>
    <dxf>
      <fill>
        <patternFill patternType="solid">
          <bgColor theme="9" tint="0.79998168889431442"/>
        </patternFill>
      </fill>
    </dxf>
    <dxf>
      <fill>
        <patternFill>
          <bgColor auto="1"/>
        </patternFill>
      </fill>
    </dxf>
    <dxf>
      <fill>
        <patternFill>
          <bgColor auto="1"/>
        </patternFill>
      </fill>
    </dxf>
    <dxf>
      <fill>
        <patternFill patternType="solid">
          <bgColor theme="9" tint="0.79998168889431442"/>
        </patternFill>
      </fill>
    </dxf>
    <dxf>
      <fill>
        <patternFill patternType="solid">
          <bgColor theme="9" tint="0.79998168889431442"/>
        </patternFill>
      </fill>
    </dxf>
    <dxf>
      <fill>
        <patternFill>
          <bgColor auto="1"/>
        </patternFill>
      </fill>
    </dxf>
    <dxf>
      <fill>
        <patternFill>
          <bgColor auto="1"/>
        </patternFill>
      </fill>
    </dxf>
    <dxf>
      <fill>
        <patternFill patternType="solid">
          <bgColor theme="9" tint="0.59999389629810485"/>
        </patternFill>
      </fill>
    </dxf>
    <dxf>
      <fill>
        <patternFill patternType="solid">
          <bgColor theme="9" tint="0.59999389629810485"/>
        </patternFill>
      </fill>
    </dxf>
    <dxf>
      <fill>
        <patternFill>
          <bgColor auto="1"/>
        </patternFill>
      </fill>
    </dxf>
    <dxf>
      <fill>
        <patternFill>
          <bgColor auto="1"/>
        </patternFill>
      </fill>
    </dxf>
    <dxf>
      <fill>
        <patternFill>
          <bgColor theme="9" tint="0.59999389629810485"/>
        </patternFill>
      </fill>
    </dxf>
    <dxf>
      <fill>
        <patternFill>
          <bgColor auto="1"/>
        </patternFill>
      </fill>
    </dxf>
    <dxf>
      <fill>
        <patternFill patternType="solid">
          <bgColor theme="9" tint="0.79998168889431442"/>
        </patternFill>
      </fill>
    </dxf>
    <dxf>
      <fill>
        <patternFill>
          <bgColor auto="1"/>
        </patternFill>
      </fill>
    </dxf>
    <dxf>
      <border>
        <top style="medium">
          <color indexed="64"/>
        </top>
        <bottom style="medium">
          <color indexed="64"/>
        </bottom>
      </border>
    </dxf>
    <dxf>
      <border>
        <top style="medium">
          <color indexed="64"/>
        </top>
        <bottom style="medium">
          <color indexed="64"/>
        </bottom>
      </border>
    </dxf>
    <dxf>
      <fill>
        <patternFill patternType="solid">
          <bgColor theme="9" tint="0.59999389629810485"/>
        </patternFill>
      </fill>
    </dxf>
    <dxf>
      <fill>
        <patternFill>
          <bgColor auto="1"/>
        </patternFill>
      </fill>
    </dxf>
    <dxf>
      <fill>
        <patternFill patternType="solid">
          <bgColor theme="4" tint="0.79998168889431442"/>
        </patternFill>
      </fill>
    </dxf>
    <dxf>
      <fill>
        <patternFill patternType="solid">
          <bgColor theme="4" tint="0.79998168889431442"/>
        </patternFill>
      </fill>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fill>
        <patternFill patternType="solid">
          <bgColor theme="7" tint="0.79998168889431442"/>
        </patternFill>
      </fill>
    </dxf>
    <dxf>
      <fill>
        <patternFill patternType="solid">
          <bgColor theme="7" tint="0.79998168889431442"/>
        </patternFill>
      </fill>
    </dxf>
    <dxf>
      <fill>
        <patternFill>
          <bgColor auto="1"/>
        </patternFill>
      </fill>
    </dxf>
    <dxf>
      <fill>
        <patternFill>
          <bgColor auto="1"/>
        </patternFill>
      </fill>
    </dxf>
    <dxf>
      <fill>
        <patternFill>
          <bgColor auto="1"/>
        </patternFill>
      </fill>
    </dxf>
    <dxf>
      <fill>
        <patternFill>
          <bgColor auto="1"/>
        </patternFill>
      </fill>
    </dxf>
    <dxf>
      <fill>
        <patternFill patternType="solid">
          <bgColor theme="7" tint="0.59999389629810485"/>
        </patternFill>
      </fill>
    </dxf>
    <dxf>
      <fill>
        <patternFill patternType="solid">
          <bgColor theme="7" tint="0.59999389629810485"/>
        </patternFill>
      </fill>
    </dxf>
    <dxf>
      <fill>
        <patternFill>
          <bgColor auto="1"/>
        </patternFill>
      </fill>
    </dxf>
    <dxf>
      <fill>
        <patternFill>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alignment vertical="bottom"/>
    </dxf>
    <dxf>
      <alignment vertical="cent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top style="thin">
          <color indexed="64"/>
        </top>
      </border>
    </dxf>
    <dxf>
      <alignment horizontal="general"/>
    </dxf>
    <dxf>
      <alignment horizontal="center"/>
    </dxf>
    <dxf>
      <border>
        <horizontal style="thin">
          <color indexed="64"/>
        </horizontal>
      </border>
    </dxf>
    <dxf>
      <alignment vertical="center"/>
    </dxf>
    <dxf>
      <border>
        <top style="thin">
          <color indexed="64"/>
        </top>
      </border>
    </dxf>
    <dxf>
      <border>
        <top style="thin">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0"/>
      </font>
      <alignment wrapText="1"/>
    </dxf>
    <dxf>
      <font>
        <b/>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alignment vertical="center"/>
    </dxf>
    <dxf>
      <alignment vertical="center"/>
    </dxf>
    <dxf>
      <border>
        <left style="thin">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bottom"/>
    </dxf>
    <dxf>
      <alignment vertical="center"/>
    </dxf>
    <dxf>
      <alignment horizontal="general"/>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font>
        <sz val="12"/>
      </font>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right/>
        <top/>
        <bottom/>
        <vertical/>
      </border>
    </dxf>
    <dxf>
      <alignment horizontal="general" vertical="bottom"/>
    </dxf>
    <dxf>
      <border>
        <left/>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rder>
    </dxf>
    <dxf>
      <border>
        <left/>
        <right/>
        <top/>
        <bottom/>
      </border>
    </dxf>
    <dxf>
      <border>
        <left style="medium">
          <color indexed="64"/>
        </left>
        <right style="medium">
          <color indexed="64"/>
        </right>
        <top style="medium">
          <color indexed="64"/>
        </top>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alignment horizontal="center"/>
    </dxf>
    <dxf>
      <alignment horizontal="center"/>
    </dxf>
    <dxf>
      <alignment vertic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border>
    </dxf>
    <dxf>
      <border>
        <left style="medium">
          <color indexed="64"/>
        </left>
      </border>
    </dxf>
    <dxf>
      <font>
        <u/>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fill>
        <patternFill>
          <fgColor indexed="64"/>
          <bgColor indexed="6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border>
    </dxf>
    <dxf>
      <border>
        <left style="medium">
          <color indexed="64"/>
        </left>
      </border>
    </dxf>
    <dxf>
      <font>
        <b/>
      </font>
    </dxf>
    <dxf>
      <font>
        <b/>
      </font>
    </dxf>
    <dxf>
      <font>
        <b/>
      </font>
    </dxf>
    <dxf>
      <font>
        <b/>
      </font>
    </dxf>
    <dxf>
      <font>
        <b/>
      </font>
    </dxf>
    <dxf>
      <font>
        <b/>
      </font>
    </dxf>
    <dxf>
      <font>
        <b/>
      </font>
    </dxf>
    <dxf>
      <font>
        <b/>
      </font>
    </dxf>
    <dxf>
      <border>
        <left style="medium">
          <color indexed="64"/>
        </left>
        <top style="medium">
          <color indexed="64"/>
        </top>
      </border>
    </dxf>
    <dxf>
      <border>
        <left style="medium">
          <color indexed="64"/>
        </left>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left style="medium">
          <color indexed="64"/>
        </left>
        <right style="medium">
          <color indexed="64"/>
        </right>
      </border>
    </dxf>
    <dxf>
      <border>
        <left style="medium">
          <color indexed="64"/>
        </left>
        <right style="medium">
          <color indexed="64"/>
        </right>
      </border>
    </dxf>
    <dxf>
      <alignment vertical="top"/>
    </dxf>
    <dxf>
      <alignment horizontal="left"/>
    </dxf>
    <dxf>
      <alignment vertical="bottom"/>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general"/>
    </dxf>
    <dxf>
      <alignment horizontal="general"/>
    </dxf>
    <dxf>
      <alignment horizontal="center"/>
    </dxf>
    <dxf>
      <alignment horizontal="center"/>
    </dxf>
    <dxf>
      <alignment vertical="center"/>
    </dxf>
    <dxf>
      <alignment vertical="center"/>
    </dxf>
    <dxf>
      <alignment vertical="bottom"/>
    </dxf>
    <dxf>
      <alignment vertical="bottom"/>
    </dxf>
    <dxf>
      <alignment vertical="center"/>
    </dxf>
    <dxf>
      <alignment vertical="center"/>
    </dxf>
    <dxf>
      <alignment horizontal="center"/>
    </dxf>
    <dxf>
      <alignment horizontal="center"/>
    </dxf>
    <dxf>
      <alignment vertical="center"/>
    </dxf>
    <dxf>
      <alignment vertical="center"/>
    </dxf>
    <dxf>
      <alignment horizontal="left"/>
    </dxf>
    <dxf>
      <alignment horizontal="left"/>
    </dxf>
    <dxf>
      <alignment horizontal="center"/>
    </dxf>
    <dxf>
      <alignment horizontal="center"/>
    </dxf>
    <dxf>
      <font>
        <b/>
      </font>
    </dxf>
    <dxf>
      <font>
        <b/>
      </font>
    </dxf>
    <dxf>
      <font>
        <b/>
      </font>
    </dxf>
    <dxf>
      <font>
        <b/>
      </font>
    </dxf>
    <dxf>
      <font>
        <b/>
      </font>
    </dxf>
    <dxf>
      <font>
        <b/>
      </font>
    </dxf>
    <dxf>
      <font>
        <b/>
      </font>
    </dxf>
    <dxf>
      <font>
        <b/>
      </font>
    </dxf>
    <dxf>
      <alignment horizontal="center"/>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font>
        <b/>
      </font>
    </dxf>
    <dxf>
      <font>
        <b/>
      </font>
    </dxf>
    <dxf>
      <font>
        <b/>
      </font>
    </dxf>
    <dxf>
      <font>
        <b/>
      </fon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ttom style="medium">
          <color indexed="64"/>
        </bottom>
      </border>
    </dxf>
    <dxf>
      <border>
        <top style="medium">
          <color indexed="64"/>
        </top>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alignment horizontal="left"/>
    </dxf>
    <dxf>
      <border>
        <left style="medium">
          <color indexed="64"/>
        </left>
      </border>
    </dxf>
    <dxf>
      <border>
        <left style="medium">
          <color indexed="64"/>
        </left>
      </border>
    </dxf>
    <dxf>
      <border>
        <left style="medium">
          <color indexed="64"/>
        </left>
      </border>
    </dxf>
    <dxf>
      <border>
        <left style="medium">
          <color indexed="64"/>
        </left>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border>
    </dxf>
    <dxf>
      <border>
        <left/>
      </border>
    </dxf>
    <dxf>
      <border>
        <left/>
      </border>
    </dxf>
    <dxf>
      <border>
        <left/>
      </border>
    </dxf>
    <dxf>
      <border>
        <left/>
      </border>
    </dxf>
    <dxf>
      <border>
        <left/>
      </border>
    </dxf>
    <dxf>
      <border>
        <left/>
      </border>
    </dxf>
    <dxf>
      <border>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general"/>
    </dxf>
    <dxf>
      <alignment horizontal="general"/>
    </dxf>
    <dxf>
      <alignment horizontal="general"/>
    </dxf>
    <dxf>
      <alignment horizontal="general"/>
    </dxf>
    <dxf>
      <alignment horizontal="general"/>
    </dxf>
    <dxf>
      <alignment horizontal="general"/>
    </dxf>
    <dxf>
      <alignment horizontal="center"/>
    </dxf>
    <dxf>
      <alignment horizontal="center"/>
    </dxf>
    <dxf>
      <alignment horizontal="center"/>
    </dxf>
    <dxf>
      <alignment horizontal="center"/>
    </dxf>
    <dxf>
      <alignment horizontal="center"/>
    </dxf>
    <dxf>
      <alignment horizontal="center"/>
    </dxf>
    <dxf>
      <border>
        <top style="medium">
          <color indexed="64"/>
        </top>
      </border>
    </dxf>
    <dxf>
      <border>
        <top style="medium">
          <color indexed="64"/>
        </top>
      </border>
    </dxf>
    <dxf>
      <font>
        <b/>
      </font>
    </dxf>
    <dxf>
      <font>
        <b/>
      </font>
    </dxf>
    <dxf>
      <font>
        <b/>
      </font>
    </dxf>
    <dxf>
      <font>
        <b/>
      </font>
    </dxf>
    <dxf>
      <font>
        <b/>
      </font>
    </dxf>
    <dxf>
      <font>
        <b/>
      </font>
    </dxf>
    <dxf>
      <font>
        <strike val="0"/>
        <condense val="0"/>
        <extend val="0"/>
        <outline val="0"/>
        <shadow val="0"/>
        <vertAlign val="baseline"/>
        <sz val="11"/>
        <color theme="1"/>
        <name val="Calibri"/>
        <scheme val="minor"/>
      </font>
    </dxf>
    <dxf>
      <font>
        <strike val="0"/>
        <condense val="0"/>
        <extend val="0"/>
        <outline val="0"/>
        <shadow val="0"/>
        <vertAlign val="baseline"/>
        <sz val="11"/>
        <color theme="1"/>
        <name val="Calibri"/>
        <scheme val="minor"/>
      </font>
    </dxf>
    <dxf>
      <font>
        <b/>
      </font>
    </dxf>
    <dxf>
      <font>
        <b/>
      </font>
    </dxf>
    <dxf>
      <font>
        <b/>
      </font>
    </dxf>
    <dxf>
      <alignment vertical="center"/>
    </dxf>
    <dxf>
      <font>
        <b val="0"/>
      </font>
    </dxf>
    <dxf>
      <font>
        <b val="0"/>
      </font>
    </dxf>
    <dxf>
      <font>
        <b val="0"/>
      </font>
    </dxf>
    <dxf>
      <font>
        <b val="0"/>
      </font>
    </dxf>
    <dxf>
      <font>
        <b val="0"/>
      </font>
    </dxf>
    <dxf>
      <font>
        <b val="0"/>
      </font>
    </dxf>
    <dxf>
      <font>
        <b val="0"/>
      </font>
    </dxf>
    <dxf>
      <font>
        <b val="0"/>
      </font>
    </dxf>
    <dxf>
      <font>
        <b val="0"/>
      </font>
    </dxf>
    <dxf>
      <font>
        <b val="0"/>
      </font>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alignment horizontal="center"/>
    </dxf>
    <dxf>
      <alignment vertical="center"/>
    </dxf>
    <dxf>
      <border>
        <top style="medium">
          <color indexed="64"/>
        </top>
        <bottom style="medium">
          <color indexed="64"/>
        </bottom>
      </border>
    </dxf>
    <dxf>
      <border>
        <top style="medium">
          <color indexed="64"/>
        </top>
        <bottom style="medium">
          <color indexed="64"/>
        </bottom>
      </border>
    </dxf>
    <dxf>
      <border>
        <right style="medium">
          <color indexed="64"/>
        </right>
        <bottom style="medium">
          <color indexed="64"/>
        </bottom>
      </bord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alignment horizontal="left"/>
    </dxf>
    <dxf>
      <alignment vertical="bottom"/>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alignment vertical="center"/>
    </dxf>
    <dxf>
      <alignment vertical="center"/>
    </dxf>
    <dxf>
      <alignment horizontal="center"/>
    </dxf>
    <dxf>
      <alignment horizontal="center"/>
    </dxf>
    <dxf>
      <border>
        <left style="medium">
          <color indexed="64"/>
        </left>
        <right style="medium">
          <color indexed="64"/>
        </right>
      </border>
    </dxf>
    <dxf>
      <border>
        <left style="medium">
          <color indexed="64"/>
        </left>
        <bottom style="medium">
          <color indexed="64"/>
        </bottom>
      </border>
    </dxf>
    <dxf>
      <border>
        <left style="medium">
          <color indexed="64"/>
        </left>
      </border>
    </dxf>
    <dxf>
      <alignment vertical="center"/>
    </dxf>
    <dxf>
      <alignment horizontal="center"/>
    </dxf>
    <dxf>
      <border>
        <left style="medium">
          <color indexed="64"/>
        </left>
        <right style="medium">
          <color indexed="64"/>
        </right>
        <top style="medium">
          <color indexed="64"/>
        </top>
        <bottom style="medium">
          <color indexed="64"/>
        </bottom>
      </border>
    </dxf>
    <dxf>
      <border>
        <left style="medium">
          <color indexed="64"/>
        </left>
        <top style="medium">
          <color indexed="64"/>
        </top>
        <bottom style="medium">
          <color indexed="64"/>
        </bottom>
      </border>
    </dxf>
    <dxf>
      <alignment horizontal="general"/>
    </dxf>
    <dxf>
      <alignment vertical="center"/>
    </dxf>
    <dxf>
      <border>
        <right style="medium">
          <color indexed="64"/>
        </right>
        <top style="medium">
          <color indexed="64"/>
        </top>
        <bottom style="medium">
          <color indexed="64"/>
        </bottom>
      </border>
    </dxf>
    <dxf>
      <protection locked="0" hidden="0"/>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rder>
    </dxf>
    <dxf>
      <border>
        <top style="medium">
          <color indexed="64"/>
        </top>
      </border>
    </dxf>
    <dxf>
      <border>
        <left style="medium">
          <color indexed="64"/>
        </left>
        <right style="medium">
          <color indexed="64"/>
        </right>
      </border>
    </dxf>
    <dxf>
      <alignment horizontal="center"/>
    </dxf>
    <dxf>
      <alignment horizontal="center"/>
    </dxf>
    <dxf>
      <alignment horizontal="center"/>
    </dxf>
    <dxf>
      <alignment vertical="center"/>
    </dxf>
    <dxf>
      <alignment vertical="center"/>
    </dxf>
    <dxf>
      <alignment vertical="center"/>
    </dxf>
    <dxf>
      <alignment horizontal="left"/>
    </dxf>
    <dxf>
      <alignment horizontal="left"/>
    </dxf>
    <dxf>
      <alignment horizontal="left"/>
    </dxf>
    <dxf>
      <alignment horizontal="center"/>
    </dxf>
    <dxf>
      <alignment horizontal="center"/>
    </dxf>
    <dxf>
      <alignment horizontal="center"/>
    </dxf>
    <dxf>
      <border>
        <top style="medium">
          <color indexed="64"/>
        </top>
        <bottom style="medium">
          <color indexed="64"/>
        </bottom>
      </border>
    </dxf>
    <dxf>
      <border>
        <right style="medium">
          <color indexed="64"/>
        </right>
      </border>
    </dxf>
    <dxf>
      <border>
        <bottom style="thin">
          <color indexed="64"/>
        </bottom>
      </border>
    </dxf>
    <dxf>
      <border>
        <bottom style="thin">
          <color indexed="64"/>
        </bottom>
      </border>
    </dxf>
    <dxf>
      <border>
        <bottom style="thin">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top style="medium">
          <color indexed="64"/>
        </top>
      </border>
    </dxf>
    <dxf>
      <border>
        <top style="medium">
          <color indexed="64"/>
        </top>
      </border>
    </dxf>
    <dxf>
      <numFmt numFmtId="35" formatCode="_ * #,##0.00_ ;_ * \-#,##0.00_ ;_ * &quot;-&quot;??_ ;_ @_ "/>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horizontal="general"/>
    </dxf>
    <dxf>
      <alignment horizontal="general"/>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vertical="center"/>
    </dxf>
    <dxf>
      <alignment vertic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4" formatCode="#,##0.00"/>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ttom style="medium">
          <color indexed="64"/>
        </bottom>
      </border>
    </dxf>
    <dxf>
      <numFmt numFmtId="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rder>
    </dxf>
    <dxf>
      <border>
        <bottom style="medium">
          <color indexed="64"/>
        </bottom>
      </border>
    </dxf>
    <dxf>
      <border>
        <top style="medium">
          <color indexed="64"/>
        </top>
      </border>
    </dxf>
    <dxf>
      <border>
        <top style="medium">
          <color indexed="64"/>
        </top>
      </border>
    </dxf>
    <dxf>
      <border>
        <left style="medium">
          <color indexed="64"/>
        </left>
        <right style="medium">
          <color indexed="64"/>
        </right>
      </border>
    </dxf>
    <dxf>
      <alignment horizontal="left"/>
    </dxf>
    <dxf>
      <alignment horizontal="general"/>
    </dxf>
    <dxf>
      <alignment horizontal="left"/>
    </dxf>
    <dxf>
      <alignment horizontal="center"/>
    </dxf>
    <dxf>
      <alignment horizontal="center"/>
    </dxf>
    <dxf>
      <alignment horizontal="center"/>
    </dxf>
    <dxf>
      <alignment vertical="center"/>
    </dxf>
    <dxf>
      <alignment vertical="center"/>
    </dxf>
    <dxf>
      <alignment vertical="center"/>
    </dxf>
    <dxf>
      <alignment horizontal="left"/>
    </dxf>
    <dxf>
      <alignment horizontal="left"/>
    </dxf>
    <dxf>
      <alignment horizontal="left"/>
    </dxf>
    <dxf>
      <alignment horizontal="center"/>
    </dxf>
    <dxf>
      <alignment horizontal="center"/>
    </dxf>
    <dxf>
      <alignment horizontal="center"/>
    </dxf>
    <dxf>
      <fill>
        <patternFill patternType="solid">
          <bgColor theme="6" tint="0.79998168889431442"/>
        </patternFill>
      </fill>
    </dxf>
    <dxf>
      <fill>
        <patternFill patternType="solid">
          <bgColor theme="3" tint="0.79998168889431442"/>
        </patternFill>
      </fill>
    </dxf>
    <dxf>
      <fill>
        <patternFill>
          <bgColor theme="5" tint="0.59999389629810485"/>
        </patternFill>
      </fill>
    </dxf>
    <dxf>
      <fill>
        <patternFill>
          <bgColor theme="4" tint="0.59999389629810485"/>
        </patternFill>
      </fill>
    </dxf>
    <dxf>
      <border>
        <bottom style="thin">
          <color indexed="64"/>
        </bottom>
      </border>
    </dxf>
    <dxf>
      <border>
        <bottom style="thin">
          <color indexed="64"/>
        </bottom>
      </border>
    </dxf>
    <dxf>
      <fill>
        <patternFill>
          <bgColor auto="1"/>
        </patternFill>
      </fill>
    </dxf>
    <dxf>
      <border>
        <bottom style="medium">
          <color indexed="64"/>
        </bottom>
      </border>
    </dxf>
    <dxf>
      <fill>
        <patternFill>
          <fgColor theme="4" tint="0.59999389629810485"/>
        </patternFill>
      </fill>
    </dxf>
    <dxf>
      <border>
        <left/>
        <right/>
        <bottom/>
      </border>
    </dxf>
    <dxf>
      <border>
        <left/>
        <right/>
        <bottom/>
      </border>
    </dxf>
    <dxf>
      <border>
        <left/>
        <right/>
        <bottom/>
      </border>
    </dxf>
    <dxf>
      <border>
        <left/>
        <right/>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fill>
        <patternFill patternType="solid">
          <bgColor theme="0"/>
        </patternFill>
      </fill>
    </dxf>
    <dxf>
      <numFmt numFmtId="0" formatCode="General"/>
      <fill>
        <patternFill patternType="none">
          <fgColor indexed="64"/>
          <bgColor indexed="65"/>
        </patternFill>
      </fill>
      <alignment horizontal="general" vertical="bottom" textRotation="0" wrapText="0" indent="0" justifyLastLine="0" shrinkToFit="0" readingOrder="0"/>
    </dxf>
    <dxf>
      <numFmt numFmtId="4" formatCode="#,##0.00"/>
      <fill>
        <patternFill patternType="solid">
          <fgColor indexed="64"/>
          <bgColor theme="0"/>
        </patternFill>
      </fill>
      <alignment horizontal="center" vertical="center"/>
    </dxf>
    <dxf>
      <font>
        <b val="0"/>
      </font>
    </dxf>
    <dxf>
      <font>
        <b val="0"/>
      </font>
    </dxf>
    <dxf>
      <font>
        <b val="0"/>
      </font>
    </dxf>
    <dxf>
      <font>
        <b val="0"/>
      </font>
    </dxf>
    <dxf>
      <font>
        <b val="0"/>
      </font>
    </dxf>
    <dxf>
      <font>
        <b val="0"/>
      </font>
    </dxf>
    <dxf>
      <font>
        <b val="0"/>
      </font>
    </dxf>
    <dxf>
      <font>
        <b val="0"/>
      </font>
    </dxf>
    <dxf>
      <font>
        <b val="0"/>
      </font>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alignment horizontal="general"/>
    </dxf>
    <dxf>
      <alignment vertical="cent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general"/>
    </dxf>
    <dxf>
      <alignment horizontal="general"/>
    </dxf>
    <dxf>
      <alignment horizontal="general"/>
    </dxf>
    <dxf>
      <alignment horizontal="general"/>
    </dxf>
    <dxf>
      <alignment horizontal="center"/>
    </dxf>
    <dxf>
      <alignment horizontal="center"/>
    </dxf>
    <dxf>
      <alignment horizontal="center"/>
    </dxf>
    <dxf>
      <alignment horizontal="cent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right style="medium">
          <color indexed="64"/>
        </right>
      </border>
    </dxf>
    <dxf>
      <border>
        <right style="medium">
          <color indexed="64"/>
        </right>
      </border>
    </dxf>
    <dxf>
      <border>
        <right style="medium">
          <color indexed="64"/>
        </right>
      </border>
    </dxf>
    <dxf>
      <alignment horizontal="left"/>
    </dxf>
    <dxf>
      <alignment horizontal="center"/>
    </dxf>
    <dxf>
      <alignment horizontal="general"/>
    </dxf>
    <dxf>
      <alignment horizontal="general"/>
    </dxf>
    <dxf>
      <alignment horizontal="center"/>
    </dxf>
    <dxf>
      <alignment horizontal="cent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general"/>
    </dxf>
    <dxf>
      <alignment horizontal="general"/>
    </dxf>
    <dxf>
      <alignment horizontal="general"/>
    </dxf>
    <dxf>
      <alignment horizontal="center"/>
    </dxf>
    <dxf>
      <alignment horizontal="center"/>
    </dxf>
    <dxf>
      <alignment horizontal="center"/>
    </dxf>
    <dxf>
      <alignment horizontal="general"/>
    </dxf>
    <dxf>
      <alignment horizontal="general"/>
    </dxf>
    <dxf>
      <alignment horizontal="general"/>
    </dxf>
    <dxf>
      <alignment horizontal="center"/>
    </dxf>
    <dxf>
      <alignment horizontal="center"/>
    </dxf>
    <dxf>
      <alignment horizontal="center"/>
    </dxf>
    <dxf>
      <alignment vertical="center"/>
    </dxf>
    <dxf>
      <alignment vertical="center"/>
    </dxf>
    <dxf>
      <alignment vertical="center"/>
    </dxf>
    <dxf>
      <border>
        <left style="medium">
          <color indexed="64"/>
        </left>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alignment horizontal="center" readingOrder="0"/>
    </dxf>
    <dxf>
      <alignment vertical="center" readingOrder="0"/>
    </dxf>
    <dxf>
      <font>
        <b/>
        <sz val="12"/>
      </font>
      <alignment horizontal="center" vertical="center" readingOrder="0"/>
    </dxf>
    <dxf>
      <font>
        <b/>
        <sz val="12"/>
      </font>
      <alignment horizontal="center" vertical="center" readingOrder="0"/>
    </dxf>
    <dxf>
      <font>
        <b/>
        <sz val="12"/>
      </font>
      <alignment horizontal="center" vertical="center"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alignment horizontal="center" readingOrder="0"/>
    </dxf>
    <dxf>
      <alignment horizontal="center" readingOrder="0"/>
    </dxf>
    <dxf>
      <alignment vertical="center" readingOrder="0"/>
    </dxf>
    <dxf>
      <alignment vertical="center"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top style="medium">
          <color indexed="64"/>
        </top>
      </bord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bottom style="thin">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horizontal="left" readingOrder="0"/>
    </dxf>
    <dxf>
      <alignment horizontal="left" readingOrder="0"/>
    </dxf>
    <dxf>
      <alignment horizontal="left" readingOrder="0"/>
    </dxf>
    <dxf>
      <alignment horizontal="left" readingOrder="0"/>
    </dxf>
    <dxf>
      <alignment horizontal="center" readingOrder="0"/>
    </dxf>
    <dxf>
      <alignment horizontal="center" readingOrder="0"/>
    </dxf>
    <dxf>
      <alignment horizontal="center"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alignment horizontal="center"/>
    </dxf>
    <dxf>
      <alignment horizontal="center"/>
    </dxf>
    <dxf>
      <alignment vertical="center"/>
    </dxf>
    <dxf>
      <alignment vertical="center"/>
    </dxf>
    <dxf>
      <border>
        <top style="medium">
          <color indexed="64"/>
        </top>
        <bottom style="medium">
          <color indexed="64"/>
        </bottom>
      </border>
    </dxf>
    <dxf>
      <border>
        <top style="medium">
          <color indexed="64"/>
        </top>
        <bottom style="medium">
          <color indexed="64"/>
        </bottom>
      </border>
    </dxf>
    <dxf>
      <border>
        <right style="medium">
          <color indexed="64"/>
        </right>
        <bottom style="medium">
          <color indexed="64"/>
        </bottom>
      </bord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alignment horizontal="left"/>
    </dxf>
    <dxf>
      <alignment vertical="bottom"/>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horizontal="center"/>
    </dxf>
    <dxf>
      <alignment horizontal="center"/>
    </dxf>
    <dxf>
      <border>
        <left style="medium">
          <color indexed="64"/>
        </left>
        <right style="medium">
          <color indexed="64"/>
        </right>
      </border>
    </dxf>
    <dxf>
      <border>
        <left style="medium">
          <color indexed="64"/>
        </left>
        <right style="medium">
          <color indexed="64"/>
        </right>
      </border>
    </dxf>
    <dxf>
      <border>
        <left style="medium">
          <color indexed="64"/>
        </left>
        <bottom style="medium">
          <color indexed="64"/>
        </bottom>
      </border>
    </dxf>
    <dxf>
      <border>
        <left style="medium">
          <color indexed="64"/>
        </left>
      </border>
    </dxf>
    <dxf>
      <alignment vertical="center"/>
    </dxf>
    <dxf>
      <alignment vertic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top style="medium">
          <color indexed="64"/>
        </top>
        <bottom style="medium">
          <color indexed="64"/>
        </bottom>
      </border>
    </dxf>
    <dxf>
      <border>
        <top style="medium">
          <color indexed="64"/>
        </top>
        <bottom style="medium">
          <color indexed="64"/>
        </bottom>
      </border>
    </dxf>
    <dxf>
      <alignment horizontal="center"/>
    </dxf>
    <dxf>
      <alignment horizontal="center"/>
    </dxf>
    <dxf>
      <alignment vertical="center"/>
    </dxf>
    <dxf>
      <alignment vertical="cent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right/>
        <top/>
        <bottom/>
        <vertical/>
        <horizontal/>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ttom style="medium">
          <color indexed="64"/>
        </bottom>
      </border>
    </dxf>
    <dxf>
      <alignment horizontal="center"/>
    </dxf>
    <dxf>
      <alignment horizontal="center"/>
    </dxf>
    <dxf>
      <alignment vertical="center"/>
    </dxf>
    <dxf>
      <alignment vertical="center"/>
    </dxf>
    <dxf>
      <alignment horizontal="left"/>
    </dxf>
    <dxf>
      <alignment horizontal="left"/>
    </dxf>
    <dxf>
      <alignment horizontal="left"/>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general"/>
    </dxf>
    <dxf>
      <alignment horizontal="general"/>
    </dxf>
    <dxf>
      <alignment horizontal="center"/>
    </dxf>
    <dxf>
      <alignment horizontal="center"/>
    </dxf>
    <dxf>
      <alignment vertical="bottom"/>
    </dxf>
    <dxf>
      <alignment vertical="bottom"/>
    </dxf>
    <dxf>
      <alignment vertical="center"/>
    </dxf>
    <dxf>
      <alignment vertical="cent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bottom style="thin">
          <color indexed="64"/>
        </bottom>
      </border>
    </dxf>
    <dxf>
      <border>
        <bottom style="thin">
          <color indexed="64"/>
        </bottom>
      </border>
    </dxf>
    <dxf>
      <border>
        <top style="medium">
          <color indexed="64"/>
        </top>
        <bottom style="medium">
          <color indexed="64"/>
        </bottom>
      </border>
    </dxf>
    <dxf>
      <border>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bottom style="thin">
          <color indexed="64"/>
        </bottom>
      </border>
    </dxf>
    <dxf>
      <border>
        <bottom style="thin">
          <color indexed="64"/>
        </bottom>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alignment horizontal="general"/>
    </dxf>
    <dxf>
      <alignment horizontal="general"/>
    </dxf>
    <dxf>
      <alignment horizontal="center"/>
    </dxf>
    <dxf>
      <alignment horizontal="center"/>
    </dxf>
    <dxf>
      <alignment vertical="bottom"/>
    </dxf>
    <dxf>
      <alignment vertical="bottom"/>
    </dxf>
    <dxf>
      <alignment vertical="center"/>
    </dxf>
    <dxf>
      <alignment vertical="cent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alignment vertical="bottom"/>
    </dxf>
    <dxf>
      <alignment vertical="bottom"/>
    </dxf>
    <dxf>
      <alignment vertical="center"/>
    </dxf>
    <dxf>
      <alignment vertical="center"/>
    </dxf>
    <dxf>
      <border>
        <top style="medium">
          <color indexed="64"/>
        </top>
        <bottom style="medium">
          <color indexed="64"/>
        </bottom>
      </border>
    </dxf>
    <dxf>
      <border>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dxf>
    <dxf>
      <alignment vertical="bottom"/>
    </dxf>
    <dxf>
      <alignment vertical="center"/>
    </dxf>
    <dxf>
      <alignment vertical="center"/>
    </dxf>
    <dxf>
      <border>
        <bottom style="medium">
          <color indexed="64"/>
        </bottom>
      </border>
    </dxf>
    <dxf>
      <border>
        <bottom style="medium">
          <color indexed="64"/>
        </bottom>
      </border>
    </dxf>
    <dxf>
      <alignment horizontal="general"/>
    </dxf>
    <dxf>
      <alignment horizontal="general"/>
    </dxf>
    <dxf>
      <alignment horizontal="general"/>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alignment horizontal="center"/>
    </dxf>
    <dxf>
      <alignment vertical="center"/>
    </dxf>
    <dxf>
      <border>
        <left/>
        <right/>
        <top/>
        <bottom/>
      </border>
    </dxf>
    <dxf>
      <border>
        <left style="medium">
          <color indexed="64"/>
        </lef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top style="medium">
          <color indexed="64"/>
        </top>
      </border>
    </dxf>
    <dxf>
      <alignment horizontal="center"/>
    </dxf>
    <dxf>
      <alignment vertical="center"/>
    </dxf>
    <dxf>
      <border>
        <left style="medium">
          <color indexed="64"/>
        </left>
        <right style="medium">
          <color indexed="64"/>
        </right>
        <top style="medium">
          <color indexed="64"/>
        </top>
        <bottom style="medium">
          <color indexed="64"/>
        </bottom>
      </border>
    </dxf>
    <dxf>
      <border>
        <right style="medium">
          <color indexed="64"/>
        </right>
      </border>
    </dxf>
    <dxf>
      <border>
        <top style="medium">
          <color indexed="64"/>
        </top>
      </border>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numFmt numFmtId="166" formatCode="#,##0.0"/>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ttom style="medium">
          <color indexed="64"/>
        </bottom>
      </border>
    </dxf>
    <dxf>
      <alignment horizontal="general"/>
    </dxf>
    <dxf>
      <alignment horizontal="general"/>
    </dxf>
    <dxf>
      <alignment horizontal="center"/>
    </dxf>
    <dxf>
      <alignment horizontal="center"/>
    </dxf>
    <dxf>
      <alignment horizontal="general"/>
    </dxf>
    <dxf>
      <alignment horizontal="general"/>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alignment horizontal="center"/>
    </dxf>
    <dxf>
      <alignment horizontal="center"/>
    </dxf>
    <dxf>
      <alignment vertical="center"/>
    </dxf>
    <dxf>
      <alignment vertical="center"/>
    </dxf>
    <dxf>
      <alignment horizontal="left"/>
    </dxf>
    <dxf>
      <alignment horizontal="left"/>
    </dxf>
    <dxf>
      <alignment horizontal="center"/>
    </dxf>
    <dxf>
      <alignment horizontal="center"/>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alignment horizontal="right"/>
    </dxf>
    <dxf>
      <alignment horizontal="right"/>
    </dxf>
    <dxf>
      <alignment horizontal="center"/>
    </dxf>
    <dxf>
      <alignment horizontal="cent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alignment horizontal="left"/>
    </dxf>
    <dxf>
      <alignment horizontal="left"/>
    </dxf>
    <dxf>
      <alignment horizontal="center"/>
    </dxf>
    <dxf>
      <alignment horizontal="center"/>
    </dxf>
    <dxf>
      <alignment vertical="top"/>
    </dxf>
    <dxf>
      <alignment vertical="top"/>
    </dxf>
    <dxf>
      <alignment vertical="bottom"/>
    </dxf>
    <dxf>
      <alignment vertical="bottom"/>
    </dxf>
    <dxf>
      <alignment vertical="center"/>
    </dxf>
    <dxf>
      <alignment vertical="center"/>
    </dxf>
    <dxf>
      <alignment horizontal="left"/>
    </dxf>
    <dxf>
      <alignment horizontal="left"/>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general"/>
    </dxf>
    <dxf>
      <alignment horizontal="general"/>
    </dxf>
    <dxf>
      <alignment horizontal="center"/>
    </dxf>
    <dxf>
      <alignment horizontal="cent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alignment horizontal="general"/>
    </dxf>
    <dxf>
      <alignment vertical="cent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general"/>
    </dxf>
    <dxf>
      <alignment horizontal="general"/>
    </dxf>
    <dxf>
      <alignment horizontal="general"/>
    </dxf>
    <dxf>
      <alignment horizontal="general"/>
    </dxf>
    <dxf>
      <alignment horizontal="center"/>
    </dxf>
    <dxf>
      <alignment horizontal="center"/>
    </dxf>
    <dxf>
      <alignment horizontal="center"/>
    </dxf>
    <dxf>
      <alignment horizontal="cent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right style="medium">
          <color indexed="64"/>
        </right>
      </border>
    </dxf>
    <dxf>
      <border>
        <right style="medium">
          <color indexed="64"/>
        </right>
      </border>
    </dxf>
    <dxf>
      <border>
        <right style="medium">
          <color indexed="64"/>
        </right>
      </border>
    </dxf>
    <dxf>
      <alignment horizontal="general"/>
    </dxf>
    <dxf>
      <alignment horizontal="general"/>
    </dxf>
    <dxf>
      <alignment horizontal="general"/>
    </dxf>
    <dxf>
      <alignment horizontal="center"/>
    </dxf>
    <dxf>
      <alignment horizontal="center"/>
    </dxf>
    <dxf>
      <alignment horizontal="center"/>
    </dxf>
    <dxf>
      <alignment horizontal="general"/>
    </dxf>
    <dxf>
      <alignment horizontal="general"/>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horizontal style="thin">
          <color indexed="64"/>
        </horizontal>
      </border>
    </dxf>
    <dxf>
      <border>
        <left style="thin">
          <color indexed="64"/>
        </left>
        <right style="thin">
          <color indexed="64"/>
        </right>
        <top style="thin">
          <color indexed="64"/>
        </top>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general"/>
    </dxf>
    <dxf>
      <alignment horizontal="center"/>
    </dxf>
    <dxf>
      <border>
        <bottom style="medium">
          <color indexed="64"/>
        </bottom>
      </border>
    </dxf>
    <dxf>
      <border>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border>
        <right style="thin">
          <color indexed="64"/>
        </right>
        <top style="thin">
          <color indexed="64"/>
        </top>
        <bottom style="thin">
          <color indexed="64"/>
        </bottom>
        <horizontal style="thin">
          <color indexed="64"/>
        </horizontal>
      </border>
    </dxf>
    <dxf>
      <border>
        <right style="thin">
          <color indexed="64"/>
        </right>
        <top style="thin">
          <color indexed="64"/>
        </top>
        <bottom style="thin">
          <color indexed="64"/>
        </bottom>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alignment vertical="bottom"/>
    </dxf>
    <dxf>
      <alignment vertical="bottom"/>
    </dxf>
    <dxf>
      <alignment vertical="center"/>
    </dxf>
    <dxf>
      <alignment vertical="cent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alignment vertical="center"/>
    </dxf>
    <dxf>
      <alignment vertical="center"/>
    </dxf>
    <dxf>
      <alignment vertical="center"/>
    </dxf>
    <dxf>
      <border>
        <top style="medium">
          <color indexed="64"/>
        </top>
        <bottom style="medium">
          <color indexed="64"/>
        </bottom>
      </border>
    </dxf>
    <dxf>
      <border>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FF00"/>
        </patternFill>
      </fill>
    </dxf>
    <dxf>
      <fill>
        <patternFill patternType="solid">
          <bgColor rgb="FFFFFF00"/>
        </patternFill>
      </fill>
    </dxf>
    <dxf>
      <fill>
        <patternFill>
          <bgColor theme="6" tint="0.59999389629810485"/>
        </patternFill>
      </fill>
    </dxf>
    <dxf>
      <fill>
        <patternFill>
          <bgColor theme="6"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medium">
          <color indexed="64"/>
        </top>
        <bottom style="medium">
          <color indexed="64"/>
        </bottom>
      </border>
    </dxf>
    <dxf>
      <border>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numFmt numFmtId="3" formatCode="#,##0"/>
    </dxf>
    <dxf>
      <numFmt numFmtId="3" formatCode="#,##0"/>
    </dxf>
    <dxf>
      <numFmt numFmtId="3" formatCode="#,##0"/>
    </dxf>
    <dxf>
      <numFmt numFmtId="3" formatCode="#,##0"/>
    </dxf>
    <dxf>
      <numFmt numFmtId="3" formatCode="#,##0"/>
    </dxf>
    <dxf>
      <numFmt numFmtId="3" formatCode="#,##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alignment horizontal="center"/>
    </dxf>
    <dxf>
      <alignment vertical="center"/>
    </dxf>
    <dxf>
      <border>
        <left/>
        <right/>
        <top/>
        <bottom/>
      </border>
    </dxf>
    <dxf>
      <border>
        <left style="medium">
          <color indexed="64"/>
        </lef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top style="medium">
          <color indexed="64"/>
        </top>
      </border>
    </dxf>
    <dxf>
      <alignment horizontal="center"/>
    </dxf>
    <dxf>
      <alignment vertical="center"/>
    </dxf>
    <dxf>
      <border>
        <left style="medium">
          <color indexed="64"/>
        </left>
        <right style="medium">
          <color indexed="64"/>
        </right>
        <top style="medium">
          <color indexed="64"/>
        </top>
        <bottom style="medium">
          <color indexed="64"/>
        </bottom>
      </border>
    </dxf>
    <dxf>
      <border>
        <right style="medium">
          <color indexed="64"/>
        </right>
      </border>
    </dxf>
    <dxf>
      <border>
        <top style="medium">
          <color indexed="64"/>
        </top>
      </border>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numFmt numFmtId="166" formatCode="#,##0.0"/>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top style="medium">
          <color indexed="64"/>
        </top>
        <bottom style="medium">
          <color indexed="64"/>
        </bottom>
      </border>
    </dxf>
    <dxf>
      <border>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alignment horizontal="general"/>
    </dxf>
    <dxf>
      <alignment horizontal="general"/>
    </dxf>
    <dxf>
      <alignment horizontal="center"/>
    </dxf>
    <dxf>
      <alignment horizontal="center"/>
    </dxf>
    <dxf>
      <alignment vertical="center"/>
    </dxf>
    <dxf>
      <alignment vertical="cent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alignment horizontal="center"/>
    </dxf>
    <dxf>
      <alignment horizontal="center"/>
    </dxf>
    <dxf>
      <alignment vertical="center"/>
    </dxf>
    <dxf>
      <alignment vertical="center"/>
    </dxf>
    <dxf>
      <alignment horizontal="left"/>
    </dxf>
    <dxf>
      <alignment horizontal="left"/>
    </dxf>
    <dxf>
      <alignment horizontal="center"/>
    </dxf>
    <dxf>
      <alignment horizontal="center"/>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top style="medium">
          <color indexed="64"/>
        </top>
      </border>
    </dxf>
    <dxf>
      <border>
        <top style="medium">
          <color indexed="64"/>
        </top>
      </border>
    </dxf>
    <dxf>
      <alignment horizontal="left"/>
    </dxf>
    <dxf>
      <alignment horizontal="center"/>
    </dxf>
    <dxf>
      <border>
        <top style="medium">
          <color indexed="64"/>
        </top>
      </border>
    </dxf>
    <dxf>
      <border>
        <top style="medium">
          <color indexed="64"/>
        </top>
      </border>
    </dxf>
    <dxf>
      <border>
        <bottom style="medium">
          <color indexed="64"/>
        </bottom>
      </border>
    </dxf>
    <dxf>
      <border>
        <bottom style="medium">
          <color indexed="64"/>
        </bottom>
      </border>
    </dxf>
    <dxf>
      <font>
        <b/>
      </font>
    </dxf>
    <dxf>
      <font>
        <b/>
      </font>
    </dxf>
    <dxf>
      <font>
        <b/>
      </font>
    </dxf>
    <dxf>
      <font>
        <b/>
      </font>
    </dxf>
    <dxf>
      <font>
        <b/>
      </font>
    </dxf>
    <dxf>
      <font>
        <b/>
      </font>
    </dxf>
    <dxf>
      <font>
        <b/>
      </font>
    </dxf>
    <dxf>
      <border>
        <bottom style="medium">
          <color indexed="64"/>
        </bottom>
      </border>
    </dxf>
    <dxf>
      <border>
        <bottom style="medium">
          <color indexed="64"/>
        </bottom>
      </border>
    </dxf>
    <dxf>
      <numFmt numFmtId="166" formatCode="#,##0.0"/>
    </dxf>
    <dxf>
      <numFmt numFmtId="4" formatCode="#,##0.00"/>
    </dxf>
    <dxf>
      <numFmt numFmtId="166" formatCode="#,##0.0"/>
    </dxf>
    <dxf>
      <numFmt numFmtId="3" formatCode="#,##0"/>
    </dxf>
    <dxf>
      <numFmt numFmtId="3" formatCode="#,##0"/>
    </dxf>
    <dxf>
      <numFmt numFmtId="3" formatCode="#,##0"/>
    </dxf>
    <dxf>
      <alignment horizontal="center"/>
    </dxf>
    <dxf>
      <alignment vertical="center"/>
    </dxf>
    <dxf>
      <alignment horizontal="cent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horizontal="general"/>
    </dxf>
    <dxf>
      <alignment horizontal="general"/>
    </dxf>
    <dxf>
      <alignment horizontal="center"/>
    </dxf>
    <dxf>
      <alignment horizontal="cent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bottom style="medium">
          <color indexed="64"/>
        </bottom>
      </border>
    </dxf>
    <dxf>
      <border>
        <bottom style="medium">
          <color indexed="64"/>
        </bottom>
      </border>
    </dxf>
    <dxf>
      <border>
        <bottom style="medium">
          <color indexed="64"/>
        </bottom>
      </border>
    </dxf>
    <dxf>
      <font>
        <b/>
      </font>
    </dxf>
    <dxf>
      <font>
        <b/>
      </font>
    </dxf>
    <dxf>
      <font>
        <b/>
      </font>
    </dxf>
    <dxf>
      <font>
        <b/>
      </font>
    </dxf>
    <dxf>
      <font>
        <b/>
      </font>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alignment vertical="center"/>
    </dxf>
    <dxf>
      <alignment vertical="center"/>
    </dxf>
    <dxf>
      <alignment vertical="center"/>
    </dxf>
    <dxf>
      <alignment horizontal="center"/>
    </dxf>
    <dxf>
      <alignment horizontal="center"/>
    </dxf>
    <dxf>
      <alignment horizontal="cent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border>
        <left/>
        <top/>
        <vertical/>
        <horizontal/>
      </border>
    </dxf>
    <dxf>
      <alignment horizontal="center"/>
    </dxf>
    <dxf>
      <alignment vertical="center"/>
    </dxf>
    <dxf>
      <fill>
        <patternFill>
          <bgColor auto="1"/>
        </patternFill>
      </fill>
    </dxf>
    <dxf>
      <fill>
        <patternFill>
          <bgColor auto="1"/>
        </patternFill>
      </fill>
    </dxf>
    <dxf>
      <alignment vertical="center"/>
    </dxf>
    <dxf>
      <border>
        <left/>
        <right/>
        <top/>
        <bottom/>
        <vertical/>
        <horizontal/>
      </border>
    </dxf>
    <dxf>
      <border>
        <left/>
        <top/>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font>
        <sz val="12"/>
      </font>
    </dxf>
    <dxf>
      <border>
        <right/>
        <top/>
        <bottom/>
        <horizontal/>
      </border>
    </dxf>
    <dxf>
      <alignment vertical="center"/>
    </dxf>
    <dxf>
      <alignment horizontal="general"/>
    </dxf>
    <dxf>
      <alignment horizontal="center"/>
    </dxf>
    <dxf>
      <border>
        <left style="medium">
          <color indexed="64"/>
        </left>
        <right style="medium">
          <color indexed="64"/>
        </right>
        <top style="medium">
          <color indexed="64"/>
        </top>
        <bottom style="medium">
          <color indexed="64"/>
        </bottom>
      </border>
    </dxf>
    <dxf>
      <border>
        <left/>
        <right/>
        <top/>
        <bottom/>
        <vertical/>
        <horizontal/>
      </border>
    </dxf>
    <dxf>
      <border>
        <left/>
        <right/>
        <top/>
        <bottom/>
        <vertical/>
        <horizontal/>
      </border>
    </dxf>
    <dxf>
      <alignment horizontal="center"/>
    </dxf>
    <dxf>
      <alignment vertical="center"/>
    </dxf>
    <dxf>
      <alignment horizontal="center"/>
    </dxf>
    <dxf>
      <alignment vertical="cent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vertical style="thin">
          <color indexed="64"/>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ill>
        <patternFill patternType="solid">
          <bgColor theme="9" tint="0.59999389629810485"/>
        </patternFill>
      </fill>
    </dxf>
    <dxf>
      <fill>
        <patternFill patternType="solid">
          <bgColor theme="9" tint="0.59999389629810485"/>
        </patternFill>
      </fill>
    </dxf>
    <dxf>
      <fill>
        <patternFill>
          <bgColor auto="1"/>
        </patternFill>
      </fill>
    </dxf>
    <dxf>
      <border>
        <top style="medium">
          <color indexed="64"/>
        </top>
        <bottom style="medium">
          <color indexed="64"/>
        </bottom>
      </border>
    </dxf>
    <dxf>
      <border>
        <top style="medium">
          <color indexed="64"/>
        </top>
        <bottom style="medium">
          <color indexed="64"/>
        </bottom>
      </border>
    </dxf>
    <dxf>
      <fill>
        <patternFill patternType="solid">
          <bgColor theme="9" tint="0.79998168889431442"/>
        </patternFill>
      </fill>
    </dxf>
    <dxf>
      <fill>
        <patternFill>
          <bgColor auto="1"/>
        </patternFill>
      </fill>
    </dxf>
    <dxf>
      <fill>
        <patternFill>
          <bgColor auto="1"/>
        </patternFill>
      </fill>
    </dxf>
    <dxf>
      <fill>
        <patternFill patternType="solid">
          <bgColor theme="9" tint="0.79998168889431442"/>
        </patternFill>
      </fill>
    </dxf>
    <dxf>
      <fill>
        <patternFill patternType="solid">
          <bgColor theme="9" tint="0.79998168889431442"/>
        </patternFill>
      </fill>
    </dxf>
    <dxf>
      <fill>
        <patternFill>
          <bgColor auto="1"/>
        </patternFill>
      </fill>
    </dxf>
    <dxf>
      <fill>
        <patternFill>
          <bgColor auto="1"/>
        </patternFill>
      </fill>
    </dxf>
    <dxf>
      <fill>
        <patternFill patternType="solid">
          <bgColor theme="9" tint="0.59999389629810485"/>
        </patternFill>
      </fill>
    </dxf>
    <dxf>
      <fill>
        <patternFill patternType="solid">
          <bgColor theme="9" tint="0.59999389629810485"/>
        </patternFill>
      </fill>
    </dxf>
    <dxf>
      <fill>
        <patternFill>
          <bgColor auto="1"/>
        </patternFill>
      </fill>
    </dxf>
    <dxf>
      <fill>
        <patternFill>
          <bgColor auto="1"/>
        </patternFill>
      </fill>
    </dxf>
    <dxf>
      <fill>
        <patternFill>
          <bgColor theme="9" tint="0.59999389629810485"/>
        </patternFill>
      </fill>
    </dxf>
    <dxf>
      <fill>
        <patternFill>
          <bgColor auto="1"/>
        </patternFill>
      </fill>
    </dxf>
    <dxf>
      <fill>
        <patternFill patternType="solid">
          <bgColor theme="9" tint="0.79998168889431442"/>
        </patternFill>
      </fill>
    </dxf>
    <dxf>
      <fill>
        <patternFill>
          <bgColor auto="1"/>
        </patternFill>
      </fill>
    </dxf>
    <dxf>
      <border>
        <top style="medium">
          <color indexed="64"/>
        </top>
        <bottom style="medium">
          <color indexed="64"/>
        </bottom>
      </border>
    </dxf>
    <dxf>
      <border>
        <top style="medium">
          <color indexed="64"/>
        </top>
        <bottom style="medium">
          <color indexed="64"/>
        </bottom>
      </border>
    </dxf>
    <dxf>
      <fill>
        <patternFill patternType="solid">
          <bgColor theme="9" tint="0.59999389629810485"/>
        </patternFill>
      </fill>
    </dxf>
    <dxf>
      <fill>
        <patternFill>
          <bgColor auto="1"/>
        </patternFill>
      </fill>
    </dxf>
    <dxf>
      <fill>
        <patternFill patternType="solid">
          <bgColor theme="4" tint="0.79998168889431442"/>
        </patternFill>
      </fill>
    </dxf>
    <dxf>
      <fill>
        <patternFill patternType="solid">
          <bgColor theme="4" tint="0.79998168889431442"/>
        </patternFill>
      </fill>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fill>
        <patternFill patternType="solid">
          <bgColor theme="7" tint="0.79998168889431442"/>
        </patternFill>
      </fill>
    </dxf>
    <dxf>
      <fill>
        <patternFill patternType="solid">
          <bgColor theme="7" tint="0.79998168889431442"/>
        </patternFill>
      </fill>
    </dxf>
    <dxf>
      <fill>
        <patternFill>
          <bgColor auto="1"/>
        </patternFill>
      </fill>
    </dxf>
    <dxf>
      <fill>
        <patternFill>
          <bgColor auto="1"/>
        </patternFill>
      </fill>
    </dxf>
    <dxf>
      <fill>
        <patternFill>
          <bgColor auto="1"/>
        </patternFill>
      </fill>
    </dxf>
    <dxf>
      <fill>
        <patternFill>
          <bgColor auto="1"/>
        </patternFill>
      </fill>
    </dxf>
    <dxf>
      <fill>
        <patternFill patternType="solid">
          <bgColor theme="7" tint="0.59999389629810485"/>
        </patternFill>
      </fill>
    </dxf>
    <dxf>
      <fill>
        <patternFill patternType="solid">
          <bgColor theme="7" tint="0.59999389629810485"/>
        </patternFill>
      </fill>
    </dxf>
    <dxf>
      <fill>
        <patternFill>
          <bgColor auto="1"/>
        </patternFill>
      </fill>
    </dxf>
    <dxf>
      <fill>
        <patternFill>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alignment vertical="bottom"/>
    </dxf>
    <dxf>
      <alignment vertical="cent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top style="thin">
          <color indexed="64"/>
        </top>
      </border>
    </dxf>
    <dxf>
      <alignment horizontal="general"/>
    </dxf>
    <dxf>
      <alignment horizontal="center"/>
    </dxf>
    <dxf>
      <border>
        <horizontal style="thin">
          <color indexed="64"/>
        </horizontal>
      </border>
    </dxf>
    <dxf>
      <alignment vertical="center"/>
    </dxf>
    <dxf>
      <border>
        <top style="thin">
          <color indexed="64"/>
        </top>
      </border>
    </dxf>
    <dxf>
      <border>
        <top style="thin">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0"/>
      </font>
      <alignment wrapText="1"/>
    </dxf>
    <dxf>
      <font>
        <b/>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alignment vertical="center"/>
    </dxf>
    <dxf>
      <alignment vertical="center"/>
    </dxf>
    <dxf>
      <border>
        <left style="thin">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bottom"/>
    </dxf>
    <dxf>
      <alignment vertical="center"/>
    </dxf>
    <dxf>
      <alignment horizontal="general"/>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font>
        <sz val="12"/>
      </font>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right/>
        <top/>
        <bottom/>
        <vertical/>
      </border>
    </dxf>
    <dxf>
      <alignment horizontal="general" vertical="bottom"/>
    </dxf>
    <dxf>
      <border>
        <left/>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rder>
    </dxf>
    <dxf>
      <border>
        <left/>
        <right/>
        <top/>
        <bottom/>
      </border>
    </dxf>
    <dxf>
      <border>
        <left style="medium">
          <color indexed="64"/>
        </left>
        <right style="medium">
          <color indexed="64"/>
        </right>
        <top style="medium">
          <color indexed="64"/>
        </top>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alignment horizontal="center"/>
    </dxf>
    <dxf>
      <alignment horizontal="center"/>
    </dxf>
    <dxf>
      <alignment vertic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border>
    </dxf>
    <dxf>
      <border>
        <left style="medium">
          <color indexed="64"/>
        </left>
      </border>
    </dxf>
    <dxf>
      <font>
        <u/>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fill>
        <patternFill>
          <fgColor indexed="64"/>
          <bgColor indexed="6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border>
    </dxf>
    <dxf>
      <border>
        <left style="medium">
          <color indexed="64"/>
        </left>
      </border>
    </dxf>
    <dxf>
      <font>
        <b/>
      </font>
    </dxf>
    <dxf>
      <font>
        <b/>
      </font>
    </dxf>
    <dxf>
      <font>
        <b/>
      </font>
    </dxf>
    <dxf>
      <font>
        <b/>
      </font>
    </dxf>
    <dxf>
      <font>
        <b/>
      </font>
    </dxf>
    <dxf>
      <font>
        <b/>
      </font>
    </dxf>
    <dxf>
      <font>
        <b/>
      </font>
    </dxf>
    <dxf>
      <font>
        <b/>
      </font>
    </dxf>
    <dxf>
      <border>
        <left style="medium">
          <color indexed="64"/>
        </left>
        <top style="medium">
          <color indexed="64"/>
        </top>
      </border>
    </dxf>
    <dxf>
      <border>
        <left style="medium">
          <color indexed="64"/>
        </left>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left style="medium">
          <color indexed="64"/>
        </left>
        <right style="medium">
          <color indexed="64"/>
        </right>
      </border>
    </dxf>
    <dxf>
      <border>
        <left style="medium">
          <color indexed="64"/>
        </left>
        <right style="medium">
          <color indexed="64"/>
        </right>
      </border>
    </dxf>
    <dxf>
      <alignment vertical="top"/>
    </dxf>
    <dxf>
      <alignment horizontal="left"/>
    </dxf>
    <dxf>
      <alignment vertical="bottom"/>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general"/>
    </dxf>
    <dxf>
      <alignment horizontal="general"/>
    </dxf>
    <dxf>
      <alignment horizontal="center"/>
    </dxf>
    <dxf>
      <alignment horizontal="center"/>
    </dxf>
    <dxf>
      <alignment vertical="center"/>
    </dxf>
    <dxf>
      <alignment vertical="center"/>
    </dxf>
    <dxf>
      <alignment vertical="bottom"/>
    </dxf>
    <dxf>
      <alignment vertical="bottom"/>
    </dxf>
    <dxf>
      <alignment vertical="center"/>
    </dxf>
    <dxf>
      <alignment vertical="center"/>
    </dxf>
    <dxf>
      <alignment horizontal="center"/>
    </dxf>
    <dxf>
      <alignment horizontal="center"/>
    </dxf>
    <dxf>
      <alignment vertical="center"/>
    </dxf>
    <dxf>
      <alignment vertical="center"/>
    </dxf>
    <dxf>
      <alignment horizontal="left"/>
    </dxf>
    <dxf>
      <alignment horizontal="left"/>
    </dxf>
    <dxf>
      <alignment horizontal="center"/>
    </dxf>
    <dxf>
      <alignment horizontal="center"/>
    </dxf>
    <dxf>
      <font>
        <b/>
      </font>
    </dxf>
    <dxf>
      <font>
        <b/>
      </font>
    </dxf>
    <dxf>
      <font>
        <b/>
      </font>
    </dxf>
    <dxf>
      <font>
        <b/>
      </font>
    </dxf>
    <dxf>
      <font>
        <b/>
      </font>
    </dxf>
    <dxf>
      <font>
        <b/>
      </font>
    </dxf>
    <dxf>
      <font>
        <b/>
      </font>
    </dxf>
    <dxf>
      <font>
        <b/>
      </font>
    </dxf>
    <dxf>
      <alignment horizontal="center"/>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font>
        <b/>
      </font>
    </dxf>
    <dxf>
      <font>
        <b/>
      </font>
    </dxf>
    <dxf>
      <font>
        <b/>
      </font>
    </dxf>
    <dxf>
      <font>
        <b/>
      </fon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ttom style="medium">
          <color indexed="64"/>
        </bottom>
      </border>
    </dxf>
    <dxf>
      <border>
        <top style="medium">
          <color indexed="64"/>
        </top>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alignment horizontal="left"/>
    </dxf>
    <dxf>
      <border>
        <left style="medium">
          <color indexed="64"/>
        </left>
      </border>
    </dxf>
    <dxf>
      <border>
        <left style="medium">
          <color indexed="64"/>
        </left>
      </border>
    </dxf>
    <dxf>
      <border>
        <left style="medium">
          <color indexed="64"/>
        </left>
      </border>
    </dxf>
    <dxf>
      <border>
        <left style="medium">
          <color indexed="64"/>
        </left>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border>
    </dxf>
    <dxf>
      <border>
        <left/>
      </border>
    </dxf>
    <dxf>
      <border>
        <left/>
      </border>
    </dxf>
    <dxf>
      <border>
        <left/>
      </border>
    </dxf>
    <dxf>
      <border>
        <left/>
      </border>
    </dxf>
    <dxf>
      <border>
        <left/>
      </border>
    </dxf>
    <dxf>
      <border>
        <left/>
      </border>
    </dxf>
    <dxf>
      <border>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general"/>
    </dxf>
    <dxf>
      <alignment horizontal="general"/>
    </dxf>
    <dxf>
      <alignment horizontal="general"/>
    </dxf>
    <dxf>
      <alignment horizontal="general"/>
    </dxf>
    <dxf>
      <alignment horizontal="general"/>
    </dxf>
    <dxf>
      <alignment horizontal="general"/>
    </dxf>
    <dxf>
      <alignment horizontal="center"/>
    </dxf>
    <dxf>
      <alignment horizontal="center"/>
    </dxf>
    <dxf>
      <alignment horizontal="center"/>
    </dxf>
    <dxf>
      <alignment horizontal="center"/>
    </dxf>
    <dxf>
      <alignment horizontal="center"/>
    </dxf>
    <dxf>
      <alignment horizontal="center"/>
    </dxf>
    <dxf>
      <border>
        <top style="medium">
          <color indexed="64"/>
        </top>
      </border>
    </dxf>
    <dxf>
      <border>
        <top style="medium">
          <color indexed="64"/>
        </top>
      </border>
    </dxf>
    <dxf>
      <font>
        <b/>
      </font>
    </dxf>
    <dxf>
      <font>
        <b/>
      </font>
    </dxf>
    <dxf>
      <font>
        <b/>
      </font>
    </dxf>
    <dxf>
      <font>
        <b/>
      </font>
    </dxf>
    <dxf>
      <font>
        <b/>
      </font>
    </dxf>
    <dxf>
      <font>
        <b/>
      </font>
    </dxf>
    <dxf>
      <font>
        <strike val="0"/>
        <condense val="0"/>
        <extend val="0"/>
        <outline val="0"/>
        <shadow val="0"/>
        <vertAlign val="baseline"/>
        <sz val="11"/>
        <color theme="1"/>
        <name val="Calibri"/>
        <scheme val="minor"/>
      </font>
    </dxf>
    <dxf>
      <font>
        <strike val="0"/>
        <condense val="0"/>
        <extend val="0"/>
        <outline val="0"/>
        <shadow val="0"/>
        <vertAlign val="baseline"/>
        <sz val="11"/>
        <color theme="1"/>
        <name val="Calibri"/>
        <scheme val="minor"/>
      </font>
    </dxf>
    <dxf>
      <font>
        <b/>
      </font>
    </dxf>
    <dxf>
      <font>
        <b/>
      </font>
    </dxf>
    <dxf>
      <font>
        <b/>
      </font>
    </dxf>
    <dxf>
      <alignment vertical="center"/>
    </dxf>
    <dxf>
      <font>
        <b val="0"/>
      </font>
    </dxf>
    <dxf>
      <font>
        <b val="0"/>
      </font>
    </dxf>
    <dxf>
      <font>
        <b val="0"/>
      </font>
    </dxf>
    <dxf>
      <font>
        <b val="0"/>
      </font>
    </dxf>
    <dxf>
      <font>
        <b val="0"/>
      </font>
    </dxf>
    <dxf>
      <font>
        <b val="0"/>
      </font>
    </dxf>
    <dxf>
      <font>
        <b val="0"/>
      </font>
    </dxf>
    <dxf>
      <font>
        <b val="0"/>
      </font>
    </dxf>
    <dxf>
      <font>
        <b val="0"/>
      </font>
    </dxf>
    <dxf>
      <font>
        <b val="0"/>
      </font>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alignment horizontal="center"/>
    </dxf>
    <dxf>
      <alignment vertical="center"/>
    </dxf>
    <dxf>
      <border>
        <top style="medium">
          <color indexed="64"/>
        </top>
        <bottom style="medium">
          <color indexed="64"/>
        </bottom>
      </border>
    </dxf>
    <dxf>
      <border>
        <top style="medium">
          <color indexed="64"/>
        </top>
        <bottom style="medium">
          <color indexed="64"/>
        </bottom>
      </border>
    </dxf>
    <dxf>
      <border>
        <right style="medium">
          <color indexed="64"/>
        </right>
        <bottom style="medium">
          <color indexed="64"/>
        </bottom>
      </bord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alignment horizontal="left"/>
    </dxf>
    <dxf>
      <alignment vertical="bottom"/>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alignment vertical="center"/>
    </dxf>
    <dxf>
      <alignment vertical="center"/>
    </dxf>
    <dxf>
      <alignment horizontal="center"/>
    </dxf>
    <dxf>
      <alignment horizontal="center"/>
    </dxf>
    <dxf>
      <border>
        <left style="medium">
          <color indexed="64"/>
        </left>
        <right style="medium">
          <color indexed="64"/>
        </right>
      </border>
    </dxf>
    <dxf>
      <border>
        <left style="medium">
          <color indexed="64"/>
        </left>
        <bottom style="medium">
          <color indexed="64"/>
        </bottom>
      </border>
    </dxf>
    <dxf>
      <border>
        <left style="medium">
          <color indexed="64"/>
        </left>
      </border>
    </dxf>
    <dxf>
      <alignment vertical="center"/>
    </dxf>
    <dxf>
      <alignment horizontal="center"/>
    </dxf>
    <dxf>
      <border>
        <left style="medium">
          <color indexed="64"/>
        </left>
        <right style="medium">
          <color indexed="64"/>
        </right>
        <top style="medium">
          <color indexed="64"/>
        </top>
        <bottom style="medium">
          <color indexed="64"/>
        </bottom>
      </border>
    </dxf>
    <dxf>
      <border>
        <left style="medium">
          <color indexed="64"/>
        </left>
        <top style="medium">
          <color indexed="64"/>
        </top>
        <bottom style="medium">
          <color indexed="64"/>
        </bottom>
      </border>
    </dxf>
    <dxf>
      <alignment horizontal="general"/>
    </dxf>
    <dxf>
      <alignment vertical="center"/>
    </dxf>
    <dxf>
      <border>
        <right style="medium">
          <color indexed="64"/>
        </right>
        <top style="medium">
          <color indexed="64"/>
        </top>
        <bottom style="medium">
          <color indexed="64"/>
        </bottom>
      </border>
    </dxf>
    <dxf>
      <protection locked="0" hidden="0"/>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rder>
    </dxf>
    <dxf>
      <border>
        <top style="medium">
          <color indexed="64"/>
        </top>
      </border>
    </dxf>
    <dxf>
      <border>
        <left style="medium">
          <color indexed="64"/>
        </left>
        <right style="medium">
          <color indexed="64"/>
        </right>
      </border>
    </dxf>
    <dxf>
      <alignment horizontal="center"/>
    </dxf>
    <dxf>
      <alignment horizontal="center"/>
    </dxf>
    <dxf>
      <alignment horizontal="center"/>
    </dxf>
    <dxf>
      <alignment vertical="center"/>
    </dxf>
    <dxf>
      <alignment vertical="center"/>
    </dxf>
    <dxf>
      <alignment vertical="center"/>
    </dxf>
    <dxf>
      <alignment horizontal="left"/>
    </dxf>
    <dxf>
      <alignment horizontal="left"/>
    </dxf>
    <dxf>
      <alignment horizontal="left"/>
    </dxf>
    <dxf>
      <alignment horizontal="center"/>
    </dxf>
    <dxf>
      <alignment horizontal="center"/>
    </dxf>
    <dxf>
      <alignment horizontal="center"/>
    </dxf>
    <dxf>
      <border>
        <top style="medium">
          <color indexed="64"/>
        </top>
        <bottom style="medium">
          <color indexed="64"/>
        </bottom>
      </border>
    </dxf>
    <dxf>
      <border>
        <right style="medium">
          <color indexed="64"/>
        </right>
      </border>
    </dxf>
    <dxf>
      <border>
        <bottom style="thin">
          <color indexed="64"/>
        </bottom>
      </border>
    </dxf>
    <dxf>
      <border>
        <bottom style="thin">
          <color indexed="64"/>
        </bottom>
      </border>
    </dxf>
    <dxf>
      <border>
        <bottom style="thin">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top style="medium">
          <color indexed="64"/>
        </top>
      </border>
    </dxf>
    <dxf>
      <border>
        <top style="medium">
          <color indexed="64"/>
        </top>
      </border>
    </dxf>
    <dxf>
      <numFmt numFmtId="35" formatCode="_ * #,##0.00_ ;_ * \-#,##0.00_ ;_ * &quot;-&quot;??_ ;_ @_ "/>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horizontal="general"/>
    </dxf>
    <dxf>
      <alignment horizontal="general"/>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vertical="center"/>
    </dxf>
    <dxf>
      <alignment vertic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4" formatCode="#,##0.00"/>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ttom style="medium">
          <color indexed="64"/>
        </bottom>
      </border>
    </dxf>
    <dxf>
      <numFmt numFmtId="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rder>
    </dxf>
    <dxf>
      <border>
        <bottom style="medium">
          <color indexed="64"/>
        </bottom>
      </border>
    </dxf>
    <dxf>
      <border>
        <top style="medium">
          <color indexed="64"/>
        </top>
      </border>
    </dxf>
    <dxf>
      <border>
        <top style="medium">
          <color indexed="64"/>
        </top>
      </border>
    </dxf>
    <dxf>
      <border>
        <left style="medium">
          <color indexed="64"/>
        </left>
        <right style="medium">
          <color indexed="64"/>
        </right>
      </border>
    </dxf>
    <dxf>
      <alignment horizontal="left"/>
    </dxf>
    <dxf>
      <alignment horizontal="general"/>
    </dxf>
    <dxf>
      <alignment horizontal="left"/>
    </dxf>
    <dxf>
      <alignment horizontal="center"/>
    </dxf>
    <dxf>
      <alignment horizontal="center"/>
    </dxf>
    <dxf>
      <alignment horizontal="center"/>
    </dxf>
    <dxf>
      <alignment vertical="center"/>
    </dxf>
    <dxf>
      <alignment vertical="center"/>
    </dxf>
    <dxf>
      <alignment vertical="center"/>
    </dxf>
    <dxf>
      <alignment horizontal="left"/>
    </dxf>
    <dxf>
      <alignment horizontal="left"/>
    </dxf>
    <dxf>
      <alignment horizontal="left"/>
    </dxf>
    <dxf>
      <alignment horizontal="center"/>
    </dxf>
    <dxf>
      <alignment horizontal="center"/>
    </dxf>
    <dxf>
      <alignment horizontal="center"/>
    </dxf>
    <dxf>
      <fill>
        <patternFill patternType="solid">
          <bgColor theme="6" tint="0.79998168889431442"/>
        </patternFill>
      </fill>
    </dxf>
    <dxf>
      <fill>
        <patternFill patternType="solid">
          <bgColor theme="3" tint="0.79998168889431442"/>
        </patternFill>
      </fill>
    </dxf>
    <dxf>
      <fill>
        <patternFill>
          <bgColor theme="5" tint="0.59999389629810485"/>
        </patternFill>
      </fill>
    </dxf>
    <dxf>
      <fill>
        <patternFill>
          <bgColor theme="4" tint="0.59999389629810485"/>
        </patternFill>
      </fill>
    </dxf>
    <dxf>
      <border>
        <bottom style="thin">
          <color indexed="64"/>
        </bottom>
      </border>
    </dxf>
    <dxf>
      <border>
        <bottom style="thin">
          <color indexed="64"/>
        </bottom>
      </border>
    </dxf>
    <dxf>
      <fill>
        <patternFill>
          <bgColor auto="1"/>
        </patternFill>
      </fill>
    </dxf>
    <dxf>
      <border>
        <bottom style="medium">
          <color indexed="64"/>
        </bottom>
      </border>
    </dxf>
    <dxf>
      <fill>
        <patternFill>
          <fgColor theme="4" tint="0.59999389629810485"/>
        </patternFill>
      </fill>
    </dxf>
    <dxf>
      <border>
        <left/>
        <right/>
        <bottom/>
      </border>
    </dxf>
    <dxf>
      <border>
        <left/>
        <right/>
        <bottom/>
      </border>
    </dxf>
    <dxf>
      <border>
        <left/>
        <right/>
        <bottom/>
      </border>
    </dxf>
    <dxf>
      <border>
        <left/>
        <right/>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fill>
        <patternFill patternType="solid">
          <bgColor theme="0"/>
        </patternFill>
      </fill>
    </dxf>
    <dxf>
      <numFmt numFmtId="0" formatCode="General"/>
      <fill>
        <patternFill patternType="none">
          <fgColor indexed="64"/>
          <bgColor indexed="65"/>
        </patternFill>
      </fill>
      <alignment horizontal="general" vertical="bottom" textRotation="0" wrapText="0" indent="0" justifyLastLine="0" shrinkToFit="0" readingOrder="0"/>
    </dxf>
    <dxf>
      <numFmt numFmtId="4" formatCode="#,##0.00"/>
      <fill>
        <patternFill patternType="solid">
          <fgColor indexed="64"/>
          <bgColor theme="0"/>
        </patternFill>
      </fill>
      <alignment horizontal="center" vertical="center"/>
    </dxf>
    <dxf>
      <font>
        <b val="0"/>
      </font>
    </dxf>
    <dxf>
      <font>
        <b val="0"/>
      </font>
    </dxf>
    <dxf>
      <font>
        <b val="0"/>
      </font>
    </dxf>
    <dxf>
      <font>
        <b val="0"/>
      </font>
    </dxf>
    <dxf>
      <font>
        <b val="0"/>
      </font>
    </dxf>
    <dxf>
      <font>
        <b val="0"/>
      </font>
    </dxf>
    <dxf>
      <font>
        <b val="0"/>
      </font>
    </dxf>
    <dxf>
      <font>
        <b val="0"/>
      </font>
    </dxf>
    <dxf>
      <font>
        <b val="0"/>
      </font>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alignment horizontal="general"/>
    </dxf>
    <dxf>
      <alignment vertical="cent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general"/>
    </dxf>
    <dxf>
      <alignment horizontal="general"/>
    </dxf>
    <dxf>
      <alignment horizontal="general"/>
    </dxf>
    <dxf>
      <alignment horizontal="general"/>
    </dxf>
    <dxf>
      <alignment horizontal="center"/>
    </dxf>
    <dxf>
      <alignment horizontal="center"/>
    </dxf>
    <dxf>
      <alignment horizontal="center"/>
    </dxf>
    <dxf>
      <alignment horizontal="cent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right style="medium">
          <color indexed="64"/>
        </right>
      </border>
    </dxf>
    <dxf>
      <border>
        <right style="medium">
          <color indexed="64"/>
        </right>
      </border>
    </dxf>
    <dxf>
      <border>
        <right style="medium">
          <color indexed="64"/>
        </right>
      </border>
    </dxf>
    <dxf>
      <alignment horizontal="left"/>
    </dxf>
    <dxf>
      <alignment horizontal="center"/>
    </dxf>
    <dxf>
      <alignment horizontal="general"/>
    </dxf>
    <dxf>
      <alignment horizontal="general"/>
    </dxf>
    <dxf>
      <alignment horizontal="center"/>
    </dxf>
    <dxf>
      <alignment horizontal="cent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general"/>
    </dxf>
    <dxf>
      <alignment horizontal="general"/>
    </dxf>
    <dxf>
      <alignment horizontal="general"/>
    </dxf>
    <dxf>
      <alignment horizontal="center"/>
    </dxf>
    <dxf>
      <alignment horizontal="center"/>
    </dxf>
    <dxf>
      <alignment horizontal="center"/>
    </dxf>
    <dxf>
      <alignment horizontal="general"/>
    </dxf>
    <dxf>
      <alignment horizontal="general"/>
    </dxf>
    <dxf>
      <alignment horizontal="general"/>
    </dxf>
    <dxf>
      <alignment horizontal="center"/>
    </dxf>
    <dxf>
      <alignment horizontal="center"/>
    </dxf>
    <dxf>
      <alignment horizontal="center"/>
    </dxf>
    <dxf>
      <alignment vertical="center"/>
    </dxf>
    <dxf>
      <alignment vertical="center"/>
    </dxf>
    <dxf>
      <alignment vertical="center"/>
    </dxf>
    <dxf>
      <border>
        <left style="medium">
          <color indexed="64"/>
        </left>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alignment horizontal="center" readingOrder="0"/>
    </dxf>
    <dxf>
      <alignment vertical="center" readingOrder="0"/>
    </dxf>
    <dxf>
      <font>
        <b/>
        <sz val="12"/>
      </font>
      <alignment horizontal="center" vertical="center" readingOrder="0"/>
    </dxf>
    <dxf>
      <font>
        <b/>
        <sz val="12"/>
      </font>
      <alignment horizontal="center" vertical="center" readingOrder="0"/>
    </dxf>
    <dxf>
      <font>
        <b/>
        <sz val="12"/>
      </font>
      <alignment horizontal="center" vertical="center"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alignment horizontal="center" readingOrder="0"/>
    </dxf>
    <dxf>
      <alignment horizontal="center" readingOrder="0"/>
    </dxf>
    <dxf>
      <alignment vertical="center" readingOrder="0"/>
    </dxf>
    <dxf>
      <alignment vertical="center"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top style="medium">
          <color indexed="64"/>
        </top>
      </bord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bottom style="thin">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horizontal="left" readingOrder="0"/>
    </dxf>
    <dxf>
      <alignment horizontal="left" readingOrder="0"/>
    </dxf>
    <dxf>
      <alignment horizontal="left" readingOrder="0"/>
    </dxf>
    <dxf>
      <alignment horizontal="left" readingOrder="0"/>
    </dxf>
    <dxf>
      <alignment horizontal="center" readingOrder="0"/>
    </dxf>
    <dxf>
      <alignment horizontal="center" readingOrder="0"/>
    </dxf>
    <dxf>
      <alignment horizontal="center"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alignment horizontal="center"/>
    </dxf>
    <dxf>
      <alignment horizontal="center"/>
    </dxf>
    <dxf>
      <alignment vertical="center"/>
    </dxf>
    <dxf>
      <alignment vertical="center"/>
    </dxf>
    <dxf>
      <border>
        <top style="medium">
          <color indexed="64"/>
        </top>
        <bottom style="medium">
          <color indexed="64"/>
        </bottom>
      </border>
    </dxf>
    <dxf>
      <border>
        <top style="medium">
          <color indexed="64"/>
        </top>
        <bottom style="medium">
          <color indexed="64"/>
        </bottom>
      </border>
    </dxf>
    <dxf>
      <border>
        <right style="medium">
          <color indexed="64"/>
        </right>
        <bottom style="medium">
          <color indexed="64"/>
        </bottom>
      </bord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alignment horizontal="left"/>
    </dxf>
    <dxf>
      <alignment vertical="bottom"/>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horizontal="center"/>
    </dxf>
    <dxf>
      <alignment horizontal="center"/>
    </dxf>
    <dxf>
      <border>
        <left style="medium">
          <color indexed="64"/>
        </left>
        <right style="medium">
          <color indexed="64"/>
        </right>
      </border>
    </dxf>
    <dxf>
      <border>
        <left style="medium">
          <color indexed="64"/>
        </left>
        <right style="medium">
          <color indexed="64"/>
        </right>
      </border>
    </dxf>
    <dxf>
      <border>
        <left style="medium">
          <color indexed="64"/>
        </left>
        <bottom style="medium">
          <color indexed="64"/>
        </bottom>
      </border>
    </dxf>
    <dxf>
      <border>
        <left style="medium">
          <color indexed="64"/>
        </left>
      </border>
    </dxf>
    <dxf>
      <alignment vertical="center"/>
    </dxf>
    <dxf>
      <alignment vertic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top style="medium">
          <color indexed="64"/>
        </top>
        <bottom style="medium">
          <color indexed="64"/>
        </bottom>
      </border>
    </dxf>
    <dxf>
      <border>
        <top style="medium">
          <color indexed="64"/>
        </top>
        <bottom style="medium">
          <color indexed="64"/>
        </bottom>
      </border>
    </dxf>
    <dxf>
      <alignment horizontal="center"/>
    </dxf>
    <dxf>
      <alignment horizontal="center"/>
    </dxf>
    <dxf>
      <alignment vertical="center"/>
    </dxf>
    <dxf>
      <alignment vertical="cent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right/>
        <top/>
        <bottom/>
        <vertical/>
        <horizontal/>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ttom style="medium">
          <color indexed="64"/>
        </bottom>
      </border>
    </dxf>
    <dxf>
      <alignment horizontal="center"/>
    </dxf>
    <dxf>
      <alignment horizontal="center"/>
    </dxf>
    <dxf>
      <alignment vertical="center"/>
    </dxf>
    <dxf>
      <alignment vertical="center"/>
    </dxf>
    <dxf>
      <alignment horizontal="left"/>
    </dxf>
    <dxf>
      <alignment horizontal="left"/>
    </dxf>
    <dxf>
      <alignment horizontal="left"/>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general"/>
    </dxf>
    <dxf>
      <alignment horizontal="general"/>
    </dxf>
    <dxf>
      <alignment horizontal="center"/>
    </dxf>
    <dxf>
      <alignment horizontal="center"/>
    </dxf>
    <dxf>
      <alignment vertical="bottom"/>
    </dxf>
    <dxf>
      <alignment vertical="bottom"/>
    </dxf>
    <dxf>
      <alignment vertical="center"/>
    </dxf>
    <dxf>
      <alignment vertical="cent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bottom style="thin">
          <color indexed="64"/>
        </bottom>
      </border>
    </dxf>
    <dxf>
      <border>
        <bottom style="thin">
          <color indexed="64"/>
        </bottom>
      </border>
    </dxf>
    <dxf>
      <border>
        <top style="medium">
          <color indexed="64"/>
        </top>
        <bottom style="medium">
          <color indexed="64"/>
        </bottom>
      </border>
    </dxf>
    <dxf>
      <border>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bottom style="thin">
          <color indexed="64"/>
        </bottom>
      </border>
    </dxf>
    <dxf>
      <border>
        <bottom style="thin">
          <color indexed="64"/>
        </bottom>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alignment horizontal="general"/>
    </dxf>
    <dxf>
      <alignment horizontal="general"/>
    </dxf>
    <dxf>
      <alignment horizontal="center"/>
    </dxf>
    <dxf>
      <alignment horizontal="center"/>
    </dxf>
    <dxf>
      <alignment vertical="bottom"/>
    </dxf>
    <dxf>
      <alignment vertical="bottom"/>
    </dxf>
    <dxf>
      <alignment vertical="center"/>
    </dxf>
    <dxf>
      <alignment vertical="cent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alignment vertical="bottom"/>
    </dxf>
    <dxf>
      <alignment vertical="bottom"/>
    </dxf>
    <dxf>
      <alignment vertical="center"/>
    </dxf>
    <dxf>
      <alignment vertical="center"/>
    </dxf>
    <dxf>
      <border>
        <top style="medium">
          <color indexed="64"/>
        </top>
        <bottom style="medium">
          <color indexed="64"/>
        </bottom>
      </border>
    </dxf>
    <dxf>
      <border>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dxf>
    <dxf>
      <alignment vertical="bottom"/>
    </dxf>
    <dxf>
      <alignment vertical="center"/>
    </dxf>
    <dxf>
      <alignment vertical="center"/>
    </dxf>
    <dxf>
      <border>
        <bottom style="medium">
          <color indexed="64"/>
        </bottom>
      </border>
    </dxf>
    <dxf>
      <border>
        <bottom style="medium">
          <color indexed="64"/>
        </bottom>
      </border>
    </dxf>
    <dxf>
      <alignment horizontal="general"/>
    </dxf>
    <dxf>
      <alignment horizontal="general"/>
    </dxf>
    <dxf>
      <alignment horizontal="general"/>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alignment horizontal="center"/>
    </dxf>
    <dxf>
      <alignment vertical="center"/>
    </dxf>
    <dxf>
      <border>
        <left/>
        <right/>
        <top/>
        <bottom/>
      </border>
    </dxf>
    <dxf>
      <border>
        <left style="medium">
          <color indexed="64"/>
        </lef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top style="medium">
          <color indexed="64"/>
        </top>
      </border>
    </dxf>
    <dxf>
      <alignment horizontal="center"/>
    </dxf>
    <dxf>
      <alignment vertical="center"/>
    </dxf>
    <dxf>
      <border>
        <left style="medium">
          <color indexed="64"/>
        </left>
        <right style="medium">
          <color indexed="64"/>
        </right>
        <top style="medium">
          <color indexed="64"/>
        </top>
        <bottom style="medium">
          <color indexed="64"/>
        </bottom>
      </border>
    </dxf>
    <dxf>
      <border>
        <right style="medium">
          <color indexed="64"/>
        </right>
      </border>
    </dxf>
    <dxf>
      <border>
        <top style="medium">
          <color indexed="64"/>
        </top>
      </border>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numFmt numFmtId="166" formatCode="#,##0.0"/>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ttom style="medium">
          <color indexed="64"/>
        </bottom>
      </border>
    </dxf>
    <dxf>
      <alignment horizontal="general"/>
    </dxf>
    <dxf>
      <alignment horizontal="general"/>
    </dxf>
    <dxf>
      <alignment horizontal="center"/>
    </dxf>
    <dxf>
      <alignment horizontal="center"/>
    </dxf>
    <dxf>
      <alignment horizontal="general"/>
    </dxf>
    <dxf>
      <alignment horizontal="general"/>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alignment horizontal="center"/>
    </dxf>
    <dxf>
      <alignment horizontal="center"/>
    </dxf>
    <dxf>
      <alignment vertical="center"/>
    </dxf>
    <dxf>
      <alignment vertical="center"/>
    </dxf>
    <dxf>
      <alignment horizontal="left"/>
    </dxf>
    <dxf>
      <alignment horizontal="left"/>
    </dxf>
    <dxf>
      <alignment horizontal="center"/>
    </dxf>
    <dxf>
      <alignment horizontal="center"/>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alignment horizontal="right"/>
    </dxf>
    <dxf>
      <alignment horizontal="right"/>
    </dxf>
    <dxf>
      <alignment horizontal="center"/>
    </dxf>
    <dxf>
      <alignment horizontal="cent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alignment horizontal="left"/>
    </dxf>
    <dxf>
      <alignment horizontal="left"/>
    </dxf>
    <dxf>
      <alignment horizontal="center"/>
    </dxf>
    <dxf>
      <alignment horizontal="center"/>
    </dxf>
    <dxf>
      <alignment vertical="top"/>
    </dxf>
    <dxf>
      <alignment vertical="top"/>
    </dxf>
    <dxf>
      <alignment vertical="bottom"/>
    </dxf>
    <dxf>
      <alignment vertical="bottom"/>
    </dxf>
    <dxf>
      <alignment vertical="center"/>
    </dxf>
    <dxf>
      <alignment vertical="center"/>
    </dxf>
    <dxf>
      <alignment horizontal="left"/>
    </dxf>
    <dxf>
      <alignment horizontal="left"/>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general"/>
    </dxf>
    <dxf>
      <alignment horizontal="general"/>
    </dxf>
    <dxf>
      <alignment horizontal="center"/>
    </dxf>
    <dxf>
      <alignment horizontal="cent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alignment horizontal="general"/>
    </dxf>
    <dxf>
      <alignment vertical="cent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general"/>
    </dxf>
    <dxf>
      <alignment horizontal="general"/>
    </dxf>
    <dxf>
      <alignment horizontal="general"/>
    </dxf>
    <dxf>
      <alignment horizontal="general"/>
    </dxf>
    <dxf>
      <alignment horizontal="center"/>
    </dxf>
    <dxf>
      <alignment horizontal="center"/>
    </dxf>
    <dxf>
      <alignment horizontal="center"/>
    </dxf>
    <dxf>
      <alignment horizontal="cent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right style="medium">
          <color indexed="64"/>
        </right>
      </border>
    </dxf>
    <dxf>
      <border>
        <right style="medium">
          <color indexed="64"/>
        </right>
      </border>
    </dxf>
    <dxf>
      <border>
        <right style="medium">
          <color indexed="64"/>
        </right>
      </border>
    </dxf>
    <dxf>
      <alignment horizontal="general"/>
    </dxf>
    <dxf>
      <alignment horizontal="general"/>
    </dxf>
    <dxf>
      <alignment horizontal="general"/>
    </dxf>
    <dxf>
      <alignment horizontal="center"/>
    </dxf>
    <dxf>
      <alignment horizontal="center"/>
    </dxf>
    <dxf>
      <alignment horizontal="center"/>
    </dxf>
    <dxf>
      <alignment horizontal="general"/>
    </dxf>
    <dxf>
      <alignment horizontal="general"/>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horizontal style="thin">
          <color indexed="64"/>
        </horizontal>
      </border>
    </dxf>
    <dxf>
      <border>
        <left style="thin">
          <color indexed="64"/>
        </left>
        <right style="thin">
          <color indexed="64"/>
        </right>
        <top style="thin">
          <color indexed="64"/>
        </top>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general"/>
    </dxf>
    <dxf>
      <alignment horizontal="center"/>
    </dxf>
    <dxf>
      <border>
        <bottom style="medium">
          <color indexed="64"/>
        </bottom>
      </border>
    </dxf>
    <dxf>
      <border>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border>
        <right style="thin">
          <color indexed="64"/>
        </right>
        <top style="thin">
          <color indexed="64"/>
        </top>
        <bottom style="thin">
          <color indexed="64"/>
        </bottom>
        <horizontal style="thin">
          <color indexed="64"/>
        </horizontal>
      </border>
    </dxf>
    <dxf>
      <border>
        <right style="thin">
          <color indexed="64"/>
        </right>
        <top style="thin">
          <color indexed="64"/>
        </top>
        <bottom style="thin">
          <color indexed="64"/>
        </bottom>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alignment vertical="bottom"/>
    </dxf>
    <dxf>
      <alignment vertical="bottom"/>
    </dxf>
    <dxf>
      <alignment vertical="center"/>
    </dxf>
    <dxf>
      <alignment vertical="cent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alignment vertical="center"/>
    </dxf>
    <dxf>
      <alignment vertical="center"/>
    </dxf>
    <dxf>
      <alignment vertical="center"/>
    </dxf>
    <dxf>
      <border>
        <top style="medium">
          <color indexed="64"/>
        </top>
        <bottom style="medium">
          <color indexed="64"/>
        </bottom>
      </border>
    </dxf>
    <dxf>
      <border>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FF00"/>
        </patternFill>
      </fill>
    </dxf>
    <dxf>
      <fill>
        <patternFill patternType="solid">
          <bgColor rgb="FFFFFF00"/>
        </patternFill>
      </fill>
    </dxf>
    <dxf>
      <fill>
        <patternFill>
          <bgColor theme="6" tint="0.59999389629810485"/>
        </patternFill>
      </fill>
    </dxf>
    <dxf>
      <fill>
        <patternFill>
          <bgColor theme="6"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medium">
          <color indexed="64"/>
        </top>
        <bottom style="medium">
          <color indexed="64"/>
        </bottom>
      </border>
    </dxf>
    <dxf>
      <border>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numFmt numFmtId="3" formatCode="#,##0"/>
    </dxf>
    <dxf>
      <numFmt numFmtId="3" formatCode="#,##0"/>
    </dxf>
    <dxf>
      <numFmt numFmtId="3" formatCode="#,##0"/>
    </dxf>
    <dxf>
      <numFmt numFmtId="3" formatCode="#,##0"/>
    </dxf>
    <dxf>
      <numFmt numFmtId="3" formatCode="#,##0"/>
    </dxf>
    <dxf>
      <numFmt numFmtId="3" formatCode="#,##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alignment horizontal="center"/>
    </dxf>
    <dxf>
      <alignment vertical="center"/>
    </dxf>
    <dxf>
      <border>
        <left/>
        <right/>
        <top/>
        <bottom/>
      </border>
    </dxf>
    <dxf>
      <border>
        <left style="medium">
          <color indexed="64"/>
        </lef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top style="medium">
          <color indexed="64"/>
        </top>
      </border>
    </dxf>
    <dxf>
      <alignment horizontal="center"/>
    </dxf>
    <dxf>
      <alignment vertical="center"/>
    </dxf>
    <dxf>
      <border>
        <left style="medium">
          <color indexed="64"/>
        </left>
        <right style="medium">
          <color indexed="64"/>
        </right>
        <top style="medium">
          <color indexed="64"/>
        </top>
        <bottom style="medium">
          <color indexed="64"/>
        </bottom>
      </border>
    </dxf>
    <dxf>
      <border>
        <right style="medium">
          <color indexed="64"/>
        </right>
      </border>
    </dxf>
    <dxf>
      <border>
        <top style="medium">
          <color indexed="64"/>
        </top>
      </border>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numFmt numFmtId="166" formatCode="#,##0.0"/>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top style="medium">
          <color indexed="64"/>
        </top>
        <bottom style="medium">
          <color indexed="64"/>
        </bottom>
      </border>
    </dxf>
    <dxf>
      <border>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alignment horizontal="general"/>
    </dxf>
    <dxf>
      <alignment horizontal="general"/>
    </dxf>
    <dxf>
      <alignment horizontal="center"/>
    </dxf>
    <dxf>
      <alignment horizontal="center"/>
    </dxf>
    <dxf>
      <alignment vertical="center"/>
    </dxf>
    <dxf>
      <alignment vertical="cent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alignment horizontal="center"/>
    </dxf>
    <dxf>
      <alignment horizontal="center"/>
    </dxf>
    <dxf>
      <alignment vertical="center"/>
    </dxf>
    <dxf>
      <alignment vertical="center"/>
    </dxf>
    <dxf>
      <alignment horizontal="left"/>
    </dxf>
    <dxf>
      <alignment horizontal="left"/>
    </dxf>
    <dxf>
      <alignment horizontal="center"/>
    </dxf>
    <dxf>
      <alignment horizontal="center"/>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top style="medium">
          <color indexed="64"/>
        </top>
      </border>
    </dxf>
    <dxf>
      <border>
        <top style="medium">
          <color indexed="64"/>
        </top>
      </border>
    </dxf>
    <dxf>
      <alignment horizontal="left"/>
    </dxf>
    <dxf>
      <alignment horizontal="center"/>
    </dxf>
    <dxf>
      <border>
        <top style="medium">
          <color indexed="64"/>
        </top>
      </border>
    </dxf>
    <dxf>
      <border>
        <top style="medium">
          <color indexed="64"/>
        </top>
      </border>
    </dxf>
    <dxf>
      <border>
        <bottom style="medium">
          <color indexed="64"/>
        </bottom>
      </border>
    </dxf>
    <dxf>
      <border>
        <bottom style="medium">
          <color indexed="64"/>
        </bottom>
      </border>
    </dxf>
    <dxf>
      <font>
        <b/>
      </font>
    </dxf>
    <dxf>
      <font>
        <b/>
      </font>
    </dxf>
    <dxf>
      <font>
        <b/>
      </font>
    </dxf>
    <dxf>
      <font>
        <b/>
      </font>
    </dxf>
    <dxf>
      <font>
        <b/>
      </font>
    </dxf>
    <dxf>
      <font>
        <b/>
      </font>
    </dxf>
    <dxf>
      <font>
        <b/>
      </font>
    </dxf>
    <dxf>
      <border>
        <bottom style="medium">
          <color indexed="64"/>
        </bottom>
      </border>
    </dxf>
    <dxf>
      <border>
        <bottom style="medium">
          <color indexed="64"/>
        </bottom>
      </border>
    </dxf>
    <dxf>
      <numFmt numFmtId="166" formatCode="#,##0.0"/>
    </dxf>
    <dxf>
      <numFmt numFmtId="4" formatCode="#,##0.00"/>
    </dxf>
    <dxf>
      <numFmt numFmtId="166" formatCode="#,##0.0"/>
    </dxf>
    <dxf>
      <numFmt numFmtId="3" formatCode="#,##0"/>
    </dxf>
    <dxf>
      <numFmt numFmtId="3" formatCode="#,##0"/>
    </dxf>
    <dxf>
      <numFmt numFmtId="3" formatCode="#,##0"/>
    </dxf>
    <dxf>
      <alignment horizontal="center"/>
    </dxf>
    <dxf>
      <alignment vertical="center"/>
    </dxf>
    <dxf>
      <alignment horizontal="cent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horizontal="general"/>
    </dxf>
    <dxf>
      <alignment horizontal="general"/>
    </dxf>
    <dxf>
      <alignment horizontal="center"/>
    </dxf>
    <dxf>
      <alignment horizontal="cent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bottom style="medium">
          <color indexed="64"/>
        </bottom>
      </border>
    </dxf>
    <dxf>
      <border>
        <bottom style="medium">
          <color indexed="64"/>
        </bottom>
      </border>
    </dxf>
    <dxf>
      <border>
        <bottom style="medium">
          <color indexed="64"/>
        </bottom>
      </border>
    </dxf>
    <dxf>
      <font>
        <b/>
      </font>
    </dxf>
    <dxf>
      <font>
        <b/>
      </font>
    </dxf>
    <dxf>
      <font>
        <b/>
      </font>
    </dxf>
    <dxf>
      <font>
        <b/>
      </font>
    </dxf>
    <dxf>
      <font>
        <b/>
      </font>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alignment vertical="center"/>
    </dxf>
    <dxf>
      <alignment vertical="center"/>
    </dxf>
    <dxf>
      <alignment vertical="center"/>
    </dxf>
    <dxf>
      <alignment horizontal="center"/>
    </dxf>
    <dxf>
      <alignment horizontal="center"/>
    </dxf>
    <dxf>
      <alignment horizontal="cent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border>
        <left/>
        <top/>
        <vertical/>
        <horizontal/>
      </border>
    </dxf>
    <dxf>
      <alignment horizontal="center"/>
    </dxf>
    <dxf>
      <alignment vertical="center"/>
    </dxf>
    <dxf>
      <fill>
        <patternFill>
          <bgColor auto="1"/>
        </patternFill>
      </fill>
    </dxf>
    <dxf>
      <fill>
        <patternFill>
          <bgColor auto="1"/>
        </patternFill>
      </fill>
    </dxf>
    <dxf>
      <alignment vertical="center"/>
    </dxf>
    <dxf>
      <border>
        <left/>
        <right/>
        <top/>
        <bottom/>
        <vertical/>
        <horizontal/>
      </border>
    </dxf>
    <dxf>
      <border>
        <left/>
        <top/>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font>
        <sz val="12"/>
      </font>
    </dxf>
    <dxf>
      <border>
        <right/>
        <top/>
        <bottom/>
        <horizontal/>
      </border>
    </dxf>
    <dxf>
      <alignment vertical="center"/>
    </dxf>
    <dxf>
      <alignment horizontal="general"/>
    </dxf>
    <dxf>
      <alignment horizontal="center"/>
    </dxf>
    <dxf>
      <border>
        <left style="medium">
          <color indexed="64"/>
        </left>
        <right style="medium">
          <color indexed="64"/>
        </right>
        <top style="medium">
          <color indexed="64"/>
        </top>
        <bottom style="medium">
          <color indexed="64"/>
        </bottom>
      </border>
    </dxf>
    <dxf>
      <border>
        <left/>
        <right/>
        <top/>
        <bottom/>
        <vertical/>
        <horizontal/>
      </border>
    </dxf>
    <dxf>
      <border>
        <left/>
        <right/>
        <top/>
        <bottom/>
        <vertical/>
        <horizontal/>
      </border>
    </dxf>
    <dxf>
      <alignment horizontal="center"/>
    </dxf>
    <dxf>
      <alignment vertical="center"/>
    </dxf>
    <dxf>
      <alignment horizontal="center"/>
    </dxf>
    <dxf>
      <alignment vertical="cent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vertical style="thin">
          <color indexed="64"/>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ill>
        <patternFill patternType="solid">
          <bgColor theme="9" tint="0.59999389629810485"/>
        </patternFill>
      </fill>
    </dxf>
    <dxf>
      <fill>
        <patternFill patternType="solid">
          <bgColor theme="9" tint="0.59999389629810485"/>
        </patternFill>
      </fill>
    </dxf>
    <dxf>
      <fill>
        <patternFill>
          <bgColor auto="1"/>
        </patternFill>
      </fill>
    </dxf>
    <dxf>
      <border>
        <top style="medium">
          <color indexed="64"/>
        </top>
        <bottom style="medium">
          <color indexed="64"/>
        </bottom>
      </border>
    </dxf>
    <dxf>
      <border>
        <top style="medium">
          <color indexed="64"/>
        </top>
        <bottom style="medium">
          <color indexed="64"/>
        </bottom>
      </border>
    </dxf>
    <dxf>
      <fill>
        <patternFill patternType="solid">
          <bgColor theme="9" tint="0.79998168889431442"/>
        </patternFill>
      </fill>
    </dxf>
    <dxf>
      <fill>
        <patternFill>
          <bgColor auto="1"/>
        </patternFill>
      </fill>
    </dxf>
    <dxf>
      <fill>
        <patternFill>
          <bgColor auto="1"/>
        </patternFill>
      </fill>
    </dxf>
    <dxf>
      <fill>
        <patternFill patternType="solid">
          <bgColor theme="9" tint="0.79998168889431442"/>
        </patternFill>
      </fill>
    </dxf>
    <dxf>
      <fill>
        <patternFill patternType="solid">
          <bgColor theme="9" tint="0.79998168889431442"/>
        </patternFill>
      </fill>
    </dxf>
    <dxf>
      <fill>
        <patternFill>
          <bgColor auto="1"/>
        </patternFill>
      </fill>
    </dxf>
    <dxf>
      <fill>
        <patternFill>
          <bgColor auto="1"/>
        </patternFill>
      </fill>
    </dxf>
    <dxf>
      <fill>
        <patternFill patternType="solid">
          <bgColor theme="9" tint="0.59999389629810485"/>
        </patternFill>
      </fill>
    </dxf>
    <dxf>
      <fill>
        <patternFill patternType="solid">
          <bgColor theme="9" tint="0.59999389629810485"/>
        </patternFill>
      </fill>
    </dxf>
    <dxf>
      <fill>
        <patternFill>
          <bgColor auto="1"/>
        </patternFill>
      </fill>
    </dxf>
    <dxf>
      <fill>
        <patternFill>
          <bgColor auto="1"/>
        </patternFill>
      </fill>
    </dxf>
    <dxf>
      <fill>
        <patternFill>
          <bgColor theme="9" tint="0.59999389629810485"/>
        </patternFill>
      </fill>
    </dxf>
    <dxf>
      <fill>
        <patternFill>
          <bgColor auto="1"/>
        </patternFill>
      </fill>
    </dxf>
    <dxf>
      <fill>
        <patternFill patternType="solid">
          <bgColor theme="9" tint="0.79998168889431442"/>
        </patternFill>
      </fill>
    </dxf>
    <dxf>
      <fill>
        <patternFill>
          <bgColor auto="1"/>
        </patternFill>
      </fill>
    </dxf>
    <dxf>
      <border>
        <top style="medium">
          <color indexed="64"/>
        </top>
        <bottom style="medium">
          <color indexed="64"/>
        </bottom>
      </border>
    </dxf>
    <dxf>
      <border>
        <top style="medium">
          <color indexed="64"/>
        </top>
        <bottom style="medium">
          <color indexed="64"/>
        </bottom>
      </border>
    </dxf>
    <dxf>
      <fill>
        <patternFill patternType="solid">
          <bgColor theme="9" tint="0.59999389629810485"/>
        </patternFill>
      </fill>
    </dxf>
    <dxf>
      <fill>
        <patternFill>
          <bgColor auto="1"/>
        </patternFill>
      </fill>
    </dxf>
    <dxf>
      <fill>
        <patternFill patternType="solid">
          <bgColor theme="4" tint="0.79998168889431442"/>
        </patternFill>
      </fill>
    </dxf>
    <dxf>
      <fill>
        <patternFill patternType="solid">
          <bgColor theme="4" tint="0.79998168889431442"/>
        </patternFill>
      </fill>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fill>
        <patternFill patternType="solid">
          <bgColor theme="7" tint="0.79998168889431442"/>
        </patternFill>
      </fill>
    </dxf>
    <dxf>
      <fill>
        <patternFill patternType="solid">
          <bgColor theme="7" tint="0.79998168889431442"/>
        </patternFill>
      </fill>
    </dxf>
    <dxf>
      <fill>
        <patternFill>
          <bgColor auto="1"/>
        </patternFill>
      </fill>
    </dxf>
    <dxf>
      <fill>
        <patternFill>
          <bgColor auto="1"/>
        </patternFill>
      </fill>
    </dxf>
    <dxf>
      <fill>
        <patternFill>
          <bgColor auto="1"/>
        </patternFill>
      </fill>
    </dxf>
    <dxf>
      <fill>
        <patternFill>
          <bgColor auto="1"/>
        </patternFill>
      </fill>
    </dxf>
    <dxf>
      <fill>
        <patternFill patternType="solid">
          <bgColor theme="7" tint="0.59999389629810485"/>
        </patternFill>
      </fill>
    </dxf>
    <dxf>
      <fill>
        <patternFill patternType="solid">
          <bgColor theme="7" tint="0.59999389629810485"/>
        </patternFill>
      </fill>
    </dxf>
    <dxf>
      <fill>
        <patternFill>
          <bgColor auto="1"/>
        </patternFill>
      </fill>
    </dxf>
    <dxf>
      <fill>
        <patternFill>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alignment vertical="bottom"/>
    </dxf>
    <dxf>
      <alignment vertical="cent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top style="thin">
          <color indexed="64"/>
        </top>
      </border>
    </dxf>
    <dxf>
      <alignment horizontal="general"/>
    </dxf>
    <dxf>
      <alignment horizontal="center"/>
    </dxf>
    <dxf>
      <border>
        <horizontal style="thin">
          <color indexed="64"/>
        </horizontal>
      </border>
    </dxf>
    <dxf>
      <alignment vertical="center"/>
    </dxf>
    <dxf>
      <border>
        <top style="thin">
          <color indexed="64"/>
        </top>
      </border>
    </dxf>
    <dxf>
      <border>
        <top style="thin">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0"/>
      </font>
      <alignment wrapText="1"/>
    </dxf>
    <dxf>
      <font>
        <b/>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alignment vertical="center"/>
    </dxf>
    <dxf>
      <alignment vertical="center"/>
    </dxf>
    <dxf>
      <border>
        <left style="thin">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bottom"/>
    </dxf>
    <dxf>
      <alignment vertical="center"/>
    </dxf>
    <dxf>
      <alignment horizontal="general"/>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font>
        <sz val="12"/>
      </font>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right/>
        <top/>
        <bottom/>
        <vertical/>
      </border>
    </dxf>
    <dxf>
      <alignment horizontal="general" vertical="bottom"/>
    </dxf>
    <dxf>
      <border>
        <left/>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rder>
    </dxf>
    <dxf>
      <border>
        <left/>
        <right/>
        <top/>
        <bottom/>
      </border>
    </dxf>
    <dxf>
      <border>
        <left style="medium">
          <color indexed="64"/>
        </left>
        <right style="medium">
          <color indexed="64"/>
        </right>
        <top style="medium">
          <color indexed="64"/>
        </top>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alignment horizontal="center"/>
    </dxf>
    <dxf>
      <alignment horizontal="center"/>
    </dxf>
    <dxf>
      <alignment vertic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border>
    </dxf>
    <dxf>
      <border>
        <left style="medium">
          <color indexed="64"/>
        </left>
      </border>
    </dxf>
    <dxf>
      <font>
        <u/>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fill>
        <patternFill>
          <fgColor indexed="64"/>
          <bgColor indexed="6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border>
    </dxf>
    <dxf>
      <border>
        <left style="medium">
          <color indexed="64"/>
        </left>
      </border>
    </dxf>
    <dxf>
      <font>
        <b/>
      </font>
    </dxf>
    <dxf>
      <font>
        <b/>
      </font>
    </dxf>
    <dxf>
      <font>
        <b/>
      </font>
    </dxf>
    <dxf>
      <font>
        <b/>
      </font>
    </dxf>
    <dxf>
      <font>
        <b/>
      </font>
    </dxf>
    <dxf>
      <font>
        <b/>
      </font>
    </dxf>
    <dxf>
      <font>
        <b/>
      </font>
    </dxf>
    <dxf>
      <font>
        <b/>
      </font>
    </dxf>
    <dxf>
      <border>
        <left style="medium">
          <color indexed="64"/>
        </left>
        <top style="medium">
          <color indexed="64"/>
        </top>
      </border>
    </dxf>
    <dxf>
      <border>
        <left style="medium">
          <color indexed="64"/>
        </left>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left style="medium">
          <color indexed="64"/>
        </left>
        <right style="medium">
          <color indexed="64"/>
        </right>
      </border>
    </dxf>
    <dxf>
      <border>
        <left style="medium">
          <color indexed="64"/>
        </left>
        <right style="medium">
          <color indexed="64"/>
        </right>
      </border>
    </dxf>
    <dxf>
      <alignment vertical="top"/>
    </dxf>
    <dxf>
      <alignment horizontal="left"/>
    </dxf>
    <dxf>
      <alignment vertical="bottom"/>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general"/>
    </dxf>
    <dxf>
      <alignment horizontal="general"/>
    </dxf>
    <dxf>
      <alignment horizontal="center"/>
    </dxf>
    <dxf>
      <alignment horizontal="center"/>
    </dxf>
    <dxf>
      <alignment vertical="center"/>
    </dxf>
    <dxf>
      <alignment vertical="center"/>
    </dxf>
    <dxf>
      <alignment vertical="bottom"/>
    </dxf>
    <dxf>
      <alignment vertical="bottom"/>
    </dxf>
    <dxf>
      <alignment vertical="center"/>
    </dxf>
    <dxf>
      <alignment vertical="center"/>
    </dxf>
    <dxf>
      <alignment horizontal="center"/>
    </dxf>
    <dxf>
      <alignment horizontal="center"/>
    </dxf>
    <dxf>
      <alignment vertical="center"/>
    </dxf>
    <dxf>
      <alignment vertical="center"/>
    </dxf>
    <dxf>
      <alignment horizontal="left"/>
    </dxf>
    <dxf>
      <alignment horizontal="left"/>
    </dxf>
    <dxf>
      <alignment horizontal="center"/>
    </dxf>
    <dxf>
      <alignment horizontal="center"/>
    </dxf>
    <dxf>
      <font>
        <b/>
      </font>
    </dxf>
    <dxf>
      <font>
        <b/>
      </font>
    </dxf>
    <dxf>
      <font>
        <b/>
      </font>
    </dxf>
    <dxf>
      <font>
        <b/>
      </font>
    </dxf>
    <dxf>
      <font>
        <b/>
      </font>
    </dxf>
    <dxf>
      <font>
        <b/>
      </font>
    </dxf>
    <dxf>
      <font>
        <b/>
      </font>
    </dxf>
    <dxf>
      <font>
        <b/>
      </font>
    </dxf>
    <dxf>
      <alignment horizontal="center"/>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font>
        <b/>
      </font>
    </dxf>
    <dxf>
      <font>
        <b/>
      </font>
    </dxf>
    <dxf>
      <font>
        <b/>
      </font>
    </dxf>
    <dxf>
      <font>
        <b/>
      </fon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ttom style="medium">
          <color indexed="64"/>
        </bottom>
      </border>
    </dxf>
    <dxf>
      <border>
        <top style="medium">
          <color indexed="64"/>
        </top>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alignment horizontal="left"/>
    </dxf>
    <dxf>
      <border>
        <left style="medium">
          <color indexed="64"/>
        </left>
      </border>
    </dxf>
    <dxf>
      <border>
        <left style="medium">
          <color indexed="64"/>
        </left>
      </border>
    </dxf>
    <dxf>
      <border>
        <left style="medium">
          <color indexed="64"/>
        </left>
      </border>
    </dxf>
    <dxf>
      <border>
        <left style="medium">
          <color indexed="64"/>
        </left>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border>
    </dxf>
    <dxf>
      <border>
        <left/>
      </border>
    </dxf>
    <dxf>
      <border>
        <left/>
      </border>
    </dxf>
    <dxf>
      <border>
        <left/>
      </border>
    </dxf>
    <dxf>
      <border>
        <left/>
      </border>
    </dxf>
    <dxf>
      <border>
        <left/>
      </border>
    </dxf>
    <dxf>
      <border>
        <left/>
      </border>
    </dxf>
    <dxf>
      <border>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general"/>
    </dxf>
    <dxf>
      <alignment horizontal="general"/>
    </dxf>
    <dxf>
      <alignment horizontal="general"/>
    </dxf>
    <dxf>
      <alignment horizontal="general"/>
    </dxf>
    <dxf>
      <alignment horizontal="general"/>
    </dxf>
    <dxf>
      <alignment horizontal="general"/>
    </dxf>
    <dxf>
      <alignment horizontal="center"/>
    </dxf>
    <dxf>
      <alignment horizontal="center"/>
    </dxf>
    <dxf>
      <alignment horizontal="center"/>
    </dxf>
    <dxf>
      <alignment horizontal="center"/>
    </dxf>
    <dxf>
      <alignment horizontal="center"/>
    </dxf>
    <dxf>
      <alignment horizontal="center"/>
    </dxf>
    <dxf>
      <border>
        <top style="medium">
          <color indexed="64"/>
        </top>
      </border>
    </dxf>
    <dxf>
      <border>
        <top style="medium">
          <color indexed="64"/>
        </top>
      </border>
    </dxf>
    <dxf>
      <font>
        <b/>
      </font>
    </dxf>
    <dxf>
      <font>
        <b/>
      </font>
    </dxf>
    <dxf>
      <font>
        <b/>
      </font>
    </dxf>
    <dxf>
      <font>
        <b/>
      </font>
    </dxf>
    <dxf>
      <font>
        <b/>
      </font>
    </dxf>
    <dxf>
      <font>
        <b/>
      </font>
    </dxf>
    <dxf>
      <font>
        <strike val="0"/>
        <condense val="0"/>
        <extend val="0"/>
        <outline val="0"/>
        <shadow val="0"/>
        <vertAlign val="baseline"/>
        <sz val="11"/>
        <color theme="1"/>
        <name val="Calibri"/>
        <scheme val="minor"/>
      </font>
    </dxf>
    <dxf>
      <font>
        <strike val="0"/>
        <condense val="0"/>
        <extend val="0"/>
        <outline val="0"/>
        <shadow val="0"/>
        <vertAlign val="baseline"/>
        <sz val="11"/>
        <color theme="1"/>
        <name val="Calibri"/>
        <scheme val="minor"/>
      </font>
    </dxf>
    <dxf>
      <font>
        <b/>
      </font>
    </dxf>
    <dxf>
      <font>
        <b/>
      </font>
    </dxf>
    <dxf>
      <font>
        <b/>
      </font>
    </dxf>
    <dxf>
      <alignment vertical="center"/>
    </dxf>
    <dxf>
      <font>
        <b val="0"/>
      </font>
    </dxf>
    <dxf>
      <font>
        <b val="0"/>
      </font>
    </dxf>
    <dxf>
      <font>
        <b val="0"/>
      </font>
    </dxf>
    <dxf>
      <font>
        <b val="0"/>
      </font>
    </dxf>
    <dxf>
      <font>
        <b val="0"/>
      </font>
    </dxf>
    <dxf>
      <font>
        <b val="0"/>
      </font>
    </dxf>
    <dxf>
      <font>
        <b val="0"/>
      </font>
    </dxf>
    <dxf>
      <font>
        <b val="0"/>
      </font>
    </dxf>
    <dxf>
      <font>
        <b val="0"/>
      </font>
    </dxf>
    <dxf>
      <font>
        <b val="0"/>
      </font>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alignment horizontal="center"/>
    </dxf>
    <dxf>
      <alignment vertical="center"/>
    </dxf>
    <dxf>
      <border>
        <top style="medium">
          <color indexed="64"/>
        </top>
        <bottom style="medium">
          <color indexed="64"/>
        </bottom>
      </border>
    </dxf>
    <dxf>
      <border>
        <top style="medium">
          <color indexed="64"/>
        </top>
        <bottom style="medium">
          <color indexed="64"/>
        </bottom>
      </border>
    </dxf>
    <dxf>
      <border>
        <right style="medium">
          <color indexed="64"/>
        </right>
        <bottom style="medium">
          <color indexed="64"/>
        </bottom>
      </bord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alignment horizontal="left"/>
    </dxf>
    <dxf>
      <alignment vertical="bottom"/>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alignment vertical="center"/>
    </dxf>
    <dxf>
      <alignment vertical="center"/>
    </dxf>
    <dxf>
      <alignment horizontal="center"/>
    </dxf>
    <dxf>
      <alignment horizontal="center"/>
    </dxf>
    <dxf>
      <border>
        <left style="medium">
          <color indexed="64"/>
        </left>
        <right style="medium">
          <color indexed="64"/>
        </right>
      </border>
    </dxf>
    <dxf>
      <border>
        <left style="medium">
          <color indexed="64"/>
        </left>
        <bottom style="medium">
          <color indexed="64"/>
        </bottom>
      </border>
    </dxf>
    <dxf>
      <border>
        <left style="medium">
          <color indexed="64"/>
        </left>
      </border>
    </dxf>
    <dxf>
      <alignment vertical="center"/>
    </dxf>
    <dxf>
      <alignment horizontal="center"/>
    </dxf>
    <dxf>
      <border>
        <left style="medium">
          <color indexed="64"/>
        </left>
        <right style="medium">
          <color indexed="64"/>
        </right>
        <top style="medium">
          <color indexed="64"/>
        </top>
        <bottom style="medium">
          <color indexed="64"/>
        </bottom>
      </border>
    </dxf>
    <dxf>
      <border>
        <left style="medium">
          <color indexed="64"/>
        </left>
        <top style="medium">
          <color indexed="64"/>
        </top>
        <bottom style="medium">
          <color indexed="64"/>
        </bottom>
      </border>
    </dxf>
    <dxf>
      <alignment horizontal="general"/>
    </dxf>
    <dxf>
      <alignment vertical="center"/>
    </dxf>
    <dxf>
      <border>
        <right style="medium">
          <color indexed="64"/>
        </right>
        <top style="medium">
          <color indexed="64"/>
        </top>
        <bottom style="medium">
          <color indexed="64"/>
        </bottom>
      </border>
    </dxf>
    <dxf>
      <protection locked="0" hidden="0"/>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rder>
    </dxf>
    <dxf>
      <border>
        <top style="medium">
          <color indexed="64"/>
        </top>
      </border>
    </dxf>
    <dxf>
      <border>
        <left style="medium">
          <color indexed="64"/>
        </left>
        <right style="medium">
          <color indexed="64"/>
        </right>
      </border>
    </dxf>
    <dxf>
      <alignment horizontal="center"/>
    </dxf>
    <dxf>
      <alignment horizontal="center"/>
    </dxf>
    <dxf>
      <alignment horizontal="center"/>
    </dxf>
    <dxf>
      <alignment vertical="center"/>
    </dxf>
    <dxf>
      <alignment vertical="center"/>
    </dxf>
    <dxf>
      <alignment vertical="center"/>
    </dxf>
    <dxf>
      <alignment horizontal="left"/>
    </dxf>
    <dxf>
      <alignment horizontal="left"/>
    </dxf>
    <dxf>
      <alignment horizontal="left"/>
    </dxf>
    <dxf>
      <alignment horizontal="center"/>
    </dxf>
    <dxf>
      <alignment horizontal="center"/>
    </dxf>
    <dxf>
      <alignment horizontal="center"/>
    </dxf>
    <dxf>
      <border>
        <top style="medium">
          <color indexed="64"/>
        </top>
        <bottom style="medium">
          <color indexed="64"/>
        </bottom>
      </border>
    </dxf>
    <dxf>
      <border>
        <right style="medium">
          <color indexed="64"/>
        </right>
      </border>
    </dxf>
    <dxf>
      <border>
        <bottom style="thin">
          <color indexed="64"/>
        </bottom>
      </border>
    </dxf>
    <dxf>
      <border>
        <bottom style="thin">
          <color indexed="64"/>
        </bottom>
      </border>
    </dxf>
    <dxf>
      <border>
        <bottom style="thin">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top style="medium">
          <color indexed="64"/>
        </top>
      </border>
    </dxf>
    <dxf>
      <border>
        <top style="medium">
          <color indexed="64"/>
        </top>
      </border>
    </dxf>
    <dxf>
      <numFmt numFmtId="35" formatCode="_ * #,##0.00_ ;_ * \-#,##0.00_ ;_ * &quot;-&quot;??_ ;_ @_ "/>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horizontal="general"/>
    </dxf>
    <dxf>
      <alignment horizontal="general"/>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vertical="center"/>
    </dxf>
    <dxf>
      <alignment vertic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4" formatCode="#,##0.00"/>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ttom style="medium">
          <color indexed="64"/>
        </bottom>
      </border>
    </dxf>
    <dxf>
      <numFmt numFmtId="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rder>
    </dxf>
    <dxf>
      <border>
        <bottom style="medium">
          <color indexed="64"/>
        </bottom>
      </border>
    </dxf>
    <dxf>
      <border>
        <top style="medium">
          <color indexed="64"/>
        </top>
      </border>
    </dxf>
    <dxf>
      <border>
        <top style="medium">
          <color indexed="64"/>
        </top>
      </border>
    </dxf>
    <dxf>
      <border>
        <left style="medium">
          <color indexed="64"/>
        </left>
        <right style="medium">
          <color indexed="64"/>
        </right>
      </border>
    </dxf>
    <dxf>
      <alignment horizontal="left"/>
    </dxf>
    <dxf>
      <alignment horizontal="general"/>
    </dxf>
    <dxf>
      <alignment horizontal="left"/>
    </dxf>
    <dxf>
      <alignment horizontal="center"/>
    </dxf>
    <dxf>
      <alignment horizontal="center"/>
    </dxf>
    <dxf>
      <alignment horizontal="center"/>
    </dxf>
    <dxf>
      <alignment vertical="center"/>
    </dxf>
    <dxf>
      <alignment vertical="center"/>
    </dxf>
    <dxf>
      <alignment vertical="center"/>
    </dxf>
    <dxf>
      <alignment horizontal="left"/>
    </dxf>
    <dxf>
      <alignment horizontal="left"/>
    </dxf>
    <dxf>
      <alignment horizontal="left"/>
    </dxf>
    <dxf>
      <alignment horizontal="center"/>
    </dxf>
    <dxf>
      <alignment horizontal="center"/>
    </dxf>
    <dxf>
      <alignment horizontal="center"/>
    </dxf>
    <dxf>
      <fill>
        <patternFill patternType="solid">
          <bgColor theme="6" tint="0.79998168889431442"/>
        </patternFill>
      </fill>
    </dxf>
    <dxf>
      <fill>
        <patternFill patternType="solid">
          <bgColor theme="3" tint="0.79998168889431442"/>
        </patternFill>
      </fill>
    </dxf>
    <dxf>
      <fill>
        <patternFill>
          <bgColor theme="5" tint="0.59999389629810485"/>
        </patternFill>
      </fill>
    </dxf>
    <dxf>
      <fill>
        <patternFill>
          <bgColor theme="4" tint="0.59999389629810485"/>
        </patternFill>
      </fill>
    </dxf>
    <dxf>
      <border>
        <bottom style="thin">
          <color indexed="64"/>
        </bottom>
      </border>
    </dxf>
    <dxf>
      <border>
        <bottom style="thin">
          <color indexed="64"/>
        </bottom>
      </border>
    </dxf>
    <dxf>
      <fill>
        <patternFill>
          <bgColor auto="1"/>
        </patternFill>
      </fill>
    </dxf>
    <dxf>
      <border>
        <bottom style="medium">
          <color indexed="64"/>
        </bottom>
      </border>
    </dxf>
    <dxf>
      <fill>
        <patternFill>
          <fgColor theme="4" tint="0.59999389629810485"/>
        </patternFill>
      </fill>
    </dxf>
    <dxf>
      <border>
        <left/>
        <right/>
        <bottom/>
      </border>
    </dxf>
    <dxf>
      <border>
        <left/>
        <right/>
        <bottom/>
      </border>
    </dxf>
    <dxf>
      <border>
        <left/>
        <right/>
        <bottom/>
      </border>
    </dxf>
    <dxf>
      <border>
        <left/>
        <right/>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fill>
        <patternFill patternType="solid">
          <bgColor theme="0"/>
        </patternFill>
      </fill>
    </dxf>
    <dxf>
      <numFmt numFmtId="0" formatCode="General"/>
      <fill>
        <patternFill patternType="none">
          <fgColor indexed="64"/>
          <bgColor indexed="65"/>
        </patternFill>
      </fill>
      <alignment horizontal="general" vertical="bottom" textRotation="0" wrapText="0" indent="0" justifyLastLine="0" shrinkToFit="0" readingOrder="0"/>
    </dxf>
    <dxf>
      <numFmt numFmtId="4" formatCode="#,##0.00"/>
      <fill>
        <patternFill patternType="solid">
          <fgColor indexed="64"/>
          <bgColor theme="0"/>
        </patternFill>
      </fill>
      <alignment horizontal="center" vertical="center"/>
    </dxf>
    <dxf>
      <font>
        <b val="0"/>
      </font>
    </dxf>
    <dxf>
      <font>
        <b val="0"/>
      </font>
    </dxf>
    <dxf>
      <font>
        <b val="0"/>
      </font>
    </dxf>
    <dxf>
      <font>
        <b val="0"/>
      </font>
    </dxf>
    <dxf>
      <font>
        <b val="0"/>
      </font>
    </dxf>
    <dxf>
      <font>
        <b val="0"/>
      </font>
    </dxf>
    <dxf>
      <font>
        <b val="0"/>
      </font>
    </dxf>
    <dxf>
      <font>
        <b val="0"/>
      </font>
    </dxf>
    <dxf>
      <font>
        <b val="0"/>
      </font>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alignment horizontal="general"/>
    </dxf>
    <dxf>
      <alignment vertical="cent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general"/>
    </dxf>
    <dxf>
      <alignment horizontal="general"/>
    </dxf>
    <dxf>
      <alignment horizontal="general"/>
    </dxf>
    <dxf>
      <alignment horizontal="general"/>
    </dxf>
    <dxf>
      <alignment horizontal="center"/>
    </dxf>
    <dxf>
      <alignment horizontal="center"/>
    </dxf>
    <dxf>
      <alignment horizontal="center"/>
    </dxf>
    <dxf>
      <alignment horizontal="cent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right style="medium">
          <color indexed="64"/>
        </right>
      </border>
    </dxf>
    <dxf>
      <border>
        <right style="medium">
          <color indexed="64"/>
        </right>
      </border>
    </dxf>
    <dxf>
      <border>
        <right style="medium">
          <color indexed="64"/>
        </right>
      </border>
    </dxf>
    <dxf>
      <alignment horizontal="left"/>
    </dxf>
    <dxf>
      <alignment horizontal="center"/>
    </dxf>
    <dxf>
      <alignment horizontal="general"/>
    </dxf>
    <dxf>
      <alignment horizontal="general"/>
    </dxf>
    <dxf>
      <alignment horizontal="center"/>
    </dxf>
    <dxf>
      <alignment horizontal="cent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general"/>
    </dxf>
    <dxf>
      <alignment horizontal="general"/>
    </dxf>
    <dxf>
      <alignment horizontal="general"/>
    </dxf>
    <dxf>
      <alignment horizontal="center"/>
    </dxf>
    <dxf>
      <alignment horizontal="center"/>
    </dxf>
    <dxf>
      <alignment horizontal="center"/>
    </dxf>
    <dxf>
      <alignment horizontal="general"/>
    </dxf>
    <dxf>
      <alignment horizontal="general"/>
    </dxf>
    <dxf>
      <alignment horizontal="general"/>
    </dxf>
    <dxf>
      <alignment horizontal="center"/>
    </dxf>
    <dxf>
      <alignment horizontal="center"/>
    </dxf>
    <dxf>
      <alignment horizontal="center"/>
    </dxf>
    <dxf>
      <alignment vertical="center"/>
    </dxf>
    <dxf>
      <alignment vertical="center"/>
    </dxf>
    <dxf>
      <alignment vertical="center"/>
    </dxf>
    <dxf>
      <border>
        <left style="medium">
          <color indexed="64"/>
        </left>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alignment horizontal="center" readingOrder="0"/>
    </dxf>
    <dxf>
      <alignment vertical="center" readingOrder="0"/>
    </dxf>
    <dxf>
      <font>
        <b/>
        <sz val="12"/>
      </font>
      <alignment horizontal="center" vertical="center" readingOrder="0"/>
    </dxf>
    <dxf>
      <font>
        <b/>
        <sz val="12"/>
      </font>
      <alignment horizontal="center" vertical="center" readingOrder="0"/>
    </dxf>
    <dxf>
      <font>
        <b/>
        <sz val="12"/>
      </font>
      <alignment horizontal="center" vertical="center"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alignment horizontal="center" readingOrder="0"/>
    </dxf>
    <dxf>
      <alignment horizontal="center" readingOrder="0"/>
    </dxf>
    <dxf>
      <alignment vertical="center" readingOrder="0"/>
    </dxf>
    <dxf>
      <alignment vertical="center"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top style="medium">
          <color indexed="64"/>
        </top>
      </bord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bottom style="thin">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horizontal="left" readingOrder="0"/>
    </dxf>
    <dxf>
      <alignment horizontal="left" readingOrder="0"/>
    </dxf>
    <dxf>
      <alignment horizontal="left" readingOrder="0"/>
    </dxf>
    <dxf>
      <alignment horizontal="left" readingOrder="0"/>
    </dxf>
    <dxf>
      <alignment horizontal="center" readingOrder="0"/>
    </dxf>
    <dxf>
      <alignment horizontal="center" readingOrder="0"/>
    </dxf>
    <dxf>
      <alignment horizontal="center"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alignment horizontal="center"/>
    </dxf>
    <dxf>
      <alignment horizontal="center"/>
    </dxf>
    <dxf>
      <alignment vertical="center"/>
    </dxf>
    <dxf>
      <alignment vertical="center"/>
    </dxf>
    <dxf>
      <border>
        <top style="medium">
          <color indexed="64"/>
        </top>
        <bottom style="medium">
          <color indexed="64"/>
        </bottom>
      </border>
    </dxf>
    <dxf>
      <border>
        <top style="medium">
          <color indexed="64"/>
        </top>
        <bottom style="medium">
          <color indexed="64"/>
        </bottom>
      </border>
    </dxf>
    <dxf>
      <border>
        <right style="medium">
          <color indexed="64"/>
        </right>
        <bottom style="medium">
          <color indexed="64"/>
        </bottom>
      </bord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alignment horizontal="left"/>
    </dxf>
    <dxf>
      <alignment vertical="bottom"/>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horizontal="center"/>
    </dxf>
    <dxf>
      <alignment horizontal="center"/>
    </dxf>
    <dxf>
      <border>
        <left style="medium">
          <color indexed="64"/>
        </left>
        <right style="medium">
          <color indexed="64"/>
        </right>
      </border>
    </dxf>
    <dxf>
      <border>
        <left style="medium">
          <color indexed="64"/>
        </left>
        <right style="medium">
          <color indexed="64"/>
        </right>
      </border>
    </dxf>
    <dxf>
      <border>
        <left style="medium">
          <color indexed="64"/>
        </left>
        <bottom style="medium">
          <color indexed="64"/>
        </bottom>
      </border>
    </dxf>
    <dxf>
      <border>
        <left style="medium">
          <color indexed="64"/>
        </left>
      </border>
    </dxf>
    <dxf>
      <alignment vertical="center"/>
    </dxf>
    <dxf>
      <alignment vertic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top style="medium">
          <color indexed="64"/>
        </top>
        <bottom style="medium">
          <color indexed="64"/>
        </bottom>
      </border>
    </dxf>
    <dxf>
      <border>
        <top style="medium">
          <color indexed="64"/>
        </top>
        <bottom style="medium">
          <color indexed="64"/>
        </bottom>
      </border>
    </dxf>
    <dxf>
      <alignment horizontal="center"/>
    </dxf>
    <dxf>
      <alignment horizontal="center"/>
    </dxf>
    <dxf>
      <alignment vertical="center"/>
    </dxf>
    <dxf>
      <alignment vertical="cent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right/>
        <top/>
        <bottom/>
        <vertical/>
        <horizontal/>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ttom style="medium">
          <color indexed="64"/>
        </bottom>
      </border>
    </dxf>
    <dxf>
      <alignment horizontal="center"/>
    </dxf>
    <dxf>
      <alignment horizontal="center"/>
    </dxf>
    <dxf>
      <alignment vertical="center"/>
    </dxf>
    <dxf>
      <alignment vertical="center"/>
    </dxf>
    <dxf>
      <alignment horizontal="left"/>
    </dxf>
    <dxf>
      <alignment horizontal="left"/>
    </dxf>
    <dxf>
      <alignment horizontal="left"/>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general"/>
    </dxf>
    <dxf>
      <alignment horizontal="general"/>
    </dxf>
    <dxf>
      <alignment horizontal="center"/>
    </dxf>
    <dxf>
      <alignment horizontal="center"/>
    </dxf>
    <dxf>
      <alignment vertical="bottom"/>
    </dxf>
    <dxf>
      <alignment vertical="bottom"/>
    </dxf>
    <dxf>
      <alignment vertical="center"/>
    </dxf>
    <dxf>
      <alignment vertical="cent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bottom style="thin">
          <color indexed="64"/>
        </bottom>
      </border>
    </dxf>
    <dxf>
      <border>
        <bottom style="thin">
          <color indexed="64"/>
        </bottom>
      </border>
    </dxf>
    <dxf>
      <border>
        <top style="medium">
          <color indexed="64"/>
        </top>
        <bottom style="medium">
          <color indexed="64"/>
        </bottom>
      </border>
    </dxf>
    <dxf>
      <border>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bottom style="thin">
          <color indexed="64"/>
        </bottom>
      </border>
    </dxf>
    <dxf>
      <border>
        <bottom style="thin">
          <color indexed="64"/>
        </bottom>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alignment horizontal="general"/>
    </dxf>
    <dxf>
      <alignment horizontal="general"/>
    </dxf>
    <dxf>
      <alignment horizontal="center"/>
    </dxf>
    <dxf>
      <alignment horizontal="center"/>
    </dxf>
    <dxf>
      <alignment vertical="bottom"/>
    </dxf>
    <dxf>
      <alignment vertical="bottom"/>
    </dxf>
    <dxf>
      <alignment vertical="center"/>
    </dxf>
    <dxf>
      <alignment vertical="cent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alignment vertical="bottom"/>
    </dxf>
    <dxf>
      <alignment vertical="bottom"/>
    </dxf>
    <dxf>
      <alignment vertical="center"/>
    </dxf>
    <dxf>
      <alignment vertical="center"/>
    </dxf>
    <dxf>
      <border>
        <top style="medium">
          <color indexed="64"/>
        </top>
        <bottom style="medium">
          <color indexed="64"/>
        </bottom>
      </border>
    </dxf>
    <dxf>
      <border>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dxf>
    <dxf>
      <alignment vertical="bottom"/>
    </dxf>
    <dxf>
      <alignment vertical="center"/>
    </dxf>
    <dxf>
      <alignment vertical="center"/>
    </dxf>
    <dxf>
      <border>
        <bottom style="medium">
          <color indexed="64"/>
        </bottom>
      </border>
    </dxf>
    <dxf>
      <border>
        <bottom style="medium">
          <color indexed="64"/>
        </bottom>
      </border>
    </dxf>
    <dxf>
      <alignment horizontal="general"/>
    </dxf>
    <dxf>
      <alignment horizontal="general"/>
    </dxf>
    <dxf>
      <alignment horizontal="general"/>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alignment horizontal="center"/>
    </dxf>
    <dxf>
      <alignment vertical="center"/>
    </dxf>
    <dxf>
      <border>
        <left/>
        <right/>
        <top/>
        <bottom/>
      </border>
    </dxf>
    <dxf>
      <border>
        <left style="medium">
          <color indexed="64"/>
        </lef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top style="medium">
          <color indexed="64"/>
        </top>
      </border>
    </dxf>
    <dxf>
      <alignment horizontal="center"/>
    </dxf>
    <dxf>
      <alignment vertical="center"/>
    </dxf>
    <dxf>
      <border>
        <left style="medium">
          <color indexed="64"/>
        </left>
        <right style="medium">
          <color indexed="64"/>
        </right>
        <top style="medium">
          <color indexed="64"/>
        </top>
        <bottom style="medium">
          <color indexed="64"/>
        </bottom>
      </border>
    </dxf>
    <dxf>
      <border>
        <right style="medium">
          <color indexed="64"/>
        </right>
      </border>
    </dxf>
    <dxf>
      <border>
        <top style="medium">
          <color indexed="64"/>
        </top>
      </border>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numFmt numFmtId="166" formatCode="#,##0.0"/>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ttom style="medium">
          <color indexed="64"/>
        </bottom>
      </border>
    </dxf>
    <dxf>
      <alignment horizontal="general"/>
    </dxf>
    <dxf>
      <alignment horizontal="general"/>
    </dxf>
    <dxf>
      <alignment horizontal="center"/>
    </dxf>
    <dxf>
      <alignment horizontal="center"/>
    </dxf>
    <dxf>
      <alignment horizontal="general"/>
    </dxf>
    <dxf>
      <alignment horizontal="general"/>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alignment horizontal="center"/>
    </dxf>
    <dxf>
      <alignment horizontal="center"/>
    </dxf>
    <dxf>
      <alignment vertical="center"/>
    </dxf>
    <dxf>
      <alignment vertical="center"/>
    </dxf>
    <dxf>
      <alignment horizontal="left"/>
    </dxf>
    <dxf>
      <alignment horizontal="left"/>
    </dxf>
    <dxf>
      <alignment horizontal="center"/>
    </dxf>
    <dxf>
      <alignment horizontal="center"/>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alignment horizontal="right"/>
    </dxf>
    <dxf>
      <alignment horizontal="right"/>
    </dxf>
    <dxf>
      <alignment horizontal="center"/>
    </dxf>
    <dxf>
      <alignment horizontal="cent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alignment horizontal="left"/>
    </dxf>
    <dxf>
      <alignment horizontal="left"/>
    </dxf>
    <dxf>
      <alignment horizontal="center"/>
    </dxf>
    <dxf>
      <alignment horizontal="center"/>
    </dxf>
    <dxf>
      <alignment vertical="top"/>
    </dxf>
    <dxf>
      <alignment vertical="top"/>
    </dxf>
    <dxf>
      <alignment vertical="bottom"/>
    </dxf>
    <dxf>
      <alignment vertical="bottom"/>
    </dxf>
    <dxf>
      <alignment vertical="center"/>
    </dxf>
    <dxf>
      <alignment vertical="center"/>
    </dxf>
    <dxf>
      <alignment horizontal="left"/>
    </dxf>
    <dxf>
      <alignment horizontal="left"/>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general"/>
    </dxf>
    <dxf>
      <alignment horizontal="general"/>
    </dxf>
    <dxf>
      <alignment horizontal="center"/>
    </dxf>
    <dxf>
      <alignment horizontal="cent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alignment horizontal="general"/>
    </dxf>
    <dxf>
      <alignment vertical="cent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general"/>
    </dxf>
    <dxf>
      <alignment horizontal="general"/>
    </dxf>
    <dxf>
      <alignment horizontal="general"/>
    </dxf>
    <dxf>
      <alignment horizontal="general"/>
    </dxf>
    <dxf>
      <alignment horizontal="center"/>
    </dxf>
    <dxf>
      <alignment horizontal="center"/>
    </dxf>
    <dxf>
      <alignment horizontal="center"/>
    </dxf>
    <dxf>
      <alignment horizontal="cent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right style="medium">
          <color indexed="64"/>
        </right>
      </border>
    </dxf>
    <dxf>
      <border>
        <right style="medium">
          <color indexed="64"/>
        </right>
      </border>
    </dxf>
    <dxf>
      <border>
        <right style="medium">
          <color indexed="64"/>
        </right>
      </border>
    </dxf>
    <dxf>
      <alignment horizontal="general"/>
    </dxf>
    <dxf>
      <alignment horizontal="general"/>
    </dxf>
    <dxf>
      <alignment horizontal="general"/>
    </dxf>
    <dxf>
      <alignment horizontal="center"/>
    </dxf>
    <dxf>
      <alignment horizontal="center"/>
    </dxf>
    <dxf>
      <alignment horizontal="center"/>
    </dxf>
    <dxf>
      <alignment horizontal="general"/>
    </dxf>
    <dxf>
      <alignment horizontal="general"/>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horizontal style="thin">
          <color indexed="64"/>
        </horizontal>
      </border>
    </dxf>
    <dxf>
      <border>
        <left style="thin">
          <color indexed="64"/>
        </left>
        <right style="thin">
          <color indexed="64"/>
        </right>
        <top style="thin">
          <color indexed="64"/>
        </top>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general"/>
    </dxf>
    <dxf>
      <alignment horizontal="center"/>
    </dxf>
    <dxf>
      <border>
        <bottom style="medium">
          <color indexed="64"/>
        </bottom>
      </border>
    </dxf>
    <dxf>
      <border>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border>
        <right style="thin">
          <color indexed="64"/>
        </right>
        <top style="thin">
          <color indexed="64"/>
        </top>
        <bottom style="thin">
          <color indexed="64"/>
        </bottom>
        <horizontal style="thin">
          <color indexed="64"/>
        </horizontal>
      </border>
    </dxf>
    <dxf>
      <border>
        <right style="thin">
          <color indexed="64"/>
        </right>
        <top style="thin">
          <color indexed="64"/>
        </top>
        <bottom style="thin">
          <color indexed="64"/>
        </bottom>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alignment vertical="bottom"/>
    </dxf>
    <dxf>
      <alignment vertical="bottom"/>
    </dxf>
    <dxf>
      <alignment vertical="center"/>
    </dxf>
    <dxf>
      <alignment vertical="cent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alignment vertical="center"/>
    </dxf>
    <dxf>
      <alignment vertical="center"/>
    </dxf>
    <dxf>
      <alignment vertical="center"/>
    </dxf>
    <dxf>
      <border>
        <top style="medium">
          <color indexed="64"/>
        </top>
        <bottom style="medium">
          <color indexed="64"/>
        </bottom>
      </border>
    </dxf>
    <dxf>
      <border>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FF00"/>
        </patternFill>
      </fill>
    </dxf>
    <dxf>
      <fill>
        <patternFill patternType="solid">
          <bgColor rgb="FFFFFF00"/>
        </patternFill>
      </fill>
    </dxf>
    <dxf>
      <fill>
        <patternFill>
          <bgColor theme="6" tint="0.59999389629810485"/>
        </patternFill>
      </fill>
    </dxf>
    <dxf>
      <fill>
        <patternFill>
          <bgColor theme="6"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medium">
          <color indexed="64"/>
        </top>
        <bottom style="medium">
          <color indexed="64"/>
        </bottom>
      </border>
    </dxf>
    <dxf>
      <border>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numFmt numFmtId="3" formatCode="#,##0"/>
    </dxf>
    <dxf>
      <numFmt numFmtId="3" formatCode="#,##0"/>
    </dxf>
    <dxf>
      <numFmt numFmtId="3" formatCode="#,##0"/>
    </dxf>
    <dxf>
      <numFmt numFmtId="3" formatCode="#,##0"/>
    </dxf>
    <dxf>
      <numFmt numFmtId="3" formatCode="#,##0"/>
    </dxf>
    <dxf>
      <numFmt numFmtId="3" formatCode="#,##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alignment horizontal="center"/>
    </dxf>
    <dxf>
      <alignment vertical="center"/>
    </dxf>
    <dxf>
      <border>
        <left/>
        <right/>
        <top/>
        <bottom/>
      </border>
    </dxf>
    <dxf>
      <border>
        <left style="medium">
          <color indexed="64"/>
        </lef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top style="medium">
          <color indexed="64"/>
        </top>
      </border>
    </dxf>
    <dxf>
      <alignment horizontal="center"/>
    </dxf>
    <dxf>
      <alignment vertical="center"/>
    </dxf>
    <dxf>
      <border>
        <left style="medium">
          <color indexed="64"/>
        </left>
        <right style="medium">
          <color indexed="64"/>
        </right>
        <top style="medium">
          <color indexed="64"/>
        </top>
        <bottom style="medium">
          <color indexed="64"/>
        </bottom>
      </border>
    </dxf>
    <dxf>
      <border>
        <right style="medium">
          <color indexed="64"/>
        </right>
      </border>
    </dxf>
    <dxf>
      <border>
        <top style="medium">
          <color indexed="64"/>
        </top>
      </border>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numFmt numFmtId="166" formatCode="#,##0.0"/>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top style="medium">
          <color indexed="64"/>
        </top>
        <bottom style="medium">
          <color indexed="64"/>
        </bottom>
      </border>
    </dxf>
    <dxf>
      <border>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alignment horizontal="general"/>
    </dxf>
    <dxf>
      <alignment horizontal="general"/>
    </dxf>
    <dxf>
      <alignment horizontal="center"/>
    </dxf>
    <dxf>
      <alignment horizontal="center"/>
    </dxf>
    <dxf>
      <alignment vertical="center"/>
    </dxf>
    <dxf>
      <alignment vertical="cent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alignment horizontal="center"/>
    </dxf>
    <dxf>
      <alignment horizontal="center"/>
    </dxf>
    <dxf>
      <alignment vertical="center"/>
    </dxf>
    <dxf>
      <alignment vertical="center"/>
    </dxf>
    <dxf>
      <alignment horizontal="left"/>
    </dxf>
    <dxf>
      <alignment horizontal="left"/>
    </dxf>
    <dxf>
      <alignment horizontal="center"/>
    </dxf>
    <dxf>
      <alignment horizontal="center"/>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top style="medium">
          <color indexed="64"/>
        </top>
      </border>
    </dxf>
    <dxf>
      <border>
        <top style="medium">
          <color indexed="64"/>
        </top>
      </border>
    </dxf>
    <dxf>
      <alignment horizontal="left"/>
    </dxf>
    <dxf>
      <alignment horizontal="center"/>
    </dxf>
    <dxf>
      <border>
        <top style="medium">
          <color indexed="64"/>
        </top>
      </border>
    </dxf>
    <dxf>
      <border>
        <top style="medium">
          <color indexed="64"/>
        </top>
      </border>
    </dxf>
    <dxf>
      <border>
        <bottom style="medium">
          <color indexed="64"/>
        </bottom>
      </border>
    </dxf>
    <dxf>
      <border>
        <bottom style="medium">
          <color indexed="64"/>
        </bottom>
      </border>
    </dxf>
    <dxf>
      <font>
        <b/>
      </font>
    </dxf>
    <dxf>
      <font>
        <b/>
      </font>
    </dxf>
    <dxf>
      <font>
        <b/>
      </font>
    </dxf>
    <dxf>
      <font>
        <b/>
      </font>
    </dxf>
    <dxf>
      <font>
        <b/>
      </font>
    </dxf>
    <dxf>
      <font>
        <b/>
      </font>
    </dxf>
    <dxf>
      <font>
        <b/>
      </font>
    </dxf>
    <dxf>
      <border>
        <bottom style="medium">
          <color indexed="64"/>
        </bottom>
      </border>
    </dxf>
    <dxf>
      <border>
        <bottom style="medium">
          <color indexed="64"/>
        </bottom>
      </border>
    </dxf>
    <dxf>
      <numFmt numFmtId="166" formatCode="#,##0.0"/>
    </dxf>
    <dxf>
      <numFmt numFmtId="4" formatCode="#,##0.00"/>
    </dxf>
    <dxf>
      <numFmt numFmtId="166" formatCode="#,##0.0"/>
    </dxf>
    <dxf>
      <numFmt numFmtId="3" formatCode="#,##0"/>
    </dxf>
    <dxf>
      <numFmt numFmtId="3" formatCode="#,##0"/>
    </dxf>
    <dxf>
      <numFmt numFmtId="3" formatCode="#,##0"/>
    </dxf>
    <dxf>
      <alignment horizontal="center"/>
    </dxf>
    <dxf>
      <alignment vertical="center"/>
    </dxf>
    <dxf>
      <alignment horizontal="cent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horizontal="general"/>
    </dxf>
    <dxf>
      <alignment horizontal="general"/>
    </dxf>
    <dxf>
      <alignment horizontal="center"/>
    </dxf>
    <dxf>
      <alignment horizontal="cent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bottom style="medium">
          <color indexed="64"/>
        </bottom>
      </border>
    </dxf>
    <dxf>
      <border>
        <bottom style="medium">
          <color indexed="64"/>
        </bottom>
      </border>
    </dxf>
    <dxf>
      <border>
        <bottom style="medium">
          <color indexed="64"/>
        </bottom>
      </border>
    </dxf>
    <dxf>
      <font>
        <b/>
      </font>
    </dxf>
    <dxf>
      <font>
        <b/>
      </font>
    </dxf>
    <dxf>
      <font>
        <b/>
      </font>
    </dxf>
    <dxf>
      <font>
        <b/>
      </font>
    </dxf>
    <dxf>
      <font>
        <b/>
      </font>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alignment vertical="center"/>
    </dxf>
    <dxf>
      <alignment vertical="center"/>
    </dxf>
    <dxf>
      <alignment vertical="center"/>
    </dxf>
    <dxf>
      <alignment horizontal="center"/>
    </dxf>
    <dxf>
      <alignment horizontal="center"/>
    </dxf>
    <dxf>
      <alignment horizontal="cent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border>
        <left/>
        <top/>
        <vertical/>
        <horizontal/>
      </border>
    </dxf>
    <dxf>
      <alignment horizontal="center"/>
    </dxf>
    <dxf>
      <alignment vertical="center"/>
    </dxf>
    <dxf>
      <fill>
        <patternFill>
          <bgColor auto="1"/>
        </patternFill>
      </fill>
    </dxf>
    <dxf>
      <fill>
        <patternFill>
          <bgColor auto="1"/>
        </patternFill>
      </fill>
    </dxf>
    <dxf>
      <alignment vertical="center"/>
    </dxf>
    <dxf>
      <border>
        <left/>
        <right/>
        <top/>
        <bottom/>
        <vertical/>
        <horizontal/>
      </border>
    </dxf>
    <dxf>
      <border>
        <left/>
        <top/>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font>
        <sz val="12"/>
      </font>
    </dxf>
    <dxf>
      <border>
        <right/>
        <top/>
        <bottom/>
        <horizontal/>
      </border>
    </dxf>
    <dxf>
      <alignment vertical="center"/>
    </dxf>
    <dxf>
      <alignment horizontal="general"/>
    </dxf>
    <dxf>
      <alignment horizontal="center"/>
    </dxf>
    <dxf>
      <border>
        <left style="medium">
          <color indexed="64"/>
        </left>
        <right style="medium">
          <color indexed="64"/>
        </right>
        <top style="medium">
          <color indexed="64"/>
        </top>
        <bottom style="medium">
          <color indexed="64"/>
        </bottom>
      </border>
    </dxf>
    <dxf>
      <border>
        <left/>
        <right/>
        <top/>
        <bottom/>
        <vertical/>
        <horizontal/>
      </border>
    </dxf>
    <dxf>
      <border>
        <left/>
        <right/>
        <top/>
        <bottom/>
        <vertical/>
        <horizontal/>
      </border>
    </dxf>
    <dxf>
      <alignment horizontal="center"/>
    </dxf>
    <dxf>
      <alignment vertical="center"/>
    </dxf>
    <dxf>
      <alignment horizontal="center"/>
    </dxf>
    <dxf>
      <alignment vertical="cent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vertical style="thin">
          <color indexed="64"/>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ill>
        <patternFill patternType="solid">
          <bgColor theme="9" tint="0.59999389629810485"/>
        </patternFill>
      </fill>
    </dxf>
    <dxf>
      <fill>
        <patternFill patternType="solid">
          <bgColor theme="9" tint="0.59999389629810485"/>
        </patternFill>
      </fill>
    </dxf>
    <dxf>
      <fill>
        <patternFill>
          <bgColor auto="1"/>
        </patternFill>
      </fill>
    </dxf>
    <dxf>
      <border>
        <top style="medium">
          <color indexed="64"/>
        </top>
        <bottom style="medium">
          <color indexed="64"/>
        </bottom>
      </border>
    </dxf>
    <dxf>
      <border>
        <top style="medium">
          <color indexed="64"/>
        </top>
        <bottom style="medium">
          <color indexed="64"/>
        </bottom>
      </border>
    </dxf>
    <dxf>
      <fill>
        <patternFill patternType="solid">
          <bgColor theme="9" tint="0.79998168889431442"/>
        </patternFill>
      </fill>
    </dxf>
    <dxf>
      <fill>
        <patternFill>
          <bgColor auto="1"/>
        </patternFill>
      </fill>
    </dxf>
    <dxf>
      <fill>
        <patternFill>
          <bgColor auto="1"/>
        </patternFill>
      </fill>
    </dxf>
    <dxf>
      <fill>
        <patternFill patternType="solid">
          <bgColor theme="9" tint="0.79998168889431442"/>
        </patternFill>
      </fill>
    </dxf>
    <dxf>
      <fill>
        <patternFill patternType="solid">
          <bgColor theme="9" tint="0.79998168889431442"/>
        </patternFill>
      </fill>
    </dxf>
    <dxf>
      <fill>
        <patternFill>
          <bgColor auto="1"/>
        </patternFill>
      </fill>
    </dxf>
    <dxf>
      <fill>
        <patternFill>
          <bgColor auto="1"/>
        </patternFill>
      </fill>
    </dxf>
    <dxf>
      <fill>
        <patternFill patternType="solid">
          <bgColor theme="9" tint="0.59999389629810485"/>
        </patternFill>
      </fill>
    </dxf>
    <dxf>
      <fill>
        <patternFill patternType="solid">
          <bgColor theme="9" tint="0.59999389629810485"/>
        </patternFill>
      </fill>
    </dxf>
    <dxf>
      <fill>
        <patternFill>
          <bgColor auto="1"/>
        </patternFill>
      </fill>
    </dxf>
    <dxf>
      <fill>
        <patternFill>
          <bgColor auto="1"/>
        </patternFill>
      </fill>
    </dxf>
    <dxf>
      <fill>
        <patternFill>
          <bgColor theme="9" tint="0.59999389629810485"/>
        </patternFill>
      </fill>
    </dxf>
    <dxf>
      <fill>
        <patternFill>
          <bgColor auto="1"/>
        </patternFill>
      </fill>
    </dxf>
    <dxf>
      <fill>
        <patternFill patternType="solid">
          <bgColor theme="9" tint="0.79998168889431442"/>
        </patternFill>
      </fill>
    </dxf>
    <dxf>
      <fill>
        <patternFill>
          <bgColor auto="1"/>
        </patternFill>
      </fill>
    </dxf>
    <dxf>
      <border>
        <top style="medium">
          <color indexed="64"/>
        </top>
        <bottom style="medium">
          <color indexed="64"/>
        </bottom>
      </border>
    </dxf>
    <dxf>
      <border>
        <top style="medium">
          <color indexed="64"/>
        </top>
        <bottom style="medium">
          <color indexed="64"/>
        </bottom>
      </border>
    </dxf>
    <dxf>
      <fill>
        <patternFill patternType="solid">
          <bgColor theme="9" tint="0.59999389629810485"/>
        </patternFill>
      </fill>
    </dxf>
    <dxf>
      <fill>
        <patternFill>
          <bgColor auto="1"/>
        </patternFill>
      </fill>
    </dxf>
    <dxf>
      <fill>
        <patternFill patternType="solid">
          <bgColor theme="4" tint="0.79998168889431442"/>
        </patternFill>
      </fill>
    </dxf>
    <dxf>
      <fill>
        <patternFill patternType="solid">
          <bgColor theme="4" tint="0.79998168889431442"/>
        </patternFill>
      </fill>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fill>
        <patternFill patternType="solid">
          <bgColor theme="7" tint="0.79998168889431442"/>
        </patternFill>
      </fill>
    </dxf>
    <dxf>
      <fill>
        <patternFill patternType="solid">
          <bgColor theme="7" tint="0.79998168889431442"/>
        </patternFill>
      </fill>
    </dxf>
    <dxf>
      <fill>
        <patternFill>
          <bgColor auto="1"/>
        </patternFill>
      </fill>
    </dxf>
    <dxf>
      <fill>
        <patternFill>
          <bgColor auto="1"/>
        </patternFill>
      </fill>
    </dxf>
    <dxf>
      <fill>
        <patternFill>
          <bgColor auto="1"/>
        </patternFill>
      </fill>
    </dxf>
    <dxf>
      <fill>
        <patternFill>
          <bgColor auto="1"/>
        </patternFill>
      </fill>
    </dxf>
    <dxf>
      <fill>
        <patternFill patternType="solid">
          <bgColor theme="7" tint="0.59999389629810485"/>
        </patternFill>
      </fill>
    </dxf>
    <dxf>
      <fill>
        <patternFill patternType="solid">
          <bgColor theme="7" tint="0.59999389629810485"/>
        </patternFill>
      </fill>
    </dxf>
    <dxf>
      <fill>
        <patternFill>
          <bgColor auto="1"/>
        </patternFill>
      </fill>
    </dxf>
    <dxf>
      <fill>
        <patternFill>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alignment vertical="bottom"/>
    </dxf>
    <dxf>
      <alignment vertical="cent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top style="thin">
          <color indexed="64"/>
        </top>
      </border>
    </dxf>
    <dxf>
      <alignment horizontal="general"/>
    </dxf>
    <dxf>
      <alignment horizontal="center"/>
    </dxf>
    <dxf>
      <border>
        <horizontal style="thin">
          <color indexed="64"/>
        </horizontal>
      </border>
    </dxf>
    <dxf>
      <alignment vertical="center"/>
    </dxf>
    <dxf>
      <border>
        <top style="thin">
          <color indexed="64"/>
        </top>
      </border>
    </dxf>
    <dxf>
      <border>
        <top style="thin">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0"/>
      </font>
      <alignment wrapText="1"/>
    </dxf>
    <dxf>
      <font>
        <b/>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alignment vertical="center"/>
    </dxf>
    <dxf>
      <alignment vertical="center"/>
    </dxf>
    <dxf>
      <border>
        <left style="thin">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bottom"/>
    </dxf>
    <dxf>
      <alignment vertical="center"/>
    </dxf>
    <dxf>
      <alignment horizontal="general"/>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font>
        <sz val="12"/>
      </font>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right/>
        <top/>
        <bottom/>
        <vertical/>
      </border>
    </dxf>
    <dxf>
      <alignment horizontal="general" vertical="bottom"/>
    </dxf>
    <dxf>
      <border>
        <left/>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rder>
    </dxf>
    <dxf>
      <border>
        <left/>
        <right/>
        <top/>
        <bottom/>
      </border>
    </dxf>
    <dxf>
      <border>
        <left style="medium">
          <color indexed="64"/>
        </left>
        <right style="medium">
          <color indexed="64"/>
        </right>
        <top style="medium">
          <color indexed="64"/>
        </top>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alignment horizontal="center"/>
    </dxf>
    <dxf>
      <alignment horizontal="center"/>
    </dxf>
    <dxf>
      <alignment vertic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border>
    </dxf>
    <dxf>
      <border>
        <left style="medium">
          <color indexed="64"/>
        </left>
      </border>
    </dxf>
    <dxf>
      <font>
        <u/>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fill>
        <patternFill>
          <fgColor indexed="64"/>
          <bgColor indexed="6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border>
    </dxf>
    <dxf>
      <border>
        <left style="medium">
          <color indexed="64"/>
        </left>
      </border>
    </dxf>
    <dxf>
      <font>
        <b/>
      </font>
    </dxf>
    <dxf>
      <font>
        <b/>
      </font>
    </dxf>
    <dxf>
      <font>
        <b/>
      </font>
    </dxf>
    <dxf>
      <font>
        <b/>
      </font>
    </dxf>
    <dxf>
      <font>
        <b/>
      </font>
    </dxf>
    <dxf>
      <font>
        <b/>
      </font>
    </dxf>
    <dxf>
      <font>
        <b/>
      </font>
    </dxf>
    <dxf>
      <font>
        <b/>
      </font>
    </dxf>
    <dxf>
      <border>
        <left style="medium">
          <color indexed="64"/>
        </left>
        <top style="medium">
          <color indexed="64"/>
        </top>
      </border>
    </dxf>
    <dxf>
      <border>
        <left style="medium">
          <color indexed="64"/>
        </left>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left style="medium">
          <color indexed="64"/>
        </left>
        <right style="medium">
          <color indexed="64"/>
        </right>
      </border>
    </dxf>
    <dxf>
      <border>
        <left style="medium">
          <color indexed="64"/>
        </left>
        <right style="medium">
          <color indexed="64"/>
        </right>
      </border>
    </dxf>
    <dxf>
      <alignment vertical="top"/>
    </dxf>
    <dxf>
      <alignment horizontal="left"/>
    </dxf>
    <dxf>
      <alignment vertical="bottom"/>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general"/>
    </dxf>
    <dxf>
      <alignment horizontal="general"/>
    </dxf>
    <dxf>
      <alignment horizontal="center"/>
    </dxf>
    <dxf>
      <alignment horizontal="center"/>
    </dxf>
    <dxf>
      <alignment vertical="center"/>
    </dxf>
    <dxf>
      <alignment vertical="center"/>
    </dxf>
    <dxf>
      <alignment vertical="bottom"/>
    </dxf>
    <dxf>
      <alignment vertical="bottom"/>
    </dxf>
    <dxf>
      <alignment vertical="center"/>
    </dxf>
    <dxf>
      <alignment vertical="center"/>
    </dxf>
    <dxf>
      <alignment horizontal="center"/>
    </dxf>
    <dxf>
      <alignment horizontal="center"/>
    </dxf>
    <dxf>
      <alignment vertical="center"/>
    </dxf>
    <dxf>
      <alignment vertical="center"/>
    </dxf>
    <dxf>
      <alignment horizontal="left"/>
    </dxf>
    <dxf>
      <alignment horizontal="left"/>
    </dxf>
    <dxf>
      <alignment horizontal="center"/>
    </dxf>
    <dxf>
      <alignment horizontal="center"/>
    </dxf>
    <dxf>
      <font>
        <b/>
      </font>
    </dxf>
    <dxf>
      <font>
        <b/>
      </font>
    </dxf>
    <dxf>
      <font>
        <b/>
      </font>
    </dxf>
    <dxf>
      <font>
        <b/>
      </font>
    </dxf>
    <dxf>
      <font>
        <b/>
      </font>
    </dxf>
    <dxf>
      <font>
        <b/>
      </font>
    </dxf>
    <dxf>
      <font>
        <b/>
      </font>
    </dxf>
    <dxf>
      <font>
        <b/>
      </font>
    </dxf>
    <dxf>
      <alignment horizontal="center"/>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font>
        <b/>
      </font>
    </dxf>
    <dxf>
      <font>
        <b/>
      </font>
    </dxf>
    <dxf>
      <font>
        <b/>
      </font>
    </dxf>
    <dxf>
      <font>
        <b/>
      </fon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ttom style="medium">
          <color indexed="64"/>
        </bottom>
      </border>
    </dxf>
    <dxf>
      <border>
        <top style="medium">
          <color indexed="64"/>
        </top>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alignment horizontal="left"/>
    </dxf>
    <dxf>
      <border>
        <left style="medium">
          <color indexed="64"/>
        </left>
      </border>
    </dxf>
    <dxf>
      <border>
        <left style="medium">
          <color indexed="64"/>
        </left>
      </border>
    </dxf>
    <dxf>
      <border>
        <left style="medium">
          <color indexed="64"/>
        </left>
      </border>
    </dxf>
    <dxf>
      <border>
        <left style="medium">
          <color indexed="64"/>
        </left>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border>
    </dxf>
    <dxf>
      <border>
        <left/>
      </border>
    </dxf>
    <dxf>
      <border>
        <left/>
      </border>
    </dxf>
    <dxf>
      <border>
        <left/>
      </border>
    </dxf>
    <dxf>
      <border>
        <left/>
      </border>
    </dxf>
    <dxf>
      <border>
        <left/>
      </border>
    </dxf>
    <dxf>
      <border>
        <left/>
      </border>
    </dxf>
    <dxf>
      <border>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general"/>
    </dxf>
    <dxf>
      <alignment horizontal="general"/>
    </dxf>
    <dxf>
      <alignment horizontal="general"/>
    </dxf>
    <dxf>
      <alignment horizontal="general"/>
    </dxf>
    <dxf>
      <alignment horizontal="general"/>
    </dxf>
    <dxf>
      <alignment horizontal="general"/>
    </dxf>
    <dxf>
      <alignment horizontal="center"/>
    </dxf>
    <dxf>
      <alignment horizontal="center"/>
    </dxf>
    <dxf>
      <alignment horizontal="center"/>
    </dxf>
    <dxf>
      <alignment horizontal="center"/>
    </dxf>
    <dxf>
      <alignment horizontal="center"/>
    </dxf>
    <dxf>
      <alignment horizontal="center"/>
    </dxf>
    <dxf>
      <border>
        <top style="medium">
          <color indexed="64"/>
        </top>
      </border>
    </dxf>
    <dxf>
      <border>
        <top style="medium">
          <color indexed="64"/>
        </top>
      </border>
    </dxf>
    <dxf>
      <font>
        <b/>
      </font>
    </dxf>
    <dxf>
      <font>
        <b/>
      </font>
    </dxf>
    <dxf>
      <font>
        <b/>
      </font>
    </dxf>
    <dxf>
      <font>
        <b/>
      </font>
    </dxf>
    <dxf>
      <font>
        <b/>
      </font>
    </dxf>
    <dxf>
      <font>
        <b/>
      </font>
    </dxf>
    <dxf>
      <font>
        <strike val="0"/>
        <condense val="0"/>
        <extend val="0"/>
        <outline val="0"/>
        <shadow val="0"/>
        <vertAlign val="baseline"/>
        <sz val="11"/>
        <color theme="1"/>
        <name val="Calibri"/>
        <scheme val="minor"/>
      </font>
    </dxf>
    <dxf>
      <font>
        <strike val="0"/>
        <condense val="0"/>
        <extend val="0"/>
        <outline val="0"/>
        <shadow val="0"/>
        <vertAlign val="baseline"/>
        <sz val="11"/>
        <color theme="1"/>
        <name val="Calibri"/>
        <scheme val="minor"/>
      </font>
    </dxf>
    <dxf>
      <font>
        <b/>
      </font>
    </dxf>
    <dxf>
      <font>
        <b/>
      </font>
    </dxf>
    <dxf>
      <font>
        <b/>
      </font>
    </dxf>
    <dxf>
      <alignment vertical="center"/>
    </dxf>
    <dxf>
      <font>
        <b val="0"/>
      </font>
    </dxf>
    <dxf>
      <font>
        <b val="0"/>
      </font>
    </dxf>
    <dxf>
      <font>
        <b val="0"/>
      </font>
    </dxf>
    <dxf>
      <font>
        <b val="0"/>
      </font>
    </dxf>
    <dxf>
      <font>
        <b val="0"/>
      </font>
    </dxf>
    <dxf>
      <font>
        <b val="0"/>
      </font>
    </dxf>
    <dxf>
      <font>
        <b val="0"/>
      </font>
    </dxf>
    <dxf>
      <font>
        <b val="0"/>
      </font>
    </dxf>
    <dxf>
      <font>
        <b val="0"/>
      </font>
    </dxf>
    <dxf>
      <font>
        <b val="0"/>
      </font>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alignment horizontal="center"/>
    </dxf>
    <dxf>
      <alignment vertical="center"/>
    </dxf>
    <dxf>
      <border>
        <top style="medium">
          <color indexed="64"/>
        </top>
        <bottom style="medium">
          <color indexed="64"/>
        </bottom>
      </border>
    </dxf>
    <dxf>
      <border>
        <top style="medium">
          <color indexed="64"/>
        </top>
        <bottom style="medium">
          <color indexed="64"/>
        </bottom>
      </border>
    </dxf>
    <dxf>
      <border>
        <right style="medium">
          <color indexed="64"/>
        </right>
        <bottom style="medium">
          <color indexed="64"/>
        </bottom>
      </bord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alignment horizontal="left"/>
    </dxf>
    <dxf>
      <alignment vertical="bottom"/>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alignment vertical="center"/>
    </dxf>
    <dxf>
      <alignment vertical="center"/>
    </dxf>
    <dxf>
      <alignment horizontal="center"/>
    </dxf>
    <dxf>
      <alignment horizontal="center"/>
    </dxf>
    <dxf>
      <border>
        <left style="medium">
          <color indexed="64"/>
        </left>
        <right style="medium">
          <color indexed="64"/>
        </right>
      </border>
    </dxf>
    <dxf>
      <border>
        <left style="medium">
          <color indexed="64"/>
        </left>
        <bottom style="medium">
          <color indexed="64"/>
        </bottom>
      </border>
    </dxf>
    <dxf>
      <border>
        <left style="medium">
          <color indexed="64"/>
        </left>
      </border>
    </dxf>
    <dxf>
      <alignment vertical="center"/>
    </dxf>
    <dxf>
      <alignment horizontal="center"/>
    </dxf>
    <dxf>
      <border>
        <left style="medium">
          <color indexed="64"/>
        </left>
        <right style="medium">
          <color indexed="64"/>
        </right>
        <top style="medium">
          <color indexed="64"/>
        </top>
        <bottom style="medium">
          <color indexed="64"/>
        </bottom>
      </border>
    </dxf>
    <dxf>
      <border>
        <left style="medium">
          <color indexed="64"/>
        </left>
        <top style="medium">
          <color indexed="64"/>
        </top>
        <bottom style="medium">
          <color indexed="64"/>
        </bottom>
      </border>
    </dxf>
    <dxf>
      <alignment horizontal="general"/>
    </dxf>
    <dxf>
      <alignment vertical="center"/>
    </dxf>
    <dxf>
      <border>
        <right style="medium">
          <color indexed="64"/>
        </right>
        <top style="medium">
          <color indexed="64"/>
        </top>
        <bottom style="medium">
          <color indexed="64"/>
        </bottom>
      </border>
    </dxf>
    <dxf>
      <protection locked="0" hidden="0"/>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rder>
    </dxf>
    <dxf>
      <border>
        <top style="medium">
          <color indexed="64"/>
        </top>
      </border>
    </dxf>
    <dxf>
      <border>
        <left style="medium">
          <color indexed="64"/>
        </left>
        <right style="medium">
          <color indexed="64"/>
        </right>
      </border>
    </dxf>
    <dxf>
      <alignment horizontal="center"/>
    </dxf>
    <dxf>
      <alignment horizontal="center"/>
    </dxf>
    <dxf>
      <alignment horizontal="center"/>
    </dxf>
    <dxf>
      <alignment vertical="center"/>
    </dxf>
    <dxf>
      <alignment vertical="center"/>
    </dxf>
    <dxf>
      <alignment vertical="center"/>
    </dxf>
    <dxf>
      <alignment horizontal="left"/>
    </dxf>
    <dxf>
      <alignment horizontal="left"/>
    </dxf>
    <dxf>
      <alignment horizontal="left"/>
    </dxf>
    <dxf>
      <alignment horizontal="center"/>
    </dxf>
    <dxf>
      <alignment horizontal="center"/>
    </dxf>
    <dxf>
      <alignment horizontal="center"/>
    </dxf>
    <dxf>
      <border>
        <top style="medium">
          <color indexed="64"/>
        </top>
        <bottom style="medium">
          <color indexed="64"/>
        </bottom>
      </border>
    </dxf>
    <dxf>
      <border>
        <right style="medium">
          <color indexed="64"/>
        </right>
      </border>
    </dxf>
    <dxf>
      <border>
        <bottom style="thin">
          <color indexed="64"/>
        </bottom>
      </border>
    </dxf>
    <dxf>
      <border>
        <bottom style="thin">
          <color indexed="64"/>
        </bottom>
      </border>
    </dxf>
    <dxf>
      <border>
        <bottom style="thin">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top style="medium">
          <color indexed="64"/>
        </top>
      </border>
    </dxf>
    <dxf>
      <border>
        <top style="medium">
          <color indexed="64"/>
        </top>
      </border>
    </dxf>
    <dxf>
      <numFmt numFmtId="35" formatCode="_ * #,##0.00_ ;_ * \-#,##0.00_ ;_ * &quot;-&quot;??_ ;_ @_ "/>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horizontal="general"/>
    </dxf>
    <dxf>
      <alignment horizontal="general"/>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vertical="center"/>
    </dxf>
    <dxf>
      <alignment vertic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4" formatCode="#,##0.00"/>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ttom style="medium">
          <color indexed="64"/>
        </bottom>
      </border>
    </dxf>
    <dxf>
      <numFmt numFmtId="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rder>
    </dxf>
    <dxf>
      <border>
        <bottom style="medium">
          <color indexed="64"/>
        </bottom>
      </border>
    </dxf>
    <dxf>
      <border>
        <top style="medium">
          <color indexed="64"/>
        </top>
      </border>
    </dxf>
    <dxf>
      <border>
        <top style="medium">
          <color indexed="64"/>
        </top>
      </border>
    </dxf>
    <dxf>
      <border>
        <left style="medium">
          <color indexed="64"/>
        </left>
        <right style="medium">
          <color indexed="64"/>
        </right>
      </border>
    </dxf>
    <dxf>
      <alignment horizontal="left"/>
    </dxf>
    <dxf>
      <alignment horizontal="general"/>
    </dxf>
    <dxf>
      <alignment horizontal="left"/>
    </dxf>
    <dxf>
      <alignment horizontal="center"/>
    </dxf>
    <dxf>
      <alignment horizontal="center"/>
    </dxf>
    <dxf>
      <alignment horizontal="center"/>
    </dxf>
    <dxf>
      <alignment vertical="center"/>
    </dxf>
    <dxf>
      <alignment vertical="center"/>
    </dxf>
    <dxf>
      <alignment vertical="center"/>
    </dxf>
    <dxf>
      <alignment horizontal="left"/>
    </dxf>
    <dxf>
      <alignment horizontal="left"/>
    </dxf>
    <dxf>
      <alignment horizontal="left"/>
    </dxf>
    <dxf>
      <alignment horizontal="center"/>
    </dxf>
    <dxf>
      <alignment horizontal="center"/>
    </dxf>
    <dxf>
      <alignment horizontal="center"/>
    </dxf>
    <dxf>
      <fill>
        <patternFill patternType="solid">
          <bgColor theme="6" tint="0.79998168889431442"/>
        </patternFill>
      </fill>
    </dxf>
    <dxf>
      <fill>
        <patternFill patternType="solid">
          <bgColor theme="3" tint="0.79998168889431442"/>
        </patternFill>
      </fill>
    </dxf>
    <dxf>
      <fill>
        <patternFill>
          <bgColor theme="5" tint="0.59999389629810485"/>
        </patternFill>
      </fill>
    </dxf>
    <dxf>
      <fill>
        <patternFill>
          <bgColor theme="4" tint="0.59999389629810485"/>
        </patternFill>
      </fill>
    </dxf>
    <dxf>
      <border>
        <bottom style="thin">
          <color indexed="64"/>
        </bottom>
      </border>
    </dxf>
    <dxf>
      <border>
        <bottom style="thin">
          <color indexed="64"/>
        </bottom>
      </border>
    </dxf>
    <dxf>
      <fill>
        <patternFill>
          <bgColor auto="1"/>
        </patternFill>
      </fill>
    </dxf>
    <dxf>
      <border>
        <bottom style="medium">
          <color indexed="64"/>
        </bottom>
      </border>
    </dxf>
    <dxf>
      <fill>
        <patternFill>
          <fgColor theme="4" tint="0.59999389629810485"/>
        </patternFill>
      </fill>
    </dxf>
    <dxf>
      <border>
        <left/>
        <right/>
        <bottom/>
      </border>
    </dxf>
    <dxf>
      <border>
        <left/>
        <right/>
        <bottom/>
      </border>
    </dxf>
    <dxf>
      <border>
        <left/>
        <right/>
        <bottom/>
      </border>
    </dxf>
    <dxf>
      <border>
        <left/>
        <right/>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fill>
        <patternFill patternType="solid">
          <bgColor theme="0"/>
        </patternFill>
      </fill>
    </dxf>
    <dxf>
      <numFmt numFmtId="0" formatCode="General"/>
      <fill>
        <patternFill patternType="none">
          <fgColor indexed="64"/>
          <bgColor indexed="65"/>
        </patternFill>
      </fill>
      <alignment horizontal="general" vertical="bottom" textRotation="0" wrapText="0" indent="0" justifyLastLine="0" shrinkToFit="0" readingOrder="0"/>
    </dxf>
    <dxf>
      <numFmt numFmtId="4" formatCode="#,##0.00"/>
      <fill>
        <patternFill patternType="solid">
          <fgColor indexed="64"/>
          <bgColor theme="0"/>
        </patternFill>
      </fill>
      <alignment horizontal="center" vertical="center"/>
    </dxf>
    <dxf>
      <font>
        <b val="0"/>
      </font>
    </dxf>
    <dxf>
      <font>
        <b val="0"/>
      </font>
    </dxf>
    <dxf>
      <font>
        <b val="0"/>
      </font>
    </dxf>
    <dxf>
      <font>
        <b val="0"/>
      </font>
    </dxf>
    <dxf>
      <font>
        <b val="0"/>
      </font>
    </dxf>
    <dxf>
      <font>
        <b val="0"/>
      </font>
    </dxf>
    <dxf>
      <font>
        <b val="0"/>
      </font>
    </dxf>
    <dxf>
      <font>
        <b val="0"/>
      </font>
    </dxf>
    <dxf>
      <font>
        <b val="0"/>
      </font>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alignment horizontal="general"/>
    </dxf>
    <dxf>
      <alignment vertical="cent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general"/>
    </dxf>
    <dxf>
      <alignment horizontal="general"/>
    </dxf>
    <dxf>
      <alignment horizontal="general"/>
    </dxf>
    <dxf>
      <alignment horizontal="general"/>
    </dxf>
    <dxf>
      <alignment horizontal="center"/>
    </dxf>
    <dxf>
      <alignment horizontal="center"/>
    </dxf>
    <dxf>
      <alignment horizontal="center"/>
    </dxf>
    <dxf>
      <alignment horizontal="cent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right style="medium">
          <color indexed="64"/>
        </right>
      </border>
    </dxf>
    <dxf>
      <border>
        <right style="medium">
          <color indexed="64"/>
        </right>
      </border>
    </dxf>
    <dxf>
      <border>
        <right style="medium">
          <color indexed="64"/>
        </right>
      </border>
    </dxf>
    <dxf>
      <alignment horizontal="left"/>
    </dxf>
    <dxf>
      <alignment horizontal="center"/>
    </dxf>
    <dxf>
      <alignment horizontal="general"/>
    </dxf>
    <dxf>
      <alignment horizontal="general"/>
    </dxf>
    <dxf>
      <alignment horizontal="center"/>
    </dxf>
    <dxf>
      <alignment horizontal="cent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general"/>
    </dxf>
    <dxf>
      <alignment horizontal="general"/>
    </dxf>
    <dxf>
      <alignment horizontal="general"/>
    </dxf>
    <dxf>
      <alignment horizontal="center"/>
    </dxf>
    <dxf>
      <alignment horizontal="center"/>
    </dxf>
    <dxf>
      <alignment horizontal="center"/>
    </dxf>
    <dxf>
      <alignment horizontal="general"/>
    </dxf>
    <dxf>
      <alignment horizontal="general"/>
    </dxf>
    <dxf>
      <alignment horizontal="general"/>
    </dxf>
    <dxf>
      <alignment horizontal="center"/>
    </dxf>
    <dxf>
      <alignment horizontal="center"/>
    </dxf>
    <dxf>
      <alignment horizontal="center"/>
    </dxf>
    <dxf>
      <alignment vertical="center"/>
    </dxf>
    <dxf>
      <alignment vertical="center"/>
    </dxf>
    <dxf>
      <alignment vertical="center"/>
    </dxf>
    <dxf>
      <border>
        <left style="medium">
          <color indexed="64"/>
        </left>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alignment horizontal="center" readingOrder="0"/>
    </dxf>
    <dxf>
      <alignment vertical="center" readingOrder="0"/>
    </dxf>
    <dxf>
      <font>
        <b/>
        <sz val="12"/>
      </font>
      <alignment horizontal="center" vertical="center" readingOrder="0"/>
    </dxf>
    <dxf>
      <font>
        <b/>
        <sz val="12"/>
      </font>
      <alignment horizontal="center" vertical="center" readingOrder="0"/>
    </dxf>
    <dxf>
      <font>
        <b/>
        <sz val="12"/>
      </font>
      <alignment horizontal="center" vertical="center"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alignment horizontal="center" readingOrder="0"/>
    </dxf>
    <dxf>
      <alignment horizontal="center" readingOrder="0"/>
    </dxf>
    <dxf>
      <alignment vertical="center" readingOrder="0"/>
    </dxf>
    <dxf>
      <alignment vertical="center"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top style="medium">
          <color indexed="64"/>
        </top>
      </bord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bottom style="thin">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horizontal="left" readingOrder="0"/>
    </dxf>
    <dxf>
      <alignment horizontal="left" readingOrder="0"/>
    </dxf>
    <dxf>
      <alignment horizontal="left" readingOrder="0"/>
    </dxf>
    <dxf>
      <alignment horizontal="left" readingOrder="0"/>
    </dxf>
    <dxf>
      <alignment horizontal="center" readingOrder="0"/>
    </dxf>
    <dxf>
      <alignment horizontal="center" readingOrder="0"/>
    </dxf>
    <dxf>
      <alignment horizontal="center"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alignment horizontal="center"/>
    </dxf>
    <dxf>
      <alignment horizontal="center"/>
    </dxf>
    <dxf>
      <alignment vertical="center"/>
    </dxf>
    <dxf>
      <alignment vertical="center"/>
    </dxf>
    <dxf>
      <border>
        <top style="medium">
          <color indexed="64"/>
        </top>
        <bottom style="medium">
          <color indexed="64"/>
        </bottom>
      </border>
    </dxf>
    <dxf>
      <border>
        <top style="medium">
          <color indexed="64"/>
        </top>
        <bottom style="medium">
          <color indexed="64"/>
        </bottom>
      </border>
    </dxf>
    <dxf>
      <border>
        <right style="medium">
          <color indexed="64"/>
        </right>
        <bottom style="medium">
          <color indexed="64"/>
        </bottom>
      </bord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alignment horizontal="left"/>
    </dxf>
    <dxf>
      <alignment vertical="bottom"/>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horizontal="center"/>
    </dxf>
    <dxf>
      <alignment horizontal="center"/>
    </dxf>
    <dxf>
      <border>
        <left style="medium">
          <color indexed="64"/>
        </left>
        <right style="medium">
          <color indexed="64"/>
        </right>
      </border>
    </dxf>
    <dxf>
      <border>
        <left style="medium">
          <color indexed="64"/>
        </left>
        <right style="medium">
          <color indexed="64"/>
        </right>
      </border>
    </dxf>
    <dxf>
      <border>
        <left style="medium">
          <color indexed="64"/>
        </left>
        <bottom style="medium">
          <color indexed="64"/>
        </bottom>
      </border>
    </dxf>
    <dxf>
      <border>
        <left style="medium">
          <color indexed="64"/>
        </left>
      </border>
    </dxf>
    <dxf>
      <alignment vertical="center"/>
    </dxf>
    <dxf>
      <alignment vertic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top style="medium">
          <color indexed="64"/>
        </top>
        <bottom style="medium">
          <color indexed="64"/>
        </bottom>
      </border>
    </dxf>
    <dxf>
      <border>
        <top style="medium">
          <color indexed="64"/>
        </top>
        <bottom style="medium">
          <color indexed="64"/>
        </bottom>
      </border>
    </dxf>
    <dxf>
      <alignment horizontal="center"/>
    </dxf>
    <dxf>
      <alignment horizontal="center"/>
    </dxf>
    <dxf>
      <alignment vertical="center"/>
    </dxf>
    <dxf>
      <alignment vertical="cent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right/>
        <top/>
        <bottom/>
        <vertical/>
        <horizontal/>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ttom style="medium">
          <color indexed="64"/>
        </bottom>
      </border>
    </dxf>
    <dxf>
      <alignment horizontal="center"/>
    </dxf>
    <dxf>
      <alignment horizontal="center"/>
    </dxf>
    <dxf>
      <alignment vertical="center"/>
    </dxf>
    <dxf>
      <alignment vertical="center"/>
    </dxf>
    <dxf>
      <alignment horizontal="left"/>
    </dxf>
    <dxf>
      <alignment horizontal="left"/>
    </dxf>
    <dxf>
      <alignment horizontal="left"/>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general"/>
    </dxf>
    <dxf>
      <alignment horizontal="general"/>
    </dxf>
    <dxf>
      <alignment horizontal="center"/>
    </dxf>
    <dxf>
      <alignment horizontal="center"/>
    </dxf>
    <dxf>
      <alignment vertical="bottom"/>
    </dxf>
    <dxf>
      <alignment vertical="bottom"/>
    </dxf>
    <dxf>
      <alignment vertical="center"/>
    </dxf>
    <dxf>
      <alignment vertical="cent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bottom style="thin">
          <color indexed="64"/>
        </bottom>
      </border>
    </dxf>
    <dxf>
      <border>
        <bottom style="thin">
          <color indexed="64"/>
        </bottom>
      </border>
    </dxf>
    <dxf>
      <border>
        <top style="medium">
          <color indexed="64"/>
        </top>
        <bottom style="medium">
          <color indexed="64"/>
        </bottom>
      </border>
    </dxf>
    <dxf>
      <border>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bottom style="thin">
          <color indexed="64"/>
        </bottom>
      </border>
    </dxf>
    <dxf>
      <border>
        <bottom style="thin">
          <color indexed="64"/>
        </bottom>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alignment horizontal="general"/>
    </dxf>
    <dxf>
      <alignment horizontal="general"/>
    </dxf>
    <dxf>
      <alignment horizontal="center"/>
    </dxf>
    <dxf>
      <alignment horizontal="center"/>
    </dxf>
    <dxf>
      <alignment vertical="bottom"/>
    </dxf>
    <dxf>
      <alignment vertical="bottom"/>
    </dxf>
    <dxf>
      <alignment vertical="center"/>
    </dxf>
    <dxf>
      <alignment vertical="cent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alignment vertical="bottom"/>
    </dxf>
    <dxf>
      <alignment vertical="bottom"/>
    </dxf>
    <dxf>
      <alignment vertical="center"/>
    </dxf>
    <dxf>
      <alignment vertical="center"/>
    </dxf>
    <dxf>
      <border>
        <top style="medium">
          <color indexed="64"/>
        </top>
        <bottom style="medium">
          <color indexed="64"/>
        </bottom>
      </border>
    </dxf>
    <dxf>
      <border>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dxf>
    <dxf>
      <alignment vertical="bottom"/>
    </dxf>
    <dxf>
      <alignment vertical="center"/>
    </dxf>
    <dxf>
      <alignment vertical="center"/>
    </dxf>
    <dxf>
      <border>
        <bottom style="medium">
          <color indexed="64"/>
        </bottom>
      </border>
    </dxf>
    <dxf>
      <border>
        <bottom style="medium">
          <color indexed="64"/>
        </bottom>
      </border>
    </dxf>
    <dxf>
      <alignment horizontal="general"/>
    </dxf>
    <dxf>
      <alignment horizontal="general"/>
    </dxf>
    <dxf>
      <alignment horizontal="general"/>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alignment horizontal="center"/>
    </dxf>
    <dxf>
      <alignment vertical="center"/>
    </dxf>
    <dxf>
      <border>
        <left/>
        <right/>
        <top/>
        <bottom/>
      </border>
    </dxf>
    <dxf>
      <border>
        <left style="medium">
          <color indexed="64"/>
        </lef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top style="medium">
          <color indexed="64"/>
        </top>
      </border>
    </dxf>
    <dxf>
      <alignment horizontal="center"/>
    </dxf>
    <dxf>
      <alignment vertical="center"/>
    </dxf>
    <dxf>
      <border>
        <left style="medium">
          <color indexed="64"/>
        </left>
        <right style="medium">
          <color indexed="64"/>
        </right>
        <top style="medium">
          <color indexed="64"/>
        </top>
        <bottom style="medium">
          <color indexed="64"/>
        </bottom>
      </border>
    </dxf>
    <dxf>
      <border>
        <right style="medium">
          <color indexed="64"/>
        </right>
      </border>
    </dxf>
    <dxf>
      <border>
        <top style="medium">
          <color indexed="64"/>
        </top>
      </border>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numFmt numFmtId="166" formatCode="#,##0.0"/>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ttom style="medium">
          <color indexed="64"/>
        </bottom>
      </border>
    </dxf>
    <dxf>
      <alignment horizontal="general"/>
    </dxf>
    <dxf>
      <alignment horizontal="general"/>
    </dxf>
    <dxf>
      <alignment horizontal="center"/>
    </dxf>
    <dxf>
      <alignment horizontal="center"/>
    </dxf>
    <dxf>
      <alignment horizontal="general"/>
    </dxf>
    <dxf>
      <alignment horizontal="general"/>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alignment horizontal="center"/>
    </dxf>
    <dxf>
      <alignment horizontal="center"/>
    </dxf>
    <dxf>
      <alignment vertical="center"/>
    </dxf>
    <dxf>
      <alignment vertical="center"/>
    </dxf>
    <dxf>
      <alignment horizontal="left"/>
    </dxf>
    <dxf>
      <alignment horizontal="left"/>
    </dxf>
    <dxf>
      <alignment horizontal="center"/>
    </dxf>
    <dxf>
      <alignment horizontal="center"/>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alignment horizontal="right"/>
    </dxf>
    <dxf>
      <alignment horizontal="right"/>
    </dxf>
    <dxf>
      <alignment horizontal="center"/>
    </dxf>
    <dxf>
      <alignment horizontal="cent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alignment horizontal="left"/>
    </dxf>
    <dxf>
      <alignment horizontal="left"/>
    </dxf>
    <dxf>
      <alignment horizontal="center"/>
    </dxf>
    <dxf>
      <alignment horizontal="center"/>
    </dxf>
    <dxf>
      <alignment vertical="top"/>
    </dxf>
    <dxf>
      <alignment vertical="top"/>
    </dxf>
    <dxf>
      <alignment vertical="bottom"/>
    </dxf>
    <dxf>
      <alignment vertical="bottom"/>
    </dxf>
    <dxf>
      <alignment vertical="center"/>
    </dxf>
    <dxf>
      <alignment vertical="center"/>
    </dxf>
    <dxf>
      <alignment horizontal="left"/>
    </dxf>
    <dxf>
      <alignment horizontal="left"/>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general"/>
    </dxf>
    <dxf>
      <alignment horizontal="general"/>
    </dxf>
    <dxf>
      <alignment horizontal="center"/>
    </dxf>
    <dxf>
      <alignment horizontal="cent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alignment horizontal="general"/>
    </dxf>
    <dxf>
      <alignment vertical="cent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general"/>
    </dxf>
    <dxf>
      <alignment horizontal="general"/>
    </dxf>
    <dxf>
      <alignment horizontal="general"/>
    </dxf>
    <dxf>
      <alignment horizontal="general"/>
    </dxf>
    <dxf>
      <alignment horizontal="center"/>
    </dxf>
    <dxf>
      <alignment horizontal="center"/>
    </dxf>
    <dxf>
      <alignment horizontal="center"/>
    </dxf>
    <dxf>
      <alignment horizontal="cent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right style="medium">
          <color indexed="64"/>
        </right>
      </border>
    </dxf>
    <dxf>
      <border>
        <right style="medium">
          <color indexed="64"/>
        </right>
      </border>
    </dxf>
    <dxf>
      <border>
        <right style="medium">
          <color indexed="64"/>
        </right>
      </border>
    </dxf>
    <dxf>
      <alignment horizontal="general"/>
    </dxf>
    <dxf>
      <alignment horizontal="general"/>
    </dxf>
    <dxf>
      <alignment horizontal="general"/>
    </dxf>
    <dxf>
      <alignment horizontal="center"/>
    </dxf>
    <dxf>
      <alignment horizontal="center"/>
    </dxf>
    <dxf>
      <alignment horizontal="center"/>
    </dxf>
    <dxf>
      <alignment horizontal="general"/>
    </dxf>
    <dxf>
      <alignment horizontal="general"/>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horizontal style="thin">
          <color indexed="64"/>
        </horizontal>
      </border>
    </dxf>
    <dxf>
      <border>
        <left style="thin">
          <color indexed="64"/>
        </left>
        <right style="thin">
          <color indexed="64"/>
        </right>
        <top style="thin">
          <color indexed="64"/>
        </top>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general"/>
    </dxf>
    <dxf>
      <alignment horizontal="center"/>
    </dxf>
    <dxf>
      <border>
        <bottom style="medium">
          <color indexed="64"/>
        </bottom>
      </border>
    </dxf>
    <dxf>
      <border>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border>
        <right style="thin">
          <color indexed="64"/>
        </right>
        <top style="thin">
          <color indexed="64"/>
        </top>
        <bottom style="thin">
          <color indexed="64"/>
        </bottom>
        <horizontal style="thin">
          <color indexed="64"/>
        </horizontal>
      </border>
    </dxf>
    <dxf>
      <border>
        <right style="thin">
          <color indexed="64"/>
        </right>
        <top style="thin">
          <color indexed="64"/>
        </top>
        <bottom style="thin">
          <color indexed="64"/>
        </bottom>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alignment vertical="bottom"/>
    </dxf>
    <dxf>
      <alignment vertical="bottom"/>
    </dxf>
    <dxf>
      <alignment vertical="center"/>
    </dxf>
    <dxf>
      <alignment vertical="cent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alignment vertical="center"/>
    </dxf>
    <dxf>
      <alignment vertical="center"/>
    </dxf>
    <dxf>
      <alignment vertical="center"/>
    </dxf>
    <dxf>
      <border>
        <top style="medium">
          <color indexed="64"/>
        </top>
        <bottom style="medium">
          <color indexed="64"/>
        </bottom>
      </border>
    </dxf>
    <dxf>
      <border>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FF00"/>
        </patternFill>
      </fill>
    </dxf>
    <dxf>
      <fill>
        <patternFill patternType="solid">
          <bgColor rgb="FFFFFF00"/>
        </patternFill>
      </fill>
    </dxf>
    <dxf>
      <fill>
        <patternFill>
          <bgColor theme="6" tint="0.59999389629810485"/>
        </patternFill>
      </fill>
    </dxf>
    <dxf>
      <fill>
        <patternFill>
          <bgColor theme="6"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medium">
          <color indexed="64"/>
        </top>
        <bottom style="medium">
          <color indexed="64"/>
        </bottom>
      </border>
    </dxf>
    <dxf>
      <border>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numFmt numFmtId="3" formatCode="#,##0"/>
    </dxf>
    <dxf>
      <numFmt numFmtId="3" formatCode="#,##0"/>
    </dxf>
    <dxf>
      <numFmt numFmtId="3" formatCode="#,##0"/>
    </dxf>
    <dxf>
      <numFmt numFmtId="3" formatCode="#,##0"/>
    </dxf>
    <dxf>
      <numFmt numFmtId="3" formatCode="#,##0"/>
    </dxf>
    <dxf>
      <numFmt numFmtId="3" formatCode="#,##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alignment horizontal="center"/>
    </dxf>
    <dxf>
      <alignment vertical="center"/>
    </dxf>
    <dxf>
      <border>
        <left/>
        <right/>
        <top/>
        <bottom/>
      </border>
    </dxf>
    <dxf>
      <border>
        <left style="medium">
          <color indexed="64"/>
        </lef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top style="medium">
          <color indexed="64"/>
        </top>
      </border>
    </dxf>
    <dxf>
      <alignment horizontal="center"/>
    </dxf>
    <dxf>
      <alignment vertical="center"/>
    </dxf>
    <dxf>
      <border>
        <left style="medium">
          <color indexed="64"/>
        </left>
        <right style="medium">
          <color indexed="64"/>
        </right>
        <top style="medium">
          <color indexed="64"/>
        </top>
        <bottom style="medium">
          <color indexed="64"/>
        </bottom>
      </border>
    </dxf>
    <dxf>
      <border>
        <right style="medium">
          <color indexed="64"/>
        </right>
      </border>
    </dxf>
    <dxf>
      <border>
        <top style="medium">
          <color indexed="64"/>
        </top>
      </border>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numFmt numFmtId="166" formatCode="#,##0.0"/>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top style="medium">
          <color indexed="64"/>
        </top>
        <bottom style="medium">
          <color indexed="64"/>
        </bottom>
      </border>
    </dxf>
    <dxf>
      <border>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alignment horizontal="general"/>
    </dxf>
    <dxf>
      <alignment horizontal="general"/>
    </dxf>
    <dxf>
      <alignment horizontal="center"/>
    </dxf>
    <dxf>
      <alignment horizontal="center"/>
    </dxf>
    <dxf>
      <alignment vertical="center"/>
    </dxf>
    <dxf>
      <alignment vertical="cent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alignment horizontal="center"/>
    </dxf>
    <dxf>
      <alignment horizontal="center"/>
    </dxf>
    <dxf>
      <alignment vertical="center"/>
    </dxf>
    <dxf>
      <alignment vertical="center"/>
    </dxf>
    <dxf>
      <alignment horizontal="left"/>
    </dxf>
    <dxf>
      <alignment horizontal="left"/>
    </dxf>
    <dxf>
      <alignment horizontal="center"/>
    </dxf>
    <dxf>
      <alignment horizontal="center"/>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top style="medium">
          <color indexed="64"/>
        </top>
      </border>
    </dxf>
    <dxf>
      <border>
        <top style="medium">
          <color indexed="64"/>
        </top>
      </border>
    </dxf>
    <dxf>
      <alignment horizontal="left"/>
    </dxf>
    <dxf>
      <alignment horizontal="center"/>
    </dxf>
    <dxf>
      <border>
        <top style="medium">
          <color indexed="64"/>
        </top>
      </border>
    </dxf>
    <dxf>
      <border>
        <top style="medium">
          <color indexed="64"/>
        </top>
      </border>
    </dxf>
    <dxf>
      <border>
        <bottom style="medium">
          <color indexed="64"/>
        </bottom>
      </border>
    </dxf>
    <dxf>
      <border>
        <bottom style="medium">
          <color indexed="64"/>
        </bottom>
      </border>
    </dxf>
    <dxf>
      <font>
        <b/>
      </font>
    </dxf>
    <dxf>
      <font>
        <b/>
      </font>
    </dxf>
    <dxf>
      <font>
        <b/>
      </font>
    </dxf>
    <dxf>
      <font>
        <b/>
      </font>
    </dxf>
    <dxf>
      <font>
        <b/>
      </font>
    </dxf>
    <dxf>
      <font>
        <b/>
      </font>
    </dxf>
    <dxf>
      <font>
        <b/>
      </font>
    </dxf>
    <dxf>
      <border>
        <bottom style="medium">
          <color indexed="64"/>
        </bottom>
      </border>
    </dxf>
    <dxf>
      <border>
        <bottom style="medium">
          <color indexed="64"/>
        </bottom>
      </border>
    </dxf>
    <dxf>
      <numFmt numFmtId="166" formatCode="#,##0.0"/>
    </dxf>
    <dxf>
      <numFmt numFmtId="4" formatCode="#,##0.00"/>
    </dxf>
    <dxf>
      <numFmt numFmtId="166" formatCode="#,##0.0"/>
    </dxf>
    <dxf>
      <numFmt numFmtId="3" formatCode="#,##0"/>
    </dxf>
    <dxf>
      <numFmt numFmtId="3" formatCode="#,##0"/>
    </dxf>
    <dxf>
      <numFmt numFmtId="3" formatCode="#,##0"/>
    </dxf>
    <dxf>
      <alignment horizontal="center"/>
    </dxf>
    <dxf>
      <alignment vertical="center"/>
    </dxf>
    <dxf>
      <alignment horizontal="cent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horizontal="general"/>
    </dxf>
    <dxf>
      <alignment horizontal="general"/>
    </dxf>
    <dxf>
      <alignment horizontal="center"/>
    </dxf>
    <dxf>
      <alignment horizontal="cent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bottom style="medium">
          <color indexed="64"/>
        </bottom>
      </border>
    </dxf>
    <dxf>
      <border>
        <bottom style="medium">
          <color indexed="64"/>
        </bottom>
      </border>
    </dxf>
    <dxf>
      <border>
        <bottom style="medium">
          <color indexed="64"/>
        </bottom>
      </border>
    </dxf>
    <dxf>
      <font>
        <b/>
      </font>
    </dxf>
    <dxf>
      <font>
        <b/>
      </font>
    </dxf>
    <dxf>
      <font>
        <b/>
      </font>
    </dxf>
    <dxf>
      <font>
        <b/>
      </font>
    </dxf>
    <dxf>
      <font>
        <b/>
      </font>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alignment vertical="center"/>
    </dxf>
    <dxf>
      <alignment vertical="center"/>
    </dxf>
    <dxf>
      <alignment vertical="center"/>
    </dxf>
    <dxf>
      <alignment horizontal="center"/>
    </dxf>
    <dxf>
      <alignment horizontal="center"/>
    </dxf>
    <dxf>
      <alignment horizontal="cent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border>
        <left/>
        <top/>
        <vertical/>
        <horizontal/>
      </border>
    </dxf>
    <dxf>
      <alignment horizontal="center"/>
    </dxf>
    <dxf>
      <alignment vertical="center"/>
    </dxf>
    <dxf>
      <fill>
        <patternFill>
          <bgColor auto="1"/>
        </patternFill>
      </fill>
    </dxf>
    <dxf>
      <fill>
        <patternFill>
          <bgColor auto="1"/>
        </patternFill>
      </fill>
    </dxf>
    <dxf>
      <alignment vertical="center"/>
    </dxf>
    <dxf>
      <border>
        <left/>
        <right/>
        <top/>
        <bottom/>
        <vertical/>
        <horizontal/>
      </border>
    </dxf>
    <dxf>
      <border>
        <left/>
        <top/>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font>
        <sz val="12"/>
      </font>
    </dxf>
    <dxf>
      <border>
        <right/>
        <top/>
        <bottom/>
        <horizontal/>
      </border>
    </dxf>
    <dxf>
      <alignment vertical="center"/>
    </dxf>
    <dxf>
      <alignment horizontal="general"/>
    </dxf>
    <dxf>
      <alignment horizontal="center"/>
    </dxf>
    <dxf>
      <border>
        <left style="medium">
          <color indexed="64"/>
        </left>
        <right style="medium">
          <color indexed="64"/>
        </right>
        <top style="medium">
          <color indexed="64"/>
        </top>
        <bottom style="medium">
          <color indexed="64"/>
        </bottom>
      </border>
    </dxf>
    <dxf>
      <border>
        <left/>
        <right/>
        <top/>
        <bottom/>
        <vertical/>
        <horizontal/>
      </border>
    </dxf>
    <dxf>
      <border>
        <left/>
        <right/>
        <top/>
        <bottom/>
        <vertical/>
        <horizontal/>
      </border>
    </dxf>
    <dxf>
      <alignment horizontal="center"/>
    </dxf>
    <dxf>
      <alignment vertical="center"/>
    </dxf>
    <dxf>
      <alignment horizontal="center"/>
    </dxf>
    <dxf>
      <alignment vertical="cent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vertical style="thin">
          <color indexed="64"/>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ill>
        <patternFill patternType="solid">
          <bgColor theme="9" tint="0.59999389629810485"/>
        </patternFill>
      </fill>
    </dxf>
    <dxf>
      <fill>
        <patternFill patternType="solid">
          <bgColor theme="9" tint="0.59999389629810485"/>
        </patternFill>
      </fill>
    </dxf>
    <dxf>
      <fill>
        <patternFill>
          <bgColor auto="1"/>
        </patternFill>
      </fill>
    </dxf>
    <dxf>
      <border>
        <top style="medium">
          <color indexed="64"/>
        </top>
        <bottom style="medium">
          <color indexed="64"/>
        </bottom>
      </border>
    </dxf>
    <dxf>
      <border>
        <top style="medium">
          <color indexed="64"/>
        </top>
        <bottom style="medium">
          <color indexed="64"/>
        </bottom>
      </border>
    </dxf>
    <dxf>
      <fill>
        <patternFill patternType="solid">
          <bgColor theme="9" tint="0.79998168889431442"/>
        </patternFill>
      </fill>
    </dxf>
    <dxf>
      <fill>
        <patternFill>
          <bgColor auto="1"/>
        </patternFill>
      </fill>
    </dxf>
    <dxf>
      <fill>
        <patternFill>
          <bgColor auto="1"/>
        </patternFill>
      </fill>
    </dxf>
    <dxf>
      <fill>
        <patternFill patternType="solid">
          <bgColor theme="9" tint="0.79998168889431442"/>
        </patternFill>
      </fill>
    </dxf>
    <dxf>
      <fill>
        <patternFill patternType="solid">
          <bgColor theme="9" tint="0.79998168889431442"/>
        </patternFill>
      </fill>
    </dxf>
    <dxf>
      <fill>
        <patternFill>
          <bgColor auto="1"/>
        </patternFill>
      </fill>
    </dxf>
    <dxf>
      <fill>
        <patternFill>
          <bgColor auto="1"/>
        </patternFill>
      </fill>
    </dxf>
    <dxf>
      <fill>
        <patternFill patternType="solid">
          <bgColor theme="9" tint="0.59999389629810485"/>
        </patternFill>
      </fill>
    </dxf>
    <dxf>
      <fill>
        <patternFill patternType="solid">
          <bgColor theme="9" tint="0.59999389629810485"/>
        </patternFill>
      </fill>
    </dxf>
    <dxf>
      <fill>
        <patternFill>
          <bgColor auto="1"/>
        </patternFill>
      </fill>
    </dxf>
    <dxf>
      <fill>
        <patternFill>
          <bgColor auto="1"/>
        </patternFill>
      </fill>
    </dxf>
    <dxf>
      <fill>
        <patternFill>
          <bgColor theme="9" tint="0.59999389629810485"/>
        </patternFill>
      </fill>
    </dxf>
    <dxf>
      <fill>
        <patternFill>
          <bgColor auto="1"/>
        </patternFill>
      </fill>
    </dxf>
    <dxf>
      <fill>
        <patternFill patternType="solid">
          <bgColor theme="9" tint="0.79998168889431442"/>
        </patternFill>
      </fill>
    </dxf>
    <dxf>
      <fill>
        <patternFill>
          <bgColor auto="1"/>
        </patternFill>
      </fill>
    </dxf>
    <dxf>
      <border>
        <top style="medium">
          <color indexed="64"/>
        </top>
        <bottom style="medium">
          <color indexed="64"/>
        </bottom>
      </border>
    </dxf>
    <dxf>
      <border>
        <top style="medium">
          <color indexed="64"/>
        </top>
        <bottom style="medium">
          <color indexed="64"/>
        </bottom>
      </border>
    </dxf>
    <dxf>
      <fill>
        <patternFill patternType="solid">
          <bgColor theme="9" tint="0.59999389629810485"/>
        </patternFill>
      </fill>
    </dxf>
    <dxf>
      <fill>
        <patternFill>
          <bgColor auto="1"/>
        </patternFill>
      </fill>
    </dxf>
    <dxf>
      <fill>
        <patternFill patternType="solid">
          <bgColor theme="4" tint="0.79998168889431442"/>
        </patternFill>
      </fill>
    </dxf>
    <dxf>
      <fill>
        <patternFill patternType="solid">
          <bgColor theme="4" tint="0.79998168889431442"/>
        </patternFill>
      </fill>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fill>
        <patternFill patternType="solid">
          <bgColor theme="7" tint="0.79998168889431442"/>
        </patternFill>
      </fill>
    </dxf>
    <dxf>
      <fill>
        <patternFill patternType="solid">
          <bgColor theme="7" tint="0.79998168889431442"/>
        </patternFill>
      </fill>
    </dxf>
    <dxf>
      <fill>
        <patternFill>
          <bgColor auto="1"/>
        </patternFill>
      </fill>
    </dxf>
    <dxf>
      <fill>
        <patternFill>
          <bgColor auto="1"/>
        </patternFill>
      </fill>
    </dxf>
    <dxf>
      <fill>
        <patternFill>
          <bgColor auto="1"/>
        </patternFill>
      </fill>
    </dxf>
    <dxf>
      <fill>
        <patternFill>
          <bgColor auto="1"/>
        </patternFill>
      </fill>
    </dxf>
    <dxf>
      <fill>
        <patternFill patternType="solid">
          <bgColor theme="7" tint="0.59999389629810485"/>
        </patternFill>
      </fill>
    </dxf>
    <dxf>
      <fill>
        <patternFill patternType="solid">
          <bgColor theme="7" tint="0.59999389629810485"/>
        </patternFill>
      </fill>
    </dxf>
    <dxf>
      <fill>
        <patternFill>
          <bgColor auto="1"/>
        </patternFill>
      </fill>
    </dxf>
    <dxf>
      <fill>
        <patternFill>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alignment vertical="bottom"/>
    </dxf>
    <dxf>
      <alignment vertical="cent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top style="thin">
          <color indexed="64"/>
        </top>
      </border>
    </dxf>
    <dxf>
      <alignment horizontal="general"/>
    </dxf>
    <dxf>
      <alignment horizontal="center"/>
    </dxf>
    <dxf>
      <border>
        <horizontal style="thin">
          <color indexed="64"/>
        </horizontal>
      </border>
    </dxf>
    <dxf>
      <alignment vertical="center"/>
    </dxf>
    <dxf>
      <border>
        <top style="thin">
          <color indexed="64"/>
        </top>
      </border>
    </dxf>
    <dxf>
      <border>
        <top style="thin">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0"/>
      </font>
      <alignment wrapText="1"/>
    </dxf>
    <dxf>
      <font>
        <b/>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alignment vertical="center"/>
    </dxf>
    <dxf>
      <alignment vertical="center"/>
    </dxf>
    <dxf>
      <border>
        <left style="thin">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bottom"/>
    </dxf>
    <dxf>
      <alignment vertical="center"/>
    </dxf>
    <dxf>
      <alignment horizontal="general"/>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font>
        <sz val="12"/>
      </font>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right/>
        <top/>
        <bottom/>
        <vertical/>
      </border>
    </dxf>
    <dxf>
      <alignment horizontal="general" vertical="bottom"/>
    </dxf>
    <dxf>
      <border>
        <left/>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rder>
    </dxf>
    <dxf>
      <border>
        <left/>
        <right/>
        <top/>
        <bottom/>
      </border>
    </dxf>
    <dxf>
      <border>
        <left style="medium">
          <color indexed="64"/>
        </left>
        <right style="medium">
          <color indexed="64"/>
        </right>
        <top style="medium">
          <color indexed="64"/>
        </top>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alignment horizontal="center"/>
    </dxf>
    <dxf>
      <alignment horizontal="center"/>
    </dxf>
    <dxf>
      <alignment vertic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border>
    </dxf>
    <dxf>
      <border>
        <left style="medium">
          <color indexed="64"/>
        </left>
      </border>
    </dxf>
    <dxf>
      <font>
        <u/>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fill>
        <patternFill>
          <fgColor indexed="64"/>
          <bgColor indexed="6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border>
    </dxf>
    <dxf>
      <border>
        <left style="medium">
          <color indexed="64"/>
        </left>
      </border>
    </dxf>
    <dxf>
      <font>
        <b/>
      </font>
    </dxf>
    <dxf>
      <font>
        <b/>
      </font>
    </dxf>
    <dxf>
      <font>
        <b/>
      </font>
    </dxf>
    <dxf>
      <font>
        <b/>
      </font>
    </dxf>
    <dxf>
      <font>
        <b/>
      </font>
    </dxf>
    <dxf>
      <font>
        <b/>
      </font>
    </dxf>
    <dxf>
      <font>
        <b/>
      </font>
    </dxf>
    <dxf>
      <font>
        <b/>
      </font>
    </dxf>
    <dxf>
      <border>
        <left style="medium">
          <color indexed="64"/>
        </left>
        <top style="medium">
          <color indexed="64"/>
        </top>
      </border>
    </dxf>
    <dxf>
      <border>
        <left style="medium">
          <color indexed="64"/>
        </left>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left style="medium">
          <color indexed="64"/>
        </left>
        <right style="medium">
          <color indexed="64"/>
        </right>
      </border>
    </dxf>
    <dxf>
      <border>
        <left style="medium">
          <color indexed="64"/>
        </left>
        <right style="medium">
          <color indexed="64"/>
        </right>
      </border>
    </dxf>
    <dxf>
      <alignment vertical="top"/>
    </dxf>
    <dxf>
      <alignment horizontal="left"/>
    </dxf>
    <dxf>
      <alignment vertical="bottom"/>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general"/>
    </dxf>
    <dxf>
      <alignment horizontal="general"/>
    </dxf>
    <dxf>
      <alignment horizontal="center"/>
    </dxf>
    <dxf>
      <alignment horizontal="center"/>
    </dxf>
    <dxf>
      <alignment vertical="center"/>
    </dxf>
    <dxf>
      <alignment vertical="center"/>
    </dxf>
    <dxf>
      <alignment vertical="bottom"/>
    </dxf>
    <dxf>
      <alignment vertical="bottom"/>
    </dxf>
    <dxf>
      <alignment vertical="center"/>
    </dxf>
    <dxf>
      <alignment vertical="center"/>
    </dxf>
    <dxf>
      <alignment horizontal="center"/>
    </dxf>
    <dxf>
      <alignment horizontal="center"/>
    </dxf>
    <dxf>
      <alignment vertical="center"/>
    </dxf>
    <dxf>
      <alignment vertical="center"/>
    </dxf>
    <dxf>
      <alignment horizontal="left"/>
    </dxf>
    <dxf>
      <alignment horizontal="left"/>
    </dxf>
    <dxf>
      <alignment horizontal="center"/>
    </dxf>
    <dxf>
      <alignment horizontal="center"/>
    </dxf>
    <dxf>
      <font>
        <b/>
      </font>
    </dxf>
    <dxf>
      <font>
        <b/>
      </font>
    </dxf>
    <dxf>
      <font>
        <b/>
      </font>
    </dxf>
    <dxf>
      <font>
        <b/>
      </font>
    </dxf>
    <dxf>
      <font>
        <b/>
      </font>
    </dxf>
    <dxf>
      <font>
        <b/>
      </font>
    </dxf>
    <dxf>
      <font>
        <b/>
      </font>
    </dxf>
    <dxf>
      <font>
        <b/>
      </font>
    </dxf>
    <dxf>
      <alignment horizontal="center"/>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font>
        <b/>
      </font>
    </dxf>
    <dxf>
      <font>
        <b/>
      </font>
    </dxf>
    <dxf>
      <font>
        <b/>
      </font>
    </dxf>
    <dxf>
      <font>
        <b/>
      </fon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ttom style="medium">
          <color indexed="64"/>
        </bottom>
      </border>
    </dxf>
    <dxf>
      <border>
        <top style="medium">
          <color indexed="64"/>
        </top>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alignment horizontal="left"/>
    </dxf>
    <dxf>
      <border>
        <left style="medium">
          <color indexed="64"/>
        </left>
      </border>
    </dxf>
    <dxf>
      <border>
        <left style="medium">
          <color indexed="64"/>
        </left>
      </border>
    </dxf>
    <dxf>
      <border>
        <left style="medium">
          <color indexed="64"/>
        </left>
      </border>
    </dxf>
    <dxf>
      <border>
        <left style="medium">
          <color indexed="64"/>
        </left>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border>
    </dxf>
    <dxf>
      <border>
        <left/>
      </border>
    </dxf>
    <dxf>
      <border>
        <left/>
      </border>
    </dxf>
    <dxf>
      <border>
        <left/>
      </border>
    </dxf>
    <dxf>
      <border>
        <left/>
      </border>
    </dxf>
    <dxf>
      <border>
        <left/>
      </border>
    </dxf>
    <dxf>
      <border>
        <left/>
      </border>
    </dxf>
    <dxf>
      <border>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general"/>
    </dxf>
    <dxf>
      <alignment horizontal="general"/>
    </dxf>
    <dxf>
      <alignment horizontal="general"/>
    </dxf>
    <dxf>
      <alignment horizontal="general"/>
    </dxf>
    <dxf>
      <alignment horizontal="general"/>
    </dxf>
    <dxf>
      <alignment horizontal="general"/>
    </dxf>
    <dxf>
      <alignment horizontal="center"/>
    </dxf>
    <dxf>
      <alignment horizontal="center"/>
    </dxf>
    <dxf>
      <alignment horizontal="center"/>
    </dxf>
    <dxf>
      <alignment horizontal="center"/>
    </dxf>
    <dxf>
      <alignment horizontal="center"/>
    </dxf>
    <dxf>
      <alignment horizontal="center"/>
    </dxf>
    <dxf>
      <border>
        <top style="medium">
          <color indexed="64"/>
        </top>
      </border>
    </dxf>
    <dxf>
      <border>
        <top style="medium">
          <color indexed="64"/>
        </top>
      </border>
    </dxf>
    <dxf>
      <font>
        <b/>
      </font>
    </dxf>
    <dxf>
      <font>
        <b/>
      </font>
    </dxf>
    <dxf>
      <font>
        <b/>
      </font>
    </dxf>
    <dxf>
      <font>
        <b/>
      </font>
    </dxf>
    <dxf>
      <font>
        <b/>
      </font>
    </dxf>
    <dxf>
      <font>
        <b/>
      </font>
    </dxf>
    <dxf>
      <font>
        <strike val="0"/>
        <condense val="0"/>
        <extend val="0"/>
        <outline val="0"/>
        <shadow val="0"/>
        <vertAlign val="baseline"/>
        <sz val="11"/>
        <color theme="1"/>
        <name val="Calibri"/>
        <scheme val="minor"/>
      </font>
    </dxf>
    <dxf>
      <font>
        <strike val="0"/>
        <condense val="0"/>
        <extend val="0"/>
        <outline val="0"/>
        <shadow val="0"/>
        <vertAlign val="baseline"/>
        <sz val="11"/>
        <color theme="1"/>
        <name val="Calibri"/>
        <scheme val="minor"/>
      </font>
    </dxf>
    <dxf>
      <font>
        <b/>
      </font>
    </dxf>
    <dxf>
      <font>
        <b/>
      </font>
    </dxf>
    <dxf>
      <font>
        <b/>
      </font>
    </dxf>
    <dxf>
      <alignment vertical="center"/>
    </dxf>
    <dxf>
      <font>
        <b val="0"/>
      </font>
    </dxf>
    <dxf>
      <font>
        <b val="0"/>
      </font>
    </dxf>
    <dxf>
      <font>
        <b val="0"/>
      </font>
    </dxf>
    <dxf>
      <font>
        <b val="0"/>
      </font>
    </dxf>
    <dxf>
      <font>
        <b val="0"/>
      </font>
    </dxf>
    <dxf>
      <font>
        <b val="0"/>
      </font>
    </dxf>
    <dxf>
      <font>
        <b val="0"/>
      </font>
    </dxf>
    <dxf>
      <font>
        <b val="0"/>
      </font>
    </dxf>
    <dxf>
      <font>
        <b val="0"/>
      </font>
    </dxf>
    <dxf>
      <font>
        <b val="0"/>
      </font>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alignment horizontal="center"/>
    </dxf>
    <dxf>
      <alignment vertical="center"/>
    </dxf>
    <dxf>
      <border>
        <top style="medium">
          <color indexed="64"/>
        </top>
        <bottom style="medium">
          <color indexed="64"/>
        </bottom>
      </border>
    </dxf>
    <dxf>
      <border>
        <top style="medium">
          <color indexed="64"/>
        </top>
        <bottom style="medium">
          <color indexed="64"/>
        </bottom>
      </border>
    </dxf>
    <dxf>
      <border>
        <right style="medium">
          <color indexed="64"/>
        </right>
        <bottom style="medium">
          <color indexed="64"/>
        </bottom>
      </bord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alignment horizontal="left"/>
    </dxf>
    <dxf>
      <alignment vertical="bottom"/>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alignment vertical="center"/>
    </dxf>
    <dxf>
      <alignment vertical="center"/>
    </dxf>
    <dxf>
      <alignment horizontal="center"/>
    </dxf>
    <dxf>
      <alignment horizontal="center"/>
    </dxf>
    <dxf>
      <border>
        <left style="medium">
          <color indexed="64"/>
        </left>
        <right style="medium">
          <color indexed="64"/>
        </right>
      </border>
    </dxf>
    <dxf>
      <border>
        <left style="medium">
          <color indexed="64"/>
        </left>
        <bottom style="medium">
          <color indexed="64"/>
        </bottom>
      </border>
    </dxf>
    <dxf>
      <border>
        <left style="medium">
          <color indexed="64"/>
        </left>
      </border>
    </dxf>
    <dxf>
      <alignment vertical="center"/>
    </dxf>
    <dxf>
      <alignment horizontal="center"/>
    </dxf>
    <dxf>
      <border>
        <left style="medium">
          <color indexed="64"/>
        </left>
        <right style="medium">
          <color indexed="64"/>
        </right>
        <top style="medium">
          <color indexed="64"/>
        </top>
        <bottom style="medium">
          <color indexed="64"/>
        </bottom>
      </border>
    </dxf>
    <dxf>
      <border>
        <left style="medium">
          <color indexed="64"/>
        </left>
        <top style="medium">
          <color indexed="64"/>
        </top>
        <bottom style="medium">
          <color indexed="64"/>
        </bottom>
      </border>
    </dxf>
    <dxf>
      <alignment horizontal="general"/>
    </dxf>
    <dxf>
      <alignment vertical="center"/>
    </dxf>
    <dxf>
      <border>
        <right style="medium">
          <color indexed="64"/>
        </right>
        <top style="medium">
          <color indexed="64"/>
        </top>
        <bottom style="medium">
          <color indexed="64"/>
        </bottom>
      </border>
    </dxf>
    <dxf>
      <protection locked="0" hidden="0"/>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rder>
    </dxf>
    <dxf>
      <border>
        <top style="medium">
          <color indexed="64"/>
        </top>
      </border>
    </dxf>
    <dxf>
      <border>
        <left style="medium">
          <color indexed="64"/>
        </left>
        <right style="medium">
          <color indexed="64"/>
        </right>
      </border>
    </dxf>
    <dxf>
      <alignment horizontal="center"/>
    </dxf>
    <dxf>
      <alignment horizontal="center"/>
    </dxf>
    <dxf>
      <alignment horizontal="center"/>
    </dxf>
    <dxf>
      <alignment vertical="center"/>
    </dxf>
    <dxf>
      <alignment vertical="center"/>
    </dxf>
    <dxf>
      <alignment vertical="center"/>
    </dxf>
    <dxf>
      <alignment horizontal="left"/>
    </dxf>
    <dxf>
      <alignment horizontal="left"/>
    </dxf>
    <dxf>
      <alignment horizontal="left"/>
    </dxf>
    <dxf>
      <alignment horizontal="center"/>
    </dxf>
    <dxf>
      <alignment horizontal="center"/>
    </dxf>
    <dxf>
      <alignment horizontal="center"/>
    </dxf>
    <dxf>
      <border>
        <top style="medium">
          <color indexed="64"/>
        </top>
        <bottom style="medium">
          <color indexed="64"/>
        </bottom>
      </border>
    </dxf>
    <dxf>
      <border>
        <right style="medium">
          <color indexed="64"/>
        </right>
      </border>
    </dxf>
    <dxf>
      <border>
        <bottom style="thin">
          <color indexed="64"/>
        </bottom>
      </border>
    </dxf>
    <dxf>
      <border>
        <bottom style="thin">
          <color indexed="64"/>
        </bottom>
      </border>
    </dxf>
    <dxf>
      <border>
        <bottom style="thin">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top style="medium">
          <color indexed="64"/>
        </top>
      </border>
    </dxf>
    <dxf>
      <border>
        <top style="medium">
          <color indexed="64"/>
        </top>
      </border>
    </dxf>
    <dxf>
      <numFmt numFmtId="35" formatCode="_ * #,##0.00_ ;_ * \-#,##0.00_ ;_ * &quot;-&quot;??_ ;_ @_ "/>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horizontal="general"/>
    </dxf>
    <dxf>
      <alignment horizontal="general"/>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vertical="center"/>
    </dxf>
    <dxf>
      <alignment vertic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4" formatCode="#,##0.00"/>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ttom style="medium">
          <color indexed="64"/>
        </bottom>
      </border>
    </dxf>
    <dxf>
      <numFmt numFmtId="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rder>
    </dxf>
    <dxf>
      <border>
        <bottom style="medium">
          <color indexed="64"/>
        </bottom>
      </border>
    </dxf>
    <dxf>
      <border>
        <top style="medium">
          <color indexed="64"/>
        </top>
      </border>
    </dxf>
    <dxf>
      <border>
        <top style="medium">
          <color indexed="64"/>
        </top>
      </border>
    </dxf>
    <dxf>
      <border>
        <left style="medium">
          <color indexed="64"/>
        </left>
        <right style="medium">
          <color indexed="64"/>
        </right>
      </border>
    </dxf>
    <dxf>
      <alignment horizontal="left"/>
    </dxf>
    <dxf>
      <alignment horizontal="general"/>
    </dxf>
    <dxf>
      <alignment horizontal="left"/>
    </dxf>
    <dxf>
      <alignment horizontal="center"/>
    </dxf>
    <dxf>
      <alignment horizontal="center"/>
    </dxf>
    <dxf>
      <alignment horizontal="center"/>
    </dxf>
    <dxf>
      <alignment vertical="center"/>
    </dxf>
    <dxf>
      <alignment vertical="center"/>
    </dxf>
    <dxf>
      <alignment vertical="center"/>
    </dxf>
    <dxf>
      <alignment horizontal="left"/>
    </dxf>
    <dxf>
      <alignment horizontal="left"/>
    </dxf>
    <dxf>
      <alignment horizontal="left"/>
    </dxf>
    <dxf>
      <alignment horizontal="center"/>
    </dxf>
    <dxf>
      <alignment horizontal="center"/>
    </dxf>
    <dxf>
      <alignment horizontal="center"/>
    </dxf>
    <dxf>
      <fill>
        <patternFill patternType="solid">
          <bgColor theme="6" tint="0.79998168889431442"/>
        </patternFill>
      </fill>
    </dxf>
    <dxf>
      <fill>
        <patternFill patternType="solid">
          <bgColor theme="3" tint="0.79998168889431442"/>
        </patternFill>
      </fill>
    </dxf>
    <dxf>
      <fill>
        <patternFill>
          <bgColor theme="5" tint="0.59999389629810485"/>
        </patternFill>
      </fill>
    </dxf>
    <dxf>
      <fill>
        <patternFill>
          <bgColor theme="4" tint="0.59999389629810485"/>
        </patternFill>
      </fill>
    </dxf>
    <dxf>
      <border>
        <bottom style="thin">
          <color indexed="64"/>
        </bottom>
      </border>
    </dxf>
    <dxf>
      <border>
        <bottom style="thin">
          <color indexed="64"/>
        </bottom>
      </border>
    </dxf>
    <dxf>
      <fill>
        <patternFill>
          <bgColor auto="1"/>
        </patternFill>
      </fill>
    </dxf>
    <dxf>
      <border>
        <bottom style="medium">
          <color indexed="64"/>
        </bottom>
      </border>
    </dxf>
    <dxf>
      <fill>
        <patternFill>
          <fgColor theme="4" tint="0.59999389629810485"/>
        </patternFill>
      </fill>
    </dxf>
    <dxf>
      <border>
        <left/>
        <right/>
        <bottom/>
      </border>
    </dxf>
    <dxf>
      <border>
        <left/>
        <right/>
        <bottom/>
      </border>
    </dxf>
    <dxf>
      <border>
        <left/>
        <right/>
        <bottom/>
      </border>
    </dxf>
    <dxf>
      <border>
        <left/>
        <right/>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fill>
        <patternFill patternType="solid">
          <bgColor theme="0"/>
        </patternFill>
      </fill>
    </dxf>
    <dxf>
      <numFmt numFmtId="0" formatCode="General"/>
      <fill>
        <patternFill patternType="none">
          <fgColor indexed="64"/>
          <bgColor indexed="65"/>
        </patternFill>
      </fill>
      <alignment horizontal="general" vertical="bottom" textRotation="0" wrapText="0" indent="0" justifyLastLine="0" shrinkToFit="0" readingOrder="0"/>
    </dxf>
    <dxf>
      <numFmt numFmtId="4" formatCode="#,##0.00"/>
      <fill>
        <patternFill patternType="solid">
          <fgColor indexed="64"/>
          <bgColor theme="0"/>
        </patternFill>
      </fill>
      <alignment horizontal="center" vertical="center"/>
    </dxf>
    <dxf>
      <font>
        <b val="0"/>
      </font>
    </dxf>
    <dxf>
      <font>
        <b val="0"/>
      </font>
    </dxf>
    <dxf>
      <font>
        <b val="0"/>
      </font>
    </dxf>
    <dxf>
      <font>
        <b val="0"/>
      </font>
    </dxf>
    <dxf>
      <font>
        <b val="0"/>
      </font>
    </dxf>
    <dxf>
      <font>
        <b val="0"/>
      </font>
    </dxf>
    <dxf>
      <font>
        <b val="0"/>
      </font>
    </dxf>
    <dxf>
      <font>
        <b val="0"/>
      </font>
    </dxf>
    <dxf>
      <font>
        <b val="0"/>
      </font>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alignment horizontal="general"/>
    </dxf>
    <dxf>
      <alignment vertical="cent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general"/>
    </dxf>
    <dxf>
      <alignment horizontal="general"/>
    </dxf>
    <dxf>
      <alignment horizontal="general"/>
    </dxf>
    <dxf>
      <alignment horizontal="general"/>
    </dxf>
    <dxf>
      <alignment horizontal="center"/>
    </dxf>
    <dxf>
      <alignment horizontal="center"/>
    </dxf>
    <dxf>
      <alignment horizontal="center"/>
    </dxf>
    <dxf>
      <alignment horizontal="cent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right style="medium">
          <color indexed="64"/>
        </right>
      </border>
    </dxf>
    <dxf>
      <border>
        <right style="medium">
          <color indexed="64"/>
        </right>
      </border>
    </dxf>
    <dxf>
      <border>
        <right style="medium">
          <color indexed="64"/>
        </right>
      </border>
    </dxf>
    <dxf>
      <alignment horizontal="left"/>
    </dxf>
    <dxf>
      <alignment horizontal="center"/>
    </dxf>
    <dxf>
      <alignment horizontal="general"/>
    </dxf>
    <dxf>
      <alignment horizontal="general"/>
    </dxf>
    <dxf>
      <alignment horizontal="center"/>
    </dxf>
    <dxf>
      <alignment horizontal="cent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general"/>
    </dxf>
    <dxf>
      <alignment horizontal="general"/>
    </dxf>
    <dxf>
      <alignment horizontal="general"/>
    </dxf>
    <dxf>
      <alignment horizontal="center"/>
    </dxf>
    <dxf>
      <alignment horizontal="center"/>
    </dxf>
    <dxf>
      <alignment horizontal="center"/>
    </dxf>
    <dxf>
      <alignment horizontal="general"/>
    </dxf>
    <dxf>
      <alignment horizontal="general"/>
    </dxf>
    <dxf>
      <alignment horizontal="general"/>
    </dxf>
    <dxf>
      <alignment horizontal="center"/>
    </dxf>
    <dxf>
      <alignment horizontal="center"/>
    </dxf>
    <dxf>
      <alignment horizontal="center"/>
    </dxf>
    <dxf>
      <alignment vertical="center"/>
    </dxf>
    <dxf>
      <alignment vertical="center"/>
    </dxf>
    <dxf>
      <alignment vertical="center"/>
    </dxf>
    <dxf>
      <border>
        <left style="medium">
          <color indexed="64"/>
        </left>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alignment horizontal="center" readingOrder="0"/>
    </dxf>
    <dxf>
      <alignment vertical="center" readingOrder="0"/>
    </dxf>
    <dxf>
      <font>
        <b/>
        <sz val="12"/>
      </font>
      <alignment horizontal="center" vertical="center" readingOrder="0"/>
    </dxf>
    <dxf>
      <font>
        <b/>
        <sz val="12"/>
      </font>
      <alignment horizontal="center" vertical="center" readingOrder="0"/>
    </dxf>
    <dxf>
      <font>
        <b/>
        <sz val="12"/>
      </font>
      <alignment horizontal="center" vertical="center"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alignment horizontal="center" readingOrder="0"/>
    </dxf>
    <dxf>
      <alignment horizontal="center" readingOrder="0"/>
    </dxf>
    <dxf>
      <alignment vertical="center" readingOrder="0"/>
    </dxf>
    <dxf>
      <alignment vertical="center"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top style="medium">
          <color indexed="64"/>
        </top>
      </bord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bottom style="thin">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horizontal="left" readingOrder="0"/>
    </dxf>
    <dxf>
      <alignment horizontal="left" readingOrder="0"/>
    </dxf>
    <dxf>
      <alignment horizontal="left" readingOrder="0"/>
    </dxf>
    <dxf>
      <alignment horizontal="left" readingOrder="0"/>
    </dxf>
    <dxf>
      <alignment horizontal="center" readingOrder="0"/>
    </dxf>
    <dxf>
      <alignment horizontal="center" readingOrder="0"/>
    </dxf>
    <dxf>
      <alignment horizontal="center"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alignment horizontal="center"/>
    </dxf>
    <dxf>
      <alignment horizontal="center"/>
    </dxf>
    <dxf>
      <alignment vertical="center"/>
    </dxf>
    <dxf>
      <alignment vertical="center"/>
    </dxf>
    <dxf>
      <border>
        <top style="medium">
          <color indexed="64"/>
        </top>
        <bottom style="medium">
          <color indexed="64"/>
        </bottom>
      </border>
    </dxf>
    <dxf>
      <border>
        <top style="medium">
          <color indexed="64"/>
        </top>
        <bottom style="medium">
          <color indexed="64"/>
        </bottom>
      </border>
    </dxf>
    <dxf>
      <border>
        <right style="medium">
          <color indexed="64"/>
        </right>
        <bottom style="medium">
          <color indexed="64"/>
        </bottom>
      </bord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alignment horizontal="left"/>
    </dxf>
    <dxf>
      <alignment vertical="bottom"/>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horizontal="center"/>
    </dxf>
    <dxf>
      <alignment horizontal="center"/>
    </dxf>
    <dxf>
      <border>
        <left style="medium">
          <color indexed="64"/>
        </left>
        <right style="medium">
          <color indexed="64"/>
        </right>
      </border>
    </dxf>
    <dxf>
      <border>
        <left style="medium">
          <color indexed="64"/>
        </left>
        <right style="medium">
          <color indexed="64"/>
        </right>
      </border>
    </dxf>
    <dxf>
      <border>
        <left style="medium">
          <color indexed="64"/>
        </left>
        <bottom style="medium">
          <color indexed="64"/>
        </bottom>
      </border>
    </dxf>
    <dxf>
      <border>
        <left style="medium">
          <color indexed="64"/>
        </left>
      </border>
    </dxf>
    <dxf>
      <alignment vertical="center"/>
    </dxf>
    <dxf>
      <alignment vertic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top style="medium">
          <color indexed="64"/>
        </top>
        <bottom style="medium">
          <color indexed="64"/>
        </bottom>
      </border>
    </dxf>
    <dxf>
      <border>
        <top style="medium">
          <color indexed="64"/>
        </top>
        <bottom style="medium">
          <color indexed="64"/>
        </bottom>
      </border>
    </dxf>
    <dxf>
      <alignment horizontal="center"/>
    </dxf>
    <dxf>
      <alignment horizontal="center"/>
    </dxf>
    <dxf>
      <alignment vertical="center"/>
    </dxf>
    <dxf>
      <alignment vertical="cent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right/>
        <top/>
        <bottom/>
        <vertical/>
        <horizontal/>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ttom style="medium">
          <color indexed="64"/>
        </bottom>
      </border>
    </dxf>
    <dxf>
      <alignment horizontal="center"/>
    </dxf>
    <dxf>
      <alignment horizontal="center"/>
    </dxf>
    <dxf>
      <alignment vertical="center"/>
    </dxf>
    <dxf>
      <alignment vertical="center"/>
    </dxf>
    <dxf>
      <alignment horizontal="left"/>
    </dxf>
    <dxf>
      <alignment horizontal="left"/>
    </dxf>
    <dxf>
      <alignment horizontal="left"/>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general"/>
    </dxf>
    <dxf>
      <alignment horizontal="general"/>
    </dxf>
    <dxf>
      <alignment horizontal="center"/>
    </dxf>
    <dxf>
      <alignment horizontal="center"/>
    </dxf>
    <dxf>
      <alignment vertical="bottom"/>
    </dxf>
    <dxf>
      <alignment vertical="bottom"/>
    </dxf>
    <dxf>
      <alignment vertical="center"/>
    </dxf>
    <dxf>
      <alignment vertical="cent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bottom style="thin">
          <color indexed="64"/>
        </bottom>
      </border>
    </dxf>
    <dxf>
      <border>
        <bottom style="thin">
          <color indexed="64"/>
        </bottom>
      </border>
    </dxf>
    <dxf>
      <border>
        <top style="medium">
          <color indexed="64"/>
        </top>
        <bottom style="medium">
          <color indexed="64"/>
        </bottom>
      </border>
    </dxf>
    <dxf>
      <border>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bottom style="thin">
          <color indexed="64"/>
        </bottom>
      </border>
    </dxf>
    <dxf>
      <border>
        <bottom style="thin">
          <color indexed="64"/>
        </bottom>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alignment horizontal="general"/>
    </dxf>
    <dxf>
      <alignment horizontal="general"/>
    </dxf>
    <dxf>
      <alignment horizontal="center"/>
    </dxf>
    <dxf>
      <alignment horizontal="center"/>
    </dxf>
    <dxf>
      <alignment vertical="bottom"/>
    </dxf>
    <dxf>
      <alignment vertical="bottom"/>
    </dxf>
    <dxf>
      <alignment vertical="center"/>
    </dxf>
    <dxf>
      <alignment vertical="cent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alignment vertical="bottom"/>
    </dxf>
    <dxf>
      <alignment vertical="bottom"/>
    </dxf>
    <dxf>
      <alignment vertical="center"/>
    </dxf>
    <dxf>
      <alignment vertical="center"/>
    </dxf>
    <dxf>
      <border>
        <top style="medium">
          <color indexed="64"/>
        </top>
        <bottom style="medium">
          <color indexed="64"/>
        </bottom>
      </border>
    </dxf>
    <dxf>
      <border>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dxf>
    <dxf>
      <alignment vertical="bottom"/>
    </dxf>
    <dxf>
      <alignment vertical="center"/>
    </dxf>
    <dxf>
      <alignment vertical="center"/>
    </dxf>
    <dxf>
      <border>
        <bottom style="medium">
          <color indexed="64"/>
        </bottom>
      </border>
    </dxf>
    <dxf>
      <border>
        <bottom style="medium">
          <color indexed="64"/>
        </bottom>
      </border>
    </dxf>
    <dxf>
      <alignment horizontal="general"/>
    </dxf>
    <dxf>
      <alignment horizontal="general"/>
    </dxf>
    <dxf>
      <alignment horizontal="general"/>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alignment horizontal="center"/>
    </dxf>
    <dxf>
      <alignment vertical="center"/>
    </dxf>
    <dxf>
      <border>
        <left/>
        <right/>
        <top/>
        <bottom/>
      </border>
    </dxf>
    <dxf>
      <border>
        <left style="medium">
          <color indexed="64"/>
        </lef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top style="medium">
          <color indexed="64"/>
        </top>
      </border>
    </dxf>
    <dxf>
      <alignment horizontal="center"/>
    </dxf>
    <dxf>
      <alignment vertical="center"/>
    </dxf>
    <dxf>
      <border>
        <left style="medium">
          <color indexed="64"/>
        </left>
        <right style="medium">
          <color indexed="64"/>
        </right>
        <top style="medium">
          <color indexed="64"/>
        </top>
        <bottom style="medium">
          <color indexed="64"/>
        </bottom>
      </border>
    </dxf>
    <dxf>
      <border>
        <right style="medium">
          <color indexed="64"/>
        </right>
      </border>
    </dxf>
    <dxf>
      <border>
        <top style="medium">
          <color indexed="64"/>
        </top>
      </border>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numFmt numFmtId="166" formatCode="#,##0.0"/>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ttom style="medium">
          <color indexed="64"/>
        </bottom>
      </border>
    </dxf>
    <dxf>
      <alignment horizontal="general"/>
    </dxf>
    <dxf>
      <alignment horizontal="general"/>
    </dxf>
    <dxf>
      <alignment horizontal="center"/>
    </dxf>
    <dxf>
      <alignment horizontal="center"/>
    </dxf>
    <dxf>
      <alignment horizontal="general"/>
    </dxf>
    <dxf>
      <alignment horizontal="general"/>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alignment horizontal="center"/>
    </dxf>
    <dxf>
      <alignment horizontal="center"/>
    </dxf>
    <dxf>
      <alignment vertical="center"/>
    </dxf>
    <dxf>
      <alignment vertical="center"/>
    </dxf>
    <dxf>
      <alignment horizontal="left"/>
    </dxf>
    <dxf>
      <alignment horizontal="left"/>
    </dxf>
    <dxf>
      <alignment horizontal="center"/>
    </dxf>
    <dxf>
      <alignment horizontal="center"/>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alignment horizontal="right"/>
    </dxf>
    <dxf>
      <alignment horizontal="right"/>
    </dxf>
    <dxf>
      <alignment horizontal="center"/>
    </dxf>
    <dxf>
      <alignment horizontal="cent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alignment horizontal="left"/>
    </dxf>
    <dxf>
      <alignment horizontal="left"/>
    </dxf>
    <dxf>
      <alignment horizontal="center"/>
    </dxf>
    <dxf>
      <alignment horizontal="center"/>
    </dxf>
    <dxf>
      <alignment vertical="top"/>
    </dxf>
    <dxf>
      <alignment vertical="top"/>
    </dxf>
    <dxf>
      <alignment vertical="bottom"/>
    </dxf>
    <dxf>
      <alignment vertical="bottom"/>
    </dxf>
    <dxf>
      <alignment vertical="center"/>
    </dxf>
    <dxf>
      <alignment vertical="center"/>
    </dxf>
    <dxf>
      <alignment horizontal="left"/>
    </dxf>
    <dxf>
      <alignment horizontal="left"/>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general"/>
    </dxf>
    <dxf>
      <alignment horizontal="general"/>
    </dxf>
    <dxf>
      <alignment horizontal="center"/>
    </dxf>
    <dxf>
      <alignment horizontal="cent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alignment horizontal="general"/>
    </dxf>
    <dxf>
      <alignment vertical="cent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general"/>
    </dxf>
    <dxf>
      <alignment horizontal="general"/>
    </dxf>
    <dxf>
      <alignment horizontal="general"/>
    </dxf>
    <dxf>
      <alignment horizontal="general"/>
    </dxf>
    <dxf>
      <alignment horizontal="center"/>
    </dxf>
    <dxf>
      <alignment horizontal="center"/>
    </dxf>
    <dxf>
      <alignment horizontal="center"/>
    </dxf>
    <dxf>
      <alignment horizontal="cent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right style="medium">
          <color indexed="64"/>
        </right>
      </border>
    </dxf>
    <dxf>
      <border>
        <right style="medium">
          <color indexed="64"/>
        </right>
      </border>
    </dxf>
    <dxf>
      <border>
        <right style="medium">
          <color indexed="64"/>
        </right>
      </border>
    </dxf>
    <dxf>
      <alignment horizontal="general"/>
    </dxf>
    <dxf>
      <alignment horizontal="general"/>
    </dxf>
    <dxf>
      <alignment horizontal="general"/>
    </dxf>
    <dxf>
      <alignment horizontal="center"/>
    </dxf>
    <dxf>
      <alignment horizontal="center"/>
    </dxf>
    <dxf>
      <alignment horizontal="center"/>
    </dxf>
    <dxf>
      <alignment horizontal="general"/>
    </dxf>
    <dxf>
      <alignment horizontal="general"/>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horizontal style="thin">
          <color indexed="64"/>
        </horizontal>
      </border>
    </dxf>
    <dxf>
      <border>
        <left style="thin">
          <color indexed="64"/>
        </left>
        <right style="thin">
          <color indexed="64"/>
        </right>
        <top style="thin">
          <color indexed="64"/>
        </top>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general"/>
    </dxf>
    <dxf>
      <alignment horizontal="center"/>
    </dxf>
    <dxf>
      <border>
        <bottom style="medium">
          <color indexed="64"/>
        </bottom>
      </border>
    </dxf>
    <dxf>
      <border>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border>
        <right style="thin">
          <color indexed="64"/>
        </right>
        <top style="thin">
          <color indexed="64"/>
        </top>
        <bottom style="thin">
          <color indexed="64"/>
        </bottom>
        <horizontal style="thin">
          <color indexed="64"/>
        </horizontal>
      </border>
    </dxf>
    <dxf>
      <border>
        <right style="thin">
          <color indexed="64"/>
        </right>
        <top style="thin">
          <color indexed="64"/>
        </top>
        <bottom style="thin">
          <color indexed="64"/>
        </bottom>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alignment vertical="bottom"/>
    </dxf>
    <dxf>
      <alignment vertical="bottom"/>
    </dxf>
    <dxf>
      <alignment vertical="center"/>
    </dxf>
    <dxf>
      <alignment vertical="cent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alignment vertical="center"/>
    </dxf>
    <dxf>
      <alignment vertical="center"/>
    </dxf>
    <dxf>
      <alignment vertical="center"/>
    </dxf>
    <dxf>
      <border>
        <top style="medium">
          <color indexed="64"/>
        </top>
        <bottom style="medium">
          <color indexed="64"/>
        </bottom>
      </border>
    </dxf>
    <dxf>
      <border>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FF00"/>
        </patternFill>
      </fill>
    </dxf>
    <dxf>
      <fill>
        <patternFill patternType="solid">
          <bgColor rgb="FFFFFF00"/>
        </patternFill>
      </fill>
    </dxf>
    <dxf>
      <fill>
        <patternFill>
          <bgColor theme="6" tint="0.59999389629810485"/>
        </patternFill>
      </fill>
    </dxf>
    <dxf>
      <fill>
        <patternFill>
          <bgColor theme="6"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medium">
          <color indexed="64"/>
        </top>
        <bottom style="medium">
          <color indexed="64"/>
        </bottom>
      </border>
    </dxf>
    <dxf>
      <border>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numFmt numFmtId="3" formatCode="#,##0"/>
    </dxf>
    <dxf>
      <numFmt numFmtId="3" formatCode="#,##0"/>
    </dxf>
    <dxf>
      <numFmt numFmtId="3" formatCode="#,##0"/>
    </dxf>
    <dxf>
      <numFmt numFmtId="3" formatCode="#,##0"/>
    </dxf>
    <dxf>
      <numFmt numFmtId="3" formatCode="#,##0"/>
    </dxf>
    <dxf>
      <numFmt numFmtId="3" formatCode="#,##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alignment horizontal="center"/>
    </dxf>
    <dxf>
      <alignment vertical="center"/>
    </dxf>
    <dxf>
      <border>
        <left/>
        <right/>
        <top/>
        <bottom/>
      </border>
    </dxf>
    <dxf>
      <border>
        <left style="medium">
          <color indexed="64"/>
        </lef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top style="medium">
          <color indexed="64"/>
        </top>
      </border>
    </dxf>
    <dxf>
      <alignment horizontal="center"/>
    </dxf>
    <dxf>
      <alignment vertical="center"/>
    </dxf>
    <dxf>
      <border>
        <left style="medium">
          <color indexed="64"/>
        </left>
        <right style="medium">
          <color indexed="64"/>
        </right>
        <top style="medium">
          <color indexed="64"/>
        </top>
        <bottom style="medium">
          <color indexed="64"/>
        </bottom>
      </border>
    </dxf>
    <dxf>
      <border>
        <right style="medium">
          <color indexed="64"/>
        </right>
      </border>
    </dxf>
    <dxf>
      <border>
        <top style="medium">
          <color indexed="64"/>
        </top>
      </border>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numFmt numFmtId="166" formatCode="#,##0.0"/>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top style="medium">
          <color indexed="64"/>
        </top>
        <bottom style="medium">
          <color indexed="64"/>
        </bottom>
      </border>
    </dxf>
    <dxf>
      <border>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alignment horizontal="general"/>
    </dxf>
    <dxf>
      <alignment horizontal="general"/>
    </dxf>
    <dxf>
      <alignment horizontal="center"/>
    </dxf>
    <dxf>
      <alignment horizontal="center"/>
    </dxf>
    <dxf>
      <alignment vertical="center"/>
    </dxf>
    <dxf>
      <alignment vertical="cent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alignment horizontal="center"/>
    </dxf>
    <dxf>
      <alignment horizontal="center"/>
    </dxf>
    <dxf>
      <alignment vertical="center"/>
    </dxf>
    <dxf>
      <alignment vertical="center"/>
    </dxf>
    <dxf>
      <alignment horizontal="left"/>
    </dxf>
    <dxf>
      <alignment horizontal="left"/>
    </dxf>
    <dxf>
      <alignment horizontal="center"/>
    </dxf>
    <dxf>
      <alignment horizontal="center"/>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top style="medium">
          <color indexed="64"/>
        </top>
      </border>
    </dxf>
    <dxf>
      <border>
        <top style="medium">
          <color indexed="64"/>
        </top>
      </border>
    </dxf>
    <dxf>
      <alignment horizontal="left"/>
    </dxf>
    <dxf>
      <alignment horizontal="center"/>
    </dxf>
    <dxf>
      <border>
        <top style="medium">
          <color indexed="64"/>
        </top>
      </border>
    </dxf>
    <dxf>
      <border>
        <top style="medium">
          <color indexed="64"/>
        </top>
      </border>
    </dxf>
    <dxf>
      <border>
        <bottom style="medium">
          <color indexed="64"/>
        </bottom>
      </border>
    </dxf>
    <dxf>
      <border>
        <bottom style="medium">
          <color indexed="64"/>
        </bottom>
      </border>
    </dxf>
    <dxf>
      <font>
        <b/>
      </font>
    </dxf>
    <dxf>
      <font>
        <b/>
      </font>
    </dxf>
    <dxf>
      <font>
        <b/>
      </font>
    </dxf>
    <dxf>
      <font>
        <b/>
      </font>
    </dxf>
    <dxf>
      <font>
        <b/>
      </font>
    </dxf>
    <dxf>
      <font>
        <b/>
      </font>
    </dxf>
    <dxf>
      <font>
        <b/>
      </font>
    </dxf>
    <dxf>
      <border>
        <bottom style="medium">
          <color indexed="64"/>
        </bottom>
      </border>
    </dxf>
    <dxf>
      <border>
        <bottom style="medium">
          <color indexed="64"/>
        </bottom>
      </border>
    </dxf>
    <dxf>
      <numFmt numFmtId="166" formatCode="#,##0.0"/>
    </dxf>
    <dxf>
      <numFmt numFmtId="4" formatCode="#,##0.00"/>
    </dxf>
    <dxf>
      <numFmt numFmtId="166" formatCode="#,##0.0"/>
    </dxf>
    <dxf>
      <numFmt numFmtId="3" formatCode="#,##0"/>
    </dxf>
    <dxf>
      <numFmt numFmtId="3" formatCode="#,##0"/>
    </dxf>
    <dxf>
      <numFmt numFmtId="3" formatCode="#,##0"/>
    </dxf>
    <dxf>
      <alignment horizontal="center"/>
    </dxf>
    <dxf>
      <alignment vertical="center"/>
    </dxf>
    <dxf>
      <alignment horizontal="cent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horizontal="general"/>
    </dxf>
    <dxf>
      <alignment horizontal="general"/>
    </dxf>
    <dxf>
      <alignment horizontal="center"/>
    </dxf>
    <dxf>
      <alignment horizontal="cent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bottom style="medium">
          <color indexed="64"/>
        </bottom>
      </border>
    </dxf>
    <dxf>
      <border>
        <bottom style="medium">
          <color indexed="64"/>
        </bottom>
      </border>
    </dxf>
    <dxf>
      <border>
        <bottom style="medium">
          <color indexed="64"/>
        </bottom>
      </border>
    </dxf>
    <dxf>
      <font>
        <b/>
      </font>
    </dxf>
    <dxf>
      <font>
        <b/>
      </font>
    </dxf>
    <dxf>
      <font>
        <b/>
      </font>
    </dxf>
    <dxf>
      <font>
        <b/>
      </font>
    </dxf>
    <dxf>
      <font>
        <b/>
      </font>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alignment vertical="center"/>
    </dxf>
    <dxf>
      <alignment vertical="center"/>
    </dxf>
    <dxf>
      <alignment vertical="center"/>
    </dxf>
    <dxf>
      <alignment horizontal="center"/>
    </dxf>
    <dxf>
      <alignment horizontal="center"/>
    </dxf>
    <dxf>
      <alignment horizontal="cent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border>
        <left/>
        <top/>
        <vertical/>
        <horizontal/>
      </border>
    </dxf>
    <dxf>
      <alignment horizontal="center"/>
    </dxf>
    <dxf>
      <alignment vertical="center"/>
    </dxf>
    <dxf>
      <fill>
        <patternFill>
          <bgColor auto="1"/>
        </patternFill>
      </fill>
    </dxf>
    <dxf>
      <fill>
        <patternFill>
          <bgColor auto="1"/>
        </patternFill>
      </fill>
    </dxf>
    <dxf>
      <alignment vertical="center"/>
    </dxf>
    <dxf>
      <border>
        <left/>
        <right/>
        <top/>
        <bottom/>
        <vertical/>
        <horizontal/>
      </border>
    </dxf>
    <dxf>
      <border>
        <left/>
        <top/>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font>
        <sz val="12"/>
      </font>
    </dxf>
    <dxf>
      <border>
        <right/>
        <top/>
        <bottom/>
        <horizontal/>
      </border>
    </dxf>
    <dxf>
      <alignment vertical="center"/>
    </dxf>
    <dxf>
      <alignment horizontal="general"/>
    </dxf>
    <dxf>
      <alignment horizontal="center"/>
    </dxf>
    <dxf>
      <border>
        <left style="medium">
          <color indexed="64"/>
        </left>
        <right style="medium">
          <color indexed="64"/>
        </right>
        <top style="medium">
          <color indexed="64"/>
        </top>
        <bottom style="medium">
          <color indexed="64"/>
        </bottom>
      </border>
    </dxf>
    <dxf>
      <border>
        <left/>
        <right/>
        <top/>
        <bottom/>
        <vertical/>
        <horizontal/>
      </border>
    </dxf>
    <dxf>
      <border>
        <left/>
        <right/>
        <top/>
        <bottom/>
        <vertical/>
        <horizontal/>
      </border>
    </dxf>
    <dxf>
      <alignment horizontal="center"/>
    </dxf>
    <dxf>
      <alignment vertical="center"/>
    </dxf>
    <dxf>
      <alignment horizontal="center"/>
    </dxf>
    <dxf>
      <alignment vertical="cent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vertical style="thin">
          <color indexed="64"/>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ill>
        <patternFill patternType="solid">
          <bgColor theme="9" tint="0.59999389629810485"/>
        </patternFill>
      </fill>
    </dxf>
    <dxf>
      <fill>
        <patternFill patternType="solid">
          <bgColor theme="9" tint="0.59999389629810485"/>
        </patternFill>
      </fill>
    </dxf>
    <dxf>
      <fill>
        <patternFill>
          <bgColor auto="1"/>
        </patternFill>
      </fill>
    </dxf>
    <dxf>
      <border>
        <top style="medium">
          <color indexed="64"/>
        </top>
        <bottom style="medium">
          <color indexed="64"/>
        </bottom>
      </border>
    </dxf>
    <dxf>
      <border>
        <top style="medium">
          <color indexed="64"/>
        </top>
        <bottom style="medium">
          <color indexed="64"/>
        </bottom>
      </border>
    </dxf>
    <dxf>
      <fill>
        <patternFill patternType="solid">
          <bgColor theme="9" tint="0.79998168889431442"/>
        </patternFill>
      </fill>
    </dxf>
    <dxf>
      <fill>
        <patternFill>
          <bgColor auto="1"/>
        </patternFill>
      </fill>
    </dxf>
    <dxf>
      <fill>
        <patternFill>
          <bgColor auto="1"/>
        </patternFill>
      </fill>
    </dxf>
    <dxf>
      <fill>
        <patternFill patternType="solid">
          <bgColor theme="9" tint="0.79998168889431442"/>
        </patternFill>
      </fill>
    </dxf>
    <dxf>
      <fill>
        <patternFill patternType="solid">
          <bgColor theme="9" tint="0.79998168889431442"/>
        </patternFill>
      </fill>
    </dxf>
    <dxf>
      <fill>
        <patternFill>
          <bgColor auto="1"/>
        </patternFill>
      </fill>
    </dxf>
    <dxf>
      <fill>
        <patternFill>
          <bgColor auto="1"/>
        </patternFill>
      </fill>
    </dxf>
    <dxf>
      <fill>
        <patternFill patternType="solid">
          <bgColor theme="9" tint="0.59999389629810485"/>
        </patternFill>
      </fill>
    </dxf>
    <dxf>
      <fill>
        <patternFill patternType="solid">
          <bgColor theme="9" tint="0.59999389629810485"/>
        </patternFill>
      </fill>
    </dxf>
    <dxf>
      <fill>
        <patternFill>
          <bgColor auto="1"/>
        </patternFill>
      </fill>
    </dxf>
    <dxf>
      <fill>
        <patternFill>
          <bgColor auto="1"/>
        </patternFill>
      </fill>
    </dxf>
    <dxf>
      <fill>
        <patternFill>
          <bgColor theme="9" tint="0.59999389629810485"/>
        </patternFill>
      </fill>
    </dxf>
    <dxf>
      <fill>
        <patternFill>
          <bgColor auto="1"/>
        </patternFill>
      </fill>
    </dxf>
    <dxf>
      <fill>
        <patternFill patternType="solid">
          <bgColor theme="9" tint="0.79998168889431442"/>
        </patternFill>
      </fill>
    </dxf>
    <dxf>
      <fill>
        <patternFill>
          <bgColor auto="1"/>
        </patternFill>
      </fill>
    </dxf>
    <dxf>
      <border>
        <top style="medium">
          <color indexed="64"/>
        </top>
        <bottom style="medium">
          <color indexed="64"/>
        </bottom>
      </border>
    </dxf>
    <dxf>
      <border>
        <top style="medium">
          <color indexed="64"/>
        </top>
        <bottom style="medium">
          <color indexed="64"/>
        </bottom>
      </border>
    </dxf>
    <dxf>
      <fill>
        <patternFill patternType="solid">
          <bgColor theme="9" tint="0.59999389629810485"/>
        </patternFill>
      </fill>
    </dxf>
    <dxf>
      <fill>
        <patternFill>
          <bgColor auto="1"/>
        </patternFill>
      </fill>
    </dxf>
    <dxf>
      <fill>
        <patternFill patternType="solid">
          <bgColor theme="4" tint="0.79998168889431442"/>
        </patternFill>
      </fill>
    </dxf>
    <dxf>
      <fill>
        <patternFill patternType="solid">
          <bgColor theme="4" tint="0.79998168889431442"/>
        </patternFill>
      </fill>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fill>
        <patternFill patternType="solid">
          <bgColor theme="7" tint="0.79998168889431442"/>
        </patternFill>
      </fill>
    </dxf>
    <dxf>
      <fill>
        <patternFill patternType="solid">
          <bgColor theme="7" tint="0.79998168889431442"/>
        </patternFill>
      </fill>
    </dxf>
    <dxf>
      <fill>
        <patternFill>
          <bgColor auto="1"/>
        </patternFill>
      </fill>
    </dxf>
    <dxf>
      <fill>
        <patternFill>
          <bgColor auto="1"/>
        </patternFill>
      </fill>
    </dxf>
    <dxf>
      <fill>
        <patternFill>
          <bgColor auto="1"/>
        </patternFill>
      </fill>
    </dxf>
    <dxf>
      <fill>
        <patternFill>
          <bgColor auto="1"/>
        </patternFill>
      </fill>
    </dxf>
    <dxf>
      <fill>
        <patternFill patternType="solid">
          <bgColor theme="7" tint="0.59999389629810485"/>
        </patternFill>
      </fill>
    </dxf>
    <dxf>
      <fill>
        <patternFill patternType="solid">
          <bgColor theme="7" tint="0.59999389629810485"/>
        </patternFill>
      </fill>
    </dxf>
    <dxf>
      <fill>
        <patternFill>
          <bgColor auto="1"/>
        </patternFill>
      </fill>
    </dxf>
    <dxf>
      <fill>
        <patternFill>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alignment vertical="bottom"/>
    </dxf>
    <dxf>
      <alignment vertical="cent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top style="thin">
          <color indexed="64"/>
        </top>
      </border>
    </dxf>
    <dxf>
      <alignment horizontal="general"/>
    </dxf>
    <dxf>
      <alignment horizontal="center"/>
    </dxf>
    <dxf>
      <border>
        <horizontal style="thin">
          <color indexed="64"/>
        </horizontal>
      </border>
    </dxf>
    <dxf>
      <alignment vertical="center"/>
    </dxf>
    <dxf>
      <border>
        <top style="thin">
          <color indexed="64"/>
        </top>
      </border>
    </dxf>
    <dxf>
      <border>
        <top style="thin">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0"/>
      </font>
      <alignment wrapText="1"/>
    </dxf>
    <dxf>
      <font>
        <b/>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alignment vertical="center"/>
    </dxf>
    <dxf>
      <alignment vertical="center"/>
    </dxf>
    <dxf>
      <border>
        <left style="thin">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bottom"/>
    </dxf>
    <dxf>
      <alignment vertical="center"/>
    </dxf>
    <dxf>
      <alignment horizontal="general"/>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font>
        <sz val="12"/>
      </font>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right/>
        <top/>
        <bottom/>
        <vertical/>
      </border>
    </dxf>
    <dxf>
      <alignment horizontal="general" vertical="bottom"/>
    </dxf>
    <dxf>
      <border>
        <left/>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rder>
    </dxf>
    <dxf>
      <border>
        <left/>
        <right/>
        <top/>
        <bottom/>
      </border>
    </dxf>
    <dxf>
      <border>
        <left style="medium">
          <color indexed="64"/>
        </left>
        <right style="medium">
          <color indexed="64"/>
        </right>
        <top style="medium">
          <color indexed="64"/>
        </top>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alignment horizontal="center"/>
    </dxf>
    <dxf>
      <alignment horizontal="center"/>
    </dxf>
    <dxf>
      <alignment vertic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border>
    </dxf>
    <dxf>
      <border>
        <left style="medium">
          <color indexed="64"/>
        </left>
      </border>
    </dxf>
    <dxf>
      <font>
        <u/>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fill>
        <patternFill>
          <fgColor indexed="64"/>
          <bgColor indexed="6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border>
    </dxf>
    <dxf>
      <border>
        <left style="medium">
          <color indexed="64"/>
        </left>
      </border>
    </dxf>
    <dxf>
      <font>
        <b/>
      </font>
    </dxf>
    <dxf>
      <font>
        <b/>
      </font>
    </dxf>
    <dxf>
      <font>
        <b/>
      </font>
    </dxf>
    <dxf>
      <font>
        <b/>
      </font>
    </dxf>
    <dxf>
      <font>
        <b/>
      </font>
    </dxf>
    <dxf>
      <font>
        <b/>
      </font>
    </dxf>
    <dxf>
      <font>
        <b/>
      </font>
    </dxf>
    <dxf>
      <font>
        <b/>
      </font>
    </dxf>
    <dxf>
      <border>
        <left style="medium">
          <color indexed="64"/>
        </left>
        <top style="medium">
          <color indexed="64"/>
        </top>
      </border>
    </dxf>
    <dxf>
      <border>
        <left style="medium">
          <color indexed="64"/>
        </left>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left style="medium">
          <color indexed="64"/>
        </left>
        <right style="medium">
          <color indexed="64"/>
        </right>
      </border>
    </dxf>
    <dxf>
      <border>
        <left style="medium">
          <color indexed="64"/>
        </left>
        <right style="medium">
          <color indexed="64"/>
        </right>
      </border>
    </dxf>
    <dxf>
      <alignment vertical="top"/>
    </dxf>
    <dxf>
      <alignment horizontal="left"/>
    </dxf>
    <dxf>
      <alignment vertical="bottom"/>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general"/>
    </dxf>
    <dxf>
      <alignment horizontal="general"/>
    </dxf>
    <dxf>
      <alignment horizontal="center"/>
    </dxf>
    <dxf>
      <alignment horizontal="center"/>
    </dxf>
    <dxf>
      <alignment vertical="center"/>
    </dxf>
    <dxf>
      <alignment vertical="center"/>
    </dxf>
    <dxf>
      <alignment vertical="bottom"/>
    </dxf>
    <dxf>
      <alignment vertical="bottom"/>
    </dxf>
    <dxf>
      <alignment vertical="center"/>
    </dxf>
    <dxf>
      <alignment vertical="center"/>
    </dxf>
    <dxf>
      <alignment horizontal="center"/>
    </dxf>
    <dxf>
      <alignment horizontal="center"/>
    </dxf>
    <dxf>
      <alignment vertical="center"/>
    </dxf>
    <dxf>
      <alignment vertical="center"/>
    </dxf>
    <dxf>
      <alignment horizontal="left"/>
    </dxf>
    <dxf>
      <alignment horizontal="left"/>
    </dxf>
    <dxf>
      <alignment horizontal="center"/>
    </dxf>
    <dxf>
      <alignment horizontal="center"/>
    </dxf>
    <dxf>
      <font>
        <b/>
      </font>
    </dxf>
    <dxf>
      <font>
        <b/>
      </font>
    </dxf>
    <dxf>
      <font>
        <b/>
      </font>
    </dxf>
    <dxf>
      <font>
        <b/>
      </font>
    </dxf>
    <dxf>
      <font>
        <b/>
      </font>
    </dxf>
    <dxf>
      <font>
        <b/>
      </font>
    </dxf>
    <dxf>
      <font>
        <b/>
      </font>
    </dxf>
    <dxf>
      <font>
        <b/>
      </font>
    </dxf>
    <dxf>
      <alignment horizontal="center"/>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font>
        <b/>
      </font>
    </dxf>
    <dxf>
      <font>
        <b/>
      </font>
    </dxf>
    <dxf>
      <font>
        <b/>
      </font>
    </dxf>
    <dxf>
      <font>
        <b/>
      </fon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ttom style="medium">
          <color indexed="64"/>
        </bottom>
      </border>
    </dxf>
    <dxf>
      <border>
        <top style="medium">
          <color indexed="64"/>
        </top>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alignment horizontal="left"/>
    </dxf>
    <dxf>
      <border>
        <left style="medium">
          <color indexed="64"/>
        </left>
      </border>
    </dxf>
    <dxf>
      <border>
        <left style="medium">
          <color indexed="64"/>
        </left>
      </border>
    </dxf>
    <dxf>
      <border>
        <left style="medium">
          <color indexed="64"/>
        </left>
      </border>
    </dxf>
    <dxf>
      <border>
        <left style="medium">
          <color indexed="64"/>
        </left>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border>
    </dxf>
    <dxf>
      <border>
        <left/>
      </border>
    </dxf>
    <dxf>
      <border>
        <left/>
      </border>
    </dxf>
    <dxf>
      <border>
        <left/>
      </border>
    </dxf>
    <dxf>
      <border>
        <left/>
      </border>
    </dxf>
    <dxf>
      <border>
        <left/>
      </border>
    </dxf>
    <dxf>
      <border>
        <left/>
      </border>
    </dxf>
    <dxf>
      <border>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general"/>
    </dxf>
    <dxf>
      <alignment horizontal="general"/>
    </dxf>
    <dxf>
      <alignment horizontal="general"/>
    </dxf>
    <dxf>
      <alignment horizontal="general"/>
    </dxf>
    <dxf>
      <alignment horizontal="general"/>
    </dxf>
    <dxf>
      <alignment horizontal="general"/>
    </dxf>
    <dxf>
      <alignment horizontal="center"/>
    </dxf>
    <dxf>
      <alignment horizontal="center"/>
    </dxf>
    <dxf>
      <alignment horizontal="center"/>
    </dxf>
    <dxf>
      <alignment horizontal="center"/>
    </dxf>
    <dxf>
      <alignment horizontal="center"/>
    </dxf>
    <dxf>
      <alignment horizontal="center"/>
    </dxf>
    <dxf>
      <border>
        <top style="medium">
          <color indexed="64"/>
        </top>
      </border>
    </dxf>
    <dxf>
      <border>
        <top style="medium">
          <color indexed="64"/>
        </top>
      </border>
    </dxf>
    <dxf>
      <font>
        <b/>
      </font>
    </dxf>
    <dxf>
      <font>
        <b/>
      </font>
    </dxf>
    <dxf>
      <font>
        <b/>
      </font>
    </dxf>
    <dxf>
      <font>
        <b/>
      </font>
    </dxf>
    <dxf>
      <font>
        <b/>
      </font>
    </dxf>
    <dxf>
      <font>
        <b/>
      </font>
    </dxf>
    <dxf>
      <font>
        <strike val="0"/>
        <condense val="0"/>
        <extend val="0"/>
        <outline val="0"/>
        <shadow val="0"/>
        <vertAlign val="baseline"/>
        <sz val="11"/>
        <color theme="1"/>
        <name val="Calibri"/>
        <scheme val="minor"/>
      </font>
    </dxf>
    <dxf>
      <font>
        <strike val="0"/>
        <condense val="0"/>
        <extend val="0"/>
        <outline val="0"/>
        <shadow val="0"/>
        <vertAlign val="baseline"/>
        <sz val="11"/>
        <color theme="1"/>
        <name val="Calibri"/>
        <scheme val="minor"/>
      </font>
    </dxf>
    <dxf>
      <font>
        <b/>
      </font>
    </dxf>
    <dxf>
      <font>
        <b/>
      </font>
    </dxf>
    <dxf>
      <font>
        <b/>
      </font>
    </dxf>
    <dxf>
      <alignment vertical="center"/>
    </dxf>
    <dxf>
      <font>
        <b val="0"/>
      </font>
    </dxf>
    <dxf>
      <font>
        <b val="0"/>
      </font>
    </dxf>
    <dxf>
      <font>
        <b val="0"/>
      </font>
    </dxf>
    <dxf>
      <font>
        <b val="0"/>
      </font>
    </dxf>
    <dxf>
      <font>
        <b val="0"/>
      </font>
    </dxf>
    <dxf>
      <font>
        <b val="0"/>
      </font>
    </dxf>
    <dxf>
      <font>
        <b val="0"/>
      </font>
    </dxf>
    <dxf>
      <font>
        <b val="0"/>
      </font>
    </dxf>
    <dxf>
      <font>
        <b val="0"/>
      </font>
    </dxf>
    <dxf>
      <font>
        <b val="0"/>
      </font>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alignment horizontal="center"/>
    </dxf>
    <dxf>
      <alignment vertical="center"/>
    </dxf>
    <dxf>
      <border>
        <top style="medium">
          <color indexed="64"/>
        </top>
        <bottom style="medium">
          <color indexed="64"/>
        </bottom>
      </border>
    </dxf>
    <dxf>
      <border>
        <top style="medium">
          <color indexed="64"/>
        </top>
        <bottom style="medium">
          <color indexed="64"/>
        </bottom>
      </border>
    </dxf>
    <dxf>
      <border>
        <right style="medium">
          <color indexed="64"/>
        </right>
        <bottom style="medium">
          <color indexed="64"/>
        </bottom>
      </bord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alignment horizontal="left"/>
    </dxf>
    <dxf>
      <alignment vertical="bottom"/>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alignment vertical="center"/>
    </dxf>
    <dxf>
      <alignment vertical="center"/>
    </dxf>
    <dxf>
      <alignment horizontal="center"/>
    </dxf>
    <dxf>
      <alignment horizontal="center"/>
    </dxf>
    <dxf>
      <border>
        <left style="medium">
          <color indexed="64"/>
        </left>
        <right style="medium">
          <color indexed="64"/>
        </right>
      </border>
    </dxf>
    <dxf>
      <border>
        <left style="medium">
          <color indexed="64"/>
        </left>
        <bottom style="medium">
          <color indexed="64"/>
        </bottom>
      </border>
    </dxf>
    <dxf>
      <border>
        <left style="medium">
          <color indexed="64"/>
        </left>
      </border>
    </dxf>
    <dxf>
      <alignment vertical="center"/>
    </dxf>
    <dxf>
      <alignment horizontal="center"/>
    </dxf>
    <dxf>
      <border>
        <left style="medium">
          <color indexed="64"/>
        </left>
        <right style="medium">
          <color indexed="64"/>
        </right>
        <top style="medium">
          <color indexed="64"/>
        </top>
        <bottom style="medium">
          <color indexed="64"/>
        </bottom>
      </border>
    </dxf>
    <dxf>
      <border>
        <left style="medium">
          <color indexed="64"/>
        </left>
        <top style="medium">
          <color indexed="64"/>
        </top>
        <bottom style="medium">
          <color indexed="64"/>
        </bottom>
      </border>
    </dxf>
    <dxf>
      <alignment horizontal="general"/>
    </dxf>
    <dxf>
      <alignment vertical="center"/>
    </dxf>
    <dxf>
      <border>
        <right style="medium">
          <color indexed="64"/>
        </right>
        <top style="medium">
          <color indexed="64"/>
        </top>
        <bottom style="medium">
          <color indexed="64"/>
        </bottom>
      </border>
    </dxf>
    <dxf>
      <protection locked="0" hidden="0"/>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rder>
    </dxf>
    <dxf>
      <border>
        <top style="medium">
          <color indexed="64"/>
        </top>
      </border>
    </dxf>
    <dxf>
      <border>
        <left style="medium">
          <color indexed="64"/>
        </left>
        <right style="medium">
          <color indexed="64"/>
        </right>
      </border>
    </dxf>
    <dxf>
      <alignment horizontal="center"/>
    </dxf>
    <dxf>
      <alignment horizontal="center"/>
    </dxf>
    <dxf>
      <alignment horizontal="center"/>
    </dxf>
    <dxf>
      <alignment vertical="center"/>
    </dxf>
    <dxf>
      <alignment vertical="center"/>
    </dxf>
    <dxf>
      <alignment vertical="center"/>
    </dxf>
    <dxf>
      <alignment horizontal="left"/>
    </dxf>
    <dxf>
      <alignment horizontal="left"/>
    </dxf>
    <dxf>
      <alignment horizontal="left"/>
    </dxf>
    <dxf>
      <alignment horizontal="center"/>
    </dxf>
    <dxf>
      <alignment horizontal="center"/>
    </dxf>
    <dxf>
      <alignment horizontal="center"/>
    </dxf>
    <dxf>
      <border>
        <top style="medium">
          <color indexed="64"/>
        </top>
        <bottom style="medium">
          <color indexed="64"/>
        </bottom>
      </border>
    </dxf>
    <dxf>
      <border>
        <right style="medium">
          <color indexed="64"/>
        </right>
      </border>
    </dxf>
    <dxf>
      <border>
        <bottom style="thin">
          <color indexed="64"/>
        </bottom>
      </border>
    </dxf>
    <dxf>
      <border>
        <bottom style="thin">
          <color indexed="64"/>
        </bottom>
      </border>
    </dxf>
    <dxf>
      <border>
        <bottom style="thin">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top style="medium">
          <color indexed="64"/>
        </top>
      </border>
    </dxf>
    <dxf>
      <border>
        <top style="medium">
          <color indexed="64"/>
        </top>
      </border>
    </dxf>
    <dxf>
      <numFmt numFmtId="35" formatCode="_ * #,##0.00_ ;_ * \-#,##0.00_ ;_ * &quot;-&quot;??_ ;_ @_ "/>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horizontal="general"/>
    </dxf>
    <dxf>
      <alignment horizontal="general"/>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vertical="center"/>
    </dxf>
    <dxf>
      <alignment vertic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4" formatCode="#,##0.00"/>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ttom style="medium">
          <color indexed="64"/>
        </bottom>
      </border>
    </dxf>
    <dxf>
      <numFmt numFmtId="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rder>
    </dxf>
    <dxf>
      <border>
        <bottom style="medium">
          <color indexed="64"/>
        </bottom>
      </border>
    </dxf>
    <dxf>
      <border>
        <top style="medium">
          <color indexed="64"/>
        </top>
      </border>
    </dxf>
    <dxf>
      <border>
        <top style="medium">
          <color indexed="64"/>
        </top>
      </border>
    </dxf>
    <dxf>
      <border>
        <left style="medium">
          <color indexed="64"/>
        </left>
        <right style="medium">
          <color indexed="64"/>
        </right>
      </border>
    </dxf>
    <dxf>
      <alignment horizontal="left"/>
    </dxf>
    <dxf>
      <alignment horizontal="general"/>
    </dxf>
    <dxf>
      <alignment horizontal="left"/>
    </dxf>
    <dxf>
      <alignment horizontal="center"/>
    </dxf>
    <dxf>
      <alignment horizontal="center"/>
    </dxf>
    <dxf>
      <alignment horizontal="center"/>
    </dxf>
    <dxf>
      <alignment vertical="center"/>
    </dxf>
    <dxf>
      <alignment vertical="center"/>
    </dxf>
    <dxf>
      <alignment vertical="center"/>
    </dxf>
    <dxf>
      <alignment horizontal="left"/>
    </dxf>
    <dxf>
      <alignment horizontal="left"/>
    </dxf>
    <dxf>
      <alignment horizontal="left"/>
    </dxf>
    <dxf>
      <alignment horizontal="center"/>
    </dxf>
    <dxf>
      <alignment horizontal="center"/>
    </dxf>
    <dxf>
      <alignment horizontal="center"/>
    </dxf>
    <dxf>
      <fill>
        <patternFill patternType="solid">
          <bgColor theme="6" tint="0.79998168889431442"/>
        </patternFill>
      </fill>
    </dxf>
    <dxf>
      <fill>
        <patternFill patternType="solid">
          <bgColor theme="3" tint="0.79998168889431442"/>
        </patternFill>
      </fill>
    </dxf>
    <dxf>
      <fill>
        <patternFill>
          <bgColor theme="5" tint="0.59999389629810485"/>
        </patternFill>
      </fill>
    </dxf>
    <dxf>
      <fill>
        <patternFill>
          <bgColor theme="4" tint="0.59999389629810485"/>
        </patternFill>
      </fill>
    </dxf>
    <dxf>
      <border>
        <bottom style="thin">
          <color indexed="64"/>
        </bottom>
      </border>
    </dxf>
    <dxf>
      <border>
        <bottom style="thin">
          <color indexed="64"/>
        </bottom>
      </border>
    </dxf>
    <dxf>
      <fill>
        <patternFill>
          <bgColor auto="1"/>
        </patternFill>
      </fill>
    </dxf>
    <dxf>
      <border>
        <bottom style="medium">
          <color indexed="64"/>
        </bottom>
      </border>
    </dxf>
    <dxf>
      <fill>
        <patternFill>
          <fgColor theme="4" tint="0.59999389629810485"/>
        </patternFill>
      </fill>
    </dxf>
    <dxf>
      <border>
        <left/>
        <right/>
        <bottom/>
      </border>
    </dxf>
    <dxf>
      <border>
        <left/>
        <right/>
        <bottom/>
      </border>
    </dxf>
    <dxf>
      <border>
        <left/>
        <right/>
        <bottom/>
      </border>
    </dxf>
    <dxf>
      <border>
        <left/>
        <right/>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fill>
        <patternFill patternType="solid">
          <bgColor theme="0"/>
        </patternFill>
      </fill>
    </dxf>
    <dxf>
      <numFmt numFmtId="0" formatCode="General"/>
      <fill>
        <patternFill patternType="none">
          <fgColor indexed="64"/>
          <bgColor indexed="65"/>
        </patternFill>
      </fill>
      <alignment horizontal="general" vertical="bottom" textRotation="0" wrapText="0" indent="0" justifyLastLine="0" shrinkToFit="0" readingOrder="0"/>
    </dxf>
    <dxf>
      <numFmt numFmtId="4" formatCode="#,##0.00"/>
      <fill>
        <patternFill patternType="solid">
          <fgColor indexed="64"/>
          <bgColor theme="0"/>
        </patternFill>
      </fill>
      <alignment horizontal="center" vertical="center"/>
    </dxf>
    <dxf>
      <font>
        <b val="0"/>
      </font>
    </dxf>
    <dxf>
      <font>
        <b val="0"/>
      </font>
    </dxf>
    <dxf>
      <font>
        <b val="0"/>
      </font>
    </dxf>
    <dxf>
      <font>
        <b val="0"/>
      </font>
    </dxf>
    <dxf>
      <font>
        <b val="0"/>
      </font>
    </dxf>
    <dxf>
      <font>
        <b val="0"/>
      </font>
    </dxf>
    <dxf>
      <font>
        <b val="0"/>
      </font>
    </dxf>
    <dxf>
      <font>
        <b val="0"/>
      </font>
    </dxf>
    <dxf>
      <font>
        <b val="0"/>
      </font>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alignment horizontal="general"/>
    </dxf>
    <dxf>
      <alignment vertical="cent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general"/>
    </dxf>
    <dxf>
      <alignment horizontal="general"/>
    </dxf>
    <dxf>
      <alignment horizontal="general"/>
    </dxf>
    <dxf>
      <alignment horizontal="general"/>
    </dxf>
    <dxf>
      <alignment horizontal="center"/>
    </dxf>
    <dxf>
      <alignment horizontal="center"/>
    </dxf>
    <dxf>
      <alignment horizontal="center"/>
    </dxf>
    <dxf>
      <alignment horizontal="cent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right style="medium">
          <color indexed="64"/>
        </right>
      </border>
    </dxf>
    <dxf>
      <border>
        <right style="medium">
          <color indexed="64"/>
        </right>
      </border>
    </dxf>
    <dxf>
      <border>
        <right style="medium">
          <color indexed="64"/>
        </right>
      </border>
    </dxf>
    <dxf>
      <alignment horizontal="left"/>
    </dxf>
    <dxf>
      <alignment horizontal="center"/>
    </dxf>
    <dxf>
      <alignment horizontal="general"/>
    </dxf>
    <dxf>
      <alignment horizontal="general"/>
    </dxf>
    <dxf>
      <alignment horizontal="center"/>
    </dxf>
    <dxf>
      <alignment horizontal="cent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general"/>
    </dxf>
    <dxf>
      <alignment horizontal="general"/>
    </dxf>
    <dxf>
      <alignment horizontal="general"/>
    </dxf>
    <dxf>
      <alignment horizontal="center"/>
    </dxf>
    <dxf>
      <alignment horizontal="center"/>
    </dxf>
    <dxf>
      <alignment horizontal="center"/>
    </dxf>
    <dxf>
      <alignment horizontal="general"/>
    </dxf>
    <dxf>
      <alignment horizontal="general"/>
    </dxf>
    <dxf>
      <alignment horizontal="general"/>
    </dxf>
    <dxf>
      <alignment horizontal="center"/>
    </dxf>
    <dxf>
      <alignment horizontal="center"/>
    </dxf>
    <dxf>
      <alignment horizontal="center"/>
    </dxf>
    <dxf>
      <alignment vertical="center"/>
    </dxf>
    <dxf>
      <alignment vertical="center"/>
    </dxf>
    <dxf>
      <alignment vertical="center"/>
    </dxf>
    <dxf>
      <border>
        <left style="medium">
          <color indexed="64"/>
        </left>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alignment horizontal="center" readingOrder="0"/>
    </dxf>
    <dxf>
      <alignment vertical="center" readingOrder="0"/>
    </dxf>
    <dxf>
      <font>
        <b/>
        <sz val="12"/>
      </font>
      <alignment horizontal="center" vertical="center" readingOrder="0"/>
    </dxf>
    <dxf>
      <font>
        <b/>
        <sz val="12"/>
      </font>
      <alignment horizontal="center" vertical="center" readingOrder="0"/>
    </dxf>
    <dxf>
      <font>
        <b/>
        <sz val="12"/>
      </font>
      <alignment horizontal="center" vertical="center"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alignment horizontal="center" readingOrder="0"/>
    </dxf>
    <dxf>
      <alignment horizontal="center" readingOrder="0"/>
    </dxf>
    <dxf>
      <alignment vertical="center" readingOrder="0"/>
    </dxf>
    <dxf>
      <alignment vertical="center"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top style="medium">
          <color indexed="64"/>
        </top>
      </bord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bottom style="thin">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horizontal="left" readingOrder="0"/>
    </dxf>
    <dxf>
      <alignment horizontal="left" readingOrder="0"/>
    </dxf>
    <dxf>
      <alignment horizontal="left" readingOrder="0"/>
    </dxf>
    <dxf>
      <alignment horizontal="left" readingOrder="0"/>
    </dxf>
    <dxf>
      <alignment horizontal="center" readingOrder="0"/>
    </dxf>
    <dxf>
      <alignment horizontal="center" readingOrder="0"/>
    </dxf>
    <dxf>
      <alignment horizontal="center"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alignment horizontal="center"/>
    </dxf>
    <dxf>
      <alignment horizontal="center"/>
    </dxf>
    <dxf>
      <alignment vertical="center"/>
    </dxf>
    <dxf>
      <alignment vertical="center"/>
    </dxf>
    <dxf>
      <border>
        <top style="medium">
          <color indexed="64"/>
        </top>
        <bottom style="medium">
          <color indexed="64"/>
        </bottom>
      </border>
    </dxf>
    <dxf>
      <border>
        <top style="medium">
          <color indexed="64"/>
        </top>
        <bottom style="medium">
          <color indexed="64"/>
        </bottom>
      </border>
    </dxf>
    <dxf>
      <border>
        <right style="medium">
          <color indexed="64"/>
        </right>
        <bottom style="medium">
          <color indexed="64"/>
        </bottom>
      </bord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alignment horizontal="left"/>
    </dxf>
    <dxf>
      <alignment vertical="bottom"/>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horizontal="center"/>
    </dxf>
    <dxf>
      <alignment horizontal="center"/>
    </dxf>
    <dxf>
      <border>
        <left style="medium">
          <color indexed="64"/>
        </left>
        <right style="medium">
          <color indexed="64"/>
        </right>
      </border>
    </dxf>
    <dxf>
      <border>
        <left style="medium">
          <color indexed="64"/>
        </left>
        <right style="medium">
          <color indexed="64"/>
        </right>
      </border>
    </dxf>
    <dxf>
      <border>
        <left style="medium">
          <color indexed="64"/>
        </left>
        <bottom style="medium">
          <color indexed="64"/>
        </bottom>
      </border>
    </dxf>
    <dxf>
      <border>
        <left style="medium">
          <color indexed="64"/>
        </left>
      </border>
    </dxf>
    <dxf>
      <alignment vertical="center"/>
    </dxf>
    <dxf>
      <alignment vertic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top style="medium">
          <color indexed="64"/>
        </top>
        <bottom style="medium">
          <color indexed="64"/>
        </bottom>
      </border>
    </dxf>
    <dxf>
      <border>
        <top style="medium">
          <color indexed="64"/>
        </top>
        <bottom style="medium">
          <color indexed="64"/>
        </bottom>
      </border>
    </dxf>
    <dxf>
      <alignment horizontal="center"/>
    </dxf>
    <dxf>
      <alignment horizontal="center"/>
    </dxf>
    <dxf>
      <alignment vertical="center"/>
    </dxf>
    <dxf>
      <alignment vertical="cent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right/>
        <top/>
        <bottom/>
        <vertical/>
        <horizontal/>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ttom style="medium">
          <color indexed="64"/>
        </bottom>
      </border>
    </dxf>
    <dxf>
      <alignment horizontal="center"/>
    </dxf>
    <dxf>
      <alignment horizontal="center"/>
    </dxf>
    <dxf>
      <alignment vertical="center"/>
    </dxf>
    <dxf>
      <alignment vertical="center"/>
    </dxf>
    <dxf>
      <alignment horizontal="left"/>
    </dxf>
    <dxf>
      <alignment horizontal="left"/>
    </dxf>
    <dxf>
      <alignment horizontal="left"/>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general"/>
    </dxf>
    <dxf>
      <alignment horizontal="general"/>
    </dxf>
    <dxf>
      <alignment horizontal="center"/>
    </dxf>
    <dxf>
      <alignment horizontal="center"/>
    </dxf>
    <dxf>
      <alignment vertical="bottom"/>
    </dxf>
    <dxf>
      <alignment vertical="bottom"/>
    </dxf>
    <dxf>
      <alignment vertical="center"/>
    </dxf>
    <dxf>
      <alignment vertical="cent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bottom style="thin">
          <color indexed="64"/>
        </bottom>
      </border>
    </dxf>
    <dxf>
      <border>
        <bottom style="thin">
          <color indexed="64"/>
        </bottom>
      </border>
    </dxf>
    <dxf>
      <border>
        <top style="medium">
          <color indexed="64"/>
        </top>
        <bottom style="medium">
          <color indexed="64"/>
        </bottom>
      </border>
    </dxf>
    <dxf>
      <border>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bottom style="thin">
          <color indexed="64"/>
        </bottom>
      </border>
    </dxf>
    <dxf>
      <border>
        <bottom style="thin">
          <color indexed="64"/>
        </bottom>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alignment horizontal="general"/>
    </dxf>
    <dxf>
      <alignment horizontal="general"/>
    </dxf>
    <dxf>
      <alignment horizontal="center"/>
    </dxf>
    <dxf>
      <alignment horizontal="center"/>
    </dxf>
    <dxf>
      <alignment vertical="bottom"/>
    </dxf>
    <dxf>
      <alignment vertical="bottom"/>
    </dxf>
    <dxf>
      <alignment vertical="center"/>
    </dxf>
    <dxf>
      <alignment vertical="cent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alignment vertical="bottom"/>
    </dxf>
    <dxf>
      <alignment vertical="bottom"/>
    </dxf>
    <dxf>
      <alignment vertical="center"/>
    </dxf>
    <dxf>
      <alignment vertical="center"/>
    </dxf>
    <dxf>
      <border>
        <top style="medium">
          <color indexed="64"/>
        </top>
        <bottom style="medium">
          <color indexed="64"/>
        </bottom>
      </border>
    </dxf>
    <dxf>
      <border>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dxf>
    <dxf>
      <alignment vertical="bottom"/>
    </dxf>
    <dxf>
      <alignment vertical="center"/>
    </dxf>
    <dxf>
      <alignment vertical="center"/>
    </dxf>
    <dxf>
      <border>
        <bottom style="medium">
          <color indexed="64"/>
        </bottom>
      </border>
    </dxf>
    <dxf>
      <border>
        <bottom style="medium">
          <color indexed="64"/>
        </bottom>
      </border>
    </dxf>
    <dxf>
      <alignment horizontal="general"/>
    </dxf>
    <dxf>
      <alignment horizontal="general"/>
    </dxf>
    <dxf>
      <alignment horizontal="general"/>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alignment horizontal="center"/>
    </dxf>
    <dxf>
      <alignment vertical="center"/>
    </dxf>
    <dxf>
      <border>
        <left/>
        <right/>
        <top/>
        <bottom/>
      </border>
    </dxf>
    <dxf>
      <border>
        <left style="medium">
          <color indexed="64"/>
        </lef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top style="medium">
          <color indexed="64"/>
        </top>
      </border>
    </dxf>
    <dxf>
      <alignment horizontal="center"/>
    </dxf>
    <dxf>
      <alignment vertical="center"/>
    </dxf>
    <dxf>
      <border>
        <left style="medium">
          <color indexed="64"/>
        </left>
        <right style="medium">
          <color indexed="64"/>
        </right>
        <top style="medium">
          <color indexed="64"/>
        </top>
        <bottom style="medium">
          <color indexed="64"/>
        </bottom>
      </border>
    </dxf>
    <dxf>
      <border>
        <right style="medium">
          <color indexed="64"/>
        </right>
      </border>
    </dxf>
    <dxf>
      <border>
        <top style="medium">
          <color indexed="64"/>
        </top>
      </border>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numFmt numFmtId="166" formatCode="#,##0.0"/>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ttom style="medium">
          <color indexed="64"/>
        </bottom>
      </border>
    </dxf>
    <dxf>
      <alignment horizontal="general"/>
    </dxf>
    <dxf>
      <alignment horizontal="general"/>
    </dxf>
    <dxf>
      <alignment horizontal="center"/>
    </dxf>
    <dxf>
      <alignment horizontal="center"/>
    </dxf>
    <dxf>
      <alignment horizontal="general"/>
    </dxf>
    <dxf>
      <alignment horizontal="general"/>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alignment horizontal="center"/>
    </dxf>
    <dxf>
      <alignment horizontal="center"/>
    </dxf>
    <dxf>
      <alignment vertical="center"/>
    </dxf>
    <dxf>
      <alignment vertical="center"/>
    </dxf>
    <dxf>
      <alignment horizontal="left"/>
    </dxf>
    <dxf>
      <alignment horizontal="left"/>
    </dxf>
    <dxf>
      <alignment horizontal="center"/>
    </dxf>
    <dxf>
      <alignment horizontal="center"/>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alignment horizontal="right"/>
    </dxf>
    <dxf>
      <alignment horizontal="right"/>
    </dxf>
    <dxf>
      <alignment horizontal="center"/>
    </dxf>
    <dxf>
      <alignment horizontal="cent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alignment horizontal="left"/>
    </dxf>
    <dxf>
      <alignment horizontal="left"/>
    </dxf>
    <dxf>
      <alignment horizontal="center"/>
    </dxf>
    <dxf>
      <alignment horizontal="center"/>
    </dxf>
    <dxf>
      <alignment vertical="top"/>
    </dxf>
    <dxf>
      <alignment vertical="top"/>
    </dxf>
    <dxf>
      <alignment vertical="bottom"/>
    </dxf>
    <dxf>
      <alignment vertical="bottom"/>
    </dxf>
    <dxf>
      <alignment vertical="center"/>
    </dxf>
    <dxf>
      <alignment vertical="center"/>
    </dxf>
    <dxf>
      <alignment horizontal="left"/>
    </dxf>
    <dxf>
      <alignment horizontal="left"/>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general"/>
    </dxf>
    <dxf>
      <alignment horizontal="general"/>
    </dxf>
    <dxf>
      <alignment horizontal="center"/>
    </dxf>
    <dxf>
      <alignment horizontal="cent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alignment horizontal="general"/>
    </dxf>
    <dxf>
      <alignment vertical="cent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general"/>
    </dxf>
    <dxf>
      <alignment horizontal="general"/>
    </dxf>
    <dxf>
      <alignment horizontal="general"/>
    </dxf>
    <dxf>
      <alignment horizontal="general"/>
    </dxf>
    <dxf>
      <alignment horizontal="center"/>
    </dxf>
    <dxf>
      <alignment horizontal="center"/>
    </dxf>
    <dxf>
      <alignment horizontal="center"/>
    </dxf>
    <dxf>
      <alignment horizontal="cent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right style="medium">
          <color indexed="64"/>
        </right>
      </border>
    </dxf>
    <dxf>
      <border>
        <right style="medium">
          <color indexed="64"/>
        </right>
      </border>
    </dxf>
    <dxf>
      <border>
        <right style="medium">
          <color indexed="64"/>
        </right>
      </border>
    </dxf>
    <dxf>
      <alignment horizontal="general"/>
    </dxf>
    <dxf>
      <alignment horizontal="general"/>
    </dxf>
    <dxf>
      <alignment horizontal="general"/>
    </dxf>
    <dxf>
      <alignment horizontal="center"/>
    </dxf>
    <dxf>
      <alignment horizontal="center"/>
    </dxf>
    <dxf>
      <alignment horizontal="center"/>
    </dxf>
    <dxf>
      <alignment horizontal="general"/>
    </dxf>
    <dxf>
      <alignment horizontal="general"/>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horizontal style="thin">
          <color indexed="64"/>
        </horizontal>
      </border>
    </dxf>
    <dxf>
      <border>
        <left style="thin">
          <color indexed="64"/>
        </left>
        <right style="thin">
          <color indexed="64"/>
        </right>
        <top style="thin">
          <color indexed="64"/>
        </top>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general"/>
    </dxf>
    <dxf>
      <alignment horizontal="center"/>
    </dxf>
    <dxf>
      <border>
        <bottom style="medium">
          <color indexed="64"/>
        </bottom>
      </border>
    </dxf>
    <dxf>
      <border>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border>
        <right style="thin">
          <color indexed="64"/>
        </right>
        <top style="thin">
          <color indexed="64"/>
        </top>
        <bottom style="thin">
          <color indexed="64"/>
        </bottom>
        <horizontal style="thin">
          <color indexed="64"/>
        </horizontal>
      </border>
    </dxf>
    <dxf>
      <border>
        <right style="thin">
          <color indexed="64"/>
        </right>
        <top style="thin">
          <color indexed="64"/>
        </top>
        <bottom style="thin">
          <color indexed="64"/>
        </bottom>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alignment vertical="bottom"/>
    </dxf>
    <dxf>
      <alignment vertical="bottom"/>
    </dxf>
    <dxf>
      <alignment vertical="center"/>
    </dxf>
    <dxf>
      <alignment vertical="cent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alignment vertical="center"/>
    </dxf>
    <dxf>
      <alignment vertical="center"/>
    </dxf>
    <dxf>
      <alignment vertical="center"/>
    </dxf>
    <dxf>
      <border>
        <top style="medium">
          <color indexed="64"/>
        </top>
        <bottom style="medium">
          <color indexed="64"/>
        </bottom>
      </border>
    </dxf>
    <dxf>
      <border>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FF00"/>
        </patternFill>
      </fill>
    </dxf>
    <dxf>
      <fill>
        <patternFill patternType="solid">
          <bgColor rgb="FFFFFF00"/>
        </patternFill>
      </fill>
    </dxf>
    <dxf>
      <fill>
        <patternFill>
          <bgColor theme="6" tint="0.59999389629810485"/>
        </patternFill>
      </fill>
    </dxf>
    <dxf>
      <fill>
        <patternFill>
          <bgColor theme="6"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medium">
          <color indexed="64"/>
        </top>
        <bottom style="medium">
          <color indexed="64"/>
        </bottom>
      </border>
    </dxf>
    <dxf>
      <border>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numFmt numFmtId="3" formatCode="#,##0"/>
    </dxf>
    <dxf>
      <numFmt numFmtId="3" formatCode="#,##0"/>
    </dxf>
    <dxf>
      <numFmt numFmtId="3" formatCode="#,##0"/>
    </dxf>
    <dxf>
      <numFmt numFmtId="3" formatCode="#,##0"/>
    </dxf>
    <dxf>
      <numFmt numFmtId="3" formatCode="#,##0"/>
    </dxf>
    <dxf>
      <numFmt numFmtId="3" formatCode="#,##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alignment horizontal="center"/>
    </dxf>
    <dxf>
      <alignment vertical="center"/>
    </dxf>
    <dxf>
      <border>
        <left/>
        <right/>
        <top/>
        <bottom/>
      </border>
    </dxf>
    <dxf>
      <border>
        <left style="medium">
          <color indexed="64"/>
        </lef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top style="medium">
          <color indexed="64"/>
        </top>
      </border>
    </dxf>
    <dxf>
      <alignment horizontal="center"/>
    </dxf>
    <dxf>
      <alignment vertical="center"/>
    </dxf>
    <dxf>
      <border>
        <left style="medium">
          <color indexed="64"/>
        </left>
        <right style="medium">
          <color indexed="64"/>
        </right>
        <top style="medium">
          <color indexed="64"/>
        </top>
        <bottom style="medium">
          <color indexed="64"/>
        </bottom>
      </border>
    </dxf>
    <dxf>
      <border>
        <right style="medium">
          <color indexed="64"/>
        </right>
      </border>
    </dxf>
    <dxf>
      <border>
        <top style="medium">
          <color indexed="64"/>
        </top>
      </border>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numFmt numFmtId="166" formatCode="#,##0.0"/>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top style="medium">
          <color indexed="64"/>
        </top>
        <bottom style="medium">
          <color indexed="64"/>
        </bottom>
      </border>
    </dxf>
    <dxf>
      <border>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alignment horizontal="general"/>
    </dxf>
    <dxf>
      <alignment horizontal="general"/>
    </dxf>
    <dxf>
      <alignment horizontal="center"/>
    </dxf>
    <dxf>
      <alignment horizontal="center"/>
    </dxf>
    <dxf>
      <alignment vertical="center"/>
    </dxf>
    <dxf>
      <alignment vertical="cent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alignment horizontal="center"/>
    </dxf>
    <dxf>
      <alignment horizontal="center"/>
    </dxf>
    <dxf>
      <alignment vertical="center"/>
    </dxf>
    <dxf>
      <alignment vertical="center"/>
    </dxf>
    <dxf>
      <alignment horizontal="left"/>
    </dxf>
    <dxf>
      <alignment horizontal="left"/>
    </dxf>
    <dxf>
      <alignment horizontal="center"/>
    </dxf>
    <dxf>
      <alignment horizontal="center"/>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top style="medium">
          <color indexed="64"/>
        </top>
      </border>
    </dxf>
    <dxf>
      <border>
        <top style="medium">
          <color indexed="64"/>
        </top>
      </border>
    </dxf>
    <dxf>
      <alignment horizontal="left"/>
    </dxf>
    <dxf>
      <alignment horizontal="center"/>
    </dxf>
    <dxf>
      <border>
        <top style="medium">
          <color indexed="64"/>
        </top>
      </border>
    </dxf>
    <dxf>
      <border>
        <top style="medium">
          <color indexed="64"/>
        </top>
      </border>
    </dxf>
    <dxf>
      <border>
        <bottom style="medium">
          <color indexed="64"/>
        </bottom>
      </border>
    </dxf>
    <dxf>
      <border>
        <bottom style="medium">
          <color indexed="64"/>
        </bottom>
      </border>
    </dxf>
    <dxf>
      <font>
        <b/>
      </font>
    </dxf>
    <dxf>
      <font>
        <b/>
      </font>
    </dxf>
    <dxf>
      <font>
        <b/>
      </font>
    </dxf>
    <dxf>
      <font>
        <b/>
      </font>
    </dxf>
    <dxf>
      <font>
        <b/>
      </font>
    </dxf>
    <dxf>
      <font>
        <b/>
      </font>
    </dxf>
    <dxf>
      <font>
        <b/>
      </font>
    </dxf>
    <dxf>
      <border>
        <bottom style="medium">
          <color indexed="64"/>
        </bottom>
      </border>
    </dxf>
    <dxf>
      <border>
        <bottom style="medium">
          <color indexed="64"/>
        </bottom>
      </border>
    </dxf>
    <dxf>
      <numFmt numFmtId="166" formatCode="#,##0.0"/>
    </dxf>
    <dxf>
      <numFmt numFmtId="4" formatCode="#,##0.00"/>
    </dxf>
    <dxf>
      <numFmt numFmtId="166" formatCode="#,##0.0"/>
    </dxf>
    <dxf>
      <numFmt numFmtId="3" formatCode="#,##0"/>
    </dxf>
    <dxf>
      <numFmt numFmtId="3" formatCode="#,##0"/>
    </dxf>
    <dxf>
      <numFmt numFmtId="3" formatCode="#,##0"/>
    </dxf>
    <dxf>
      <alignment horizontal="center"/>
    </dxf>
    <dxf>
      <alignment vertical="center"/>
    </dxf>
    <dxf>
      <alignment horizontal="cent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horizontal="general"/>
    </dxf>
    <dxf>
      <alignment horizontal="general"/>
    </dxf>
    <dxf>
      <alignment horizontal="center"/>
    </dxf>
    <dxf>
      <alignment horizontal="cent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bottom style="medium">
          <color indexed="64"/>
        </bottom>
      </border>
    </dxf>
    <dxf>
      <border>
        <bottom style="medium">
          <color indexed="64"/>
        </bottom>
      </border>
    </dxf>
    <dxf>
      <border>
        <bottom style="medium">
          <color indexed="64"/>
        </bottom>
      </border>
    </dxf>
    <dxf>
      <font>
        <b/>
      </font>
    </dxf>
    <dxf>
      <font>
        <b/>
      </font>
    </dxf>
    <dxf>
      <font>
        <b/>
      </font>
    </dxf>
    <dxf>
      <font>
        <b/>
      </font>
    </dxf>
    <dxf>
      <font>
        <b/>
      </font>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alignment vertical="center"/>
    </dxf>
    <dxf>
      <alignment vertical="center"/>
    </dxf>
    <dxf>
      <alignment vertical="center"/>
    </dxf>
    <dxf>
      <alignment horizontal="center"/>
    </dxf>
    <dxf>
      <alignment horizontal="center"/>
    </dxf>
    <dxf>
      <alignment horizontal="cent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border>
        <left/>
        <top/>
        <vertical/>
        <horizontal/>
      </border>
    </dxf>
    <dxf>
      <alignment horizontal="center"/>
    </dxf>
    <dxf>
      <alignment vertical="center"/>
    </dxf>
    <dxf>
      <fill>
        <patternFill>
          <bgColor auto="1"/>
        </patternFill>
      </fill>
    </dxf>
    <dxf>
      <fill>
        <patternFill>
          <bgColor auto="1"/>
        </patternFill>
      </fill>
    </dxf>
    <dxf>
      <alignment vertical="center"/>
    </dxf>
    <dxf>
      <border>
        <left/>
        <right/>
        <top/>
        <bottom/>
        <vertical/>
        <horizontal/>
      </border>
    </dxf>
    <dxf>
      <border>
        <left/>
        <top/>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font>
        <sz val="12"/>
      </font>
    </dxf>
    <dxf>
      <border>
        <right/>
        <top/>
        <bottom/>
        <horizontal/>
      </border>
    </dxf>
    <dxf>
      <alignment vertical="center"/>
    </dxf>
    <dxf>
      <alignment horizontal="general"/>
    </dxf>
    <dxf>
      <alignment horizontal="center"/>
    </dxf>
    <dxf>
      <border>
        <left style="medium">
          <color indexed="64"/>
        </left>
        <right style="medium">
          <color indexed="64"/>
        </right>
        <top style="medium">
          <color indexed="64"/>
        </top>
        <bottom style="medium">
          <color indexed="64"/>
        </bottom>
      </border>
    </dxf>
    <dxf>
      <border>
        <left/>
        <right/>
        <top/>
        <bottom/>
        <vertical/>
        <horizontal/>
      </border>
    </dxf>
    <dxf>
      <border>
        <left/>
        <right/>
        <top/>
        <bottom/>
        <vertical/>
        <horizontal/>
      </border>
    </dxf>
    <dxf>
      <alignment horizontal="center"/>
    </dxf>
    <dxf>
      <alignment vertical="center"/>
    </dxf>
    <dxf>
      <alignment horizontal="center"/>
    </dxf>
    <dxf>
      <alignment vertical="cent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vertical style="thin">
          <color indexed="64"/>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ill>
        <patternFill patternType="solid">
          <bgColor theme="9" tint="0.59999389629810485"/>
        </patternFill>
      </fill>
    </dxf>
    <dxf>
      <fill>
        <patternFill patternType="solid">
          <bgColor theme="9" tint="0.59999389629810485"/>
        </patternFill>
      </fill>
    </dxf>
    <dxf>
      <fill>
        <patternFill>
          <bgColor auto="1"/>
        </patternFill>
      </fill>
    </dxf>
    <dxf>
      <border>
        <top style="medium">
          <color indexed="64"/>
        </top>
        <bottom style="medium">
          <color indexed="64"/>
        </bottom>
      </border>
    </dxf>
    <dxf>
      <border>
        <top style="medium">
          <color indexed="64"/>
        </top>
        <bottom style="medium">
          <color indexed="64"/>
        </bottom>
      </border>
    </dxf>
    <dxf>
      <fill>
        <patternFill patternType="solid">
          <bgColor theme="9" tint="0.79998168889431442"/>
        </patternFill>
      </fill>
    </dxf>
    <dxf>
      <fill>
        <patternFill>
          <bgColor auto="1"/>
        </patternFill>
      </fill>
    </dxf>
    <dxf>
      <fill>
        <patternFill>
          <bgColor auto="1"/>
        </patternFill>
      </fill>
    </dxf>
    <dxf>
      <fill>
        <patternFill patternType="solid">
          <bgColor theme="9" tint="0.79998168889431442"/>
        </patternFill>
      </fill>
    </dxf>
    <dxf>
      <fill>
        <patternFill patternType="solid">
          <bgColor theme="9" tint="0.79998168889431442"/>
        </patternFill>
      </fill>
    </dxf>
    <dxf>
      <fill>
        <patternFill>
          <bgColor auto="1"/>
        </patternFill>
      </fill>
    </dxf>
    <dxf>
      <fill>
        <patternFill>
          <bgColor auto="1"/>
        </patternFill>
      </fill>
    </dxf>
    <dxf>
      <fill>
        <patternFill patternType="solid">
          <bgColor theme="9" tint="0.59999389629810485"/>
        </patternFill>
      </fill>
    </dxf>
    <dxf>
      <fill>
        <patternFill patternType="solid">
          <bgColor theme="9" tint="0.59999389629810485"/>
        </patternFill>
      </fill>
    </dxf>
    <dxf>
      <fill>
        <patternFill>
          <bgColor auto="1"/>
        </patternFill>
      </fill>
    </dxf>
    <dxf>
      <fill>
        <patternFill>
          <bgColor auto="1"/>
        </patternFill>
      </fill>
    </dxf>
    <dxf>
      <fill>
        <patternFill>
          <bgColor theme="9" tint="0.59999389629810485"/>
        </patternFill>
      </fill>
    </dxf>
    <dxf>
      <fill>
        <patternFill>
          <bgColor auto="1"/>
        </patternFill>
      </fill>
    </dxf>
    <dxf>
      <fill>
        <patternFill patternType="solid">
          <bgColor theme="9" tint="0.79998168889431442"/>
        </patternFill>
      </fill>
    </dxf>
    <dxf>
      <fill>
        <patternFill>
          <bgColor auto="1"/>
        </patternFill>
      </fill>
    </dxf>
    <dxf>
      <border>
        <top style="medium">
          <color indexed="64"/>
        </top>
        <bottom style="medium">
          <color indexed="64"/>
        </bottom>
      </border>
    </dxf>
    <dxf>
      <border>
        <top style="medium">
          <color indexed="64"/>
        </top>
        <bottom style="medium">
          <color indexed="64"/>
        </bottom>
      </border>
    </dxf>
    <dxf>
      <fill>
        <patternFill patternType="solid">
          <bgColor theme="9" tint="0.59999389629810485"/>
        </patternFill>
      </fill>
    </dxf>
    <dxf>
      <fill>
        <patternFill>
          <bgColor auto="1"/>
        </patternFill>
      </fill>
    </dxf>
    <dxf>
      <fill>
        <patternFill patternType="solid">
          <bgColor theme="4" tint="0.79998168889431442"/>
        </patternFill>
      </fill>
    </dxf>
    <dxf>
      <fill>
        <patternFill patternType="solid">
          <bgColor theme="4" tint="0.79998168889431442"/>
        </patternFill>
      </fill>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fill>
        <patternFill patternType="solid">
          <bgColor theme="7" tint="0.79998168889431442"/>
        </patternFill>
      </fill>
    </dxf>
    <dxf>
      <fill>
        <patternFill patternType="solid">
          <bgColor theme="7" tint="0.79998168889431442"/>
        </patternFill>
      </fill>
    </dxf>
    <dxf>
      <fill>
        <patternFill>
          <bgColor auto="1"/>
        </patternFill>
      </fill>
    </dxf>
    <dxf>
      <fill>
        <patternFill>
          <bgColor auto="1"/>
        </patternFill>
      </fill>
    </dxf>
    <dxf>
      <fill>
        <patternFill>
          <bgColor auto="1"/>
        </patternFill>
      </fill>
    </dxf>
    <dxf>
      <fill>
        <patternFill>
          <bgColor auto="1"/>
        </patternFill>
      </fill>
    </dxf>
    <dxf>
      <fill>
        <patternFill patternType="solid">
          <bgColor theme="7" tint="0.59999389629810485"/>
        </patternFill>
      </fill>
    </dxf>
    <dxf>
      <fill>
        <patternFill patternType="solid">
          <bgColor theme="7" tint="0.59999389629810485"/>
        </patternFill>
      </fill>
    </dxf>
    <dxf>
      <fill>
        <patternFill>
          <bgColor auto="1"/>
        </patternFill>
      </fill>
    </dxf>
    <dxf>
      <fill>
        <patternFill>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alignment vertical="bottom"/>
    </dxf>
    <dxf>
      <alignment vertical="cent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top style="thin">
          <color indexed="64"/>
        </top>
      </border>
    </dxf>
    <dxf>
      <alignment horizontal="general"/>
    </dxf>
    <dxf>
      <alignment horizontal="center"/>
    </dxf>
    <dxf>
      <border>
        <horizontal style="thin">
          <color indexed="64"/>
        </horizontal>
      </border>
    </dxf>
    <dxf>
      <alignment vertical="center"/>
    </dxf>
    <dxf>
      <border>
        <top style="thin">
          <color indexed="64"/>
        </top>
      </border>
    </dxf>
    <dxf>
      <border>
        <top style="thin">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0"/>
      </font>
      <alignment wrapText="1"/>
    </dxf>
    <dxf>
      <font>
        <b/>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alignment vertical="center"/>
    </dxf>
    <dxf>
      <alignment vertical="center"/>
    </dxf>
    <dxf>
      <border>
        <left style="thin">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bottom"/>
    </dxf>
    <dxf>
      <alignment vertical="center"/>
    </dxf>
    <dxf>
      <alignment horizontal="general"/>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font>
        <sz val="12"/>
      </font>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right/>
        <top/>
        <bottom/>
        <vertical/>
      </border>
    </dxf>
    <dxf>
      <alignment horizontal="general" vertical="bottom"/>
    </dxf>
    <dxf>
      <border>
        <left/>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rder>
    </dxf>
    <dxf>
      <border>
        <left/>
        <right/>
        <top/>
        <bottom/>
      </border>
    </dxf>
    <dxf>
      <border>
        <left style="medium">
          <color indexed="64"/>
        </left>
        <right style="medium">
          <color indexed="64"/>
        </right>
        <top style="medium">
          <color indexed="64"/>
        </top>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alignment horizontal="center"/>
    </dxf>
    <dxf>
      <alignment horizontal="center"/>
    </dxf>
    <dxf>
      <alignment vertic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border>
    </dxf>
    <dxf>
      <border>
        <left style="medium">
          <color indexed="64"/>
        </left>
      </border>
    </dxf>
    <dxf>
      <font>
        <u/>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fill>
        <patternFill>
          <fgColor indexed="64"/>
          <bgColor indexed="6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border>
    </dxf>
    <dxf>
      <border>
        <left style="medium">
          <color indexed="64"/>
        </left>
      </border>
    </dxf>
    <dxf>
      <font>
        <b/>
      </font>
    </dxf>
    <dxf>
      <font>
        <b/>
      </font>
    </dxf>
    <dxf>
      <font>
        <b/>
      </font>
    </dxf>
    <dxf>
      <font>
        <b/>
      </font>
    </dxf>
    <dxf>
      <font>
        <b/>
      </font>
    </dxf>
    <dxf>
      <font>
        <b/>
      </font>
    </dxf>
    <dxf>
      <font>
        <b/>
      </font>
    </dxf>
    <dxf>
      <font>
        <b/>
      </font>
    </dxf>
    <dxf>
      <border>
        <left style="medium">
          <color indexed="64"/>
        </left>
        <top style="medium">
          <color indexed="64"/>
        </top>
      </border>
    </dxf>
    <dxf>
      <border>
        <left style="medium">
          <color indexed="64"/>
        </left>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left style="medium">
          <color indexed="64"/>
        </left>
        <right style="medium">
          <color indexed="64"/>
        </right>
      </border>
    </dxf>
    <dxf>
      <border>
        <left style="medium">
          <color indexed="64"/>
        </left>
        <right style="medium">
          <color indexed="64"/>
        </right>
      </border>
    </dxf>
    <dxf>
      <alignment vertical="top"/>
    </dxf>
    <dxf>
      <alignment horizontal="left"/>
    </dxf>
    <dxf>
      <alignment vertical="bottom"/>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general"/>
    </dxf>
    <dxf>
      <alignment horizontal="general"/>
    </dxf>
    <dxf>
      <alignment horizontal="center"/>
    </dxf>
    <dxf>
      <alignment horizontal="center"/>
    </dxf>
    <dxf>
      <alignment vertical="center"/>
    </dxf>
    <dxf>
      <alignment vertical="center"/>
    </dxf>
    <dxf>
      <alignment vertical="bottom"/>
    </dxf>
    <dxf>
      <alignment vertical="bottom"/>
    </dxf>
    <dxf>
      <alignment vertical="center"/>
    </dxf>
    <dxf>
      <alignment vertical="center"/>
    </dxf>
    <dxf>
      <alignment horizontal="center"/>
    </dxf>
    <dxf>
      <alignment horizontal="center"/>
    </dxf>
    <dxf>
      <alignment vertical="center"/>
    </dxf>
    <dxf>
      <alignment vertical="center"/>
    </dxf>
    <dxf>
      <alignment horizontal="left"/>
    </dxf>
    <dxf>
      <alignment horizontal="left"/>
    </dxf>
    <dxf>
      <alignment horizontal="center"/>
    </dxf>
    <dxf>
      <alignment horizontal="center"/>
    </dxf>
    <dxf>
      <font>
        <b/>
      </font>
    </dxf>
    <dxf>
      <font>
        <b/>
      </font>
    </dxf>
    <dxf>
      <font>
        <b/>
      </font>
    </dxf>
    <dxf>
      <font>
        <b/>
      </font>
    </dxf>
    <dxf>
      <font>
        <b/>
      </font>
    </dxf>
    <dxf>
      <font>
        <b/>
      </font>
    </dxf>
    <dxf>
      <font>
        <b/>
      </font>
    </dxf>
    <dxf>
      <font>
        <b/>
      </font>
    </dxf>
    <dxf>
      <alignment horizontal="center"/>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font>
        <b/>
      </font>
    </dxf>
    <dxf>
      <font>
        <b/>
      </font>
    </dxf>
    <dxf>
      <font>
        <b/>
      </font>
    </dxf>
    <dxf>
      <font>
        <b/>
      </fon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ttom style="medium">
          <color indexed="64"/>
        </bottom>
      </border>
    </dxf>
    <dxf>
      <border>
        <top style="medium">
          <color indexed="64"/>
        </top>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alignment horizontal="left"/>
    </dxf>
    <dxf>
      <border>
        <left style="medium">
          <color indexed="64"/>
        </left>
      </border>
    </dxf>
    <dxf>
      <border>
        <left style="medium">
          <color indexed="64"/>
        </left>
      </border>
    </dxf>
    <dxf>
      <border>
        <left style="medium">
          <color indexed="64"/>
        </left>
      </border>
    </dxf>
    <dxf>
      <border>
        <left style="medium">
          <color indexed="64"/>
        </left>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border>
    </dxf>
    <dxf>
      <border>
        <left/>
      </border>
    </dxf>
    <dxf>
      <border>
        <left/>
      </border>
    </dxf>
    <dxf>
      <border>
        <left/>
      </border>
    </dxf>
    <dxf>
      <border>
        <left/>
      </border>
    </dxf>
    <dxf>
      <border>
        <left/>
      </border>
    </dxf>
    <dxf>
      <border>
        <left/>
      </border>
    </dxf>
    <dxf>
      <border>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general"/>
    </dxf>
    <dxf>
      <alignment horizontal="general"/>
    </dxf>
    <dxf>
      <alignment horizontal="general"/>
    </dxf>
    <dxf>
      <alignment horizontal="general"/>
    </dxf>
    <dxf>
      <alignment horizontal="general"/>
    </dxf>
    <dxf>
      <alignment horizontal="general"/>
    </dxf>
    <dxf>
      <alignment horizontal="center"/>
    </dxf>
    <dxf>
      <alignment horizontal="center"/>
    </dxf>
    <dxf>
      <alignment horizontal="center"/>
    </dxf>
    <dxf>
      <alignment horizontal="center"/>
    </dxf>
    <dxf>
      <alignment horizontal="center"/>
    </dxf>
    <dxf>
      <alignment horizontal="center"/>
    </dxf>
    <dxf>
      <border>
        <top style="medium">
          <color indexed="64"/>
        </top>
      </border>
    </dxf>
    <dxf>
      <border>
        <top style="medium">
          <color indexed="64"/>
        </top>
      </border>
    </dxf>
    <dxf>
      <font>
        <b/>
      </font>
    </dxf>
    <dxf>
      <font>
        <b/>
      </font>
    </dxf>
    <dxf>
      <font>
        <b/>
      </font>
    </dxf>
    <dxf>
      <font>
        <b/>
      </font>
    </dxf>
    <dxf>
      <font>
        <b/>
      </font>
    </dxf>
    <dxf>
      <font>
        <b/>
      </font>
    </dxf>
    <dxf>
      <font>
        <strike val="0"/>
        <condense val="0"/>
        <extend val="0"/>
        <outline val="0"/>
        <shadow val="0"/>
        <vertAlign val="baseline"/>
        <sz val="11"/>
        <color theme="1"/>
        <name val="Calibri"/>
        <scheme val="minor"/>
      </font>
    </dxf>
    <dxf>
      <font>
        <strike val="0"/>
        <condense val="0"/>
        <extend val="0"/>
        <outline val="0"/>
        <shadow val="0"/>
        <vertAlign val="baseline"/>
        <sz val="11"/>
        <color theme="1"/>
        <name val="Calibri"/>
        <scheme val="minor"/>
      </font>
    </dxf>
    <dxf>
      <font>
        <b/>
      </font>
    </dxf>
    <dxf>
      <font>
        <b/>
      </font>
    </dxf>
    <dxf>
      <font>
        <b/>
      </font>
    </dxf>
    <dxf>
      <alignment vertical="center"/>
    </dxf>
    <dxf>
      <font>
        <b val="0"/>
      </font>
    </dxf>
    <dxf>
      <font>
        <b val="0"/>
      </font>
    </dxf>
    <dxf>
      <font>
        <b val="0"/>
      </font>
    </dxf>
    <dxf>
      <font>
        <b val="0"/>
      </font>
    </dxf>
    <dxf>
      <font>
        <b val="0"/>
      </font>
    </dxf>
    <dxf>
      <font>
        <b val="0"/>
      </font>
    </dxf>
    <dxf>
      <font>
        <b val="0"/>
      </font>
    </dxf>
    <dxf>
      <font>
        <b val="0"/>
      </font>
    </dxf>
    <dxf>
      <font>
        <b val="0"/>
      </font>
    </dxf>
    <dxf>
      <font>
        <b val="0"/>
      </font>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alignment horizontal="center"/>
    </dxf>
    <dxf>
      <alignment vertical="center"/>
    </dxf>
    <dxf>
      <border>
        <top style="medium">
          <color indexed="64"/>
        </top>
        <bottom style="medium">
          <color indexed="64"/>
        </bottom>
      </border>
    </dxf>
    <dxf>
      <border>
        <top style="medium">
          <color indexed="64"/>
        </top>
        <bottom style="medium">
          <color indexed="64"/>
        </bottom>
      </border>
    </dxf>
    <dxf>
      <border>
        <right style="medium">
          <color indexed="64"/>
        </right>
        <bottom style="medium">
          <color indexed="64"/>
        </bottom>
      </bord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alignment horizontal="left"/>
    </dxf>
    <dxf>
      <alignment vertical="bottom"/>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alignment vertical="center"/>
    </dxf>
    <dxf>
      <alignment vertical="center"/>
    </dxf>
    <dxf>
      <alignment horizontal="center"/>
    </dxf>
    <dxf>
      <alignment horizontal="center"/>
    </dxf>
    <dxf>
      <border>
        <left style="medium">
          <color indexed="64"/>
        </left>
        <right style="medium">
          <color indexed="64"/>
        </right>
      </border>
    </dxf>
    <dxf>
      <border>
        <left style="medium">
          <color indexed="64"/>
        </left>
        <bottom style="medium">
          <color indexed="64"/>
        </bottom>
      </border>
    </dxf>
    <dxf>
      <border>
        <left style="medium">
          <color indexed="64"/>
        </left>
      </border>
    </dxf>
    <dxf>
      <alignment vertical="center"/>
    </dxf>
    <dxf>
      <alignment horizontal="center"/>
    </dxf>
    <dxf>
      <border>
        <left style="medium">
          <color indexed="64"/>
        </left>
        <right style="medium">
          <color indexed="64"/>
        </right>
        <top style="medium">
          <color indexed="64"/>
        </top>
        <bottom style="medium">
          <color indexed="64"/>
        </bottom>
      </border>
    </dxf>
    <dxf>
      <border>
        <left style="medium">
          <color indexed="64"/>
        </left>
        <top style="medium">
          <color indexed="64"/>
        </top>
        <bottom style="medium">
          <color indexed="64"/>
        </bottom>
      </border>
    </dxf>
    <dxf>
      <alignment horizontal="general"/>
    </dxf>
    <dxf>
      <alignment vertical="center"/>
    </dxf>
    <dxf>
      <border>
        <right style="medium">
          <color indexed="64"/>
        </right>
        <top style="medium">
          <color indexed="64"/>
        </top>
        <bottom style="medium">
          <color indexed="64"/>
        </bottom>
      </border>
    </dxf>
    <dxf>
      <protection locked="0" hidden="0"/>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rder>
    </dxf>
    <dxf>
      <border>
        <top style="medium">
          <color indexed="64"/>
        </top>
      </border>
    </dxf>
    <dxf>
      <border>
        <left style="medium">
          <color indexed="64"/>
        </left>
        <right style="medium">
          <color indexed="64"/>
        </right>
      </border>
    </dxf>
    <dxf>
      <alignment horizontal="center"/>
    </dxf>
    <dxf>
      <alignment horizontal="center"/>
    </dxf>
    <dxf>
      <alignment horizontal="center"/>
    </dxf>
    <dxf>
      <alignment vertical="center"/>
    </dxf>
    <dxf>
      <alignment vertical="center"/>
    </dxf>
    <dxf>
      <alignment vertical="center"/>
    </dxf>
    <dxf>
      <alignment horizontal="left"/>
    </dxf>
    <dxf>
      <alignment horizontal="left"/>
    </dxf>
    <dxf>
      <alignment horizontal="left"/>
    </dxf>
    <dxf>
      <alignment horizontal="center"/>
    </dxf>
    <dxf>
      <alignment horizontal="center"/>
    </dxf>
    <dxf>
      <alignment horizontal="center"/>
    </dxf>
    <dxf>
      <border>
        <top style="medium">
          <color indexed="64"/>
        </top>
        <bottom style="medium">
          <color indexed="64"/>
        </bottom>
      </border>
    </dxf>
    <dxf>
      <border>
        <right style="medium">
          <color indexed="64"/>
        </right>
      </border>
    </dxf>
    <dxf>
      <border>
        <bottom style="thin">
          <color indexed="64"/>
        </bottom>
      </border>
    </dxf>
    <dxf>
      <border>
        <bottom style="thin">
          <color indexed="64"/>
        </bottom>
      </border>
    </dxf>
    <dxf>
      <border>
        <bottom style="thin">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top style="medium">
          <color indexed="64"/>
        </top>
      </border>
    </dxf>
    <dxf>
      <border>
        <top style="medium">
          <color indexed="64"/>
        </top>
      </border>
    </dxf>
    <dxf>
      <numFmt numFmtId="35" formatCode="_ * #,##0.00_ ;_ * \-#,##0.00_ ;_ * &quot;-&quot;??_ ;_ @_ "/>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horizontal="general"/>
    </dxf>
    <dxf>
      <alignment horizontal="general"/>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vertical="center"/>
    </dxf>
    <dxf>
      <alignment vertic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4" formatCode="#,##0.00"/>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ttom style="medium">
          <color indexed="64"/>
        </bottom>
      </border>
    </dxf>
    <dxf>
      <numFmt numFmtId="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rder>
    </dxf>
    <dxf>
      <border>
        <bottom style="medium">
          <color indexed="64"/>
        </bottom>
      </border>
    </dxf>
    <dxf>
      <border>
        <top style="medium">
          <color indexed="64"/>
        </top>
      </border>
    </dxf>
    <dxf>
      <border>
        <top style="medium">
          <color indexed="64"/>
        </top>
      </border>
    </dxf>
    <dxf>
      <border>
        <left style="medium">
          <color indexed="64"/>
        </left>
        <right style="medium">
          <color indexed="64"/>
        </right>
      </border>
    </dxf>
    <dxf>
      <alignment horizontal="left"/>
    </dxf>
    <dxf>
      <alignment horizontal="general"/>
    </dxf>
    <dxf>
      <alignment horizontal="left"/>
    </dxf>
    <dxf>
      <alignment horizontal="center"/>
    </dxf>
    <dxf>
      <alignment horizontal="center"/>
    </dxf>
    <dxf>
      <alignment horizontal="center"/>
    </dxf>
    <dxf>
      <alignment vertical="center"/>
    </dxf>
    <dxf>
      <alignment vertical="center"/>
    </dxf>
    <dxf>
      <alignment vertical="center"/>
    </dxf>
    <dxf>
      <alignment horizontal="left"/>
    </dxf>
    <dxf>
      <alignment horizontal="left"/>
    </dxf>
    <dxf>
      <alignment horizontal="left"/>
    </dxf>
    <dxf>
      <alignment horizontal="center"/>
    </dxf>
    <dxf>
      <alignment horizontal="center"/>
    </dxf>
    <dxf>
      <alignment horizontal="center"/>
    </dxf>
    <dxf>
      <fill>
        <patternFill patternType="solid">
          <bgColor theme="6" tint="0.79998168889431442"/>
        </patternFill>
      </fill>
    </dxf>
    <dxf>
      <fill>
        <patternFill patternType="solid">
          <bgColor theme="3" tint="0.79998168889431442"/>
        </patternFill>
      </fill>
    </dxf>
    <dxf>
      <fill>
        <patternFill>
          <bgColor theme="5" tint="0.59999389629810485"/>
        </patternFill>
      </fill>
    </dxf>
    <dxf>
      <fill>
        <patternFill>
          <bgColor theme="4" tint="0.59999389629810485"/>
        </patternFill>
      </fill>
    </dxf>
    <dxf>
      <border>
        <bottom style="thin">
          <color indexed="64"/>
        </bottom>
      </border>
    </dxf>
    <dxf>
      <border>
        <bottom style="thin">
          <color indexed="64"/>
        </bottom>
      </border>
    </dxf>
    <dxf>
      <fill>
        <patternFill>
          <bgColor auto="1"/>
        </patternFill>
      </fill>
    </dxf>
    <dxf>
      <border>
        <bottom style="medium">
          <color indexed="64"/>
        </bottom>
      </border>
    </dxf>
    <dxf>
      <fill>
        <patternFill>
          <fgColor theme="4" tint="0.59999389629810485"/>
        </patternFill>
      </fill>
    </dxf>
    <dxf>
      <border>
        <left/>
        <right/>
        <bottom/>
      </border>
    </dxf>
    <dxf>
      <border>
        <left/>
        <right/>
        <bottom/>
      </border>
    </dxf>
    <dxf>
      <border>
        <left/>
        <right/>
        <bottom/>
      </border>
    </dxf>
    <dxf>
      <border>
        <left/>
        <right/>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fill>
        <patternFill patternType="solid">
          <bgColor theme="0"/>
        </patternFill>
      </fill>
    </dxf>
    <dxf>
      <numFmt numFmtId="0" formatCode="General"/>
      <fill>
        <patternFill patternType="none">
          <fgColor indexed="64"/>
          <bgColor indexed="65"/>
        </patternFill>
      </fill>
      <alignment horizontal="general" vertical="bottom" textRotation="0" wrapText="0" indent="0" justifyLastLine="0" shrinkToFit="0" readingOrder="0"/>
    </dxf>
    <dxf>
      <numFmt numFmtId="4" formatCode="#,##0.00"/>
      <fill>
        <patternFill patternType="solid">
          <fgColor indexed="64"/>
          <bgColor theme="0"/>
        </patternFill>
      </fill>
      <alignment horizontal="center" vertical="center"/>
    </dxf>
    <dxf>
      <font>
        <b val="0"/>
      </font>
    </dxf>
    <dxf>
      <font>
        <b val="0"/>
      </font>
    </dxf>
    <dxf>
      <font>
        <b val="0"/>
      </font>
    </dxf>
    <dxf>
      <font>
        <b val="0"/>
      </font>
    </dxf>
    <dxf>
      <font>
        <b val="0"/>
      </font>
    </dxf>
    <dxf>
      <font>
        <b val="0"/>
      </font>
    </dxf>
    <dxf>
      <font>
        <b val="0"/>
      </font>
    </dxf>
    <dxf>
      <font>
        <b val="0"/>
      </font>
    </dxf>
    <dxf>
      <font>
        <b val="0"/>
      </font>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alignment horizontal="general"/>
    </dxf>
    <dxf>
      <alignment vertical="cent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general"/>
    </dxf>
    <dxf>
      <alignment horizontal="general"/>
    </dxf>
    <dxf>
      <alignment horizontal="general"/>
    </dxf>
    <dxf>
      <alignment horizontal="general"/>
    </dxf>
    <dxf>
      <alignment horizontal="center"/>
    </dxf>
    <dxf>
      <alignment horizontal="center"/>
    </dxf>
    <dxf>
      <alignment horizontal="center"/>
    </dxf>
    <dxf>
      <alignment horizontal="cent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right style="medium">
          <color indexed="64"/>
        </right>
      </border>
    </dxf>
    <dxf>
      <border>
        <right style="medium">
          <color indexed="64"/>
        </right>
      </border>
    </dxf>
    <dxf>
      <border>
        <right style="medium">
          <color indexed="64"/>
        </right>
      </border>
    </dxf>
    <dxf>
      <alignment horizontal="left"/>
    </dxf>
    <dxf>
      <alignment horizontal="center"/>
    </dxf>
    <dxf>
      <alignment horizontal="general"/>
    </dxf>
    <dxf>
      <alignment horizontal="general"/>
    </dxf>
    <dxf>
      <alignment horizontal="center"/>
    </dxf>
    <dxf>
      <alignment horizontal="cent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general"/>
    </dxf>
    <dxf>
      <alignment horizontal="general"/>
    </dxf>
    <dxf>
      <alignment horizontal="general"/>
    </dxf>
    <dxf>
      <alignment horizontal="center"/>
    </dxf>
    <dxf>
      <alignment horizontal="center"/>
    </dxf>
    <dxf>
      <alignment horizontal="center"/>
    </dxf>
    <dxf>
      <alignment horizontal="general"/>
    </dxf>
    <dxf>
      <alignment horizontal="general"/>
    </dxf>
    <dxf>
      <alignment horizontal="general"/>
    </dxf>
    <dxf>
      <alignment horizontal="center"/>
    </dxf>
    <dxf>
      <alignment horizontal="center"/>
    </dxf>
    <dxf>
      <alignment horizontal="center"/>
    </dxf>
    <dxf>
      <alignment vertical="center"/>
    </dxf>
    <dxf>
      <alignment vertical="center"/>
    </dxf>
    <dxf>
      <alignment vertical="center"/>
    </dxf>
    <dxf>
      <border>
        <left style="medium">
          <color indexed="64"/>
        </left>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alignment horizontal="center" readingOrder="0"/>
    </dxf>
    <dxf>
      <alignment vertical="center" readingOrder="0"/>
    </dxf>
    <dxf>
      <font>
        <b/>
        <sz val="12"/>
      </font>
      <alignment horizontal="center" vertical="center" readingOrder="0"/>
    </dxf>
    <dxf>
      <font>
        <b/>
        <sz val="12"/>
      </font>
      <alignment horizontal="center" vertical="center" readingOrder="0"/>
    </dxf>
    <dxf>
      <font>
        <b/>
        <sz val="12"/>
      </font>
      <alignment horizontal="center" vertical="center"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alignment horizontal="center" readingOrder="0"/>
    </dxf>
    <dxf>
      <alignment horizontal="center" readingOrder="0"/>
    </dxf>
    <dxf>
      <alignment vertical="center" readingOrder="0"/>
    </dxf>
    <dxf>
      <alignment vertical="center"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top style="medium">
          <color indexed="64"/>
        </top>
      </bord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bottom style="thin">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horizontal="left" readingOrder="0"/>
    </dxf>
    <dxf>
      <alignment horizontal="left" readingOrder="0"/>
    </dxf>
    <dxf>
      <alignment horizontal="left" readingOrder="0"/>
    </dxf>
    <dxf>
      <alignment horizontal="left" readingOrder="0"/>
    </dxf>
    <dxf>
      <alignment horizontal="center" readingOrder="0"/>
    </dxf>
    <dxf>
      <alignment horizontal="center" readingOrder="0"/>
    </dxf>
    <dxf>
      <alignment horizontal="center"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alignment horizontal="center"/>
    </dxf>
    <dxf>
      <alignment horizontal="center"/>
    </dxf>
    <dxf>
      <alignment vertical="center"/>
    </dxf>
    <dxf>
      <alignment vertical="center"/>
    </dxf>
    <dxf>
      <border>
        <top style="medium">
          <color indexed="64"/>
        </top>
        <bottom style="medium">
          <color indexed="64"/>
        </bottom>
      </border>
    </dxf>
    <dxf>
      <border>
        <top style="medium">
          <color indexed="64"/>
        </top>
        <bottom style="medium">
          <color indexed="64"/>
        </bottom>
      </border>
    </dxf>
    <dxf>
      <border>
        <right style="medium">
          <color indexed="64"/>
        </right>
        <bottom style="medium">
          <color indexed="64"/>
        </bottom>
      </bord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alignment horizontal="left"/>
    </dxf>
    <dxf>
      <alignment vertical="bottom"/>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horizontal="center"/>
    </dxf>
    <dxf>
      <alignment horizontal="center"/>
    </dxf>
    <dxf>
      <border>
        <left style="medium">
          <color indexed="64"/>
        </left>
        <right style="medium">
          <color indexed="64"/>
        </right>
      </border>
    </dxf>
    <dxf>
      <border>
        <left style="medium">
          <color indexed="64"/>
        </left>
        <right style="medium">
          <color indexed="64"/>
        </right>
      </border>
    </dxf>
    <dxf>
      <border>
        <left style="medium">
          <color indexed="64"/>
        </left>
        <bottom style="medium">
          <color indexed="64"/>
        </bottom>
      </border>
    </dxf>
    <dxf>
      <border>
        <left style="medium">
          <color indexed="64"/>
        </left>
      </border>
    </dxf>
    <dxf>
      <alignment vertical="center"/>
    </dxf>
    <dxf>
      <alignment vertic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top style="medium">
          <color indexed="64"/>
        </top>
        <bottom style="medium">
          <color indexed="64"/>
        </bottom>
      </border>
    </dxf>
    <dxf>
      <border>
        <top style="medium">
          <color indexed="64"/>
        </top>
        <bottom style="medium">
          <color indexed="64"/>
        </bottom>
      </border>
    </dxf>
    <dxf>
      <alignment horizontal="center"/>
    </dxf>
    <dxf>
      <alignment horizontal="center"/>
    </dxf>
    <dxf>
      <alignment vertical="center"/>
    </dxf>
    <dxf>
      <alignment vertical="cent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right/>
        <top/>
        <bottom/>
        <vertical/>
        <horizontal/>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ttom style="medium">
          <color indexed="64"/>
        </bottom>
      </border>
    </dxf>
    <dxf>
      <alignment horizontal="center"/>
    </dxf>
    <dxf>
      <alignment horizontal="center"/>
    </dxf>
    <dxf>
      <alignment vertical="center"/>
    </dxf>
    <dxf>
      <alignment vertical="center"/>
    </dxf>
    <dxf>
      <alignment horizontal="left"/>
    </dxf>
    <dxf>
      <alignment horizontal="left"/>
    </dxf>
    <dxf>
      <alignment horizontal="left"/>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general"/>
    </dxf>
    <dxf>
      <alignment horizontal="general"/>
    </dxf>
    <dxf>
      <alignment horizontal="center"/>
    </dxf>
    <dxf>
      <alignment horizontal="center"/>
    </dxf>
    <dxf>
      <alignment vertical="bottom"/>
    </dxf>
    <dxf>
      <alignment vertical="bottom"/>
    </dxf>
    <dxf>
      <alignment vertical="center"/>
    </dxf>
    <dxf>
      <alignment vertical="cent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bottom style="thin">
          <color indexed="64"/>
        </bottom>
      </border>
    </dxf>
    <dxf>
      <border>
        <bottom style="thin">
          <color indexed="64"/>
        </bottom>
      </border>
    </dxf>
    <dxf>
      <border>
        <top style="medium">
          <color indexed="64"/>
        </top>
        <bottom style="medium">
          <color indexed="64"/>
        </bottom>
      </border>
    </dxf>
    <dxf>
      <border>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bottom style="thin">
          <color indexed="64"/>
        </bottom>
      </border>
    </dxf>
    <dxf>
      <border>
        <bottom style="thin">
          <color indexed="64"/>
        </bottom>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alignment horizontal="general"/>
    </dxf>
    <dxf>
      <alignment horizontal="general"/>
    </dxf>
    <dxf>
      <alignment horizontal="center"/>
    </dxf>
    <dxf>
      <alignment horizontal="center"/>
    </dxf>
    <dxf>
      <alignment vertical="bottom"/>
    </dxf>
    <dxf>
      <alignment vertical="bottom"/>
    </dxf>
    <dxf>
      <alignment vertical="center"/>
    </dxf>
    <dxf>
      <alignment vertical="cent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alignment vertical="bottom"/>
    </dxf>
    <dxf>
      <alignment vertical="bottom"/>
    </dxf>
    <dxf>
      <alignment vertical="center"/>
    </dxf>
    <dxf>
      <alignment vertical="center"/>
    </dxf>
    <dxf>
      <border>
        <top style="medium">
          <color indexed="64"/>
        </top>
        <bottom style="medium">
          <color indexed="64"/>
        </bottom>
      </border>
    </dxf>
    <dxf>
      <border>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dxf>
    <dxf>
      <alignment vertical="bottom"/>
    </dxf>
    <dxf>
      <alignment vertical="center"/>
    </dxf>
    <dxf>
      <alignment vertical="center"/>
    </dxf>
    <dxf>
      <border>
        <bottom style="medium">
          <color indexed="64"/>
        </bottom>
      </border>
    </dxf>
    <dxf>
      <border>
        <bottom style="medium">
          <color indexed="64"/>
        </bottom>
      </border>
    </dxf>
    <dxf>
      <alignment horizontal="general"/>
    </dxf>
    <dxf>
      <alignment horizontal="general"/>
    </dxf>
    <dxf>
      <alignment horizontal="general"/>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alignment horizontal="center"/>
    </dxf>
    <dxf>
      <alignment vertical="center"/>
    </dxf>
    <dxf>
      <border>
        <left/>
        <right/>
        <top/>
        <bottom/>
      </border>
    </dxf>
    <dxf>
      <border>
        <left style="medium">
          <color indexed="64"/>
        </lef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top style="medium">
          <color indexed="64"/>
        </top>
      </border>
    </dxf>
    <dxf>
      <alignment horizontal="center"/>
    </dxf>
    <dxf>
      <alignment vertical="center"/>
    </dxf>
    <dxf>
      <border>
        <left style="medium">
          <color indexed="64"/>
        </left>
        <right style="medium">
          <color indexed="64"/>
        </right>
        <top style="medium">
          <color indexed="64"/>
        </top>
        <bottom style="medium">
          <color indexed="64"/>
        </bottom>
      </border>
    </dxf>
    <dxf>
      <border>
        <right style="medium">
          <color indexed="64"/>
        </right>
      </border>
    </dxf>
    <dxf>
      <border>
        <top style="medium">
          <color indexed="64"/>
        </top>
      </border>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numFmt numFmtId="166" formatCode="#,##0.0"/>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ttom style="medium">
          <color indexed="64"/>
        </bottom>
      </border>
    </dxf>
    <dxf>
      <alignment horizontal="general"/>
    </dxf>
    <dxf>
      <alignment horizontal="general"/>
    </dxf>
    <dxf>
      <alignment horizontal="center"/>
    </dxf>
    <dxf>
      <alignment horizontal="center"/>
    </dxf>
    <dxf>
      <alignment horizontal="general"/>
    </dxf>
    <dxf>
      <alignment horizontal="general"/>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alignment horizontal="center"/>
    </dxf>
    <dxf>
      <alignment horizontal="center"/>
    </dxf>
    <dxf>
      <alignment vertical="center"/>
    </dxf>
    <dxf>
      <alignment vertical="center"/>
    </dxf>
    <dxf>
      <alignment horizontal="left"/>
    </dxf>
    <dxf>
      <alignment horizontal="left"/>
    </dxf>
    <dxf>
      <alignment horizontal="center"/>
    </dxf>
    <dxf>
      <alignment horizontal="center"/>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alignment horizontal="right"/>
    </dxf>
    <dxf>
      <alignment horizontal="right"/>
    </dxf>
    <dxf>
      <alignment horizontal="center"/>
    </dxf>
    <dxf>
      <alignment horizontal="cent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alignment horizontal="left"/>
    </dxf>
    <dxf>
      <alignment horizontal="left"/>
    </dxf>
    <dxf>
      <alignment horizontal="center"/>
    </dxf>
    <dxf>
      <alignment horizontal="center"/>
    </dxf>
    <dxf>
      <alignment vertical="top"/>
    </dxf>
    <dxf>
      <alignment vertical="top"/>
    </dxf>
    <dxf>
      <alignment vertical="bottom"/>
    </dxf>
    <dxf>
      <alignment vertical="bottom"/>
    </dxf>
    <dxf>
      <alignment vertical="center"/>
    </dxf>
    <dxf>
      <alignment vertical="center"/>
    </dxf>
    <dxf>
      <alignment horizontal="left"/>
    </dxf>
    <dxf>
      <alignment horizontal="left"/>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general"/>
    </dxf>
    <dxf>
      <alignment horizontal="general"/>
    </dxf>
    <dxf>
      <alignment horizontal="center"/>
    </dxf>
    <dxf>
      <alignment horizontal="cent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alignment horizontal="general"/>
    </dxf>
    <dxf>
      <alignment vertical="center"/>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general"/>
    </dxf>
    <dxf>
      <alignment horizontal="general"/>
    </dxf>
    <dxf>
      <alignment horizontal="general"/>
    </dxf>
    <dxf>
      <alignment horizontal="general"/>
    </dxf>
    <dxf>
      <alignment horizontal="center"/>
    </dxf>
    <dxf>
      <alignment horizontal="center"/>
    </dxf>
    <dxf>
      <alignment horizontal="center"/>
    </dxf>
    <dxf>
      <alignment horizontal="cent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right style="medium">
          <color indexed="64"/>
        </right>
      </border>
    </dxf>
    <dxf>
      <border>
        <right style="medium">
          <color indexed="64"/>
        </right>
      </border>
    </dxf>
    <dxf>
      <border>
        <right style="medium">
          <color indexed="64"/>
        </right>
      </border>
    </dxf>
    <dxf>
      <alignment horizontal="general"/>
    </dxf>
    <dxf>
      <alignment horizontal="general"/>
    </dxf>
    <dxf>
      <alignment horizontal="general"/>
    </dxf>
    <dxf>
      <alignment horizontal="center"/>
    </dxf>
    <dxf>
      <alignment horizontal="center"/>
    </dxf>
    <dxf>
      <alignment horizontal="center"/>
    </dxf>
    <dxf>
      <alignment horizontal="general"/>
    </dxf>
    <dxf>
      <alignment horizontal="general"/>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horizontal style="thin">
          <color indexed="64"/>
        </horizontal>
      </border>
    </dxf>
    <dxf>
      <border>
        <left style="thin">
          <color indexed="64"/>
        </left>
        <right style="thin">
          <color indexed="64"/>
        </right>
        <top style="thin">
          <color indexed="64"/>
        </top>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general"/>
    </dxf>
    <dxf>
      <alignment horizontal="center"/>
    </dxf>
    <dxf>
      <border>
        <bottom style="medium">
          <color indexed="64"/>
        </bottom>
      </border>
    </dxf>
    <dxf>
      <border>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border>
        <right style="thin">
          <color indexed="64"/>
        </right>
        <top style="thin">
          <color indexed="64"/>
        </top>
        <bottom style="thin">
          <color indexed="64"/>
        </bottom>
        <horizontal style="thin">
          <color indexed="64"/>
        </horizontal>
      </border>
    </dxf>
    <dxf>
      <border>
        <right style="thin">
          <color indexed="64"/>
        </right>
        <top style="thin">
          <color indexed="64"/>
        </top>
        <bottom style="thin">
          <color indexed="64"/>
        </bottom>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alignment vertical="bottom"/>
    </dxf>
    <dxf>
      <alignment vertical="bottom"/>
    </dxf>
    <dxf>
      <alignment vertical="center"/>
    </dxf>
    <dxf>
      <alignment vertical="cent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alignment vertical="center"/>
    </dxf>
    <dxf>
      <alignment vertical="center"/>
    </dxf>
    <dxf>
      <alignment vertical="center"/>
    </dxf>
    <dxf>
      <border>
        <top style="medium">
          <color indexed="64"/>
        </top>
        <bottom style="medium">
          <color indexed="64"/>
        </bottom>
      </border>
    </dxf>
    <dxf>
      <border>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FF00"/>
        </patternFill>
      </fill>
    </dxf>
    <dxf>
      <fill>
        <patternFill patternType="solid">
          <bgColor rgb="FFFFFF00"/>
        </patternFill>
      </fill>
    </dxf>
    <dxf>
      <fill>
        <patternFill>
          <bgColor theme="6" tint="0.59999389629810485"/>
        </patternFill>
      </fill>
    </dxf>
    <dxf>
      <fill>
        <patternFill>
          <bgColor theme="6"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medium">
          <color indexed="64"/>
        </top>
        <bottom style="medium">
          <color indexed="64"/>
        </bottom>
      </border>
    </dxf>
    <dxf>
      <border>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numFmt numFmtId="3" formatCode="#,##0"/>
    </dxf>
    <dxf>
      <numFmt numFmtId="3" formatCode="#,##0"/>
    </dxf>
    <dxf>
      <numFmt numFmtId="3" formatCode="#,##0"/>
    </dxf>
    <dxf>
      <numFmt numFmtId="3" formatCode="#,##0"/>
    </dxf>
    <dxf>
      <numFmt numFmtId="3" formatCode="#,##0"/>
    </dxf>
    <dxf>
      <numFmt numFmtId="3" formatCode="#,##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alignment horizontal="center"/>
    </dxf>
    <dxf>
      <alignment vertical="center"/>
    </dxf>
    <dxf>
      <border>
        <left/>
        <right/>
        <top/>
        <bottom/>
      </border>
    </dxf>
    <dxf>
      <border>
        <left style="medium">
          <color indexed="64"/>
        </lef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top style="medium">
          <color indexed="64"/>
        </top>
      </border>
    </dxf>
    <dxf>
      <alignment horizontal="center"/>
    </dxf>
    <dxf>
      <alignment vertical="center"/>
    </dxf>
    <dxf>
      <border>
        <left style="medium">
          <color indexed="64"/>
        </left>
        <right style="medium">
          <color indexed="64"/>
        </right>
        <top style="medium">
          <color indexed="64"/>
        </top>
        <bottom style="medium">
          <color indexed="64"/>
        </bottom>
      </border>
    </dxf>
    <dxf>
      <border>
        <right style="medium">
          <color indexed="64"/>
        </right>
      </border>
    </dxf>
    <dxf>
      <border>
        <top style="medium">
          <color indexed="64"/>
        </top>
      </border>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numFmt numFmtId="166" formatCode="#,##0.0"/>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top style="medium">
          <color indexed="64"/>
        </top>
        <bottom style="medium">
          <color indexed="64"/>
        </bottom>
      </border>
    </dxf>
    <dxf>
      <border>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alignment horizontal="general"/>
    </dxf>
    <dxf>
      <alignment horizontal="general"/>
    </dxf>
    <dxf>
      <alignment horizontal="center"/>
    </dxf>
    <dxf>
      <alignment horizontal="center"/>
    </dxf>
    <dxf>
      <alignment vertical="center"/>
    </dxf>
    <dxf>
      <alignment vertical="cent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alignment horizontal="center"/>
    </dxf>
    <dxf>
      <alignment horizontal="center"/>
    </dxf>
    <dxf>
      <alignment vertical="center"/>
    </dxf>
    <dxf>
      <alignment vertical="center"/>
    </dxf>
    <dxf>
      <alignment horizontal="left"/>
    </dxf>
    <dxf>
      <alignment horizontal="left"/>
    </dxf>
    <dxf>
      <alignment horizontal="center"/>
    </dxf>
    <dxf>
      <alignment horizontal="center"/>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top style="medium">
          <color indexed="64"/>
        </top>
      </border>
    </dxf>
    <dxf>
      <border>
        <top style="medium">
          <color indexed="64"/>
        </top>
      </border>
    </dxf>
    <dxf>
      <alignment horizontal="left"/>
    </dxf>
    <dxf>
      <alignment horizontal="center"/>
    </dxf>
    <dxf>
      <border>
        <top style="medium">
          <color indexed="64"/>
        </top>
      </border>
    </dxf>
    <dxf>
      <border>
        <top style="medium">
          <color indexed="64"/>
        </top>
      </border>
    </dxf>
    <dxf>
      <border>
        <bottom style="medium">
          <color indexed="64"/>
        </bottom>
      </border>
    </dxf>
    <dxf>
      <border>
        <bottom style="medium">
          <color indexed="64"/>
        </bottom>
      </border>
    </dxf>
    <dxf>
      <font>
        <b/>
      </font>
    </dxf>
    <dxf>
      <font>
        <b/>
      </font>
    </dxf>
    <dxf>
      <font>
        <b/>
      </font>
    </dxf>
    <dxf>
      <font>
        <b/>
      </font>
    </dxf>
    <dxf>
      <font>
        <b/>
      </font>
    </dxf>
    <dxf>
      <font>
        <b/>
      </font>
    </dxf>
    <dxf>
      <font>
        <b/>
      </font>
    </dxf>
    <dxf>
      <border>
        <bottom style="medium">
          <color indexed="64"/>
        </bottom>
      </border>
    </dxf>
    <dxf>
      <border>
        <bottom style="medium">
          <color indexed="64"/>
        </bottom>
      </border>
    </dxf>
    <dxf>
      <numFmt numFmtId="166" formatCode="#,##0.0"/>
    </dxf>
    <dxf>
      <numFmt numFmtId="4" formatCode="#,##0.00"/>
    </dxf>
    <dxf>
      <numFmt numFmtId="166" formatCode="#,##0.0"/>
    </dxf>
    <dxf>
      <numFmt numFmtId="3" formatCode="#,##0"/>
    </dxf>
    <dxf>
      <numFmt numFmtId="3" formatCode="#,##0"/>
    </dxf>
    <dxf>
      <numFmt numFmtId="3" formatCode="#,##0"/>
    </dxf>
    <dxf>
      <alignment horizontal="center"/>
    </dxf>
    <dxf>
      <alignment vertical="center"/>
    </dxf>
    <dxf>
      <alignment horizontal="cent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horizontal="general"/>
    </dxf>
    <dxf>
      <alignment horizontal="general"/>
    </dxf>
    <dxf>
      <alignment horizontal="center"/>
    </dxf>
    <dxf>
      <alignment horizontal="cent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bottom style="medium">
          <color indexed="64"/>
        </bottom>
      </border>
    </dxf>
    <dxf>
      <border>
        <bottom style="medium">
          <color indexed="64"/>
        </bottom>
      </border>
    </dxf>
    <dxf>
      <border>
        <bottom style="medium">
          <color indexed="64"/>
        </bottom>
      </border>
    </dxf>
    <dxf>
      <font>
        <b/>
      </font>
    </dxf>
    <dxf>
      <font>
        <b/>
      </font>
    </dxf>
    <dxf>
      <font>
        <b/>
      </font>
    </dxf>
    <dxf>
      <font>
        <b/>
      </font>
    </dxf>
    <dxf>
      <font>
        <b/>
      </font>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alignment vertical="center"/>
    </dxf>
    <dxf>
      <alignment vertical="center"/>
    </dxf>
    <dxf>
      <alignment vertical="center"/>
    </dxf>
    <dxf>
      <alignment horizontal="center"/>
    </dxf>
    <dxf>
      <alignment horizontal="center"/>
    </dxf>
    <dxf>
      <alignment horizontal="cent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font>
        <b/>
      </font>
    </dxf>
    <dxf>
      <font>
        <b/>
      </font>
    </dxf>
    <dxf>
      <font>
        <b/>
      </font>
    </dxf>
    <dxf>
      <fill>
        <patternFill>
          <bgColor theme="7" tint="0.59996337778862885"/>
        </patternFill>
      </fill>
    </dxf>
    <dxf>
      <fill>
        <patternFill>
          <bgColor theme="7" tint="0.59996337778862885"/>
        </patternFill>
      </fill>
    </dxf>
    <dxf>
      <font>
        <color rgb="FF9C0006"/>
      </font>
      <fill>
        <patternFill>
          <bgColor rgb="FFFFC7CE"/>
        </patternFill>
      </fill>
    </dxf>
    <dxf>
      <fill>
        <patternFill>
          <bgColor theme="5" tint="0.39994506668294322"/>
        </patternFill>
      </fill>
    </dxf>
    <dxf>
      <font>
        <color rgb="FF9C0006"/>
      </font>
      <fill>
        <patternFill>
          <bgColor rgb="FFFFC7CE"/>
        </patternFill>
      </fill>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alignment horizontal="center"/>
    </dxf>
    <dxf>
      <alignment horizontal="center"/>
    </dxf>
    <dxf>
      <font>
        <sz val="12"/>
      </font>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alignment horizontal="center"/>
    </dxf>
    <dxf>
      <alignment horizontal="center"/>
    </dxf>
    <dxf>
      <font>
        <sz val="12"/>
      </font>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border>
    </dxf>
    <dxf>
      <alignment vertical="center"/>
    </dxf>
    <dxf>
      <alignment vertical="center"/>
    </dxf>
    <dxf>
      <border>
        <top style="medium">
          <color indexed="64"/>
        </top>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b/>
      </font>
    </dxf>
    <dxf>
      <font>
        <sz val="10"/>
      </font>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thin">
          <color indexed="64"/>
        </top>
      </border>
    </dxf>
    <dxf>
      <border>
        <top style="thin">
          <color indexed="64"/>
        </top>
      </border>
    </dxf>
    <dxf>
      <alignment vertical="center"/>
    </dxf>
    <dxf>
      <border>
        <horizontal style="thin">
          <color indexed="64"/>
        </horizontal>
      </border>
    </dxf>
    <dxf>
      <alignment horizontal="center"/>
    </dxf>
    <dxf>
      <alignment horizontal="general"/>
    </dxf>
    <dxf>
      <border>
        <top style="thin">
          <color indexed="64"/>
        </top>
      </border>
    </dxf>
    <dxf>
      <border>
        <top style="thin">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vertical="center"/>
    </dxf>
    <dxf>
      <alignment vertical="bottom"/>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auto="1"/>
        </patternFill>
      </fill>
    </dxf>
    <dxf>
      <fill>
        <patternFill>
          <bgColor auto="1"/>
        </patternFill>
      </fill>
    </dxf>
    <dxf>
      <fill>
        <patternFill patternType="solid">
          <bgColor theme="7" tint="0.59999389629810485"/>
        </patternFill>
      </fill>
    </dxf>
    <dxf>
      <fill>
        <patternFill patternType="solid">
          <bgColor theme="7" tint="0.59999389629810485"/>
        </patternFill>
      </fill>
    </dxf>
    <dxf>
      <fill>
        <patternFill>
          <bgColor auto="1"/>
        </patternFill>
      </fill>
    </dxf>
    <dxf>
      <fill>
        <patternFill>
          <bgColor auto="1"/>
        </patternFill>
      </fill>
    </dxf>
    <dxf>
      <fill>
        <patternFill>
          <bgColor auto="1"/>
        </patternFill>
      </fill>
    </dxf>
    <dxf>
      <fill>
        <patternFill>
          <bgColor auto="1"/>
        </patternFill>
      </fill>
    </dxf>
    <dxf>
      <fill>
        <patternFill patternType="solid">
          <bgColor theme="7" tint="0.79998168889431442"/>
        </patternFill>
      </fill>
    </dxf>
    <dxf>
      <fill>
        <patternFill patternType="solid">
          <bgColor theme="7" tint="0.79998168889431442"/>
        </patternFill>
      </fill>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fill>
        <patternFill patternType="solid">
          <bgColor theme="4" tint="0.79998168889431442"/>
        </patternFill>
      </fill>
    </dxf>
    <dxf>
      <fill>
        <patternFill patternType="solid">
          <bgColor theme="4" tint="0.79998168889431442"/>
        </patternFill>
      </fill>
    </dxf>
    <dxf>
      <fill>
        <patternFill>
          <bgColor auto="1"/>
        </patternFill>
      </fill>
    </dxf>
    <dxf>
      <fill>
        <patternFill patternType="solid">
          <bgColor theme="9" tint="0.59999389629810485"/>
        </patternFill>
      </fill>
    </dxf>
    <dxf>
      <border>
        <top style="medium">
          <color indexed="64"/>
        </top>
        <bottom style="medium">
          <color indexed="64"/>
        </bottom>
      </border>
    </dxf>
    <dxf>
      <border>
        <top style="medium">
          <color indexed="64"/>
        </top>
        <bottom style="medium">
          <color indexed="64"/>
        </bottom>
      </border>
    </dxf>
    <dxf>
      <fill>
        <patternFill>
          <bgColor auto="1"/>
        </patternFill>
      </fill>
    </dxf>
    <dxf>
      <fill>
        <patternFill patternType="solid">
          <bgColor theme="9" tint="0.79998168889431442"/>
        </patternFill>
      </fill>
    </dxf>
    <dxf>
      <fill>
        <patternFill>
          <bgColor auto="1"/>
        </patternFill>
      </fill>
    </dxf>
    <dxf>
      <fill>
        <patternFill>
          <bgColor theme="9" tint="0.59999389629810485"/>
        </patternFill>
      </fill>
    </dxf>
    <dxf>
      <fill>
        <patternFill>
          <bgColor auto="1"/>
        </patternFill>
      </fill>
    </dxf>
    <dxf>
      <fill>
        <patternFill>
          <bgColor auto="1"/>
        </patternFill>
      </fill>
    </dxf>
    <dxf>
      <fill>
        <patternFill patternType="solid">
          <bgColor theme="9" tint="0.59999389629810485"/>
        </patternFill>
      </fill>
    </dxf>
    <dxf>
      <fill>
        <patternFill patternType="solid">
          <bgColor theme="9" tint="0.59999389629810485"/>
        </patternFill>
      </fill>
    </dxf>
    <dxf>
      <fill>
        <patternFill>
          <bgColor auto="1"/>
        </patternFill>
      </fill>
    </dxf>
    <dxf>
      <fill>
        <patternFill>
          <bgColor auto="1"/>
        </patternFill>
      </fill>
    </dxf>
    <dxf>
      <fill>
        <patternFill patternType="solid">
          <bgColor theme="9" tint="0.79998168889431442"/>
        </patternFill>
      </fill>
    </dxf>
    <dxf>
      <fill>
        <patternFill patternType="solid">
          <bgColor theme="9" tint="0.79998168889431442"/>
        </patternFill>
      </fill>
    </dxf>
    <dxf>
      <fill>
        <patternFill>
          <bgColor auto="1"/>
        </patternFill>
      </fill>
    </dxf>
    <dxf>
      <fill>
        <patternFill>
          <bgColor auto="1"/>
        </patternFill>
      </fill>
    </dxf>
    <dxf>
      <fill>
        <patternFill patternType="solid">
          <bgColor theme="9" tint="0.79998168889431442"/>
        </patternFill>
      </fill>
    </dxf>
    <dxf>
      <border>
        <top style="medium">
          <color indexed="64"/>
        </top>
        <bottom style="medium">
          <color indexed="64"/>
        </bottom>
      </border>
    </dxf>
    <dxf>
      <border>
        <top style="medium">
          <color indexed="64"/>
        </top>
        <bottom style="medium">
          <color indexed="64"/>
        </bottom>
      </border>
    </dxf>
    <dxf>
      <fill>
        <patternFill>
          <bgColor auto="1"/>
        </patternFill>
      </fill>
    </dxf>
    <dxf>
      <fill>
        <patternFill patternType="solid">
          <bgColor theme="9" tint="0.59999389629810485"/>
        </patternFill>
      </fill>
    </dxf>
    <dxf>
      <fill>
        <patternFill patternType="solid">
          <bgColor theme="9" tint="0.59999389629810485"/>
        </patternFill>
      </fil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vertical style="thin">
          <color indexed="64"/>
        </vertic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alignment vertical="center"/>
    </dxf>
    <dxf>
      <alignment horizontal="center"/>
    </dxf>
    <dxf>
      <alignment vertical="center"/>
    </dxf>
    <dxf>
      <alignment horizontal="center"/>
    </dxf>
    <dxf>
      <border>
        <left/>
        <right/>
        <top/>
        <bottom/>
        <vertical/>
        <horizontal/>
      </border>
    </dxf>
    <dxf>
      <border>
        <left/>
        <right/>
        <top/>
        <bottom/>
        <vertical/>
        <horizontal/>
      </border>
    </dxf>
    <dxf>
      <border>
        <left style="medium">
          <color indexed="64"/>
        </left>
        <right style="medium">
          <color indexed="64"/>
        </right>
        <top style="medium">
          <color indexed="64"/>
        </top>
        <bottom style="medium">
          <color indexed="64"/>
        </bottom>
      </border>
    </dxf>
    <dxf>
      <alignment horizontal="center"/>
    </dxf>
    <dxf>
      <alignment horizontal="general"/>
    </dxf>
    <dxf>
      <alignment vertical="center"/>
    </dxf>
    <dxf>
      <border>
        <right/>
        <top/>
        <bottom/>
        <horizontal/>
      </border>
    </dxf>
    <dxf>
      <font>
        <sz val="12"/>
      </font>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top/>
        <bottom/>
      </border>
    </dxf>
    <dxf>
      <border>
        <left/>
        <right/>
        <top/>
        <bottom/>
        <vertical/>
        <horizontal/>
      </border>
    </dxf>
    <dxf>
      <alignment vertical="center"/>
    </dxf>
    <dxf>
      <fill>
        <patternFill>
          <bgColor auto="1"/>
        </patternFill>
      </fill>
    </dxf>
    <dxf>
      <fill>
        <patternFill>
          <bgColor auto="1"/>
        </patternFill>
      </fill>
    </dxf>
    <dxf>
      <alignment vertical="center"/>
    </dxf>
    <dxf>
      <alignment horizontal="center"/>
    </dxf>
    <dxf>
      <border>
        <left/>
        <top/>
        <vertical/>
        <horizontal/>
      </bord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general"/>
    </dxf>
    <dxf>
      <alignment vertical="center"/>
    </dxf>
    <dxf>
      <alignment vertical="bottom"/>
    </dxf>
    <dxf>
      <alignment vertical="center"/>
    </dxf>
    <dxf>
      <alignment horizontal="center"/>
    </dxf>
    <dxf>
      <alignment horizontal="center"/>
    </dxf>
    <dxf>
      <alignment horizontal="general"/>
    </dxf>
    <dxf>
      <alignment vertical="center"/>
    </dxf>
    <dxf>
      <alignment vertical="bottom"/>
    </dxf>
    <dxf>
      <alignment vertic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border>
    </dxf>
    <dxf>
      <alignment vertical="center"/>
    </dxf>
    <dxf>
      <alignment vertical="center"/>
    </dxf>
    <dxf>
      <border>
        <top style="medium">
          <color indexed="64"/>
        </top>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b/>
      </font>
    </dxf>
    <dxf>
      <font>
        <sz val="10"/>
      </font>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thin">
          <color indexed="64"/>
        </top>
      </border>
    </dxf>
    <dxf>
      <border>
        <top style="thin">
          <color indexed="64"/>
        </top>
      </border>
    </dxf>
    <dxf>
      <alignment vertical="center"/>
    </dxf>
    <dxf>
      <border>
        <horizontal style="thin">
          <color indexed="64"/>
        </horizontal>
      </border>
    </dxf>
    <dxf>
      <alignment horizontal="center"/>
    </dxf>
    <dxf>
      <alignment horizontal="general"/>
    </dxf>
    <dxf>
      <border>
        <top style="thin">
          <color indexed="64"/>
        </top>
      </border>
    </dxf>
    <dxf>
      <border>
        <top style="thin">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vertical="center"/>
    </dxf>
    <dxf>
      <alignment vertical="bottom"/>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auto="1"/>
        </patternFill>
      </fill>
    </dxf>
    <dxf>
      <fill>
        <patternFill>
          <bgColor auto="1"/>
        </patternFill>
      </fill>
    </dxf>
    <dxf>
      <fill>
        <patternFill patternType="solid">
          <bgColor theme="7" tint="0.59999389629810485"/>
        </patternFill>
      </fill>
    </dxf>
    <dxf>
      <fill>
        <patternFill patternType="solid">
          <bgColor theme="7" tint="0.59999389629810485"/>
        </patternFill>
      </fill>
    </dxf>
    <dxf>
      <fill>
        <patternFill>
          <bgColor auto="1"/>
        </patternFill>
      </fill>
    </dxf>
    <dxf>
      <fill>
        <patternFill>
          <bgColor auto="1"/>
        </patternFill>
      </fill>
    </dxf>
    <dxf>
      <fill>
        <patternFill>
          <bgColor auto="1"/>
        </patternFill>
      </fill>
    </dxf>
    <dxf>
      <fill>
        <patternFill>
          <bgColor auto="1"/>
        </patternFill>
      </fill>
    </dxf>
    <dxf>
      <fill>
        <patternFill patternType="solid">
          <bgColor theme="7" tint="0.79998168889431442"/>
        </patternFill>
      </fill>
    </dxf>
    <dxf>
      <fill>
        <patternFill patternType="solid">
          <bgColor theme="7" tint="0.79998168889431442"/>
        </patternFill>
      </fill>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fill>
        <patternFill patternType="solid">
          <bgColor theme="4" tint="0.79998168889431442"/>
        </patternFill>
      </fill>
    </dxf>
    <dxf>
      <fill>
        <patternFill patternType="solid">
          <bgColor theme="4" tint="0.79998168889431442"/>
        </patternFill>
      </fill>
    </dxf>
    <dxf>
      <fill>
        <patternFill>
          <bgColor auto="1"/>
        </patternFill>
      </fill>
    </dxf>
    <dxf>
      <fill>
        <patternFill patternType="solid">
          <bgColor theme="9" tint="0.59999389629810485"/>
        </patternFill>
      </fill>
    </dxf>
    <dxf>
      <border>
        <top style="medium">
          <color indexed="64"/>
        </top>
        <bottom style="medium">
          <color indexed="64"/>
        </bottom>
      </border>
    </dxf>
    <dxf>
      <border>
        <top style="medium">
          <color indexed="64"/>
        </top>
        <bottom style="medium">
          <color indexed="64"/>
        </bottom>
      </border>
    </dxf>
    <dxf>
      <fill>
        <patternFill>
          <bgColor auto="1"/>
        </patternFill>
      </fill>
    </dxf>
    <dxf>
      <fill>
        <patternFill patternType="solid">
          <bgColor theme="9" tint="0.79998168889431442"/>
        </patternFill>
      </fill>
    </dxf>
    <dxf>
      <fill>
        <patternFill>
          <bgColor auto="1"/>
        </patternFill>
      </fill>
    </dxf>
    <dxf>
      <fill>
        <patternFill>
          <bgColor theme="9" tint="0.59999389629810485"/>
        </patternFill>
      </fill>
    </dxf>
    <dxf>
      <fill>
        <patternFill>
          <bgColor auto="1"/>
        </patternFill>
      </fill>
    </dxf>
    <dxf>
      <fill>
        <patternFill>
          <bgColor auto="1"/>
        </patternFill>
      </fill>
    </dxf>
    <dxf>
      <fill>
        <patternFill patternType="solid">
          <bgColor theme="9" tint="0.59999389629810485"/>
        </patternFill>
      </fill>
    </dxf>
    <dxf>
      <fill>
        <patternFill patternType="solid">
          <bgColor theme="9" tint="0.59999389629810485"/>
        </patternFill>
      </fill>
    </dxf>
    <dxf>
      <fill>
        <patternFill>
          <bgColor auto="1"/>
        </patternFill>
      </fill>
    </dxf>
    <dxf>
      <fill>
        <patternFill>
          <bgColor auto="1"/>
        </patternFill>
      </fill>
    </dxf>
    <dxf>
      <fill>
        <patternFill patternType="solid">
          <bgColor theme="9" tint="0.79998168889431442"/>
        </patternFill>
      </fill>
    </dxf>
    <dxf>
      <fill>
        <patternFill patternType="solid">
          <bgColor theme="9" tint="0.79998168889431442"/>
        </patternFill>
      </fill>
    </dxf>
    <dxf>
      <fill>
        <patternFill>
          <bgColor auto="1"/>
        </patternFill>
      </fill>
    </dxf>
    <dxf>
      <fill>
        <patternFill>
          <bgColor auto="1"/>
        </patternFill>
      </fill>
    </dxf>
    <dxf>
      <fill>
        <patternFill patternType="solid">
          <bgColor theme="9" tint="0.79998168889431442"/>
        </patternFill>
      </fill>
    </dxf>
    <dxf>
      <border>
        <top style="medium">
          <color indexed="64"/>
        </top>
        <bottom style="medium">
          <color indexed="64"/>
        </bottom>
      </border>
    </dxf>
    <dxf>
      <border>
        <top style="medium">
          <color indexed="64"/>
        </top>
        <bottom style="medium">
          <color indexed="64"/>
        </bottom>
      </border>
    </dxf>
    <dxf>
      <fill>
        <patternFill>
          <bgColor auto="1"/>
        </patternFill>
      </fill>
    </dxf>
    <dxf>
      <fill>
        <patternFill patternType="solid">
          <bgColor theme="9" tint="0.59999389629810485"/>
        </patternFill>
      </fill>
    </dxf>
    <dxf>
      <fill>
        <patternFill patternType="solid">
          <bgColor theme="9" tint="0.59999389629810485"/>
        </patternFill>
      </fil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vertical style="thin">
          <color indexed="64"/>
        </vertic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alignment vertical="center"/>
    </dxf>
    <dxf>
      <alignment horizontal="center"/>
    </dxf>
    <dxf>
      <alignment vertical="center"/>
    </dxf>
    <dxf>
      <alignment horizontal="center"/>
    </dxf>
    <dxf>
      <border>
        <left/>
        <right/>
        <top/>
        <bottom/>
        <vertical/>
        <horizontal/>
      </border>
    </dxf>
    <dxf>
      <border>
        <left/>
        <right/>
        <top/>
        <bottom/>
        <vertical/>
        <horizontal/>
      </border>
    </dxf>
    <dxf>
      <border>
        <left style="medium">
          <color indexed="64"/>
        </left>
        <right style="medium">
          <color indexed="64"/>
        </right>
        <top style="medium">
          <color indexed="64"/>
        </top>
        <bottom style="medium">
          <color indexed="64"/>
        </bottom>
      </border>
    </dxf>
    <dxf>
      <alignment horizontal="center"/>
    </dxf>
    <dxf>
      <alignment horizontal="general"/>
    </dxf>
    <dxf>
      <alignment vertical="center"/>
    </dxf>
    <dxf>
      <border>
        <right/>
        <top/>
        <bottom/>
        <horizontal/>
      </border>
    </dxf>
    <dxf>
      <font>
        <sz val="12"/>
      </font>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top/>
        <bottom/>
      </border>
    </dxf>
    <dxf>
      <border>
        <left/>
        <right/>
        <top/>
        <bottom/>
        <vertical/>
        <horizontal/>
      </border>
    </dxf>
    <dxf>
      <alignment vertical="center"/>
    </dxf>
    <dxf>
      <fill>
        <patternFill>
          <bgColor auto="1"/>
        </patternFill>
      </fill>
    </dxf>
    <dxf>
      <fill>
        <patternFill>
          <bgColor auto="1"/>
        </patternFill>
      </fill>
    </dxf>
    <dxf>
      <alignment vertical="center"/>
    </dxf>
    <dxf>
      <alignment horizontal="center"/>
    </dxf>
    <dxf>
      <border>
        <left/>
        <top/>
        <vertical/>
        <horizontal/>
      </bord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ont>
        <b val="0"/>
      </font>
    </dxf>
    <dxf>
      <border>
        <top style="medium">
          <color indexed="64"/>
        </top>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alignment horizontal="center"/>
    </dxf>
    <dxf>
      <alignment horizontal="center"/>
    </dxf>
    <dxf>
      <alignment horizontal="center"/>
    </dxf>
    <dxf>
      <alignment vertical="center"/>
    </dxf>
    <dxf>
      <alignment vertical="center"/>
    </dxf>
    <dxf>
      <alignment vertical="cent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font>
        <b/>
      </font>
    </dxf>
    <dxf>
      <font>
        <b/>
      </font>
    </dxf>
    <dxf>
      <font>
        <b/>
      </font>
    </dxf>
    <dxf>
      <font>
        <b/>
      </font>
    </dxf>
    <dxf>
      <font>
        <b/>
      </font>
    </dxf>
    <dxf>
      <border>
        <bottom style="medium">
          <color indexed="64"/>
        </bottom>
      </border>
    </dxf>
    <dxf>
      <border>
        <bottom style="medium">
          <color indexed="64"/>
        </bottom>
      </border>
    </dxf>
    <dxf>
      <border>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medium">
          <color indexed="64"/>
        </top>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alignment horizontal="center"/>
    </dxf>
    <dxf>
      <alignment horizontal="center"/>
    </dxf>
    <dxf>
      <alignment horizontal="general"/>
    </dxf>
    <dxf>
      <alignment horizontal="general"/>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alignment horizontal="center"/>
    </dxf>
    <dxf>
      <alignment vertical="center"/>
    </dxf>
    <dxf>
      <alignment horizontal="center"/>
    </dxf>
    <dxf>
      <numFmt numFmtId="3" formatCode="#,##0"/>
    </dxf>
    <dxf>
      <numFmt numFmtId="3" formatCode="#,##0"/>
    </dxf>
    <dxf>
      <numFmt numFmtId="3" formatCode="#,##0"/>
    </dxf>
    <dxf>
      <numFmt numFmtId="166" formatCode="#,##0.0"/>
    </dxf>
    <dxf>
      <numFmt numFmtId="4" formatCode="#,##0.00"/>
    </dxf>
    <dxf>
      <numFmt numFmtId="166" formatCode="#,##0.0"/>
    </dxf>
    <dxf>
      <border>
        <bottom style="medium">
          <color indexed="64"/>
        </bottom>
      </border>
    </dxf>
    <dxf>
      <border>
        <bottom style="medium">
          <color indexed="64"/>
        </bottom>
      </border>
    </dxf>
    <dxf>
      <font>
        <b/>
      </font>
    </dxf>
    <dxf>
      <font>
        <b/>
      </font>
    </dxf>
    <dxf>
      <font>
        <b/>
      </font>
    </dxf>
    <dxf>
      <font>
        <b/>
      </font>
    </dxf>
    <dxf>
      <font>
        <b/>
      </font>
    </dxf>
    <dxf>
      <font>
        <b/>
      </font>
    </dxf>
    <dxf>
      <font>
        <b/>
      </font>
    </dxf>
    <dxf>
      <border>
        <bottom style="medium">
          <color indexed="64"/>
        </bottom>
      </border>
    </dxf>
    <dxf>
      <border>
        <bottom style="medium">
          <color indexed="64"/>
        </bottom>
      </border>
    </dxf>
    <dxf>
      <border>
        <top style="medium">
          <color indexed="64"/>
        </top>
      </border>
    </dxf>
    <dxf>
      <border>
        <top style="medium">
          <color indexed="64"/>
        </top>
      </border>
    </dxf>
    <dxf>
      <alignment horizontal="center"/>
    </dxf>
    <dxf>
      <alignment horizontal="left"/>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font>
        <b/>
      </font>
    </dxf>
    <dxf>
      <alignment horizontal="center"/>
    </dxf>
    <dxf>
      <alignment horizontal="center"/>
    </dxf>
    <dxf>
      <alignment horizontal="left"/>
    </dxf>
    <dxf>
      <alignment horizontal="left"/>
    </dxf>
    <dxf>
      <alignment vertical="center"/>
    </dxf>
    <dxf>
      <alignment vertical="center"/>
    </dxf>
    <dxf>
      <alignment horizontal="center"/>
    </dxf>
    <dxf>
      <alignment horizontal="cent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medium">
          <color indexed="64"/>
        </top>
      </border>
    </dxf>
    <dxf>
      <border>
        <top style="medium">
          <color indexed="64"/>
        </top>
      </border>
    </dxf>
    <dxf>
      <alignment vertical="center"/>
    </dxf>
    <dxf>
      <alignment vertical="center"/>
    </dxf>
    <dxf>
      <alignment horizontal="center"/>
    </dxf>
    <dxf>
      <alignment horizontal="center"/>
    </dxf>
    <dxf>
      <alignment horizontal="general"/>
    </dxf>
    <dxf>
      <alignment horizontal="general"/>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top style="medium">
          <color indexed="64"/>
        </top>
        <bottom style="medium">
          <color indexed="64"/>
        </bottom>
      </border>
    </dxf>
    <dxf>
      <border>
        <top style="medium">
          <color indexed="64"/>
        </top>
        <bottom style="medium">
          <color indexed="64"/>
        </bottom>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 formatCode="#,##0"/>
    </dxf>
    <dxf>
      <numFmt numFmtId="166" formatCode="#,##0.0"/>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border>
        <top style="medium">
          <color indexed="64"/>
        </top>
      </border>
    </dxf>
    <dxf>
      <border>
        <right style="medium">
          <color indexed="64"/>
        </right>
      </border>
    </dxf>
    <dxf>
      <border>
        <left style="medium">
          <color indexed="64"/>
        </left>
        <right style="medium">
          <color indexed="64"/>
        </right>
        <top style="medium">
          <color indexed="64"/>
        </top>
        <bottom style="medium">
          <color indexed="64"/>
        </bottom>
      </border>
    </dxf>
    <dxf>
      <alignment vertical="center"/>
    </dxf>
    <dxf>
      <alignment horizontal="cent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border>
    </dxf>
    <dxf>
      <border>
        <left/>
        <right/>
        <top/>
        <bottom/>
      </border>
    </dxf>
    <dxf>
      <alignment vertical="center"/>
    </dxf>
    <dxf>
      <alignment horizontal="center"/>
    </dxf>
    <dxf>
      <border>
        <left style="medium">
          <color indexed="64"/>
        </left>
        <right style="medium">
          <color indexed="64"/>
        </right>
        <top style="medium">
          <color indexed="64"/>
        </top>
        <bottom style="medium">
          <color indexed="64"/>
        </bottom>
      </bord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double">
          <color indexed="64"/>
        </bottom>
      </border>
    </dxf>
    <dxf>
      <border>
        <bottom style="double">
          <color indexed="64"/>
        </bottom>
      </border>
    </dxf>
    <dxf>
      <border>
        <bottom style="double">
          <color indexed="64"/>
        </bottom>
      </border>
    </dxf>
    <dxf>
      <border>
        <bottom style="double">
          <color indexed="64"/>
        </bottom>
      </border>
    </dxf>
    <dxf>
      <border>
        <bottom style="double">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medium">
          <color indexed="64"/>
        </top>
        <bottom style="medium">
          <color indexed="64"/>
        </bottom>
      </border>
    </dxf>
    <dxf>
      <border>
        <top style="medium">
          <color indexed="64"/>
        </top>
        <bottom style="medium">
          <color indexed="64"/>
        </bottom>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bord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thin">
          <color indexed="64"/>
        </bottom>
      </border>
    </dxf>
    <dxf>
      <border>
        <bottom style="thin">
          <color indexed="64"/>
        </bottom>
      </border>
    </dxf>
    <dxf>
      <border>
        <bottom style="thin">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top style="medium">
          <color indexed="64"/>
        </top>
        <bottom style="medium">
          <color indexed="64"/>
        </bottom>
      </border>
    </dxf>
    <dxf>
      <border>
        <top style="medium">
          <color indexed="64"/>
        </top>
        <bottom style="medium">
          <color indexed="64"/>
        </bottom>
      </border>
    </dxf>
    <dxf>
      <border>
        <bottom style="thin">
          <color indexed="64"/>
        </bottom>
      </border>
    </dxf>
    <dxf>
      <border>
        <bottom style="thin">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border>
        <top style="medium">
          <color indexed="64"/>
        </top>
      </border>
    </dxf>
    <dxf>
      <border>
        <top style="medium">
          <color indexed="64"/>
        </top>
      </border>
    </dxf>
    <dxf>
      <border>
        <top style="medium">
          <color indexed="64"/>
        </top>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3" formatCode="#,##0"/>
    </dxf>
    <dxf>
      <numFmt numFmtId="3" formatCode="#,##0"/>
    </dxf>
    <dxf>
      <numFmt numFmtId="3" formatCode="#,##0"/>
    </dxf>
    <dxf>
      <numFmt numFmtId="3" formatCode="#,##0"/>
    </dxf>
    <dxf>
      <numFmt numFmtId="3" formatCode="#,##0"/>
    </dxf>
    <dxf>
      <numFmt numFmtId="3" formatCode="#,##0"/>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6" tint="0.59999389629810485"/>
        </patternFill>
      </fill>
    </dxf>
    <dxf>
      <fill>
        <patternFill>
          <bgColor theme="6" tint="0.59999389629810485"/>
        </patternFill>
      </fill>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top style="medium">
          <color indexed="64"/>
        </top>
        <bottom style="medium">
          <color indexed="64"/>
        </bottom>
      </border>
    </dxf>
    <dxf>
      <border>
        <top style="medium">
          <color indexed="64"/>
        </top>
        <bottom style="medium">
          <color indexed="64"/>
        </bottom>
      </border>
    </dxf>
    <dxf>
      <alignment vertical="center"/>
    </dxf>
    <dxf>
      <alignment vertical="center"/>
    </dxf>
    <dxf>
      <alignment vertical="cent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alignment vertical="center"/>
    </dxf>
    <dxf>
      <alignment vertical="center"/>
    </dxf>
    <dxf>
      <alignment vertical="bottom"/>
    </dxf>
    <dxf>
      <alignment vertical="bottom"/>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medium">
          <color indexed="64"/>
        </bottom>
      </border>
    </dxf>
    <dxf>
      <border>
        <bottom style="medium">
          <color indexed="64"/>
        </bottom>
      </border>
    </dxf>
    <dxf>
      <border>
        <left style="medium">
          <color indexed="64"/>
        </lef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thin">
          <color indexed="64"/>
        </right>
        <top style="thin">
          <color indexed="64"/>
        </top>
        <bottom style="thin">
          <color indexed="64"/>
        </bottom>
        <horizontal style="thin">
          <color indexed="64"/>
        </horizontal>
      </border>
    </dxf>
    <dxf>
      <border>
        <right style="thin">
          <color indexed="64"/>
        </right>
        <top style="thin">
          <color indexed="64"/>
        </top>
        <bottom style="thin">
          <color indexed="64"/>
        </bottom>
        <horizontal style="thin">
          <color indexed="64"/>
        </horizontal>
      </bord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bottom style="medium">
          <color indexed="64"/>
        </bottom>
      </border>
    </dxf>
    <dxf>
      <border>
        <bottom style="medium">
          <color indexed="64"/>
        </bottom>
      </border>
    </dxf>
    <dxf>
      <alignment horizontal="center"/>
    </dxf>
    <dxf>
      <alignment horizontal="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horizontal style="thin">
          <color indexed="64"/>
        </horizontal>
      </border>
    </dxf>
    <dxf>
      <border>
        <left style="thin">
          <color indexed="64"/>
        </left>
        <right style="thin">
          <color indexed="64"/>
        </right>
        <top style="thin">
          <color indexed="64"/>
        </top>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horizontal style="thin">
          <color indexed="64"/>
        </horizontal>
      </border>
    </dxf>
    <dxf>
      <border>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alignment horizontal="center"/>
    </dxf>
    <dxf>
      <alignment horizontal="general"/>
    </dxf>
    <dxf>
      <alignment horizontal="general"/>
    </dxf>
    <dxf>
      <alignment horizontal="center"/>
    </dxf>
    <dxf>
      <alignment horizontal="center"/>
    </dxf>
    <dxf>
      <alignment horizontal="center"/>
    </dxf>
    <dxf>
      <alignment horizontal="general"/>
    </dxf>
    <dxf>
      <alignment horizontal="general"/>
    </dxf>
    <dxf>
      <alignment horizontal="general"/>
    </dxf>
    <dxf>
      <border>
        <right style="medium">
          <color indexed="64"/>
        </right>
      </border>
    </dxf>
    <dxf>
      <border>
        <right style="medium">
          <color indexed="64"/>
        </right>
      </border>
    </dxf>
    <dxf>
      <border>
        <right style="medium">
          <color indexed="64"/>
        </right>
      </border>
    </dxf>
    <dxf>
      <border>
        <top style="medium">
          <color indexed="64"/>
        </top>
      </border>
    </dxf>
    <dxf>
      <border>
        <top style="medium">
          <color indexed="64"/>
        </top>
      </border>
    </dxf>
    <dxf>
      <border>
        <bottom style="medium">
          <color indexed="64"/>
        </bottom>
      </border>
    </dxf>
    <dxf>
      <border>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general"/>
    </dxf>
    <dxf>
      <alignment horizontal="general"/>
    </dxf>
    <dxf>
      <alignment horizontal="general"/>
    </dxf>
    <dxf>
      <alignment horizontal="general"/>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alignment vertical="center"/>
    </dxf>
    <dxf>
      <alignment vertic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alignment vertical="center"/>
    </dxf>
    <dxf>
      <alignment horizontal="general"/>
    </dxf>
    <dxf>
      <border>
        <left style="medium">
          <color indexed="64"/>
        </left>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border>
        <top style="medium">
          <color indexed="64"/>
        </top>
      </border>
    </dxf>
    <dxf>
      <border>
        <top style="medium">
          <color indexed="64"/>
        </top>
      </border>
    </dxf>
    <dxf>
      <border>
        <bottom style="medium">
          <color indexed="64"/>
        </bottom>
      </border>
    </dxf>
    <dxf>
      <border>
        <bottom style="medium">
          <color indexed="64"/>
        </bottom>
      </border>
    </dxf>
    <dxf>
      <border>
        <bottom style="medium">
          <color indexed="64"/>
        </bottom>
      </border>
    </dxf>
    <dxf>
      <alignment vertical="center"/>
    </dxf>
    <dxf>
      <alignment vertical="center"/>
    </dxf>
    <dxf>
      <alignment vertic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alignment horizontal="center"/>
    </dxf>
    <dxf>
      <alignment horizontal="center"/>
    </dxf>
    <dxf>
      <alignment horizontal="general"/>
    </dxf>
    <dxf>
      <alignment horizontal="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left"/>
    </dxf>
    <dxf>
      <alignment horizontal="left"/>
    </dxf>
    <dxf>
      <alignment vertical="center"/>
    </dxf>
    <dxf>
      <alignment vertical="center"/>
    </dxf>
    <dxf>
      <alignment vertical="bottom"/>
    </dxf>
    <dxf>
      <alignment vertical="bottom"/>
    </dxf>
    <dxf>
      <alignment vertical="top"/>
    </dxf>
    <dxf>
      <alignment vertical="top"/>
    </dxf>
    <dxf>
      <alignment horizontal="center"/>
    </dxf>
    <dxf>
      <alignment horizontal="center"/>
    </dxf>
    <dxf>
      <alignment horizontal="left"/>
    </dxf>
    <dxf>
      <alignment horizontal="left"/>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medium">
          <color indexed="64"/>
        </bottom>
      </border>
    </dxf>
    <dxf>
      <border>
        <bottom style="medium">
          <color indexed="64"/>
        </bottom>
      </border>
    </dxf>
    <dxf>
      <alignment horizontal="center"/>
    </dxf>
    <dxf>
      <alignment horizontal="center"/>
    </dxf>
    <dxf>
      <alignment horizontal="right"/>
    </dxf>
    <dxf>
      <alignment horizontal="right"/>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center"/>
    </dxf>
    <dxf>
      <alignment horizontal="center"/>
    </dxf>
    <dxf>
      <alignment horizontal="left"/>
    </dxf>
    <dxf>
      <alignment horizontal="left"/>
    </dxf>
    <dxf>
      <alignment vertical="center"/>
    </dxf>
    <dxf>
      <alignment vertical="center"/>
    </dxf>
    <dxf>
      <alignment horizontal="center"/>
    </dxf>
    <dxf>
      <alignment horizontal="cent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alignment horizontal="general"/>
    </dxf>
    <dxf>
      <alignment horizontal="general"/>
    </dxf>
    <dxf>
      <alignment horizontal="center"/>
    </dxf>
    <dxf>
      <alignment horizontal="center"/>
    </dxf>
    <dxf>
      <alignment horizontal="general"/>
    </dxf>
    <dxf>
      <alignment horizontal="general"/>
    </dxf>
    <dxf>
      <border>
        <top style="medium">
          <color indexed="64"/>
        </top>
        <bottom style="medium">
          <color indexed="64"/>
        </bottom>
      </border>
    </dxf>
    <dxf>
      <border>
        <top style="medium">
          <color indexed="64"/>
        </top>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top style="medium">
          <color indexed="64"/>
        </top>
        <bottom style="medium">
          <color indexed="64"/>
        </bottom>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 formatCode="#,##0"/>
    </dxf>
    <dxf>
      <numFmt numFmtId="166" formatCode="#,##0.0"/>
    </dxf>
    <dxf>
      <border>
        <left style="medium">
          <color indexed="64"/>
        </left>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border>
        <top style="medium">
          <color indexed="64"/>
        </top>
      </border>
    </dxf>
    <dxf>
      <border>
        <right style="medium">
          <color indexed="64"/>
        </right>
      </border>
    </dxf>
    <dxf>
      <border>
        <left style="medium">
          <color indexed="64"/>
        </left>
        <right style="medium">
          <color indexed="64"/>
        </right>
        <top style="medium">
          <color indexed="64"/>
        </top>
        <bottom style="medium">
          <color indexed="64"/>
        </bottom>
      </border>
    </dxf>
    <dxf>
      <alignment vertical="center"/>
    </dxf>
    <dxf>
      <alignment horizontal="cent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border>
    </dxf>
    <dxf>
      <border>
        <left/>
        <right/>
        <top/>
        <bottom/>
      </border>
    </dxf>
    <dxf>
      <alignment vertical="center"/>
    </dxf>
    <dxf>
      <alignment horizontal="center"/>
    </dxf>
    <dxf>
      <border>
        <left style="medium">
          <color indexed="64"/>
        </left>
        <right style="medium">
          <color indexed="64"/>
        </right>
        <top style="medium">
          <color indexed="64"/>
        </top>
        <bottom style="medium">
          <color indexed="64"/>
        </bottom>
      </bord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border>
        <top style="medium">
          <color indexed="64"/>
        </top>
      </border>
    </dxf>
    <dxf>
      <border>
        <top style="medium">
          <color indexed="64"/>
        </top>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font>
        <b/>
      </font>
    </dxf>
    <dxf>
      <font>
        <b/>
      </font>
    </dxf>
    <dxf>
      <font>
        <b/>
      </font>
    </dxf>
    <dxf>
      <font>
        <b/>
      </font>
    </dxf>
    <dxf>
      <font>
        <b/>
      </font>
    </dxf>
    <dxf>
      <border>
        <top style="medium">
          <color indexed="64"/>
        </top>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bottom"/>
    </dxf>
    <dxf>
      <alignment vertical="bottom"/>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left style="medium">
          <color indexed="64"/>
        </left>
        <bottom style="medium">
          <color indexed="64"/>
        </bottom>
      </border>
    </dxf>
    <dxf>
      <border>
        <left style="medium">
          <color indexed="64"/>
        </left>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thin">
          <color indexed="64"/>
        </right>
        <top style="thin">
          <color indexed="64"/>
        </top>
        <bottom style="thin">
          <color indexed="64"/>
        </bottom>
        <horizontal style="thin">
          <color indexed="64"/>
        </horizontal>
      </border>
    </dxf>
    <dxf>
      <border>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bottom style="medium">
          <color indexed="64"/>
        </bottom>
      </border>
    </dxf>
    <dxf>
      <border>
        <bottom style="medium">
          <color indexed="64"/>
        </bottom>
      </border>
    </dxf>
    <dxf>
      <alignment horizontal="center"/>
    </dxf>
    <dxf>
      <alignment horizontal="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horizontal style="thin">
          <color indexed="64"/>
        </horizontal>
      </border>
    </dxf>
    <dxf>
      <border>
        <left style="thin">
          <color indexed="64"/>
        </left>
        <right style="thin">
          <color indexed="64"/>
        </right>
        <top style="thin">
          <color indexed="64"/>
        </top>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horizontal style="thin">
          <color indexed="64"/>
        </horizontal>
      </border>
    </dxf>
    <dxf>
      <border>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alignment horizontal="center"/>
    </dxf>
    <dxf>
      <alignment horizontal="general"/>
    </dxf>
    <dxf>
      <alignment horizontal="general"/>
    </dxf>
    <dxf>
      <alignment horizontal="center"/>
    </dxf>
    <dxf>
      <alignment horizontal="center"/>
    </dxf>
    <dxf>
      <alignment horizontal="center"/>
    </dxf>
    <dxf>
      <alignment horizontal="general"/>
    </dxf>
    <dxf>
      <alignment horizontal="general"/>
    </dxf>
    <dxf>
      <alignment horizontal="general"/>
    </dxf>
    <dxf>
      <border>
        <right style="medium">
          <color indexed="64"/>
        </right>
      </border>
    </dxf>
    <dxf>
      <border>
        <right style="medium">
          <color indexed="64"/>
        </right>
      </border>
    </dxf>
    <dxf>
      <border>
        <right style="medium">
          <color indexed="64"/>
        </right>
      </border>
    </dxf>
    <dxf>
      <border>
        <right style="medium">
          <color indexed="64"/>
        </right>
      </border>
    </dxf>
    <dxf>
      <border>
        <top style="medium">
          <color indexed="64"/>
        </top>
      </border>
    </dxf>
    <dxf>
      <border>
        <top style="medium">
          <color indexed="64"/>
        </top>
      </border>
    </dxf>
    <dxf>
      <border>
        <bottom style="medium">
          <color indexed="64"/>
        </bottom>
      </border>
    </dxf>
    <dxf>
      <border>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general"/>
    </dxf>
    <dxf>
      <alignment horizontal="general"/>
    </dxf>
    <dxf>
      <alignment horizontal="general"/>
    </dxf>
    <dxf>
      <alignment horizontal="general"/>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alignment vertical="center"/>
    </dxf>
    <dxf>
      <alignment vertic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alignment vertical="center"/>
    </dxf>
    <dxf>
      <alignment horizontal="general"/>
    </dxf>
    <dxf>
      <border>
        <left style="medium">
          <color indexed="64"/>
        </left>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horizontal="center"/>
    </dxf>
    <dxf>
      <alignment horizontal="center"/>
    </dxf>
    <dxf>
      <alignment horizontal="center"/>
    </dxf>
    <dxf>
      <alignment horizontal="general"/>
    </dxf>
    <dxf>
      <alignment horizontal="general"/>
    </dxf>
    <dxf>
      <alignment horizontal="general"/>
    </dxf>
    <dxf>
      <border>
        <bottom style="medium">
          <color indexed="64"/>
        </bottom>
      </border>
    </dxf>
    <dxf>
      <border>
        <bottom style="medium">
          <color indexed="64"/>
        </bottom>
      </border>
    </dxf>
    <dxf>
      <alignment vertical="center"/>
    </dxf>
    <dxf>
      <alignment vertical="center"/>
    </dxf>
    <dxf>
      <alignment vertical="bottom"/>
    </dxf>
    <dxf>
      <alignment vertical="bottom"/>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medium">
          <color indexed="64"/>
        </bottom>
      </border>
    </dxf>
    <dxf>
      <border>
        <bottom style="medium">
          <color indexed="64"/>
        </bottom>
      </border>
    </dxf>
    <dxf>
      <border>
        <bottom style="medium">
          <color indexed="64"/>
        </bottom>
      </border>
    </dxf>
    <dxf>
      <border>
        <bottom style="thin">
          <color indexed="64"/>
        </bottom>
      </border>
    </dxf>
    <dxf>
      <border>
        <bottom style="thin">
          <color indexed="64"/>
        </bottom>
      </border>
    </dxf>
    <dxf>
      <border>
        <bottom style="thin">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medium">
          <color indexed="64"/>
        </top>
        <bottom style="medium">
          <color indexed="64"/>
        </bottom>
      </border>
    </dxf>
    <dxf>
      <border>
        <top style="medium">
          <color indexed="64"/>
        </top>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medium">
          <color indexed="64"/>
        </top>
      </border>
    </dxf>
    <dxf>
      <border>
        <top style="medium">
          <color indexed="64"/>
        </top>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medium">
          <color indexed="64"/>
        </top>
        <bottom style="medium">
          <color indexed="64"/>
        </bottom>
      </border>
    </dxf>
    <dxf>
      <border>
        <top style="medium">
          <color indexed="64"/>
        </top>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medium">
          <color indexed="64"/>
        </bottom>
      </border>
    </dxf>
    <dxf>
      <border>
        <bottom style="medium">
          <color indexed="64"/>
        </bottom>
      </border>
    </dxf>
    <dxf>
      <border>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top style="medium">
          <color indexed="64"/>
        </top>
        <bottom style="medium">
          <color indexed="64"/>
        </bottom>
      </border>
    </dxf>
    <dxf>
      <border>
        <top style="medium">
          <color indexed="64"/>
        </top>
        <bottom style="medium">
          <color indexed="64"/>
        </bottom>
      </border>
    </dxf>
    <dxf>
      <alignment vertical="center"/>
    </dxf>
    <dxf>
      <alignment vertical="center"/>
    </dxf>
    <dxf>
      <alignment vertical="bottom"/>
    </dxf>
    <dxf>
      <alignment vertical="bottom"/>
    </dxf>
    <dxf>
      <border>
        <top style="medium">
          <color indexed="64"/>
        </top>
      </border>
    </dxf>
    <dxf>
      <border>
        <top style="medium">
          <color indexed="64"/>
        </top>
      </bord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vertical="center"/>
    </dxf>
    <dxf>
      <alignment vertical="center"/>
    </dxf>
    <dxf>
      <alignment vertical="bottom"/>
    </dxf>
    <dxf>
      <alignment vertical="bottom"/>
    </dxf>
    <dxf>
      <alignment horizontal="center"/>
    </dxf>
    <dxf>
      <alignment horizontal="center"/>
    </dxf>
    <dxf>
      <alignment horizontal="general"/>
    </dxf>
    <dxf>
      <alignment horizontal="general"/>
    </dxf>
    <dxf>
      <border>
        <top style="medium">
          <color indexed="64"/>
        </top>
      </border>
    </dxf>
    <dxf>
      <border>
        <top style="medium">
          <color indexed="64"/>
        </top>
      </bord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bottom style="thin">
          <color indexed="64"/>
        </bottom>
      </border>
    </dxf>
    <dxf>
      <border>
        <bottom style="thin">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top style="medium">
          <color indexed="64"/>
        </top>
        <bottom style="medium">
          <color indexed="64"/>
        </bottom>
      </border>
    </dxf>
    <dxf>
      <border>
        <top style="medium">
          <color indexed="64"/>
        </top>
        <bottom style="medium">
          <color indexed="64"/>
        </bottom>
      </border>
    </dxf>
    <dxf>
      <border>
        <bottom style="thin">
          <color indexed="64"/>
        </bottom>
      </border>
    </dxf>
    <dxf>
      <border>
        <bottom style="thin">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medium">
          <color indexed="64"/>
        </top>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medium">
          <color indexed="64"/>
        </top>
        <bottom style="medium">
          <color indexed="64"/>
        </bottom>
      </border>
    </dxf>
    <dxf>
      <border>
        <top style="medium">
          <color indexed="64"/>
        </top>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vertical="center"/>
    </dxf>
    <dxf>
      <alignment vertical="center"/>
    </dxf>
    <dxf>
      <alignment vertical="bottom"/>
    </dxf>
    <dxf>
      <alignment vertical="bottom"/>
    </dxf>
    <dxf>
      <alignment horizontal="center"/>
    </dxf>
    <dxf>
      <alignment horizontal="center"/>
    </dxf>
    <dxf>
      <alignment horizontal="general"/>
    </dxf>
    <dxf>
      <alignment horizontal="general"/>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left"/>
    </dxf>
    <dxf>
      <alignment horizontal="left"/>
    </dxf>
    <dxf>
      <alignment horizontal="left"/>
    </dxf>
    <dxf>
      <alignment vertical="center"/>
    </dxf>
    <dxf>
      <alignment vertical="center"/>
    </dxf>
    <dxf>
      <alignment horizontal="center"/>
    </dxf>
    <dxf>
      <alignment horizontal="center"/>
    </dxf>
    <dxf>
      <border>
        <top style="medium">
          <color indexed="64"/>
        </top>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right/>
        <top/>
        <bottom/>
        <vertical/>
        <horizontal/>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alignment vertical="center"/>
    </dxf>
    <dxf>
      <alignment vertical="center"/>
    </dxf>
    <dxf>
      <alignment horizontal="center"/>
    </dxf>
    <dxf>
      <alignment horizontal="cent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alignment vertical="center"/>
    </dxf>
    <dxf>
      <alignment vertical="center"/>
    </dxf>
    <dxf>
      <alignment horizontal="center"/>
    </dxf>
    <dxf>
      <alignment horizontal="center"/>
    </dxf>
    <dxf>
      <border>
        <top style="medium">
          <color indexed="64"/>
        </top>
        <bottom style="medium">
          <color indexed="64"/>
        </bottom>
      </border>
    </dxf>
    <dxf>
      <border>
        <top style="medium">
          <color indexed="64"/>
        </top>
        <bottom style="medium">
          <color indexed="64"/>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border>
        <left style="medium">
          <color indexed="64"/>
        </left>
      </border>
    </dxf>
    <dxf>
      <border>
        <left style="medium">
          <color indexed="64"/>
        </left>
        <bottom style="medium">
          <color indexed="64"/>
        </bottom>
      </border>
    </dxf>
    <dxf>
      <border>
        <left style="medium">
          <color indexed="64"/>
        </left>
        <right style="medium">
          <color indexed="64"/>
        </right>
      </border>
    </dxf>
    <dxf>
      <border>
        <left style="medium">
          <color indexed="64"/>
        </left>
        <right style="medium">
          <color indexed="64"/>
        </right>
      </bord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medium">
          <color indexed="64"/>
        </top>
        <bottom style="medium">
          <color indexed="64"/>
        </bottom>
      </border>
    </dxf>
    <dxf>
      <alignment vertical="bottom"/>
    </dxf>
    <dxf>
      <alignment horizontal="left"/>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horizontal="center"/>
    </dxf>
    <dxf>
      <alignment horizontal="center"/>
    </dxf>
    <dxf>
      <border>
        <right style="medium">
          <color indexed="64"/>
        </right>
        <bottom style="medium">
          <color indexed="64"/>
        </bottom>
      </border>
    </dxf>
    <dxf>
      <border>
        <top style="medium">
          <color indexed="64"/>
        </top>
        <bottom style="medium">
          <color indexed="64"/>
        </bottom>
      </border>
    </dxf>
    <dxf>
      <border>
        <top style="medium">
          <color indexed="64"/>
        </top>
        <bottom style="medium">
          <color indexed="64"/>
        </bottom>
      </border>
    </dxf>
    <dxf>
      <alignment vertical="center"/>
    </dxf>
    <dxf>
      <alignment vertical="center"/>
    </dxf>
    <dxf>
      <alignment horizontal="center"/>
    </dxf>
    <dxf>
      <alignment horizontal="cent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font>
        <b/>
      </font>
    </dxf>
    <dxf>
      <font>
        <b/>
      </font>
    </dxf>
    <dxf>
      <font>
        <b/>
      </font>
    </dxf>
    <dxf>
      <font>
        <b/>
      </font>
    </dxf>
    <dxf>
      <font>
        <b/>
      </font>
    </dxf>
    <dxf>
      <font>
        <b/>
      </font>
    </dxf>
    <dxf>
      <font>
        <b/>
      </font>
    </dxf>
    <dxf>
      <font>
        <b/>
      </font>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horizontal="center"/>
    </dxf>
    <dxf>
      <alignment horizontal="center"/>
    </dxf>
    <dxf>
      <alignment horizontal="left"/>
    </dxf>
    <dxf>
      <alignment horizontal="left"/>
    </dxf>
    <dxf>
      <alignment vertical="center"/>
    </dxf>
    <dxf>
      <alignment vertical="center"/>
    </dxf>
    <dxf>
      <alignment horizontal="center"/>
    </dxf>
    <dxf>
      <alignment horizontal="center"/>
    </dxf>
    <dxf>
      <border>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horizontal="center"/>
    </dxf>
    <dxf>
      <alignment horizontal="cent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
    </dxf>
    <dxf>
      <numFmt numFmtId="166" formatCode="#,##0.0"/>
    </dxf>
    <dxf>
      <alignment horizontal="center"/>
    </dxf>
    <dxf>
      <alignment horizontal="center"/>
    </dxf>
    <dxf>
      <border>
        <top style="medium">
          <color indexed="64"/>
        </top>
      </border>
    </dxf>
    <dxf>
      <border>
        <top style="medium">
          <color indexed="64"/>
        </top>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alignment horizontal="left"/>
    </dxf>
    <dxf>
      <border>
        <top style="medium">
          <color indexed="64"/>
        </top>
      </border>
    </dxf>
    <dxf>
      <border>
        <right style="medium">
          <color indexed="64"/>
        </right>
      </border>
    </dxf>
    <dxf>
      <border>
        <left style="medium">
          <color indexed="64"/>
        </left>
        <right style="medium">
          <color indexed="64"/>
        </right>
        <top style="medium">
          <color indexed="64"/>
        </top>
        <bottom style="medium">
          <color indexed="64"/>
        </bottom>
      </border>
    </dxf>
    <dxf>
      <alignment vertical="center"/>
    </dxf>
    <dxf>
      <alignment horizontal="cent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border>
    </dxf>
    <dxf>
      <border>
        <left/>
        <right/>
        <top/>
        <bottom/>
      </border>
    </dxf>
    <dxf>
      <alignment vertical="center"/>
    </dxf>
    <dxf>
      <alignment horizontal="center"/>
    </dxf>
    <dxf>
      <border>
        <left style="medium">
          <color indexed="64"/>
        </left>
        <right style="medium">
          <color indexed="64"/>
        </right>
        <top style="medium">
          <color indexed="64"/>
        </top>
        <bottom style="medium">
          <color indexed="64"/>
        </bottom>
      </border>
    </dxf>
    <dxf>
      <alignment vertical="center"/>
    </dxf>
    <dxf>
      <alignment vertical="center"/>
    </dxf>
    <dxf>
      <alignment horizontal="center"/>
    </dxf>
    <dxf>
      <alignment horizontal="center"/>
    </dxf>
    <dxf>
      <alignment vertical="center"/>
    </dxf>
    <dxf>
      <alignment horizontal="cent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bottom style="thin">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readingOrder="0"/>
    </dxf>
    <dxf>
      <alignment vertical="center" readingOrder="0"/>
    </dxf>
    <dxf>
      <alignment horizontal="center" readingOrder="0"/>
    </dxf>
    <dxf>
      <alignment horizontal="center" readingOrder="0"/>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sz val="12"/>
      </font>
      <alignment horizontal="center" vertical="center" readingOrder="0"/>
    </dxf>
    <dxf>
      <font>
        <b/>
        <sz val="12"/>
      </font>
      <alignment horizontal="center" vertical="center" readingOrder="0"/>
    </dxf>
    <dxf>
      <font>
        <b/>
        <sz val="12"/>
      </font>
      <alignment horizontal="center" vertical="center" readingOrder="0"/>
    </dxf>
    <dxf>
      <alignment vertical="center"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double">
          <color indexed="64"/>
        </bottom>
      </border>
    </dxf>
    <dxf>
      <border>
        <bottom style="double">
          <color indexed="64"/>
        </bottom>
      </border>
    </dxf>
    <dxf>
      <border>
        <bottom style="double">
          <color indexed="64"/>
        </bottom>
      </border>
    </dxf>
    <dxf>
      <border>
        <bottom style="double">
          <color indexed="64"/>
        </bottom>
      </border>
    </dxf>
    <dxf>
      <border>
        <bottom style="double">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medium">
          <color indexed="64"/>
        </top>
        <bottom style="medium">
          <color indexed="64"/>
        </bottom>
      </border>
    </dxf>
    <dxf>
      <border>
        <top style="medium">
          <color indexed="64"/>
        </top>
        <bottom style="medium">
          <color indexed="64"/>
        </bottom>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bord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thin">
          <color indexed="64"/>
        </bottom>
      </border>
    </dxf>
    <dxf>
      <border>
        <bottom style="thin">
          <color indexed="64"/>
        </bottom>
      </border>
    </dxf>
    <dxf>
      <border>
        <bottom style="thin">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rder>
    </dxf>
    <dxf>
      <border>
        <top style="medium">
          <color indexed="64"/>
        </top>
      </bord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top style="medium">
          <color indexed="64"/>
        </top>
        <bottom style="medium">
          <color indexed="64"/>
        </bottom>
      </border>
    </dxf>
    <dxf>
      <border>
        <top style="medium">
          <color indexed="64"/>
        </top>
        <bottom style="medium">
          <color indexed="64"/>
        </bottom>
      </border>
    </dxf>
    <dxf>
      <border>
        <bottom style="thin">
          <color indexed="64"/>
        </bottom>
      </border>
    </dxf>
    <dxf>
      <border>
        <bottom style="thin">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top style="medium">
          <color indexed="64"/>
        </top>
        <bottom style="medium">
          <color indexed="64"/>
        </bottom>
      </border>
    </dxf>
    <dxf>
      <border>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border>
        <top style="medium">
          <color indexed="64"/>
        </top>
      </border>
    </dxf>
    <dxf>
      <border>
        <top style="medium">
          <color indexed="64"/>
        </top>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left style="medium">
          <color indexed="64"/>
        </left>
      </border>
    </dxf>
    <dxf>
      <alignment vertical="center"/>
    </dxf>
    <dxf>
      <alignment vertical="center"/>
    </dxf>
    <dxf>
      <alignment vertical="center"/>
    </dxf>
    <dxf>
      <alignment horizontal="center"/>
    </dxf>
    <dxf>
      <alignment horizontal="center"/>
    </dxf>
    <dxf>
      <alignment horizontal="center"/>
    </dxf>
    <dxf>
      <alignment horizontal="general"/>
    </dxf>
    <dxf>
      <alignment horizontal="general"/>
    </dxf>
    <dxf>
      <alignment horizontal="general"/>
    </dxf>
    <dxf>
      <alignment horizontal="center"/>
    </dxf>
    <dxf>
      <alignment horizontal="center"/>
    </dxf>
    <dxf>
      <alignment horizontal="center"/>
    </dxf>
    <dxf>
      <alignment horizontal="general"/>
    </dxf>
    <dxf>
      <alignment horizontal="general"/>
    </dxf>
    <dxf>
      <alignment horizontal="general"/>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center"/>
    </dxf>
    <dxf>
      <alignment horizontal="center"/>
    </dxf>
    <dxf>
      <alignment horizontal="general"/>
    </dxf>
    <dxf>
      <alignment horizontal="general"/>
    </dxf>
    <dxf>
      <alignment horizontal="center"/>
    </dxf>
    <dxf>
      <alignment horizontal="left"/>
    </dxf>
    <dxf>
      <border>
        <right style="medium">
          <color indexed="64"/>
        </right>
      </border>
    </dxf>
    <dxf>
      <border>
        <right style="medium">
          <color indexed="64"/>
        </right>
      </border>
    </dxf>
    <dxf>
      <border>
        <right style="medium">
          <color indexed="64"/>
        </right>
      </border>
    </dxf>
    <dxf>
      <border>
        <top style="medium">
          <color indexed="64"/>
        </top>
      </border>
    </dxf>
    <dxf>
      <border>
        <bottom style="medium">
          <color indexed="64"/>
        </bottom>
      </border>
    </dxf>
    <dxf>
      <border>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general"/>
    </dxf>
    <dxf>
      <alignment horizontal="general"/>
    </dxf>
    <dxf>
      <alignment horizontal="general"/>
    </dxf>
    <dxf>
      <alignment horizontal="general"/>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alignment vertical="center"/>
    </dxf>
    <dxf>
      <alignment vertic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alignment vertical="center"/>
    </dxf>
    <dxf>
      <alignment horizontal="general"/>
    </dxf>
    <dxf>
      <border>
        <left style="medium">
          <color indexed="64"/>
        </left>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font>
        <b/>
      </font>
    </dxf>
    <dxf>
      <font>
        <b/>
      </font>
    </dxf>
    <dxf>
      <border>
        <top style="medium">
          <color indexed="64"/>
        </top>
      </border>
    </dxf>
    <dxf>
      <border>
        <top style="medium">
          <color indexed="64"/>
        </top>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alignment horizontal="center"/>
    </dxf>
    <dxf>
      <alignment vertical="center"/>
    </dxf>
    <dxf>
      <alignment vertical="cent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medium">
          <color indexed="64"/>
        </bottom>
      </border>
    </dxf>
    <dxf>
      <border>
        <bottom style="medium">
          <color indexed="64"/>
        </bottom>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thin">
          <color indexed="64"/>
        </lef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val="0"/>
      </font>
    </dxf>
    <dxf>
      <font>
        <b val="0"/>
      </font>
    </dxf>
    <dxf>
      <font>
        <b val="0"/>
      </font>
    </dxf>
    <dxf>
      <font>
        <b val="0"/>
      </font>
    </dxf>
    <dxf>
      <font>
        <b val="0"/>
      </font>
    </dxf>
    <dxf>
      <font>
        <b val="0"/>
      </font>
    </dxf>
    <dxf>
      <font>
        <b val="0"/>
      </font>
    </dxf>
    <dxf>
      <font>
        <b val="0"/>
      </font>
    </dxf>
    <dxf>
      <font>
        <b val="0"/>
      </font>
    </dxf>
    <dxf>
      <numFmt numFmtId="4" formatCode="#,##0.00"/>
      <fill>
        <patternFill patternType="solid">
          <fgColor indexed="64"/>
          <bgColor theme="0"/>
        </patternFill>
      </fill>
      <alignment horizontal="center" vertical="center"/>
    </dxf>
    <dxf>
      <numFmt numFmtId="0" formatCode="General"/>
      <fill>
        <patternFill patternType="none">
          <fgColor indexed="64"/>
          <bgColor indexed="65"/>
        </patternFill>
      </fill>
      <alignment horizontal="general" vertical="bottom" textRotation="0" wrapText="0" indent="0" justifyLastLine="0" shrinkToFit="0" readingOrder="0"/>
    </dxf>
    <dxf>
      <fill>
        <patternFill patternType="solid">
          <bgColor theme="0"/>
        </patternFill>
      </fill>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bottom/>
      </border>
    </dxf>
    <dxf>
      <border>
        <left/>
        <right/>
        <bottom/>
      </border>
    </dxf>
    <dxf>
      <border>
        <left/>
        <right/>
        <bottom/>
      </border>
    </dxf>
    <dxf>
      <border>
        <left/>
        <right/>
        <bottom/>
      </border>
    </dxf>
    <dxf>
      <fill>
        <patternFill>
          <fgColor theme="4" tint="0.59999389629810485"/>
        </patternFill>
      </fill>
    </dxf>
    <dxf>
      <border>
        <bottom style="medium">
          <color indexed="64"/>
        </bottom>
      </border>
    </dxf>
    <dxf>
      <fill>
        <patternFill>
          <bgColor auto="1"/>
        </patternFill>
      </fill>
    </dxf>
    <dxf>
      <border>
        <bottom style="thin">
          <color indexed="64"/>
        </bottom>
      </border>
    </dxf>
    <dxf>
      <border>
        <bottom style="thin">
          <color indexed="64"/>
        </bottom>
      </border>
    </dxf>
    <dxf>
      <fill>
        <patternFill>
          <bgColor theme="4" tint="0.59999389629810485"/>
        </patternFill>
      </fill>
    </dxf>
    <dxf>
      <fill>
        <patternFill>
          <bgColor theme="5" tint="0.59999389629810485"/>
        </patternFill>
      </fill>
    </dxf>
    <dxf>
      <fill>
        <patternFill patternType="solid">
          <bgColor theme="3" tint="0.79998168889431442"/>
        </patternFill>
      </fill>
    </dxf>
    <dxf>
      <fill>
        <patternFill patternType="solid">
          <bgColor theme="6" tint="0.79998168889431442"/>
        </patternFill>
      </fill>
    </dxf>
    <dxf>
      <alignment horizontal="center"/>
    </dxf>
    <dxf>
      <alignment horizontal="center"/>
    </dxf>
    <dxf>
      <alignment horizontal="center"/>
    </dxf>
    <dxf>
      <alignment horizontal="left"/>
    </dxf>
    <dxf>
      <alignment horizontal="left"/>
    </dxf>
    <dxf>
      <alignment horizontal="left"/>
    </dxf>
    <dxf>
      <alignment vertical="center"/>
    </dxf>
    <dxf>
      <alignment vertical="center"/>
    </dxf>
    <dxf>
      <alignment vertical="center"/>
    </dxf>
    <dxf>
      <alignment horizontal="center"/>
    </dxf>
    <dxf>
      <alignment horizontal="center"/>
    </dxf>
    <dxf>
      <alignment horizontal="center"/>
    </dxf>
    <dxf>
      <alignment horizontal="left"/>
    </dxf>
    <dxf>
      <alignment horizontal="general"/>
    </dxf>
    <dxf>
      <alignment horizontal="left"/>
    </dxf>
    <dxf>
      <border>
        <left style="medium">
          <color indexed="64"/>
        </left>
        <right style="medium">
          <color indexed="64"/>
        </right>
      </border>
    </dxf>
    <dxf>
      <border>
        <top style="medium">
          <color indexed="64"/>
        </top>
      </border>
    </dxf>
    <dxf>
      <border>
        <top style="medium">
          <color indexed="64"/>
        </top>
      </border>
    </dxf>
    <dxf>
      <border>
        <bottom style="medium">
          <color indexed="64"/>
        </bottom>
      </border>
    </dxf>
    <dxf>
      <border>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4" formatCode="#,##0.00"/>
    </dxf>
    <dxf>
      <border>
        <top style="medium">
          <color indexed="64"/>
        </top>
        <bottom style="medium">
          <color indexed="64"/>
        </bottom>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horizontal style="thin">
          <color indexed="64"/>
        </horizontal>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horizontal="center"/>
    </dxf>
    <dxf>
      <alignment horizontal="center"/>
    </dxf>
    <dxf>
      <alignment horizontal="center"/>
    </dxf>
    <dxf>
      <numFmt numFmtId="4"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vertical="center"/>
    </dxf>
    <dxf>
      <alignment vertical="cent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general"/>
    </dxf>
    <dxf>
      <alignment horizontal="general"/>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horizontal="center"/>
    </dxf>
    <dxf>
      <alignment horizontal="center"/>
    </dxf>
    <dxf>
      <numFmt numFmtId="35" formatCode="_ * #,##0.00_ ;_ * \-#,##0.00_ ;_ * &quot;-&quot;??_ ;_ @_ "/>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bottom style="thin">
          <color indexed="64"/>
        </bottom>
      </border>
    </dxf>
    <dxf>
      <font>
        <b/>
      </font>
    </dxf>
    <dxf>
      <font>
        <b/>
      </font>
    </dxf>
    <dxf>
      <font>
        <b/>
      </font>
    </dxf>
    <dxf>
      <font>
        <b/>
      </font>
    </dxf>
    <dxf>
      <font>
        <b/>
      </font>
    </dxf>
    <dxf>
      <font>
        <b/>
      </font>
    </dxf>
    <dxf>
      <font>
        <b/>
      </font>
    </dxf>
    <dxf>
      <font>
        <b/>
      </font>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horizontal="center"/>
    </dxf>
    <dxf>
      <alignment horizontal="center"/>
    </dxf>
    <dxf>
      <alignment horizontal="left"/>
    </dxf>
    <dxf>
      <alignment horizontal="left"/>
    </dxf>
    <dxf>
      <alignment vertical="center"/>
    </dxf>
    <dxf>
      <alignment vertical="center"/>
    </dxf>
    <dxf>
      <alignment horizontal="center"/>
    </dxf>
    <dxf>
      <alignment horizontal="center"/>
    </dxf>
    <dxf>
      <border>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horizontal="center"/>
    </dxf>
    <dxf>
      <alignment horizontal="cent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
    </dxf>
    <dxf>
      <numFmt numFmtId="166" formatCode="#,##0.0"/>
    </dxf>
    <dxf>
      <alignment horizontal="center"/>
    </dxf>
    <dxf>
      <alignment horizontal="center"/>
    </dxf>
    <dxf>
      <border>
        <top style="medium">
          <color indexed="64"/>
        </top>
      </border>
    </dxf>
    <dxf>
      <border>
        <top style="medium">
          <color indexed="64"/>
        </top>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alignment horizontal="left"/>
    </dxf>
    <dxf>
      <border>
        <top style="medium">
          <color indexed="64"/>
        </top>
      </border>
    </dxf>
    <dxf>
      <border>
        <right style="medium">
          <color indexed="64"/>
        </right>
      </border>
    </dxf>
    <dxf>
      <border>
        <left style="medium">
          <color indexed="64"/>
        </left>
        <right style="medium">
          <color indexed="64"/>
        </right>
        <top style="medium">
          <color indexed="64"/>
        </top>
        <bottom style="medium">
          <color indexed="64"/>
        </bottom>
      </border>
    </dxf>
    <dxf>
      <alignment vertical="center"/>
    </dxf>
    <dxf>
      <alignment horizontal="cent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border>
    </dxf>
    <dxf>
      <border>
        <left/>
        <right/>
        <top/>
        <bottom/>
      </border>
    </dxf>
    <dxf>
      <alignment vertical="center"/>
    </dxf>
    <dxf>
      <alignment horizontal="center"/>
    </dxf>
    <dxf>
      <border>
        <left style="medium">
          <color indexed="64"/>
        </left>
        <right style="medium">
          <color indexed="64"/>
        </right>
        <top style="medium">
          <color indexed="64"/>
        </top>
        <bottom style="medium">
          <color indexed="64"/>
        </bottom>
      </border>
    </dxf>
    <dxf>
      <alignment vertical="center"/>
    </dxf>
    <dxf>
      <alignment vertical="center"/>
    </dxf>
    <dxf>
      <alignment horizontal="center"/>
    </dxf>
    <dxf>
      <alignment horizontal="center"/>
    </dxf>
    <dxf>
      <alignment vertical="center"/>
    </dxf>
    <dxf>
      <alignment horizontal="cent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alignment vertical="center"/>
    </dxf>
    <dxf>
      <alignment vertical="center"/>
    </dxf>
    <dxf>
      <alignment vertic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thin">
          <color indexed="64"/>
        </bottom>
      </border>
    </dxf>
    <dxf>
      <border>
        <bottom style="thin">
          <color indexed="64"/>
        </bottom>
      </border>
    </dxf>
    <dxf>
      <border>
        <bottom style="thin">
          <color indexed="64"/>
        </bottom>
      </border>
    </dxf>
    <dxf>
      <border>
        <right style="medium">
          <color indexed="64"/>
        </right>
      </border>
    </dxf>
    <dxf>
      <border>
        <top style="medium">
          <color indexed="64"/>
        </top>
        <bottom style="medium">
          <color indexed="64"/>
        </bottom>
      </border>
    </dxf>
    <dxf>
      <alignment horizontal="center"/>
    </dxf>
    <dxf>
      <alignment horizontal="center"/>
    </dxf>
    <dxf>
      <alignment horizontal="center"/>
    </dxf>
    <dxf>
      <alignment horizontal="left"/>
    </dxf>
    <dxf>
      <alignment horizontal="left"/>
    </dxf>
    <dxf>
      <alignment horizontal="left"/>
    </dxf>
    <dxf>
      <alignment vertical="center"/>
    </dxf>
    <dxf>
      <alignment vertical="center"/>
    </dxf>
    <dxf>
      <alignment vertical="center"/>
    </dxf>
    <dxf>
      <alignment horizontal="center"/>
    </dxf>
    <dxf>
      <alignment horizontal="center"/>
    </dxf>
    <dxf>
      <alignment horizontal="center"/>
    </dxf>
    <dxf>
      <border>
        <left style="medium">
          <color indexed="64"/>
        </left>
        <right style="medium">
          <color indexed="64"/>
        </right>
      </border>
    </dxf>
    <dxf>
      <border>
        <top style="medium">
          <color indexed="64"/>
        </top>
      </border>
    </dxf>
    <dxf>
      <border>
        <top style="medium">
          <color indexed="64"/>
        </top>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right style="medium">
          <color indexed="64"/>
        </righ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protection locked="0" hidden="0"/>
    </dxf>
    <dxf>
      <border>
        <right style="medium">
          <color indexed="64"/>
        </right>
        <top style="medium">
          <color indexed="64"/>
        </top>
        <bottom style="medium">
          <color indexed="64"/>
        </bottom>
      </border>
    </dxf>
    <dxf>
      <alignment vertical="center"/>
    </dxf>
    <dxf>
      <alignment horizontal="general"/>
    </dxf>
    <dxf>
      <border>
        <left style="medium">
          <color indexed="64"/>
        </lef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vertical="center"/>
    </dxf>
    <dxf>
      <border>
        <left style="medium">
          <color indexed="64"/>
        </left>
      </border>
    </dxf>
    <dxf>
      <border>
        <left style="medium">
          <color indexed="64"/>
        </left>
        <bottom style="medium">
          <color indexed="64"/>
        </bottom>
      </border>
    </dxf>
    <dxf>
      <border>
        <left style="medium">
          <color indexed="64"/>
        </left>
        <right style="medium">
          <color indexed="64"/>
        </right>
      </bord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medium">
          <color indexed="64"/>
        </top>
        <bottom style="medium">
          <color indexed="64"/>
        </bottom>
      </border>
    </dxf>
    <dxf>
      <alignment vertical="bottom"/>
    </dxf>
    <dxf>
      <alignment horizontal="left"/>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horizontal="center"/>
    </dxf>
    <dxf>
      <alignment horizontal="center"/>
    </dxf>
    <dxf>
      <border>
        <right style="medium">
          <color indexed="64"/>
        </right>
        <bottom style="medium">
          <color indexed="64"/>
        </bottom>
      </border>
    </dxf>
    <dxf>
      <border>
        <top style="medium">
          <color indexed="64"/>
        </top>
        <bottom style="medium">
          <color indexed="64"/>
        </bottom>
      </border>
    </dxf>
    <dxf>
      <border>
        <top style="medium">
          <color indexed="64"/>
        </top>
        <bottom style="medium">
          <color indexed="64"/>
        </bottom>
      </border>
    </dxf>
    <dxf>
      <alignment vertical="center"/>
    </dxf>
    <dxf>
      <alignment horizontal="cent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horizontal="center"/>
    </dxf>
    <dxf>
      <alignment horizontal="center"/>
    </dxf>
    <dxf>
      <font>
        <b val="0"/>
      </font>
    </dxf>
    <dxf>
      <font>
        <b val="0"/>
      </font>
    </dxf>
    <dxf>
      <font>
        <b val="0"/>
      </font>
    </dxf>
    <dxf>
      <font>
        <b val="0"/>
      </font>
    </dxf>
    <dxf>
      <font>
        <b val="0"/>
      </font>
    </dxf>
    <dxf>
      <font>
        <b val="0"/>
      </font>
    </dxf>
    <dxf>
      <font>
        <b val="0"/>
      </font>
    </dxf>
    <dxf>
      <font>
        <b val="0"/>
      </font>
    </dxf>
    <dxf>
      <font>
        <b val="0"/>
      </font>
    </dxf>
    <dxf>
      <font>
        <b val="0"/>
      </font>
    </dxf>
    <dxf>
      <alignment vertical="center"/>
    </dxf>
    <dxf>
      <font>
        <b/>
      </font>
    </dxf>
    <dxf>
      <font>
        <b/>
      </font>
    </dxf>
    <dxf>
      <font>
        <b/>
      </font>
    </dxf>
    <dxf>
      <font>
        <strike val="0"/>
        <condense val="0"/>
        <extend val="0"/>
        <outline val="0"/>
        <shadow val="0"/>
        <vertAlign val="baseline"/>
        <sz val="11"/>
        <color theme="1"/>
        <name val="Calibri"/>
        <scheme val="minor"/>
      </font>
    </dxf>
    <dxf>
      <font>
        <strike val="0"/>
        <condense val="0"/>
        <extend val="0"/>
        <outline val="0"/>
        <shadow val="0"/>
        <vertAlign val="baseline"/>
        <sz val="11"/>
        <color theme="1"/>
        <name val="Calibri"/>
        <scheme val="minor"/>
      </font>
    </dxf>
    <dxf>
      <font>
        <b/>
      </font>
    </dxf>
    <dxf>
      <font>
        <b/>
      </font>
    </dxf>
    <dxf>
      <font>
        <b/>
      </font>
    </dxf>
    <dxf>
      <font>
        <b/>
      </font>
    </dxf>
    <dxf>
      <font>
        <b/>
      </font>
    </dxf>
    <dxf>
      <font>
        <b/>
      </font>
    </dxf>
    <dxf>
      <border>
        <top style="medium">
          <color indexed="64"/>
        </top>
      </border>
    </dxf>
    <dxf>
      <border>
        <top style="medium">
          <color indexed="64"/>
        </top>
      </border>
    </dxf>
    <dxf>
      <alignment horizontal="center"/>
    </dxf>
    <dxf>
      <alignment horizontal="center"/>
    </dxf>
    <dxf>
      <alignment horizontal="center"/>
    </dxf>
    <dxf>
      <alignment horizontal="center"/>
    </dxf>
    <dxf>
      <alignment horizontal="center"/>
    </dxf>
    <dxf>
      <alignment horizontal="center"/>
    </dxf>
    <dxf>
      <alignment horizontal="general"/>
    </dxf>
    <dxf>
      <alignment horizontal="general"/>
    </dxf>
    <dxf>
      <alignment horizontal="general"/>
    </dxf>
    <dxf>
      <alignment horizontal="general"/>
    </dxf>
    <dxf>
      <alignment horizontal="general"/>
    </dxf>
    <dxf>
      <alignment horizontal="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rder>
    </dxf>
    <dxf>
      <border>
        <left style="medium">
          <color indexed="64"/>
        </left>
      </border>
    </dxf>
    <dxf>
      <border>
        <bottom style="medium">
          <color indexed="64"/>
        </bottom>
      </border>
    </dxf>
    <dxf>
      <border>
        <bottom style="medium">
          <color indexed="64"/>
        </bottom>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horizontal style="thin">
          <color indexed="64"/>
        </horizontal>
      </border>
    </dxf>
    <dxf>
      <border>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border>
    </dxf>
    <dxf>
      <border>
        <left/>
      </border>
    </dxf>
    <dxf>
      <border>
        <left/>
      </border>
    </dxf>
    <dxf>
      <border>
        <left/>
      </border>
    </dxf>
    <dxf>
      <border>
        <left/>
      </border>
    </dxf>
    <dxf>
      <border>
        <left/>
      </border>
    </dxf>
    <dxf>
      <border>
        <left/>
      </border>
    </dxf>
    <dxf>
      <border>
        <lef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rder>
    </dxf>
    <dxf>
      <border>
        <left style="medium">
          <color indexed="64"/>
        </left>
      </border>
    </dxf>
    <dxf>
      <border>
        <bottom style="medium">
          <color indexed="64"/>
        </bottom>
      </border>
    </dxf>
    <dxf>
      <border>
        <bottom style="medium">
          <color indexed="64"/>
        </bottom>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rder>
    </dxf>
    <dxf>
      <border>
        <left style="medium">
          <color indexed="64"/>
        </left>
      </bord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medium">
          <color indexed="64"/>
        </bottom>
      </border>
    </dxf>
    <dxf>
      <border>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border>
    </dxf>
    <dxf>
      <border>
        <left style="medium">
          <color indexed="64"/>
        </left>
      </border>
    </dxf>
    <dxf>
      <border>
        <left style="medium">
          <color indexed="64"/>
        </left>
      </border>
    </dxf>
    <dxf>
      <border>
        <left style="medium">
          <color indexed="64"/>
        </left>
      </border>
    </dxf>
    <dxf>
      <alignment horizontal="left"/>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rder>
    </dxf>
    <dxf>
      <border>
        <left style="medium">
          <color indexed="64"/>
        </left>
      </border>
    </dxf>
    <dxf>
      <border>
        <left style="medium">
          <color indexed="64"/>
        </left>
      </border>
    </dxf>
    <dxf>
      <border>
        <left style="medium">
          <color indexed="64"/>
        </left>
      </border>
    </dxf>
    <dxf>
      <border>
        <top style="medium">
          <color indexed="64"/>
        </top>
        <bottom style="medium">
          <color indexed="64"/>
        </bottom>
      </border>
    </dxf>
    <dxf>
      <border>
        <top style="medium">
          <color indexed="64"/>
        </top>
        <bottom style="medium">
          <color indexed="64"/>
        </bottom>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ont>
        <b/>
      </font>
    </dxf>
    <dxf>
      <font>
        <b/>
      </font>
    </dxf>
    <dxf>
      <font>
        <b/>
      </font>
    </dxf>
    <dxf>
      <font>
        <b/>
      </font>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alignment horizontal="center"/>
    </dxf>
    <dxf>
      <font>
        <b/>
      </font>
    </dxf>
    <dxf>
      <font>
        <b/>
      </font>
    </dxf>
    <dxf>
      <font>
        <b/>
      </font>
    </dxf>
    <dxf>
      <font>
        <b/>
      </font>
    </dxf>
    <dxf>
      <font>
        <b/>
      </font>
    </dxf>
    <dxf>
      <font>
        <b/>
      </font>
    </dxf>
    <dxf>
      <font>
        <b/>
      </font>
    </dxf>
    <dxf>
      <font>
        <b/>
      </font>
    </dxf>
    <dxf>
      <alignment horizontal="center"/>
    </dxf>
    <dxf>
      <alignment horizontal="center"/>
    </dxf>
    <dxf>
      <alignment horizontal="left"/>
    </dxf>
    <dxf>
      <alignment horizontal="left"/>
    </dxf>
    <dxf>
      <alignment vertical="center"/>
    </dxf>
    <dxf>
      <alignment vertical="center"/>
    </dxf>
    <dxf>
      <alignment horizontal="center"/>
    </dxf>
    <dxf>
      <alignment horizontal="center"/>
    </dxf>
    <dxf>
      <alignment vertical="center"/>
    </dxf>
    <dxf>
      <alignment vertical="center"/>
    </dxf>
    <dxf>
      <alignment vertical="bottom"/>
    </dxf>
    <dxf>
      <alignment vertical="bottom"/>
    </dxf>
    <dxf>
      <alignment vertical="center"/>
    </dxf>
    <dxf>
      <alignment vertical="center"/>
    </dxf>
    <dxf>
      <alignment horizontal="center"/>
    </dxf>
    <dxf>
      <alignment horizontal="center"/>
    </dxf>
    <dxf>
      <alignment horizontal="general"/>
    </dxf>
    <dxf>
      <alignment horizontal="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bottom"/>
    </dxf>
    <dxf>
      <alignment horizontal="left"/>
    </dxf>
    <dxf>
      <alignment vertical="top"/>
    </dxf>
    <dxf>
      <border>
        <left style="medium">
          <color indexed="64"/>
        </left>
        <right style="medium">
          <color indexed="64"/>
        </right>
      </border>
    </dxf>
    <dxf>
      <border>
        <left style="medium">
          <color indexed="64"/>
        </left>
        <right style="medium">
          <color indexed="64"/>
        </right>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horizontal style="thin">
          <color indexed="64"/>
        </horizontal>
      </border>
    </dxf>
    <dxf>
      <border>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medium">
          <color indexed="64"/>
        </top>
      </border>
    </dxf>
    <dxf>
      <border>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horizontal style="thin">
          <color indexed="64"/>
        </horizontal>
      </border>
    </dxf>
    <dxf>
      <border>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top style="medium">
          <color indexed="64"/>
        </top>
      </border>
    </dxf>
    <dxf>
      <border>
        <left style="medium">
          <color indexed="64"/>
        </left>
        <top style="medium">
          <color indexed="64"/>
        </top>
      </border>
    </dxf>
    <dxf>
      <font>
        <b/>
      </font>
    </dxf>
    <dxf>
      <font>
        <b/>
      </font>
    </dxf>
    <dxf>
      <font>
        <b/>
      </font>
    </dxf>
    <dxf>
      <font>
        <b/>
      </font>
    </dxf>
    <dxf>
      <font>
        <b/>
      </font>
    </dxf>
    <dxf>
      <font>
        <b/>
      </font>
    </dxf>
    <dxf>
      <font>
        <b/>
      </font>
    </dxf>
    <dxf>
      <font>
        <b/>
      </font>
    </dxf>
    <dxf>
      <border>
        <left style="medium">
          <color indexed="64"/>
        </left>
      </border>
    </dxf>
    <dxf>
      <border>
        <left style="medium">
          <color indexed="64"/>
        </lef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indexed="65"/>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u/>
      </font>
    </dxf>
    <dxf>
      <border>
        <left style="medium">
          <color indexed="64"/>
        </left>
      </border>
    </dxf>
    <dxf>
      <border>
        <left style="medium">
          <color indexed="64"/>
        </lef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vertical="center"/>
    </dxf>
    <dxf>
      <alignment horizontal="center"/>
    </dxf>
    <dxf>
      <alignment horizontal="cent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style="medium">
          <color indexed="64"/>
        </left>
        <right style="medium">
          <color indexed="64"/>
        </right>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border>
    </dxf>
    <dxf>
      <alignment horizontal="general" vertical="bottom"/>
    </dxf>
    <dxf>
      <border>
        <left/>
        <right/>
        <top/>
        <bottom/>
        <vertical/>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openxmlformats.org/officeDocument/2006/relationships/pivotCacheDefinition" Target="pivotCache/pivotCacheDefinition6.xml"/><Relationship Id="rId4" Type="http://schemas.openxmlformats.org/officeDocument/2006/relationships/externalLink" Target="externalLinks/externalLink1.xml"/><Relationship Id="rId9" Type="http://schemas.openxmlformats.org/officeDocument/2006/relationships/pivotCacheDefinition" Target="pivotCache/pivotCacheDefinition5.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JULY%2026/TW%20ALLOCATION%20JULY%2026.xlsx" TargetMode="External"/><Relationship Id="rId2" Type="http://schemas.openxmlformats.org/officeDocument/2006/relationships/externalLinkPath" Target="file:///\\Hdfc1\d\HDFC\ALLOCATION%20FILE\TW%20FILES\JULY%2026\TW%20ALLOCATION%20JULY%2026.xlsx" TargetMode="External"/><Relationship Id="rId1" Type="http://schemas.openxmlformats.org/officeDocument/2006/relationships/externalLinkPath" Target="/HDFC/ALLOCATION%20FILE/TW%20FILES/JULY%2026/TW%20ALLOCATION%20JULY%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OT NPA"/>
      <sheetName val="CALLS"/>
      <sheetName val="TRAILS"/>
      <sheetName val="MAIN"/>
      <sheetName val="PIVOT"/>
    </sheetNames>
    <sheetDataSet>
      <sheetData sheetId="0" refreshError="1"/>
      <sheetData sheetId="1" refreshError="1"/>
      <sheetData sheetId="2" refreshError="1"/>
      <sheetData sheetId="3">
        <row r="1">
          <cell r="A1" t="str">
            <v>LOAN NO</v>
          </cell>
          <cell r="B1" t="str">
            <v>CUSTOMER NAME</v>
          </cell>
          <cell r="C1" t="str">
            <v>Mode Of Payment</v>
          </cell>
          <cell r="D1" t="str">
            <v>Payment Date</v>
          </cell>
          <cell r="E1" t="str">
            <v>Paid Amount</v>
          </cell>
          <cell r="F1" t="str">
            <v>MODE</v>
          </cell>
          <cell r="G1" t="str">
            <v>Transaction Details</v>
          </cell>
          <cell r="H1" t="str">
            <v>REMARK</v>
          </cell>
          <cell r="I1" t="str">
            <v>EMI</v>
          </cell>
          <cell r="J1" t="str">
            <v>TOTAL EMI DUE</v>
          </cell>
          <cell r="K1" t="str">
            <v>STAB AMOUNTWITH DPIC</v>
          </cell>
          <cell r="L1" t="str">
            <v>RB AMOUNTWITH DPIC</v>
          </cell>
          <cell r="M1" t="str">
            <v>BUCKET</v>
          </cell>
          <cell r="N1" t="str">
            <v>POS STATUS</v>
          </cell>
          <cell r="O1" t="str">
            <v>RECEIPT CUT</v>
          </cell>
          <cell r="P1" t="str">
            <v>TEAM</v>
          </cell>
          <cell r="Q1" t="str">
            <v>POS 1</v>
          </cell>
          <cell r="R1" t="str">
            <v>DPIC CHARGES</v>
          </cell>
          <cell r="S1" t="str">
            <v>CBC COLL</v>
          </cell>
          <cell r="T1" t="str">
            <v>CBC</v>
          </cell>
          <cell r="U1" t="str">
            <v>LST  MONTH PAID DATE</v>
          </cell>
          <cell r="V1" t="str">
            <v>DRA CASE%</v>
          </cell>
          <cell r="W1" t="str">
            <v>AGENCY CASE%</v>
          </cell>
          <cell r="X1" t="str">
            <v>PROJECTION</v>
          </cell>
          <cell r="Y1" t="str">
            <v xml:space="preserve"> CODE-1</v>
          </cell>
          <cell r="Z1" t="str">
            <v xml:space="preserve">LAST </v>
          </cell>
          <cell r="AA1" t="str">
            <v>CURRENT CODE</v>
          </cell>
          <cell r="AB1" t="str">
            <v>REMARK</v>
          </cell>
          <cell r="AC1" t="str">
            <v>DATE</v>
          </cell>
          <cell r="AD1" t="str">
            <v>SPCL CODE</v>
          </cell>
          <cell r="AE1" t="str">
            <v>DATE</v>
          </cell>
          <cell r="AF1" t="str">
            <v>REPO ELG</v>
          </cell>
          <cell r="AG1" t="str">
            <v>ADDRESS</v>
          </cell>
          <cell r="AH1" t="str">
            <v>AREA</v>
          </cell>
          <cell r="AI1" t="str">
            <v>MOBILE</v>
          </cell>
          <cell r="AJ1" t="str">
            <v>CURRENT ORGANISATION</v>
          </cell>
          <cell r="AK1" t="str">
            <v>OFF ADDRESS</v>
          </cell>
          <cell r="AL1" t="str">
            <v>TOTAL DUE</v>
          </cell>
          <cell r="AM1" t="str">
            <v>POS</v>
          </cell>
          <cell r="AN1" t="str">
            <v>DPD</v>
          </cell>
          <cell r="AO1" t="str">
            <v xml:space="preserve">CURRENT DPD </v>
          </cell>
          <cell r="AP1" t="str">
            <v>DPD STATUS</v>
          </cell>
          <cell r="AQ1">
            <v>20</v>
          </cell>
          <cell r="AR1">
            <v>22</v>
          </cell>
          <cell r="AS1">
            <v>27</v>
          </cell>
          <cell r="AT1">
            <v>28</v>
          </cell>
          <cell r="AU1" t="str">
            <v>NPA STAGE</v>
          </cell>
          <cell r="AV1" t="str">
            <v xml:space="preserve">REG NO </v>
          </cell>
          <cell r="AW1" t="str">
            <v>MODEL</v>
          </cell>
          <cell r="AX1" t="str">
            <v>DISBURSAL DATE</v>
          </cell>
          <cell r="AY1" t="str">
            <v xml:space="preserve">TENURE  </v>
          </cell>
          <cell r="AZ1" t="str">
            <v>ALLO DATE</v>
          </cell>
          <cell r="BA1" t="str">
            <v>CLM</v>
          </cell>
          <cell r="BB1" t="str">
            <v>CALLER</v>
          </cell>
          <cell r="BC1" t="str">
            <v>VISIT 01 ATTMPT</v>
          </cell>
          <cell r="BD1" t="str">
            <v>VISIT 01 CODE</v>
          </cell>
          <cell r="BE1" t="str">
            <v>feedback</v>
          </cell>
          <cell r="BF1" t="str">
            <v>VISIT 02 ATTMPT</v>
          </cell>
          <cell r="BG1" t="str">
            <v>VISIT 02 CODE</v>
          </cell>
          <cell r="BH1" t="str">
            <v>feedback</v>
          </cell>
          <cell r="BI1" t="str">
            <v>VISIT 03 ATTMPT</v>
          </cell>
          <cell r="BJ1" t="str">
            <v>VISIT 03 CODE</v>
          </cell>
          <cell r="BK1" t="str">
            <v>feedback</v>
          </cell>
          <cell r="BL1" t="str">
            <v>VISIT 04 ATTMPT</v>
          </cell>
          <cell r="BM1" t="str">
            <v>VISIT 04 CODE</v>
          </cell>
          <cell r="BN1" t="str">
            <v>feedback</v>
          </cell>
          <cell r="BO1" t="str">
            <v>VISIT 05 ATTMPT</v>
          </cell>
          <cell r="BP1" t="str">
            <v>VISIT 05 CODE</v>
          </cell>
          <cell r="BQ1" t="str">
            <v>feedback</v>
          </cell>
          <cell r="BR1" t="str">
            <v>VISIT 06 ATTMPT</v>
          </cell>
          <cell r="BS1" t="str">
            <v>VISIT 06 CODE</v>
          </cell>
          <cell r="BT1" t="str">
            <v>feedback</v>
          </cell>
          <cell r="BU1" t="str">
            <v>VISIT 07 ATTMPT</v>
          </cell>
          <cell r="BV1" t="str">
            <v>VISIT 07 CODE</v>
          </cell>
          <cell r="BW1" t="str">
            <v>feedback</v>
          </cell>
          <cell r="BX1" t="str">
            <v>VISIT 08 ATTMPT</v>
          </cell>
          <cell r="BY1" t="str">
            <v>VISIT 08 CODE</v>
          </cell>
          <cell r="BZ1" t="str">
            <v>feedback</v>
          </cell>
          <cell r="CA1" t="str">
            <v>VISIT 09 ATTMPT</v>
          </cell>
          <cell r="CB1" t="str">
            <v>VISIT 09 CODE</v>
          </cell>
          <cell r="CC1" t="str">
            <v>feedback</v>
          </cell>
          <cell r="CD1" t="str">
            <v>VISIT 10 ATTMPT</v>
          </cell>
          <cell r="CE1" t="str">
            <v>VISIT 10 CODE</v>
          </cell>
          <cell r="CF1" t="str">
            <v>feedback</v>
          </cell>
          <cell r="CG1" t="str">
            <v>VISIT 11 ATTMPT</v>
          </cell>
          <cell r="CH1" t="str">
            <v>VISIT 11 CODE</v>
          </cell>
          <cell r="CI1" t="str">
            <v>feedback</v>
          </cell>
          <cell r="CJ1" t="str">
            <v>VISIT 12 ATTMPT</v>
          </cell>
          <cell r="CK1" t="str">
            <v>VISIT 12 CODE</v>
          </cell>
          <cell r="CL1" t="str">
            <v>feedback</v>
          </cell>
          <cell r="CM1" t="str">
            <v>VISIT 13 ATTMPT</v>
          </cell>
          <cell r="CN1" t="str">
            <v>VISIT 13 CODE</v>
          </cell>
          <cell r="CO1" t="str">
            <v>feedback</v>
          </cell>
          <cell r="CP1" t="str">
            <v>VISIT 14 ATTMPT</v>
          </cell>
          <cell r="CQ1" t="str">
            <v>VISIT 14 CODE</v>
          </cell>
          <cell r="CR1" t="str">
            <v>feedback</v>
          </cell>
          <cell r="CS1" t="str">
            <v>VISIT 15 ATTMPT</v>
          </cell>
          <cell r="CT1" t="str">
            <v>VISIT 15 CODE</v>
          </cell>
          <cell r="CU1" t="str">
            <v>feedback</v>
          </cell>
          <cell r="CV1" t="str">
            <v>VISIT 16 ATTMPT</v>
          </cell>
          <cell r="CW1" t="str">
            <v>VISIT 16 CODE</v>
          </cell>
          <cell r="CX1" t="str">
            <v>feedback</v>
          </cell>
          <cell r="CY1" t="str">
            <v>VISIT 17 ATTMPT</v>
          </cell>
          <cell r="CZ1" t="str">
            <v>VISIT 17 CODE</v>
          </cell>
          <cell r="DA1" t="str">
            <v>feedback</v>
          </cell>
          <cell r="DB1" t="str">
            <v>VISIT 18 ATTMPT</v>
          </cell>
          <cell r="DC1" t="str">
            <v>VISIT 18 CODE</v>
          </cell>
          <cell r="DD1" t="str">
            <v>feedback</v>
          </cell>
          <cell r="DE1" t="str">
            <v>VISIT 19 ATTMPT</v>
          </cell>
          <cell r="DF1" t="str">
            <v>VISIT 19 CODE</v>
          </cell>
          <cell r="DG1" t="str">
            <v>feedback</v>
          </cell>
          <cell r="DH1" t="str">
            <v>VISIT 20 ATTMPT</v>
          </cell>
          <cell r="DI1" t="str">
            <v>VISIT 20 CODE</v>
          </cell>
          <cell r="DJ1" t="str">
            <v>feedback</v>
          </cell>
          <cell r="DK1" t="str">
            <v>VISIT 21 ATTMPT</v>
          </cell>
          <cell r="DL1" t="str">
            <v>VISIT 21 CODE</v>
          </cell>
          <cell r="DM1" t="str">
            <v>feedback</v>
          </cell>
          <cell r="DN1" t="str">
            <v>VISIT 22 ATTMPT</v>
          </cell>
          <cell r="DO1" t="str">
            <v>VISIT 22 CODE</v>
          </cell>
          <cell r="DP1" t="str">
            <v>feedback</v>
          </cell>
          <cell r="DQ1" t="str">
            <v>VISIT 23 ATTMPT</v>
          </cell>
          <cell r="DR1" t="str">
            <v>VISIT 23 CODE</v>
          </cell>
          <cell r="DS1" t="str">
            <v>feedback</v>
          </cell>
          <cell r="DT1" t="str">
            <v>VISIT 24 ATTMPT</v>
          </cell>
          <cell r="DU1" t="str">
            <v>VISIT 24 CODE</v>
          </cell>
          <cell r="DV1" t="str">
            <v>feedback</v>
          </cell>
          <cell r="DW1" t="str">
            <v>VISIT 25 ATTMPT</v>
          </cell>
          <cell r="DX1" t="str">
            <v>VISIT 25 CODE</v>
          </cell>
          <cell r="DY1" t="str">
            <v>feedback</v>
          </cell>
          <cell r="DZ1" t="str">
            <v>VISIT 26 ATTMPT</v>
          </cell>
          <cell r="EA1" t="str">
            <v>VISIT 26 CODE</v>
          </cell>
          <cell r="EB1" t="str">
            <v>feedback</v>
          </cell>
          <cell r="EC1" t="str">
            <v>VISIT 27 ATTMPT</v>
          </cell>
          <cell r="ED1" t="str">
            <v>VISIT 27 CODE</v>
          </cell>
          <cell r="EE1" t="str">
            <v>feedback</v>
          </cell>
          <cell r="EF1" t="str">
            <v>VISIT 28 ATTMPT</v>
          </cell>
          <cell r="EG1" t="str">
            <v>VISIT 28 CODE</v>
          </cell>
          <cell r="EH1" t="str">
            <v>feedback</v>
          </cell>
          <cell r="EI1" t="str">
            <v>VISIT 29 ATTMPT</v>
          </cell>
          <cell r="EJ1" t="str">
            <v>VISIT 29 CODE</v>
          </cell>
          <cell r="EK1" t="str">
            <v>feedback</v>
          </cell>
          <cell r="EL1" t="str">
            <v>VISIT 30 ATTMPT</v>
          </cell>
          <cell r="EM1" t="str">
            <v>VISIT 30 CODE</v>
          </cell>
          <cell r="EN1" t="str">
            <v>feedback</v>
          </cell>
          <cell r="EO1" t="str">
            <v>VISIT 31 ATTMPT</v>
          </cell>
          <cell r="EP1" t="str">
            <v>VISIT 31 CODE</v>
          </cell>
          <cell r="EQ1" t="str">
            <v>feedback</v>
          </cell>
          <cell r="ER1" t="str">
            <v>TRAILS PENDING</v>
          </cell>
          <cell r="ES1" t="str">
            <v>INT</v>
          </cell>
          <cell r="ET1" t="str">
            <v>VYMO ID</v>
          </cell>
          <cell r="EU1" t="str">
            <v>LEAD ID</v>
          </cell>
          <cell r="EV1" t="str">
            <v>Allocated</v>
          </cell>
          <cell r="EW1" t="str">
            <v>CODE</v>
          </cell>
          <cell r="EX1" t="str">
            <v>REMARK</v>
          </cell>
          <cell r="EY1" t="str">
            <v>DATE</v>
          </cell>
        </row>
        <row r="2">
          <cell r="A2">
            <v>466697046</v>
          </cell>
          <cell r="B2" t="str">
            <v>VAISHNAVI PRDEEP DAKHINKAR</v>
          </cell>
          <cell r="C2" t="str">
            <v>ONLINE</v>
          </cell>
          <cell r="D2" t="str">
            <v>16.07.26</v>
          </cell>
          <cell r="E2">
            <v>9261</v>
          </cell>
          <cell r="H2" t="str">
            <v>BANK STABLE 16</v>
          </cell>
          <cell r="I2">
            <v>9106</v>
          </cell>
          <cell r="J2">
            <v>8866</v>
          </cell>
          <cell r="K2">
            <v>9021</v>
          </cell>
          <cell r="L2">
            <v>8711</v>
          </cell>
          <cell r="M2">
            <v>1</v>
          </cell>
          <cell r="N2" t="str">
            <v xml:space="preserve">STABLE </v>
          </cell>
          <cell r="O2" t="str">
            <v>PAID</v>
          </cell>
          <cell r="P2" t="str">
            <v>NITIN KADAM</v>
          </cell>
          <cell r="Q2">
            <v>273457</v>
          </cell>
          <cell r="R2">
            <v>155</v>
          </cell>
          <cell r="S2">
            <v>0</v>
          </cell>
          <cell r="T2">
            <v>3600</v>
          </cell>
          <cell r="U2" t="str">
            <v>28.06.26</v>
          </cell>
          <cell r="V2">
            <v>9.4201276011033966E-2</v>
          </cell>
          <cell r="W2">
            <v>1.4402900641388433E-2</v>
          </cell>
          <cell r="X2" t="str">
            <v xml:space="preserve">STABLE </v>
          </cell>
          <cell r="Y2" t="str">
            <v>PAID</v>
          </cell>
          <cell r="Z2" t="str">
            <v>MPTP</v>
          </cell>
          <cell r="AA2" t="str">
            <v>PAID</v>
          </cell>
          <cell r="AD2" t="str">
            <v>CAVNA</v>
          </cell>
          <cell r="AF2" t="str">
            <v>-</v>
          </cell>
          <cell r="AH2" t="str">
            <v>THERGAON</v>
          </cell>
          <cell r="AL2">
            <v>8866</v>
          </cell>
          <cell r="AM2">
            <v>273457</v>
          </cell>
          <cell r="AN2">
            <v>26</v>
          </cell>
          <cell r="AO2">
            <v>25</v>
          </cell>
          <cell r="AP2" t="str">
            <v>STABLE</v>
          </cell>
          <cell r="AU2" t="str">
            <v>REGULAR</v>
          </cell>
          <cell r="AV2" t="str">
            <v>MH12YK4311</v>
          </cell>
          <cell r="AW2" t="str">
            <v>HARLEY X440 S</v>
          </cell>
          <cell r="AX2">
            <v>45883</v>
          </cell>
          <cell r="AY2">
            <v>48</v>
          </cell>
          <cell r="AZ2" t="str">
            <v>02.07.26</v>
          </cell>
          <cell r="BA2" t="str">
            <v>KAILASH ATKARI</v>
          </cell>
          <cell r="BL2">
            <v>1</v>
          </cell>
          <cell r="ER2">
            <v>1</v>
          </cell>
          <cell r="ES2">
            <v>1</v>
          </cell>
          <cell r="ET2" t="str">
            <v>ZBHT0011</v>
          </cell>
          <cell r="EU2" t="str">
            <v>GP1-nWSGVz</v>
          </cell>
          <cell r="EV2" t="str">
            <v>Allocated</v>
          </cell>
          <cell r="EW2" t="str">
            <v>No Such Person (NC_NSP)</v>
          </cell>
          <cell r="EX2" t="str">
            <v xml:space="preserve">Visit cm residence address nobody knows cm in this building </v>
          </cell>
          <cell r="EY2">
            <v>46207</v>
          </cell>
        </row>
        <row r="3">
          <cell r="A3">
            <v>467684618</v>
          </cell>
          <cell r="B3" t="str">
            <v>DATTA MANOHAR SURWASE</v>
          </cell>
          <cell r="C3" t="str">
            <v>ONLINE</v>
          </cell>
          <cell r="D3" t="str">
            <v>09.07.26</v>
          </cell>
          <cell r="E3">
            <v>8736</v>
          </cell>
          <cell r="I3">
            <v>8736</v>
          </cell>
          <cell r="J3">
            <v>8286</v>
          </cell>
          <cell r="K3">
            <v>8561</v>
          </cell>
          <cell r="L3">
            <v>8286</v>
          </cell>
          <cell r="M3">
            <v>1</v>
          </cell>
          <cell r="N3" t="str">
            <v xml:space="preserve">STABLE </v>
          </cell>
          <cell r="O3" t="str">
            <v>PAID</v>
          </cell>
          <cell r="P3" t="str">
            <v>NITIN KADAM</v>
          </cell>
          <cell r="Q3">
            <v>232745</v>
          </cell>
          <cell r="R3">
            <v>275</v>
          </cell>
          <cell r="S3">
            <v>0</v>
          </cell>
          <cell r="T3">
            <v>1350</v>
          </cell>
          <cell r="U3" t="str">
            <v>STABLE</v>
          </cell>
          <cell r="V3">
            <v>8.0176685859890587E-2</v>
          </cell>
          <cell r="W3">
            <v>1.2258611444504807E-2</v>
          </cell>
          <cell r="X3" t="str">
            <v xml:space="preserve">STABLE </v>
          </cell>
          <cell r="Y3" t="str">
            <v>PAID</v>
          </cell>
          <cell r="Z3" t="str">
            <v>PAID</v>
          </cell>
          <cell r="AA3" t="str">
            <v>PAID</v>
          </cell>
          <cell r="AD3" t="str">
            <v>CAVA</v>
          </cell>
          <cell r="AF3" t="str">
            <v>-</v>
          </cell>
          <cell r="AH3" t="str">
            <v>CHINCHWAD</v>
          </cell>
          <cell r="AL3">
            <v>8286</v>
          </cell>
          <cell r="AM3">
            <v>232745</v>
          </cell>
          <cell r="AN3">
            <v>26</v>
          </cell>
          <cell r="AO3">
            <v>25</v>
          </cell>
          <cell r="AP3" t="str">
            <v>STABLE</v>
          </cell>
          <cell r="AU3" t="str">
            <v>REGULAR</v>
          </cell>
          <cell r="AV3" t="str">
            <v>MH14NB8507</v>
          </cell>
          <cell r="AW3" t="str">
            <v>METEOR 350 STELLAR MATT GREY</v>
          </cell>
          <cell r="AX3">
            <v>46052</v>
          </cell>
          <cell r="AY3">
            <v>36</v>
          </cell>
          <cell r="AZ3" t="str">
            <v>02.07.26</v>
          </cell>
          <cell r="BA3" t="str">
            <v>KAILASH ATKARI</v>
          </cell>
          <cell r="BL3">
            <v>1</v>
          </cell>
          <cell r="ER3">
            <v>1</v>
          </cell>
          <cell r="ES3">
            <v>1</v>
          </cell>
          <cell r="ET3" t="str">
            <v>ZBHT0011</v>
          </cell>
          <cell r="EU3" t="str">
            <v>B6AkRU-MW8b7</v>
          </cell>
          <cell r="EV3" t="str">
            <v>Allocated</v>
          </cell>
          <cell r="EW3" t="str">
            <v>Door Locked (NC_DL)</v>
          </cell>
          <cell r="EX3" t="str">
            <v xml:space="preserve">Visit cm residence address door lock cm neighbour sd cm gone to the village </v>
          </cell>
          <cell r="EY3">
            <v>46207</v>
          </cell>
        </row>
        <row r="4">
          <cell r="A4">
            <v>467186575</v>
          </cell>
          <cell r="B4" t="str">
            <v>NISAR BASHIR HAWALDAR</v>
          </cell>
          <cell r="I4">
            <v>7088</v>
          </cell>
          <cell r="J4">
            <v>6826</v>
          </cell>
          <cell r="K4">
            <v>6912</v>
          </cell>
          <cell r="L4">
            <v>13914</v>
          </cell>
          <cell r="M4">
            <v>1</v>
          </cell>
          <cell r="N4" t="str">
            <v>FLOW</v>
          </cell>
          <cell r="O4" t="str">
            <v>UNPAID</v>
          </cell>
          <cell r="P4" t="str">
            <v>SAGAR DONGRE</v>
          </cell>
          <cell r="Q4">
            <v>229566</v>
          </cell>
          <cell r="R4">
            <v>86</v>
          </cell>
          <cell r="S4">
            <v>0</v>
          </cell>
          <cell r="T4">
            <v>2688</v>
          </cell>
          <cell r="U4" t="str">
            <v>-</v>
          </cell>
          <cell r="V4">
            <v>0.51108206041101001</v>
          </cell>
          <cell r="W4">
            <v>1.2091174439275562E-2</v>
          </cell>
          <cell r="X4" t="str">
            <v>FLOW</v>
          </cell>
          <cell r="Y4" t="str">
            <v>NC</v>
          </cell>
          <cell r="Z4" t="str">
            <v>-</v>
          </cell>
          <cell r="AA4" t="str">
            <v>NC</v>
          </cell>
          <cell r="AB4" t="str">
            <v>Shifted to pune</v>
          </cell>
          <cell r="AD4" t="str">
            <v>CNAVNA</v>
          </cell>
          <cell r="AF4" t="str">
            <v>-</v>
          </cell>
          <cell r="AH4" t="str">
            <v>AMBEGAON</v>
          </cell>
          <cell r="AL4">
            <v>9600</v>
          </cell>
          <cell r="AM4">
            <v>229566</v>
          </cell>
          <cell r="AN4">
            <v>26</v>
          </cell>
          <cell r="AO4">
            <v>55</v>
          </cell>
          <cell r="AP4" t="str">
            <v>FLOW</v>
          </cell>
          <cell r="AU4" t="str">
            <v>NPA</v>
          </cell>
          <cell r="AW4" t="str">
            <v>CLASSIC 350 COMMANDO SAND</v>
          </cell>
          <cell r="AX4">
            <v>45959</v>
          </cell>
          <cell r="AY4">
            <v>48</v>
          </cell>
          <cell r="AZ4" t="str">
            <v>10.07.26</v>
          </cell>
          <cell r="BA4" t="str">
            <v>VIJAY NIKAM</v>
          </cell>
          <cell r="DN4">
            <v>1</v>
          </cell>
          <cell r="ER4">
            <v>1</v>
          </cell>
          <cell r="ES4">
            <v>1</v>
          </cell>
          <cell r="ET4" t="str">
            <v>DUWT0029</v>
          </cell>
        </row>
        <row r="5">
          <cell r="A5">
            <v>465898394</v>
          </cell>
          <cell r="B5" t="str">
            <v>MAYUR DWARKANATH GUJAR</v>
          </cell>
          <cell r="C5" t="str">
            <v>ONLINE</v>
          </cell>
          <cell r="D5" t="str">
            <v>16.07.26</v>
          </cell>
          <cell r="E5">
            <v>7900</v>
          </cell>
          <cell r="H5" t="str">
            <v>BANK STABLE 16</v>
          </cell>
          <cell r="I5">
            <v>7774</v>
          </cell>
          <cell r="J5">
            <v>7745</v>
          </cell>
          <cell r="K5">
            <v>7852</v>
          </cell>
          <cell r="L5">
            <v>7619</v>
          </cell>
          <cell r="M5">
            <v>1</v>
          </cell>
          <cell r="N5" t="str">
            <v xml:space="preserve">STABLE </v>
          </cell>
          <cell r="O5" t="str">
            <v>PAID</v>
          </cell>
          <cell r="P5" t="str">
            <v>ANWAR SHAIKH</v>
          </cell>
          <cell r="Q5">
            <v>214819</v>
          </cell>
          <cell r="R5">
            <v>107</v>
          </cell>
          <cell r="S5">
            <v>0</v>
          </cell>
          <cell r="T5">
            <v>1350</v>
          </cell>
          <cell r="U5" t="str">
            <v>STABLE</v>
          </cell>
          <cell r="V5">
            <v>0.23210836695455569</v>
          </cell>
          <cell r="W5">
            <v>1.1314454239176258E-2</v>
          </cell>
          <cell r="X5" t="str">
            <v xml:space="preserve">STABLE </v>
          </cell>
          <cell r="Y5" t="str">
            <v>PTP</v>
          </cell>
          <cell r="Z5" t="str">
            <v>PTP</v>
          </cell>
          <cell r="AA5" t="str">
            <v>PTP</v>
          </cell>
          <cell r="AC5">
            <v>22</v>
          </cell>
          <cell r="AD5" t="str">
            <v>CAVA</v>
          </cell>
          <cell r="AF5" t="str">
            <v>-</v>
          </cell>
          <cell r="AH5" t="str">
            <v>PHUGEWADI</v>
          </cell>
          <cell r="AL5">
            <v>7745</v>
          </cell>
          <cell r="AM5">
            <v>214819</v>
          </cell>
          <cell r="AN5">
            <v>26</v>
          </cell>
          <cell r="AO5">
            <v>25</v>
          </cell>
          <cell r="AP5" t="str">
            <v>STABLE</v>
          </cell>
          <cell r="AU5" t="str">
            <v>REGULAR</v>
          </cell>
          <cell r="AV5" t="str">
            <v>MH14MG9420</v>
          </cell>
          <cell r="AW5" t="str">
            <v>ENFIELD GUERRILLA YELLOW RIBBON</v>
          </cell>
          <cell r="AX5">
            <v>45758</v>
          </cell>
          <cell r="AY5">
            <v>48</v>
          </cell>
          <cell r="AZ5" t="str">
            <v>02.07.26</v>
          </cell>
          <cell r="BA5" t="str">
            <v>VIJAY NIKAM</v>
          </cell>
          <cell r="BL5">
            <v>1</v>
          </cell>
          <cell r="CP5">
            <v>2</v>
          </cell>
          <cell r="ER5">
            <v>3</v>
          </cell>
          <cell r="ES5">
            <v>1</v>
          </cell>
          <cell r="ET5" t="str">
            <v>ZBHT0009</v>
          </cell>
          <cell r="EU5" t="str">
            <v>k27AERQJ17</v>
          </cell>
          <cell r="EV5" t="str">
            <v>Allocated</v>
          </cell>
          <cell r="EW5" t="str">
            <v>Left Message (LMCB)</v>
          </cell>
          <cell r="EX5" t="str">
            <v xml:space="preserve">Msg to wife </v>
          </cell>
          <cell r="EY5">
            <v>46207</v>
          </cell>
        </row>
        <row r="6">
          <cell r="A6">
            <v>465866224</v>
          </cell>
          <cell r="B6" t="str">
            <v>KARAN DNYANDEV MADKE</v>
          </cell>
          <cell r="I6">
            <v>7421</v>
          </cell>
          <cell r="J6">
            <v>14816</v>
          </cell>
          <cell r="K6">
            <v>7678</v>
          </cell>
          <cell r="L6">
            <v>22237</v>
          </cell>
          <cell r="M6">
            <v>2</v>
          </cell>
          <cell r="N6" t="str">
            <v>FLOW</v>
          </cell>
          <cell r="O6" t="str">
            <v>UNPAID</v>
          </cell>
          <cell r="P6" t="str">
            <v>SUNNY SHINDE</v>
          </cell>
          <cell r="Q6">
            <v>209612</v>
          </cell>
          <cell r="R6">
            <v>283</v>
          </cell>
          <cell r="S6">
            <v>0</v>
          </cell>
          <cell r="T6">
            <v>3150</v>
          </cell>
          <cell r="U6" t="str">
            <v>-</v>
          </cell>
          <cell r="V6">
            <v>0.45430167740640665</v>
          </cell>
          <cell r="W6">
            <v>3.8973214688950555E-2</v>
          </cell>
          <cell r="X6" t="str">
            <v>FLOW</v>
          </cell>
          <cell r="Y6" t="str">
            <v>RTP</v>
          </cell>
          <cell r="Z6" t="str">
            <v>-</v>
          </cell>
          <cell r="AA6" t="str">
            <v>RTP</v>
          </cell>
          <cell r="AB6" t="str">
            <v>Financail problem</v>
          </cell>
          <cell r="AF6" t="str">
            <v>-</v>
          </cell>
          <cell r="AH6" t="str">
            <v>BAVDHAN</v>
          </cell>
          <cell r="AL6">
            <v>14816</v>
          </cell>
          <cell r="AM6">
            <v>209612</v>
          </cell>
          <cell r="AN6">
            <v>57</v>
          </cell>
          <cell r="AO6">
            <v>86</v>
          </cell>
          <cell r="AP6" t="str">
            <v>FLOW</v>
          </cell>
          <cell r="AU6" t="str">
            <v>REGULAR</v>
          </cell>
          <cell r="AV6" t="str">
            <v>MH12XZ2846</v>
          </cell>
          <cell r="AW6" t="str">
            <v>JAWA 42 BOBBER MYSTIC COPPER</v>
          </cell>
          <cell r="AX6">
            <v>45754</v>
          </cell>
          <cell r="AY6">
            <v>48</v>
          </cell>
          <cell r="AZ6" t="str">
            <v>02.07.26</v>
          </cell>
          <cell r="BA6" t="str">
            <v>KAILASH ATKARI</v>
          </cell>
          <cell r="BL6">
            <v>1</v>
          </cell>
          <cell r="BX6">
            <v>1</v>
          </cell>
          <cell r="CA6">
            <v>1</v>
          </cell>
          <cell r="CV6">
            <v>1</v>
          </cell>
          <cell r="EF6">
            <v>5</v>
          </cell>
          <cell r="ER6">
            <v>9</v>
          </cell>
          <cell r="ES6">
            <v>1</v>
          </cell>
          <cell r="ET6" t="str">
            <v>DUWT0023</v>
          </cell>
          <cell r="EU6" t="str">
            <v>A2Nt4R0Gi7</v>
          </cell>
          <cell r="EV6" t="str">
            <v>Allocated</v>
          </cell>
          <cell r="EW6" t="str">
            <v>Refuse To Pay (RTP)</v>
          </cell>
          <cell r="EX6" t="str">
            <v xml:space="preserve">Customer RTP financial problem </v>
          </cell>
          <cell r="EY6">
            <v>46207</v>
          </cell>
        </row>
        <row r="7">
          <cell r="A7">
            <v>466752729</v>
          </cell>
          <cell r="B7" t="str">
            <v>AKSHAY SURESH NANGDE</v>
          </cell>
          <cell r="C7" t="str">
            <v>ONLINE</v>
          </cell>
          <cell r="D7" t="str">
            <v>18.07.26</v>
          </cell>
          <cell r="E7">
            <v>9500</v>
          </cell>
          <cell r="I7">
            <v>9036</v>
          </cell>
          <cell r="J7">
            <v>8066</v>
          </cell>
          <cell r="K7">
            <v>8248</v>
          </cell>
          <cell r="L7">
            <v>7602</v>
          </cell>
          <cell r="M7">
            <v>1</v>
          </cell>
          <cell r="N7" t="str">
            <v xml:space="preserve">STABLE </v>
          </cell>
          <cell r="O7" t="str">
            <v>PAID</v>
          </cell>
          <cell r="P7" t="str">
            <v>AKSHAY KARALE</v>
          </cell>
          <cell r="Q7">
            <v>209049</v>
          </cell>
          <cell r="R7">
            <v>182</v>
          </cell>
          <cell r="S7">
            <v>0</v>
          </cell>
          <cell r="T7">
            <v>1800</v>
          </cell>
          <cell r="U7" t="str">
            <v>22.06.26</v>
          </cell>
          <cell r="V7">
            <v>0.1784081572303548</v>
          </cell>
          <cell r="W7">
            <v>1.1010550017668631E-2</v>
          </cell>
          <cell r="X7" t="str">
            <v xml:space="preserve">STABLE </v>
          </cell>
          <cell r="Y7" t="str">
            <v>PTP</v>
          </cell>
          <cell r="Z7" t="str">
            <v>PTP</v>
          </cell>
          <cell r="AA7" t="str">
            <v>PTP</v>
          </cell>
          <cell r="AC7">
            <v>20</v>
          </cell>
          <cell r="AD7" t="str">
            <v>CAVA</v>
          </cell>
          <cell r="AF7" t="str">
            <v>-</v>
          </cell>
          <cell r="AH7" t="str">
            <v>BHOR</v>
          </cell>
          <cell r="AL7">
            <v>8066</v>
          </cell>
          <cell r="AM7">
            <v>209049</v>
          </cell>
          <cell r="AN7">
            <v>26</v>
          </cell>
          <cell r="AO7">
            <v>25</v>
          </cell>
          <cell r="AP7" t="str">
            <v>STABLE</v>
          </cell>
          <cell r="AU7" t="str">
            <v>REGULAR</v>
          </cell>
          <cell r="AV7" t="str">
            <v>MH12YM1095</v>
          </cell>
          <cell r="AW7" t="str">
            <v>CLASSIC 350 STEALTH BLACK</v>
          </cell>
          <cell r="AX7">
            <v>45894</v>
          </cell>
          <cell r="AY7">
            <v>36</v>
          </cell>
          <cell r="AZ7" t="str">
            <v>02.07.26</v>
          </cell>
          <cell r="BA7" t="str">
            <v>VIJAY NIKAM</v>
          </cell>
          <cell r="BL7">
            <v>1</v>
          </cell>
          <cell r="ER7">
            <v>1</v>
          </cell>
          <cell r="ES7">
            <v>1</v>
          </cell>
          <cell r="ET7" t="str">
            <v>DUWT0011</v>
          </cell>
          <cell r="EU7" t="str">
            <v>G61ZucWc7m</v>
          </cell>
          <cell r="EV7" t="str">
            <v>Allocated</v>
          </cell>
          <cell r="EW7" t="str">
            <v>Promise To Pay (PTP)</v>
          </cell>
          <cell r="EX7" t="str">
            <v>Customer shop visit promise to pay amt. 11000 ptp date 21.07.2026</v>
          </cell>
          <cell r="EY7">
            <v>46224</v>
          </cell>
        </row>
        <row r="8">
          <cell r="A8">
            <v>463131407</v>
          </cell>
          <cell r="B8" t="str">
            <v>POONAM HARSHAL BHAGWAT</v>
          </cell>
          <cell r="C8" t="str">
            <v>ONLINE</v>
          </cell>
          <cell r="D8" t="str">
            <v>23.07.26</v>
          </cell>
          <cell r="E8">
            <v>10000</v>
          </cell>
          <cell r="I8">
            <v>9542</v>
          </cell>
          <cell r="J8">
            <v>8233</v>
          </cell>
          <cell r="K8">
            <v>8435</v>
          </cell>
          <cell r="L8">
            <v>7775</v>
          </cell>
          <cell r="M8">
            <v>1</v>
          </cell>
          <cell r="N8" t="str">
            <v xml:space="preserve">STABLE </v>
          </cell>
          <cell r="O8" t="str">
            <v>PAID</v>
          </cell>
          <cell r="P8" t="str">
            <v>AMIT GADE</v>
          </cell>
          <cell r="Q8">
            <v>204835</v>
          </cell>
          <cell r="R8">
            <v>202</v>
          </cell>
          <cell r="S8">
            <v>0</v>
          </cell>
          <cell r="T8">
            <v>4050</v>
          </cell>
          <cell r="U8" t="str">
            <v>18.06.26</v>
          </cell>
          <cell r="V8">
            <v>0.24700660576711073</v>
          </cell>
          <cell r="W8">
            <v>1.0788599863520773E-2</v>
          </cell>
          <cell r="X8" t="str">
            <v xml:space="preserve">STABLE </v>
          </cell>
          <cell r="Y8" t="str">
            <v>PTP</v>
          </cell>
          <cell r="Z8" t="str">
            <v>PTP</v>
          </cell>
          <cell r="AA8" t="str">
            <v>PTP</v>
          </cell>
          <cell r="AC8">
            <v>25</v>
          </cell>
          <cell r="AD8" t="str">
            <v>CAVNA</v>
          </cell>
          <cell r="AF8" t="str">
            <v>-</v>
          </cell>
          <cell r="AH8" t="str">
            <v>CHAKAN</v>
          </cell>
          <cell r="AL8">
            <v>8233</v>
          </cell>
          <cell r="AM8">
            <v>204835</v>
          </cell>
          <cell r="AN8">
            <v>26</v>
          </cell>
          <cell r="AO8">
            <v>25</v>
          </cell>
          <cell r="AP8" t="str">
            <v>STABLE</v>
          </cell>
          <cell r="AU8" t="str">
            <v>NPA</v>
          </cell>
          <cell r="AW8" t="str">
            <v>TVS APACHE RR 310 BS6</v>
          </cell>
          <cell r="AX8">
            <v>45449</v>
          </cell>
          <cell r="AY8">
            <v>48</v>
          </cell>
          <cell r="AZ8" t="str">
            <v>02.07.26</v>
          </cell>
          <cell r="BA8" t="str">
            <v>KAILASH ATKARI</v>
          </cell>
          <cell r="BL8">
            <v>1</v>
          </cell>
          <cell r="ER8">
            <v>1</v>
          </cell>
          <cell r="ES8">
            <v>1</v>
          </cell>
          <cell r="ET8" t="str">
            <v>DUWT0017</v>
          </cell>
          <cell r="EU8" t="str">
            <v>G69k9gMqpOMc</v>
          </cell>
          <cell r="EV8" t="str">
            <v>Allocated</v>
          </cell>
          <cell r="EW8" t="str">
            <v>Outstation (NC_OUTSTN)</v>
          </cell>
          <cell r="EX8" t="str">
            <v xml:space="preserve">Customer not meet As per neighbor customer in village </v>
          </cell>
          <cell r="EY8">
            <v>46207</v>
          </cell>
        </row>
        <row r="9">
          <cell r="A9">
            <v>467444078</v>
          </cell>
          <cell r="B9" t="str">
            <v>INDRAJIT RAMBHAU MULE</v>
          </cell>
          <cell r="C9" t="str">
            <v>ONLINE</v>
          </cell>
          <cell r="D9" t="str">
            <v>21.07.26</v>
          </cell>
          <cell r="E9">
            <v>6153</v>
          </cell>
          <cell r="I9">
            <v>6009</v>
          </cell>
          <cell r="J9">
            <v>5959</v>
          </cell>
          <cell r="K9">
            <v>6056</v>
          </cell>
          <cell r="L9">
            <v>5815</v>
          </cell>
          <cell r="M9">
            <v>1</v>
          </cell>
          <cell r="N9" t="str">
            <v xml:space="preserve">STABLE </v>
          </cell>
          <cell r="O9" t="str">
            <v>PAID</v>
          </cell>
          <cell r="P9" t="str">
            <v>ANWAR SHAIKH</v>
          </cell>
          <cell r="Q9">
            <v>196503</v>
          </cell>
          <cell r="R9">
            <v>97</v>
          </cell>
          <cell r="S9">
            <v>0</v>
          </cell>
          <cell r="T9">
            <v>2250</v>
          </cell>
          <cell r="U9" t="str">
            <v>22.06.26</v>
          </cell>
          <cell r="V9">
            <v>0.21231823270600395</v>
          </cell>
          <cell r="W9">
            <v>1.0349755847298667E-2</v>
          </cell>
          <cell r="X9" t="str">
            <v xml:space="preserve">STABLE </v>
          </cell>
          <cell r="Y9" t="str">
            <v>PTP</v>
          </cell>
          <cell r="Z9" t="str">
            <v>PTP</v>
          </cell>
          <cell r="AA9" t="str">
            <v>PTP</v>
          </cell>
          <cell r="AC9">
            <v>21</v>
          </cell>
          <cell r="AD9" t="str">
            <v>CAVA</v>
          </cell>
          <cell r="AF9" t="str">
            <v>-</v>
          </cell>
          <cell r="AH9" t="str">
            <v xml:space="preserve">ALANDI DEVACHI </v>
          </cell>
          <cell r="AL9">
            <v>5959</v>
          </cell>
          <cell r="AM9">
            <v>196503</v>
          </cell>
          <cell r="AN9">
            <v>26</v>
          </cell>
          <cell r="AO9">
            <v>25</v>
          </cell>
          <cell r="AP9" t="str">
            <v>STABLE</v>
          </cell>
          <cell r="AU9" t="str">
            <v>REGULAR</v>
          </cell>
          <cell r="AV9" t="str">
            <v>MH14MY6501</v>
          </cell>
          <cell r="AW9" t="str">
            <v>CLASSIC 350 REDDITCH RED</v>
          </cell>
          <cell r="AX9">
            <v>46007</v>
          </cell>
          <cell r="AY9">
            <v>48</v>
          </cell>
          <cell r="AZ9" t="str">
            <v>02.07.26</v>
          </cell>
          <cell r="BA9" t="str">
            <v>VIJAY NIKAM</v>
          </cell>
          <cell r="CG9">
            <v>1</v>
          </cell>
          <cell r="ER9">
            <v>1</v>
          </cell>
          <cell r="ES9">
            <v>1</v>
          </cell>
          <cell r="ET9" t="str">
            <v>ZBHT0009</v>
          </cell>
          <cell r="EU9" t="str">
            <v>BoD8DEoiw7</v>
          </cell>
          <cell r="EV9" t="str">
            <v>Allocated</v>
          </cell>
          <cell r="EW9" t="e">
            <v>#N/A</v>
          </cell>
          <cell r="EX9" t="e">
            <v>#N/A</v>
          </cell>
          <cell r="EY9" t="e">
            <v>#N/A</v>
          </cell>
        </row>
        <row r="10">
          <cell r="A10">
            <v>466275141</v>
          </cell>
          <cell r="B10" t="str">
            <v>ANWAR AHMAD SHAIKH</v>
          </cell>
          <cell r="I10">
            <v>9204</v>
          </cell>
          <cell r="J10">
            <v>16707</v>
          </cell>
          <cell r="K10">
            <v>7709</v>
          </cell>
          <cell r="L10">
            <v>25911</v>
          </cell>
          <cell r="M10">
            <v>2</v>
          </cell>
          <cell r="N10" t="str">
            <v>FLOW</v>
          </cell>
          <cell r="O10" t="str">
            <v>UNPAID</v>
          </cell>
          <cell r="P10" t="str">
            <v>VIKRAM GAIKWAD</v>
          </cell>
          <cell r="Q10">
            <v>194945</v>
          </cell>
          <cell r="R10">
            <v>206</v>
          </cell>
          <cell r="S10">
            <v>0</v>
          </cell>
          <cell r="T10">
            <v>900</v>
          </cell>
          <cell r="U10" t="str">
            <v>FLOW</v>
          </cell>
          <cell r="V10">
            <v>0.29558768531469221</v>
          </cell>
          <cell r="W10">
            <v>3.624617549347111E-2</v>
          </cell>
          <cell r="X10" t="str">
            <v>FLOW</v>
          </cell>
          <cell r="Y10" t="str">
            <v>MPTP</v>
          </cell>
          <cell r="Z10" t="str">
            <v>MPTP</v>
          </cell>
          <cell r="AA10" t="str">
            <v>MPTP</v>
          </cell>
          <cell r="AB10" t="str">
            <v>Shifted</v>
          </cell>
          <cell r="AD10" t="str">
            <v>CNAVNA</v>
          </cell>
          <cell r="AF10" t="str">
            <v>-</v>
          </cell>
          <cell r="AH10" t="str">
            <v>YERWADA</v>
          </cell>
          <cell r="AL10">
            <v>16707</v>
          </cell>
          <cell r="AM10">
            <v>194945</v>
          </cell>
          <cell r="AN10">
            <v>57</v>
          </cell>
          <cell r="AO10">
            <v>86</v>
          </cell>
          <cell r="AP10" t="str">
            <v>FLOW</v>
          </cell>
          <cell r="AU10" t="str">
            <v>REGULAR</v>
          </cell>
          <cell r="AV10" t="str">
            <v>MH12YE7827</v>
          </cell>
          <cell r="AW10" t="str">
            <v>BAJAJ KTM DUKE 250</v>
          </cell>
          <cell r="AX10">
            <v>45813</v>
          </cell>
          <cell r="AY10">
            <v>36</v>
          </cell>
          <cell r="AZ10" t="str">
            <v>02.07.26</v>
          </cell>
          <cell r="BA10" t="str">
            <v>VIJAY NIKAM</v>
          </cell>
          <cell r="BL10">
            <v>1</v>
          </cell>
          <cell r="EC10">
            <v>1</v>
          </cell>
          <cell r="ER10">
            <v>2</v>
          </cell>
          <cell r="ES10">
            <v>1</v>
          </cell>
          <cell r="ET10" t="str">
            <v>ZBHT0012</v>
          </cell>
          <cell r="EU10" t="str">
            <v>GPm82dmwr7m</v>
          </cell>
          <cell r="EV10" t="str">
            <v>Allocated</v>
          </cell>
          <cell r="EW10" t="str">
            <v>Shifted (NC_SFTD)</v>
          </cell>
          <cell r="EX10" t="str">
            <v>Nc</v>
          </cell>
          <cell r="EY10">
            <v>46207</v>
          </cell>
        </row>
        <row r="11">
          <cell r="A11">
            <v>465107719</v>
          </cell>
          <cell r="B11" t="str">
            <v>SANTANU JENA</v>
          </cell>
          <cell r="C11" t="str">
            <v>ONLINE</v>
          </cell>
          <cell r="D11" t="str">
            <v>11.07.26</v>
          </cell>
          <cell r="E11">
            <v>11046</v>
          </cell>
          <cell r="I11">
            <v>11046</v>
          </cell>
          <cell r="J11">
            <v>10785</v>
          </cell>
          <cell r="K11">
            <v>11000</v>
          </cell>
          <cell r="L11">
            <v>10785</v>
          </cell>
          <cell r="M11">
            <v>1</v>
          </cell>
          <cell r="N11" t="str">
            <v xml:space="preserve">STABLE </v>
          </cell>
          <cell r="O11" t="str">
            <v>PAID</v>
          </cell>
          <cell r="P11" t="str">
            <v>UDAY SOHANE</v>
          </cell>
          <cell r="Q11">
            <v>192004</v>
          </cell>
          <cell r="R11">
            <v>215</v>
          </cell>
          <cell r="S11">
            <v>0</v>
          </cell>
          <cell r="T11">
            <v>3150</v>
          </cell>
          <cell r="U11" t="str">
            <v>12.06.26</v>
          </cell>
          <cell r="V11">
            <v>0.1611761558074899</v>
          </cell>
          <cell r="W11">
            <v>1.0112794826057278E-2</v>
          </cell>
          <cell r="X11" t="str">
            <v xml:space="preserve">STABLE </v>
          </cell>
          <cell r="Y11" t="str">
            <v>PAID</v>
          </cell>
          <cell r="Z11" t="str">
            <v>PAID</v>
          </cell>
          <cell r="AA11" t="str">
            <v>PAID</v>
          </cell>
          <cell r="AF11" t="str">
            <v>-</v>
          </cell>
          <cell r="AH11" t="str">
            <v>BHOSARI</v>
          </cell>
          <cell r="AL11">
            <v>14150</v>
          </cell>
          <cell r="AM11">
            <v>192004</v>
          </cell>
          <cell r="AN11">
            <v>26</v>
          </cell>
          <cell r="AO11">
            <v>25</v>
          </cell>
          <cell r="AP11" t="str">
            <v>STABLE</v>
          </cell>
          <cell r="AU11" t="str">
            <v>REGULAR</v>
          </cell>
          <cell r="AV11" t="str">
            <v>MH14MB6335</v>
          </cell>
          <cell r="AW11" t="str">
            <v>CONTINETNAL GT 650 ROCKER RED</v>
          </cell>
          <cell r="AX11">
            <v>45659</v>
          </cell>
          <cell r="AY11">
            <v>36</v>
          </cell>
          <cell r="AZ11" t="str">
            <v>10.07.26</v>
          </cell>
          <cell r="BA11" t="str">
            <v>VIJAY NIKAM</v>
          </cell>
          <cell r="CG11">
            <v>1</v>
          </cell>
          <cell r="ER11">
            <v>1</v>
          </cell>
          <cell r="ES11">
            <v>1</v>
          </cell>
          <cell r="ET11" t="str">
            <v>DUWT0025</v>
          </cell>
        </row>
        <row r="12">
          <cell r="A12">
            <v>464007891</v>
          </cell>
          <cell r="B12" t="str">
            <v>SUBHASH VISHNU PATIL</v>
          </cell>
          <cell r="I12">
            <v>8899</v>
          </cell>
          <cell r="J12">
            <v>35566.28</v>
          </cell>
          <cell r="K12">
            <v>9834.2799999999988</v>
          </cell>
          <cell r="L12">
            <v>44465.279999999999</v>
          </cell>
          <cell r="M12">
            <v>4</v>
          </cell>
          <cell r="N12" t="str">
            <v>FLOW</v>
          </cell>
          <cell r="O12" t="str">
            <v>UNPAID</v>
          </cell>
          <cell r="P12" t="str">
            <v>SACHIN INGALE</v>
          </cell>
          <cell r="Q12">
            <v>188157</v>
          </cell>
          <cell r="R12">
            <v>965</v>
          </cell>
          <cell r="S12">
            <v>0</v>
          </cell>
          <cell r="T12">
            <v>3600</v>
          </cell>
          <cell r="U12" t="str">
            <v>FLOW</v>
          </cell>
          <cell r="V12">
            <v>0.79404745260358744</v>
          </cell>
          <cell r="W12">
            <v>7.2488321666261846E-2</v>
          </cell>
          <cell r="X12" t="str">
            <v>FLOW</v>
          </cell>
          <cell r="Y12" t="str">
            <v>OS</v>
          </cell>
          <cell r="Z12" t="str">
            <v>OS</v>
          </cell>
          <cell r="AA12" t="str">
            <v>OS</v>
          </cell>
          <cell r="AB12" t="str">
            <v>Cust at village</v>
          </cell>
          <cell r="AD12" t="str">
            <v>CNAVNA</v>
          </cell>
          <cell r="AF12" t="str">
            <v>ELG</v>
          </cell>
          <cell r="AH12" t="str">
            <v>MAVAL</v>
          </cell>
          <cell r="AL12">
            <v>35566.28</v>
          </cell>
          <cell r="AM12">
            <v>188157</v>
          </cell>
          <cell r="AN12">
            <v>118</v>
          </cell>
          <cell r="AO12">
            <v>147</v>
          </cell>
          <cell r="AP12" t="str">
            <v>FLOW</v>
          </cell>
          <cell r="AU12" t="str">
            <v>NPA</v>
          </cell>
          <cell r="AV12" t="str">
            <v>MH14LW0799</v>
          </cell>
          <cell r="AW12" t="str">
            <v>CLASSIC 350 DARK STEALTH BLACK</v>
          </cell>
          <cell r="AX12">
            <v>45547</v>
          </cell>
          <cell r="AY12">
            <v>42</v>
          </cell>
          <cell r="AZ12" t="str">
            <v>02.07.26</v>
          </cell>
          <cell r="BA12" t="str">
            <v>VIJAY NIKAM</v>
          </cell>
          <cell r="CA12">
            <v>1</v>
          </cell>
          <cell r="ER12">
            <v>1</v>
          </cell>
          <cell r="ES12">
            <v>1</v>
          </cell>
          <cell r="ET12" t="str">
            <v>ZBHT0013</v>
          </cell>
          <cell r="EU12" t="str">
            <v>BovCaMk6Oez</v>
          </cell>
          <cell r="EV12" t="str">
            <v>Allocated</v>
          </cell>
          <cell r="EW12" t="e">
            <v>#N/A</v>
          </cell>
          <cell r="EX12" t="e">
            <v>#N/A</v>
          </cell>
          <cell r="EY12" t="e">
            <v>#N/A</v>
          </cell>
        </row>
        <row r="13">
          <cell r="A13">
            <v>466642523</v>
          </cell>
          <cell r="B13" t="str">
            <v>DAREKAR PRITAM DATTATRAY</v>
          </cell>
          <cell r="H13" t="str">
            <v>BANK STABLE 03</v>
          </cell>
          <cell r="I13">
            <v>5986</v>
          </cell>
          <cell r="J13">
            <v>17944</v>
          </cell>
          <cell r="K13">
            <v>6472</v>
          </cell>
          <cell r="L13">
            <v>23930</v>
          </cell>
          <cell r="M13">
            <v>3</v>
          </cell>
          <cell r="N13" t="str">
            <v xml:space="preserve">STABLE </v>
          </cell>
          <cell r="O13" t="str">
            <v>PAID</v>
          </cell>
          <cell r="P13" t="str">
            <v>AMOL DHUMAL</v>
          </cell>
          <cell r="Q13">
            <v>185230</v>
          </cell>
          <cell r="R13">
            <v>500</v>
          </cell>
          <cell r="S13">
            <v>0</v>
          </cell>
          <cell r="T13">
            <v>3600</v>
          </cell>
          <cell r="U13" t="str">
            <v>STABLE</v>
          </cell>
          <cell r="V13">
            <v>0.24186647745638729</v>
          </cell>
          <cell r="W13">
            <v>5.9324163360752961E-2</v>
          </cell>
          <cell r="X13" t="str">
            <v xml:space="preserve">STABLE </v>
          </cell>
          <cell r="Y13" t="str">
            <v>PAID</v>
          </cell>
          <cell r="Z13" t="str">
            <v>PAID</v>
          </cell>
          <cell r="AA13" t="str">
            <v>PAID</v>
          </cell>
          <cell r="AF13" t="str">
            <v>ELG</v>
          </cell>
          <cell r="AH13" t="str">
            <v>SHIRUR</v>
          </cell>
          <cell r="AL13">
            <v>17944</v>
          </cell>
          <cell r="AM13">
            <v>185230</v>
          </cell>
          <cell r="AN13">
            <v>87</v>
          </cell>
          <cell r="AO13">
            <v>86</v>
          </cell>
          <cell r="AP13" t="str">
            <v>STABLE</v>
          </cell>
          <cell r="AU13" t="str">
            <v>REGULAR</v>
          </cell>
          <cell r="AV13" t="str">
            <v>MH12YP0854</v>
          </cell>
          <cell r="AW13" t="str">
            <v>CLASSIC 350 STEALTH BLACK</v>
          </cell>
          <cell r="AX13">
            <v>45874</v>
          </cell>
          <cell r="AY13">
            <v>48</v>
          </cell>
          <cell r="AZ13" t="str">
            <v>02.07.26</v>
          </cell>
          <cell r="BA13" t="str">
            <v>KAILASH ATKARI</v>
          </cell>
          <cell r="BF13">
            <v>1</v>
          </cell>
          <cell r="ER13">
            <v>1</v>
          </cell>
          <cell r="ES13">
            <v>1</v>
          </cell>
          <cell r="ET13" t="str">
            <v>ZBHT0024</v>
          </cell>
          <cell r="EU13" t="str">
            <v>G2qYPr601c</v>
          </cell>
          <cell r="EV13" t="str">
            <v>Allocated</v>
          </cell>
          <cell r="EW13" t="str">
            <v>Door Locked (NC_DL)</v>
          </cell>
          <cell r="EX13" t="str">
            <v xml:space="preserve">Door lock </v>
          </cell>
          <cell r="EY13">
            <v>46205</v>
          </cell>
        </row>
        <row r="14">
          <cell r="A14">
            <v>466166742</v>
          </cell>
          <cell r="B14" t="str">
            <v>CHAUDHARI SIDDHESHWAR BHIMA</v>
          </cell>
          <cell r="I14">
            <v>8001</v>
          </cell>
          <cell r="J14">
            <v>40005</v>
          </cell>
          <cell r="K14">
            <v>9101</v>
          </cell>
          <cell r="L14">
            <v>48006</v>
          </cell>
          <cell r="M14">
            <v>5</v>
          </cell>
          <cell r="N14" t="str">
            <v>FLOW</v>
          </cell>
          <cell r="O14" t="str">
            <v>UNPAID</v>
          </cell>
          <cell r="P14" t="str">
            <v>UDAY SOHANE</v>
          </cell>
          <cell r="Q14">
            <v>184910</v>
          </cell>
          <cell r="R14">
            <v>1100</v>
          </cell>
          <cell r="S14">
            <v>0</v>
          </cell>
          <cell r="T14">
            <v>3150</v>
          </cell>
          <cell r="U14" t="str">
            <v>FLOW</v>
          </cell>
          <cell r="V14">
            <v>0.78785348166390423</v>
          </cell>
          <cell r="W14">
            <v>8.2656033792572331E-2</v>
          </cell>
          <cell r="X14" t="str">
            <v>FLOW</v>
          </cell>
          <cell r="Y14" t="str">
            <v>NC</v>
          </cell>
          <cell r="Z14" t="str">
            <v>NC</v>
          </cell>
          <cell r="AA14" t="str">
            <v>NC</v>
          </cell>
          <cell r="AF14" t="str">
            <v>ELG</v>
          </cell>
          <cell r="AH14" t="str">
            <v>BHOSARI</v>
          </cell>
          <cell r="AL14">
            <v>40005</v>
          </cell>
          <cell r="AM14">
            <v>184910</v>
          </cell>
          <cell r="AN14">
            <v>146</v>
          </cell>
          <cell r="AO14">
            <v>175</v>
          </cell>
          <cell r="AP14" t="str">
            <v>FLOW</v>
          </cell>
          <cell r="AU14" t="str">
            <v>NPA</v>
          </cell>
          <cell r="AV14" t="str">
            <v>MH12YC1819</v>
          </cell>
          <cell r="AW14" t="str">
            <v>CLASSIC 350 COMMANDO SAND</v>
          </cell>
          <cell r="AX14">
            <v>45797</v>
          </cell>
          <cell r="AY14">
            <v>36</v>
          </cell>
          <cell r="AZ14" t="str">
            <v>02.07.26</v>
          </cell>
          <cell r="BA14" t="str">
            <v>VIJAY NIKAM</v>
          </cell>
          <cell r="BI14">
            <v>2</v>
          </cell>
          <cell r="ER14">
            <v>2</v>
          </cell>
          <cell r="ES14">
            <v>1</v>
          </cell>
          <cell r="ET14" t="str">
            <v>DUWT0025</v>
          </cell>
          <cell r="EU14" t="str">
            <v>k6QFfwyM0uc</v>
          </cell>
          <cell r="EV14" t="str">
            <v>Allocated</v>
          </cell>
          <cell r="EW14" t="str">
            <v>Shifted (NC_SFTD)</v>
          </cell>
          <cell r="EX14" t="str">
            <v xml:space="preserve">Visit at customer residence add meet customer room owner they told customer shifted from residence add </v>
          </cell>
          <cell r="EY14">
            <v>46206</v>
          </cell>
        </row>
        <row r="15">
          <cell r="A15">
            <v>462729658</v>
          </cell>
          <cell r="B15" t="str">
            <v>OMKAR RAMCHANDRA KAMBALE</v>
          </cell>
          <cell r="C15" t="str">
            <v>ONLINE</v>
          </cell>
          <cell r="D15" t="str">
            <v>13.07.26</v>
          </cell>
          <cell r="E15">
            <v>8840</v>
          </cell>
          <cell r="I15">
            <v>8715</v>
          </cell>
          <cell r="J15">
            <v>8715</v>
          </cell>
          <cell r="K15">
            <v>8722</v>
          </cell>
          <cell r="L15">
            <v>8590</v>
          </cell>
          <cell r="M15">
            <v>1</v>
          </cell>
          <cell r="N15" t="str">
            <v xml:space="preserve">STABLE </v>
          </cell>
          <cell r="O15" t="str">
            <v>PAID</v>
          </cell>
          <cell r="P15" t="str">
            <v>AKSHAY KARALE</v>
          </cell>
          <cell r="Q15">
            <v>179388</v>
          </cell>
          <cell r="R15">
            <v>7</v>
          </cell>
          <cell r="S15">
            <v>0</v>
          </cell>
          <cell r="T15">
            <v>450</v>
          </cell>
          <cell r="U15" t="str">
            <v>-</v>
          </cell>
          <cell r="V15">
            <v>0.1530946453187477</v>
          </cell>
          <cell r="W15">
            <v>9.4483137760503055E-3</v>
          </cell>
          <cell r="X15" t="str">
            <v>RB</v>
          </cell>
          <cell r="Y15" t="str">
            <v>PAID</v>
          </cell>
          <cell r="Z15" t="str">
            <v>-</v>
          </cell>
          <cell r="AA15" t="str">
            <v>PAID</v>
          </cell>
          <cell r="AD15" t="str">
            <v>CAVA</v>
          </cell>
          <cell r="AF15" t="str">
            <v>-</v>
          </cell>
          <cell r="AH15" t="str">
            <v>BHOR</v>
          </cell>
          <cell r="AL15">
            <v>9172</v>
          </cell>
          <cell r="AM15">
            <v>179388</v>
          </cell>
          <cell r="AN15">
            <v>26</v>
          </cell>
          <cell r="AO15">
            <v>25</v>
          </cell>
          <cell r="AP15" t="str">
            <v>STABLE</v>
          </cell>
          <cell r="AU15" t="str">
            <v>REGULAR</v>
          </cell>
          <cell r="AV15" t="str">
            <v>MH12WT2795</v>
          </cell>
          <cell r="AW15" t="str">
            <v>BMW G310GS</v>
          </cell>
          <cell r="AX15">
            <v>45411</v>
          </cell>
          <cell r="AY15">
            <v>48</v>
          </cell>
          <cell r="AZ15" t="str">
            <v>10.07.26</v>
          </cell>
          <cell r="BA15" t="str">
            <v>VIJAY NIKAM</v>
          </cell>
          <cell r="CM15">
            <v>1</v>
          </cell>
          <cell r="ER15">
            <v>1</v>
          </cell>
          <cell r="ES15">
            <v>1</v>
          </cell>
          <cell r="ET15" t="str">
            <v>DUWT0011</v>
          </cell>
        </row>
        <row r="16">
          <cell r="A16">
            <v>465673833</v>
          </cell>
          <cell r="B16" t="str">
            <v>GANESH PANDURANG GAVHANE</v>
          </cell>
          <cell r="C16" t="str">
            <v>ONLINE</v>
          </cell>
          <cell r="D16" t="str">
            <v>17.07.26</v>
          </cell>
          <cell r="E16">
            <v>6647</v>
          </cell>
          <cell r="I16">
            <v>6382</v>
          </cell>
          <cell r="J16">
            <v>5781</v>
          </cell>
          <cell r="K16">
            <v>5908</v>
          </cell>
          <cell r="L16">
            <v>5516</v>
          </cell>
          <cell r="M16">
            <v>1</v>
          </cell>
          <cell r="N16" t="str">
            <v xml:space="preserve">STABLE </v>
          </cell>
          <cell r="O16" t="str">
            <v>PAID</v>
          </cell>
          <cell r="P16" t="str">
            <v>AKSHAY KARALE</v>
          </cell>
          <cell r="Q16">
            <v>173580</v>
          </cell>
          <cell r="R16">
            <v>127</v>
          </cell>
          <cell r="S16">
            <v>0</v>
          </cell>
          <cell r="T16">
            <v>6176</v>
          </cell>
          <cell r="U16" t="str">
            <v>26.06.26</v>
          </cell>
          <cell r="V16">
            <v>0.1481379386270443</v>
          </cell>
          <cell r="W16">
            <v>9.1424081055968744E-3</v>
          </cell>
          <cell r="X16" t="str">
            <v xml:space="preserve">STABLE </v>
          </cell>
          <cell r="Y16" t="str">
            <v>PTP</v>
          </cell>
          <cell r="Z16" t="str">
            <v>PTP</v>
          </cell>
          <cell r="AA16" t="str">
            <v>PTP</v>
          </cell>
          <cell r="AC16">
            <v>25</v>
          </cell>
          <cell r="AD16" t="str">
            <v>CAVA</v>
          </cell>
          <cell r="AF16" t="str">
            <v>-</v>
          </cell>
          <cell r="AH16" t="str">
            <v>BHOR</v>
          </cell>
          <cell r="AL16">
            <v>5781</v>
          </cell>
          <cell r="AM16">
            <v>173580</v>
          </cell>
          <cell r="AN16">
            <v>26</v>
          </cell>
          <cell r="AO16">
            <v>25</v>
          </cell>
          <cell r="AP16" t="str">
            <v>STABLE</v>
          </cell>
          <cell r="AU16" t="str">
            <v>REGULAR</v>
          </cell>
          <cell r="AV16" t="str">
            <v>MH12XV6230</v>
          </cell>
          <cell r="AW16" t="str">
            <v>CLASSIC 350 GUN GREY</v>
          </cell>
          <cell r="AX16">
            <v>45726</v>
          </cell>
          <cell r="AY16">
            <v>48</v>
          </cell>
          <cell r="AZ16" t="str">
            <v>02.07.26</v>
          </cell>
          <cell r="BA16" t="str">
            <v>VIJAY NIKAM</v>
          </cell>
          <cell r="BR16">
            <v>1</v>
          </cell>
          <cell r="ER16">
            <v>1</v>
          </cell>
          <cell r="ES16">
            <v>1</v>
          </cell>
          <cell r="ET16" t="str">
            <v>DUWT0011</v>
          </cell>
          <cell r="EU16" t="str">
            <v>AoXGJNwC_NMc</v>
          </cell>
          <cell r="EV16" t="str">
            <v>Allocated</v>
          </cell>
          <cell r="EW16" t="str">
            <v>Promise To Pay (PTP)</v>
          </cell>
          <cell r="EX16" t="str">
            <v>Customer home visit promise to pay amount. 7000 ptp date 20.07.2026</v>
          </cell>
          <cell r="EY16">
            <v>46223</v>
          </cell>
        </row>
        <row r="17">
          <cell r="A17">
            <v>465520568</v>
          </cell>
          <cell r="B17" t="str">
            <v>MAYURESH SANDIP TAMHANE</v>
          </cell>
          <cell r="C17" t="str">
            <v>COLLECT</v>
          </cell>
          <cell r="D17" t="str">
            <v>24.07.26</v>
          </cell>
          <cell r="E17">
            <v>13000</v>
          </cell>
          <cell r="I17">
            <v>6464</v>
          </cell>
          <cell r="J17">
            <v>6419</v>
          </cell>
          <cell r="K17">
            <v>6511</v>
          </cell>
          <cell r="L17">
            <v>-117</v>
          </cell>
          <cell r="M17">
            <v>1</v>
          </cell>
          <cell r="N17" t="str">
            <v>RB</v>
          </cell>
          <cell r="O17" t="str">
            <v>PAID</v>
          </cell>
          <cell r="P17" t="str">
            <v>HARIDAS DIVATE</v>
          </cell>
          <cell r="Q17">
            <v>171676</v>
          </cell>
          <cell r="R17">
            <v>92</v>
          </cell>
          <cell r="S17">
            <v>0</v>
          </cell>
          <cell r="T17">
            <v>6608</v>
          </cell>
          <cell r="U17" t="str">
            <v>30.06.26</v>
          </cell>
          <cell r="V17">
            <v>0.121955038232886</v>
          </cell>
          <cell r="W17">
            <v>9.0421249794702674E-3</v>
          </cell>
          <cell r="X17" t="str">
            <v xml:space="preserve">STABLE </v>
          </cell>
          <cell r="Y17" t="str">
            <v>PAID</v>
          </cell>
          <cell r="Z17" t="str">
            <v>NC</v>
          </cell>
          <cell r="AA17" t="str">
            <v>PTP</v>
          </cell>
          <cell r="AC17">
            <v>30</v>
          </cell>
          <cell r="AD17" t="str">
            <v>CAVNA</v>
          </cell>
          <cell r="AF17" t="str">
            <v>-</v>
          </cell>
          <cell r="AH17" t="str">
            <v>RAJURI</v>
          </cell>
          <cell r="AL17">
            <v>6419</v>
          </cell>
          <cell r="AM17">
            <v>171676</v>
          </cell>
          <cell r="AN17">
            <v>26</v>
          </cell>
          <cell r="AO17">
            <v>25</v>
          </cell>
          <cell r="AP17" t="str">
            <v>STABLE</v>
          </cell>
          <cell r="AU17" t="str">
            <v>REGULAR</v>
          </cell>
          <cell r="AV17" t="str">
            <v>MH14ME3747</v>
          </cell>
          <cell r="AW17" t="str">
            <v>BULLET 350 BLACK GOLD</v>
          </cell>
          <cell r="AX17">
            <v>45705</v>
          </cell>
          <cell r="AY17">
            <v>48</v>
          </cell>
          <cell r="AZ17" t="str">
            <v>02.07.26</v>
          </cell>
          <cell r="BA17" t="str">
            <v>KAILASH ATKARI</v>
          </cell>
          <cell r="BR17">
            <v>1</v>
          </cell>
          <cell r="ER17">
            <v>1</v>
          </cell>
          <cell r="ES17">
            <v>1</v>
          </cell>
          <cell r="ET17" t="str">
            <v>ZBHT0021</v>
          </cell>
          <cell r="EU17" t="str">
            <v>A2JAum06jhOm</v>
          </cell>
          <cell r="EV17" t="str">
            <v>Allocated</v>
          </cell>
          <cell r="EW17" t="str">
            <v>Door Locked (NC_DL)</v>
          </cell>
          <cell r="EX17" t="str">
            <v xml:space="preserve">Door locked </v>
          </cell>
          <cell r="EY17">
            <v>46209</v>
          </cell>
        </row>
        <row r="18">
          <cell r="A18">
            <v>463274645</v>
          </cell>
          <cell r="B18" t="str">
            <v>GOVIND VILAS THORAT</v>
          </cell>
          <cell r="C18" t="str">
            <v>ONLINE</v>
          </cell>
          <cell r="D18" t="str">
            <v>30.07.26</v>
          </cell>
          <cell r="E18">
            <v>7682</v>
          </cell>
          <cell r="I18">
            <v>7682</v>
          </cell>
          <cell r="J18">
            <v>6782</v>
          </cell>
          <cell r="K18">
            <v>7073</v>
          </cell>
          <cell r="L18">
            <v>6782</v>
          </cell>
          <cell r="M18">
            <v>1</v>
          </cell>
          <cell r="N18" t="str">
            <v xml:space="preserve">STABLE </v>
          </cell>
          <cell r="O18" t="str">
            <v>PAID</v>
          </cell>
          <cell r="P18" t="str">
            <v>SAGAR DONGRE</v>
          </cell>
          <cell r="Q18">
            <v>169177</v>
          </cell>
          <cell r="R18">
            <v>291</v>
          </cell>
          <cell r="S18">
            <v>0</v>
          </cell>
          <cell r="T18">
            <v>3600</v>
          </cell>
          <cell r="U18" t="str">
            <v>08.06.26</v>
          </cell>
          <cell r="V18">
            <v>0.37663822052984081</v>
          </cell>
          <cell r="W18">
            <v>8.9105033764290947E-3</v>
          </cell>
          <cell r="X18" t="str">
            <v xml:space="preserve">STABLE </v>
          </cell>
          <cell r="Y18" t="str">
            <v>PTP</v>
          </cell>
          <cell r="Z18" t="str">
            <v>PAID</v>
          </cell>
          <cell r="AA18" t="str">
            <v>PTP</v>
          </cell>
          <cell r="AC18">
            <v>28</v>
          </cell>
          <cell r="AD18" t="str">
            <v>CAVNA</v>
          </cell>
          <cell r="AF18" t="str">
            <v>-</v>
          </cell>
          <cell r="AH18" t="str">
            <v>AMBEGAON</v>
          </cell>
          <cell r="AL18">
            <v>10673</v>
          </cell>
          <cell r="AM18">
            <v>169177</v>
          </cell>
          <cell r="AN18">
            <v>26</v>
          </cell>
          <cell r="AO18">
            <v>55</v>
          </cell>
          <cell r="AP18" t="str">
            <v>FLOW</v>
          </cell>
          <cell r="AU18" t="str">
            <v>NPA</v>
          </cell>
          <cell r="AV18" t="str">
            <v>MH14LQ9456</v>
          </cell>
          <cell r="AW18" t="str">
            <v>CLASSIC SIGNALS 350 MARSH GREY</v>
          </cell>
          <cell r="AX18">
            <v>45464</v>
          </cell>
          <cell r="AY18">
            <v>48</v>
          </cell>
          <cell r="AZ18" t="str">
            <v>10.07.26</v>
          </cell>
          <cell r="BA18" t="str">
            <v>VIJAY NIKAM</v>
          </cell>
          <cell r="CM18">
            <v>1</v>
          </cell>
          <cell r="CS18">
            <v>1</v>
          </cell>
          <cell r="EF18">
            <v>1</v>
          </cell>
          <cell r="EL18">
            <v>1</v>
          </cell>
          <cell r="ER18">
            <v>4</v>
          </cell>
          <cell r="ES18">
            <v>1</v>
          </cell>
          <cell r="ET18" t="str">
            <v>DUWT0029</v>
          </cell>
        </row>
        <row r="19">
          <cell r="A19">
            <v>467360608</v>
          </cell>
          <cell r="B19" t="str">
            <v>MARUTI ASHOK DEVKATE</v>
          </cell>
          <cell r="C19" t="str">
            <v>ONLINE</v>
          </cell>
          <cell r="D19" t="str">
            <v>15.07.26</v>
          </cell>
          <cell r="E19">
            <v>8249</v>
          </cell>
          <cell r="I19">
            <v>7972</v>
          </cell>
          <cell r="J19">
            <v>7429</v>
          </cell>
          <cell r="K19">
            <v>7567</v>
          </cell>
          <cell r="L19">
            <v>7152</v>
          </cell>
          <cell r="M19">
            <v>1</v>
          </cell>
          <cell r="N19" t="str">
            <v xml:space="preserve">STABLE </v>
          </cell>
          <cell r="O19" t="str">
            <v>PAID</v>
          </cell>
          <cell r="P19" t="str">
            <v>SACHIN INGALE</v>
          </cell>
          <cell r="Q19">
            <v>167682</v>
          </cell>
          <cell r="R19">
            <v>138</v>
          </cell>
          <cell r="S19">
            <v>0</v>
          </cell>
          <cell r="T19">
            <v>2250</v>
          </cell>
          <cell r="U19" t="str">
            <v>16.06.26</v>
          </cell>
          <cell r="V19">
            <v>0.17297480949246125</v>
          </cell>
          <cell r="W19">
            <v>8.8317621613244329E-3</v>
          </cell>
          <cell r="X19" t="str">
            <v xml:space="preserve">STABLE </v>
          </cell>
          <cell r="Y19" t="str">
            <v>PAID</v>
          </cell>
          <cell r="Z19" t="str">
            <v>PAID</v>
          </cell>
          <cell r="AA19" t="str">
            <v>PAID</v>
          </cell>
          <cell r="AB19" t="str">
            <v xml:space="preserve">Vechile with third party </v>
          </cell>
          <cell r="AD19" t="str">
            <v>CAVNA</v>
          </cell>
          <cell r="AF19" t="str">
            <v>-</v>
          </cell>
          <cell r="AH19" t="str">
            <v>TALEGAON DABADE</v>
          </cell>
          <cell r="AL19">
            <v>9817</v>
          </cell>
          <cell r="AM19">
            <v>167682</v>
          </cell>
          <cell r="AN19">
            <v>26</v>
          </cell>
          <cell r="AO19">
            <v>25</v>
          </cell>
          <cell r="AP19" t="str">
            <v>STABLE</v>
          </cell>
          <cell r="AU19" t="str">
            <v>REGULAR</v>
          </cell>
          <cell r="AV19" t="str">
            <v>MH12YY2522</v>
          </cell>
          <cell r="AW19" t="str">
            <v>BAJAJ KTM DUKE 250</v>
          </cell>
          <cell r="AX19">
            <v>45989</v>
          </cell>
          <cell r="AY19">
            <v>30</v>
          </cell>
          <cell r="AZ19" t="str">
            <v>10.07.26</v>
          </cell>
          <cell r="BA19" t="str">
            <v>VIJAY NIKAM</v>
          </cell>
          <cell r="ER19">
            <v>0</v>
          </cell>
          <cell r="ES19" t="str">
            <v/>
          </cell>
          <cell r="ET19" t="str">
            <v>DUWT0027</v>
          </cell>
        </row>
        <row r="20">
          <cell r="A20">
            <v>464712154</v>
          </cell>
          <cell r="B20" t="str">
            <v>SONALI PRAMOD ADAGALE</v>
          </cell>
          <cell r="C20" t="str">
            <v>COLLECT</v>
          </cell>
          <cell r="D20" t="str">
            <v>25.07.26</v>
          </cell>
          <cell r="E20">
            <v>13300</v>
          </cell>
          <cell r="I20">
            <v>6512</v>
          </cell>
          <cell r="J20">
            <v>12975</v>
          </cell>
          <cell r="K20">
            <v>6780</v>
          </cell>
          <cell r="L20">
            <v>6187</v>
          </cell>
          <cell r="M20">
            <v>2</v>
          </cell>
          <cell r="N20" t="str">
            <v>RB</v>
          </cell>
          <cell r="O20" t="str">
            <v>PAID</v>
          </cell>
          <cell r="P20" t="str">
            <v>SUNNY SHINDE</v>
          </cell>
          <cell r="Q20">
            <v>167026</v>
          </cell>
          <cell r="R20">
            <v>317</v>
          </cell>
          <cell r="S20">
            <v>0</v>
          </cell>
          <cell r="T20">
            <v>6720</v>
          </cell>
          <cell r="U20" t="str">
            <v>FLOW</v>
          </cell>
          <cell r="V20">
            <v>0.36200309128524361</v>
          </cell>
          <cell r="W20">
            <v>3.1055188427364155E-2</v>
          </cell>
          <cell r="X20" t="str">
            <v xml:space="preserve">STABLE </v>
          </cell>
          <cell r="Y20" t="str">
            <v>PAID</v>
          </cell>
          <cell r="Z20" t="str">
            <v>MPTP</v>
          </cell>
          <cell r="AA20" t="str">
            <v>MPTP</v>
          </cell>
          <cell r="AB20" t="str">
            <v>Shifted</v>
          </cell>
          <cell r="AF20" t="str">
            <v>-</v>
          </cell>
          <cell r="AH20" t="str">
            <v>KHADKI</v>
          </cell>
          <cell r="AL20">
            <v>12975</v>
          </cell>
          <cell r="AM20">
            <v>167026</v>
          </cell>
          <cell r="AN20">
            <v>57</v>
          </cell>
          <cell r="AO20">
            <v>25</v>
          </cell>
          <cell r="AP20" t="str">
            <v>STABLE</v>
          </cell>
          <cell r="AU20" t="str">
            <v>REGULAR</v>
          </cell>
          <cell r="AV20" t="str">
            <v>MH12XL4258</v>
          </cell>
          <cell r="AW20" t="str">
            <v>BULLET 350 BLACK GOLD</v>
          </cell>
          <cell r="AX20">
            <v>45614</v>
          </cell>
          <cell r="AY20">
            <v>48</v>
          </cell>
          <cell r="AZ20" t="str">
            <v>02.07.26</v>
          </cell>
          <cell r="BA20" t="str">
            <v>KAILASH ATKARI</v>
          </cell>
          <cell r="BR20">
            <v>1</v>
          </cell>
          <cell r="DN20">
            <v>1</v>
          </cell>
          <cell r="DQ20">
            <v>2</v>
          </cell>
          <cell r="DW20">
            <v>2</v>
          </cell>
          <cell r="ER20">
            <v>6</v>
          </cell>
          <cell r="ES20">
            <v>1</v>
          </cell>
          <cell r="ET20" t="str">
            <v>DUWT0023</v>
          </cell>
          <cell r="EU20" t="str">
            <v>GoBz6zN6iwm</v>
          </cell>
          <cell r="EV20" t="str">
            <v>Allocated</v>
          </cell>
          <cell r="EW20" t="str">
            <v>Shifted (NC_SFTD)</v>
          </cell>
          <cell r="EX20" t="str">
            <v xml:space="preserve">Customer shifted from the given residence address </v>
          </cell>
          <cell r="EY20">
            <v>46209</v>
          </cell>
        </row>
        <row r="21">
          <cell r="A21">
            <v>463201680</v>
          </cell>
          <cell r="B21" t="str">
            <v>BHAGWAT WAMAN KAMBLE</v>
          </cell>
          <cell r="I21">
            <v>6870</v>
          </cell>
          <cell r="J21">
            <v>40208</v>
          </cell>
          <cell r="K21">
            <v>8086</v>
          </cell>
          <cell r="L21">
            <v>47078</v>
          </cell>
          <cell r="M21">
            <v>6</v>
          </cell>
          <cell r="N21" t="str">
            <v>FLOW</v>
          </cell>
          <cell r="O21" t="str">
            <v>UNPAID</v>
          </cell>
          <cell r="P21" t="str">
            <v>AMOL DHUMAL</v>
          </cell>
          <cell r="Q21">
            <v>166455</v>
          </cell>
          <cell r="R21">
            <v>2228</v>
          </cell>
          <cell r="S21">
            <v>0</v>
          </cell>
          <cell r="T21">
            <v>4500</v>
          </cell>
          <cell r="U21" t="str">
            <v>-</v>
          </cell>
          <cell r="V21">
            <v>0.28665083317827328</v>
          </cell>
          <cell r="W21">
            <v>7.2757872435235835E-2</v>
          </cell>
          <cell r="X21" t="str">
            <v>FLOW</v>
          </cell>
          <cell r="Y21" t="str">
            <v>NC</v>
          </cell>
          <cell r="Z21" t="str">
            <v>-</v>
          </cell>
          <cell r="AA21" t="str">
            <v>NC</v>
          </cell>
          <cell r="AB21" t="str">
            <v>Shifted</v>
          </cell>
          <cell r="AD21" t="str">
            <v>CNAVNA</v>
          </cell>
          <cell r="AF21" t="str">
            <v>-</v>
          </cell>
          <cell r="AH21" t="str">
            <v>SHIKRAPUR</v>
          </cell>
          <cell r="AL21">
            <v>40208</v>
          </cell>
          <cell r="AM21">
            <v>166455</v>
          </cell>
          <cell r="AN21">
            <v>177</v>
          </cell>
          <cell r="AO21">
            <v>206</v>
          </cell>
          <cell r="AP21" t="str">
            <v>FLOW</v>
          </cell>
          <cell r="AU21" t="str">
            <v>NPA</v>
          </cell>
          <cell r="AW21" t="str">
            <v>BULLET 350 THE STANDARD BLACK</v>
          </cell>
          <cell r="AX21">
            <v>45456</v>
          </cell>
          <cell r="AY21">
            <v>48</v>
          </cell>
          <cell r="AZ21" t="str">
            <v>02.07.26</v>
          </cell>
          <cell r="BA21" t="str">
            <v>KAILASH ATKARI</v>
          </cell>
          <cell r="BI21">
            <v>1</v>
          </cell>
          <cell r="ER21">
            <v>1</v>
          </cell>
          <cell r="ES21">
            <v>1</v>
          </cell>
          <cell r="ET21" t="str">
            <v>ZBHT0024</v>
          </cell>
          <cell r="EU21" t="str">
            <v>G2AjlzC0BZz</v>
          </cell>
          <cell r="EV21" t="str">
            <v>Allocated</v>
          </cell>
          <cell r="EW21" t="str">
            <v>Shifted (NC_SFTD)</v>
          </cell>
          <cell r="EX21" t="str">
            <v xml:space="preserve">Customer shifted </v>
          </cell>
          <cell r="EY21">
            <v>46206</v>
          </cell>
        </row>
        <row r="22">
          <cell r="A22">
            <v>465207517</v>
          </cell>
          <cell r="B22" t="str">
            <v>BABURAV FAKIRA SHINDE</v>
          </cell>
          <cell r="C22" t="str">
            <v>ONLINE</v>
          </cell>
          <cell r="D22" t="str">
            <v>31.07.26</v>
          </cell>
          <cell r="E22">
            <v>6768</v>
          </cell>
          <cell r="I22">
            <v>6415</v>
          </cell>
          <cell r="J22">
            <v>6401</v>
          </cell>
          <cell r="K22">
            <v>6561</v>
          </cell>
          <cell r="L22">
            <v>6048</v>
          </cell>
          <cell r="M22">
            <v>1</v>
          </cell>
          <cell r="N22" t="str">
            <v xml:space="preserve">STABLE </v>
          </cell>
          <cell r="O22" t="str">
            <v>PAID</v>
          </cell>
          <cell r="P22" t="str">
            <v>HEMANT WALUNJ</v>
          </cell>
          <cell r="Q22">
            <v>165173</v>
          </cell>
          <cell r="R22">
            <v>160</v>
          </cell>
          <cell r="S22">
            <v>0</v>
          </cell>
          <cell r="T22">
            <v>3595</v>
          </cell>
          <cell r="U22" t="str">
            <v>29.06.26</v>
          </cell>
          <cell r="V22">
            <v>0.13224992901013283</v>
          </cell>
          <cell r="W22">
            <v>8.69961386119226E-3</v>
          </cell>
          <cell r="X22" t="str">
            <v xml:space="preserve">STABLE </v>
          </cell>
          <cell r="Y22" t="str">
            <v>PTP</v>
          </cell>
          <cell r="Z22" t="str">
            <v>PTP</v>
          </cell>
          <cell r="AA22" t="str">
            <v>PTP</v>
          </cell>
          <cell r="AC22">
            <v>31</v>
          </cell>
          <cell r="AD22" t="str">
            <v>CAVA</v>
          </cell>
          <cell r="AF22" t="str">
            <v>-</v>
          </cell>
          <cell r="AH22" t="str">
            <v>RAJGURU NAGAR</v>
          </cell>
          <cell r="AL22">
            <v>6401</v>
          </cell>
          <cell r="AM22">
            <v>165173</v>
          </cell>
          <cell r="AN22">
            <v>26</v>
          </cell>
          <cell r="AO22">
            <v>55</v>
          </cell>
          <cell r="AP22" t="str">
            <v>FLOW</v>
          </cell>
          <cell r="AU22" t="str">
            <v>REGULAR</v>
          </cell>
          <cell r="AV22" t="str">
            <v>MH14MB9254</v>
          </cell>
          <cell r="AW22" t="str">
            <v>CLASSIC 350 MADRAS RED</v>
          </cell>
          <cell r="AX22">
            <v>45670</v>
          </cell>
          <cell r="AY22">
            <v>48</v>
          </cell>
          <cell r="AZ22" t="str">
            <v>02.07.26</v>
          </cell>
          <cell r="BA22" t="str">
            <v>KAILASH ATKARI</v>
          </cell>
          <cell r="BI22">
            <v>1</v>
          </cell>
          <cell r="ER22">
            <v>1</v>
          </cell>
          <cell r="ES22">
            <v>1</v>
          </cell>
          <cell r="ET22" t="str">
            <v>ZBHT0010</v>
          </cell>
          <cell r="EU22" t="str">
            <v>B6j6yHMWNm</v>
          </cell>
          <cell r="EV22" t="str">
            <v>Allocated</v>
          </cell>
          <cell r="EW22" t="str">
            <v>Promise To Pay (PTP)</v>
          </cell>
          <cell r="EX22" t="str">
            <v xml:space="preserve">Ptp </v>
          </cell>
          <cell r="EY22">
            <v>46218</v>
          </cell>
        </row>
        <row r="23">
          <cell r="A23">
            <v>464516849</v>
          </cell>
          <cell r="B23" t="str">
            <v>MAYUR MURLIDHAR SABALE</v>
          </cell>
          <cell r="C23" t="str">
            <v>BRANCH</v>
          </cell>
          <cell r="D23" t="str">
            <v>30.07.26</v>
          </cell>
          <cell r="E23">
            <v>7000</v>
          </cell>
          <cell r="I23">
            <v>6580</v>
          </cell>
          <cell r="J23">
            <v>6002</v>
          </cell>
          <cell r="K23">
            <v>6138</v>
          </cell>
          <cell r="L23">
            <v>5582</v>
          </cell>
          <cell r="M23">
            <v>1</v>
          </cell>
          <cell r="N23" t="str">
            <v xml:space="preserve">STABLE </v>
          </cell>
          <cell r="O23" t="str">
            <v>PAID</v>
          </cell>
          <cell r="P23" t="str">
            <v>HARIDAS DIVATE</v>
          </cell>
          <cell r="Q23">
            <v>163782</v>
          </cell>
          <cell r="R23">
            <v>136</v>
          </cell>
          <cell r="S23">
            <v>0</v>
          </cell>
          <cell r="T23">
            <v>4033</v>
          </cell>
          <cell r="U23" t="str">
            <v>30.06.26</v>
          </cell>
          <cell r="V23">
            <v>0.11634730580779221</v>
          </cell>
          <cell r="W23">
            <v>8.626350295834008E-3</v>
          </cell>
          <cell r="X23" t="str">
            <v xml:space="preserve">STABLE </v>
          </cell>
          <cell r="Y23" t="str">
            <v>PTP</v>
          </cell>
          <cell r="Z23" t="str">
            <v>PTP</v>
          </cell>
          <cell r="AA23" t="str">
            <v>PTP</v>
          </cell>
          <cell r="AC23">
            <v>30</v>
          </cell>
          <cell r="AD23" t="str">
            <v>CAVA</v>
          </cell>
          <cell r="AF23" t="str">
            <v>-</v>
          </cell>
          <cell r="AH23" t="str">
            <v>OTUR</v>
          </cell>
          <cell r="AL23">
            <v>6002</v>
          </cell>
          <cell r="AM23">
            <v>163782</v>
          </cell>
          <cell r="AN23">
            <v>26</v>
          </cell>
          <cell r="AO23">
            <v>55</v>
          </cell>
          <cell r="AP23" t="str">
            <v>FLOW</v>
          </cell>
          <cell r="AU23" t="str">
            <v>REGULAR</v>
          </cell>
          <cell r="AV23" t="str">
            <v>MH14LZ1972</v>
          </cell>
          <cell r="AW23" t="str">
            <v>CLASSIC 350 STEALTH BLACK</v>
          </cell>
          <cell r="AX23">
            <v>45596</v>
          </cell>
          <cell r="AY23">
            <v>48</v>
          </cell>
          <cell r="AZ23" t="str">
            <v>02.07.26</v>
          </cell>
          <cell r="BA23" t="str">
            <v>KAILASH ATKARI</v>
          </cell>
          <cell r="BL23">
            <v>1</v>
          </cell>
          <cell r="ER23">
            <v>1</v>
          </cell>
          <cell r="ES23">
            <v>1</v>
          </cell>
          <cell r="ET23" t="str">
            <v>ZBHT0021</v>
          </cell>
          <cell r="EU23" t="str">
            <v>B6Yf1KFXPim</v>
          </cell>
          <cell r="EV23" t="str">
            <v>Allocated</v>
          </cell>
          <cell r="EW23" t="str">
            <v>Promise To Pay (PTP)</v>
          </cell>
          <cell r="EX23" t="str">
            <v>Ptp</v>
          </cell>
          <cell r="EY23">
            <v>46232</v>
          </cell>
        </row>
        <row r="24">
          <cell r="A24">
            <v>463411381</v>
          </cell>
          <cell r="B24" t="str">
            <v>MINA BABASAHEB PANDURE</v>
          </cell>
          <cell r="I24">
            <v>6741</v>
          </cell>
          <cell r="J24">
            <v>26394</v>
          </cell>
          <cell r="K24">
            <v>7690</v>
          </cell>
          <cell r="L24">
            <v>33135</v>
          </cell>
          <cell r="M24">
            <v>4</v>
          </cell>
          <cell r="N24" t="str">
            <v>FLOW</v>
          </cell>
          <cell r="O24" t="str">
            <v>UNPAID</v>
          </cell>
          <cell r="P24" t="str">
            <v>NITIN KADAM</v>
          </cell>
          <cell r="Q24">
            <v>162359</v>
          </cell>
          <cell r="R24">
            <v>1519</v>
          </cell>
          <cell r="S24">
            <v>0</v>
          </cell>
          <cell r="T24">
            <v>6746</v>
          </cell>
          <cell r="U24" t="str">
            <v>05.06.26</v>
          </cell>
          <cell r="V24">
            <v>0.54647249428398237</v>
          </cell>
          <cell r="W24">
            <v>6.2549527349036224E-2</v>
          </cell>
          <cell r="X24" t="str">
            <v xml:space="preserve">STABLE </v>
          </cell>
          <cell r="Y24" t="str">
            <v>PTP</v>
          </cell>
          <cell r="Z24" t="str">
            <v>PAID</v>
          </cell>
          <cell r="AA24" t="str">
            <v>PTP</v>
          </cell>
          <cell r="AC24">
            <v>28</v>
          </cell>
          <cell r="AD24" t="str">
            <v>CAVNA</v>
          </cell>
          <cell r="AF24" t="str">
            <v>ELG</v>
          </cell>
          <cell r="AH24" t="str">
            <v>CHIKHALI</v>
          </cell>
          <cell r="AL24">
            <v>26394</v>
          </cell>
          <cell r="AM24">
            <v>162359</v>
          </cell>
          <cell r="AN24">
            <v>118</v>
          </cell>
          <cell r="AO24">
            <v>147</v>
          </cell>
          <cell r="AP24" t="str">
            <v>FLOW</v>
          </cell>
          <cell r="AU24" t="str">
            <v>NPA</v>
          </cell>
          <cell r="AV24" t="str">
            <v>MH14LR7021</v>
          </cell>
          <cell r="AW24" t="str">
            <v>CLASSIC 350 DARK STEALTH BLACK</v>
          </cell>
          <cell r="AX24">
            <v>45479</v>
          </cell>
          <cell r="AY24">
            <v>48</v>
          </cell>
          <cell r="AZ24" t="str">
            <v>02.07.26</v>
          </cell>
          <cell r="BA24" t="str">
            <v>KAILASH ATKARI</v>
          </cell>
          <cell r="BU24">
            <v>1</v>
          </cell>
          <cell r="BX24">
            <v>1</v>
          </cell>
          <cell r="ER24">
            <v>2</v>
          </cell>
          <cell r="ES24">
            <v>1</v>
          </cell>
          <cell r="ET24" t="str">
            <v>ZBHT0011</v>
          </cell>
          <cell r="EU24" t="str">
            <v>B2DB_QGCpEg7</v>
          </cell>
          <cell r="EV24" t="str">
            <v>Allocated</v>
          </cell>
          <cell r="EW24" t="str">
            <v>Promise To Pay (PTP)</v>
          </cell>
          <cell r="EX24" t="str">
            <v>Visit cm residence address tw 3rd party cm call 3rd party make the PTP on 15th</v>
          </cell>
          <cell r="EY24">
            <v>46218</v>
          </cell>
        </row>
        <row r="25">
          <cell r="A25">
            <v>467458518</v>
          </cell>
          <cell r="B25" t="str">
            <v>SAGAR DADA KOLPE</v>
          </cell>
          <cell r="I25">
            <v>6732</v>
          </cell>
          <cell r="J25">
            <v>6732</v>
          </cell>
          <cell r="K25">
            <v>6822</v>
          </cell>
          <cell r="L25">
            <v>13464</v>
          </cell>
          <cell r="M25">
            <v>1</v>
          </cell>
          <cell r="N25" t="str">
            <v>FLOW</v>
          </cell>
          <cell r="O25" t="str">
            <v>UNPAID</v>
          </cell>
          <cell r="P25" t="str">
            <v>AMOL DHUMAL</v>
          </cell>
          <cell r="Q25">
            <v>161963</v>
          </cell>
          <cell r="R25">
            <v>90</v>
          </cell>
          <cell r="S25">
            <v>0</v>
          </cell>
          <cell r="T25">
            <v>900</v>
          </cell>
          <cell r="U25" t="str">
            <v>-</v>
          </cell>
          <cell r="V25">
            <v>0.10178580950726329</v>
          </cell>
          <cell r="W25">
            <v>8.5305440949809113E-3</v>
          </cell>
          <cell r="X25" t="str">
            <v>FLOW</v>
          </cell>
          <cell r="Y25" t="str">
            <v>PTP</v>
          </cell>
          <cell r="Z25" t="str">
            <v>-</v>
          </cell>
          <cell r="AA25" t="str">
            <v>PTP</v>
          </cell>
          <cell r="AC25">
            <v>31</v>
          </cell>
          <cell r="AD25" t="str">
            <v>CAVNA</v>
          </cell>
          <cell r="AF25" t="str">
            <v>-</v>
          </cell>
          <cell r="AH25" t="str">
            <v>SHIRUR</v>
          </cell>
          <cell r="AL25">
            <v>6732</v>
          </cell>
          <cell r="AM25">
            <v>161963</v>
          </cell>
          <cell r="AN25">
            <v>26</v>
          </cell>
          <cell r="AO25">
            <v>55</v>
          </cell>
          <cell r="AP25" t="str">
            <v>FLOW</v>
          </cell>
          <cell r="AU25" t="str">
            <v>REGULAR</v>
          </cell>
          <cell r="AV25" t="str">
            <v>MH12ZD6142</v>
          </cell>
          <cell r="AW25" t="str">
            <v>KARIZMA XMR</v>
          </cell>
          <cell r="AX25">
            <v>46010</v>
          </cell>
          <cell r="AY25">
            <v>36</v>
          </cell>
          <cell r="AZ25" t="str">
            <v>02.07.26</v>
          </cell>
          <cell r="BA25" t="str">
            <v>KAILASH ATKARI</v>
          </cell>
          <cell r="BL25">
            <v>1</v>
          </cell>
          <cell r="EC25">
            <v>1</v>
          </cell>
          <cell r="ER25">
            <v>2</v>
          </cell>
          <cell r="ES25">
            <v>1</v>
          </cell>
          <cell r="ET25" t="str">
            <v>ZBHT0024</v>
          </cell>
          <cell r="EU25" t="str">
            <v>ko02hHxWt9c</v>
          </cell>
          <cell r="EV25" t="str">
            <v>Allocated</v>
          </cell>
          <cell r="EW25" t="str">
            <v>Left Message (LMCB)</v>
          </cell>
          <cell r="EX25" t="str">
            <v xml:space="preserve">Meet mother </v>
          </cell>
          <cell r="EY25">
            <v>46207</v>
          </cell>
        </row>
        <row r="26">
          <cell r="A26">
            <v>464515943</v>
          </cell>
          <cell r="B26" t="str">
            <v>OMKAR DADASAHEB PAWAR</v>
          </cell>
          <cell r="H26" t="str">
            <v>BANK STABLE 16</v>
          </cell>
          <cell r="I26">
            <v>6524</v>
          </cell>
          <cell r="J26">
            <v>3152</v>
          </cell>
          <cell r="K26">
            <v>3152</v>
          </cell>
          <cell r="L26">
            <v>9676</v>
          </cell>
          <cell r="M26">
            <v>1</v>
          </cell>
          <cell r="N26" t="str">
            <v xml:space="preserve">STABLE </v>
          </cell>
          <cell r="O26" t="str">
            <v>UNPAID</v>
          </cell>
          <cell r="P26" t="str">
            <v>HEMANT WALUNJ</v>
          </cell>
          <cell r="Q26">
            <v>161483</v>
          </cell>
          <cell r="R26">
            <v>0</v>
          </cell>
          <cell r="S26">
            <v>0</v>
          </cell>
          <cell r="T26">
            <v>450</v>
          </cell>
          <cell r="U26" t="str">
            <v>-</v>
          </cell>
          <cell r="V26">
            <v>0.12929543742829203</v>
          </cell>
          <cell r="W26">
            <v>8.5052626346128583E-3</v>
          </cell>
          <cell r="X26" t="str">
            <v xml:space="preserve">STABLE </v>
          </cell>
          <cell r="Y26" t="str">
            <v>PAID</v>
          </cell>
          <cell r="Z26" t="str">
            <v>-</v>
          </cell>
          <cell r="AA26" t="str">
            <v>PAID</v>
          </cell>
          <cell r="AD26" t="str">
            <v>CAVNA</v>
          </cell>
          <cell r="AF26" t="str">
            <v>-</v>
          </cell>
          <cell r="AH26" t="str">
            <v>SHIWAR</v>
          </cell>
          <cell r="AL26">
            <v>3602</v>
          </cell>
          <cell r="AM26">
            <v>161483</v>
          </cell>
          <cell r="AN26">
            <v>26</v>
          </cell>
          <cell r="AO26">
            <v>25</v>
          </cell>
          <cell r="AP26" t="str">
            <v>STABLE</v>
          </cell>
          <cell r="AU26" t="str">
            <v>REGULAR</v>
          </cell>
          <cell r="AV26" t="str">
            <v>MH14LZ2823</v>
          </cell>
          <cell r="AW26" t="str">
            <v>CLASSIC 350 STEALTH BLACK</v>
          </cell>
          <cell r="AX26">
            <v>45596</v>
          </cell>
          <cell r="AY26">
            <v>48</v>
          </cell>
          <cell r="AZ26" t="str">
            <v>10.07.26</v>
          </cell>
          <cell r="BA26" t="str">
            <v>KAILASH ATKARI</v>
          </cell>
          <cell r="ER26">
            <v>0</v>
          </cell>
          <cell r="ES26" t="str">
            <v/>
          </cell>
          <cell r="ET26" t="str">
            <v>ZBHT0010</v>
          </cell>
        </row>
        <row r="27">
          <cell r="A27">
            <v>462452555</v>
          </cell>
          <cell r="B27" t="str">
            <v>RISHIKESH MANIKRAV KALE</v>
          </cell>
          <cell r="C27" t="str">
            <v>ONLINE</v>
          </cell>
          <cell r="D27" t="str">
            <v>22.07.26</v>
          </cell>
          <cell r="E27">
            <v>8300</v>
          </cell>
          <cell r="I27">
            <v>8055</v>
          </cell>
          <cell r="J27">
            <v>6929</v>
          </cell>
          <cell r="K27">
            <v>7074</v>
          </cell>
          <cell r="L27">
            <v>6684</v>
          </cell>
          <cell r="M27">
            <v>1</v>
          </cell>
          <cell r="N27" t="str">
            <v xml:space="preserve">STABLE </v>
          </cell>
          <cell r="O27" t="str">
            <v>PAID</v>
          </cell>
          <cell r="P27" t="str">
            <v>NITIN KADAM</v>
          </cell>
          <cell r="Q27">
            <v>158795</v>
          </cell>
          <cell r="R27">
            <v>145</v>
          </cell>
          <cell r="S27">
            <v>0</v>
          </cell>
          <cell r="T27">
            <v>6390</v>
          </cell>
          <cell r="U27" t="str">
            <v>20.06.26</v>
          </cell>
          <cell r="V27">
            <v>5.4702171179279155E-2</v>
          </cell>
          <cell r="W27">
            <v>8.3636864565517673E-3</v>
          </cell>
          <cell r="X27" t="str">
            <v xml:space="preserve">STABLE </v>
          </cell>
          <cell r="Y27" t="str">
            <v>MPTP</v>
          </cell>
          <cell r="Z27" t="str">
            <v>MPTP</v>
          </cell>
          <cell r="AA27" t="str">
            <v>MPTP</v>
          </cell>
          <cell r="AC27">
            <v>22</v>
          </cell>
          <cell r="AD27" t="str">
            <v>CAVNA</v>
          </cell>
          <cell r="AF27" t="str">
            <v>-</v>
          </cell>
          <cell r="AH27" t="str">
            <v>YAMUNA NAGAR</v>
          </cell>
          <cell r="AL27">
            <v>13464</v>
          </cell>
          <cell r="AM27">
            <v>158795</v>
          </cell>
          <cell r="AN27">
            <v>26</v>
          </cell>
          <cell r="AO27">
            <v>25</v>
          </cell>
          <cell r="AP27" t="str">
            <v>STABLE</v>
          </cell>
          <cell r="AU27" t="str">
            <v>-</v>
          </cell>
          <cell r="AV27" t="str">
            <v>MH50XO2</v>
          </cell>
          <cell r="AW27" t="str">
            <v>CONTINENTAL GT650 MISTER CLEAN</v>
          </cell>
          <cell r="AX27">
            <v>45386</v>
          </cell>
          <cell r="AY27">
            <v>48</v>
          </cell>
          <cell r="AZ27" t="str">
            <v>06.07.26</v>
          </cell>
          <cell r="BA27" t="str">
            <v>KAILASH ATKARI</v>
          </cell>
          <cell r="EO27">
            <v>1</v>
          </cell>
          <cell r="ER27">
            <v>1</v>
          </cell>
          <cell r="ES27">
            <v>1</v>
          </cell>
          <cell r="ET27" t="str">
            <v>ZBHT0011</v>
          </cell>
          <cell r="EU27" t="e">
            <v>#N/A</v>
          </cell>
          <cell r="EV27" t="str">
            <v>Allocated</v>
          </cell>
          <cell r="EW27" t="e">
            <v>#N/A</v>
          </cell>
          <cell r="EX27" t="e">
            <v>#N/A</v>
          </cell>
          <cell r="EY27" t="e">
            <v>#N/A</v>
          </cell>
        </row>
        <row r="28">
          <cell r="A28">
            <v>466483159</v>
          </cell>
          <cell r="B28" t="str">
            <v>AKASH KALURAM DHOTRE</v>
          </cell>
          <cell r="I28">
            <v>7218</v>
          </cell>
          <cell r="J28">
            <v>14183</v>
          </cell>
          <cell r="K28">
            <v>7517</v>
          </cell>
          <cell r="L28">
            <v>21401</v>
          </cell>
          <cell r="M28">
            <v>2</v>
          </cell>
          <cell r="N28" t="str">
            <v>FLOW</v>
          </cell>
          <cell r="O28" t="str">
            <v>UNPAID</v>
          </cell>
          <cell r="P28" t="str">
            <v>NITIN KADAM</v>
          </cell>
          <cell r="Q28">
            <v>158691</v>
          </cell>
          <cell r="R28">
            <v>552</v>
          </cell>
          <cell r="S28">
            <v>0</v>
          </cell>
          <cell r="T28">
            <v>4944</v>
          </cell>
          <cell r="U28" t="str">
            <v>24.06.26</v>
          </cell>
          <cell r="V28">
            <v>0.28827578559697581</v>
          </cell>
          <cell r="W28">
            <v>2.9505459669314029E-2</v>
          </cell>
          <cell r="X28" t="str">
            <v>FLOW</v>
          </cell>
          <cell r="Y28" t="str">
            <v>BPTP</v>
          </cell>
          <cell r="Z28" t="str">
            <v>BPTP</v>
          </cell>
          <cell r="AA28" t="str">
            <v>BPTP</v>
          </cell>
          <cell r="AB28" t="str">
            <v>Financail problem</v>
          </cell>
          <cell r="AD28" t="str">
            <v>CAVNA</v>
          </cell>
          <cell r="AF28" t="str">
            <v>-</v>
          </cell>
          <cell r="AH28" t="str">
            <v>YAMUNA NAGAR</v>
          </cell>
          <cell r="AL28">
            <v>14183</v>
          </cell>
          <cell r="AM28">
            <v>158691</v>
          </cell>
          <cell r="AN28">
            <v>57</v>
          </cell>
          <cell r="AO28">
            <v>86</v>
          </cell>
          <cell r="AP28" t="str">
            <v>FLOW</v>
          </cell>
          <cell r="AU28" t="str">
            <v>NPA</v>
          </cell>
          <cell r="AV28" t="str">
            <v>MH14MM8940</v>
          </cell>
          <cell r="AW28" t="str">
            <v>BULLET 350 BATTALION BLACK</v>
          </cell>
          <cell r="AX28">
            <v>45847</v>
          </cell>
          <cell r="AY28">
            <v>36</v>
          </cell>
          <cell r="AZ28" t="str">
            <v>02.07.26</v>
          </cell>
          <cell r="BA28" t="str">
            <v>KAILASH ATKARI</v>
          </cell>
          <cell r="BU28">
            <v>1</v>
          </cell>
          <cell r="BX28">
            <v>1</v>
          </cell>
          <cell r="CD28">
            <v>1</v>
          </cell>
          <cell r="DQ28">
            <v>1</v>
          </cell>
          <cell r="EI28">
            <v>1</v>
          </cell>
          <cell r="EL28">
            <v>2</v>
          </cell>
          <cell r="ER28">
            <v>7</v>
          </cell>
          <cell r="ES28">
            <v>1</v>
          </cell>
          <cell r="ET28" t="str">
            <v>ZBHT0011</v>
          </cell>
          <cell r="EU28" t="str">
            <v>B6cAs5otJwCz</v>
          </cell>
          <cell r="EV28" t="str">
            <v>Allocated</v>
          </cell>
          <cell r="EW28" t="str">
            <v>Left Message (LMCB)</v>
          </cell>
          <cell r="EX28" t="str">
            <v xml:space="preserve">Visit cm residence address cm is not at home tw is 3rd party lm with mother </v>
          </cell>
          <cell r="EY28">
            <v>46210</v>
          </cell>
        </row>
        <row r="29">
          <cell r="A29">
            <v>466953270</v>
          </cell>
          <cell r="B29" t="str">
            <v>NEEL DEEPAK BENDBHAR</v>
          </cell>
          <cell r="C29" t="str">
            <v>ONLINE</v>
          </cell>
          <cell r="D29" t="str">
            <v>17.07.26</v>
          </cell>
          <cell r="E29">
            <v>5389</v>
          </cell>
          <cell r="I29">
            <v>5286</v>
          </cell>
          <cell r="J29">
            <v>5186</v>
          </cell>
          <cell r="K29">
            <v>5306</v>
          </cell>
          <cell r="L29">
            <v>5083</v>
          </cell>
          <cell r="M29">
            <v>1</v>
          </cell>
          <cell r="N29" t="str">
            <v xml:space="preserve">STABLE </v>
          </cell>
          <cell r="O29" t="str">
            <v>PAID</v>
          </cell>
          <cell r="P29" t="str">
            <v>NITIN KADAM</v>
          </cell>
          <cell r="Q29">
            <v>157947</v>
          </cell>
          <cell r="R29">
            <v>120</v>
          </cell>
          <cell r="S29">
            <v>0</v>
          </cell>
          <cell r="T29">
            <v>2700</v>
          </cell>
          <cell r="U29" t="str">
            <v>20.06.26</v>
          </cell>
          <cell r="V29">
            <v>5.4410049631623186E-2</v>
          </cell>
          <cell r="W29">
            <v>8.3190225432348743E-3</v>
          </cell>
          <cell r="X29" t="str">
            <v xml:space="preserve">STABLE </v>
          </cell>
          <cell r="Y29" t="str">
            <v>PAID</v>
          </cell>
          <cell r="Z29" t="str">
            <v>PTP</v>
          </cell>
          <cell r="AA29" t="str">
            <v>PAID</v>
          </cell>
          <cell r="AD29" t="str">
            <v>CAVA</v>
          </cell>
          <cell r="AF29" t="str">
            <v>-</v>
          </cell>
          <cell r="AH29" t="str">
            <v>CHINCHWAD</v>
          </cell>
          <cell r="AL29">
            <v>5186</v>
          </cell>
          <cell r="AM29">
            <v>157947</v>
          </cell>
          <cell r="AN29">
            <v>26</v>
          </cell>
          <cell r="AO29">
            <v>25</v>
          </cell>
          <cell r="AP29" t="str">
            <v>STABLE</v>
          </cell>
          <cell r="AU29" t="str">
            <v>REGULAR</v>
          </cell>
          <cell r="AV29" t="str">
            <v>MH14MR4870</v>
          </cell>
          <cell r="AW29" t="str">
            <v>BULLET 350 BATTALION BLACK</v>
          </cell>
          <cell r="AX29">
            <v>45926</v>
          </cell>
          <cell r="AY29">
            <v>48</v>
          </cell>
          <cell r="AZ29" t="str">
            <v>02.07.26</v>
          </cell>
          <cell r="BA29" t="str">
            <v>KAILASH ATKARI</v>
          </cell>
          <cell r="BL29">
            <v>1</v>
          </cell>
          <cell r="CS29">
            <v>1</v>
          </cell>
          <cell r="CY29">
            <v>1</v>
          </cell>
          <cell r="ER29">
            <v>3</v>
          </cell>
          <cell r="ES29">
            <v>1</v>
          </cell>
          <cell r="ET29" t="str">
            <v>ZBHT0011</v>
          </cell>
          <cell r="EU29" t="str">
            <v>koQwLFmOjEc</v>
          </cell>
          <cell r="EV29" t="str">
            <v>Allocated</v>
          </cell>
          <cell r="EW29" t="str">
            <v>Promise To Pay (PTP)</v>
          </cell>
          <cell r="EX29" t="str">
            <v>Visit cm residence address cm make the PTP on 16th</v>
          </cell>
          <cell r="EY29">
            <v>46219</v>
          </cell>
        </row>
        <row r="30">
          <cell r="A30">
            <v>465042758</v>
          </cell>
          <cell r="B30" t="str">
            <v>AKASH DNYANESHWAR OZARKAR</v>
          </cell>
          <cell r="C30" t="str">
            <v>ONLINE</v>
          </cell>
          <cell r="D30" t="str">
            <v>26.07.26</v>
          </cell>
          <cell r="E30">
            <v>6230</v>
          </cell>
          <cell r="I30">
            <v>6230</v>
          </cell>
          <cell r="J30">
            <v>6019</v>
          </cell>
          <cell r="K30">
            <v>6145</v>
          </cell>
          <cell r="L30">
            <v>6019</v>
          </cell>
          <cell r="M30">
            <v>1</v>
          </cell>
          <cell r="N30" t="str">
            <v xml:space="preserve">STABLE </v>
          </cell>
          <cell r="O30" t="str">
            <v>PAID</v>
          </cell>
          <cell r="P30" t="str">
            <v>TANAJI SURVASE</v>
          </cell>
          <cell r="Q30">
            <v>156919</v>
          </cell>
          <cell r="R30">
            <v>126</v>
          </cell>
          <cell r="S30">
            <v>0</v>
          </cell>
          <cell r="T30">
            <v>1800</v>
          </cell>
          <cell r="U30" t="str">
            <v>12.06.26 17.06.26</v>
          </cell>
          <cell r="V30">
            <v>0.227009062901282</v>
          </cell>
          <cell r="W30">
            <v>8.2648780822799622E-3</v>
          </cell>
          <cell r="X30" t="str">
            <v xml:space="preserve">STABLE </v>
          </cell>
          <cell r="Y30" t="str">
            <v>PTP</v>
          </cell>
          <cell r="Z30" t="str">
            <v>PTP</v>
          </cell>
          <cell r="AA30" t="str">
            <v>PTP</v>
          </cell>
          <cell r="AC30">
            <v>22</v>
          </cell>
          <cell r="AD30" t="str">
            <v>CAVA</v>
          </cell>
          <cell r="AF30" t="str">
            <v>-</v>
          </cell>
          <cell r="AH30" t="str">
            <v>PIRANGUT</v>
          </cell>
          <cell r="AL30">
            <v>6019</v>
          </cell>
          <cell r="AM30">
            <v>156919</v>
          </cell>
          <cell r="AN30">
            <v>26</v>
          </cell>
          <cell r="AO30">
            <v>25</v>
          </cell>
          <cell r="AP30" t="str">
            <v>STABLE</v>
          </cell>
          <cell r="AU30" t="str">
            <v>REGULAR</v>
          </cell>
          <cell r="AV30" t="str">
            <v>MH12XU4443</v>
          </cell>
          <cell r="AW30" t="str">
            <v>JAWA 42 FJ DUAL AURORA GREEN MATTE</v>
          </cell>
          <cell r="AX30">
            <v>45652</v>
          </cell>
          <cell r="AY30">
            <v>48</v>
          </cell>
          <cell r="AZ30" t="str">
            <v>02.07.26</v>
          </cell>
          <cell r="BA30" t="str">
            <v>KAILASH ATKARI</v>
          </cell>
          <cell r="BU30">
            <v>1</v>
          </cell>
          <cell r="BX30">
            <v>1</v>
          </cell>
          <cell r="DW30">
            <v>1</v>
          </cell>
          <cell r="ER30">
            <v>3</v>
          </cell>
          <cell r="ES30">
            <v>1</v>
          </cell>
          <cell r="ET30" t="str">
            <v>DUWT0030</v>
          </cell>
          <cell r="EU30" t="str">
            <v>B6UNMYrGNm</v>
          </cell>
          <cell r="EV30" t="str">
            <v>Allocated</v>
          </cell>
          <cell r="EW30" t="str">
            <v>Left Message (LMCB)</v>
          </cell>
          <cell r="EX30" t="str">
            <v xml:space="preserve">Left message to father </v>
          </cell>
          <cell r="EY30">
            <v>46210</v>
          </cell>
        </row>
        <row r="31">
          <cell r="A31">
            <v>464088878</v>
          </cell>
          <cell r="B31" t="str">
            <v>LALITA RAMDAS SURYAVANSHI</v>
          </cell>
          <cell r="I31">
            <v>6045</v>
          </cell>
          <cell r="J31">
            <v>23264</v>
          </cell>
          <cell r="K31">
            <v>5745</v>
          </cell>
          <cell r="L31">
            <v>29309</v>
          </cell>
          <cell r="M31">
            <v>4</v>
          </cell>
          <cell r="N31" t="str">
            <v>FLOW</v>
          </cell>
          <cell r="O31" t="str">
            <v>UNPAID</v>
          </cell>
          <cell r="P31" t="str">
            <v>AMOL DHUMAL</v>
          </cell>
          <cell r="Q31">
            <v>155641</v>
          </cell>
          <cell r="R31">
            <v>616</v>
          </cell>
          <cell r="S31">
            <v>0</v>
          </cell>
          <cell r="T31">
            <v>2250</v>
          </cell>
          <cell r="U31" t="str">
            <v>FLOW</v>
          </cell>
          <cell r="V31">
            <v>0.42133687783907869</v>
          </cell>
          <cell r="W31">
            <v>5.9961387949736981E-2</v>
          </cell>
          <cell r="X31" t="str">
            <v>FLOW</v>
          </cell>
          <cell r="Y31" t="str">
            <v>RTP</v>
          </cell>
          <cell r="Z31" t="str">
            <v>RTP</v>
          </cell>
          <cell r="AA31" t="str">
            <v>RTP</v>
          </cell>
          <cell r="AB31" t="str">
            <v>Financail problem</v>
          </cell>
          <cell r="AD31" t="str">
            <v>CAVA</v>
          </cell>
          <cell r="AF31" t="str">
            <v>ELG</v>
          </cell>
          <cell r="AH31" t="str">
            <v>SHIKRAPUR</v>
          </cell>
          <cell r="AL31">
            <v>23264</v>
          </cell>
          <cell r="AM31">
            <v>155641</v>
          </cell>
          <cell r="AN31">
            <v>118</v>
          </cell>
          <cell r="AO31">
            <v>147</v>
          </cell>
          <cell r="AP31" t="str">
            <v>FLOW</v>
          </cell>
          <cell r="AU31" t="str">
            <v>NPA</v>
          </cell>
          <cell r="AV31" t="str">
            <v>MH12XF0103</v>
          </cell>
          <cell r="AW31" t="str">
            <v>BULLET 350 THE STANDARD BLACK</v>
          </cell>
          <cell r="AX31">
            <v>45558</v>
          </cell>
          <cell r="AY31">
            <v>48</v>
          </cell>
          <cell r="AZ31" t="str">
            <v>02.07.26</v>
          </cell>
          <cell r="BA31" t="str">
            <v>KAILASH ATKARI</v>
          </cell>
          <cell r="BL31">
            <v>1</v>
          </cell>
          <cell r="ER31">
            <v>1</v>
          </cell>
          <cell r="ES31">
            <v>1</v>
          </cell>
          <cell r="ET31" t="str">
            <v>ZBHT0024</v>
          </cell>
          <cell r="EU31" t="str">
            <v>k6tcoLJJdVm</v>
          </cell>
          <cell r="EV31" t="str">
            <v>Allocated</v>
          </cell>
          <cell r="EW31" t="str">
            <v>Left Message (LMCB)</v>
          </cell>
          <cell r="EX31" t="str">
            <v xml:space="preserve">Meet husband </v>
          </cell>
          <cell r="EY31">
            <v>46207</v>
          </cell>
        </row>
        <row r="32">
          <cell r="A32">
            <v>462353603</v>
          </cell>
          <cell r="B32" t="str">
            <v>NACHIKETH M DESAI</v>
          </cell>
          <cell r="C32" t="str">
            <v>ONLINE</v>
          </cell>
          <cell r="D32" t="str">
            <v>14.07.26</v>
          </cell>
          <cell r="E32">
            <v>8000</v>
          </cell>
          <cell r="I32">
            <v>7819</v>
          </cell>
          <cell r="J32">
            <v>6428.44</v>
          </cell>
          <cell r="K32">
            <v>6552.44</v>
          </cell>
          <cell r="L32">
            <v>6247.4399999999987</v>
          </cell>
          <cell r="M32">
            <v>1</v>
          </cell>
          <cell r="N32" t="str">
            <v xml:space="preserve">STABLE </v>
          </cell>
          <cell r="O32" t="str">
            <v>PAID</v>
          </cell>
          <cell r="P32" t="str">
            <v>TANAJI SURVASE</v>
          </cell>
          <cell r="Q32">
            <v>154352</v>
          </cell>
          <cell r="R32">
            <v>124</v>
          </cell>
          <cell r="S32">
            <v>0</v>
          </cell>
          <cell r="T32">
            <v>3150</v>
          </cell>
          <cell r="U32" t="str">
            <v>13.06.26</v>
          </cell>
          <cell r="V32">
            <v>0.22329547650022419</v>
          </cell>
          <cell r="W32">
            <v>8.1296749390199832E-3</v>
          </cell>
          <cell r="X32" t="str">
            <v xml:space="preserve">STABLE </v>
          </cell>
          <cell r="Y32" t="str">
            <v>MPTP</v>
          </cell>
          <cell r="Z32" t="str">
            <v>PAID</v>
          </cell>
          <cell r="AA32" t="str">
            <v>MPTP</v>
          </cell>
          <cell r="AB32" t="str">
            <v>Shifted</v>
          </cell>
          <cell r="AC32">
            <v>16</v>
          </cell>
          <cell r="AD32" t="str">
            <v>CAVNA</v>
          </cell>
          <cell r="AF32" t="str">
            <v>-</v>
          </cell>
          <cell r="AH32" t="str">
            <v>HINJEWADI</v>
          </cell>
          <cell r="AL32">
            <v>9702.44</v>
          </cell>
          <cell r="AM32">
            <v>154352</v>
          </cell>
          <cell r="AN32">
            <v>26</v>
          </cell>
          <cell r="AO32">
            <v>25</v>
          </cell>
          <cell r="AP32" t="str">
            <v>STABLE</v>
          </cell>
          <cell r="AU32" t="str">
            <v>REGULAR</v>
          </cell>
          <cell r="AV32" t="str">
            <v>MH14LM2334</v>
          </cell>
          <cell r="AW32" t="str">
            <v>TRIUMPH SPEED 400</v>
          </cell>
          <cell r="AX32">
            <v>45377</v>
          </cell>
          <cell r="AY32">
            <v>48</v>
          </cell>
          <cell r="AZ32" t="str">
            <v>10.07.26</v>
          </cell>
          <cell r="BA32" t="str">
            <v>KAILASH ATKARI</v>
          </cell>
          <cell r="CJ32">
            <v>1</v>
          </cell>
          <cell r="ER32">
            <v>1</v>
          </cell>
          <cell r="ES32">
            <v>1</v>
          </cell>
          <cell r="ET32" t="str">
            <v>DUWT0030</v>
          </cell>
        </row>
        <row r="33">
          <cell r="A33">
            <v>461739127</v>
          </cell>
          <cell r="B33" t="str">
            <v>SANJAY SUKHDEV PAWAR</v>
          </cell>
          <cell r="I33">
            <v>7184</v>
          </cell>
          <cell r="J33">
            <v>35916</v>
          </cell>
          <cell r="K33">
            <v>8178</v>
          </cell>
          <cell r="L33">
            <v>43100</v>
          </cell>
          <cell r="M33">
            <v>5</v>
          </cell>
          <cell r="N33" t="str">
            <v>FLOW</v>
          </cell>
          <cell r="O33" t="str">
            <v>UNPAID</v>
          </cell>
          <cell r="P33" t="str">
            <v>NITIN KADAM</v>
          </cell>
          <cell r="Q33">
            <v>153415</v>
          </cell>
          <cell r="R33">
            <v>998</v>
          </cell>
          <cell r="S33">
            <v>0</v>
          </cell>
          <cell r="T33">
            <v>4011</v>
          </cell>
          <cell r="U33" t="str">
            <v>FLOW</v>
          </cell>
          <cell r="V33">
            <v>0.49371015546809383</v>
          </cell>
          <cell r="W33">
            <v>6.8577553535706479E-2</v>
          </cell>
          <cell r="X33" t="str">
            <v>FLOW</v>
          </cell>
          <cell r="Y33" t="str">
            <v>RTP</v>
          </cell>
          <cell r="Z33" t="str">
            <v>NRTP</v>
          </cell>
          <cell r="AA33" t="str">
            <v>RTP</v>
          </cell>
          <cell r="AB33" t="str">
            <v>Financail problem</v>
          </cell>
          <cell r="AD33" t="str">
            <v>CAVNA</v>
          </cell>
          <cell r="AF33" t="str">
            <v>ELG</v>
          </cell>
          <cell r="AH33" t="str">
            <v>CHINCHWAD</v>
          </cell>
          <cell r="AL33">
            <v>35916</v>
          </cell>
          <cell r="AM33">
            <v>153415</v>
          </cell>
          <cell r="AN33">
            <v>146</v>
          </cell>
          <cell r="AO33">
            <v>175</v>
          </cell>
          <cell r="AP33" t="str">
            <v>FLOW</v>
          </cell>
          <cell r="AU33" t="str">
            <v>NPA</v>
          </cell>
          <cell r="AV33" t="str">
            <v>MH14LH4492</v>
          </cell>
          <cell r="AW33" t="str">
            <v>CLASSIC 350 DARK STEALTH BLACK</v>
          </cell>
          <cell r="AX33">
            <v>45322</v>
          </cell>
          <cell r="AY33">
            <v>48</v>
          </cell>
          <cell r="AZ33" t="str">
            <v>02.07.26</v>
          </cell>
          <cell r="BA33" t="str">
            <v>KAILASH ATKARI</v>
          </cell>
          <cell r="BU33">
            <v>1</v>
          </cell>
          <cell r="BX33">
            <v>1</v>
          </cell>
          <cell r="ER33">
            <v>2</v>
          </cell>
          <cell r="ES33">
            <v>1</v>
          </cell>
          <cell r="ET33" t="str">
            <v>ZBHT0011</v>
          </cell>
          <cell r="EU33" t="str">
            <v>G28m-6KVOz</v>
          </cell>
          <cell r="EV33" t="str">
            <v>Allocated</v>
          </cell>
          <cell r="EW33" t="str">
            <v>Left Message (LMCB)</v>
          </cell>
          <cell r="EX33" t="str">
            <v xml:space="preserve">Visit cm residence address tw 3rd party cm is not at home lm with wife </v>
          </cell>
          <cell r="EY33">
            <v>46210</v>
          </cell>
        </row>
        <row r="34">
          <cell r="A34">
            <v>464976820</v>
          </cell>
          <cell r="B34" t="str">
            <v>GHANSHYAM KAMALAKAR KOLAMBE</v>
          </cell>
          <cell r="I34">
            <v>6173</v>
          </cell>
          <cell r="J34">
            <v>6144.53</v>
          </cell>
          <cell r="K34">
            <v>6285.53</v>
          </cell>
          <cell r="L34">
            <v>12317.529999999999</v>
          </cell>
          <cell r="M34">
            <v>1</v>
          </cell>
          <cell r="N34" t="str">
            <v>FLOW</v>
          </cell>
          <cell r="O34" t="str">
            <v>UNPAID</v>
          </cell>
          <cell r="P34" t="str">
            <v>NITIN KADAM</v>
          </cell>
          <cell r="Q34">
            <v>153064</v>
          </cell>
          <cell r="R34">
            <v>141</v>
          </cell>
          <cell r="S34">
            <v>0</v>
          </cell>
          <cell r="T34">
            <v>1748.32</v>
          </cell>
          <cell r="U34" t="str">
            <v>-</v>
          </cell>
          <cell r="V34">
            <v>5.2727939351901405E-2</v>
          </cell>
          <cell r="W34">
            <v>8.0618363536990433E-3</v>
          </cell>
          <cell r="X34" t="str">
            <v>FLOW</v>
          </cell>
          <cell r="Y34" t="str">
            <v>REPO</v>
          </cell>
          <cell r="Z34" t="str">
            <v>-</v>
          </cell>
          <cell r="AA34" t="str">
            <v>REPO</v>
          </cell>
          <cell r="AD34" t="str">
            <v>CAVA</v>
          </cell>
          <cell r="AF34" t="str">
            <v>-</v>
          </cell>
          <cell r="AH34" t="str">
            <v>CHINCHWAD</v>
          </cell>
          <cell r="AL34">
            <v>8033.85</v>
          </cell>
          <cell r="AM34">
            <v>153064</v>
          </cell>
          <cell r="AN34">
            <v>26</v>
          </cell>
          <cell r="AO34">
            <v>55</v>
          </cell>
          <cell r="AP34" t="str">
            <v>FLOW</v>
          </cell>
          <cell r="AU34" t="str">
            <v>-</v>
          </cell>
          <cell r="AV34" t="str">
            <v>MH14MB0505</v>
          </cell>
          <cell r="AW34" t="str">
            <v>KARIZMA XMR</v>
          </cell>
          <cell r="AX34">
            <v>45644</v>
          </cell>
          <cell r="AY34">
            <v>48</v>
          </cell>
          <cell r="AZ34" t="str">
            <v>06.07.26</v>
          </cell>
          <cell r="BA34" t="str">
            <v>KAILASH ATKARI</v>
          </cell>
          <cell r="EO34">
            <v>1</v>
          </cell>
          <cell r="ER34">
            <v>1</v>
          </cell>
          <cell r="ES34">
            <v>1</v>
          </cell>
          <cell r="ET34" t="str">
            <v>ZBHT0011</v>
          </cell>
          <cell r="EU34" t="e">
            <v>#N/A</v>
          </cell>
          <cell r="EV34" t="str">
            <v>Allocated</v>
          </cell>
          <cell r="EW34" t="e">
            <v>#N/A</v>
          </cell>
          <cell r="EX34" t="e">
            <v>#N/A</v>
          </cell>
          <cell r="EY34" t="e">
            <v>#N/A</v>
          </cell>
        </row>
        <row r="35">
          <cell r="A35">
            <v>465084077</v>
          </cell>
          <cell r="B35" t="str">
            <v>NEYAZ AHMAD HASHMI</v>
          </cell>
          <cell r="I35">
            <v>5940</v>
          </cell>
          <cell r="J35">
            <v>5940</v>
          </cell>
          <cell r="K35">
            <v>5946</v>
          </cell>
          <cell r="L35">
            <v>11880</v>
          </cell>
          <cell r="M35">
            <v>1</v>
          </cell>
          <cell r="N35" t="str">
            <v>FLOW</v>
          </cell>
          <cell r="O35" t="str">
            <v>UNPAID</v>
          </cell>
          <cell r="P35" t="str">
            <v>UDAY SOHANE</v>
          </cell>
          <cell r="Q35">
            <v>151026</v>
          </cell>
          <cell r="R35">
            <v>6</v>
          </cell>
          <cell r="S35">
            <v>0</v>
          </cell>
          <cell r="T35">
            <v>450</v>
          </cell>
          <cell r="U35" t="str">
            <v>-</v>
          </cell>
          <cell r="V35">
            <v>0.12677751560895592</v>
          </cell>
          <cell r="W35">
            <v>7.9544954865530225E-3</v>
          </cell>
          <cell r="X35" t="str">
            <v>FLOW</v>
          </cell>
          <cell r="Y35" t="str">
            <v>NC</v>
          </cell>
          <cell r="Z35" t="str">
            <v>-</v>
          </cell>
          <cell r="AA35" t="str">
            <v>NC</v>
          </cell>
          <cell r="AB35" t="str">
            <v>Add not found</v>
          </cell>
          <cell r="AD35" t="str">
            <v>CNAVNA</v>
          </cell>
          <cell r="AF35" t="str">
            <v>-</v>
          </cell>
          <cell r="AH35" t="str">
            <v>BHOSARI</v>
          </cell>
          <cell r="AL35">
            <v>6396</v>
          </cell>
          <cell r="AM35">
            <v>151026</v>
          </cell>
          <cell r="AN35">
            <v>26</v>
          </cell>
          <cell r="AO35">
            <v>55</v>
          </cell>
          <cell r="AP35" t="str">
            <v>FLOW</v>
          </cell>
          <cell r="AU35" t="str">
            <v>REGULAR</v>
          </cell>
          <cell r="AV35" t="str">
            <v>MH14MB8745</v>
          </cell>
          <cell r="AW35" t="str">
            <v>YAMAHA YZF R15 V3 DARK KNIGHT</v>
          </cell>
          <cell r="AX35">
            <v>45657</v>
          </cell>
          <cell r="AY35">
            <v>48</v>
          </cell>
          <cell r="AZ35" t="str">
            <v>10.07.26</v>
          </cell>
          <cell r="BA35" t="str">
            <v>VIJAY NIKAM</v>
          </cell>
          <cell r="CM35">
            <v>1</v>
          </cell>
          <cell r="CS35">
            <v>1</v>
          </cell>
          <cell r="DT35">
            <v>1</v>
          </cell>
          <cell r="ER35">
            <v>3</v>
          </cell>
          <cell r="ES35">
            <v>1</v>
          </cell>
          <cell r="ET35" t="str">
            <v>DUWT0025</v>
          </cell>
        </row>
        <row r="36">
          <cell r="A36">
            <v>466843453</v>
          </cell>
          <cell r="B36" t="str">
            <v>OMKAR SUNIL KUMBHAR</v>
          </cell>
          <cell r="C36" t="str">
            <v>ONLINE</v>
          </cell>
          <cell r="D36" t="str">
            <v>11.07.26</v>
          </cell>
          <cell r="E36">
            <v>6379</v>
          </cell>
          <cell r="I36">
            <v>6379</v>
          </cell>
          <cell r="J36">
            <v>6339.23</v>
          </cell>
          <cell r="K36">
            <v>6470.23</v>
          </cell>
          <cell r="L36">
            <v>6339.23</v>
          </cell>
          <cell r="M36">
            <v>1</v>
          </cell>
          <cell r="N36" t="str">
            <v xml:space="preserve">STABLE </v>
          </cell>
          <cell r="O36" t="str">
            <v>PAID</v>
          </cell>
          <cell r="P36" t="str">
            <v>SUNNY SHINDE</v>
          </cell>
          <cell r="Q36">
            <v>149507</v>
          </cell>
          <cell r="R36">
            <v>131</v>
          </cell>
          <cell r="S36">
            <v>0</v>
          </cell>
          <cell r="T36">
            <v>3150</v>
          </cell>
          <cell r="U36" t="str">
            <v>25.06.26</v>
          </cell>
          <cell r="V36">
            <v>0.15908719424753168</v>
          </cell>
          <cell r="W36">
            <v>7.8744901984299561E-3</v>
          </cell>
          <cell r="X36" t="str">
            <v xml:space="preserve">STABLE </v>
          </cell>
          <cell r="Y36" t="str">
            <v>MPTP</v>
          </cell>
          <cell r="Z36" t="str">
            <v>MPTP</v>
          </cell>
          <cell r="AA36" t="str">
            <v>MPTP</v>
          </cell>
          <cell r="AB36" t="str">
            <v>Shifted</v>
          </cell>
          <cell r="AC36">
            <v>11</v>
          </cell>
          <cell r="AF36" t="str">
            <v>-</v>
          </cell>
          <cell r="AH36" t="str">
            <v>PASHAN</v>
          </cell>
          <cell r="AL36">
            <v>6339.23</v>
          </cell>
          <cell r="AM36">
            <v>149507</v>
          </cell>
          <cell r="AN36">
            <v>26</v>
          </cell>
          <cell r="AO36">
            <v>25</v>
          </cell>
          <cell r="AP36" t="str">
            <v>STABLE</v>
          </cell>
          <cell r="AU36" t="str">
            <v>REGULAR</v>
          </cell>
          <cell r="AV36" t="str">
            <v>MH12YP2925</v>
          </cell>
          <cell r="AW36" t="str">
            <v>BULLET 350 BATTALION BLACK</v>
          </cell>
          <cell r="AX36">
            <v>45909</v>
          </cell>
          <cell r="AY36">
            <v>36</v>
          </cell>
          <cell r="AZ36" t="str">
            <v>02.07.26</v>
          </cell>
          <cell r="BA36" t="str">
            <v>KAILASH ATKARI</v>
          </cell>
          <cell r="BL36">
            <v>1</v>
          </cell>
          <cell r="CA36">
            <v>1</v>
          </cell>
          <cell r="CP36">
            <v>1</v>
          </cell>
          <cell r="ER36">
            <v>3</v>
          </cell>
          <cell r="ES36">
            <v>1</v>
          </cell>
          <cell r="ET36" t="str">
            <v>DUWT0023</v>
          </cell>
          <cell r="EU36" t="str">
            <v>kPkA3feZ5i7</v>
          </cell>
          <cell r="EV36" t="str">
            <v>Allocated</v>
          </cell>
          <cell r="EW36" t="str">
            <v>Shifted (NC_SFTD)</v>
          </cell>
          <cell r="EX36" t="str">
            <v xml:space="preserve">Customer shifted from the given residence address </v>
          </cell>
          <cell r="EY36">
            <v>46207</v>
          </cell>
        </row>
        <row r="37">
          <cell r="A37">
            <v>462316792</v>
          </cell>
          <cell r="B37" t="str">
            <v>SIDDHANT NILKANTH KADAM</v>
          </cell>
          <cell r="C37" t="str">
            <v>ONLINE</v>
          </cell>
          <cell r="D37" t="str">
            <v>10.07.26</v>
          </cell>
          <cell r="E37">
            <v>15000</v>
          </cell>
          <cell r="I37">
            <v>6747</v>
          </cell>
          <cell r="J37">
            <v>25297</v>
          </cell>
          <cell r="K37">
            <v>5847</v>
          </cell>
          <cell r="L37">
            <v>17044</v>
          </cell>
          <cell r="M37">
            <v>4</v>
          </cell>
          <cell r="N37" t="str">
            <v xml:space="preserve">STABLE </v>
          </cell>
          <cell r="O37" t="str">
            <v>PAID</v>
          </cell>
          <cell r="P37" t="str">
            <v>AKSHAY KARALE</v>
          </cell>
          <cell r="Q37">
            <v>148268</v>
          </cell>
          <cell r="R37">
            <v>791</v>
          </cell>
          <cell r="S37">
            <v>0</v>
          </cell>
          <cell r="T37">
            <v>4050</v>
          </cell>
          <cell r="U37" t="str">
            <v>STABLE</v>
          </cell>
          <cell r="V37">
            <v>0.60557840522470052</v>
          </cell>
          <cell r="W37">
            <v>5.7120906885278315E-2</v>
          </cell>
          <cell r="X37" t="str">
            <v xml:space="preserve">STABLE </v>
          </cell>
          <cell r="Y37" t="str">
            <v>PAID</v>
          </cell>
          <cell r="Z37" t="str">
            <v>PAID</v>
          </cell>
          <cell r="AA37" t="str">
            <v>PAID</v>
          </cell>
          <cell r="AF37" t="str">
            <v>ELG</v>
          </cell>
          <cell r="AH37" t="str">
            <v>VELHE</v>
          </cell>
          <cell r="AL37">
            <v>25297</v>
          </cell>
          <cell r="AM37">
            <v>148268</v>
          </cell>
          <cell r="AN37">
            <v>118</v>
          </cell>
          <cell r="AO37">
            <v>55</v>
          </cell>
          <cell r="AP37" t="str">
            <v>STABLE</v>
          </cell>
          <cell r="AU37" t="str">
            <v>NPA</v>
          </cell>
          <cell r="AV37" t="str">
            <v>MH12WN7216</v>
          </cell>
          <cell r="AW37" t="str">
            <v>CLASSIC 350 DARK GUNMETAL GREY</v>
          </cell>
          <cell r="AX37">
            <v>45373</v>
          </cell>
          <cell r="AY37">
            <v>48</v>
          </cell>
          <cell r="AZ37" t="str">
            <v>02.07.26</v>
          </cell>
          <cell r="BA37" t="str">
            <v>VIJAY NIKAM</v>
          </cell>
          <cell r="CD37">
            <v>1</v>
          </cell>
          <cell r="ER37">
            <v>1</v>
          </cell>
          <cell r="ES37">
            <v>1</v>
          </cell>
          <cell r="ET37" t="str">
            <v>DUWT0011</v>
          </cell>
          <cell r="EU37" t="str">
            <v>BoW87gMZEYtz</v>
          </cell>
          <cell r="EV37" t="str">
            <v>Allocated</v>
          </cell>
          <cell r="EW37" t="e">
            <v>#N/A</v>
          </cell>
          <cell r="EX37" t="e">
            <v>#N/A</v>
          </cell>
          <cell r="EY37" t="e">
            <v>#N/A</v>
          </cell>
        </row>
        <row r="38">
          <cell r="A38">
            <v>463487908</v>
          </cell>
          <cell r="B38" t="str">
            <v>ZAID BABAMIYA PATHAN</v>
          </cell>
          <cell r="C38" t="str">
            <v>ONLINE</v>
          </cell>
          <cell r="D38" t="str">
            <v>11.07.26</v>
          </cell>
          <cell r="E38">
            <v>6853</v>
          </cell>
          <cell r="H38" t="str">
            <v>BANK STABLE 09</v>
          </cell>
          <cell r="I38">
            <v>6694</v>
          </cell>
          <cell r="J38">
            <v>6538</v>
          </cell>
          <cell r="K38">
            <v>6694</v>
          </cell>
          <cell r="L38">
            <v>6379</v>
          </cell>
          <cell r="M38">
            <v>1</v>
          </cell>
          <cell r="N38" t="str">
            <v xml:space="preserve">STABLE </v>
          </cell>
          <cell r="O38" t="str">
            <v>PAID</v>
          </cell>
          <cell r="P38" t="str">
            <v>NITIN KADAM</v>
          </cell>
          <cell r="Q38">
            <v>146274</v>
          </cell>
          <cell r="R38">
            <v>156</v>
          </cell>
          <cell r="S38">
            <v>0</v>
          </cell>
          <cell r="T38">
            <v>0</v>
          </cell>
          <cell r="U38" t="str">
            <v>30.06.26</v>
          </cell>
          <cell r="V38">
            <v>5.0388900072910851E-2</v>
          </cell>
          <cell r="W38">
            <v>7.7042090289093047E-3</v>
          </cell>
          <cell r="X38" t="str">
            <v xml:space="preserve">STABLE </v>
          </cell>
          <cell r="Y38" t="str">
            <v>PAID</v>
          </cell>
          <cell r="Z38" t="str">
            <v>PTP</v>
          </cell>
          <cell r="AA38" t="str">
            <v>PAID</v>
          </cell>
          <cell r="AD38" t="str">
            <v>CAVA</v>
          </cell>
          <cell r="AF38" t="str">
            <v>-</v>
          </cell>
          <cell r="AH38" t="str">
            <v>CHIKHALI</v>
          </cell>
          <cell r="AL38">
            <v>6538</v>
          </cell>
          <cell r="AM38">
            <v>146274</v>
          </cell>
          <cell r="AN38">
            <v>26</v>
          </cell>
          <cell r="AO38">
            <v>25</v>
          </cell>
          <cell r="AP38" t="str">
            <v>STABLE</v>
          </cell>
          <cell r="AU38" t="str">
            <v>REGULAR</v>
          </cell>
          <cell r="AV38" t="str">
            <v>MH14LR5217</v>
          </cell>
          <cell r="AW38" t="str">
            <v>CLASSIC 350 CHROME BRONZE</v>
          </cell>
          <cell r="AX38">
            <v>45489</v>
          </cell>
          <cell r="AY38">
            <v>48</v>
          </cell>
          <cell r="AZ38" t="str">
            <v>02.07.26</v>
          </cell>
          <cell r="BA38" t="str">
            <v>KAILASH ATKARI</v>
          </cell>
          <cell r="BU38">
            <v>1</v>
          </cell>
          <cell r="BX38">
            <v>1</v>
          </cell>
          <cell r="ER38">
            <v>2</v>
          </cell>
          <cell r="ES38">
            <v>1</v>
          </cell>
          <cell r="ET38" t="str">
            <v>ZBHT0011</v>
          </cell>
          <cell r="EU38" t="str">
            <v>BoBvnfRpYZz</v>
          </cell>
          <cell r="EV38" t="str">
            <v>Allocated</v>
          </cell>
          <cell r="EW38" t="str">
            <v>Left Message (LMCB)</v>
          </cell>
          <cell r="EX38" t="str">
            <v xml:space="preserve">Visit cm residence address cm is not at home lm with mother </v>
          </cell>
          <cell r="EY38">
            <v>46210</v>
          </cell>
        </row>
        <row r="39">
          <cell r="A39">
            <v>467430967</v>
          </cell>
          <cell r="B39" t="str">
            <v>ANIKET SADASHIV VITKAR</v>
          </cell>
          <cell r="C39" t="str">
            <v>ONLINE</v>
          </cell>
          <cell r="D39" t="str">
            <v>13.07.26</v>
          </cell>
          <cell r="E39">
            <v>4450</v>
          </cell>
          <cell r="I39">
            <v>4423</v>
          </cell>
          <cell r="J39">
            <v>4423</v>
          </cell>
          <cell r="K39">
            <v>4429</v>
          </cell>
          <cell r="L39">
            <v>4396</v>
          </cell>
          <cell r="M39">
            <v>1</v>
          </cell>
          <cell r="N39" t="str">
            <v xml:space="preserve">STABLE </v>
          </cell>
          <cell r="O39" t="str">
            <v>PAID</v>
          </cell>
          <cell r="P39" t="str">
            <v>UDAY SOHANE</v>
          </cell>
          <cell r="Q39">
            <v>141712</v>
          </cell>
          <cell r="R39">
            <v>6</v>
          </cell>
          <cell r="S39">
            <v>0</v>
          </cell>
          <cell r="T39">
            <v>0</v>
          </cell>
          <cell r="U39" t="str">
            <v>-</v>
          </cell>
          <cell r="V39">
            <v>0.11895895602066107</v>
          </cell>
          <cell r="W39">
            <v>7.4639298159946089E-3</v>
          </cell>
          <cell r="X39" t="str">
            <v xml:space="preserve">STABLE </v>
          </cell>
          <cell r="Y39" t="str">
            <v>PAID</v>
          </cell>
          <cell r="Z39" t="str">
            <v>-</v>
          </cell>
          <cell r="AA39" t="str">
            <v>PAID</v>
          </cell>
          <cell r="AF39" t="str">
            <v>-</v>
          </cell>
          <cell r="AH39" t="str">
            <v>BHOSARI</v>
          </cell>
          <cell r="AL39">
            <v>4429</v>
          </cell>
          <cell r="AM39">
            <v>141712</v>
          </cell>
          <cell r="AN39">
            <v>26</v>
          </cell>
          <cell r="AO39">
            <v>25</v>
          </cell>
          <cell r="AP39" t="str">
            <v>STABLE</v>
          </cell>
          <cell r="AU39" t="str">
            <v>REGULAR</v>
          </cell>
          <cell r="AV39" t="str">
            <v>MH14MY4679</v>
          </cell>
          <cell r="AW39" t="str">
            <v>BULLET 350 BATTALION BLACK</v>
          </cell>
          <cell r="AX39">
            <v>46003</v>
          </cell>
          <cell r="AY39">
            <v>48</v>
          </cell>
          <cell r="AZ39" t="str">
            <v>10.07.26</v>
          </cell>
          <cell r="BA39" t="str">
            <v>VIJAY NIKAM</v>
          </cell>
          <cell r="CM39">
            <v>1</v>
          </cell>
          <cell r="ER39">
            <v>1</v>
          </cell>
          <cell r="ES39">
            <v>1</v>
          </cell>
          <cell r="ET39" t="str">
            <v>DUWT0025</v>
          </cell>
        </row>
        <row r="40">
          <cell r="A40">
            <v>466697094</v>
          </cell>
          <cell r="B40" t="str">
            <v>GAURAV SANTOSH LOLGE</v>
          </cell>
          <cell r="C40" t="str">
            <v>ONLINE</v>
          </cell>
          <cell r="D40" t="str">
            <v>13.07.26</v>
          </cell>
          <cell r="E40">
            <v>4591</v>
          </cell>
          <cell r="I40">
            <v>4591</v>
          </cell>
          <cell r="J40">
            <v>4591</v>
          </cell>
          <cell r="K40">
            <v>4616</v>
          </cell>
          <cell r="L40">
            <v>4591</v>
          </cell>
          <cell r="M40">
            <v>1</v>
          </cell>
          <cell r="N40" t="str">
            <v xml:space="preserve">STABLE </v>
          </cell>
          <cell r="O40" t="str">
            <v>PAID</v>
          </cell>
          <cell r="P40" t="str">
            <v>NITIN KADAM</v>
          </cell>
          <cell r="Q40">
            <v>140485</v>
          </cell>
          <cell r="R40">
            <v>25</v>
          </cell>
          <cell r="S40">
            <v>0</v>
          </cell>
          <cell r="T40">
            <v>2382</v>
          </cell>
          <cell r="U40" t="str">
            <v>-</v>
          </cell>
          <cell r="V40">
            <v>4.83946882340189E-2</v>
          </cell>
          <cell r="W40">
            <v>7.3993040829287756E-3</v>
          </cell>
          <cell r="X40" t="str">
            <v xml:space="preserve">STABLE </v>
          </cell>
          <cell r="Y40" t="str">
            <v>PAID</v>
          </cell>
          <cell r="Z40" t="str">
            <v>-</v>
          </cell>
          <cell r="AA40" t="str">
            <v>PAID</v>
          </cell>
          <cell r="AB40" t="str">
            <v>Shifted</v>
          </cell>
          <cell r="AD40" t="str">
            <v>CAVNA</v>
          </cell>
          <cell r="AF40" t="str">
            <v>-</v>
          </cell>
          <cell r="AH40" t="str">
            <v>CHIKHALI</v>
          </cell>
          <cell r="AL40">
            <v>6998</v>
          </cell>
          <cell r="AM40">
            <v>140485</v>
          </cell>
          <cell r="AN40">
            <v>26</v>
          </cell>
          <cell r="AO40">
            <v>25</v>
          </cell>
          <cell r="AP40" t="str">
            <v>STABLE</v>
          </cell>
          <cell r="AU40" t="str">
            <v>REGULAR</v>
          </cell>
          <cell r="AV40" t="str">
            <v>MH14MN9383</v>
          </cell>
          <cell r="AW40" t="str">
            <v>HUNTER 350 DAPPER GREY</v>
          </cell>
          <cell r="AX40">
            <v>45883</v>
          </cell>
          <cell r="AY40">
            <v>48</v>
          </cell>
          <cell r="AZ40" t="str">
            <v>10.07.26</v>
          </cell>
          <cell r="BA40" t="str">
            <v>KAILASH ATKARI</v>
          </cell>
          <cell r="CG40">
            <v>1</v>
          </cell>
          <cell r="ER40">
            <v>1</v>
          </cell>
          <cell r="ES40">
            <v>1</v>
          </cell>
          <cell r="ET40" t="str">
            <v>ZBHT0011</v>
          </cell>
        </row>
        <row r="41">
          <cell r="A41">
            <v>467319304</v>
          </cell>
          <cell r="B41" t="str">
            <v>MANISHA SANJAY HADIMANI</v>
          </cell>
          <cell r="C41" t="str">
            <v>ONLINE</v>
          </cell>
          <cell r="D41" t="str">
            <v>11.07.26</v>
          </cell>
          <cell r="E41">
            <v>5710</v>
          </cell>
          <cell r="I41">
            <v>5610</v>
          </cell>
          <cell r="J41">
            <v>5160</v>
          </cell>
          <cell r="K41">
            <v>5243</v>
          </cell>
          <cell r="L41">
            <v>5060</v>
          </cell>
          <cell r="M41">
            <v>1</v>
          </cell>
          <cell r="N41" t="str">
            <v xml:space="preserve">STABLE </v>
          </cell>
          <cell r="O41" t="str">
            <v>PAID</v>
          </cell>
          <cell r="P41" t="str">
            <v>SWAPNIL JADHAV</v>
          </cell>
          <cell r="Q41">
            <v>138255</v>
          </cell>
          <cell r="R41">
            <v>83</v>
          </cell>
          <cell r="S41">
            <v>0</v>
          </cell>
          <cell r="T41">
            <v>1350</v>
          </cell>
          <cell r="U41" t="str">
            <v>-</v>
          </cell>
          <cell r="V41">
            <v>0.11914661909500225</v>
          </cell>
          <cell r="W41">
            <v>7.2818506316355332E-3</v>
          </cell>
          <cell r="X41" t="str">
            <v xml:space="preserve">STABLE </v>
          </cell>
          <cell r="Y41" t="str">
            <v>PAID</v>
          </cell>
          <cell r="Z41" t="str">
            <v>-</v>
          </cell>
          <cell r="AA41" t="str">
            <v>PAID</v>
          </cell>
          <cell r="AF41" t="str">
            <v>-</v>
          </cell>
          <cell r="AH41" t="str">
            <v>BIBWEWADI</v>
          </cell>
          <cell r="AL41">
            <v>6593</v>
          </cell>
          <cell r="AM41">
            <v>138255</v>
          </cell>
          <cell r="AN41">
            <v>26</v>
          </cell>
          <cell r="AO41">
            <v>25</v>
          </cell>
          <cell r="AP41" t="str">
            <v>STABLE</v>
          </cell>
          <cell r="AU41" t="str">
            <v>REGULAR</v>
          </cell>
          <cell r="AV41" t="str">
            <v>MH12YY0845</v>
          </cell>
          <cell r="AW41" t="str">
            <v>TVS IQUBE ELECTRIC ST 5 KWH</v>
          </cell>
          <cell r="AX41">
            <v>45982</v>
          </cell>
          <cell r="AY41">
            <v>36</v>
          </cell>
          <cell r="AZ41" t="str">
            <v>10.07.26</v>
          </cell>
          <cell r="BA41" t="str">
            <v>VIJAY NIKAM</v>
          </cell>
          <cell r="CG41">
            <v>1</v>
          </cell>
          <cell r="ER41">
            <v>1</v>
          </cell>
          <cell r="ES41">
            <v>1</v>
          </cell>
          <cell r="ET41" t="str">
            <v>DUWT0031</v>
          </cell>
        </row>
        <row r="42">
          <cell r="A42">
            <v>466736505</v>
          </cell>
          <cell r="B42" t="str">
            <v>CHHAYA DNYANESHWAR PAWAR</v>
          </cell>
          <cell r="I42">
            <v>4343</v>
          </cell>
          <cell r="J42">
            <v>17372</v>
          </cell>
          <cell r="K42">
            <v>4730</v>
          </cell>
          <cell r="L42">
            <v>21715</v>
          </cell>
          <cell r="M42">
            <v>4</v>
          </cell>
          <cell r="N42" t="str">
            <v>FLOW</v>
          </cell>
          <cell r="O42" t="str">
            <v>UNPAID</v>
          </cell>
          <cell r="P42" t="str">
            <v>SWAPNIL JADHAV</v>
          </cell>
          <cell r="Q42">
            <v>137457</v>
          </cell>
          <cell r="R42">
            <v>387</v>
          </cell>
          <cell r="S42">
            <v>0</v>
          </cell>
          <cell r="T42">
            <v>1800</v>
          </cell>
          <cell r="U42" t="str">
            <v>-</v>
          </cell>
          <cell r="V42">
            <v>0.75594739995934745</v>
          </cell>
          <cell r="W42">
            <v>5.2955921019570654E-2</v>
          </cell>
          <cell r="X42" t="str">
            <v>FLOW</v>
          </cell>
          <cell r="Y42" t="str">
            <v>-</v>
          </cell>
          <cell r="Z42" t="str">
            <v>-</v>
          </cell>
          <cell r="AA42" t="str">
            <v>-</v>
          </cell>
          <cell r="AF42" t="str">
            <v>ELG</v>
          </cell>
          <cell r="AH42" t="str">
            <v>PARAVTI</v>
          </cell>
          <cell r="AL42">
            <v>17372</v>
          </cell>
          <cell r="AM42">
            <v>137457</v>
          </cell>
          <cell r="AN42">
            <v>118</v>
          </cell>
          <cell r="AO42">
            <v>147</v>
          </cell>
          <cell r="AP42" t="str">
            <v>FLOW</v>
          </cell>
          <cell r="AU42" t="str">
            <v>NPA</v>
          </cell>
          <cell r="AV42" t="str">
            <v>MH12YM2056</v>
          </cell>
          <cell r="AW42" t="str">
            <v>HONDA UNICORN 2B</v>
          </cell>
          <cell r="AX42">
            <v>45890</v>
          </cell>
          <cell r="AY42">
            <v>48</v>
          </cell>
          <cell r="AZ42" t="str">
            <v>02.07.26</v>
          </cell>
          <cell r="BA42" t="str">
            <v>VIJAY NIKAM</v>
          </cell>
          <cell r="CG42">
            <v>1</v>
          </cell>
          <cell r="ER42">
            <v>1</v>
          </cell>
          <cell r="ES42">
            <v>1</v>
          </cell>
          <cell r="ET42" t="str">
            <v>DUWT0031</v>
          </cell>
          <cell r="EU42" t="str">
            <v>APAXrrP09z</v>
          </cell>
          <cell r="EV42" t="str">
            <v>Allocated</v>
          </cell>
          <cell r="EW42" t="e">
            <v>#N/A</v>
          </cell>
          <cell r="EX42" t="e">
            <v>#N/A</v>
          </cell>
          <cell r="EY42" t="e">
            <v>#N/A</v>
          </cell>
        </row>
        <row r="43">
          <cell r="A43">
            <v>463270101</v>
          </cell>
          <cell r="B43" t="str">
            <v>VIKASH GUPTA</v>
          </cell>
          <cell r="I43">
            <v>5392</v>
          </cell>
          <cell r="J43">
            <v>30105.52</v>
          </cell>
          <cell r="K43">
            <v>5755.5200000000041</v>
          </cell>
          <cell r="L43">
            <v>35497.520000000004</v>
          </cell>
          <cell r="M43">
            <v>6</v>
          </cell>
          <cell r="N43" t="str">
            <v>FLOW</v>
          </cell>
          <cell r="O43" t="str">
            <v>UNPAID</v>
          </cell>
          <cell r="P43" t="str">
            <v>HEMANT WALUNJ</v>
          </cell>
          <cell r="Q43">
            <v>132635.51999999999</v>
          </cell>
          <cell r="R43">
            <v>2610</v>
          </cell>
          <cell r="S43">
            <v>0</v>
          </cell>
          <cell r="T43">
            <v>6750</v>
          </cell>
          <cell r="U43" t="str">
            <v>STABLE</v>
          </cell>
          <cell r="V43">
            <v>1</v>
          </cell>
          <cell r="W43">
            <v>5.7975298095828728E-2</v>
          </cell>
          <cell r="X43" t="str">
            <v>FLOW</v>
          </cell>
          <cell r="Y43" t="str">
            <v>NC</v>
          </cell>
          <cell r="Z43" t="str">
            <v>NC</v>
          </cell>
          <cell r="AA43" t="str">
            <v>NC</v>
          </cell>
          <cell r="AF43" t="str">
            <v>-</v>
          </cell>
          <cell r="AH43" t="str">
            <v>VASULI</v>
          </cell>
          <cell r="AL43">
            <v>30105.52</v>
          </cell>
          <cell r="AM43">
            <v>132635.51999999999</v>
          </cell>
          <cell r="AN43">
            <v>177</v>
          </cell>
          <cell r="AO43">
            <v>206</v>
          </cell>
          <cell r="AP43" t="str">
            <v>FLOW</v>
          </cell>
          <cell r="AU43" t="str">
            <v>NPA</v>
          </cell>
          <cell r="AW43" t="str">
            <v>HUNTER 350 DAPPER WHITE</v>
          </cell>
          <cell r="AX43">
            <v>45464</v>
          </cell>
          <cell r="AY43">
            <v>48</v>
          </cell>
          <cell r="AZ43" t="str">
            <v>02.07.26</v>
          </cell>
          <cell r="BA43" t="str">
            <v>KAILASH ATKARI</v>
          </cell>
          <cell r="CA43">
            <v>1</v>
          </cell>
          <cell r="ER43">
            <v>1</v>
          </cell>
          <cell r="ES43">
            <v>1</v>
          </cell>
          <cell r="ET43" t="str">
            <v>ZBHT0010</v>
          </cell>
          <cell r="EU43" t="str">
            <v>G6t8soeCpDMm</v>
          </cell>
          <cell r="EV43" t="e">
            <v>#N/A</v>
          </cell>
          <cell r="EW43" t="e">
            <v>#N/A</v>
          </cell>
          <cell r="EX43" t="e">
            <v>#N/A</v>
          </cell>
          <cell r="EY43" t="e">
            <v>#N/A</v>
          </cell>
        </row>
        <row r="44">
          <cell r="A44">
            <v>467872639</v>
          </cell>
          <cell r="B44" t="str">
            <v>ANURAG BANSI SHINDE</v>
          </cell>
          <cell r="I44">
            <v>7083</v>
          </cell>
          <cell r="J44">
            <v>6975</v>
          </cell>
          <cell r="K44">
            <v>7141</v>
          </cell>
          <cell r="L44">
            <v>14058</v>
          </cell>
          <cell r="M44">
            <v>1</v>
          </cell>
          <cell r="N44" t="str">
            <v>FLOW</v>
          </cell>
          <cell r="O44" t="str">
            <v>UNPAID</v>
          </cell>
          <cell r="P44" t="str">
            <v>NITIN KADAM</v>
          </cell>
          <cell r="Q44">
            <v>131899</v>
          </cell>
          <cell r="R44">
            <v>166</v>
          </cell>
          <cell r="S44">
            <v>0</v>
          </cell>
          <cell r="T44">
            <v>0</v>
          </cell>
          <cell r="U44" t="str">
            <v>06.06.26</v>
          </cell>
          <cell r="V44">
            <v>4.5436957564002275E-2</v>
          </cell>
          <cell r="W44">
            <v>6.9470819605952422E-3</v>
          </cell>
          <cell r="X44" t="str">
            <v>FLOW</v>
          </cell>
          <cell r="Y44" t="str">
            <v>RTP</v>
          </cell>
          <cell r="Z44" t="str">
            <v>PAID</v>
          </cell>
          <cell r="AA44" t="str">
            <v>RTP</v>
          </cell>
          <cell r="AC44">
            <v>25</v>
          </cell>
          <cell r="AD44" t="str">
            <v>CAVNA</v>
          </cell>
          <cell r="AF44" t="str">
            <v>-</v>
          </cell>
          <cell r="AH44" t="str">
            <v>CHINCHWAD</v>
          </cell>
          <cell r="AL44">
            <v>6975</v>
          </cell>
          <cell r="AM44">
            <v>131899</v>
          </cell>
          <cell r="AN44">
            <v>26</v>
          </cell>
          <cell r="AO44">
            <v>55</v>
          </cell>
          <cell r="AP44" t="str">
            <v>FLOW</v>
          </cell>
          <cell r="AU44" t="str">
            <v>REGULAR</v>
          </cell>
          <cell r="AV44" t="str">
            <v>MH14NC7091</v>
          </cell>
          <cell r="AW44" t="str">
            <v>PIAGGIO VESPA S 125</v>
          </cell>
          <cell r="AX44">
            <v>46087</v>
          </cell>
          <cell r="AY44">
            <v>24</v>
          </cell>
          <cell r="AZ44" t="str">
            <v>02.07.26</v>
          </cell>
          <cell r="BA44" t="str">
            <v>KAILASH ATKARI</v>
          </cell>
          <cell r="BL44">
            <v>1</v>
          </cell>
          <cell r="BX44">
            <v>1</v>
          </cell>
          <cell r="CY44">
            <v>1</v>
          </cell>
          <cell r="DB44">
            <v>1</v>
          </cell>
          <cell r="DK44">
            <v>1</v>
          </cell>
          <cell r="DW44">
            <v>2</v>
          </cell>
          <cell r="EC44">
            <v>1</v>
          </cell>
          <cell r="EI44">
            <v>1</v>
          </cell>
          <cell r="EL44">
            <v>3</v>
          </cell>
          <cell r="ER44">
            <v>12</v>
          </cell>
          <cell r="ES44">
            <v>1</v>
          </cell>
          <cell r="ET44" t="str">
            <v>ZBHT0011</v>
          </cell>
          <cell r="EU44" t="str">
            <v>B6uul1Ryibz</v>
          </cell>
          <cell r="EV44" t="str">
            <v>Allocated</v>
          </cell>
          <cell r="EW44" t="str">
            <v>Left Message (LMCB)</v>
          </cell>
          <cell r="EX44" t="str">
            <v xml:space="preserve">Visit cm residence address cm is not at home lm with sister </v>
          </cell>
          <cell r="EY44">
            <v>46207</v>
          </cell>
        </row>
        <row r="45">
          <cell r="A45">
            <v>464438678</v>
          </cell>
          <cell r="B45" t="str">
            <v>ROHIT SURESH DHOTRE</v>
          </cell>
          <cell r="H45" t="str">
            <v>BANK RB 28</v>
          </cell>
          <cell r="I45">
            <v>5320</v>
          </cell>
          <cell r="J45">
            <v>5320</v>
          </cell>
          <cell r="K45">
            <v>5428</v>
          </cell>
          <cell r="L45">
            <v>10640</v>
          </cell>
          <cell r="M45">
            <v>1</v>
          </cell>
          <cell r="N45" t="str">
            <v>RB</v>
          </cell>
          <cell r="O45" t="str">
            <v>UNPAID</v>
          </cell>
          <cell r="P45" t="str">
            <v>SACHIN INGALE</v>
          </cell>
          <cell r="Q45">
            <v>130042</v>
          </cell>
          <cell r="R45">
            <v>108</v>
          </cell>
          <cell r="S45">
            <v>0</v>
          </cell>
          <cell r="T45">
            <v>450</v>
          </cell>
          <cell r="U45" t="str">
            <v>-</v>
          </cell>
          <cell r="V45">
            <v>0.13414671924248664</v>
          </cell>
          <cell r="W45">
            <v>6.8492743107963399E-3</v>
          </cell>
          <cell r="X45" t="str">
            <v xml:space="preserve">STABLE </v>
          </cell>
          <cell r="Y45" t="str">
            <v>PAID</v>
          </cell>
          <cell r="Z45" t="str">
            <v>-</v>
          </cell>
          <cell r="AA45" t="str">
            <v>MPTP</v>
          </cell>
          <cell r="AD45" t="str">
            <v>CAVNA</v>
          </cell>
          <cell r="AF45" t="str">
            <v>-</v>
          </cell>
          <cell r="AH45" t="str">
            <v>TALEGAON DABHADE</v>
          </cell>
          <cell r="AL45">
            <v>5320</v>
          </cell>
          <cell r="AM45">
            <v>130042</v>
          </cell>
          <cell r="AN45">
            <v>26</v>
          </cell>
          <cell r="AO45">
            <v>55</v>
          </cell>
          <cell r="AP45" t="str">
            <v>FLOW</v>
          </cell>
          <cell r="AU45" t="str">
            <v>REGULAR</v>
          </cell>
          <cell r="AV45" t="str">
            <v>MH14LZ0079</v>
          </cell>
          <cell r="AW45" t="str">
            <v>BULLET 350 THE STANDARD BLACK</v>
          </cell>
          <cell r="AX45">
            <v>45590</v>
          </cell>
          <cell r="AY45">
            <v>48</v>
          </cell>
          <cell r="AZ45" t="str">
            <v>02.07.26</v>
          </cell>
          <cell r="BA45" t="str">
            <v>VIJAY NIKAM</v>
          </cell>
          <cell r="BU45">
            <v>1</v>
          </cell>
          <cell r="BX45">
            <v>1</v>
          </cell>
          <cell r="ER45">
            <v>2</v>
          </cell>
          <cell r="ES45">
            <v>1</v>
          </cell>
          <cell r="ET45" t="str">
            <v>ZBHT0013</v>
          </cell>
          <cell r="EU45" t="str">
            <v>BP9_EVRv2y1</v>
          </cell>
          <cell r="EV45" t="str">
            <v>Allocated</v>
          </cell>
          <cell r="EW45" t="str">
            <v>Shifted (NC_SFTD)</v>
          </cell>
          <cell r="EX45" t="str">
            <v xml:space="preserve">Shifted </v>
          </cell>
          <cell r="EY45">
            <v>46210</v>
          </cell>
        </row>
        <row r="46">
          <cell r="A46">
            <v>466373007</v>
          </cell>
          <cell r="B46" t="str">
            <v>LATA SHASHIKANT SHETE</v>
          </cell>
          <cell r="C46" t="str">
            <v>COLLECT</v>
          </cell>
          <cell r="D46" t="str">
            <v>02.07.26</v>
          </cell>
          <cell r="E46">
            <v>25000</v>
          </cell>
          <cell r="I46">
            <v>4189</v>
          </cell>
          <cell r="J46">
            <v>20941</v>
          </cell>
          <cell r="K46">
            <v>5045</v>
          </cell>
          <cell r="L46">
            <v>130</v>
          </cell>
          <cell r="M46">
            <v>5</v>
          </cell>
          <cell r="N46" t="str">
            <v>RB</v>
          </cell>
          <cell r="O46" t="str">
            <v>PAID</v>
          </cell>
          <cell r="P46" t="str">
            <v>HARIDAS DIVATE</v>
          </cell>
          <cell r="Q46">
            <v>128814</v>
          </cell>
          <cell r="R46">
            <v>860</v>
          </cell>
          <cell r="S46">
            <v>0</v>
          </cell>
          <cell r="T46">
            <v>4950</v>
          </cell>
          <cell r="U46" t="str">
            <v>FLOW</v>
          </cell>
          <cell r="V46">
            <v>0.37832503634521347</v>
          </cell>
          <cell r="W46">
            <v>5.7580738396822304E-2</v>
          </cell>
          <cell r="X46" t="str">
            <v>RB</v>
          </cell>
          <cell r="Y46" t="str">
            <v>PAID</v>
          </cell>
          <cell r="Z46" t="str">
            <v>PTP</v>
          </cell>
          <cell r="AA46" t="str">
            <v>PAID</v>
          </cell>
          <cell r="AD46" t="str">
            <v>CAVNA</v>
          </cell>
          <cell r="AF46" t="str">
            <v>ELG</v>
          </cell>
          <cell r="AH46" t="str">
            <v>NARAYAN GAON</v>
          </cell>
          <cell r="AL46">
            <v>20941</v>
          </cell>
          <cell r="AM46">
            <v>128814</v>
          </cell>
          <cell r="AN46">
            <v>146</v>
          </cell>
          <cell r="AO46">
            <v>25</v>
          </cell>
          <cell r="AP46" t="str">
            <v>STABLE</v>
          </cell>
          <cell r="AU46" t="str">
            <v>NPA</v>
          </cell>
          <cell r="AV46" t="str">
            <v>MH14MM4064</v>
          </cell>
          <cell r="AW46" t="str">
            <v>SUZUKI GIXXER 150 SF 2</v>
          </cell>
          <cell r="AX46">
            <v>45829</v>
          </cell>
          <cell r="AY46">
            <v>48</v>
          </cell>
          <cell r="AZ46" t="str">
            <v>02.07.26</v>
          </cell>
          <cell r="BA46" t="str">
            <v>KAILASH ATKARI</v>
          </cell>
          <cell r="BF46">
            <v>2</v>
          </cell>
          <cell r="ER46">
            <v>2</v>
          </cell>
          <cell r="ES46">
            <v>1</v>
          </cell>
          <cell r="ET46" t="str">
            <v>ZBHT0021</v>
          </cell>
          <cell r="EU46" t="str">
            <v>G6BkotlN4NJz</v>
          </cell>
          <cell r="EV46" t="str">
            <v>Allocated</v>
          </cell>
          <cell r="EW46" t="str">
            <v>Payment (PAID)</v>
          </cell>
          <cell r="EX46" t="str">
            <v>Payment (PAID)</v>
          </cell>
          <cell r="EY46">
            <v>46205</v>
          </cell>
        </row>
        <row r="47">
          <cell r="A47">
            <v>467208132</v>
          </cell>
          <cell r="B47" t="str">
            <v>SANTOSH ANANDA INGALE</v>
          </cell>
          <cell r="C47" t="str">
            <v>ONLINE</v>
          </cell>
          <cell r="D47" t="str">
            <v>11.07.26</v>
          </cell>
          <cell r="E47">
            <v>4174</v>
          </cell>
          <cell r="H47" t="str">
            <v>BANK STABLE 13</v>
          </cell>
          <cell r="I47">
            <v>4174</v>
          </cell>
          <cell r="J47">
            <v>4101</v>
          </cell>
          <cell r="K47">
            <v>4166</v>
          </cell>
          <cell r="L47">
            <v>4101</v>
          </cell>
          <cell r="M47">
            <v>1</v>
          </cell>
          <cell r="N47" t="str">
            <v xml:space="preserve">STABLE </v>
          </cell>
          <cell r="O47" t="str">
            <v>PAID</v>
          </cell>
          <cell r="P47" t="str">
            <v>SWAPNIL JADHAV</v>
          </cell>
          <cell r="Q47">
            <v>128145</v>
          </cell>
          <cell r="R47">
            <v>65</v>
          </cell>
          <cell r="S47">
            <v>0</v>
          </cell>
          <cell r="T47">
            <v>1800</v>
          </cell>
          <cell r="U47" t="str">
            <v>-</v>
          </cell>
          <cell r="V47">
            <v>0.11043393370170383</v>
          </cell>
          <cell r="W47">
            <v>6.7493598726334342E-3</v>
          </cell>
          <cell r="X47" t="str">
            <v xml:space="preserve">STABLE </v>
          </cell>
          <cell r="Y47" t="str">
            <v>PAID</v>
          </cell>
          <cell r="Z47" t="str">
            <v>-</v>
          </cell>
          <cell r="AA47" t="str">
            <v>PAID</v>
          </cell>
          <cell r="AF47" t="str">
            <v>-</v>
          </cell>
          <cell r="AH47" t="str">
            <v>PARVATI PAYTHA</v>
          </cell>
          <cell r="AL47">
            <v>4101</v>
          </cell>
          <cell r="AM47">
            <v>128145</v>
          </cell>
          <cell r="AN47">
            <v>21</v>
          </cell>
          <cell r="AO47">
            <v>20</v>
          </cell>
          <cell r="AP47" t="str">
            <v>STABLE</v>
          </cell>
          <cell r="AU47" t="str">
            <v>NPA</v>
          </cell>
          <cell r="AV47" t="str">
            <v>MH12YW1663</v>
          </cell>
          <cell r="AW47" t="str">
            <v>ATHER 450 APEX PRO PACK</v>
          </cell>
          <cell r="AX47">
            <v>45961</v>
          </cell>
          <cell r="AY47">
            <v>48</v>
          </cell>
          <cell r="AZ47" t="str">
            <v>02.07.26</v>
          </cell>
          <cell r="BA47" t="str">
            <v>VIJAY NIKAM</v>
          </cell>
          <cell r="CP47">
            <v>1</v>
          </cell>
          <cell r="ER47">
            <v>1</v>
          </cell>
          <cell r="ES47">
            <v>1</v>
          </cell>
          <cell r="ET47" t="str">
            <v>DUWT0031</v>
          </cell>
          <cell r="EU47" t="str">
            <v>k6Q99fe8t7c</v>
          </cell>
          <cell r="EV47" t="str">
            <v>Allocated</v>
          </cell>
          <cell r="EW47" t="e">
            <v>#N/A</v>
          </cell>
          <cell r="EX47" t="e">
            <v>#N/A</v>
          </cell>
          <cell r="EY47" t="e">
            <v>#N/A</v>
          </cell>
        </row>
        <row r="48">
          <cell r="A48">
            <v>462010693</v>
          </cell>
          <cell r="B48" t="str">
            <v>ALI MOHAMMAD SHAIKH</v>
          </cell>
          <cell r="C48" t="str">
            <v>BRANCH</v>
          </cell>
          <cell r="D48" t="str">
            <v>30.07.26</v>
          </cell>
          <cell r="E48">
            <v>1500</v>
          </cell>
          <cell r="I48">
            <v>6364</v>
          </cell>
          <cell r="J48">
            <v>12363</v>
          </cell>
          <cell r="K48">
            <v>6409</v>
          </cell>
          <cell r="L48">
            <v>17227</v>
          </cell>
          <cell r="M48">
            <v>2</v>
          </cell>
          <cell r="N48" t="str">
            <v xml:space="preserve">STABLE </v>
          </cell>
          <cell r="O48" t="str">
            <v>PAID</v>
          </cell>
          <cell r="P48" t="str">
            <v>NITIN KADAM</v>
          </cell>
          <cell r="Q48">
            <v>127110</v>
          </cell>
          <cell r="R48">
            <v>410</v>
          </cell>
          <cell r="S48">
            <v>0</v>
          </cell>
          <cell r="T48">
            <v>6750</v>
          </cell>
          <cell r="U48" t="str">
            <v>27.06.26</v>
          </cell>
          <cell r="V48">
            <v>0.23090619573404664</v>
          </cell>
          <cell r="W48">
            <v>2.3633595973095552E-2</v>
          </cell>
          <cell r="X48" t="str">
            <v xml:space="preserve">STABLE </v>
          </cell>
          <cell r="Y48" t="str">
            <v>PTP</v>
          </cell>
          <cell r="Z48" t="str">
            <v>BPTP</v>
          </cell>
          <cell r="AA48" t="str">
            <v>PTP</v>
          </cell>
          <cell r="AB48" t="str">
            <v>Financail problem</v>
          </cell>
          <cell r="AC48">
            <v>25</v>
          </cell>
          <cell r="AD48" t="str">
            <v>CAVNA</v>
          </cell>
          <cell r="AF48" t="str">
            <v>-</v>
          </cell>
          <cell r="AH48" t="str">
            <v>NIGADI</v>
          </cell>
          <cell r="AL48">
            <v>12363</v>
          </cell>
          <cell r="AM48">
            <v>127110</v>
          </cell>
          <cell r="AN48">
            <v>57</v>
          </cell>
          <cell r="AO48">
            <v>86</v>
          </cell>
          <cell r="AP48" t="str">
            <v>FLOW</v>
          </cell>
          <cell r="AU48" t="str">
            <v>NPA</v>
          </cell>
          <cell r="AV48" t="str">
            <v>MH14LK1686</v>
          </cell>
          <cell r="AW48" t="str">
            <v>BULLET 350 BLACK GOLD</v>
          </cell>
          <cell r="AX48">
            <v>45345</v>
          </cell>
          <cell r="AY48">
            <v>48</v>
          </cell>
          <cell r="AZ48" t="str">
            <v>02.07.26</v>
          </cell>
          <cell r="BA48" t="str">
            <v>KAILASH ATKARI</v>
          </cell>
          <cell r="BU48">
            <v>1</v>
          </cell>
          <cell r="BX48">
            <v>1</v>
          </cell>
          <cell r="DQ48">
            <v>1</v>
          </cell>
          <cell r="DW48">
            <v>2</v>
          </cell>
          <cell r="ER48">
            <v>5</v>
          </cell>
          <cell r="ES48">
            <v>1</v>
          </cell>
          <cell r="ET48" t="str">
            <v>ZBHT0011</v>
          </cell>
          <cell r="EU48" t="str">
            <v>k2tax_usNM7</v>
          </cell>
          <cell r="EV48" t="str">
            <v>Allocated</v>
          </cell>
          <cell r="EW48" t="str">
            <v>Promise To Pay (PTP)</v>
          </cell>
          <cell r="EX48" t="str">
            <v xml:space="preserve">Visit cm residence address CAVNA Tw 3rd party cm medical problem cm arrange the fund after 20th </v>
          </cell>
          <cell r="EY48">
            <v>46223</v>
          </cell>
        </row>
        <row r="49">
          <cell r="A49">
            <v>463887172</v>
          </cell>
          <cell r="B49" t="str">
            <v>SHRAVANI JANARDAN SHINDE</v>
          </cell>
          <cell r="C49" t="str">
            <v>ONLINE</v>
          </cell>
          <cell r="D49" t="str">
            <v>28.07.26</v>
          </cell>
          <cell r="E49">
            <v>12000</v>
          </cell>
          <cell r="H49" t="str">
            <v>CBC COLL</v>
          </cell>
          <cell r="I49">
            <v>5460</v>
          </cell>
          <cell r="J49">
            <v>5460</v>
          </cell>
          <cell r="K49">
            <v>5465</v>
          </cell>
          <cell r="L49">
            <v>-1080</v>
          </cell>
          <cell r="M49">
            <v>1</v>
          </cell>
          <cell r="N49" t="str">
            <v>RB</v>
          </cell>
          <cell r="O49" t="str">
            <v>PAID</v>
          </cell>
          <cell r="P49" t="str">
            <v>SWAPNIL JADHAV</v>
          </cell>
          <cell r="Q49">
            <v>124785</v>
          </cell>
          <cell r="R49">
            <v>5</v>
          </cell>
          <cell r="S49">
            <v>900</v>
          </cell>
          <cell r="T49">
            <v>450</v>
          </cell>
          <cell r="U49" t="str">
            <v>-</v>
          </cell>
          <cell r="V49">
            <v>0.10753832312588953</v>
          </cell>
          <cell r="W49">
            <v>6.5723896500570686E-3</v>
          </cell>
          <cell r="X49" t="str">
            <v xml:space="preserve">STABLE </v>
          </cell>
          <cell r="Y49" t="str">
            <v>PAID</v>
          </cell>
          <cell r="Z49" t="str">
            <v>-</v>
          </cell>
          <cell r="AA49" t="str">
            <v>PTP</v>
          </cell>
          <cell r="AC49">
            <v>25</v>
          </cell>
          <cell r="AD49" t="str">
            <v>CAVA</v>
          </cell>
          <cell r="AF49" t="str">
            <v>-</v>
          </cell>
          <cell r="AH49" t="str">
            <v>DHAYARI</v>
          </cell>
          <cell r="AL49">
            <v>5915</v>
          </cell>
          <cell r="AM49">
            <v>124785</v>
          </cell>
          <cell r="AN49">
            <v>26</v>
          </cell>
          <cell r="AO49">
            <v>0</v>
          </cell>
          <cell r="AP49" t="str">
            <v>RB</v>
          </cell>
          <cell r="AU49" t="str">
            <v>REGULAR</v>
          </cell>
          <cell r="AV49" t="str">
            <v>MH12XC7868</v>
          </cell>
          <cell r="AW49" t="str">
            <v>BAJAJ PULSAR N250</v>
          </cell>
          <cell r="AX49">
            <v>45533</v>
          </cell>
          <cell r="AY49">
            <v>48</v>
          </cell>
          <cell r="AZ49" t="str">
            <v>10.07.26</v>
          </cell>
          <cell r="BA49" t="str">
            <v>VIJAY NIKAM</v>
          </cell>
          <cell r="CM49">
            <v>1</v>
          </cell>
          <cell r="ER49">
            <v>1</v>
          </cell>
          <cell r="ES49">
            <v>1</v>
          </cell>
          <cell r="ET49" t="str">
            <v>DUWT0031</v>
          </cell>
        </row>
        <row r="50">
          <cell r="A50">
            <v>466547882</v>
          </cell>
          <cell r="B50" t="str">
            <v>RAJESH MAURYA</v>
          </cell>
          <cell r="C50" t="str">
            <v>ONLINE</v>
          </cell>
          <cell r="D50" t="str">
            <v>15.07.26</v>
          </cell>
          <cell r="E50">
            <v>14692</v>
          </cell>
          <cell r="H50" t="str">
            <v>CBC COLL</v>
          </cell>
          <cell r="I50">
            <v>5747</v>
          </cell>
          <cell r="J50">
            <v>5747</v>
          </cell>
          <cell r="K50">
            <v>5747</v>
          </cell>
          <cell r="L50">
            <v>-3198</v>
          </cell>
          <cell r="M50">
            <v>1</v>
          </cell>
          <cell r="N50" t="str">
            <v>RB</v>
          </cell>
          <cell r="O50" t="str">
            <v>PAID</v>
          </cell>
          <cell r="P50" t="str">
            <v>NITIN KADAM</v>
          </cell>
          <cell r="Q50">
            <v>124468</v>
          </cell>
          <cell r="R50">
            <v>0</v>
          </cell>
          <cell r="S50">
            <v>2248</v>
          </cell>
          <cell r="T50">
            <v>2248</v>
          </cell>
          <cell r="U50" t="str">
            <v>-</v>
          </cell>
          <cell r="V50">
            <v>4.2877104709484033E-2</v>
          </cell>
          <cell r="W50">
            <v>6.5556933522723342E-3</v>
          </cell>
          <cell r="X50" t="str">
            <v>RB</v>
          </cell>
          <cell r="Y50" t="str">
            <v>PAID</v>
          </cell>
          <cell r="Z50" t="str">
            <v>-</v>
          </cell>
          <cell r="AA50" t="str">
            <v>PAID</v>
          </cell>
          <cell r="AB50" t="str">
            <v>Shifted</v>
          </cell>
          <cell r="AD50" t="str">
            <v>CAVNA</v>
          </cell>
          <cell r="AF50" t="str">
            <v>-</v>
          </cell>
          <cell r="AH50" t="str">
            <v>CHIKHALI</v>
          </cell>
          <cell r="AL50">
            <v>7995</v>
          </cell>
          <cell r="AM50">
            <v>124468</v>
          </cell>
          <cell r="AN50">
            <v>26</v>
          </cell>
          <cell r="AO50">
            <v>0</v>
          </cell>
          <cell r="AP50" t="str">
            <v>RB</v>
          </cell>
          <cell r="AU50" t="str">
            <v>REGULAR</v>
          </cell>
          <cell r="AV50" t="str">
            <v>MH14MN2875</v>
          </cell>
          <cell r="AW50" t="str">
            <v>FZS HYBRID DLX</v>
          </cell>
          <cell r="AX50">
            <v>45859</v>
          </cell>
          <cell r="AY50">
            <v>36</v>
          </cell>
          <cell r="AZ50" t="str">
            <v>10.07.26</v>
          </cell>
          <cell r="BA50" t="str">
            <v>KAILASH ATKARI</v>
          </cell>
          <cell r="CG50">
            <v>1</v>
          </cell>
          <cell r="ER50">
            <v>1</v>
          </cell>
          <cell r="ES50">
            <v>1</v>
          </cell>
          <cell r="ET50" t="str">
            <v>ZBHT0011</v>
          </cell>
        </row>
        <row r="51">
          <cell r="A51">
            <v>464403745</v>
          </cell>
          <cell r="B51" t="str">
            <v>ANKIT RAJKUMAR JAISWAL</v>
          </cell>
          <cell r="C51" t="str">
            <v>ONLINE</v>
          </cell>
          <cell r="D51" t="str">
            <v>22.07.26</v>
          </cell>
          <cell r="E51">
            <v>7866</v>
          </cell>
          <cell r="I51">
            <v>7718</v>
          </cell>
          <cell r="J51">
            <v>7584</v>
          </cell>
          <cell r="K51">
            <v>7729</v>
          </cell>
          <cell r="L51">
            <v>7436</v>
          </cell>
          <cell r="M51">
            <v>1</v>
          </cell>
          <cell r="N51" t="str">
            <v xml:space="preserve">STABLE </v>
          </cell>
          <cell r="O51" t="str">
            <v>PAID</v>
          </cell>
          <cell r="P51" t="str">
            <v>NITIN KADAM</v>
          </cell>
          <cell r="Q51">
            <v>124412</v>
          </cell>
          <cell r="R51">
            <v>145</v>
          </cell>
          <cell r="S51">
            <v>0</v>
          </cell>
          <cell r="T51">
            <v>4950</v>
          </cell>
          <cell r="U51" t="str">
            <v>20.06.26</v>
          </cell>
          <cell r="V51">
            <v>4.2857813663884116E-2</v>
          </cell>
          <cell r="W51">
            <v>6.5527438485627277E-3</v>
          </cell>
          <cell r="X51" t="str">
            <v xml:space="preserve">STABLE </v>
          </cell>
          <cell r="Y51" t="str">
            <v>PTP</v>
          </cell>
          <cell r="Z51" t="str">
            <v>PTP</v>
          </cell>
          <cell r="AA51" t="str">
            <v>PTP</v>
          </cell>
          <cell r="AC51">
            <v>22</v>
          </cell>
          <cell r="AD51" t="str">
            <v>CAVA</v>
          </cell>
          <cell r="AF51" t="str">
            <v>-</v>
          </cell>
          <cell r="AH51" t="str">
            <v>CHINCHWAD</v>
          </cell>
          <cell r="AL51">
            <v>12679</v>
          </cell>
          <cell r="AM51">
            <v>124412</v>
          </cell>
          <cell r="AN51">
            <v>26</v>
          </cell>
          <cell r="AO51">
            <v>25</v>
          </cell>
          <cell r="AP51" t="str">
            <v>STABLE</v>
          </cell>
          <cell r="AV51" t="str">
            <v>MH14LZ1613</v>
          </cell>
          <cell r="AW51" t="str">
            <v>CLASSIC 350 DARK GUNMETAL GREY</v>
          </cell>
          <cell r="AX51">
            <v>45587</v>
          </cell>
          <cell r="AY51">
            <v>36</v>
          </cell>
          <cell r="AZ51" t="str">
            <v>10.07.26</v>
          </cell>
          <cell r="BA51" t="str">
            <v>KAILASH ATKARI</v>
          </cell>
          <cell r="EO51">
            <v>1</v>
          </cell>
          <cell r="ER51">
            <v>1</v>
          </cell>
          <cell r="ES51">
            <v>1</v>
          </cell>
          <cell r="ET51" t="str">
            <v>ZBHT0011</v>
          </cell>
        </row>
        <row r="52">
          <cell r="A52">
            <v>461753486</v>
          </cell>
          <cell r="B52" t="str">
            <v>BALASAHEB RAMCHANDRA ZANJE</v>
          </cell>
          <cell r="I52">
            <v>6119</v>
          </cell>
          <cell r="J52">
            <v>24476</v>
          </cell>
          <cell r="K52">
            <v>6673</v>
          </cell>
          <cell r="L52">
            <v>30595</v>
          </cell>
          <cell r="M52">
            <v>4</v>
          </cell>
          <cell r="N52" t="str">
            <v>FLOW</v>
          </cell>
          <cell r="O52" t="str">
            <v>UNPAID</v>
          </cell>
          <cell r="P52" t="str">
            <v>AMOL DHUMAL</v>
          </cell>
          <cell r="Q52">
            <v>124058</v>
          </cell>
          <cell r="R52">
            <v>554</v>
          </cell>
          <cell r="S52">
            <v>0</v>
          </cell>
          <cell r="T52">
            <v>1800</v>
          </cell>
          <cell r="U52" t="str">
            <v>FLOW</v>
          </cell>
          <cell r="V52">
            <v>0.33583830989880831</v>
          </cell>
          <cell r="W52">
            <v>4.7793896635645303E-2</v>
          </cell>
          <cell r="X52" t="str">
            <v>FLOW</v>
          </cell>
          <cell r="Y52" t="str">
            <v>RTP</v>
          </cell>
          <cell r="Z52" t="str">
            <v>RTP</v>
          </cell>
          <cell r="AA52" t="str">
            <v>RTP</v>
          </cell>
          <cell r="AB52" t="str">
            <v>Financail problem</v>
          </cell>
          <cell r="AD52" t="str">
            <v>CAVNA</v>
          </cell>
          <cell r="AF52" t="str">
            <v>ELG</v>
          </cell>
          <cell r="AH52" t="str">
            <v>KHALSA</v>
          </cell>
          <cell r="AL52">
            <v>24476</v>
          </cell>
          <cell r="AM52">
            <v>124058</v>
          </cell>
          <cell r="AN52">
            <v>118</v>
          </cell>
          <cell r="AO52">
            <v>147</v>
          </cell>
          <cell r="AP52" t="str">
            <v>FLOW</v>
          </cell>
          <cell r="AU52" t="str">
            <v>NPA</v>
          </cell>
          <cell r="AV52" t="str">
            <v>MH12WL6614</v>
          </cell>
          <cell r="AW52" t="str">
            <v>BULLET 350 THE STANDARD MAROON</v>
          </cell>
          <cell r="AX52">
            <v>45323</v>
          </cell>
          <cell r="AY52">
            <v>48</v>
          </cell>
          <cell r="AZ52" t="str">
            <v>02.07.26</v>
          </cell>
          <cell r="BA52" t="str">
            <v>KAILASH ATKARI</v>
          </cell>
          <cell r="BU52">
            <v>1</v>
          </cell>
          <cell r="BX52">
            <v>1</v>
          </cell>
          <cell r="ER52">
            <v>2</v>
          </cell>
          <cell r="ES52">
            <v>1</v>
          </cell>
          <cell r="ET52" t="str">
            <v>ZBHT0024</v>
          </cell>
          <cell r="EU52" t="str">
            <v>AokKx1Wzcz</v>
          </cell>
          <cell r="EV52" t="str">
            <v>Allocated</v>
          </cell>
          <cell r="EW52" t="str">
            <v>Left Message (LMCB)</v>
          </cell>
          <cell r="EX52" t="str">
            <v xml:space="preserve">Meet wife </v>
          </cell>
          <cell r="EY52">
            <v>46210</v>
          </cell>
        </row>
        <row r="53">
          <cell r="A53">
            <v>462935606</v>
          </cell>
          <cell r="B53" t="str">
            <v>ADITYA MARUTI KHAWALE</v>
          </cell>
          <cell r="I53">
            <v>5635</v>
          </cell>
          <cell r="J53">
            <v>16905</v>
          </cell>
          <cell r="K53">
            <v>5852</v>
          </cell>
          <cell r="L53">
            <v>22540</v>
          </cell>
          <cell r="M53">
            <v>3</v>
          </cell>
          <cell r="N53" t="str">
            <v>FLOW</v>
          </cell>
          <cell r="O53" t="str">
            <v>UNPAID</v>
          </cell>
          <cell r="P53" t="str">
            <v>NITIN KADAM</v>
          </cell>
          <cell r="Q53">
            <v>123906</v>
          </cell>
          <cell r="R53">
            <v>217</v>
          </cell>
          <cell r="S53">
            <v>0</v>
          </cell>
          <cell r="T53">
            <v>1350</v>
          </cell>
          <cell r="U53" t="str">
            <v>FLOW</v>
          </cell>
          <cell r="V53">
            <v>0.38660700913583945</v>
          </cell>
          <cell r="W53">
            <v>3.9683743375141481E-2</v>
          </cell>
          <cell r="X53" t="str">
            <v>FLOW</v>
          </cell>
          <cell r="Y53" t="str">
            <v>NC</v>
          </cell>
          <cell r="Z53" t="str">
            <v>NC</v>
          </cell>
          <cell r="AA53" t="str">
            <v>NC</v>
          </cell>
          <cell r="AB53" t="str">
            <v>Shifetd</v>
          </cell>
          <cell r="AD53" t="str">
            <v>CNAVNA</v>
          </cell>
          <cell r="AF53" t="str">
            <v>ELG</v>
          </cell>
          <cell r="AH53" t="str">
            <v>CHINCHWAD</v>
          </cell>
          <cell r="AL53">
            <v>16905</v>
          </cell>
          <cell r="AM53">
            <v>123906</v>
          </cell>
          <cell r="AN53">
            <v>87</v>
          </cell>
          <cell r="AO53">
            <v>116</v>
          </cell>
          <cell r="AP53" t="str">
            <v>FLOW</v>
          </cell>
          <cell r="AU53" t="str">
            <v>REGULAR</v>
          </cell>
          <cell r="AV53" t="str">
            <v>MH14LN8288</v>
          </cell>
          <cell r="AW53" t="str">
            <v>BULLET 350 BLACK GOLD</v>
          </cell>
          <cell r="AX53">
            <v>45430</v>
          </cell>
          <cell r="AY53">
            <v>48</v>
          </cell>
          <cell r="AZ53" t="str">
            <v>02.07.26</v>
          </cell>
          <cell r="BA53" t="str">
            <v>KAILASH ATKARI</v>
          </cell>
          <cell r="BF53">
            <v>1</v>
          </cell>
          <cell r="ER53">
            <v>1</v>
          </cell>
          <cell r="ES53">
            <v>1</v>
          </cell>
          <cell r="ET53" t="str">
            <v>ZBHT0011</v>
          </cell>
          <cell r="EU53" t="str">
            <v>k6fvFRFsSz</v>
          </cell>
          <cell r="EV53" t="str">
            <v>Allocated</v>
          </cell>
          <cell r="EW53" t="str">
            <v>Shifted (NC_SFTD)</v>
          </cell>
          <cell r="EX53" t="str">
            <v xml:space="preserve">Visit cm residence address cm shifted </v>
          </cell>
          <cell r="EY53">
            <v>46205</v>
          </cell>
        </row>
        <row r="54">
          <cell r="A54">
            <v>464026981</v>
          </cell>
          <cell r="B54" t="str">
            <v>MANISHA AKSHAY CHOUDHARI</v>
          </cell>
          <cell r="C54" t="str">
            <v>ONLINE</v>
          </cell>
          <cell r="D54" t="str">
            <v>27.07.26</v>
          </cell>
          <cell r="E54">
            <v>8800</v>
          </cell>
          <cell r="I54">
            <v>8648</v>
          </cell>
          <cell r="J54">
            <v>7957</v>
          </cell>
          <cell r="K54">
            <v>8109</v>
          </cell>
          <cell r="L54">
            <v>7805</v>
          </cell>
          <cell r="M54">
            <v>1</v>
          </cell>
          <cell r="N54" t="str">
            <v xml:space="preserve">STABLE </v>
          </cell>
          <cell r="O54" t="str">
            <v>PAID</v>
          </cell>
          <cell r="P54" t="str">
            <v>NITIN KADAM</v>
          </cell>
          <cell r="Q54">
            <v>123872</v>
          </cell>
          <cell r="R54">
            <v>152</v>
          </cell>
          <cell r="S54">
            <v>0</v>
          </cell>
          <cell r="T54">
            <v>6557</v>
          </cell>
          <cell r="U54" t="str">
            <v>-</v>
          </cell>
          <cell r="V54">
            <v>4.2671792867027721E-2</v>
          </cell>
          <cell r="W54">
            <v>6.5243022056486692E-3</v>
          </cell>
          <cell r="X54" t="str">
            <v xml:space="preserve">STABLE </v>
          </cell>
          <cell r="Y54" t="str">
            <v>NC</v>
          </cell>
          <cell r="Z54" t="str">
            <v>-</v>
          </cell>
          <cell r="AA54" t="str">
            <v>NC</v>
          </cell>
          <cell r="AB54" t="str">
            <v>Add not found</v>
          </cell>
          <cell r="AD54" t="str">
            <v>CNAVNA</v>
          </cell>
          <cell r="AF54" t="str">
            <v>-</v>
          </cell>
          <cell r="AH54" t="str">
            <v>KALEWADI</v>
          </cell>
          <cell r="AL54">
            <v>7957</v>
          </cell>
          <cell r="AM54">
            <v>123872</v>
          </cell>
          <cell r="AN54">
            <v>26</v>
          </cell>
          <cell r="AO54">
            <v>25</v>
          </cell>
          <cell r="AP54" t="str">
            <v>STABLE</v>
          </cell>
          <cell r="AU54" t="str">
            <v>NPA</v>
          </cell>
          <cell r="AV54" t="str">
            <v>MH14LV4525</v>
          </cell>
          <cell r="AW54" t="str">
            <v>CLASSIC 350 DARK STEALTH BLACK</v>
          </cell>
          <cell r="AX54">
            <v>45549</v>
          </cell>
          <cell r="AY54">
            <v>36</v>
          </cell>
          <cell r="AZ54" t="str">
            <v>02.07.26</v>
          </cell>
          <cell r="BA54" t="str">
            <v>KAILASH ATKARI</v>
          </cell>
          <cell r="BI54">
            <v>1</v>
          </cell>
          <cell r="CD54">
            <v>1</v>
          </cell>
          <cell r="CM54">
            <v>1</v>
          </cell>
          <cell r="DH54">
            <v>1</v>
          </cell>
          <cell r="ER54">
            <v>4</v>
          </cell>
          <cell r="ES54">
            <v>1</v>
          </cell>
          <cell r="ET54" t="str">
            <v>ZBHT0011</v>
          </cell>
          <cell r="EU54" t="str">
            <v>k2gfqEz8yZc</v>
          </cell>
          <cell r="EV54" t="str">
            <v>Allocated</v>
          </cell>
          <cell r="EW54" t="str">
            <v>Address Not Found (NC_ANF)</v>
          </cell>
          <cell r="EX54" t="str">
            <v xml:space="preserve">Visit cm residence address cm address not found short address </v>
          </cell>
          <cell r="EY54">
            <v>46206</v>
          </cell>
        </row>
        <row r="55">
          <cell r="A55">
            <v>462722443</v>
          </cell>
          <cell r="B55" t="str">
            <v>ROHIT ARUN KORKE</v>
          </cell>
          <cell r="C55" t="str">
            <v>ONLINE</v>
          </cell>
          <cell r="D55" t="str">
            <v>11.07.26</v>
          </cell>
          <cell r="E55">
            <v>6200</v>
          </cell>
          <cell r="I55">
            <v>6049</v>
          </cell>
          <cell r="J55">
            <v>5497</v>
          </cell>
          <cell r="K55">
            <v>5582</v>
          </cell>
          <cell r="L55">
            <v>5346</v>
          </cell>
          <cell r="M55">
            <v>1</v>
          </cell>
          <cell r="N55" t="str">
            <v xml:space="preserve">STABLE </v>
          </cell>
          <cell r="O55" t="str">
            <v>PAID</v>
          </cell>
          <cell r="P55" t="str">
            <v>VIKRAM GAIKWAD</v>
          </cell>
          <cell r="Q55">
            <v>123652</v>
          </cell>
          <cell r="R55">
            <v>85</v>
          </cell>
          <cell r="S55">
            <v>0</v>
          </cell>
          <cell r="T55">
            <v>3600</v>
          </cell>
          <cell r="U55" t="str">
            <v>11.06.26</v>
          </cell>
          <cell r="V55">
            <v>8.4337909014338727E-2</v>
          </cell>
          <cell r="W55">
            <v>6.5127148696466457E-3</v>
          </cell>
          <cell r="X55" t="str">
            <v xml:space="preserve">STABLE </v>
          </cell>
          <cell r="Y55" t="str">
            <v>PAID</v>
          </cell>
          <cell r="Z55" t="str">
            <v>PAID</v>
          </cell>
          <cell r="AA55" t="str">
            <v>PAID</v>
          </cell>
          <cell r="AD55" t="str">
            <v>CAVA</v>
          </cell>
          <cell r="AF55" t="str">
            <v>-</v>
          </cell>
          <cell r="AH55" t="str">
            <v>YERWADA</v>
          </cell>
          <cell r="AL55">
            <v>9182</v>
          </cell>
          <cell r="AM55">
            <v>123652</v>
          </cell>
          <cell r="AN55">
            <v>26</v>
          </cell>
          <cell r="AO55">
            <v>25</v>
          </cell>
          <cell r="AP55" t="str">
            <v>STABLE</v>
          </cell>
          <cell r="AU55" t="str">
            <v>REGULAR</v>
          </cell>
          <cell r="AV55" t="str">
            <v>MH12WT9992</v>
          </cell>
          <cell r="AW55" t="str">
            <v>CLASSIC 350 DARK STEALTH BLACK</v>
          </cell>
          <cell r="AX55">
            <v>45411</v>
          </cell>
          <cell r="AY55">
            <v>48</v>
          </cell>
          <cell r="AZ55" t="str">
            <v>10.07.26</v>
          </cell>
          <cell r="BA55" t="str">
            <v>VIJAY NIKAM</v>
          </cell>
          <cell r="CM55">
            <v>1</v>
          </cell>
          <cell r="ER55">
            <v>1</v>
          </cell>
          <cell r="ES55">
            <v>1</v>
          </cell>
          <cell r="ET55" t="str">
            <v>ZBHT0012</v>
          </cell>
        </row>
        <row r="56">
          <cell r="A56">
            <v>464874675</v>
          </cell>
          <cell r="B56" t="str">
            <v>SAVITA MAHADEO GARUD</v>
          </cell>
          <cell r="C56" t="str">
            <v>ONLINE</v>
          </cell>
          <cell r="D56" t="str">
            <v>10.07.26 15.05.26</v>
          </cell>
          <cell r="E56">
            <v>5107</v>
          </cell>
          <cell r="I56">
            <v>5027</v>
          </cell>
          <cell r="J56">
            <v>5026</v>
          </cell>
          <cell r="K56">
            <v>5102</v>
          </cell>
          <cell r="L56">
            <v>4946</v>
          </cell>
          <cell r="M56">
            <v>1</v>
          </cell>
          <cell r="N56" t="str">
            <v xml:space="preserve">STABLE </v>
          </cell>
          <cell r="O56" t="str">
            <v>PAID</v>
          </cell>
          <cell r="P56" t="str">
            <v>PARMESHWAR KOTULE</v>
          </cell>
          <cell r="Q56">
            <v>123531</v>
          </cell>
          <cell r="R56">
            <v>76</v>
          </cell>
          <cell r="S56">
            <v>0</v>
          </cell>
          <cell r="T56">
            <v>1800</v>
          </cell>
          <cell r="U56" t="str">
            <v>10.06.26 13.06.26</v>
          </cell>
          <cell r="V56">
            <v>0.27995947838620633</v>
          </cell>
          <cell r="W56">
            <v>6.5063418348455318E-3</v>
          </cell>
          <cell r="X56" t="str">
            <v xml:space="preserve">STABLE </v>
          </cell>
          <cell r="Y56" t="str">
            <v>PAID</v>
          </cell>
          <cell r="Z56" t="str">
            <v>PAID</v>
          </cell>
          <cell r="AA56" t="str">
            <v>PAID</v>
          </cell>
          <cell r="AF56" t="str">
            <v>-</v>
          </cell>
          <cell r="AH56" t="str">
            <v>TALEGAON DABADE</v>
          </cell>
          <cell r="AL56">
            <v>6902</v>
          </cell>
          <cell r="AM56">
            <v>123531</v>
          </cell>
          <cell r="AN56">
            <v>26</v>
          </cell>
          <cell r="AO56">
            <v>25</v>
          </cell>
          <cell r="AP56" t="str">
            <v>STABLE</v>
          </cell>
          <cell r="AU56" t="str">
            <v>REGULAR</v>
          </cell>
          <cell r="AV56" t="str">
            <v>MH14ME8150</v>
          </cell>
          <cell r="AW56" t="str">
            <v>PIAGGIO VESPA SXL 149 ABS RACING 60</v>
          </cell>
          <cell r="AX56">
            <v>45632</v>
          </cell>
          <cell r="AY56">
            <v>48</v>
          </cell>
          <cell r="AZ56" t="str">
            <v>10.07.26</v>
          </cell>
          <cell r="BA56" t="str">
            <v>VIJAY NIKAM</v>
          </cell>
          <cell r="CS56">
            <v>2</v>
          </cell>
          <cell r="EO56">
            <v>1</v>
          </cell>
          <cell r="ER56">
            <v>3</v>
          </cell>
          <cell r="ES56">
            <v>1</v>
          </cell>
          <cell r="ET56" t="str">
            <v>DUWT0027</v>
          </cell>
        </row>
        <row r="57">
          <cell r="A57">
            <v>467352097</v>
          </cell>
          <cell r="B57" t="str">
            <v>VARSHA MANGESH KALE</v>
          </cell>
          <cell r="C57" t="str">
            <v>ONLINE</v>
          </cell>
          <cell r="D57" t="str">
            <v>29.07.26</v>
          </cell>
          <cell r="E57">
            <v>6000</v>
          </cell>
          <cell r="I57">
            <v>5980</v>
          </cell>
          <cell r="J57">
            <v>2942</v>
          </cell>
          <cell r="K57">
            <v>3034</v>
          </cell>
          <cell r="L57">
            <v>2922</v>
          </cell>
          <cell r="M57">
            <v>1</v>
          </cell>
          <cell r="N57" t="str">
            <v xml:space="preserve">STABLE </v>
          </cell>
          <cell r="O57" t="str">
            <v>PAID</v>
          </cell>
          <cell r="P57" t="str">
            <v>AMOL DHUMAL</v>
          </cell>
          <cell r="Q57">
            <v>119886</v>
          </cell>
          <cell r="R57">
            <v>92</v>
          </cell>
          <cell r="S57">
            <v>0</v>
          </cell>
          <cell r="T57">
            <v>1348</v>
          </cell>
          <cell r="U57" t="str">
            <v>09.06.26</v>
          </cell>
          <cell r="V57">
            <v>7.5342476729794869E-2</v>
          </cell>
          <cell r="W57">
            <v>6.3143607451756354E-3</v>
          </cell>
          <cell r="X57" t="str">
            <v xml:space="preserve">STABLE </v>
          </cell>
          <cell r="Y57" t="str">
            <v>PTP</v>
          </cell>
          <cell r="Z57" t="str">
            <v>PAID</v>
          </cell>
          <cell r="AA57" t="str">
            <v>PTP</v>
          </cell>
          <cell r="AC57">
            <v>26</v>
          </cell>
          <cell r="AD57" t="str">
            <v>CAVA</v>
          </cell>
          <cell r="AF57" t="str">
            <v>-</v>
          </cell>
          <cell r="AH57" t="str">
            <v>SHIRUR</v>
          </cell>
          <cell r="AL57">
            <v>4382</v>
          </cell>
          <cell r="AM57">
            <v>119886</v>
          </cell>
          <cell r="AN57">
            <v>26</v>
          </cell>
          <cell r="AO57">
            <v>25</v>
          </cell>
          <cell r="AP57" t="str">
            <v>STABLE</v>
          </cell>
          <cell r="AU57" t="str">
            <v>REGULAR</v>
          </cell>
          <cell r="AV57" t="str">
            <v>MH12YZ5028</v>
          </cell>
          <cell r="AW57" t="str">
            <v>APACHE RTR 160 4V U626</v>
          </cell>
          <cell r="AX57">
            <v>45988</v>
          </cell>
          <cell r="AY57">
            <v>30</v>
          </cell>
          <cell r="AZ57" t="str">
            <v>10.07.26</v>
          </cell>
          <cell r="BA57" t="str">
            <v>KAILASH ATKARI</v>
          </cell>
          <cell r="CG57">
            <v>1</v>
          </cell>
          <cell r="ER57">
            <v>1</v>
          </cell>
          <cell r="ES57">
            <v>1</v>
          </cell>
          <cell r="ET57" t="str">
            <v>ZBHT0024</v>
          </cell>
        </row>
        <row r="58">
          <cell r="A58">
            <v>466423164</v>
          </cell>
          <cell r="B58" t="str">
            <v>RAHUL AMKAPRASAD VARUN</v>
          </cell>
          <cell r="I58">
            <v>5419</v>
          </cell>
          <cell r="J58">
            <v>10792</v>
          </cell>
          <cell r="K58">
            <v>5638</v>
          </cell>
          <cell r="L58">
            <v>16211</v>
          </cell>
          <cell r="M58">
            <v>2</v>
          </cell>
          <cell r="N58" t="str">
            <v>FLOW</v>
          </cell>
          <cell r="O58" t="str">
            <v>UNPAID</v>
          </cell>
          <cell r="P58" t="str">
            <v>NITIN KADAM</v>
          </cell>
          <cell r="Q58">
            <v>117677</v>
          </cell>
          <cell r="R58">
            <v>265</v>
          </cell>
          <cell r="S58">
            <v>0</v>
          </cell>
          <cell r="T58">
            <v>4050</v>
          </cell>
          <cell r="U58" t="str">
            <v>30.06.26</v>
          </cell>
          <cell r="V58">
            <v>0.21377034376048623</v>
          </cell>
          <cell r="W58">
            <v>2.1879715784170917E-2</v>
          </cell>
          <cell r="X58" t="str">
            <v xml:space="preserve">STABLE </v>
          </cell>
          <cell r="Y58" t="str">
            <v>PTP</v>
          </cell>
          <cell r="Z58" t="str">
            <v>OS</v>
          </cell>
          <cell r="AA58" t="str">
            <v>PTP</v>
          </cell>
          <cell r="AC58">
            <v>27</v>
          </cell>
          <cell r="AD58" t="str">
            <v>CAVNA</v>
          </cell>
          <cell r="AF58" t="str">
            <v>-</v>
          </cell>
          <cell r="AH58" t="str">
            <v>AKURDI</v>
          </cell>
          <cell r="AL58">
            <v>10792</v>
          </cell>
          <cell r="AM58">
            <v>117677</v>
          </cell>
          <cell r="AN58">
            <v>57</v>
          </cell>
          <cell r="AO58">
            <v>86</v>
          </cell>
          <cell r="AP58" t="str">
            <v>FLOW</v>
          </cell>
          <cell r="AU58" t="str">
            <v>NPA</v>
          </cell>
          <cell r="AV58" t="str">
            <v>MH14MM8793</v>
          </cell>
          <cell r="AW58" t="str">
            <v>BAJAJ PULSAR 220 F UG</v>
          </cell>
          <cell r="AX58">
            <v>45837</v>
          </cell>
          <cell r="AY58">
            <v>36</v>
          </cell>
          <cell r="AZ58" t="str">
            <v>02.07.26</v>
          </cell>
          <cell r="BA58" t="str">
            <v>KAILASH ATKARI</v>
          </cell>
          <cell r="BL58">
            <v>1</v>
          </cell>
          <cell r="CS58">
            <v>1</v>
          </cell>
          <cell r="DH58">
            <v>1</v>
          </cell>
          <cell r="DQ58">
            <v>1</v>
          </cell>
          <cell r="DW58">
            <v>2</v>
          </cell>
          <cell r="EI58">
            <v>1</v>
          </cell>
          <cell r="EL58">
            <v>2</v>
          </cell>
          <cell r="ER58">
            <v>9</v>
          </cell>
          <cell r="ES58">
            <v>1</v>
          </cell>
          <cell r="ET58" t="str">
            <v>ZBHT0011</v>
          </cell>
          <cell r="EU58" t="str">
            <v>B2v5j_qkn4z</v>
          </cell>
          <cell r="EV58" t="str">
            <v>Allocated</v>
          </cell>
          <cell r="EW58" t="str">
            <v>Left Message (LMCB)</v>
          </cell>
          <cell r="EX58" t="str">
            <v>Visit cm residence address cm gone to the village lm with relative 6</v>
          </cell>
          <cell r="EY58">
            <v>46207</v>
          </cell>
        </row>
        <row r="59">
          <cell r="A59">
            <v>464450501</v>
          </cell>
          <cell r="B59" t="str">
            <v>NAMDEV SHANKAR PAWAR</v>
          </cell>
          <cell r="I59">
            <v>6669</v>
          </cell>
          <cell r="J59">
            <v>19849</v>
          </cell>
          <cell r="K59">
            <v>7382</v>
          </cell>
          <cell r="L59">
            <v>26518</v>
          </cell>
          <cell r="M59">
            <v>3</v>
          </cell>
          <cell r="N59" t="str">
            <v>FLOW</v>
          </cell>
          <cell r="O59" t="str">
            <v>UNPAID</v>
          </cell>
          <cell r="P59" t="str">
            <v>ANWAR SHAIKH</v>
          </cell>
          <cell r="Q59">
            <v>116410</v>
          </cell>
          <cell r="R59">
            <v>871</v>
          </cell>
          <cell r="S59">
            <v>0</v>
          </cell>
          <cell r="T59">
            <v>6742</v>
          </cell>
          <cell r="U59" t="str">
            <v>18.06.26</v>
          </cell>
          <cell r="V59">
            <v>0.33835661578160248</v>
          </cell>
          <cell r="W59">
            <v>3.7282977146386939E-2</v>
          </cell>
          <cell r="X59" t="str">
            <v xml:space="preserve">STABLE </v>
          </cell>
          <cell r="Y59" t="str">
            <v>PTP</v>
          </cell>
          <cell r="Z59" t="str">
            <v>BPTP</v>
          </cell>
          <cell r="AA59" t="str">
            <v>PTP</v>
          </cell>
          <cell r="AC59">
            <v>18</v>
          </cell>
          <cell r="AD59" t="str">
            <v>CAVA</v>
          </cell>
          <cell r="AF59" t="str">
            <v>ELG</v>
          </cell>
          <cell r="AH59" t="str">
            <v>MOSHI</v>
          </cell>
          <cell r="AL59">
            <v>19849</v>
          </cell>
          <cell r="AM59">
            <v>116410</v>
          </cell>
          <cell r="AN59">
            <v>87</v>
          </cell>
          <cell r="AO59">
            <v>116</v>
          </cell>
          <cell r="AP59" t="str">
            <v>FLOW</v>
          </cell>
          <cell r="AU59" t="str">
            <v>NPA</v>
          </cell>
          <cell r="AV59" t="str">
            <v>MH14LZ0307</v>
          </cell>
          <cell r="AW59" t="str">
            <v>BAJAJ KTM DUKE 200 ABS</v>
          </cell>
          <cell r="AX59">
            <v>45591</v>
          </cell>
          <cell r="AY59">
            <v>36</v>
          </cell>
          <cell r="AZ59" t="str">
            <v>02.07.26</v>
          </cell>
          <cell r="BA59" t="str">
            <v>VIJAY NIKAM</v>
          </cell>
          <cell r="CA59">
            <v>1</v>
          </cell>
          <cell r="ER59">
            <v>1</v>
          </cell>
          <cell r="ES59">
            <v>1</v>
          </cell>
          <cell r="ET59" t="str">
            <v>ZBHT0009</v>
          </cell>
          <cell r="EU59" t="str">
            <v>GPJBWCgJQuom</v>
          </cell>
          <cell r="EV59" t="str">
            <v>Allocated</v>
          </cell>
          <cell r="EW59" t="e">
            <v>#N/A</v>
          </cell>
          <cell r="EX59" t="e">
            <v>#N/A</v>
          </cell>
          <cell r="EY59" t="e">
            <v>#N/A</v>
          </cell>
        </row>
        <row r="60">
          <cell r="A60">
            <v>462692295</v>
          </cell>
          <cell r="B60" t="str">
            <v>PETENINUO PFITHU</v>
          </cell>
          <cell r="I60">
            <v>5068</v>
          </cell>
          <cell r="J60">
            <v>25266</v>
          </cell>
          <cell r="K60">
            <v>5987</v>
          </cell>
          <cell r="L60">
            <v>30334</v>
          </cell>
          <cell r="M60">
            <v>5</v>
          </cell>
          <cell r="N60" t="str">
            <v>FLOW</v>
          </cell>
          <cell r="O60" t="str">
            <v>UNPAID</v>
          </cell>
          <cell r="P60" t="str">
            <v>TANAJI SURVASE</v>
          </cell>
          <cell r="Q60">
            <v>116146</v>
          </cell>
          <cell r="R60">
            <v>993</v>
          </cell>
          <cell r="S60">
            <v>0</v>
          </cell>
          <cell r="T60">
            <v>3150</v>
          </cell>
          <cell r="U60" t="str">
            <v>FLOW</v>
          </cell>
          <cell r="V60">
            <v>0.52791243960444156</v>
          </cell>
          <cell r="W60">
            <v>5.1918055815651433E-2</v>
          </cell>
          <cell r="X60" t="str">
            <v>FLOW</v>
          </cell>
          <cell r="Y60" t="str">
            <v>NC</v>
          </cell>
          <cell r="Z60" t="str">
            <v>NC</v>
          </cell>
          <cell r="AA60" t="str">
            <v>NC</v>
          </cell>
          <cell r="AB60" t="str">
            <v>Shifted</v>
          </cell>
          <cell r="AD60" t="str">
            <v>CNAVNA</v>
          </cell>
          <cell r="AF60" t="str">
            <v>ELG</v>
          </cell>
          <cell r="AH60" t="str">
            <v>WAKAD</v>
          </cell>
          <cell r="AL60">
            <v>25266</v>
          </cell>
          <cell r="AM60">
            <v>116146</v>
          </cell>
          <cell r="AN60">
            <v>146</v>
          </cell>
          <cell r="AO60">
            <v>175</v>
          </cell>
          <cell r="AP60" t="str">
            <v>FLOW</v>
          </cell>
          <cell r="AU60" t="str">
            <v>NPA</v>
          </cell>
          <cell r="AV60" t="str">
            <v>MH14LN2332</v>
          </cell>
          <cell r="AW60" t="str">
            <v>SUZUKI GIXXER 150 SF</v>
          </cell>
          <cell r="AX60">
            <v>45407</v>
          </cell>
          <cell r="AY60">
            <v>48</v>
          </cell>
          <cell r="AZ60" t="str">
            <v>02.07.26</v>
          </cell>
          <cell r="BA60" t="str">
            <v>KAILASH ATKARI</v>
          </cell>
          <cell r="BI60">
            <v>1</v>
          </cell>
          <cell r="CS60">
            <v>2</v>
          </cell>
          <cell r="ER60">
            <v>3</v>
          </cell>
          <cell r="ES60">
            <v>1</v>
          </cell>
          <cell r="ET60" t="str">
            <v>DUWT0030</v>
          </cell>
          <cell r="EU60" t="str">
            <v>G2TtfJBEOz</v>
          </cell>
          <cell r="EV60" t="str">
            <v>Allocated</v>
          </cell>
          <cell r="EW60" t="str">
            <v>Shifted (NC_SFTD)</v>
          </cell>
          <cell r="EX60" t="str">
            <v xml:space="preserve">We had visited to customer but customer shifted </v>
          </cell>
          <cell r="EY60">
            <v>46206</v>
          </cell>
        </row>
        <row r="61">
          <cell r="A61">
            <v>462452784</v>
          </cell>
          <cell r="B61" t="str">
            <v>SHANKAR RAMCHANDRA GONATE</v>
          </cell>
          <cell r="C61" t="str">
            <v>ONLINE</v>
          </cell>
          <cell r="D61" t="str">
            <v>21.07.26</v>
          </cell>
          <cell r="E61">
            <v>6200</v>
          </cell>
          <cell r="I61">
            <v>5834</v>
          </cell>
          <cell r="J61">
            <v>5262.6</v>
          </cell>
          <cell r="K61">
            <v>5364.6</v>
          </cell>
          <cell r="L61">
            <v>4896.6000000000004</v>
          </cell>
          <cell r="M61">
            <v>1</v>
          </cell>
          <cell r="N61" t="str">
            <v xml:space="preserve">STABLE </v>
          </cell>
          <cell r="O61" t="str">
            <v>PAID</v>
          </cell>
          <cell r="P61" t="str">
            <v>SACHIN INGALE</v>
          </cell>
          <cell r="Q61">
            <v>115499</v>
          </cell>
          <cell r="R61">
            <v>102</v>
          </cell>
          <cell r="S61">
            <v>0</v>
          </cell>
          <cell r="T61">
            <v>4175.8100000000004</v>
          </cell>
          <cell r="U61" t="str">
            <v>20.06.26</v>
          </cell>
          <cell r="V61">
            <v>0.11914467576466038</v>
          </cell>
          <cell r="W61">
            <v>6.0832987313534587E-3</v>
          </cell>
          <cell r="X61" t="str">
            <v xml:space="preserve">STABLE </v>
          </cell>
          <cell r="Y61" t="str">
            <v>PTP</v>
          </cell>
          <cell r="Z61" t="str">
            <v>PTP</v>
          </cell>
          <cell r="AA61" t="str">
            <v>PTP</v>
          </cell>
          <cell r="AC61">
            <v>20</v>
          </cell>
          <cell r="AD61" t="str">
            <v>CAVA</v>
          </cell>
          <cell r="AF61" t="str">
            <v>-</v>
          </cell>
          <cell r="AH61" t="str">
            <v>JOVN</v>
          </cell>
          <cell r="AL61">
            <v>5262.6</v>
          </cell>
          <cell r="AM61">
            <v>115499</v>
          </cell>
          <cell r="AN61">
            <v>26</v>
          </cell>
          <cell r="AO61">
            <v>25</v>
          </cell>
          <cell r="AP61" t="str">
            <v>STABLE</v>
          </cell>
          <cell r="AU61" t="str">
            <v>REGULAR</v>
          </cell>
          <cell r="AV61" t="str">
            <v>MH14LM4889</v>
          </cell>
          <cell r="AW61" t="str">
            <v>CLASSIC 350 HALCYON BLACK</v>
          </cell>
          <cell r="AX61">
            <v>45386</v>
          </cell>
          <cell r="AY61">
            <v>48</v>
          </cell>
          <cell r="AZ61" t="str">
            <v>02.07.26</v>
          </cell>
          <cell r="BA61" t="str">
            <v>VIJAY NIKAM</v>
          </cell>
          <cell r="BL61">
            <v>1</v>
          </cell>
          <cell r="ER61">
            <v>1</v>
          </cell>
          <cell r="ES61">
            <v>1</v>
          </cell>
          <cell r="ET61" t="str">
            <v>ZBHT0013</v>
          </cell>
          <cell r="EU61" t="str">
            <v>AocUMVcK4z</v>
          </cell>
          <cell r="EV61" t="str">
            <v>Allocated</v>
          </cell>
          <cell r="EW61" t="str">
            <v>Promise To Pay (PTP)</v>
          </cell>
          <cell r="EX61" t="str">
            <v>Ptp</v>
          </cell>
          <cell r="EY61">
            <v>46218</v>
          </cell>
        </row>
        <row r="62">
          <cell r="A62">
            <v>466451184</v>
          </cell>
          <cell r="B62" t="str">
            <v>KIRAN SHANTARAM DAUNDKAR</v>
          </cell>
          <cell r="I62">
            <v>4588</v>
          </cell>
          <cell r="J62">
            <v>4555</v>
          </cell>
          <cell r="K62">
            <v>4589</v>
          </cell>
          <cell r="L62">
            <v>9143</v>
          </cell>
          <cell r="M62">
            <v>1</v>
          </cell>
          <cell r="N62" t="str">
            <v>FLOW</v>
          </cell>
          <cell r="O62" t="str">
            <v>UNPAID</v>
          </cell>
          <cell r="P62" t="str">
            <v>HEMANT WALUNJ</v>
          </cell>
          <cell r="Q62">
            <v>114498</v>
          </cell>
          <cell r="R62">
            <v>34</v>
          </cell>
          <cell r="S62">
            <v>0</v>
          </cell>
          <cell r="T62">
            <v>900</v>
          </cell>
          <cell r="U62" t="str">
            <v>-</v>
          </cell>
          <cell r="V62">
            <v>9.1675711961411291E-2</v>
          </cell>
          <cell r="W62">
            <v>6.03057635254425E-3</v>
          </cell>
          <cell r="X62" t="str">
            <v xml:space="preserve">STABLE </v>
          </cell>
          <cell r="Y62" t="str">
            <v>PTP</v>
          </cell>
          <cell r="Z62" t="str">
            <v>-</v>
          </cell>
          <cell r="AA62" t="str">
            <v>PTP</v>
          </cell>
          <cell r="AC62">
            <v>31</v>
          </cell>
          <cell r="AD62" t="str">
            <v>CAVA</v>
          </cell>
          <cell r="AF62" t="str">
            <v>-</v>
          </cell>
          <cell r="AH62" t="str">
            <v>AKURDI</v>
          </cell>
          <cell r="AL62">
            <v>4555</v>
          </cell>
          <cell r="AM62">
            <v>114498</v>
          </cell>
          <cell r="AN62">
            <v>26</v>
          </cell>
          <cell r="AO62">
            <v>55</v>
          </cell>
          <cell r="AP62" t="str">
            <v>FLOW</v>
          </cell>
          <cell r="AU62" t="str">
            <v>REGULAR</v>
          </cell>
          <cell r="AV62" t="str">
            <v>MH14MN0336</v>
          </cell>
          <cell r="AW62" t="str">
            <v>TVS RONIN DS</v>
          </cell>
          <cell r="AX62">
            <v>45841</v>
          </cell>
          <cell r="AY62">
            <v>42</v>
          </cell>
          <cell r="AZ62" t="str">
            <v>02.07.26</v>
          </cell>
          <cell r="BA62" t="str">
            <v>KAILASH ATKARI</v>
          </cell>
          <cell r="ER62">
            <v>0</v>
          </cell>
          <cell r="ES62" t="str">
            <v/>
          </cell>
          <cell r="ET62" t="str">
            <v>ZBHT0010</v>
          </cell>
          <cell r="EU62" t="str">
            <v>GoAcJHhBNNz</v>
          </cell>
          <cell r="EV62" t="str">
            <v>Allocated</v>
          </cell>
          <cell r="EW62" t="e">
            <v>#N/A</v>
          </cell>
          <cell r="EX62" t="e">
            <v>#N/A</v>
          </cell>
          <cell r="EY62" t="e">
            <v>#N/A</v>
          </cell>
        </row>
        <row r="63">
          <cell r="A63">
            <v>460938565</v>
          </cell>
          <cell r="B63" t="str">
            <v>GANESH NARAYAN JADHAV</v>
          </cell>
          <cell r="C63" t="str">
            <v>ONLINE</v>
          </cell>
          <cell r="D63" t="str">
            <v>14.07.26</v>
          </cell>
          <cell r="E63">
            <v>6800</v>
          </cell>
          <cell r="I63">
            <v>6709</v>
          </cell>
          <cell r="J63">
            <v>5714</v>
          </cell>
          <cell r="K63">
            <v>5791</v>
          </cell>
          <cell r="L63">
            <v>5623</v>
          </cell>
          <cell r="M63">
            <v>1</v>
          </cell>
          <cell r="N63" t="str">
            <v xml:space="preserve">STABLE </v>
          </cell>
          <cell r="O63" t="str">
            <v>PAID</v>
          </cell>
          <cell r="P63" t="str">
            <v>SACHIN KHAPRE</v>
          </cell>
          <cell r="Q63">
            <v>114416</v>
          </cell>
          <cell r="R63">
            <v>77</v>
          </cell>
          <cell r="S63">
            <v>0</v>
          </cell>
          <cell r="T63">
            <v>6750</v>
          </cell>
          <cell r="U63" t="str">
            <v>-</v>
          </cell>
          <cell r="V63">
            <v>0.13685202287745374</v>
          </cell>
          <cell r="W63">
            <v>6.0262574363980411E-3</v>
          </cell>
          <cell r="X63" t="str">
            <v xml:space="preserve">STABLE </v>
          </cell>
          <cell r="Y63" t="str">
            <v>PAID</v>
          </cell>
          <cell r="Z63" t="str">
            <v>-</v>
          </cell>
          <cell r="AA63" t="str">
            <v>PAID</v>
          </cell>
          <cell r="AD63" t="str">
            <v>CAVNA</v>
          </cell>
          <cell r="AF63" t="str">
            <v>-</v>
          </cell>
          <cell r="AH63" t="str">
            <v>KALEWADI</v>
          </cell>
          <cell r="AL63">
            <v>5714</v>
          </cell>
          <cell r="AM63">
            <v>114416</v>
          </cell>
          <cell r="AN63">
            <v>26</v>
          </cell>
          <cell r="AO63">
            <v>25</v>
          </cell>
          <cell r="AP63" t="str">
            <v>STABLE</v>
          </cell>
          <cell r="AV63" t="str">
            <v>MH14LF4937</v>
          </cell>
          <cell r="AW63" t="str">
            <v>BULLET 350 BLACK GOLD</v>
          </cell>
          <cell r="AX63">
            <v>45260</v>
          </cell>
          <cell r="AY63">
            <v>48</v>
          </cell>
          <cell r="AZ63" t="str">
            <v>10.07.26</v>
          </cell>
          <cell r="BA63" t="str">
            <v>KAILASH ATKARI</v>
          </cell>
          <cell r="EO63">
            <v>1</v>
          </cell>
          <cell r="ER63">
            <v>1</v>
          </cell>
          <cell r="ES63">
            <v>1</v>
          </cell>
          <cell r="ET63" t="str">
            <v>ZBHT0015</v>
          </cell>
        </row>
        <row r="64">
          <cell r="A64">
            <v>463860514</v>
          </cell>
          <cell r="B64" t="str">
            <v>MANASI SANTOSH SHINDE</v>
          </cell>
          <cell r="C64" t="str">
            <v>ONLINE</v>
          </cell>
          <cell r="D64" t="str">
            <v>16.07.26</v>
          </cell>
          <cell r="E64">
            <v>5151</v>
          </cell>
          <cell r="I64">
            <v>5026</v>
          </cell>
          <cell r="J64">
            <v>4659.29</v>
          </cell>
          <cell r="K64">
            <v>4784.29</v>
          </cell>
          <cell r="L64">
            <v>4534.2900000000009</v>
          </cell>
          <cell r="M64">
            <v>1</v>
          </cell>
          <cell r="N64" t="str">
            <v xml:space="preserve">STABLE </v>
          </cell>
          <cell r="O64" t="str">
            <v>PAID</v>
          </cell>
          <cell r="P64" t="str">
            <v>NITIN KADAM</v>
          </cell>
          <cell r="Q64">
            <v>112957</v>
          </cell>
          <cell r="R64">
            <v>125</v>
          </cell>
          <cell r="S64">
            <v>0</v>
          </cell>
          <cell r="T64">
            <v>6728</v>
          </cell>
          <cell r="U64" t="str">
            <v>17.06.26</v>
          </cell>
          <cell r="V64">
            <v>3.8911761389828617E-2</v>
          </cell>
          <cell r="W64">
            <v>5.949412330820982E-3</v>
          </cell>
          <cell r="X64" t="str">
            <v xml:space="preserve">STABLE </v>
          </cell>
          <cell r="Y64" t="str">
            <v>PAID</v>
          </cell>
          <cell r="Z64" t="str">
            <v>MPTP</v>
          </cell>
          <cell r="AA64" t="str">
            <v>PAID</v>
          </cell>
          <cell r="AD64" t="str">
            <v>CAVNA</v>
          </cell>
          <cell r="AF64" t="str">
            <v>-</v>
          </cell>
          <cell r="AH64" t="str">
            <v>CHINCHWAD</v>
          </cell>
          <cell r="AL64">
            <v>4659.29</v>
          </cell>
          <cell r="AM64">
            <v>112957</v>
          </cell>
          <cell r="AN64">
            <v>26</v>
          </cell>
          <cell r="AO64">
            <v>25</v>
          </cell>
          <cell r="AP64" t="str">
            <v>STABLE</v>
          </cell>
          <cell r="AU64" t="str">
            <v>REGULAR</v>
          </cell>
          <cell r="AW64" t="str">
            <v>PIAGGIO VESPA SXL 149 ABS RACING 60</v>
          </cell>
          <cell r="AX64">
            <v>45530</v>
          </cell>
          <cell r="AY64">
            <v>48</v>
          </cell>
          <cell r="AZ64" t="str">
            <v>02.07.26</v>
          </cell>
          <cell r="BA64" t="str">
            <v>KAILASH ATKARI</v>
          </cell>
          <cell r="BL64">
            <v>1</v>
          </cell>
          <cell r="CV64">
            <v>1</v>
          </cell>
          <cell r="ER64">
            <v>2</v>
          </cell>
          <cell r="ES64">
            <v>1</v>
          </cell>
          <cell r="ET64" t="str">
            <v>ZBHT0011</v>
          </cell>
          <cell r="EU64" t="str">
            <v>AoEbI5eFP5m</v>
          </cell>
          <cell r="EV64" t="str">
            <v>Allocated</v>
          </cell>
          <cell r="EW64" t="str">
            <v>Left Message (LMCB)</v>
          </cell>
          <cell r="EX64" t="str">
            <v xml:space="preserve">Visit cm residence address cm not living this address lm with cm relative member </v>
          </cell>
          <cell r="EY64">
            <v>46207</v>
          </cell>
        </row>
        <row r="65">
          <cell r="A65">
            <v>466677362</v>
          </cell>
          <cell r="B65" t="str">
            <v>VINAYAK SATHE</v>
          </cell>
          <cell r="I65">
            <v>4313</v>
          </cell>
          <cell r="J65">
            <v>25878</v>
          </cell>
          <cell r="K65">
            <v>5195</v>
          </cell>
          <cell r="L65">
            <v>30191</v>
          </cell>
          <cell r="M65">
            <v>6</v>
          </cell>
          <cell r="N65" t="str">
            <v>FLOW</v>
          </cell>
          <cell r="O65" t="str">
            <v>UNPAID</v>
          </cell>
          <cell r="P65" t="str">
            <v>SACHIN INGALE</v>
          </cell>
          <cell r="Q65">
            <v>112838</v>
          </cell>
          <cell r="R65">
            <v>882</v>
          </cell>
          <cell r="S65">
            <v>0</v>
          </cell>
          <cell r="T65">
            <v>3600</v>
          </cell>
          <cell r="U65" t="str">
            <v>FLOW</v>
          </cell>
          <cell r="V65">
            <v>0.5033749111249165</v>
          </cell>
          <cell r="W65">
            <v>4.9321755488553311E-2</v>
          </cell>
          <cell r="X65" t="str">
            <v xml:space="preserve">STABLE </v>
          </cell>
          <cell r="Y65" t="str">
            <v>NC</v>
          </cell>
          <cell r="Z65" t="str">
            <v>NC</v>
          </cell>
          <cell r="AA65" t="str">
            <v>NC</v>
          </cell>
          <cell r="AB65" t="str">
            <v>Add not found</v>
          </cell>
          <cell r="AD65" t="str">
            <v>CAVNA</v>
          </cell>
          <cell r="AF65" t="str">
            <v>ELG</v>
          </cell>
          <cell r="AH65" t="str">
            <v>LONAVALA</v>
          </cell>
          <cell r="AL65">
            <v>25878</v>
          </cell>
          <cell r="AM65">
            <v>112838</v>
          </cell>
          <cell r="AN65">
            <v>177</v>
          </cell>
          <cell r="AO65">
            <v>206</v>
          </cell>
          <cell r="AP65" t="str">
            <v>FLOW</v>
          </cell>
          <cell r="AU65" t="str">
            <v>NPA</v>
          </cell>
          <cell r="AV65" t="str">
            <v>MH14MP4519</v>
          </cell>
          <cell r="AW65" t="str">
            <v>HONDA SP 125 DLX 2B</v>
          </cell>
          <cell r="AX65">
            <v>45880</v>
          </cell>
          <cell r="AY65">
            <v>36</v>
          </cell>
          <cell r="AZ65" t="str">
            <v>02.07.26</v>
          </cell>
          <cell r="BA65" t="str">
            <v>VIJAY NIKAM</v>
          </cell>
          <cell r="CM65">
            <v>1</v>
          </cell>
          <cell r="ER65">
            <v>1</v>
          </cell>
          <cell r="ES65">
            <v>1</v>
          </cell>
          <cell r="ET65" t="str">
            <v>ZBHT0013</v>
          </cell>
          <cell r="EU65" t="str">
            <v>A6W1UcFBa7</v>
          </cell>
          <cell r="EV65" t="str">
            <v>Allocated</v>
          </cell>
          <cell r="EW65" t="e">
            <v>#N/A</v>
          </cell>
          <cell r="EX65" t="e">
            <v>#N/A</v>
          </cell>
          <cell r="EY65" t="e">
            <v>#N/A</v>
          </cell>
        </row>
        <row r="66">
          <cell r="A66">
            <v>461374988</v>
          </cell>
          <cell r="B66" t="str">
            <v>ROHAN RAHUL MANE</v>
          </cell>
          <cell r="C66" t="str">
            <v>ONLINE</v>
          </cell>
          <cell r="D66" t="str">
            <v>29.07.26</v>
          </cell>
          <cell r="E66">
            <v>6483</v>
          </cell>
          <cell r="I66">
            <v>6324</v>
          </cell>
          <cell r="J66">
            <v>5671.61</v>
          </cell>
          <cell r="K66">
            <v>5743.61</v>
          </cell>
          <cell r="L66">
            <v>5512.6100000000006</v>
          </cell>
          <cell r="M66">
            <v>1</v>
          </cell>
          <cell r="N66" t="str">
            <v xml:space="preserve">STABLE </v>
          </cell>
          <cell r="O66" t="str">
            <v>PAID</v>
          </cell>
          <cell r="P66" t="str">
            <v>SUNNY SHINDE</v>
          </cell>
          <cell r="Q66">
            <v>111761</v>
          </cell>
          <cell r="R66">
            <v>72</v>
          </cell>
          <cell r="S66">
            <v>0</v>
          </cell>
          <cell r="T66">
            <v>6750</v>
          </cell>
          <cell r="U66" t="str">
            <v>FLOW</v>
          </cell>
          <cell r="V66">
            <v>0.11892248467495425</v>
          </cell>
          <cell r="W66">
            <v>5.8864193587372521E-3</v>
          </cell>
          <cell r="X66" t="str">
            <v xml:space="preserve">STABLE </v>
          </cell>
          <cell r="Y66" t="str">
            <v>PTP</v>
          </cell>
          <cell r="Z66" t="str">
            <v>PAID</v>
          </cell>
          <cell r="AA66" t="str">
            <v>PTP</v>
          </cell>
          <cell r="AC66">
            <v>28</v>
          </cell>
          <cell r="AD66" t="str">
            <v>CAVA</v>
          </cell>
          <cell r="AF66" t="str">
            <v>-</v>
          </cell>
          <cell r="AH66" t="str">
            <v>RANJE HILLS</v>
          </cell>
          <cell r="AL66">
            <v>12493.61</v>
          </cell>
          <cell r="AM66">
            <v>111761</v>
          </cell>
          <cell r="AN66">
            <v>26</v>
          </cell>
          <cell r="AO66">
            <v>25</v>
          </cell>
          <cell r="AP66" t="str">
            <v>STABLE</v>
          </cell>
          <cell r="AU66" t="str">
            <v>REGULAR</v>
          </cell>
          <cell r="AV66" t="str">
            <v>MH12WH9533</v>
          </cell>
          <cell r="AW66" t="str">
            <v>CLASSIC 350 DARK STEALTH BLACK</v>
          </cell>
          <cell r="AX66">
            <v>45295</v>
          </cell>
          <cell r="AY66">
            <v>48</v>
          </cell>
          <cell r="AZ66" t="str">
            <v>10.07.26</v>
          </cell>
          <cell r="BA66" t="str">
            <v>KAILASH ATKARI</v>
          </cell>
          <cell r="CG66">
            <v>1</v>
          </cell>
          <cell r="CP66">
            <v>1</v>
          </cell>
          <cell r="ER66">
            <v>2</v>
          </cell>
          <cell r="ES66">
            <v>1</v>
          </cell>
          <cell r="ET66" t="str">
            <v>DUWT0023</v>
          </cell>
        </row>
        <row r="67">
          <cell r="A67">
            <v>464922563</v>
          </cell>
          <cell r="B67" t="str">
            <v>SHUBHAM TUKARAM INGALE</v>
          </cell>
          <cell r="C67" t="str">
            <v>ONLINE</v>
          </cell>
          <cell r="D67" t="str">
            <v>03.07.26</v>
          </cell>
          <cell r="E67">
            <v>12348</v>
          </cell>
          <cell r="I67">
            <v>5975</v>
          </cell>
          <cell r="J67">
            <v>17712</v>
          </cell>
          <cell r="K67">
            <v>6160</v>
          </cell>
          <cell r="L67">
            <v>11339</v>
          </cell>
          <cell r="M67">
            <v>3</v>
          </cell>
          <cell r="N67" t="str">
            <v xml:space="preserve">STABLE </v>
          </cell>
          <cell r="O67" t="str">
            <v>PAID</v>
          </cell>
          <cell r="P67" t="str">
            <v>PARMESHWAR KOTULE</v>
          </cell>
          <cell r="Q67">
            <v>110472</v>
          </cell>
          <cell r="R67">
            <v>398</v>
          </cell>
          <cell r="S67">
            <v>0</v>
          </cell>
          <cell r="T67">
            <v>5201</v>
          </cell>
          <cell r="U67" t="str">
            <v>FLOW</v>
          </cell>
          <cell r="V67">
            <v>0.53480243602528976</v>
          </cell>
          <cell r="W67">
            <v>3.538119621437727E-2</v>
          </cell>
          <cell r="X67" t="str">
            <v xml:space="preserve">STABLE </v>
          </cell>
          <cell r="Y67" t="str">
            <v>PAID</v>
          </cell>
          <cell r="Z67" t="str">
            <v>RTP</v>
          </cell>
          <cell r="AA67" t="str">
            <v>PAID</v>
          </cell>
          <cell r="AF67" t="str">
            <v>ELG</v>
          </cell>
          <cell r="AH67" t="str">
            <v>KIVALE</v>
          </cell>
          <cell r="AL67">
            <v>17712</v>
          </cell>
          <cell r="AM67">
            <v>110472</v>
          </cell>
          <cell r="AN67">
            <v>87</v>
          </cell>
          <cell r="AO67">
            <v>55</v>
          </cell>
          <cell r="AP67" t="str">
            <v>STABLE</v>
          </cell>
          <cell r="AU67" t="str">
            <v>REGULAR</v>
          </cell>
          <cell r="AV67" t="str">
            <v>MH14MB1401</v>
          </cell>
          <cell r="AW67" t="str">
            <v>BULLET BATTALION 350 BLACK</v>
          </cell>
          <cell r="AX67">
            <v>45637</v>
          </cell>
          <cell r="AY67">
            <v>36</v>
          </cell>
          <cell r="AZ67" t="str">
            <v>02.07.26</v>
          </cell>
          <cell r="BA67" t="str">
            <v>VIJAY NIKAM</v>
          </cell>
          <cell r="BL67">
            <v>2</v>
          </cell>
          <cell r="CM67">
            <v>1</v>
          </cell>
          <cell r="DH67">
            <v>1</v>
          </cell>
          <cell r="ER67">
            <v>4</v>
          </cell>
          <cell r="ES67">
            <v>1</v>
          </cell>
          <cell r="ET67" t="str">
            <v>DUWT0027</v>
          </cell>
          <cell r="EU67" t="str">
            <v>GPTDIIXwbEc</v>
          </cell>
          <cell r="EV67" t="str">
            <v>Allocated</v>
          </cell>
          <cell r="EW67" t="str">
            <v>Left Message (LMCB)</v>
          </cell>
          <cell r="EX67" t="str">
            <v xml:space="preserve">Visited to Customers residence address and Left massage with his Father </v>
          </cell>
          <cell r="EY67">
            <v>46207</v>
          </cell>
        </row>
        <row r="68">
          <cell r="A68">
            <v>464924404</v>
          </cell>
          <cell r="B68" t="str">
            <v>MAHENDRA ARJUN THIGALE</v>
          </cell>
          <cell r="C68" t="str">
            <v>COLLECT</v>
          </cell>
          <cell r="D68" t="str">
            <v>27.07.26</v>
          </cell>
          <cell r="E68">
            <v>5500</v>
          </cell>
          <cell r="I68">
            <v>5328</v>
          </cell>
          <cell r="J68">
            <v>3255.54</v>
          </cell>
          <cell r="K68">
            <v>3310.54</v>
          </cell>
          <cell r="L68">
            <v>3083.5400000000009</v>
          </cell>
          <cell r="M68">
            <v>1</v>
          </cell>
          <cell r="N68" t="str">
            <v xml:space="preserve">STABLE </v>
          </cell>
          <cell r="O68" t="str">
            <v>PAID</v>
          </cell>
          <cell r="P68" t="str">
            <v>HEMANT WALUNJ</v>
          </cell>
          <cell r="Q68">
            <v>110229.54</v>
          </cell>
          <cell r="R68">
            <v>55</v>
          </cell>
          <cell r="S68">
            <v>0</v>
          </cell>
          <cell r="T68">
            <v>900</v>
          </cell>
          <cell r="U68" t="str">
            <v>27.06.26</v>
          </cell>
          <cell r="V68">
            <v>8.8258061788667602E-2</v>
          </cell>
          <cell r="W68">
            <v>5.805757806038799E-3</v>
          </cell>
          <cell r="X68" t="str">
            <v xml:space="preserve">STABLE </v>
          </cell>
          <cell r="Y68" t="str">
            <v>PTP</v>
          </cell>
          <cell r="Z68" t="str">
            <v>PTP</v>
          </cell>
          <cell r="AA68" t="str">
            <v>PTP</v>
          </cell>
          <cell r="AC68">
            <v>22</v>
          </cell>
          <cell r="AD68" t="str">
            <v>CAVA</v>
          </cell>
          <cell r="AF68" t="str">
            <v>-</v>
          </cell>
          <cell r="AH68" t="str">
            <v>RAJGURU NAGAR</v>
          </cell>
          <cell r="AL68">
            <v>4210.54</v>
          </cell>
          <cell r="AM68">
            <v>110229.54</v>
          </cell>
          <cell r="AN68">
            <v>26</v>
          </cell>
          <cell r="AO68">
            <v>25</v>
          </cell>
          <cell r="AP68" t="str">
            <v>STABLE</v>
          </cell>
          <cell r="AU68" t="str">
            <v>REGULAR</v>
          </cell>
          <cell r="AV68" t="str">
            <v>MH14MB2032</v>
          </cell>
          <cell r="AW68" t="str">
            <v>BAJAJ PULSAR 220 F</v>
          </cell>
          <cell r="AX68">
            <v>45637</v>
          </cell>
          <cell r="AY68">
            <v>42</v>
          </cell>
          <cell r="AZ68" t="str">
            <v>10.07.26</v>
          </cell>
          <cell r="BA68" t="str">
            <v>KAILASH ATKARI</v>
          </cell>
          <cell r="EC68">
            <v>2</v>
          </cell>
          <cell r="ER68">
            <v>2</v>
          </cell>
          <cell r="ES68">
            <v>1</v>
          </cell>
          <cell r="ET68" t="str">
            <v>ZBHT0010</v>
          </cell>
        </row>
        <row r="69">
          <cell r="A69">
            <v>467216426</v>
          </cell>
          <cell r="B69" t="str">
            <v>MUNIRA MAJID BAIG</v>
          </cell>
          <cell r="I69">
            <v>4111</v>
          </cell>
          <cell r="J69">
            <v>24666</v>
          </cell>
          <cell r="K69">
            <v>5080</v>
          </cell>
          <cell r="L69">
            <v>28777</v>
          </cell>
          <cell r="M69">
            <v>6</v>
          </cell>
          <cell r="N69" t="str">
            <v>FLOW</v>
          </cell>
          <cell r="O69" t="str">
            <v>UNPAID</v>
          </cell>
          <cell r="P69" t="str">
            <v>KIRAN KHAIRNAR</v>
          </cell>
          <cell r="Q69">
            <v>110053</v>
          </cell>
          <cell r="R69">
            <v>969</v>
          </cell>
          <cell r="S69">
            <v>0</v>
          </cell>
          <cell r="T69">
            <v>2700</v>
          </cell>
          <cell r="U69" t="str">
            <v>-</v>
          </cell>
          <cell r="V69">
            <v>0.74981365884101936</v>
          </cell>
          <cell r="W69">
            <v>4.8104425430987412E-2</v>
          </cell>
          <cell r="X69" t="str">
            <v>FLOW</v>
          </cell>
          <cell r="Y69" t="str">
            <v>NC</v>
          </cell>
          <cell r="Z69" t="str">
            <v>-</v>
          </cell>
          <cell r="AA69" t="str">
            <v>NC</v>
          </cell>
          <cell r="AB69" t="str">
            <v>Add not found</v>
          </cell>
          <cell r="AD69" t="str">
            <v>CNAVNA</v>
          </cell>
          <cell r="AF69" t="str">
            <v>ELG</v>
          </cell>
          <cell r="AH69" t="str">
            <v>CAMP</v>
          </cell>
          <cell r="AL69">
            <v>24666</v>
          </cell>
          <cell r="AM69">
            <v>110053</v>
          </cell>
          <cell r="AN69">
            <v>172</v>
          </cell>
          <cell r="AO69">
            <v>201</v>
          </cell>
          <cell r="AP69" t="str">
            <v>FLOW</v>
          </cell>
          <cell r="AU69" t="str">
            <v>NPA</v>
          </cell>
          <cell r="AV69" t="str">
            <v>MH12YV8111</v>
          </cell>
          <cell r="AW69" t="str">
            <v>SUZUKI BURGMAN STREET EX</v>
          </cell>
          <cell r="AX69">
            <v>45962</v>
          </cell>
          <cell r="AY69">
            <v>36</v>
          </cell>
          <cell r="AZ69" t="str">
            <v>02.07.26</v>
          </cell>
          <cell r="BA69" t="str">
            <v>VIJAY NIKAM</v>
          </cell>
          <cell r="BR69">
            <v>1</v>
          </cell>
          <cell r="ER69">
            <v>1</v>
          </cell>
          <cell r="ES69">
            <v>1</v>
          </cell>
          <cell r="ET69" t="str">
            <v>DUWT0014</v>
          </cell>
          <cell r="EU69" t="str">
            <v>BopRQhsL1E7</v>
          </cell>
          <cell r="EV69" t="str">
            <v>Allocated</v>
          </cell>
          <cell r="EW69" t="str">
            <v>Address Not Found (NC_ANF)</v>
          </cell>
          <cell r="EX69" t="str">
            <v xml:space="preserve">Short address </v>
          </cell>
          <cell r="EY69">
            <v>46209</v>
          </cell>
        </row>
        <row r="70">
          <cell r="A70">
            <v>463352388</v>
          </cell>
          <cell r="B70" t="str">
            <v>ASHUTOSH KUMAR JHA</v>
          </cell>
          <cell r="I70">
            <v>7290</v>
          </cell>
          <cell r="J70">
            <v>27426.83</v>
          </cell>
          <cell r="K70">
            <v>6940.8300000000017</v>
          </cell>
          <cell r="L70">
            <v>34716.83</v>
          </cell>
          <cell r="M70">
            <v>4</v>
          </cell>
          <cell r="N70" t="str">
            <v>FLOW</v>
          </cell>
          <cell r="O70" t="str">
            <v>UNPAID</v>
          </cell>
          <cell r="P70" t="str">
            <v>TANAJI SURVASE</v>
          </cell>
          <cell r="Q70">
            <v>108923.83</v>
          </cell>
          <cell r="R70">
            <v>1384</v>
          </cell>
          <cell r="S70">
            <v>0</v>
          </cell>
          <cell r="T70">
            <v>5850</v>
          </cell>
          <cell r="U70" t="str">
            <v>FLOW</v>
          </cell>
          <cell r="V70">
            <v>0.94921031911848197</v>
          </cell>
          <cell r="W70">
            <v>4.1963390286628842E-2</v>
          </cell>
          <cell r="X70" t="str">
            <v>FLOW</v>
          </cell>
          <cell r="Y70" t="str">
            <v>NC</v>
          </cell>
          <cell r="Z70" t="str">
            <v>NC</v>
          </cell>
          <cell r="AA70" t="str">
            <v>NC</v>
          </cell>
          <cell r="AB70" t="str">
            <v>Shifted</v>
          </cell>
          <cell r="AD70" t="str">
            <v>CNAVNA</v>
          </cell>
          <cell r="AF70" t="str">
            <v>ELG</v>
          </cell>
          <cell r="AH70" t="str">
            <v>MAAN</v>
          </cell>
          <cell r="AL70">
            <v>27426.83</v>
          </cell>
          <cell r="AM70">
            <v>108923.83</v>
          </cell>
          <cell r="AN70">
            <v>118</v>
          </cell>
          <cell r="AO70">
            <v>147</v>
          </cell>
          <cell r="AP70" t="str">
            <v>FLOW</v>
          </cell>
          <cell r="AU70" t="str">
            <v>NPA</v>
          </cell>
          <cell r="AV70" t="str">
            <v>MH14LR2633</v>
          </cell>
          <cell r="AW70" t="str">
            <v>CB350 RS MONOTONE</v>
          </cell>
          <cell r="AX70">
            <v>45473</v>
          </cell>
          <cell r="AY70">
            <v>36</v>
          </cell>
          <cell r="AZ70" t="str">
            <v>02.07.26</v>
          </cell>
          <cell r="BA70" t="str">
            <v>KAILASH ATKARI</v>
          </cell>
          <cell r="BU70">
            <v>1</v>
          </cell>
          <cell r="BX70">
            <v>1</v>
          </cell>
          <cell r="ER70">
            <v>2</v>
          </cell>
          <cell r="ES70">
            <v>1</v>
          </cell>
          <cell r="ET70" t="str">
            <v>DUWT0030</v>
          </cell>
          <cell r="EU70" t="str">
            <v>GPCvVQhCsNJc</v>
          </cell>
          <cell r="EV70" t="e">
            <v>#N/A</v>
          </cell>
          <cell r="EW70" t="str">
            <v>Shifted (NC_SFTD)</v>
          </cell>
          <cell r="EX70" t="str">
            <v xml:space="preserve">We had visited to customer but customer shifted </v>
          </cell>
          <cell r="EY70">
            <v>46210</v>
          </cell>
        </row>
        <row r="71">
          <cell r="A71">
            <v>460026902</v>
          </cell>
          <cell r="B71" t="str">
            <v>ANANAD VAIJINATH KALVATKAR</v>
          </cell>
          <cell r="C71" t="str">
            <v>ONLINE</v>
          </cell>
          <cell r="D71" t="str">
            <v>04.07.26</v>
          </cell>
          <cell r="E71">
            <v>7000</v>
          </cell>
          <cell r="I71">
            <v>6829</v>
          </cell>
          <cell r="J71">
            <v>12806.14</v>
          </cell>
          <cell r="K71">
            <v>6288.1399999999994</v>
          </cell>
          <cell r="L71">
            <v>12635.14</v>
          </cell>
          <cell r="M71">
            <v>2</v>
          </cell>
          <cell r="N71" t="str">
            <v xml:space="preserve">STABLE </v>
          </cell>
          <cell r="O71" t="str">
            <v>PAID</v>
          </cell>
          <cell r="P71" t="str">
            <v>PARMESHWAR KOTULE</v>
          </cell>
          <cell r="Q71">
            <v>108653.97</v>
          </cell>
          <cell r="R71">
            <v>311</v>
          </cell>
          <cell r="S71">
            <v>0</v>
          </cell>
          <cell r="T71">
            <v>6300</v>
          </cell>
          <cell r="U71" t="str">
            <v>FLOW</v>
          </cell>
          <cell r="V71">
            <v>0.3120480315270438</v>
          </cell>
          <cell r="W71">
            <v>2.020206142595268E-2</v>
          </cell>
          <cell r="X71" t="str">
            <v xml:space="preserve">STABLE </v>
          </cell>
          <cell r="Y71" t="str">
            <v>PAID</v>
          </cell>
          <cell r="Z71" t="str">
            <v>PTP</v>
          </cell>
          <cell r="AA71" t="str">
            <v>PAID</v>
          </cell>
          <cell r="AF71" t="str">
            <v>-</v>
          </cell>
          <cell r="AH71" t="str">
            <v>SADUMBARE</v>
          </cell>
          <cell r="AL71">
            <v>12806.14</v>
          </cell>
          <cell r="AM71">
            <v>108653.97</v>
          </cell>
          <cell r="AN71">
            <v>57</v>
          </cell>
          <cell r="AO71">
            <v>55</v>
          </cell>
          <cell r="AP71" t="str">
            <v>STABLE</v>
          </cell>
          <cell r="AU71" t="str">
            <v>REGULAR</v>
          </cell>
          <cell r="AV71" t="str">
            <v>MH14LC3427</v>
          </cell>
          <cell r="AW71" t="str">
            <v>RE CLASSIC 350 EFI REDDITCH RED</v>
          </cell>
          <cell r="AX71">
            <v>45206</v>
          </cell>
          <cell r="AY71">
            <v>48</v>
          </cell>
          <cell r="AZ71" t="str">
            <v>02.07.26</v>
          </cell>
          <cell r="BA71" t="str">
            <v>VIJAY NIKAM</v>
          </cell>
          <cell r="BL71">
            <v>2</v>
          </cell>
          <cell r="CD71">
            <v>1</v>
          </cell>
          <cell r="CS71">
            <v>1</v>
          </cell>
          <cell r="ER71">
            <v>4</v>
          </cell>
          <cell r="ES71">
            <v>1</v>
          </cell>
          <cell r="ET71" t="str">
            <v>DUWT0027</v>
          </cell>
          <cell r="EU71" t="str">
            <v>BoWAh79wsEgm</v>
          </cell>
          <cell r="EV71" t="str">
            <v>Allocated</v>
          </cell>
          <cell r="EW71" t="str">
            <v>Payment (PAID)</v>
          </cell>
          <cell r="EX71" t="str">
            <v xml:space="preserve">Visited to customer at other place Customer Paid Rs. 7000/- by online payment mode </v>
          </cell>
          <cell r="EY71">
            <v>46207</v>
          </cell>
        </row>
        <row r="72">
          <cell r="A72">
            <v>464556066</v>
          </cell>
          <cell r="B72" t="str">
            <v>LATABAI VITTHAL KUSEKAR</v>
          </cell>
          <cell r="I72">
            <v>4189</v>
          </cell>
          <cell r="J72">
            <v>12567</v>
          </cell>
          <cell r="K72">
            <v>4405</v>
          </cell>
          <cell r="L72">
            <v>16756</v>
          </cell>
          <cell r="M72">
            <v>3</v>
          </cell>
          <cell r="N72" t="str">
            <v>FLOW</v>
          </cell>
          <cell r="O72" t="str">
            <v>UNPAID</v>
          </cell>
          <cell r="P72" t="str">
            <v>AMOL DHUMAL</v>
          </cell>
          <cell r="Q72">
            <v>108553</v>
          </cell>
          <cell r="R72">
            <v>216</v>
          </cell>
          <cell r="S72">
            <v>0</v>
          </cell>
          <cell r="T72">
            <v>1350</v>
          </cell>
          <cell r="U72" t="str">
            <v>FLOW</v>
          </cell>
          <cell r="V72">
            <v>0.14174448916116833</v>
          </cell>
          <cell r="W72">
            <v>3.4766592373264682E-2</v>
          </cell>
          <cell r="X72" t="str">
            <v>FLOW</v>
          </cell>
          <cell r="Y72" t="str">
            <v>NC</v>
          </cell>
          <cell r="Z72" t="str">
            <v>NC</v>
          </cell>
          <cell r="AA72" t="str">
            <v>NC</v>
          </cell>
          <cell r="AB72" t="str">
            <v>Add not found</v>
          </cell>
          <cell r="AF72" t="str">
            <v>ELG</v>
          </cell>
          <cell r="AH72" t="str">
            <v>ANDHAL GAON</v>
          </cell>
          <cell r="AL72">
            <v>12567</v>
          </cell>
          <cell r="AM72">
            <v>108553</v>
          </cell>
          <cell r="AN72">
            <v>87</v>
          </cell>
          <cell r="AO72">
            <v>116</v>
          </cell>
          <cell r="AP72" t="str">
            <v>FLOW</v>
          </cell>
          <cell r="AU72" t="str">
            <v>REGULAR</v>
          </cell>
          <cell r="AV72" t="str">
            <v>MH12XL0586</v>
          </cell>
          <cell r="AW72" t="str">
            <v>APACHE 200 4V 2CH R MODE</v>
          </cell>
          <cell r="AX72">
            <v>45600</v>
          </cell>
          <cell r="AY72">
            <v>48</v>
          </cell>
          <cell r="AZ72" t="str">
            <v>02.07.26</v>
          </cell>
          <cell r="BA72" t="str">
            <v>KAILASH ATKARI</v>
          </cell>
          <cell r="BC72">
            <v>1</v>
          </cell>
          <cell r="ER72">
            <v>1</v>
          </cell>
          <cell r="ES72">
            <v>1</v>
          </cell>
          <cell r="ET72" t="str">
            <v>ZBHT0024</v>
          </cell>
          <cell r="EU72" t="str">
            <v>A63E2q3ZIrm</v>
          </cell>
          <cell r="EV72" t="str">
            <v>Allocated</v>
          </cell>
          <cell r="EW72" t="str">
            <v>Door Locked (NC_DL)</v>
          </cell>
          <cell r="EX72" t="str">
            <v xml:space="preserve">Door lock </v>
          </cell>
          <cell r="EY72">
            <v>46204</v>
          </cell>
        </row>
        <row r="73">
          <cell r="A73">
            <v>460466165</v>
          </cell>
          <cell r="B73" t="str">
            <v>RITHIK MOHAN GAWALI</v>
          </cell>
          <cell r="I73">
            <v>5868</v>
          </cell>
          <cell r="J73">
            <v>20136</v>
          </cell>
          <cell r="K73">
            <v>3279</v>
          </cell>
          <cell r="L73">
            <v>26004</v>
          </cell>
          <cell r="M73">
            <v>4</v>
          </cell>
          <cell r="N73" t="str">
            <v>FLOW</v>
          </cell>
          <cell r="O73" t="str">
            <v>UNPAID</v>
          </cell>
          <cell r="P73" t="str">
            <v>SUNNY SHINDE</v>
          </cell>
          <cell r="Q73">
            <v>107312</v>
          </cell>
          <cell r="R73">
            <v>747</v>
          </cell>
          <cell r="S73">
            <v>0</v>
          </cell>
          <cell r="T73">
            <v>6300</v>
          </cell>
          <cell r="U73" t="str">
            <v>02.06.26</v>
          </cell>
          <cell r="V73">
            <v>0.78588235638745452</v>
          </cell>
          <cell r="W73">
            <v>4.134242560547783E-2</v>
          </cell>
          <cell r="X73" t="str">
            <v xml:space="preserve">STABLE </v>
          </cell>
          <cell r="Y73" t="str">
            <v>PTP</v>
          </cell>
          <cell r="Z73" t="str">
            <v>PAID</v>
          </cell>
          <cell r="AA73" t="str">
            <v>PTP</v>
          </cell>
          <cell r="AC73">
            <v>30</v>
          </cell>
          <cell r="AF73" t="str">
            <v>ELG</v>
          </cell>
          <cell r="AH73" t="str">
            <v>KHADAKI</v>
          </cell>
          <cell r="AL73">
            <v>20136</v>
          </cell>
          <cell r="AM73">
            <v>107312</v>
          </cell>
          <cell r="AN73">
            <v>118</v>
          </cell>
          <cell r="AO73">
            <v>147</v>
          </cell>
          <cell r="AP73" t="str">
            <v>FLOW</v>
          </cell>
          <cell r="AU73" t="str">
            <v>NPA</v>
          </cell>
          <cell r="AV73" t="str">
            <v>MH12WC4429</v>
          </cell>
          <cell r="AW73" t="str">
            <v>CLASSIC 350 CHROME RED</v>
          </cell>
          <cell r="AX73">
            <v>45234</v>
          </cell>
          <cell r="AY73">
            <v>48</v>
          </cell>
          <cell r="AZ73" t="str">
            <v>02.07.26</v>
          </cell>
          <cell r="BA73" t="str">
            <v>KAILASH ATKARI</v>
          </cell>
          <cell r="BR73">
            <v>1</v>
          </cell>
          <cell r="ER73">
            <v>1</v>
          </cell>
          <cell r="ES73">
            <v>1</v>
          </cell>
          <cell r="ET73" t="str">
            <v>DUWT0023</v>
          </cell>
          <cell r="EU73" t="str">
            <v>k6bj5dz_OIc</v>
          </cell>
          <cell r="EV73" t="str">
            <v>Allocated</v>
          </cell>
          <cell r="EW73" t="str">
            <v>Left Message (LMCB)</v>
          </cell>
          <cell r="EX73" t="str">
            <v xml:space="preserve">Customer not available Lm with relatives </v>
          </cell>
          <cell r="EY73">
            <v>46209</v>
          </cell>
        </row>
        <row r="74">
          <cell r="A74">
            <v>460272739</v>
          </cell>
          <cell r="B74" t="str">
            <v>VILAS NAMDEV GAIKWAD</v>
          </cell>
          <cell r="C74" t="str">
            <v>COLLECT</v>
          </cell>
          <cell r="D74" t="str">
            <v>29.07.26</v>
          </cell>
          <cell r="E74">
            <v>6730</v>
          </cell>
          <cell r="I74">
            <v>6595</v>
          </cell>
          <cell r="J74">
            <v>6588</v>
          </cell>
          <cell r="K74">
            <v>6719</v>
          </cell>
          <cell r="L74">
            <v>6453</v>
          </cell>
          <cell r="M74">
            <v>1</v>
          </cell>
          <cell r="N74" t="str">
            <v xml:space="preserve">STABLE </v>
          </cell>
          <cell r="O74" t="str">
            <v>PAID</v>
          </cell>
          <cell r="P74" t="str">
            <v>KIRAN KHAIRNAR</v>
          </cell>
          <cell r="Q74">
            <v>107118</v>
          </cell>
          <cell r="R74">
            <v>131</v>
          </cell>
          <cell r="S74">
            <v>0</v>
          </cell>
          <cell r="T74">
            <v>5400</v>
          </cell>
          <cell r="U74" t="str">
            <v>29.06.26</v>
          </cell>
          <cell r="V74">
            <v>0.2320847366033886</v>
          </cell>
          <cell r="W74">
            <v>5.6418738993854476E-3</v>
          </cell>
          <cell r="X74" t="str">
            <v xml:space="preserve">STABLE </v>
          </cell>
          <cell r="Y74" t="str">
            <v>PTP</v>
          </cell>
          <cell r="Z74" t="str">
            <v>PTP</v>
          </cell>
          <cell r="AA74" t="str">
            <v>PTP</v>
          </cell>
          <cell r="AC74">
            <v>30</v>
          </cell>
          <cell r="AD74" t="str">
            <v>CAVA</v>
          </cell>
          <cell r="AF74" t="str">
            <v>-</v>
          </cell>
          <cell r="AH74" t="str">
            <v>JANWADI</v>
          </cell>
          <cell r="AL74">
            <v>6588</v>
          </cell>
          <cell r="AM74">
            <v>107118</v>
          </cell>
          <cell r="AN74">
            <v>26</v>
          </cell>
          <cell r="AO74">
            <v>55</v>
          </cell>
          <cell r="AP74" t="str">
            <v>FLOW</v>
          </cell>
          <cell r="AU74" t="str">
            <v>REGULAR</v>
          </cell>
          <cell r="AV74" t="str">
            <v>MH12WB3507</v>
          </cell>
          <cell r="AW74" t="str">
            <v>METEOR 350 STELLAR PURE BLACK</v>
          </cell>
          <cell r="AX74">
            <v>45222</v>
          </cell>
          <cell r="AY74">
            <v>48</v>
          </cell>
          <cell r="AZ74" t="str">
            <v>02.07.26</v>
          </cell>
          <cell r="BA74" t="str">
            <v>VIJAY NIKAM</v>
          </cell>
          <cell r="BL74">
            <v>1</v>
          </cell>
          <cell r="EI74">
            <v>2</v>
          </cell>
          <cell r="ER74">
            <v>3</v>
          </cell>
          <cell r="ES74">
            <v>1</v>
          </cell>
          <cell r="ET74" t="str">
            <v>DUWT0014</v>
          </cell>
          <cell r="EU74" t="str">
            <v>G6Htj8M3pDJc</v>
          </cell>
          <cell r="EV74" t="str">
            <v>Allocated</v>
          </cell>
          <cell r="EW74" t="str">
            <v>Promise To Pay (PTP)</v>
          </cell>
          <cell r="EX74" t="str">
            <v xml:space="preserve">Customer meet at residence given ptp </v>
          </cell>
          <cell r="EY74">
            <v>46232</v>
          </cell>
        </row>
        <row r="75">
          <cell r="A75">
            <v>460986849</v>
          </cell>
          <cell r="B75" t="str">
            <v>SHUBHAM SANTOSH ZENDE</v>
          </cell>
          <cell r="C75" t="str">
            <v>ONLINE</v>
          </cell>
          <cell r="D75" t="str">
            <v>28.07.26</v>
          </cell>
          <cell r="E75">
            <v>6659</v>
          </cell>
          <cell r="I75">
            <v>6377</v>
          </cell>
          <cell r="J75">
            <v>5574</v>
          </cell>
          <cell r="K75">
            <v>5711</v>
          </cell>
          <cell r="L75">
            <v>5292</v>
          </cell>
          <cell r="M75">
            <v>1</v>
          </cell>
          <cell r="N75" t="str">
            <v xml:space="preserve">STABLE </v>
          </cell>
          <cell r="O75" t="str">
            <v>PAID</v>
          </cell>
          <cell r="P75" t="str">
            <v>HEMANT WALUNJ</v>
          </cell>
          <cell r="Q75">
            <v>106421</v>
          </cell>
          <cell r="R75">
            <v>137</v>
          </cell>
          <cell r="S75">
            <v>0</v>
          </cell>
          <cell r="T75">
            <v>3150</v>
          </cell>
          <cell r="U75" t="str">
            <v>27.06.26</v>
          </cell>
          <cell r="V75">
            <v>8.5208658165604217E-2</v>
          </cell>
          <cell r="W75">
            <v>5.6051631121426717E-3</v>
          </cell>
          <cell r="X75" t="str">
            <v xml:space="preserve">STABLE </v>
          </cell>
          <cell r="Y75" t="str">
            <v>PTP</v>
          </cell>
          <cell r="Z75" t="str">
            <v>PTP</v>
          </cell>
          <cell r="AA75" t="str">
            <v>PTP</v>
          </cell>
          <cell r="AC75">
            <v>28</v>
          </cell>
          <cell r="AD75" t="str">
            <v>CAVA</v>
          </cell>
          <cell r="AF75" t="str">
            <v>-</v>
          </cell>
          <cell r="AH75" t="str">
            <v>PEER</v>
          </cell>
          <cell r="AL75">
            <v>5574</v>
          </cell>
          <cell r="AM75">
            <v>106421</v>
          </cell>
          <cell r="AN75">
            <v>26</v>
          </cell>
          <cell r="AO75">
            <v>25</v>
          </cell>
          <cell r="AP75" t="str">
            <v>STABLE</v>
          </cell>
          <cell r="AU75" t="str">
            <v>REGULAR</v>
          </cell>
          <cell r="AV75" t="str">
            <v>MH14LG0053</v>
          </cell>
          <cell r="AW75" t="str">
            <v>BULLET 350 THE STANDARD BLACK</v>
          </cell>
          <cell r="AX75">
            <v>45264</v>
          </cell>
          <cell r="AY75">
            <v>48</v>
          </cell>
          <cell r="AZ75" t="str">
            <v>02.07.26</v>
          </cell>
          <cell r="BA75" t="str">
            <v>KAILASH ATKARI</v>
          </cell>
          <cell r="EO75">
            <v>1</v>
          </cell>
          <cell r="ER75">
            <v>1</v>
          </cell>
          <cell r="ES75">
            <v>1</v>
          </cell>
          <cell r="ET75" t="str">
            <v>ZBHT0010</v>
          </cell>
          <cell r="EU75" t="str">
            <v>kPkjyH-t_5c</v>
          </cell>
          <cell r="EV75" t="str">
            <v>Allocated</v>
          </cell>
          <cell r="EW75" t="str">
            <v>Promise To Pay (PTP)</v>
          </cell>
          <cell r="EX75" t="str">
            <v xml:space="preserve">Ptp </v>
          </cell>
          <cell r="EY75">
            <v>46228</v>
          </cell>
        </row>
        <row r="76">
          <cell r="A76">
            <v>468181316</v>
          </cell>
          <cell r="B76" t="str">
            <v>GRACE JOHN PAPANI</v>
          </cell>
          <cell r="C76" t="str">
            <v>COLLECT</v>
          </cell>
          <cell r="D76" t="str">
            <v>22.07.26</v>
          </cell>
          <cell r="E76">
            <v>6820</v>
          </cell>
          <cell r="I76">
            <v>6763</v>
          </cell>
          <cell r="J76">
            <v>6709</v>
          </cell>
          <cell r="K76">
            <v>6709</v>
          </cell>
          <cell r="L76">
            <v>6652</v>
          </cell>
          <cell r="M76">
            <v>1</v>
          </cell>
          <cell r="N76" t="str">
            <v xml:space="preserve">STABLE </v>
          </cell>
          <cell r="O76" t="str">
            <v>PAID</v>
          </cell>
          <cell r="P76" t="str">
            <v>VIKRAM GAIKWAD</v>
          </cell>
          <cell r="Q76">
            <v>105597</v>
          </cell>
          <cell r="R76">
            <v>0</v>
          </cell>
          <cell r="S76">
            <v>0</v>
          </cell>
          <cell r="T76">
            <v>450</v>
          </cell>
          <cell r="U76" t="str">
            <v>-</v>
          </cell>
          <cell r="V76">
            <v>7.2023341136310995E-2</v>
          </cell>
          <cell r="W76">
            <v>5.5617632718441817E-3</v>
          </cell>
          <cell r="X76" t="str">
            <v xml:space="preserve">STABLE </v>
          </cell>
          <cell r="Y76" t="str">
            <v>MPTP</v>
          </cell>
          <cell r="Z76" t="str">
            <v>-</v>
          </cell>
          <cell r="AA76" t="str">
            <v>MPTP</v>
          </cell>
          <cell r="AB76" t="str">
            <v>Entry restricted</v>
          </cell>
          <cell r="AC76">
            <v>24</v>
          </cell>
          <cell r="AD76" t="str">
            <v>CNAVNA</v>
          </cell>
          <cell r="AF76" t="str">
            <v>-</v>
          </cell>
          <cell r="AH76" t="str">
            <v>KOREGAON PARK</v>
          </cell>
          <cell r="AL76">
            <v>7159</v>
          </cell>
          <cell r="AM76">
            <v>105597</v>
          </cell>
          <cell r="AN76">
            <v>25</v>
          </cell>
          <cell r="AO76">
            <v>24</v>
          </cell>
          <cell r="AP76" t="str">
            <v>STABLE</v>
          </cell>
          <cell r="AV76" t="str">
            <v>MH12ZQ8945</v>
          </cell>
          <cell r="AW76" t="str">
            <v>HONDA ACTIVA DLX 2B</v>
          </cell>
          <cell r="AX76">
            <v>46148</v>
          </cell>
          <cell r="AY76">
            <v>18</v>
          </cell>
          <cell r="AZ76" t="str">
            <v>10.07.26</v>
          </cell>
          <cell r="BA76" t="str">
            <v>VIJAY NIKAM</v>
          </cell>
          <cell r="EO76">
            <v>1</v>
          </cell>
          <cell r="ER76">
            <v>1</v>
          </cell>
          <cell r="ES76">
            <v>1</v>
          </cell>
          <cell r="ET76" t="str">
            <v>ZBHT0012</v>
          </cell>
        </row>
        <row r="77">
          <cell r="A77">
            <v>466828544</v>
          </cell>
          <cell r="B77" t="str">
            <v>SURAJ PRAKASH HIWALE</v>
          </cell>
          <cell r="I77">
            <v>4837</v>
          </cell>
          <cell r="J77">
            <v>29022</v>
          </cell>
          <cell r="K77">
            <v>6163</v>
          </cell>
          <cell r="L77">
            <v>33859</v>
          </cell>
          <cell r="M77">
            <v>6</v>
          </cell>
          <cell r="N77" t="str">
            <v>FLOW</v>
          </cell>
          <cell r="O77" t="str">
            <v>UNPAID</v>
          </cell>
          <cell r="P77" t="str">
            <v>AMOL DHUMAL</v>
          </cell>
          <cell r="Q77">
            <v>105045</v>
          </cell>
          <cell r="R77">
            <v>1326</v>
          </cell>
          <cell r="S77">
            <v>0</v>
          </cell>
          <cell r="T77">
            <v>3599</v>
          </cell>
          <cell r="U77" t="str">
            <v>FLOW</v>
          </cell>
          <cell r="V77">
            <v>0.18089716002049633</v>
          </cell>
          <cell r="W77">
            <v>4.5915416839141805E-2</v>
          </cell>
          <cell r="X77" t="str">
            <v>FLOW</v>
          </cell>
          <cell r="Y77" t="str">
            <v>RTP</v>
          </cell>
          <cell r="Z77" t="str">
            <v>RTP</v>
          </cell>
          <cell r="AA77" t="str">
            <v>RTP</v>
          </cell>
          <cell r="AB77" t="str">
            <v>Financail problem</v>
          </cell>
          <cell r="AD77" t="str">
            <v>CAVNA</v>
          </cell>
          <cell r="AF77" t="str">
            <v>ELG</v>
          </cell>
          <cell r="AH77" t="str">
            <v>SHIKRAPUR</v>
          </cell>
          <cell r="AL77">
            <v>29022</v>
          </cell>
          <cell r="AM77">
            <v>105045</v>
          </cell>
          <cell r="AN77">
            <v>177</v>
          </cell>
          <cell r="AO77">
            <v>206</v>
          </cell>
          <cell r="AP77" t="str">
            <v>FLOW</v>
          </cell>
          <cell r="AU77" t="str">
            <v>NPA</v>
          </cell>
          <cell r="AV77" t="str">
            <v>MH12YM8650</v>
          </cell>
          <cell r="AW77" t="str">
            <v>HONDA ACTIVA DLX 2B</v>
          </cell>
          <cell r="AX77">
            <v>45906</v>
          </cell>
          <cell r="AY77">
            <v>30</v>
          </cell>
          <cell r="AZ77" t="str">
            <v>02.07.26</v>
          </cell>
          <cell r="BA77" t="str">
            <v>KAILASH ATKARI</v>
          </cell>
          <cell r="BI77">
            <v>1</v>
          </cell>
          <cell r="ER77">
            <v>1</v>
          </cell>
          <cell r="ES77">
            <v>1</v>
          </cell>
          <cell r="ET77" t="str">
            <v>ZBHT0024</v>
          </cell>
          <cell r="EU77" t="str">
            <v>AoQdZJ3knpc</v>
          </cell>
          <cell r="EV77" t="str">
            <v>Allocated</v>
          </cell>
          <cell r="EW77" t="str">
            <v>Left Message (LMCB)</v>
          </cell>
          <cell r="EX77" t="str">
            <v xml:space="preserve">Meet mother </v>
          </cell>
          <cell r="EY77">
            <v>46206</v>
          </cell>
        </row>
        <row r="78">
          <cell r="A78">
            <v>467457662</v>
          </cell>
          <cell r="B78" t="str">
            <v>MITHIL MANJU SHETTY</v>
          </cell>
          <cell r="I78">
            <v>3882</v>
          </cell>
          <cell r="J78">
            <v>22295</v>
          </cell>
          <cell r="K78">
            <v>3773</v>
          </cell>
          <cell r="L78">
            <v>26177</v>
          </cell>
          <cell r="M78">
            <v>6</v>
          </cell>
          <cell r="N78" t="str">
            <v>FLOW</v>
          </cell>
          <cell r="O78" t="str">
            <v>UNPAID</v>
          </cell>
          <cell r="P78" t="str">
            <v>PARMESHWAR KOTULE</v>
          </cell>
          <cell r="Q78">
            <v>104460</v>
          </cell>
          <cell r="R78">
            <v>888</v>
          </cell>
          <cell r="S78">
            <v>0</v>
          </cell>
          <cell r="T78">
            <v>2700</v>
          </cell>
          <cell r="U78" t="str">
            <v>FLOW</v>
          </cell>
          <cell r="V78">
            <v>0.41861527549020788</v>
          </cell>
          <cell r="W78">
            <v>4.5659711961699774E-2</v>
          </cell>
          <cell r="X78" t="str">
            <v>FLOW</v>
          </cell>
          <cell r="Y78" t="str">
            <v>NC</v>
          </cell>
          <cell r="Z78" t="str">
            <v>NC</v>
          </cell>
          <cell r="AA78" t="str">
            <v>NC</v>
          </cell>
          <cell r="AB78" t="str">
            <v>Shifted</v>
          </cell>
          <cell r="AD78" t="str">
            <v>CNAVNA</v>
          </cell>
          <cell r="AF78" t="str">
            <v>ELG</v>
          </cell>
          <cell r="AH78" t="str">
            <v>DEHU ROAD</v>
          </cell>
          <cell r="AL78">
            <v>22295</v>
          </cell>
          <cell r="AM78">
            <v>104460</v>
          </cell>
          <cell r="AN78">
            <v>177</v>
          </cell>
          <cell r="AO78">
            <v>206</v>
          </cell>
          <cell r="AP78" t="str">
            <v>FLOW</v>
          </cell>
          <cell r="AU78" t="str">
            <v>NPA</v>
          </cell>
          <cell r="AV78" t="str">
            <v>MH14NA2912</v>
          </cell>
          <cell r="AW78" t="str">
            <v>HONDA ACTIVA STD 2B</v>
          </cell>
          <cell r="AX78">
            <v>46009</v>
          </cell>
          <cell r="AY78">
            <v>36</v>
          </cell>
          <cell r="AZ78" t="str">
            <v>02.07.26</v>
          </cell>
          <cell r="BA78" t="str">
            <v>VIJAY NIKAM</v>
          </cell>
          <cell r="BL78">
            <v>1</v>
          </cell>
          <cell r="CM78">
            <v>1</v>
          </cell>
          <cell r="DN78">
            <v>1</v>
          </cell>
          <cell r="ER78">
            <v>3</v>
          </cell>
          <cell r="ES78">
            <v>1</v>
          </cell>
          <cell r="ET78" t="str">
            <v>DUWT0027</v>
          </cell>
          <cell r="EU78" t="str">
            <v>k6K2bcTwSNz</v>
          </cell>
          <cell r="EV78" t="str">
            <v>Allocated</v>
          </cell>
          <cell r="EW78" t="str">
            <v>Shifted (NC_SFTD)</v>
          </cell>
          <cell r="EX78" t="str">
            <v xml:space="preserve">Visited to Customers residence address but Customer Shifted from his residence address </v>
          </cell>
          <cell r="EY78">
            <v>46207</v>
          </cell>
        </row>
        <row r="79">
          <cell r="A79">
            <v>461222559</v>
          </cell>
          <cell r="B79" t="str">
            <v>RAMESHWAR KUMAR SAH</v>
          </cell>
          <cell r="C79" t="str">
            <v>ONLINE</v>
          </cell>
          <cell r="D79" t="str">
            <v>27.07.26</v>
          </cell>
          <cell r="E79">
            <v>3047</v>
          </cell>
          <cell r="I79">
            <v>5981</v>
          </cell>
          <cell r="J79">
            <v>5946</v>
          </cell>
          <cell r="K79">
            <v>6016</v>
          </cell>
          <cell r="L79">
            <v>8880</v>
          </cell>
          <cell r="M79">
            <v>1</v>
          </cell>
          <cell r="N79" t="str">
            <v xml:space="preserve">STABLE </v>
          </cell>
          <cell r="O79" t="str">
            <v>PAID</v>
          </cell>
          <cell r="P79" t="str">
            <v>NITIN KADAM</v>
          </cell>
          <cell r="Q79">
            <v>103752</v>
          </cell>
          <cell r="R79">
            <v>70</v>
          </cell>
          <cell r="S79">
            <v>0</v>
          </cell>
          <cell r="T79">
            <v>6502.7</v>
          </cell>
          <cell r="U79" t="str">
            <v>-</v>
          </cell>
          <cell r="V79">
            <v>3.5740795769341416E-2</v>
          </cell>
          <cell r="W79">
            <v>5.4645876585544817E-3</v>
          </cell>
          <cell r="X79" t="str">
            <v xml:space="preserve">STABLE </v>
          </cell>
          <cell r="Y79" t="str">
            <v>PTP</v>
          </cell>
          <cell r="Z79" t="str">
            <v>-</v>
          </cell>
          <cell r="AA79" t="str">
            <v>PTP</v>
          </cell>
          <cell r="AC79">
            <v>25</v>
          </cell>
          <cell r="AD79" t="str">
            <v>CAVA</v>
          </cell>
          <cell r="AF79" t="str">
            <v>-</v>
          </cell>
          <cell r="AH79" t="str">
            <v>CHINCHWAD</v>
          </cell>
          <cell r="AL79">
            <v>12518.7</v>
          </cell>
          <cell r="AM79">
            <v>103752</v>
          </cell>
          <cell r="AN79">
            <v>26</v>
          </cell>
          <cell r="AO79">
            <v>25</v>
          </cell>
          <cell r="AP79" t="str">
            <v>STABLE</v>
          </cell>
          <cell r="AU79" t="str">
            <v>REGULAR</v>
          </cell>
          <cell r="AV79" t="str">
            <v>MH14LG7650</v>
          </cell>
          <cell r="AW79" t="str">
            <v>HUNTER 350 REBEL BLACK</v>
          </cell>
          <cell r="AX79">
            <v>45283</v>
          </cell>
          <cell r="AY79">
            <v>48</v>
          </cell>
          <cell r="AZ79" t="str">
            <v>10.07.26</v>
          </cell>
          <cell r="BA79" t="str">
            <v>KAILASH ATKARI</v>
          </cell>
          <cell r="CG79">
            <v>1</v>
          </cell>
          <cell r="DH79">
            <v>2</v>
          </cell>
          <cell r="DQ79">
            <v>1</v>
          </cell>
          <cell r="DW79">
            <v>2</v>
          </cell>
          <cell r="ER79">
            <v>6</v>
          </cell>
          <cell r="ES79">
            <v>1</v>
          </cell>
          <cell r="ET79" t="str">
            <v>ZBHT0011</v>
          </cell>
        </row>
        <row r="80">
          <cell r="A80">
            <v>463651166</v>
          </cell>
          <cell r="B80" t="str">
            <v>EHSAN ANSARI</v>
          </cell>
          <cell r="C80" t="str">
            <v>ONLINE</v>
          </cell>
          <cell r="D80" t="str">
            <v>25.07.26</v>
          </cell>
          <cell r="E80">
            <v>7692</v>
          </cell>
          <cell r="I80">
            <v>7589</v>
          </cell>
          <cell r="J80">
            <v>6413</v>
          </cell>
          <cell r="K80">
            <v>6520</v>
          </cell>
          <cell r="L80">
            <v>6310</v>
          </cell>
          <cell r="M80">
            <v>1</v>
          </cell>
          <cell r="N80" t="str">
            <v xml:space="preserve">STABLE </v>
          </cell>
          <cell r="O80" t="str">
            <v>PAID</v>
          </cell>
          <cell r="P80" t="str">
            <v>VIKRAM GAIKWAD</v>
          </cell>
          <cell r="Q80">
            <v>103705</v>
          </cell>
          <cell r="R80">
            <v>107</v>
          </cell>
          <cell r="S80">
            <v>0</v>
          </cell>
          <cell r="T80">
            <v>4500</v>
          </cell>
          <cell r="U80" t="str">
            <v>13.06.26</v>
          </cell>
          <cell r="V80">
            <v>7.0732886280302762E-2</v>
          </cell>
          <cell r="W80">
            <v>5.4621121822267761E-3</v>
          </cell>
          <cell r="X80" t="str">
            <v xml:space="preserve">STABLE </v>
          </cell>
          <cell r="Y80" t="str">
            <v>MPTP</v>
          </cell>
          <cell r="Z80" t="str">
            <v>MPTP</v>
          </cell>
          <cell r="AA80" t="str">
            <v>MPTP</v>
          </cell>
          <cell r="AB80" t="str">
            <v>Entry restricted</v>
          </cell>
          <cell r="AC80">
            <v>20</v>
          </cell>
          <cell r="AD80" t="str">
            <v>CAVNA</v>
          </cell>
          <cell r="AF80" t="str">
            <v>-</v>
          </cell>
          <cell r="AH80" t="str">
            <v>PORWAL ROAD</v>
          </cell>
          <cell r="AL80">
            <v>11020</v>
          </cell>
          <cell r="AM80">
            <v>103705</v>
          </cell>
          <cell r="AN80">
            <v>26</v>
          </cell>
          <cell r="AO80">
            <v>25</v>
          </cell>
          <cell r="AP80" t="str">
            <v>STABLE</v>
          </cell>
          <cell r="AU80" t="str">
            <v>REGULAR</v>
          </cell>
          <cell r="AV80" t="str">
            <v>MH12XB4004</v>
          </cell>
          <cell r="AW80" t="str">
            <v>BULLET 350 BLACK GOLD</v>
          </cell>
          <cell r="AX80">
            <v>45507</v>
          </cell>
          <cell r="AY80">
            <v>36</v>
          </cell>
          <cell r="AZ80" t="str">
            <v>10.07.26</v>
          </cell>
          <cell r="BA80" t="str">
            <v>VIJAY NIKAM</v>
          </cell>
          <cell r="CM80">
            <v>1</v>
          </cell>
          <cell r="ER80">
            <v>1</v>
          </cell>
          <cell r="ES80">
            <v>1</v>
          </cell>
          <cell r="ET80" t="str">
            <v>ZBHT0012</v>
          </cell>
        </row>
        <row r="81">
          <cell r="A81">
            <v>464281287</v>
          </cell>
          <cell r="B81" t="str">
            <v>PRINKAL SUMIT KALDHONE</v>
          </cell>
          <cell r="C81" t="str">
            <v>ONLINE</v>
          </cell>
          <cell r="D81" t="str">
            <v>11.07.26</v>
          </cell>
          <cell r="E81">
            <v>4550</v>
          </cell>
          <cell r="I81">
            <v>4443</v>
          </cell>
          <cell r="J81">
            <v>1463.61</v>
          </cell>
          <cell r="K81">
            <v>1525.61</v>
          </cell>
          <cell r="L81">
            <v>1356.6099999999997</v>
          </cell>
          <cell r="M81">
            <v>1</v>
          </cell>
          <cell r="N81" t="str">
            <v xml:space="preserve">STABLE </v>
          </cell>
          <cell r="O81" t="str">
            <v>PAID</v>
          </cell>
          <cell r="P81" t="str">
            <v>NITIN KADAM</v>
          </cell>
          <cell r="Q81">
            <v>103581.61</v>
          </cell>
          <cell r="R81">
            <v>62</v>
          </cell>
          <cell r="S81">
            <v>0</v>
          </cell>
          <cell r="T81">
            <v>2250</v>
          </cell>
          <cell r="U81" t="str">
            <v>-</v>
          </cell>
          <cell r="V81">
            <v>3.5682099318274083E-2</v>
          </cell>
          <cell r="W81">
            <v>5.4556132668209141E-3</v>
          </cell>
          <cell r="X81" t="str">
            <v xml:space="preserve">STABLE </v>
          </cell>
          <cell r="Y81" t="str">
            <v>PAID</v>
          </cell>
          <cell r="Z81" t="str">
            <v>-</v>
          </cell>
          <cell r="AA81" t="str">
            <v>PAID</v>
          </cell>
          <cell r="AD81" t="str">
            <v>CAVA</v>
          </cell>
          <cell r="AF81" t="str">
            <v>-</v>
          </cell>
          <cell r="AH81" t="str">
            <v>AKURDI</v>
          </cell>
          <cell r="AL81">
            <v>3775.61</v>
          </cell>
          <cell r="AM81">
            <v>103581.61</v>
          </cell>
          <cell r="AN81">
            <v>26</v>
          </cell>
          <cell r="AO81">
            <v>25</v>
          </cell>
          <cell r="AP81" t="str">
            <v>STABLE</v>
          </cell>
          <cell r="AU81" t="str">
            <v>REGULAR</v>
          </cell>
          <cell r="AV81" t="str">
            <v>MH11DR9867</v>
          </cell>
          <cell r="AW81" t="str">
            <v>HONDA SP 160 DOUBLE DISC</v>
          </cell>
          <cell r="AX81">
            <v>45575</v>
          </cell>
          <cell r="AY81">
            <v>48</v>
          </cell>
          <cell r="AZ81" t="str">
            <v>10.07.26</v>
          </cell>
          <cell r="BA81" t="str">
            <v>KAILASH ATKARI</v>
          </cell>
          <cell r="CG81">
            <v>1</v>
          </cell>
          <cell r="ER81">
            <v>1</v>
          </cell>
          <cell r="ES81">
            <v>1</v>
          </cell>
          <cell r="ET81" t="str">
            <v>ZBHT0011</v>
          </cell>
        </row>
        <row r="82">
          <cell r="A82">
            <v>467318125</v>
          </cell>
          <cell r="B82" t="str">
            <v>BAPUSAHEB AANANTA VETAL</v>
          </cell>
          <cell r="C82" t="str">
            <v>ONLINE</v>
          </cell>
          <cell r="D82" t="str">
            <v>30.07.26</v>
          </cell>
          <cell r="E82">
            <v>4200</v>
          </cell>
          <cell r="I82">
            <v>4160</v>
          </cell>
          <cell r="J82">
            <v>4109.75</v>
          </cell>
          <cell r="K82">
            <v>4115.75</v>
          </cell>
          <cell r="L82">
            <v>4069.75</v>
          </cell>
          <cell r="M82">
            <v>1</v>
          </cell>
          <cell r="N82" t="str">
            <v xml:space="preserve">STABLE </v>
          </cell>
          <cell r="O82" t="str">
            <v>PAID</v>
          </cell>
          <cell r="P82" t="str">
            <v>UDAY SOHANE</v>
          </cell>
          <cell r="Q82">
            <v>102833</v>
          </cell>
          <cell r="R82">
            <v>6</v>
          </cell>
          <cell r="S82">
            <v>0</v>
          </cell>
          <cell r="T82">
            <v>450</v>
          </cell>
          <cell r="U82" t="str">
            <v>-</v>
          </cell>
          <cell r="V82">
            <v>8.6322303859042562E-2</v>
          </cell>
          <cell r="W82">
            <v>5.4161841958914811E-3</v>
          </cell>
          <cell r="X82" t="str">
            <v xml:space="preserve">STABLE </v>
          </cell>
          <cell r="Y82" t="str">
            <v>PTP</v>
          </cell>
          <cell r="Z82" t="str">
            <v>-</v>
          </cell>
          <cell r="AA82" t="str">
            <v>PTP</v>
          </cell>
          <cell r="AB82" t="str">
            <v>Financail problem</v>
          </cell>
          <cell r="AD82" t="str">
            <v>CAVNA</v>
          </cell>
          <cell r="AF82" t="str">
            <v>-</v>
          </cell>
          <cell r="AH82" t="str">
            <v>BHOSARI</v>
          </cell>
          <cell r="AL82">
            <v>4565.75</v>
          </cell>
          <cell r="AM82">
            <v>102833</v>
          </cell>
          <cell r="AN82">
            <v>26</v>
          </cell>
          <cell r="AO82">
            <v>55</v>
          </cell>
          <cell r="AP82" t="str">
            <v>FLOW</v>
          </cell>
          <cell r="AU82" t="str">
            <v>REGULAR</v>
          </cell>
          <cell r="AV82" t="str">
            <v>MH14MX8537</v>
          </cell>
          <cell r="AW82" t="str">
            <v>HONDA ACTIVA DLX 2B</v>
          </cell>
          <cell r="AX82">
            <v>45982</v>
          </cell>
          <cell r="AY82">
            <v>36</v>
          </cell>
          <cell r="AZ82" t="str">
            <v>10.07.26</v>
          </cell>
          <cell r="BA82" t="str">
            <v>VIJAY NIKAM</v>
          </cell>
          <cell r="CM82">
            <v>1</v>
          </cell>
          <cell r="DT82">
            <v>1</v>
          </cell>
          <cell r="ER82">
            <v>2</v>
          </cell>
          <cell r="ES82">
            <v>1</v>
          </cell>
          <cell r="ET82" t="str">
            <v>DUWT0025</v>
          </cell>
        </row>
        <row r="83">
          <cell r="A83">
            <v>458321906</v>
          </cell>
          <cell r="B83" t="str">
            <v>JAYPAL RAGHU KAMBLE</v>
          </cell>
          <cell r="C83" t="str">
            <v>ONLINE</v>
          </cell>
          <cell r="D83" t="str">
            <v>02.07.26</v>
          </cell>
          <cell r="E83">
            <v>7810</v>
          </cell>
          <cell r="I83">
            <v>7527</v>
          </cell>
          <cell r="J83">
            <v>22581</v>
          </cell>
          <cell r="K83">
            <v>8371</v>
          </cell>
          <cell r="L83">
            <v>22298</v>
          </cell>
          <cell r="M83">
            <v>3</v>
          </cell>
          <cell r="N83" t="str">
            <v xml:space="preserve">STABLE </v>
          </cell>
          <cell r="O83" t="str">
            <v>PAID</v>
          </cell>
          <cell r="P83" t="str">
            <v>NITIN KADAM</v>
          </cell>
          <cell r="Q83">
            <v>102203</v>
          </cell>
          <cell r="R83">
            <v>844</v>
          </cell>
          <cell r="S83">
            <v>0</v>
          </cell>
          <cell r="T83">
            <v>3150</v>
          </cell>
          <cell r="U83" t="str">
            <v>02.06.26</v>
          </cell>
          <cell r="V83">
            <v>0.31889009535220408</v>
          </cell>
          <cell r="W83">
            <v>3.2732858975106811E-2</v>
          </cell>
          <cell r="X83" t="str">
            <v xml:space="preserve">STABLE </v>
          </cell>
          <cell r="Y83" t="str">
            <v>PAID</v>
          </cell>
          <cell r="Z83" t="str">
            <v>PAID</v>
          </cell>
          <cell r="AA83" t="str">
            <v>PAID</v>
          </cell>
          <cell r="AB83" t="str">
            <v>Add not found</v>
          </cell>
          <cell r="AD83" t="str">
            <v>CAVNA</v>
          </cell>
          <cell r="AF83" t="str">
            <v>ELG</v>
          </cell>
          <cell r="AH83" t="str">
            <v>CHIKHALI</v>
          </cell>
          <cell r="AL83">
            <v>22581</v>
          </cell>
          <cell r="AM83">
            <v>102203</v>
          </cell>
          <cell r="AN83">
            <v>87</v>
          </cell>
          <cell r="AO83">
            <v>86</v>
          </cell>
          <cell r="AP83" t="str">
            <v>STABLE</v>
          </cell>
          <cell r="AU83" t="str">
            <v>REGULAR</v>
          </cell>
          <cell r="AV83" t="str">
            <v>MH14KV8147</v>
          </cell>
          <cell r="AW83" t="str">
            <v>CLASSIC SIGNALS 350 DESERT SAND</v>
          </cell>
          <cell r="AX83">
            <v>45076</v>
          </cell>
          <cell r="AY83">
            <v>48</v>
          </cell>
          <cell r="AZ83" t="str">
            <v>02.07.26</v>
          </cell>
          <cell r="BA83" t="str">
            <v>KAILASH ATKARI</v>
          </cell>
          <cell r="BF83">
            <v>1</v>
          </cell>
          <cell r="ER83">
            <v>1</v>
          </cell>
          <cell r="ES83">
            <v>1</v>
          </cell>
          <cell r="ET83" t="str">
            <v>ZBHT0011</v>
          </cell>
          <cell r="EU83" t="str">
            <v>B2OE7AQvZ7</v>
          </cell>
          <cell r="EV83" t="str">
            <v>Allocated</v>
          </cell>
          <cell r="EW83" t="str">
            <v>Address Not Found (NC_ANF)</v>
          </cell>
          <cell r="EX83" t="str">
            <v xml:space="preserve">Visit cm residence address cm address not found </v>
          </cell>
          <cell r="EY83">
            <v>46205</v>
          </cell>
        </row>
        <row r="84">
          <cell r="A84">
            <v>467633570</v>
          </cell>
          <cell r="B84" t="str">
            <v>PRAJAKTA HANUMANT GAYAKWAD</v>
          </cell>
          <cell r="C84" t="str">
            <v>COLLECT</v>
          </cell>
          <cell r="D84" t="str">
            <v>02.07.26</v>
          </cell>
          <cell r="E84">
            <v>6400</v>
          </cell>
          <cell r="I84">
            <v>3185</v>
          </cell>
          <cell r="J84">
            <v>6305</v>
          </cell>
          <cell r="K84">
            <v>3274</v>
          </cell>
          <cell r="L84">
            <v>3090</v>
          </cell>
          <cell r="M84">
            <v>2</v>
          </cell>
          <cell r="N84" t="str">
            <v xml:space="preserve">STABLE </v>
          </cell>
          <cell r="O84" t="str">
            <v>PAID</v>
          </cell>
          <cell r="P84" t="str">
            <v>HARIDAS DIVATE</v>
          </cell>
          <cell r="Q84">
            <v>100905</v>
          </cell>
          <cell r="R84">
            <v>154</v>
          </cell>
          <cell r="S84">
            <v>0</v>
          </cell>
          <cell r="T84">
            <v>1350</v>
          </cell>
          <cell r="U84" t="str">
            <v>FLOW</v>
          </cell>
          <cell r="V84">
            <v>0.16261714179515335</v>
          </cell>
          <cell r="W84">
            <v>1.8761293381049537E-2</v>
          </cell>
          <cell r="X84" t="str">
            <v xml:space="preserve">STABLE </v>
          </cell>
          <cell r="Y84" t="str">
            <v>PAID</v>
          </cell>
          <cell r="Z84" t="str">
            <v>EXP</v>
          </cell>
          <cell r="AA84" t="str">
            <v>PAID</v>
          </cell>
          <cell r="AD84" t="str">
            <v>CNAVNA</v>
          </cell>
          <cell r="AF84" t="str">
            <v>-</v>
          </cell>
          <cell r="AH84" t="str">
            <v>JUNNAR</v>
          </cell>
          <cell r="AL84">
            <v>6305</v>
          </cell>
          <cell r="AM84">
            <v>100905</v>
          </cell>
          <cell r="AN84">
            <v>57</v>
          </cell>
          <cell r="AO84">
            <v>55</v>
          </cell>
          <cell r="AP84" t="str">
            <v>STABLE</v>
          </cell>
          <cell r="AU84" t="str">
            <v>REGULAR</v>
          </cell>
          <cell r="AV84" t="str">
            <v>MH14NB8306</v>
          </cell>
          <cell r="AW84" t="str">
            <v>TVS RAIDER DISC CONNECTED</v>
          </cell>
          <cell r="AX84">
            <v>46044</v>
          </cell>
          <cell r="AY84">
            <v>48</v>
          </cell>
          <cell r="AZ84" t="str">
            <v>02.07.26</v>
          </cell>
          <cell r="BA84" t="str">
            <v>KAILASH ATKARI</v>
          </cell>
          <cell r="BF84">
            <v>2</v>
          </cell>
          <cell r="ER84">
            <v>2</v>
          </cell>
          <cell r="ES84">
            <v>1</v>
          </cell>
          <cell r="ET84" t="str">
            <v>ZBHT0021</v>
          </cell>
          <cell r="EU84" t="str">
            <v>BoSVf5Vfgbc</v>
          </cell>
          <cell r="EV84" t="str">
            <v>Allocated</v>
          </cell>
          <cell r="EW84" t="str">
            <v>Payment (PAID)</v>
          </cell>
          <cell r="EX84" t="str">
            <v>Payment (PAID)</v>
          </cell>
          <cell r="EY84">
            <v>46205</v>
          </cell>
        </row>
        <row r="85">
          <cell r="A85">
            <v>460748946</v>
          </cell>
          <cell r="B85" t="str">
            <v>PRATHAMESH SANJAY KUDALE</v>
          </cell>
          <cell r="C85" t="str">
            <v>ONLINE</v>
          </cell>
          <cell r="D85" t="str">
            <v>31.07.26</v>
          </cell>
          <cell r="E85">
            <v>6300</v>
          </cell>
          <cell r="I85">
            <v>6124</v>
          </cell>
          <cell r="J85">
            <v>6119</v>
          </cell>
          <cell r="K85">
            <v>6240</v>
          </cell>
          <cell r="L85">
            <v>5943</v>
          </cell>
          <cell r="M85">
            <v>1</v>
          </cell>
          <cell r="N85" t="str">
            <v xml:space="preserve">STABLE </v>
          </cell>
          <cell r="O85" t="str">
            <v>PAID</v>
          </cell>
          <cell r="P85" t="str">
            <v>AMOL DHUMAL</v>
          </cell>
          <cell r="Q85">
            <v>99466.2</v>
          </cell>
          <cell r="R85">
            <v>121</v>
          </cell>
          <cell r="S85">
            <v>0</v>
          </cell>
          <cell r="T85">
            <v>5627</v>
          </cell>
          <cell r="U85" t="str">
            <v>30.06.26</v>
          </cell>
          <cell r="V85">
            <v>6.2509632975502757E-2</v>
          </cell>
          <cell r="W85">
            <v>5.2388558192932354E-3</v>
          </cell>
          <cell r="X85" t="str">
            <v>FLOW</v>
          </cell>
          <cell r="Y85" t="str">
            <v>PTP</v>
          </cell>
          <cell r="Z85" t="str">
            <v>BPTP</v>
          </cell>
          <cell r="AA85" t="str">
            <v>PTP</v>
          </cell>
          <cell r="AC85">
            <v>31</v>
          </cell>
          <cell r="AD85" t="str">
            <v>CAVA</v>
          </cell>
          <cell r="AF85" t="str">
            <v>-</v>
          </cell>
          <cell r="AH85" t="str">
            <v>DUMLA</v>
          </cell>
          <cell r="AL85">
            <v>6119</v>
          </cell>
          <cell r="AM85">
            <v>99466.2</v>
          </cell>
          <cell r="AN85">
            <v>26</v>
          </cell>
          <cell r="AO85">
            <v>55</v>
          </cell>
          <cell r="AP85" t="str">
            <v>FLOW</v>
          </cell>
          <cell r="AU85" t="str">
            <v>REGULAR</v>
          </cell>
          <cell r="AV85" t="str">
            <v>MH12WG1139</v>
          </cell>
          <cell r="AW85" t="str">
            <v>CLASSIC 350 DARK GUNMETAL GREY</v>
          </cell>
          <cell r="AX85">
            <v>45247</v>
          </cell>
          <cell r="AY85">
            <v>48</v>
          </cell>
          <cell r="AZ85" t="str">
            <v>02.07.26</v>
          </cell>
          <cell r="BA85" t="str">
            <v>KAILASH ATKARI</v>
          </cell>
          <cell r="BL85">
            <v>1</v>
          </cell>
          <cell r="EC85">
            <v>1</v>
          </cell>
          <cell r="ER85">
            <v>2</v>
          </cell>
          <cell r="ES85">
            <v>1</v>
          </cell>
          <cell r="ET85" t="str">
            <v>ZBHT0024</v>
          </cell>
          <cell r="EU85" t="str">
            <v>ko8CV2kufOm</v>
          </cell>
          <cell r="EV85" t="str">
            <v>Allocated</v>
          </cell>
          <cell r="EW85" t="str">
            <v>Left Message (LMCB)</v>
          </cell>
          <cell r="EX85" t="str">
            <v xml:space="preserve">Meet mother </v>
          </cell>
          <cell r="EY85">
            <v>46207</v>
          </cell>
        </row>
        <row r="86">
          <cell r="A86">
            <v>465745229</v>
          </cell>
          <cell r="B86" t="str">
            <v>GANESH MACHINDRA SALUNKE</v>
          </cell>
          <cell r="C86" t="str">
            <v>ONLINE</v>
          </cell>
          <cell r="D86" t="str">
            <v>21.07.26</v>
          </cell>
          <cell r="E86">
            <v>3500</v>
          </cell>
          <cell r="I86">
            <v>5140</v>
          </cell>
          <cell r="J86">
            <v>3468</v>
          </cell>
          <cell r="K86">
            <v>3543</v>
          </cell>
          <cell r="L86">
            <v>5108</v>
          </cell>
          <cell r="M86">
            <v>1</v>
          </cell>
          <cell r="N86" t="str">
            <v xml:space="preserve">STABLE </v>
          </cell>
          <cell r="O86" t="str">
            <v>PAID</v>
          </cell>
          <cell r="P86" t="str">
            <v>AMOL DHUMAL</v>
          </cell>
          <cell r="Q86">
            <v>99392</v>
          </cell>
          <cell r="R86">
            <v>75</v>
          </cell>
          <cell r="S86">
            <v>0</v>
          </cell>
          <cell r="T86">
            <v>1540</v>
          </cell>
          <cell r="U86" t="str">
            <v>STABLE</v>
          </cell>
          <cell r="V86">
            <v>6.2463001911213754E-2</v>
          </cell>
          <cell r="W86">
            <v>5.2349477268780076E-3</v>
          </cell>
          <cell r="X86" t="str">
            <v xml:space="preserve">STABLE </v>
          </cell>
          <cell r="Y86" t="str">
            <v>PTP</v>
          </cell>
          <cell r="Z86" t="str">
            <v>PTP</v>
          </cell>
          <cell r="AA86" t="str">
            <v>PTP</v>
          </cell>
          <cell r="AC86">
            <v>22</v>
          </cell>
          <cell r="AD86" t="str">
            <v>CAVA</v>
          </cell>
          <cell r="AF86" t="str">
            <v>-</v>
          </cell>
          <cell r="AH86" t="str">
            <v>SADAL GAON</v>
          </cell>
          <cell r="AL86">
            <v>3468</v>
          </cell>
          <cell r="AM86">
            <v>99392</v>
          </cell>
          <cell r="AN86">
            <v>26</v>
          </cell>
          <cell r="AO86">
            <v>25</v>
          </cell>
          <cell r="AP86" t="str">
            <v>STABLE</v>
          </cell>
          <cell r="AU86" t="str">
            <v>REGULAR</v>
          </cell>
          <cell r="AV86" t="str">
            <v>MH12XY1938</v>
          </cell>
          <cell r="AW86" t="str">
            <v>HONDA UNICORN 2B</v>
          </cell>
          <cell r="AX86">
            <v>45737</v>
          </cell>
          <cell r="AY86">
            <v>36</v>
          </cell>
          <cell r="AZ86" t="str">
            <v>02.07.26</v>
          </cell>
          <cell r="BA86" t="str">
            <v>KAILASH ATKARI</v>
          </cell>
          <cell r="BL86">
            <v>1</v>
          </cell>
          <cell r="ER86">
            <v>1</v>
          </cell>
          <cell r="ES86">
            <v>1</v>
          </cell>
          <cell r="ET86" t="str">
            <v>ZBHT0024</v>
          </cell>
          <cell r="EU86" t="str">
            <v>B6tw_o2E1m</v>
          </cell>
          <cell r="EV86" t="str">
            <v>Allocated</v>
          </cell>
          <cell r="EW86" t="str">
            <v>Left Message (LMCB)</v>
          </cell>
          <cell r="EX86" t="str">
            <v xml:space="preserve">Meet mother </v>
          </cell>
          <cell r="EY86">
            <v>46207</v>
          </cell>
        </row>
        <row r="87">
          <cell r="A87">
            <v>468093645</v>
          </cell>
          <cell r="B87" t="str">
            <v>MOOSA SOHAIL SHAIKH</v>
          </cell>
          <cell r="C87" t="str">
            <v>ONLINE</v>
          </cell>
          <cell r="D87" t="str">
            <v>31.07.26</v>
          </cell>
          <cell r="E87">
            <v>3750</v>
          </cell>
          <cell r="I87">
            <v>3682</v>
          </cell>
          <cell r="J87">
            <v>3682</v>
          </cell>
          <cell r="K87">
            <v>3682</v>
          </cell>
          <cell r="L87">
            <v>3614</v>
          </cell>
          <cell r="M87">
            <v>1</v>
          </cell>
          <cell r="N87" t="str">
            <v xml:space="preserve">STABLE </v>
          </cell>
          <cell r="O87" t="str">
            <v>PAID</v>
          </cell>
          <cell r="P87" t="str">
            <v>KIRAN KHAIRNAR</v>
          </cell>
          <cell r="Q87">
            <v>99027</v>
          </cell>
          <cell r="R87">
            <v>0</v>
          </cell>
          <cell r="S87">
            <v>0</v>
          </cell>
          <cell r="T87">
            <v>450</v>
          </cell>
          <cell r="U87" t="str">
            <v>-</v>
          </cell>
          <cell r="V87">
            <v>0.21455455863275791</v>
          </cell>
          <cell r="W87">
            <v>5.2157232830564674E-3</v>
          </cell>
          <cell r="X87" t="str">
            <v xml:space="preserve">STABLE </v>
          </cell>
          <cell r="Y87" t="str">
            <v>PTP</v>
          </cell>
          <cell r="Z87" t="str">
            <v>-</v>
          </cell>
          <cell r="AA87" t="str">
            <v>PTP</v>
          </cell>
          <cell r="AC87">
            <v>31</v>
          </cell>
          <cell r="AD87" t="str">
            <v>CAVA</v>
          </cell>
          <cell r="AF87" t="str">
            <v>-</v>
          </cell>
          <cell r="AH87" t="str">
            <v>BHWANI PETH</v>
          </cell>
          <cell r="AL87">
            <v>3682</v>
          </cell>
          <cell r="AM87">
            <v>99027</v>
          </cell>
          <cell r="AN87">
            <v>26</v>
          </cell>
          <cell r="AO87">
            <v>55</v>
          </cell>
          <cell r="AP87" t="str">
            <v>FLOW</v>
          </cell>
          <cell r="AU87" t="str">
            <v>REGULAR</v>
          </cell>
          <cell r="AV87" t="str">
            <v>MH12ZN6297</v>
          </cell>
          <cell r="AW87" t="str">
            <v>ACCESS 125 RIDE CONNECT TFT</v>
          </cell>
          <cell r="AX87">
            <v>46130</v>
          </cell>
          <cell r="AY87">
            <v>36</v>
          </cell>
          <cell r="AZ87" t="str">
            <v>02.07.26</v>
          </cell>
          <cell r="BA87" t="str">
            <v>VIJAY NIKAM</v>
          </cell>
          <cell r="CM87">
            <v>1</v>
          </cell>
          <cell r="EI87">
            <v>1</v>
          </cell>
          <cell r="ER87">
            <v>2</v>
          </cell>
          <cell r="ES87">
            <v>1</v>
          </cell>
          <cell r="ET87" t="str">
            <v>DUWT0014</v>
          </cell>
          <cell r="EU87" t="str">
            <v>k2HvUjnXhb</v>
          </cell>
          <cell r="EV87" t="str">
            <v>Allocated</v>
          </cell>
          <cell r="EW87" t="e">
            <v>#N/A</v>
          </cell>
          <cell r="EX87" t="e">
            <v>#N/A</v>
          </cell>
          <cell r="EY87" t="e">
            <v>#N/A</v>
          </cell>
        </row>
        <row r="88">
          <cell r="A88">
            <v>466324484</v>
          </cell>
          <cell r="B88" t="str">
            <v>ANIKET CHANDRAKANT VANJARI</v>
          </cell>
          <cell r="C88" t="str">
            <v>ONLINE</v>
          </cell>
          <cell r="D88" t="str">
            <v>31.07.26</v>
          </cell>
          <cell r="E88">
            <v>4900</v>
          </cell>
          <cell r="I88">
            <v>4811</v>
          </cell>
          <cell r="J88">
            <v>4617</v>
          </cell>
          <cell r="K88">
            <v>4703</v>
          </cell>
          <cell r="L88">
            <v>4528</v>
          </cell>
          <cell r="M88">
            <v>1</v>
          </cell>
          <cell r="N88" t="str">
            <v xml:space="preserve">STABLE </v>
          </cell>
          <cell r="O88" t="str">
            <v>PAID</v>
          </cell>
          <cell r="P88" t="str">
            <v>SACHIN INGALE</v>
          </cell>
          <cell r="Q88">
            <v>98696</v>
          </cell>
          <cell r="R88">
            <v>86</v>
          </cell>
          <cell r="S88">
            <v>0</v>
          </cell>
          <cell r="T88">
            <v>3150</v>
          </cell>
          <cell r="U88" t="str">
            <v>26.06.26</v>
          </cell>
          <cell r="V88">
            <v>0.10181129636853065</v>
          </cell>
          <cell r="W88">
            <v>5.198289609344332E-3</v>
          </cell>
          <cell r="X88" t="str">
            <v xml:space="preserve">STABLE </v>
          </cell>
          <cell r="Y88" t="str">
            <v>PTP</v>
          </cell>
          <cell r="Z88" t="str">
            <v>PTP</v>
          </cell>
          <cell r="AA88" t="str">
            <v>PTP</v>
          </cell>
          <cell r="AC88">
            <v>31</v>
          </cell>
          <cell r="AD88" t="str">
            <v>CAVNA</v>
          </cell>
          <cell r="AF88" t="str">
            <v>-</v>
          </cell>
          <cell r="AH88" t="str">
            <v>MAVAL</v>
          </cell>
          <cell r="AL88">
            <v>4617</v>
          </cell>
          <cell r="AM88">
            <v>98696</v>
          </cell>
          <cell r="AN88">
            <v>26</v>
          </cell>
          <cell r="AO88">
            <v>55</v>
          </cell>
          <cell r="AP88" t="str">
            <v>FLOW</v>
          </cell>
          <cell r="AU88" t="str">
            <v>REGULAR</v>
          </cell>
          <cell r="AV88" t="str">
            <v>MH14MM1990</v>
          </cell>
          <cell r="AW88" t="str">
            <v>YAMAHA FZ 15</v>
          </cell>
          <cell r="AX88">
            <v>45821</v>
          </cell>
          <cell r="AY88">
            <v>36</v>
          </cell>
          <cell r="AZ88" t="str">
            <v>02.07.26</v>
          </cell>
          <cell r="BA88" t="str">
            <v>VIJAY NIKAM</v>
          </cell>
          <cell r="CM88">
            <v>1</v>
          </cell>
          <cell r="EC88">
            <v>1</v>
          </cell>
          <cell r="ER88">
            <v>2</v>
          </cell>
          <cell r="ES88">
            <v>1</v>
          </cell>
          <cell r="ET88" t="str">
            <v>ZBHT0013</v>
          </cell>
          <cell r="EU88" t="str">
            <v>A2J6at9DVNc</v>
          </cell>
          <cell r="EV88" t="str">
            <v>Allocated</v>
          </cell>
          <cell r="EW88" t="e">
            <v>#N/A</v>
          </cell>
          <cell r="EX88" t="e">
            <v>#N/A</v>
          </cell>
          <cell r="EY88" t="e">
            <v>#N/A</v>
          </cell>
        </row>
        <row r="89">
          <cell r="A89">
            <v>462727406</v>
          </cell>
          <cell r="B89" t="str">
            <v>SHWETA PRASHANT KALE</v>
          </cell>
          <cell r="C89" t="str">
            <v>ONLINE</v>
          </cell>
          <cell r="D89" t="str">
            <v>25.07.26</v>
          </cell>
          <cell r="E89">
            <v>5032</v>
          </cell>
          <cell r="I89">
            <v>4932</v>
          </cell>
          <cell r="J89">
            <v>4683</v>
          </cell>
          <cell r="K89">
            <v>4791</v>
          </cell>
          <cell r="L89">
            <v>4583</v>
          </cell>
          <cell r="M89">
            <v>1</v>
          </cell>
          <cell r="N89" t="str">
            <v xml:space="preserve">STABLE </v>
          </cell>
          <cell r="O89" t="str">
            <v>PAID</v>
          </cell>
          <cell r="P89" t="str">
            <v>VIKRAM GAIKWAD</v>
          </cell>
          <cell r="Q89">
            <v>98550</v>
          </cell>
          <cell r="R89">
            <v>108</v>
          </cell>
          <cell r="S89">
            <v>0</v>
          </cell>
          <cell r="T89">
            <v>900</v>
          </cell>
          <cell r="U89" t="str">
            <v>25.06.26</v>
          </cell>
          <cell r="V89">
            <v>6.721687423869474E-2</v>
          </cell>
          <cell r="W89">
            <v>5.1905998318157159E-3</v>
          </cell>
          <cell r="X89" t="str">
            <v xml:space="preserve">STABLE </v>
          </cell>
          <cell r="Y89" t="str">
            <v>PTP</v>
          </cell>
          <cell r="Z89" t="str">
            <v>PTP</v>
          </cell>
          <cell r="AA89" t="str">
            <v>PTP</v>
          </cell>
          <cell r="AC89">
            <v>25</v>
          </cell>
          <cell r="AD89" t="str">
            <v>CAVNA</v>
          </cell>
          <cell r="AF89" t="str">
            <v>-</v>
          </cell>
          <cell r="AH89" t="str">
            <v>VISHRANTWADI</v>
          </cell>
          <cell r="AL89">
            <v>4683</v>
          </cell>
          <cell r="AM89">
            <v>98550</v>
          </cell>
          <cell r="AN89">
            <v>26</v>
          </cell>
          <cell r="AO89">
            <v>25</v>
          </cell>
          <cell r="AP89" t="str">
            <v>STABLE</v>
          </cell>
          <cell r="AU89" t="str">
            <v>REGULAR</v>
          </cell>
          <cell r="AV89" t="str">
            <v>MH14LN6712</v>
          </cell>
          <cell r="AW89" t="str">
            <v>BULLET 350 MILITARY BLACK</v>
          </cell>
          <cell r="AX89">
            <v>45411</v>
          </cell>
          <cell r="AY89">
            <v>48</v>
          </cell>
          <cell r="AZ89" t="str">
            <v>02.07.26</v>
          </cell>
          <cell r="BA89" t="str">
            <v>VIJAY NIKAM</v>
          </cell>
          <cell r="BL89">
            <v>1</v>
          </cell>
          <cell r="ER89">
            <v>1</v>
          </cell>
          <cell r="ES89">
            <v>1</v>
          </cell>
          <cell r="ET89" t="str">
            <v>ZBHT0012</v>
          </cell>
          <cell r="EU89" t="str">
            <v>B2WfW15fjz</v>
          </cell>
          <cell r="EV89" t="str">
            <v>Allocated</v>
          </cell>
          <cell r="EW89" t="str">
            <v>Promise To Pay (PTP)</v>
          </cell>
          <cell r="EX89" t="str">
            <v>Ptp</v>
          </cell>
          <cell r="EY89">
            <v>46224</v>
          </cell>
        </row>
        <row r="90">
          <cell r="A90">
            <v>464268783</v>
          </cell>
          <cell r="B90" t="str">
            <v>YOGESH NARAYAN PARIHAR</v>
          </cell>
          <cell r="I90">
            <v>5443</v>
          </cell>
          <cell r="J90">
            <v>27046</v>
          </cell>
          <cell r="K90">
            <v>6169</v>
          </cell>
          <cell r="L90">
            <v>32489</v>
          </cell>
          <cell r="M90">
            <v>5</v>
          </cell>
          <cell r="N90" t="str">
            <v>FLOW</v>
          </cell>
          <cell r="O90" t="str">
            <v>UNPAID</v>
          </cell>
          <cell r="P90" t="str">
            <v>NITIN KADAM</v>
          </cell>
          <cell r="Q90">
            <v>98284</v>
          </cell>
          <cell r="R90">
            <v>895</v>
          </cell>
          <cell r="S90">
            <v>0</v>
          </cell>
          <cell r="T90">
            <v>4478</v>
          </cell>
          <cell r="U90" t="str">
            <v>FLOW</v>
          </cell>
          <cell r="V90">
            <v>0.31629116396718787</v>
          </cell>
          <cell r="W90">
            <v>4.3933619735380347E-2</v>
          </cell>
          <cell r="X90" t="str">
            <v>FLOW</v>
          </cell>
          <cell r="Y90" t="str">
            <v>NC</v>
          </cell>
          <cell r="Z90" t="str">
            <v>NC</v>
          </cell>
          <cell r="AA90" t="str">
            <v>NC</v>
          </cell>
          <cell r="AB90" t="str">
            <v>Add not found</v>
          </cell>
          <cell r="AD90" t="str">
            <v>CNAVNA</v>
          </cell>
          <cell r="AF90" t="str">
            <v>ELG</v>
          </cell>
          <cell r="AH90" t="str">
            <v>TALAWADE</v>
          </cell>
          <cell r="AL90">
            <v>27046</v>
          </cell>
          <cell r="AM90">
            <v>98284</v>
          </cell>
          <cell r="AN90">
            <v>146</v>
          </cell>
          <cell r="AO90">
            <v>175</v>
          </cell>
          <cell r="AP90" t="str">
            <v>FLOW</v>
          </cell>
          <cell r="AU90" t="str">
            <v>NPA</v>
          </cell>
          <cell r="AV90" t="str">
            <v>MH21CD4927</v>
          </cell>
          <cell r="AW90" t="str">
            <v>HONDA SP 160 DOUBLE DISC</v>
          </cell>
          <cell r="AX90">
            <v>45574</v>
          </cell>
          <cell r="AY90">
            <v>36</v>
          </cell>
          <cell r="AZ90" t="str">
            <v>02.07.26</v>
          </cell>
          <cell r="BA90" t="str">
            <v>KAILASH ATKARI</v>
          </cell>
          <cell r="BU90">
            <v>1</v>
          </cell>
          <cell r="BX90">
            <v>1</v>
          </cell>
          <cell r="ER90">
            <v>2</v>
          </cell>
          <cell r="ES90">
            <v>1</v>
          </cell>
          <cell r="ET90" t="str">
            <v>ZBHT0011</v>
          </cell>
          <cell r="EU90" t="str">
            <v>G2kV8qdAW7</v>
          </cell>
          <cell r="EV90" t="str">
            <v>Allocated</v>
          </cell>
          <cell r="EW90" t="str">
            <v>No Such Person (NC_NSP)</v>
          </cell>
          <cell r="EX90" t="str">
            <v xml:space="preserve">Visit cm residence address nobody knows cm in this area </v>
          </cell>
          <cell r="EY90">
            <v>46210</v>
          </cell>
        </row>
        <row r="91">
          <cell r="A91">
            <v>467180214</v>
          </cell>
          <cell r="B91" t="str">
            <v>KOMAL ANIL CHAVAN</v>
          </cell>
          <cell r="C91" t="str">
            <v>ONLINE</v>
          </cell>
          <cell r="D91" t="str">
            <v>31.07.26</v>
          </cell>
          <cell r="E91">
            <v>2610</v>
          </cell>
          <cell r="I91">
            <v>4052</v>
          </cell>
          <cell r="J91">
            <v>2552</v>
          </cell>
          <cell r="K91">
            <v>2554</v>
          </cell>
          <cell r="L91">
            <v>3994</v>
          </cell>
          <cell r="M91">
            <v>1</v>
          </cell>
          <cell r="N91" t="str">
            <v xml:space="preserve">STABLE </v>
          </cell>
          <cell r="O91" t="str">
            <v>PAID</v>
          </cell>
          <cell r="P91" t="str">
            <v>VIKRAM GAIKWAD</v>
          </cell>
          <cell r="Q91">
            <v>97537</v>
          </cell>
          <cell r="R91">
            <v>2</v>
          </cell>
          <cell r="S91">
            <v>0</v>
          </cell>
          <cell r="T91">
            <v>900</v>
          </cell>
          <cell r="U91" t="str">
            <v>-</v>
          </cell>
          <cell r="V91">
            <v>6.6525948885028607E-2</v>
          </cell>
          <cell r="W91">
            <v>5.1372454164973057E-3</v>
          </cell>
          <cell r="X91" t="str">
            <v xml:space="preserve">STABLE </v>
          </cell>
          <cell r="Y91" t="str">
            <v>MPTP</v>
          </cell>
          <cell r="Z91" t="str">
            <v>-</v>
          </cell>
          <cell r="AA91" t="str">
            <v>MPTP</v>
          </cell>
          <cell r="AB91" t="str">
            <v>Add not found</v>
          </cell>
          <cell r="AC91">
            <v>31</v>
          </cell>
          <cell r="AD91" t="str">
            <v>CAVNA</v>
          </cell>
          <cell r="AF91" t="str">
            <v>-</v>
          </cell>
          <cell r="AH91" t="str">
            <v>YERWADA</v>
          </cell>
          <cell r="AL91">
            <v>3454</v>
          </cell>
          <cell r="AM91">
            <v>97537</v>
          </cell>
          <cell r="AN91">
            <v>26</v>
          </cell>
          <cell r="AO91">
            <v>55</v>
          </cell>
          <cell r="AP91" t="str">
            <v>FLOW</v>
          </cell>
          <cell r="AU91" t="str">
            <v>REGULAR</v>
          </cell>
          <cell r="AV91" t="str">
            <v>MH12YV1359</v>
          </cell>
          <cell r="AW91" t="str">
            <v>TVS JUPITER 110 DISC SXC OBDIIA</v>
          </cell>
          <cell r="AX91">
            <v>45958</v>
          </cell>
          <cell r="AY91">
            <v>36</v>
          </cell>
          <cell r="AZ91" t="str">
            <v>10.07.26</v>
          </cell>
          <cell r="BA91" t="str">
            <v>VIJAY NIKAM</v>
          </cell>
          <cell r="CM91">
            <v>1</v>
          </cell>
          <cell r="DK91">
            <v>2</v>
          </cell>
          <cell r="ER91">
            <v>3</v>
          </cell>
          <cell r="ES91">
            <v>1</v>
          </cell>
          <cell r="ET91" t="str">
            <v>ZBHT0012</v>
          </cell>
        </row>
        <row r="92">
          <cell r="A92">
            <v>460017651</v>
          </cell>
          <cell r="B92" t="str">
            <v>RAVINDRA BALASAHEB SHILIMKAR</v>
          </cell>
          <cell r="C92" t="str">
            <v>ONLINE</v>
          </cell>
          <cell r="D92" t="str">
            <v>23.07.26</v>
          </cell>
          <cell r="E92">
            <v>6700</v>
          </cell>
          <cell r="I92">
            <v>6422</v>
          </cell>
          <cell r="J92">
            <v>5493</v>
          </cell>
          <cell r="K92">
            <v>5628</v>
          </cell>
          <cell r="L92">
            <v>5215</v>
          </cell>
          <cell r="M92">
            <v>1</v>
          </cell>
          <cell r="N92" t="str">
            <v xml:space="preserve">STABLE </v>
          </cell>
          <cell r="O92" t="str">
            <v>PAID</v>
          </cell>
          <cell r="P92" t="str">
            <v>AKSHAY KARALE</v>
          </cell>
          <cell r="Q92">
            <v>97101.119999999995</v>
          </cell>
          <cell r="R92">
            <v>135</v>
          </cell>
          <cell r="S92">
            <v>0</v>
          </cell>
          <cell r="T92">
            <v>6750</v>
          </cell>
          <cell r="U92" t="str">
            <v>24.06.26</v>
          </cell>
          <cell r="V92">
            <v>8.2868762272020183E-2</v>
          </cell>
          <cell r="W92">
            <v>5.1142877436947502E-3</v>
          </cell>
          <cell r="X92" t="str">
            <v xml:space="preserve">STABLE </v>
          </cell>
          <cell r="Y92" t="str">
            <v>PTP</v>
          </cell>
          <cell r="Z92" t="str">
            <v>PTP</v>
          </cell>
          <cell r="AA92" t="str">
            <v>PTP</v>
          </cell>
          <cell r="AC92">
            <v>25</v>
          </cell>
          <cell r="AD92" t="str">
            <v>CAVA</v>
          </cell>
          <cell r="AF92" t="str">
            <v>-</v>
          </cell>
          <cell r="AH92" t="str">
            <v>BHOR</v>
          </cell>
          <cell r="AL92">
            <v>5493</v>
          </cell>
          <cell r="AM92">
            <v>97101.119999999995</v>
          </cell>
          <cell r="AN92">
            <v>26</v>
          </cell>
          <cell r="AO92">
            <v>25</v>
          </cell>
          <cell r="AP92" t="str">
            <v>STABLE</v>
          </cell>
          <cell r="AU92" t="str">
            <v>REGULAR</v>
          </cell>
          <cell r="AV92" t="str">
            <v>MH12VY4073</v>
          </cell>
          <cell r="AW92" t="str">
            <v>BULLET 350 BLACK GOLD</v>
          </cell>
          <cell r="AX92">
            <v>45205</v>
          </cell>
          <cell r="AY92">
            <v>48</v>
          </cell>
          <cell r="AZ92" t="str">
            <v>02.07.26</v>
          </cell>
          <cell r="BA92" t="str">
            <v>VIJAY NIKAM</v>
          </cell>
          <cell r="BR92">
            <v>1</v>
          </cell>
          <cell r="ER92">
            <v>1</v>
          </cell>
          <cell r="ES92">
            <v>1</v>
          </cell>
          <cell r="ET92" t="str">
            <v>DUWT0011</v>
          </cell>
          <cell r="EU92" t="str">
            <v>AoiG3KCrpOIc</v>
          </cell>
          <cell r="EV92" t="str">
            <v>Allocated</v>
          </cell>
          <cell r="EW92" t="str">
            <v>Promise To Pay (PTP)</v>
          </cell>
          <cell r="EX92" t="str">
            <v>Customer home visit promise to pay amount 8000 ptp date 20.07.2026</v>
          </cell>
          <cell r="EY92">
            <v>46223</v>
          </cell>
        </row>
        <row r="93">
          <cell r="A93">
            <v>461001866</v>
          </cell>
          <cell r="B93" t="str">
            <v>PANKAJ GANPAT LAHANE</v>
          </cell>
          <cell r="C93" t="str">
            <v>ONLINE</v>
          </cell>
          <cell r="D93" t="str">
            <v>03.07.26</v>
          </cell>
          <cell r="E93">
            <v>5550</v>
          </cell>
          <cell r="I93">
            <v>5309</v>
          </cell>
          <cell r="J93">
            <v>15783</v>
          </cell>
          <cell r="K93">
            <v>5777</v>
          </cell>
          <cell r="L93">
            <v>15542</v>
          </cell>
          <cell r="M93">
            <v>3</v>
          </cell>
          <cell r="N93" t="str">
            <v xml:space="preserve">STABLE </v>
          </cell>
          <cell r="O93" t="str">
            <v>PAID</v>
          </cell>
          <cell r="P93" t="str">
            <v>ANWAR SHAIKH</v>
          </cell>
          <cell r="Q93">
            <v>96683</v>
          </cell>
          <cell r="R93">
            <v>612</v>
          </cell>
          <cell r="S93">
            <v>0</v>
          </cell>
          <cell r="T93">
            <v>900</v>
          </cell>
          <cell r="U93" t="str">
            <v>01.06.26</v>
          </cell>
          <cell r="V93">
            <v>0.28101823454696911</v>
          </cell>
          <cell r="W93">
            <v>3.0964952147101866E-2</v>
          </cell>
          <cell r="X93" t="str">
            <v xml:space="preserve">STABLE </v>
          </cell>
          <cell r="Y93" t="str">
            <v>PAID</v>
          </cell>
          <cell r="Z93" t="str">
            <v>PAID</v>
          </cell>
          <cell r="AA93" t="str">
            <v>PAID</v>
          </cell>
          <cell r="AF93" t="str">
            <v>ELG</v>
          </cell>
          <cell r="AH93" t="str">
            <v>MOSHI</v>
          </cell>
          <cell r="AL93">
            <v>15783</v>
          </cell>
          <cell r="AM93">
            <v>96683</v>
          </cell>
          <cell r="AN93">
            <v>87</v>
          </cell>
          <cell r="AO93">
            <v>86</v>
          </cell>
          <cell r="AP93" t="str">
            <v>STABLE</v>
          </cell>
          <cell r="AU93" t="str">
            <v>REGULAR</v>
          </cell>
          <cell r="AV93" t="str">
            <v>MH14LF7047</v>
          </cell>
          <cell r="AW93" t="str">
            <v>BULLET 350 MILITARY BLACK</v>
          </cell>
          <cell r="AX93">
            <v>45265</v>
          </cell>
          <cell r="AY93">
            <v>48</v>
          </cell>
          <cell r="AZ93" t="str">
            <v>02.07.26</v>
          </cell>
          <cell r="BA93" t="str">
            <v>VIJAY NIKAM</v>
          </cell>
          <cell r="BC93">
            <v>1</v>
          </cell>
          <cell r="ER93">
            <v>1</v>
          </cell>
          <cell r="ES93">
            <v>1</v>
          </cell>
          <cell r="ET93" t="str">
            <v>ZBHT0009</v>
          </cell>
          <cell r="EU93" t="str">
            <v>B2wvM_bVsEgc</v>
          </cell>
          <cell r="EV93" t="str">
            <v>Allocated</v>
          </cell>
          <cell r="EW93" t="str">
            <v>Left Message (LMCB)</v>
          </cell>
          <cell r="EX93" t="str">
            <v xml:space="preserve">Customer shifted from address msg to room owner </v>
          </cell>
          <cell r="EY93">
            <v>46204</v>
          </cell>
        </row>
        <row r="94">
          <cell r="A94">
            <v>467786077</v>
          </cell>
          <cell r="B94" t="str">
            <v>HRUSHIKESH KHANDU HATTE</v>
          </cell>
          <cell r="C94" t="str">
            <v>ONLINE</v>
          </cell>
          <cell r="D94" t="str">
            <v>14.07.26</v>
          </cell>
          <cell r="E94">
            <v>4500</v>
          </cell>
          <cell r="I94">
            <v>3855</v>
          </cell>
          <cell r="J94">
            <v>3855</v>
          </cell>
          <cell r="K94">
            <v>3903</v>
          </cell>
          <cell r="L94">
            <v>3210</v>
          </cell>
          <cell r="M94">
            <v>1</v>
          </cell>
          <cell r="N94" t="str">
            <v xml:space="preserve">STABLE </v>
          </cell>
          <cell r="O94" t="str">
            <v>PAID</v>
          </cell>
          <cell r="P94" t="str">
            <v>SACHIN KHAPRE</v>
          </cell>
          <cell r="Q94">
            <v>96622</v>
          </cell>
          <cell r="R94">
            <v>48</v>
          </cell>
          <cell r="S94">
            <v>0</v>
          </cell>
          <cell r="T94">
            <v>450</v>
          </cell>
          <cell r="U94" t="str">
            <v>-</v>
          </cell>
          <cell r="V94">
            <v>0.11556876795610171</v>
          </cell>
          <cell r="W94">
            <v>5.0890526326707059E-3</v>
          </cell>
          <cell r="X94" t="str">
            <v>RB</v>
          </cell>
          <cell r="Y94" t="str">
            <v>PAID</v>
          </cell>
          <cell r="Z94" t="str">
            <v>-</v>
          </cell>
          <cell r="AA94" t="str">
            <v>PAID</v>
          </cell>
          <cell r="AD94" t="str">
            <v>CAVA</v>
          </cell>
          <cell r="AF94" t="str">
            <v>-</v>
          </cell>
          <cell r="AH94" t="str">
            <v>KALEWADI</v>
          </cell>
          <cell r="AL94">
            <v>4353</v>
          </cell>
          <cell r="AM94">
            <v>96622</v>
          </cell>
          <cell r="AN94">
            <v>21</v>
          </cell>
          <cell r="AO94">
            <v>20</v>
          </cell>
          <cell r="AP94" t="str">
            <v>STABLE</v>
          </cell>
          <cell r="AU94" t="str">
            <v>REGULAR</v>
          </cell>
          <cell r="AV94" t="str">
            <v>MH14NC0528</v>
          </cell>
          <cell r="AW94" t="str">
            <v>SUZUKI BURGMAN STREET</v>
          </cell>
          <cell r="AX94">
            <v>46071</v>
          </cell>
          <cell r="AY94">
            <v>36</v>
          </cell>
          <cell r="AZ94" t="str">
            <v>10.07.26</v>
          </cell>
          <cell r="BA94" t="str">
            <v>KAILASH ATKARI</v>
          </cell>
          <cell r="CG94">
            <v>1</v>
          </cell>
          <cell r="CS94">
            <v>1</v>
          </cell>
          <cell r="DQ94">
            <v>1</v>
          </cell>
          <cell r="ER94">
            <v>3</v>
          </cell>
          <cell r="ES94">
            <v>1</v>
          </cell>
          <cell r="ET94" t="str">
            <v>ZBHT0015</v>
          </cell>
        </row>
        <row r="95">
          <cell r="A95">
            <v>466294591</v>
          </cell>
          <cell r="B95" t="str">
            <v>VAIBHAV SANJAY SABLE</v>
          </cell>
          <cell r="I95">
            <v>4490</v>
          </cell>
          <cell r="J95">
            <v>8864.4599999999991</v>
          </cell>
          <cell r="K95">
            <v>4439.4599999999991</v>
          </cell>
          <cell r="L95">
            <v>13354.46</v>
          </cell>
          <cell r="M95">
            <v>2</v>
          </cell>
          <cell r="N95" t="str">
            <v>FLOW</v>
          </cell>
          <cell r="O95" t="str">
            <v>UNPAID</v>
          </cell>
          <cell r="P95" t="str">
            <v>HEMANT WALUNJ</v>
          </cell>
          <cell r="Q95">
            <v>96329</v>
          </cell>
          <cell r="R95">
            <v>65</v>
          </cell>
          <cell r="S95">
            <v>0</v>
          </cell>
          <cell r="T95">
            <v>900</v>
          </cell>
          <cell r="U95" t="str">
            <v>FLOW</v>
          </cell>
          <cell r="V95">
            <v>0.30976047610161705</v>
          </cell>
          <cell r="W95">
            <v>1.79104764888075E-2</v>
          </cell>
          <cell r="X95" t="str">
            <v>FLOW</v>
          </cell>
          <cell r="Y95" t="str">
            <v>RTP</v>
          </cell>
          <cell r="Z95" t="str">
            <v>RTP</v>
          </cell>
          <cell r="AA95" t="str">
            <v>RTP</v>
          </cell>
          <cell r="AF95" t="str">
            <v>-</v>
          </cell>
          <cell r="AH95" t="str">
            <v>AMBETHAN</v>
          </cell>
          <cell r="AL95">
            <v>8864.4599999999991</v>
          </cell>
          <cell r="AM95">
            <v>96329</v>
          </cell>
          <cell r="AN95">
            <v>57</v>
          </cell>
          <cell r="AO95">
            <v>86</v>
          </cell>
          <cell r="AP95" t="str">
            <v>FLOW</v>
          </cell>
          <cell r="AU95" t="str">
            <v>REGULAR</v>
          </cell>
          <cell r="AV95" t="str">
            <v>MH14MK8568</v>
          </cell>
          <cell r="AW95" t="str">
            <v>BAJAJ CHETAK 3503</v>
          </cell>
          <cell r="AX95">
            <v>45817</v>
          </cell>
          <cell r="AY95">
            <v>36</v>
          </cell>
          <cell r="AZ95" t="str">
            <v>02.07.26</v>
          </cell>
          <cell r="BA95" t="str">
            <v>KAILASH ATKARI</v>
          </cell>
          <cell r="ER95">
            <v>0</v>
          </cell>
          <cell r="ES95" t="str">
            <v/>
          </cell>
          <cell r="ET95" t="str">
            <v>ZBHT0010</v>
          </cell>
          <cell r="EU95" t="str">
            <v>G6fMdQ8dp8S</v>
          </cell>
          <cell r="EV95" t="str">
            <v>Allocated</v>
          </cell>
          <cell r="EW95" t="e">
            <v>#N/A</v>
          </cell>
          <cell r="EX95" t="e">
            <v>#N/A</v>
          </cell>
          <cell r="EY95" t="e">
            <v>#N/A</v>
          </cell>
        </row>
        <row r="96">
          <cell r="A96">
            <v>464384033</v>
          </cell>
          <cell r="B96" t="str">
            <v>LAXMAN RAJU PAWAR</v>
          </cell>
          <cell r="C96" t="str">
            <v>ONLINE</v>
          </cell>
          <cell r="D96" t="str">
            <v>19.07.26</v>
          </cell>
          <cell r="E96">
            <v>35750</v>
          </cell>
          <cell r="I96">
            <v>4881</v>
          </cell>
          <cell r="J96">
            <v>29174</v>
          </cell>
          <cell r="K96">
            <v>5962</v>
          </cell>
          <cell r="L96">
            <v>-1695</v>
          </cell>
          <cell r="M96">
            <v>6</v>
          </cell>
          <cell r="N96" t="str">
            <v>RB</v>
          </cell>
          <cell r="O96" t="str">
            <v>PAID</v>
          </cell>
          <cell r="P96" t="str">
            <v>NITIN KADAM</v>
          </cell>
          <cell r="Q96">
            <v>96129</v>
          </cell>
          <cell r="R96">
            <v>1193</v>
          </cell>
          <cell r="S96">
            <v>0</v>
          </cell>
          <cell r="T96">
            <v>5850</v>
          </cell>
          <cell r="U96" t="str">
            <v>FLOW</v>
          </cell>
          <cell r="V96">
            <v>0.50927110325013492</v>
          </cell>
          <cell r="W96">
            <v>4.2018212245512519E-2</v>
          </cell>
          <cell r="X96" t="str">
            <v>RB</v>
          </cell>
          <cell r="Y96" t="str">
            <v>PAID</v>
          </cell>
          <cell r="Z96" t="str">
            <v>NC</v>
          </cell>
          <cell r="AA96" t="str">
            <v>PAID</v>
          </cell>
          <cell r="AD96" t="str">
            <v>CAVNA</v>
          </cell>
          <cell r="AF96" t="str">
            <v>ELG</v>
          </cell>
          <cell r="AH96" t="str">
            <v>CHIKHALI</v>
          </cell>
          <cell r="AL96">
            <v>29174</v>
          </cell>
          <cell r="AM96">
            <v>96129</v>
          </cell>
          <cell r="AN96">
            <v>177</v>
          </cell>
          <cell r="AO96">
            <v>0</v>
          </cell>
          <cell r="AP96" t="str">
            <v>RB</v>
          </cell>
          <cell r="AU96" t="str">
            <v>NPA</v>
          </cell>
          <cell r="AV96" t="str">
            <v>MH14LW8132</v>
          </cell>
          <cell r="AW96" t="str">
            <v>XPULSE 200 4V PRO</v>
          </cell>
          <cell r="AX96">
            <v>45586</v>
          </cell>
          <cell r="AY96">
            <v>36</v>
          </cell>
          <cell r="AZ96" t="str">
            <v>02.07.26</v>
          </cell>
          <cell r="BA96" t="str">
            <v>KAILASH ATKARI</v>
          </cell>
          <cell r="BU96">
            <v>1</v>
          </cell>
          <cell r="BX96">
            <v>1</v>
          </cell>
          <cell r="CD96">
            <v>1</v>
          </cell>
          <cell r="ER96">
            <v>3</v>
          </cell>
          <cell r="ES96">
            <v>1</v>
          </cell>
          <cell r="ET96" t="str">
            <v>ZBHT0011</v>
          </cell>
          <cell r="EU96" t="str">
            <v>G6QxgmG6eI7</v>
          </cell>
          <cell r="EV96" t="str">
            <v>Allocated</v>
          </cell>
          <cell r="EW96" t="str">
            <v>Left Message (LMCB)</v>
          </cell>
          <cell r="EX96" t="str">
            <v xml:space="preserve">Visit cm residence address CNAVNA cm mother sd he is not living here for along time not a his new address </v>
          </cell>
          <cell r="EY96">
            <v>46210</v>
          </cell>
        </row>
        <row r="97">
          <cell r="A97">
            <v>467440387</v>
          </cell>
          <cell r="B97" t="str">
            <v>ROHIT BHAGWAN SASANE</v>
          </cell>
          <cell r="I97">
            <v>4977</v>
          </cell>
          <cell r="J97">
            <v>29244</v>
          </cell>
          <cell r="K97">
            <v>5762</v>
          </cell>
          <cell r="L97">
            <v>34221</v>
          </cell>
          <cell r="M97">
            <v>6</v>
          </cell>
          <cell r="N97" t="str">
            <v>FLOW</v>
          </cell>
          <cell r="O97" t="str">
            <v>UNPAID</v>
          </cell>
          <cell r="P97" t="str">
            <v>VIKRAM GAIKWAD</v>
          </cell>
          <cell r="Q97">
            <v>94573</v>
          </cell>
          <cell r="R97">
            <v>1403</v>
          </cell>
          <cell r="S97">
            <v>0</v>
          </cell>
          <cell r="T97">
            <v>2700</v>
          </cell>
          <cell r="U97" t="str">
            <v>-</v>
          </cell>
          <cell r="V97">
            <v>0.5444366407995026</v>
          </cell>
          <cell r="W97">
            <v>4.1338080981752179E-2</v>
          </cell>
          <cell r="X97" t="str">
            <v>FLOW</v>
          </cell>
          <cell r="Y97" t="str">
            <v>NC</v>
          </cell>
          <cell r="Z97" t="str">
            <v>-</v>
          </cell>
          <cell r="AA97" t="str">
            <v>NC</v>
          </cell>
          <cell r="AD97" t="str">
            <v>CNAVNA</v>
          </cell>
          <cell r="AF97" t="str">
            <v>ELG</v>
          </cell>
          <cell r="AH97" t="str">
            <v>DHANORI</v>
          </cell>
          <cell r="AL97">
            <v>29244</v>
          </cell>
          <cell r="AM97">
            <v>94573</v>
          </cell>
          <cell r="AN97">
            <v>177</v>
          </cell>
          <cell r="AO97">
            <v>206</v>
          </cell>
          <cell r="AP97" t="str">
            <v>FLOW</v>
          </cell>
          <cell r="AU97" t="str">
            <v>NPA</v>
          </cell>
          <cell r="AV97" t="str">
            <v>MH12ZH5240</v>
          </cell>
          <cell r="AW97" t="str">
            <v>HONDA ACTIVA DLX 2B</v>
          </cell>
          <cell r="AX97">
            <v>46006</v>
          </cell>
          <cell r="AY97">
            <v>24</v>
          </cell>
          <cell r="AZ97" t="str">
            <v>02.07.26</v>
          </cell>
          <cell r="BA97" t="str">
            <v>VIJAY NIKAM</v>
          </cell>
          <cell r="BX97">
            <v>1</v>
          </cell>
          <cell r="DQ97">
            <v>1</v>
          </cell>
          <cell r="EC97">
            <v>1</v>
          </cell>
          <cell r="ER97">
            <v>3</v>
          </cell>
          <cell r="ES97">
            <v>1</v>
          </cell>
          <cell r="ET97" t="str">
            <v>ZBHT0012</v>
          </cell>
          <cell r="EU97" t="str">
            <v>GPwkc83T3bOm</v>
          </cell>
          <cell r="EV97" t="str">
            <v>Allocated</v>
          </cell>
          <cell r="EW97" t="str">
            <v>No Such Person (NC_NSP)</v>
          </cell>
          <cell r="EX97" t="str">
            <v>Nc</v>
          </cell>
          <cell r="EY97">
            <v>46211</v>
          </cell>
        </row>
        <row r="98">
          <cell r="A98">
            <v>467440993</v>
          </cell>
          <cell r="B98" t="str">
            <v>ARCHANA SHIVAJI DAVKHAR</v>
          </cell>
          <cell r="I98">
            <v>3535</v>
          </cell>
          <cell r="J98">
            <v>17001</v>
          </cell>
          <cell r="K98">
            <v>3506</v>
          </cell>
          <cell r="L98">
            <v>20536</v>
          </cell>
          <cell r="M98">
            <v>5</v>
          </cell>
          <cell r="N98" t="str">
            <v>FLOW</v>
          </cell>
          <cell r="O98" t="str">
            <v>UNPAID</v>
          </cell>
          <cell r="P98" t="str">
            <v>VIKRAM GAIKWAD</v>
          </cell>
          <cell r="Q98">
            <v>94419</v>
          </cell>
          <cell r="R98">
            <v>645</v>
          </cell>
          <cell r="S98">
            <v>0</v>
          </cell>
          <cell r="T98">
            <v>2250</v>
          </cell>
          <cell r="U98" t="str">
            <v>FLOW</v>
          </cell>
          <cell r="V98">
            <v>0.46208248127511059</v>
          </cell>
          <cell r="W98">
            <v>4.2205938319511582E-2</v>
          </cell>
          <cell r="X98" t="str">
            <v>FLOW</v>
          </cell>
          <cell r="Y98" t="str">
            <v>NC</v>
          </cell>
          <cell r="Z98" t="str">
            <v>NC</v>
          </cell>
          <cell r="AA98" t="str">
            <v>NC</v>
          </cell>
          <cell r="AB98" t="str">
            <v>Add not found</v>
          </cell>
          <cell r="AD98" t="str">
            <v>CNAVNA</v>
          </cell>
          <cell r="AF98" t="str">
            <v>ELG</v>
          </cell>
          <cell r="AH98" t="str">
            <v>DIGHI</v>
          </cell>
          <cell r="AL98">
            <v>17001</v>
          </cell>
          <cell r="AM98">
            <v>94419</v>
          </cell>
          <cell r="AN98">
            <v>146</v>
          </cell>
          <cell r="AO98">
            <v>175</v>
          </cell>
          <cell r="AP98" t="str">
            <v>FLOW</v>
          </cell>
          <cell r="AU98" t="str">
            <v>NPA</v>
          </cell>
          <cell r="AW98" t="str">
            <v>HONDA ACTIVA 125 DISC BSVI</v>
          </cell>
          <cell r="AX98">
            <v>46006</v>
          </cell>
          <cell r="AY98">
            <v>36</v>
          </cell>
          <cell r="AZ98" t="str">
            <v>02.07.26</v>
          </cell>
          <cell r="BA98" t="str">
            <v>VIJAY NIKAM</v>
          </cell>
          <cell r="CM98">
            <v>1</v>
          </cell>
          <cell r="ER98">
            <v>1</v>
          </cell>
          <cell r="ES98">
            <v>1</v>
          </cell>
          <cell r="ET98" t="str">
            <v>ZBHT0012</v>
          </cell>
          <cell r="EU98" t="str">
            <v>A6S8ct3aw9Ez</v>
          </cell>
          <cell r="EV98" t="str">
            <v>Allocated</v>
          </cell>
          <cell r="EW98" t="e">
            <v>#N/A</v>
          </cell>
          <cell r="EX98" t="e">
            <v>#N/A</v>
          </cell>
          <cell r="EY98" t="e">
            <v>#N/A</v>
          </cell>
        </row>
        <row r="99">
          <cell r="A99">
            <v>466775197</v>
          </cell>
          <cell r="B99" t="str">
            <v>ALKA BHAGWAN CHAURE</v>
          </cell>
          <cell r="C99" t="str">
            <v>ONLINE</v>
          </cell>
          <cell r="D99" t="str">
            <v>08.07.26</v>
          </cell>
          <cell r="E99">
            <v>4158</v>
          </cell>
          <cell r="I99">
            <v>4058</v>
          </cell>
          <cell r="J99">
            <v>11928</v>
          </cell>
          <cell r="K99">
            <v>4339</v>
          </cell>
          <cell r="L99">
            <v>11828</v>
          </cell>
          <cell r="M99">
            <v>3</v>
          </cell>
          <cell r="N99" t="str">
            <v xml:space="preserve">STABLE </v>
          </cell>
          <cell r="O99" t="str">
            <v>PAID</v>
          </cell>
          <cell r="P99" t="str">
            <v>SACHIN INGALE</v>
          </cell>
          <cell r="Q99">
            <v>94243</v>
          </cell>
          <cell r="R99">
            <v>527</v>
          </cell>
          <cell r="S99">
            <v>0</v>
          </cell>
          <cell r="T99">
            <v>3558.34</v>
          </cell>
          <cell r="U99" t="str">
            <v>FLOW</v>
          </cell>
          <cell r="V99">
            <v>0.3681121875237533</v>
          </cell>
          <cell r="W99">
            <v>3.0183486085447506E-2</v>
          </cell>
          <cell r="X99" t="str">
            <v xml:space="preserve">STABLE </v>
          </cell>
          <cell r="Y99" t="str">
            <v>PAID</v>
          </cell>
          <cell r="Z99" t="str">
            <v>PTP</v>
          </cell>
          <cell r="AA99" t="str">
            <v>PAID</v>
          </cell>
          <cell r="AC99">
            <v>22</v>
          </cell>
          <cell r="AD99" t="str">
            <v>CAVA</v>
          </cell>
          <cell r="AF99" t="str">
            <v>-</v>
          </cell>
          <cell r="AH99" t="str">
            <v xml:space="preserve">KAMSHET </v>
          </cell>
          <cell r="AL99">
            <v>11928</v>
          </cell>
          <cell r="AM99">
            <v>94243</v>
          </cell>
          <cell r="AN99">
            <v>87</v>
          </cell>
          <cell r="AO99">
            <v>86</v>
          </cell>
          <cell r="AP99" t="str">
            <v>STABLE</v>
          </cell>
          <cell r="AU99" t="str">
            <v>REGULAR</v>
          </cell>
          <cell r="AV99" t="str">
            <v>MH14MU2504</v>
          </cell>
          <cell r="AW99" t="str">
            <v>XTREME 125 R</v>
          </cell>
          <cell r="AX99">
            <v>45897</v>
          </cell>
          <cell r="AY99">
            <v>36</v>
          </cell>
          <cell r="AZ99" t="str">
            <v>02.07.26</v>
          </cell>
          <cell r="BA99" t="str">
            <v>VIJAY NIKAM</v>
          </cell>
          <cell r="BU99">
            <v>2</v>
          </cell>
          <cell r="BX99">
            <v>2</v>
          </cell>
          <cell r="ER99">
            <v>4</v>
          </cell>
          <cell r="ES99">
            <v>1</v>
          </cell>
          <cell r="ET99" t="str">
            <v>ZBHT0013</v>
          </cell>
          <cell r="EU99" t="str">
            <v>Goy2rMOILCc</v>
          </cell>
          <cell r="EV99" t="str">
            <v>Allocated</v>
          </cell>
          <cell r="EW99" t="str">
            <v>Promise To Pay (PTP)</v>
          </cell>
          <cell r="EX99" t="str">
            <v>Ptp</v>
          </cell>
          <cell r="EY99">
            <v>46218</v>
          </cell>
        </row>
        <row r="100">
          <cell r="A100">
            <v>463343105</v>
          </cell>
          <cell r="B100" t="str">
            <v>GANESH BALU KOLEKAR</v>
          </cell>
          <cell r="I100">
            <v>3923</v>
          </cell>
          <cell r="J100">
            <v>16938</v>
          </cell>
          <cell r="K100">
            <v>2213</v>
          </cell>
          <cell r="L100">
            <v>20861</v>
          </cell>
          <cell r="M100">
            <v>5</v>
          </cell>
          <cell r="N100" t="str">
            <v>FLOW</v>
          </cell>
          <cell r="O100" t="str">
            <v>UNPAID</v>
          </cell>
          <cell r="P100" t="str">
            <v>HEMANT WALUNJ</v>
          </cell>
          <cell r="Q100">
            <v>93218</v>
          </cell>
          <cell r="R100">
            <v>967</v>
          </cell>
          <cell r="S100">
            <v>0</v>
          </cell>
          <cell r="T100">
            <v>6750</v>
          </cell>
          <cell r="U100" t="str">
            <v>FLOW</v>
          </cell>
          <cell r="V100">
            <v>0.58440589559209821</v>
          </cell>
          <cell r="W100">
            <v>4.1669083111113558E-2</v>
          </cell>
          <cell r="X100" t="str">
            <v>FLOW</v>
          </cell>
          <cell r="Y100" t="str">
            <v>RTP</v>
          </cell>
          <cell r="Z100" t="str">
            <v>RTP</v>
          </cell>
          <cell r="AA100" t="str">
            <v>RTP</v>
          </cell>
          <cell r="AF100" t="str">
            <v>ELG</v>
          </cell>
          <cell r="AH100" t="str">
            <v>BIRADWADI</v>
          </cell>
          <cell r="AL100">
            <v>16938</v>
          </cell>
          <cell r="AM100">
            <v>93218</v>
          </cell>
          <cell r="AN100">
            <v>146</v>
          </cell>
          <cell r="AO100">
            <v>175</v>
          </cell>
          <cell r="AP100" t="str">
            <v>FLOW</v>
          </cell>
          <cell r="AU100" t="str">
            <v>NPA</v>
          </cell>
          <cell r="AV100" t="str">
            <v>MH14LR2068</v>
          </cell>
          <cell r="AW100" t="str">
            <v>TVS JUPITER 125 DISC SXC</v>
          </cell>
          <cell r="AX100">
            <v>45472</v>
          </cell>
          <cell r="AY100">
            <v>48</v>
          </cell>
          <cell r="AZ100" t="str">
            <v>02.07.26</v>
          </cell>
          <cell r="BA100" t="str">
            <v>KAILASH ATKARI</v>
          </cell>
          <cell r="CA100">
            <v>1</v>
          </cell>
          <cell r="ER100">
            <v>1</v>
          </cell>
          <cell r="ES100">
            <v>1</v>
          </cell>
          <cell r="ET100" t="str">
            <v>ZBHT0010</v>
          </cell>
          <cell r="EU100" t="str">
            <v>kPgAxgqq4NIz</v>
          </cell>
          <cell r="EV100" t="str">
            <v>Allocated</v>
          </cell>
          <cell r="EW100" t="e">
            <v>#N/A</v>
          </cell>
          <cell r="EX100" t="e">
            <v>#N/A</v>
          </cell>
          <cell r="EY100" t="e">
            <v>#N/A</v>
          </cell>
        </row>
        <row r="101">
          <cell r="A101">
            <v>465280105</v>
          </cell>
          <cell r="B101" t="str">
            <v>ABHIJEET BAPU SHINDE</v>
          </cell>
          <cell r="C101" t="str">
            <v>ONLINE</v>
          </cell>
          <cell r="D101" t="str">
            <v>31.07.26</v>
          </cell>
          <cell r="E101">
            <v>3690</v>
          </cell>
          <cell r="I101">
            <v>3565</v>
          </cell>
          <cell r="J101">
            <v>3565</v>
          </cell>
          <cell r="K101">
            <v>3595</v>
          </cell>
          <cell r="L101">
            <v>3440</v>
          </cell>
          <cell r="M101">
            <v>1</v>
          </cell>
          <cell r="N101" t="str">
            <v xml:space="preserve">STABLE </v>
          </cell>
          <cell r="O101" t="str">
            <v>PAID</v>
          </cell>
          <cell r="P101" t="str">
            <v>VIKRAM GAIKWAD</v>
          </cell>
          <cell r="Q101">
            <v>92557</v>
          </cell>
          <cell r="R101">
            <v>30</v>
          </cell>
          <cell r="S101">
            <v>0</v>
          </cell>
          <cell r="T101">
            <v>437</v>
          </cell>
          <cell r="U101" t="str">
            <v>-</v>
          </cell>
          <cell r="V101">
            <v>6.312929709701541E-2</v>
          </cell>
          <cell r="W101">
            <v>4.8749502651787638E-3</v>
          </cell>
          <cell r="X101" t="str">
            <v xml:space="preserve">STABLE </v>
          </cell>
          <cell r="Y101" t="str">
            <v>MPTP</v>
          </cell>
          <cell r="Z101" t="str">
            <v>-</v>
          </cell>
          <cell r="AA101" t="str">
            <v>MPTP</v>
          </cell>
          <cell r="AB101" t="str">
            <v>Add not found</v>
          </cell>
          <cell r="AC101">
            <v>31</v>
          </cell>
          <cell r="AD101" t="str">
            <v>CAVNA</v>
          </cell>
          <cell r="AF101" t="str">
            <v>-</v>
          </cell>
          <cell r="AH101" t="str">
            <v>YERWADA</v>
          </cell>
          <cell r="AL101">
            <v>3565</v>
          </cell>
          <cell r="AM101">
            <v>92557</v>
          </cell>
          <cell r="AN101">
            <v>26</v>
          </cell>
          <cell r="AO101">
            <v>55</v>
          </cell>
          <cell r="AP101" t="str">
            <v>FLOW</v>
          </cell>
          <cell r="AU101" t="str">
            <v>NPA</v>
          </cell>
          <cell r="AV101" t="str">
            <v>MH12XS6902</v>
          </cell>
          <cell r="AW101" t="str">
            <v>HONDA UNICORN 160 BSVI</v>
          </cell>
          <cell r="AX101">
            <v>45678</v>
          </cell>
          <cell r="AY101">
            <v>48</v>
          </cell>
          <cell r="AZ101" t="str">
            <v>02.07.26</v>
          </cell>
          <cell r="BA101" t="str">
            <v>VIJAY NIKAM</v>
          </cell>
          <cell r="BI101">
            <v>1</v>
          </cell>
          <cell r="DK101">
            <v>2</v>
          </cell>
          <cell r="ER101">
            <v>3</v>
          </cell>
          <cell r="ES101">
            <v>1</v>
          </cell>
          <cell r="ET101" t="str">
            <v>ZBHT0012</v>
          </cell>
          <cell r="EU101" t="str">
            <v>k2h8AYWZopm</v>
          </cell>
          <cell r="EV101" t="str">
            <v>Allocated</v>
          </cell>
          <cell r="EW101" t="str">
            <v>No Such Person (NC_NSP)</v>
          </cell>
          <cell r="EX101" t="str">
            <v>Nc</v>
          </cell>
          <cell r="EY101">
            <v>46206</v>
          </cell>
        </row>
        <row r="102">
          <cell r="A102">
            <v>460840552</v>
          </cell>
          <cell r="B102" t="str">
            <v>LAKSHMI SRIKANTH PANTULA</v>
          </cell>
          <cell r="H102" t="str">
            <v>BANK STABLE 08</v>
          </cell>
          <cell r="I102">
            <v>9086</v>
          </cell>
          <cell r="J102">
            <v>45430</v>
          </cell>
          <cell r="K102">
            <v>10472</v>
          </cell>
          <cell r="L102">
            <v>54516</v>
          </cell>
          <cell r="M102">
            <v>5</v>
          </cell>
          <cell r="N102" t="str">
            <v xml:space="preserve">STABLE </v>
          </cell>
          <cell r="O102" t="str">
            <v>UNPAID</v>
          </cell>
          <cell r="P102" t="str">
            <v>VIKRAM GAIKWAD</v>
          </cell>
          <cell r="Q102">
            <v>92396</v>
          </cell>
          <cell r="R102">
            <v>1386</v>
          </cell>
          <cell r="S102">
            <v>0</v>
          </cell>
          <cell r="T102">
            <v>2250</v>
          </cell>
          <cell r="U102" t="str">
            <v>FLOW</v>
          </cell>
          <cell r="V102">
            <v>0.45218200722201168</v>
          </cell>
          <cell r="W102">
            <v>4.1301643493042633E-2</v>
          </cell>
          <cell r="X102" t="str">
            <v xml:space="preserve">STABLE </v>
          </cell>
          <cell r="Y102" t="str">
            <v>PAID</v>
          </cell>
          <cell r="Z102" t="str">
            <v>NC</v>
          </cell>
          <cell r="AA102" t="str">
            <v>PAID</v>
          </cell>
          <cell r="AF102" t="str">
            <v>ELG</v>
          </cell>
          <cell r="AH102" t="str">
            <v>KHARADI</v>
          </cell>
          <cell r="AL102">
            <v>45430</v>
          </cell>
          <cell r="AM102">
            <v>92396</v>
          </cell>
          <cell r="AN102">
            <v>146</v>
          </cell>
          <cell r="AO102">
            <v>55</v>
          </cell>
          <cell r="AP102" t="str">
            <v>STABLE</v>
          </cell>
          <cell r="AU102" t="str">
            <v>NPA</v>
          </cell>
          <cell r="AV102" t="str">
            <v>MH12WF2417</v>
          </cell>
          <cell r="AW102" t="str">
            <v>METEOR 350 FIREBALL BLACK</v>
          </cell>
          <cell r="AX102">
            <v>45252</v>
          </cell>
          <cell r="AY102">
            <v>36</v>
          </cell>
          <cell r="AZ102" t="str">
            <v>02.07.26</v>
          </cell>
          <cell r="BA102" t="str">
            <v>VIJAY NIKAM</v>
          </cell>
          <cell r="CG102">
            <v>1</v>
          </cell>
          <cell r="ER102">
            <v>1</v>
          </cell>
          <cell r="ES102">
            <v>1</v>
          </cell>
          <cell r="ET102" t="str">
            <v>ZBHT0012</v>
          </cell>
          <cell r="EU102" t="str">
            <v>GP3A8-EMrKm</v>
          </cell>
          <cell r="EV102" t="str">
            <v>Allocated</v>
          </cell>
          <cell r="EW102" t="e">
            <v>#N/A</v>
          </cell>
          <cell r="EX102" t="e">
            <v>#N/A</v>
          </cell>
          <cell r="EY102" t="e">
            <v>#N/A</v>
          </cell>
        </row>
        <row r="103">
          <cell r="A103">
            <v>462817786</v>
          </cell>
          <cell r="B103" t="str">
            <v>HRUSHIKESH SUNIL PANGARE</v>
          </cell>
          <cell r="C103" t="str">
            <v>ONLINE</v>
          </cell>
          <cell r="D103" t="str">
            <v>31.07.26</v>
          </cell>
          <cell r="E103">
            <v>3700</v>
          </cell>
          <cell r="I103">
            <v>4562</v>
          </cell>
          <cell r="J103">
            <v>3529</v>
          </cell>
          <cell r="K103">
            <v>3589</v>
          </cell>
          <cell r="L103">
            <v>4391</v>
          </cell>
          <cell r="M103">
            <v>1</v>
          </cell>
          <cell r="N103" t="str">
            <v xml:space="preserve">STABLE </v>
          </cell>
          <cell r="O103" t="str">
            <v>PAID</v>
          </cell>
          <cell r="P103" t="str">
            <v>AKSHAY KARALE</v>
          </cell>
          <cell r="Q103">
            <v>91812</v>
          </cell>
          <cell r="R103">
            <v>60</v>
          </cell>
          <cell r="S103">
            <v>0</v>
          </cell>
          <cell r="T103">
            <v>1246</v>
          </cell>
          <cell r="U103" t="str">
            <v>29.06.26</v>
          </cell>
          <cell r="V103">
            <v>7.835488202112105E-2</v>
          </cell>
          <cell r="W103">
            <v>4.835711331899183E-3</v>
          </cell>
          <cell r="X103" t="str">
            <v xml:space="preserve">STABLE </v>
          </cell>
          <cell r="Y103" t="str">
            <v>PTP</v>
          </cell>
          <cell r="Z103" t="str">
            <v>PTP</v>
          </cell>
          <cell r="AA103" t="str">
            <v>PTP</v>
          </cell>
          <cell r="AC103">
            <v>31</v>
          </cell>
          <cell r="AD103" t="str">
            <v>CAVA</v>
          </cell>
          <cell r="AF103" t="str">
            <v>-</v>
          </cell>
          <cell r="AH103" t="str">
            <v>VELU</v>
          </cell>
          <cell r="AL103">
            <v>3529</v>
          </cell>
          <cell r="AM103">
            <v>91812</v>
          </cell>
          <cell r="AN103">
            <v>26</v>
          </cell>
          <cell r="AO103">
            <v>55</v>
          </cell>
          <cell r="AP103" t="str">
            <v>FLOW</v>
          </cell>
          <cell r="AU103" t="str">
            <v>REGULAR</v>
          </cell>
          <cell r="AV103" t="str">
            <v>MH12WT3874</v>
          </cell>
          <cell r="AW103" t="str">
            <v>HUNTER 350 REBEL BLACK</v>
          </cell>
          <cell r="AX103">
            <v>45419</v>
          </cell>
          <cell r="AY103">
            <v>48</v>
          </cell>
          <cell r="AZ103" t="str">
            <v>02.07.26</v>
          </cell>
          <cell r="BA103" t="str">
            <v>VIJAY NIKAM</v>
          </cell>
          <cell r="BL103">
            <v>1</v>
          </cell>
          <cell r="EF103">
            <v>1</v>
          </cell>
          <cell r="ER103">
            <v>2</v>
          </cell>
          <cell r="ES103">
            <v>1</v>
          </cell>
          <cell r="ET103" t="str">
            <v>DUWT0011</v>
          </cell>
          <cell r="EU103" t="str">
            <v>G2YVtv2N9c</v>
          </cell>
          <cell r="EV103" t="str">
            <v>Allocated</v>
          </cell>
          <cell r="EW103" t="str">
            <v>Door Locked (NC_DL)</v>
          </cell>
          <cell r="EX103" t="str">
            <v xml:space="preserve">Customer home visit customer home door lock </v>
          </cell>
          <cell r="EY103">
            <v>46207</v>
          </cell>
        </row>
        <row r="104">
          <cell r="A104">
            <v>467169041</v>
          </cell>
          <cell r="B104" t="str">
            <v>PRAKASH SADASHIV CHAUDHARI</v>
          </cell>
          <cell r="C104" t="str">
            <v>ONLINE</v>
          </cell>
          <cell r="D104" t="str">
            <v>22.07.26</v>
          </cell>
          <cell r="E104">
            <v>2800</v>
          </cell>
          <cell r="I104">
            <v>2999</v>
          </cell>
          <cell r="J104">
            <v>2706</v>
          </cell>
          <cell r="K104">
            <v>2757</v>
          </cell>
          <cell r="L104">
            <v>2905</v>
          </cell>
          <cell r="M104">
            <v>1</v>
          </cell>
          <cell r="N104" t="str">
            <v xml:space="preserve">STABLE </v>
          </cell>
          <cell r="O104" t="str">
            <v>PAID</v>
          </cell>
          <cell r="P104" t="str">
            <v>MAHESH SHINDE</v>
          </cell>
          <cell r="Q104">
            <v>91483</v>
          </cell>
          <cell r="R104">
            <v>51</v>
          </cell>
          <cell r="S104">
            <v>0</v>
          </cell>
          <cell r="T104">
            <v>3067</v>
          </cell>
          <cell r="U104" t="str">
            <v>21.06.26</v>
          </cell>
          <cell r="V104">
            <v>0.35642174124700271</v>
          </cell>
          <cell r="W104">
            <v>4.8183829976052471E-3</v>
          </cell>
          <cell r="X104" t="str">
            <v xml:space="preserve">STABLE </v>
          </cell>
          <cell r="Y104" t="str">
            <v>PTP</v>
          </cell>
          <cell r="Z104" t="str">
            <v>PTP</v>
          </cell>
          <cell r="AA104" t="str">
            <v>PTP</v>
          </cell>
          <cell r="AC104">
            <v>22</v>
          </cell>
          <cell r="AD104" t="str">
            <v>CAVA</v>
          </cell>
          <cell r="AF104" t="str">
            <v>-</v>
          </cell>
          <cell r="AH104" t="str">
            <v>NARAYAN GAON</v>
          </cell>
          <cell r="AL104">
            <v>2706</v>
          </cell>
          <cell r="AM104">
            <v>91483</v>
          </cell>
          <cell r="AN104">
            <v>21</v>
          </cell>
          <cell r="AO104">
            <v>20</v>
          </cell>
          <cell r="AP104" t="str">
            <v>STABLE</v>
          </cell>
          <cell r="AU104" t="str">
            <v>REGULAR</v>
          </cell>
          <cell r="AV104" t="str">
            <v>MH12YW6209</v>
          </cell>
          <cell r="AW104" t="str">
            <v>YAMAHA FASCINO S 125 DLX</v>
          </cell>
          <cell r="AX104">
            <v>45957</v>
          </cell>
          <cell r="AY104">
            <v>48</v>
          </cell>
          <cell r="AZ104" t="str">
            <v>02.07.26</v>
          </cell>
          <cell r="BA104" t="str">
            <v>KAILASH ATKARI</v>
          </cell>
          <cell r="BI104">
            <v>1</v>
          </cell>
          <cell r="CM104">
            <v>1</v>
          </cell>
          <cell r="DB104">
            <v>1</v>
          </cell>
          <cell r="ER104">
            <v>3</v>
          </cell>
          <cell r="ES104">
            <v>1</v>
          </cell>
          <cell r="ET104" t="str">
            <v>DUWT0015</v>
          </cell>
          <cell r="EU104" t="str">
            <v>kP_6YWHaZuc</v>
          </cell>
          <cell r="EV104" t="str">
            <v>Allocated</v>
          </cell>
          <cell r="EW104" t="str">
            <v>(NADAV) - New Address Visited-Customer Available</v>
          </cell>
          <cell r="EX104" t="str">
            <v>New address visit customer promise to pay 15 jul</v>
          </cell>
          <cell r="EY104">
            <v>46206</v>
          </cell>
        </row>
        <row r="105">
          <cell r="A105">
            <v>465222064</v>
          </cell>
          <cell r="B105" t="str">
            <v>BIKASH SARMA</v>
          </cell>
          <cell r="C105" t="str">
            <v>ONLINE</v>
          </cell>
          <cell r="D105" t="str">
            <v>15.07.26</v>
          </cell>
          <cell r="E105">
            <v>3705</v>
          </cell>
          <cell r="I105">
            <v>3538</v>
          </cell>
          <cell r="J105">
            <v>7022</v>
          </cell>
          <cell r="K105">
            <v>3638</v>
          </cell>
          <cell r="L105">
            <v>6855</v>
          </cell>
          <cell r="M105">
            <v>2</v>
          </cell>
          <cell r="N105" t="str">
            <v xml:space="preserve">STABLE </v>
          </cell>
          <cell r="O105" t="str">
            <v>PAID</v>
          </cell>
          <cell r="P105" t="str">
            <v>VIKRAM GAIKWAD</v>
          </cell>
          <cell r="Q105">
            <v>91274</v>
          </cell>
          <cell r="R105">
            <v>154</v>
          </cell>
          <cell r="S105">
            <v>0</v>
          </cell>
          <cell r="T105">
            <v>3553</v>
          </cell>
          <cell r="U105" t="str">
            <v>FLOW</v>
          </cell>
          <cell r="V105">
            <v>0.1383952929770613</v>
          </cell>
          <cell r="W105">
            <v>1.6970598999672123E-2</v>
          </cell>
          <cell r="X105" t="str">
            <v xml:space="preserve">STABLE </v>
          </cell>
          <cell r="Y105" t="str">
            <v>PAID</v>
          </cell>
          <cell r="Z105" t="str">
            <v>NC</v>
          </cell>
          <cell r="AA105" t="str">
            <v>PAID</v>
          </cell>
          <cell r="AF105" t="str">
            <v>-</v>
          </cell>
          <cell r="AH105" t="str">
            <v>WADGAON SHERI</v>
          </cell>
          <cell r="AL105">
            <v>7022</v>
          </cell>
          <cell r="AM105">
            <v>91274</v>
          </cell>
          <cell r="AN105">
            <v>57</v>
          </cell>
          <cell r="AO105">
            <v>55</v>
          </cell>
          <cell r="AP105" t="str">
            <v>STABLE</v>
          </cell>
          <cell r="AU105" t="str">
            <v>REGULAR</v>
          </cell>
          <cell r="AV105" t="str">
            <v>MH12XS6005</v>
          </cell>
          <cell r="AW105" t="str">
            <v>HUNTER 350 REBEL BLUE</v>
          </cell>
          <cell r="AX105">
            <v>45672</v>
          </cell>
          <cell r="AY105">
            <v>48</v>
          </cell>
          <cell r="AZ105" t="str">
            <v>02.07.26</v>
          </cell>
          <cell r="BA105" t="str">
            <v>VIJAY NIKAM</v>
          </cell>
          <cell r="CD105">
            <v>1</v>
          </cell>
          <cell r="ER105">
            <v>1</v>
          </cell>
          <cell r="ES105">
            <v>1</v>
          </cell>
          <cell r="ET105" t="str">
            <v>ZBHT0012</v>
          </cell>
          <cell r="EU105" t="str">
            <v>k2G6ktRHJ97</v>
          </cell>
          <cell r="EV105" t="str">
            <v>Allocated</v>
          </cell>
          <cell r="EW105" t="e">
            <v>#N/A</v>
          </cell>
          <cell r="EX105" t="e">
            <v>#N/A</v>
          </cell>
          <cell r="EY105" t="e">
            <v>#N/A</v>
          </cell>
        </row>
        <row r="106">
          <cell r="A106">
            <v>464425420</v>
          </cell>
          <cell r="B106" t="str">
            <v>TANMAYEE RAJENDRA GAIKWAD</v>
          </cell>
          <cell r="I106">
            <v>10801</v>
          </cell>
          <cell r="J106">
            <v>43180</v>
          </cell>
          <cell r="K106">
            <v>12007</v>
          </cell>
          <cell r="L106">
            <v>53981</v>
          </cell>
          <cell r="M106">
            <v>4</v>
          </cell>
          <cell r="N106" t="str">
            <v>FLOW</v>
          </cell>
          <cell r="O106" t="str">
            <v>UNPAID</v>
          </cell>
          <cell r="P106" t="str">
            <v>AKSHAY KARALE</v>
          </cell>
          <cell r="Q106">
            <v>91033</v>
          </cell>
          <cell r="R106">
            <v>1230</v>
          </cell>
          <cell r="S106">
            <v>0</v>
          </cell>
          <cell r="T106">
            <v>0</v>
          </cell>
          <cell r="U106" t="str">
            <v>FLOW</v>
          </cell>
          <cell r="V106">
            <v>0.37181063319677987</v>
          </cell>
          <cell r="W106">
            <v>3.5070868403752266E-2</v>
          </cell>
          <cell r="X106" t="str">
            <v>FLOW</v>
          </cell>
          <cell r="Y106" t="str">
            <v>NC</v>
          </cell>
          <cell r="Z106" t="str">
            <v>NC</v>
          </cell>
          <cell r="AA106" t="str">
            <v>NC</v>
          </cell>
          <cell r="AF106" t="str">
            <v>ELG</v>
          </cell>
          <cell r="AH106" t="str">
            <v>BHOR</v>
          </cell>
          <cell r="AL106">
            <v>43180</v>
          </cell>
          <cell r="AM106">
            <v>91033</v>
          </cell>
          <cell r="AN106">
            <v>118</v>
          </cell>
          <cell r="AO106">
            <v>147</v>
          </cell>
          <cell r="AP106" t="str">
            <v>FLOW</v>
          </cell>
          <cell r="AU106" t="str">
            <v>NPA</v>
          </cell>
          <cell r="AV106" t="str">
            <v>MH12XK5986</v>
          </cell>
          <cell r="AW106" t="str">
            <v>METEOR 350 FIREBALL RED</v>
          </cell>
          <cell r="AX106">
            <v>45589</v>
          </cell>
          <cell r="AY106">
            <v>24</v>
          </cell>
          <cell r="AZ106" t="str">
            <v>02.07.26</v>
          </cell>
          <cell r="BA106" t="str">
            <v>VIJAY NIKAM</v>
          </cell>
          <cell r="BR106">
            <v>1</v>
          </cell>
          <cell r="ER106">
            <v>1</v>
          </cell>
          <cell r="ES106">
            <v>1</v>
          </cell>
          <cell r="ET106" t="str">
            <v>DUWT0011</v>
          </cell>
          <cell r="EU106" t="str">
            <v>A2vL7qR4DM7</v>
          </cell>
          <cell r="EV106" t="str">
            <v>Allocated</v>
          </cell>
          <cell r="EW106" t="str">
            <v>Left Message (LMCB)</v>
          </cell>
          <cell r="EX106" t="str">
            <v>Customer home visit customer not available in home left message to father</v>
          </cell>
          <cell r="EY106">
            <v>46209</v>
          </cell>
        </row>
        <row r="107">
          <cell r="A107">
            <v>467135103</v>
          </cell>
          <cell r="B107" t="str">
            <v>SAGAR KISAN KADU</v>
          </cell>
          <cell r="I107">
            <v>4748</v>
          </cell>
          <cell r="J107">
            <v>28488</v>
          </cell>
          <cell r="K107">
            <v>5876</v>
          </cell>
          <cell r="L107">
            <v>33236</v>
          </cell>
          <cell r="M107">
            <v>6</v>
          </cell>
          <cell r="N107" t="str">
            <v>FLOW</v>
          </cell>
          <cell r="O107" t="str">
            <v>UNPAID</v>
          </cell>
          <cell r="P107" t="str">
            <v>PARMESHWAR KOTULE</v>
          </cell>
          <cell r="Q107">
            <v>90931</v>
          </cell>
          <cell r="R107">
            <v>1128</v>
          </cell>
          <cell r="S107">
            <v>0</v>
          </cell>
          <cell r="T107">
            <v>2700</v>
          </cell>
          <cell r="U107" t="str">
            <v>FLOW</v>
          </cell>
          <cell r="V107">
            <v>0.36439886670113047</v>
          </cell>
          <cell r="W107">
            <v>3.9746154206292572E-2</v>
          </cell>
          <cell r="X107" t="str">
            <v>FLOW</v>
          </cell>
          <cell r="Y107" t="str">
            <v>EXP</v>
          </cell>
          <cell r="Z107" t="str">
            <v>EXP</v>
          </cell>
          <cell r="AA107" t="str">
            <v>EXP</v>
          </cell>
          <cell r="AB107" t="str">
            <v>Customer exp</v>
          </cell>
          <cell r="AD107" t="str">
            <v>CNAVNA</v>
          </cell>
          <cell r="AF107" t="str">
            <v>ELG</v>
          </cell>
          <cell r="AH107" t="str">
            <v>VADGAON MAVAL</v>
          </cell>
          <cell r="AL107">
            <v>28488</v>
          </cell>
          <cell r="AM107">
            <v>90931</v>
          </cell>
          <cell r="AN107">
            <v>177</v>
          </cell>
          <cell r="AO107">
            <v>206</v>
          </cell>
          <cell r="AP107" t="str">
            <v>FLOW</v>
          </cell>
          <cell r="AU107" t="str">
            <v>NPA</v>
          </cell>
          <cell r="AV107" t="str">
            <v>MH14MX1180</v>
          </cell>
          <cell r="AW107" t="str">
            <v>PLEASURE PLUS XTEC DRUM CAST</v>
          </cell>
          <cell r="AX107">
            <v>45953</v>
          </cell>
          <cell r="AY107">
            <v>24</v>
          </cell>
          <cell r="AZ107" t="str">
            <v>02.07.26</v>
          </cell>
          <cell r="BA107" t="str">
            <v>VIJAY NIKAM</v>
          </cell>
          <cell r="BL107">
            <v>1</v>
          </cell>
          <cell r="ER107">
            <v>1</v>
          </cell>
          <cell r="ES107">
            <v>1</v>
          </cell>
          <cell r="ET107" t="str">
            <v>DUWT0027</v>
          </cell>
          <cell r="EU107" t="str">
            <v>BPpB-xwpr1Em</v>
          </cell>
          <cell r="EV107" t="str">
            <v>Allocated</v>
          </cell>
          <cell r="EW107" t="str">
            <v>Deceased Customer (EXP)</v>
          </cell>
          <cell r="EX107" t="str">
            <v xml:space="preserve">Visited to Customers residence address met with his Brother but Customer is Expired </v>
          </cell>
          <cell r="EY107">
            <v>46207</v>
          </cell>
        </row>
        <row r="108">
          <cell r="A108">
            <v>465765507</v>
          </cell>
          <cell r="B108" t="str">
            <v>ANIL DINKAR RATHOD</v>
          </cell>
          <cell r="I108">
            <v>4246</v>
          </cell>
          <cell r="J108">
            <v>21126</v>
          </cell>
          <cell r="K108">
            <v>5002</v>
          </cell>
          <cell r="L108">
            <v>25372</v>
          </cell>
          <cell r="M108">
            <v>5</v>
          </cell>
          <cell r="N108" t="str">
            <v>FLOW</v>
          </cell>
          <cell r="O108" t="str">
            <v>UNPAID</v>
          </cell>
          <cell r="P108" t="str">
            <v>PARMESHWAR KOTULE</v>
          </cell>
          <cell r="Q108">
            <v>90749</v>
          </cell>
          <cell r="R108">
            <v>860</v>
          </cell>
          <cell r="S108">
            <v>0</v>
          </cell>
          <cell r="T108">
            <v>2700</v>
          </cell>
          <cell r="U108" t="str">
            <v>FLOW</v>
          </cell>
          <cell r="V108">
            <v>1</v>
          </cell>
          <cell r="W108">
            <v>4.0565423236396878E-2</v>
          </cell>
          <cell r="X108" t="str">
            <v>FLOW</v>
          </cell>
          <cell r="Y108" t="str">
            <v>NC</v>
          </cell>
          <cell r="Z108" t="str">
            <v>NC</v>
          </cell>
          <cell r="AA108" t="str">
            <v>NC</v>
          </cell>
          <cell r="AB108" t="str">
            <v>Shifted</v>
          </cell>
          <cell r="AD108" t="str">
            <v>CNAVNA</v>
          </cell>
          <cell r="AF108" t="str">
            <v>ELG</v>
          </cell>
          <cell r="AH108" t="str">
            <v>TALEGAON DABADE</v>
          </cell>
          <cell r="AL108">
            <v>21126</v>
          </cell>
          <cell r="AM108">
            <v>90749</v>
          </cell>
          <cell r="AN108">
            <v>146</v>
          </cell>
          <cell r="AO108">
            <v>175</v>
          </cell>
          <cell r="AP108" t="str">
            <v>FLOW</v>
          </cell>
          <cell r="AU108" t="str">
            <v>NPA</v>
          </cell>
          <cell r="AV108" t="str">
            <v>MH14MJ0569</v>
          </cell>
          <cell r="AW108" t="str">
            <v>HONDA ACTIVA DLX 2B</v>
          </cell>
          <cell r="AX108">
            <v>45740</v>
          </cell>
          <cell r="AY108">
            <v>36</v>
          </cell>
          <cell r="AZ108" t="str">
            <v>02.07.26</v>
          </cell>
          <cell r="BA108" t="str">
            <v>VIJAY NIKAM</v>
          </cell>
          <cell r="BL108">
            <v>1</v>
          </cell>
          <cell r="CS108">
            <v>1</v>
          </cell>
          <cell r="DT108">
            <v>1</v>
          </cell>
          <cell r="ER108">
            <v>3</v>
          </cell>
          <cell r="ES108">
            <v>1</v>
          </cell>
          <cell r="ET108" t="str">
            <v>DUWT0027</v>
          </cell>
          <cell r="EU108" t="str">
            <v>GP-lcrFr9Ez</v>
          </cell>
          <cell r="EV108" t="str">
            <v>Allocated</v>
          </cell>
          <cell r="EW108" t="str">
            <v>Shifted (NC_SFTD)</v>
          </cell>
          <cell r="EX108" t="str">
            <v xml:space="preserve">Visited to Customers residence address but Customer Shifted from his residence address </v>
          </cell>
          <cell r="EY108">
            <v>46207</v>
          </cell>
        </row>
        <row r="109">
          <cell r="A109">
            <v>467117739</v>
          </cell>
          <cell r="B109" t="str">
            <v>SWAPNIL KISAN SHINDE</v>
          </cell>
          <cell r="I109">
            <v>3042</v>
          </cell>
          <cell r="J109">
            <v>3042</v>
          </cell>
          <cell r="K109">
            <v>3060</v>
          </cell>
          <cell r="L109">
            <v>6084</v>
          </cell>
          <cell r="M109">
            <v>1</v>
          </cell>
          <cell r="N109" t="str">
            <v>FLOW</v>
          </cell>
          <cell r="O109" t="str">
            <v>UNPAID</v>
          </cell>
          <cell r="P109" t="str">
            <v>SWAPNIL JADHAV</v>
          </cell>
          <cell r="Q109">
            <v>90537</v>
          </cell>
          <cell r="R109">
            <v>18</v>
          </cell>
          <cell r="S109">
            <v>0</v>
          </cell>
          <cell r="T109">
            <v>450</v>
          </cell>
          <cell r="U109" t="str">
            <v>-</v>
          </cell>
          <cell r="V109">
            <v>7.8023778185267942E-2</v>
          </cell>
          <cell r="W109">
            <v>4.7685574527965447E-3</v>
          </cell>
          <cell r="X109" t="str">
            <v>FLOW</v>
          </cell>
          <cell r="Y109" t="str">
            <v>NC</v>
          </cell>
          <cell r="Z109" t="str">
            <v>-</v>
          </cell>
          <cell r="AA109" t="str">
            <v>NC</v>
          </cell>
          <cell r="AB109" t="str">
            <v>Always door lock</v>
          </cell>
          <cell r="AC109">
            <v>28</v>
          </cell>
          <cell r="AD109" t="str">
            <v>CNAVNA</v>
          </cell>
          <cell r="AF109" t="str">
            <v>-</v>
          </cell>
          <cell r="AH109" t="str">
            <v>AMBEGAON BK</v>
          </cell>
          <cell r="AL109">
            <v>3042</v>
          </cell>
          <cell r="AM109">
            <v>90537</v>
          </cell>
          <cell r="AN109">
            <v>26</v>
          </cell>
          <cell r="AO109">
            <v>55</v>
          </cell>
          <cell r="AP109" t="str">
            <v>FLOW</v>
          </cell>
          <cell r="AU109" t="str">
            <v>REGULAR</v>
          </cell>
          <cell r="AV109" t="str">
            <v>MH12YT9856</v>
          </cell>
          <cell r="AW109" t="str">
            <v>ACCESS SPL ED DISC CBS BT BSVI</v>
          </cell>
          <cell r="AX109">
            <v>45950</v>
          </cell>
          <cell r="AY109">
            <v>48</v>
          </cell>
          <cell r="AZ109" t="str">
            <v>02.07.26</v>
          </cell>
          <cell r="BA109" t="str">
            <v>VIJAY NIKAM</v>
          </cell>
          <cell r="CM109">
            <v>1</v>
          </cell>
          <cell r="ER109">
            <v>1</v>
          </cell>
          <cell r="ES109">
            <v>1</v>
          </cell>
          <cell r="ET109" t="str">
            <v>DUWT0031</v>
          </cell>
          <cell r="EU109" t="str">
            <v>APgmQWEYvS</v>
          </cell>
          <cell r="EV109" t="str">
            <v>Allocated</v>
          </cell>
          <cell r="EW109" t="e">
            <v>#N/A</v>
          </cell>
          <cell r="EX109" t="e">
            <v>#N/A</v>
          </cell>
          <cell r="EY109" t="e">
            <v>#N/A</v>
          </cell>
        </row>
        <row r="110">
          <cell r="A110">
            <v>463867730</v>
          </cell>
          <cell r="B110" t="str">
            <v>REKHA VIJENDRA CHANDALIYA</v>
          </cell>
          <cell r="I110">
            <v>3723</v>
          </cell>
          <cell r="J110">
            <v>11978</v>
          </cell>
          <cell r="K110">
            <v>1292</v>
          </cell>
          <cell r="L110">
            <v>15701</v>
          </cell>
          <cell r="M110">
            <v>4</v>
          </cell>
          <cell r="N110" t="str">
            <v>FLOW</v>
          </cell>
          <cell r="O110" t="str">
            <v>UNPAID</v>
          </cell>
          <cell r="P110" t="str">
            <v>VIKRAM GAIKWAD</v>
          </cell>
          <cell r="Q110">
            <v>90481</v>
          </cell>
          <cell r="R110">
            <v>483</v>
          </cell>
          <cell r="S110">
            <v>0</v>
          </cell>
          <cell r="T110">
            <v>4500</v>
          </cell>
          <cell r="U110" t="str">
            <v>FLOW</v>
          </cell>
          <cell r="V110">
            <v>0.2437609287770659</v>
          </cell>
          <cell r="W110">
            <v>3.4858207947007225E-2</v>
          </cell>
          <cell r="X110" t="str">
            <v>FLOW</v>
          </cell>
          <cell r="Y110" t="str">
            <v>BPTP</v>
          </cell>
          <cell r="Z110" t="str">
            <v>BPTP</v>
          </cell>
          <cell r="AA110" t="str">
            <v>BPTP</v>
          </cell>
          <cell r="AB110" t="str">
            <v>Financail problem</v>
          </cell>
          <cell r="AD110" t="str">
            <v>CAVNA</v>
          </cell>
          <cell r="AF110" t="str">
            <v>ELG</v>
          </cell>
          <cell r="AH110" t="str">
            <v>YERWADA</v>
          </cell>
          <cell r="AL110">
            <v>11978</v>
          </cell>
          <cell r="AM110">
            <v>90481</v>
          </cell>
          <cell r="AN110">
            <v>118</v>
          </cell>
          <cell r="AO110">
            <v>147</v>
          </cell>
          <cell r="AP110" t="str">
            <v>FLOW</v>
          </cell>
          <cell r="AU110" t="str">
            <v>NPA</v>
          </cell>
          <cell r="AV110" t="str">
            <v>MH12XC7245</v>
          </cell>
          <cell r="AW110" t="str">
            <v>XTREME 125 R</v>
          </cell>
          <cell r="AX110">
            <v>45531</v>
          </cell>
          <cell r="AY110">
            <v>48</v>
          </cell>
          <cell r="AZ110" t="str">
            <v>02.07.26</v>
          </cell>
          <cell r="BA110" t="str">
            <v>VIJAY NIKAM</v>
          </cell>
          <cell r="BI110">
            <v>1</v>
          </cell>
          <cell r="ER110">
            <v>1</v>
          </cell>
          <cell r="ES110">
            <v>1</v>
          </cell>
          <cell r="ET110" t="str">
            <v>ZBHT0012</v>
          </cell>
          <cell r="EU110" t="str">
            <v>APjt0OVRpDJm</v>
          </cell>
          <cell r="EV110" t="str">
            <v>Allocated</v>
          </cell>
          <cell r="EW110" t="str">
            <v>Left Message (LMCB)</v>
          </cell>
          <cell r="EX110" t="str">
            <v>Lm</v>
          </cell>
          <cell r="EY110">
            <v>46206</v>
          </cell>
        </row>
        <row r="111">
          <cell r="A111">
            <v>464251219</v>
          </cell>
          <cell r="B111" t="str">
            <v>AVINASH SANJAY JADHAV</v>
          </cell>
          <cell r="C111" t="str">
            <v>ONLINE</v>
          </cell>
          <cell r="D111" t="str">
            <v>07.07.26</v>
          </cell>
          <cell r="E111">
            <v>11000</v>
          </cell>
          <cell r="I111">
            <v>5990</v>
          </cell>
          <cell r="J111">
            <v>5990</v>
          </cell>
          <cell r="K111">
            <v>6000</v>
          </cell>
          <cell r="L111">
            <v>980</v>
          </cell>
          <cell r="M111">
            <v>1</v>
          </cell>
          <cell r="N111" t="str">
            <v xml:space="preserve">STABLE </v>
          </cell>
          <cell r="O111" t="str">
            <v>PAID</v>
          </cell>
          <cell r="P111" t="str">
            <v>AMOL DHUMAL</v>
          </cell>
          <cell r="Q111">
            <v>89939</v>
          </cell>
          <cell r="R111">
            <v>10</v>
          </cell>
          <cell r="S111">
            <v>0</v>
          </cell>
          <cell r="T111">
            <v>4031</v>
          </cell>
          <cell r="U111" t="str">
            <v>-</v>
          </cell>
          <cell r="V111">
            <v>5.6522254596875543E-2</v>
          </cell>
          <cell r="W111">
            <v>4.7370609667546793E-3</v>
          </cell>
          <cell r="X111" t="str">
            <v xml:space="preserve">STABLE </v>
          </cell>
          <cell r="Y111" t="str">
            <v>PAID</v>
          </cell>
          <cell r="Z111" t="str">
            <v>-</v>
          </cell>
          <cell r="AA111" t="str">
            <v>PAID</v>
          </cell>
          <cell r="AF111" t="str">
            <v>-</v>
          </cell>
          <cell r="AH111" t="str">
            <v>RANJAN GAON</v>
          </cell>
          <cell r="AL111">
            <v>5990</v>
          </cell>
          <cell r="AM111">
            <v>89939</v>
          </cell>
          <cell r="AN111">
            <v>26</v>
          </cell>
          <cell r="AO111">
            <v>25</v>
          </cell>
          <cell r="AP111" t="str">
            <v>STABLE</v>
          </cell>
          <cell r="AU111" t="str">
            <v>REGULAR</v>
          </cell>
          <cell r="AV111" t="str">
            <v>MH26CQ5463</v>
          </cell>
          <cell r="AW111" t="str">
            <v>YAMAHA MT15 V2</v>
          </cell>
          <cell r="AX111">
            <v>45573</v>
          </cell>
          <cell r="AY111">
            <v>36</v>
          </cell>
          <cell r="AZ111" t="str">
            <v>02.07.26</v>
          </cell>
          <cell r="BA111" t="str">
            <v>KAILASH ATKARI</v>
          </cell>
          <cell r="BU111">
            <v>1</v>
          </cell>
          <cell r="BX111">
            <v>1</v>
          </cell>
          <cell r="ER111">
            <v>2</v>
          </cell>
          <cell r="ES111">
            <v>1</v>
          </cell>
          <cell r="ET111" t="str">
            <v>ZBHT0024</v>
          </cell>
          <cell r="EU111" t="str">
            <v>k2hZAIgqyb</v>
          </cell>
          <cell r="EV111" t="str">
            <v>Allocated</v>
          </cell>
          <cell r="EW111" t="str">
            <v>Shifted (NC_SFTD)</v>
          </cell>
          <cell r="EX111" t="str">
            <v xml:space="preserve">Shifted </v>
          </cell>
          <cell r="EY111">
            <v>46210</v>
          </cell>
        </row>
        <row r="112">
          <cell r="A112">
            <v>466788877</v>
          </cell>
          <cell r="B112" t="str">
            <v>KALPESH PANDURANG JADHAV</v>
          </cell>
          <cell r="C112" t="str">
            <v>ONLINE</v>
          </cell>
          <cell r="D112" t="str">
            <v>21.07.26</v>
          </cell>
          <cell r="E112">
            <v>6430</v>
          </cell>
          <cell r="I112">
            <v>6310</v>
          </cell>
          <cell r="J112">
            <v>6230</v>
          </cell>
          <cell r="K112">
            <v>6349</v>
          </cell>
          <cell r="L112">
            <v>6110</v>
          </cell>
          <cell r="M112">
            <v>1</v>
          </cell>
          <cell r="N112" t="str">
            <v xml:space="preserve">STABLE </v>
          </cell>
          <cell r="O112" t="str">
            <v>PAID</v>
          </cell>
          <cell r="P112" t="str">
            <v>SWAPNIL JADHAV</v>
          </cell>
          <cell r="Q112">
            <v>89468</v>
          </cell>
          <cell r="R112">
            <v>119</v>
          </cell>
          <cell r="S112">
            <v>0</v>
          </cell>
          <cell r="T112">
            <v>1793</v>
          </cell>
          <cell r="U112" t="str">
            <v>09.06.26</v>
          </cell>
          <cell r="V112">
            <v>7.7102525891950824E-2</v>
          </cell>
          <cell r="W112">
            <v>4.7122535337685281E-3</v>
          </cell>
          <cell r="X112" t="str">
            <v xml:space="preserve">STABLE </v>
          </cell>
          <cell r="Y112" t="str">
            <v>PTP</v>
          </cell>
          <cell r="Z112" t="str">
            <v>PAID</v>
          </cell>
          <cell r="AA112" t="str">
            <v>PTP</v>
          </cell>
          <cell r="AC112">
            <v>30</v>
          </cell>
          <cell r="AD112" t="str">
            <v>CAVA</v>
          </cell>
          <cell r="AF112" t="str">
            <v>-</v>
          </cell>
          <cell r="AH112" t="str">
            <v>JANTA VASAHAT</v>
          </cell>
          <cell r="AL112">
            <v>6230</v>
          </cell>
          <cell r="AM112">
            <v>89468</v>
          </cell>
          <cell r="AN112">
            <v>26</v>
          </cell>
          <cell r="AO112">
            <v>25</v>
          </cell>
          <cell r="AP112" t="str">
            <v>STABLE</v>
          </cell>
          <cell r="AU112" t="str">
            <v>REGULAR</v>
          </cell>
          <cell r="AV112" t="str">
            <v>MH12YM2510</v>
          </cell>
          <cell r="AW112" t="str">
            <v>HONDA HORNET 2.0 BS VI</v>
          </cell>
          <cell r="AX112">
            <v>45899</v>
          </cell>
          <cell r="AY112">
            <v>24</v>
          </cell>
          <cell r="AZ112" t="str">
            <v>02.07.26</v>
          </cell>
          <cell r="BA112" t="str">
            <v>VIJAY NIKAM</v>
          </cell>
          <cell r="CA112">
            <v>1</v>
          </cell>
          <cell r="ER112">
            <v>1</v>
          </cell>
          <cell r="ES112">
            <v>1</v>
          </cell>
          <cell r="ET112" t="str">
            <v>DUWT0031</v>
          </cell>
          <cell r="EU112" t="str">
            <v>B2QzVEJ58b7</v>
          </cell>
          <cell r="EV112" t="str">
            <v>Allocated</v>
          </cell>
          <cell r="EW112" t="e">
            <v>#N/A</v>
          </cell>
          <cell r="EX112" t="e">
            <v>#N/A</v>
          </cell>
          <cell r="EY112" t="e">
            <v>#N/A</v>
          </cell>
        </row>
        <row r="113">
          <cell r="A113">
            <v>465104448</v>
          </cell>
          <cell r="B113" t="str">
            <v>MEGHRAJ BALASAHEB MANE</v>
          </cell>
          <cell r="C113" t="str">
            <v>ONLINE</v>
          </cell>
          <cell r="D113" t="str">
            <v>20.07.26</v>
          </cell>
          <cell r="E113">
            <v>3707</v>
          </cell>
          <cell r="I113">
            <v>3707</v>
          </cell>
          <cell r="J113">
            <v>21509</v>
          </cell>
          <cell r="K113">
            <v>4694</v>
          </cell>
          <cell r="L113">
            <v>21509</v>
          </cell>
          <cell r="M113">
            <v>6</v>
          </cell>
          <cell r="N113" t="str">
            <v xml:space="preserve">STABLE </v>
          </cell>
          <cell r="O113" t="str">
            <v>PAID</v>
          </cell>
          <cell r="P113" t="str">
            <v>NITIN KADAM</v>
          </cell>
          <cell r="Q113">
            <v>88133</v>
          </cell>
          <cell r="R113">
            <v>1720</v>
          </cell>
          <cell r="S113">
            <v>0</v>
          </cell>
          <cell r="T113">
            <v>6580.56</v>
          </cell>
          <cell r="U113" t="str">
            <v>12.06.26</v>
          </cell>
          <cell r="V113">
            <v>0.46690998702518638</v>
          </cell>
          <cell r="W113">
            <v>3.8523141818116849E-2</v>
          </cell>
          <cell r="X113" t="str">
            <v xml:space="preserve">STABLE </v>
          </cell>
          <cell r="Y113" t="str">
            <v>PAID</v>
          </cell>
          <cell r="Z113" t="str">
            <v>PAID</v>
          </cell>
          <cell r="AA113" t="str">
            <v>PAID</v>
          </cell>
          <cell r="AB113" t="str">
            <v>no such person</v>
          </cell>
          <cell r="AD113" t="str">
            <v>CAVNA</v>
          </cell>
          <cell r="AF113" t="str">
            <v>ELG</v>
          </cell>
          <cell r="AH113" t="str">
            <v>TALWADE</v>
          </cell>
          <cell r="AL113">
            <v>21509</v>
          </cell>
          <cell r="AM113">
            <v>88133</v>
          </cell>
          <cell r="AN113">
            <v>177</v>
          </cell>
          <cell r="AO113">
            <v>175</v>
          </cell>
          <cell r="AP113" t="str">
            <v>STABLE</v>
          </cell>
          <cell r="AU113" t="str">
            <v>NPA</v>
          </cell>
          <cell r="AV113" t="str">
            <v>MH24CA3432</v>
          </cell>
          <cell r="AW113" t="str">
            <v>HONDA ACTIVA 6G DLX LTD ED</v>
          </cell>
          <cell r="AX113">
            <v>45659</v>
          </cell>
          <cell r="AY113">
            <v>42</v>
          </cell>
          <cell r="AZ113" t="str">
            <v>02.07.26</v>
          </cell>
          <cell r="BA113" t="str">
            <v>KAILASH ATKARI</v>
          </cell>
          <cell r="BU113">
            <v>1</v>
          </cell>
          <cell r="BX113">
            <v>1</v>
          </cell>
          <cell r="ER113">
            <v>2</v>
          </cell>
          <cell r="ES113">
            <v>1</v>
          </cell>
          <cell r="ET113" t="str">
            <v>ZBHT0011</v>
          </cell>
          <cell r="EU113" t="str">
            <v>A62aV3gKMm</v>
          </cell>
          <cell r="EV113" t="str">
            <v>Allocated</v>
          </cell>
          <cell r="EW113" t="str">
            <v>No Such Person (NC_NSP)</v>
          </cell>
          <cell r="EX113" t="str">
            <v xml:space="preserve">Visit cm residence address nobody knows cm in this colony </v>
          </cell>
          <cell r="EY113">
            <v>46210</v>
          </cell>
        </row>
        <row r="114">
          <cell r="A114">
            <v>466071233</v>
          </cell>
          <cell r="B114" t="str">
            <v>VEDANT ANIL DHUMAL</v>
          </cell>
          <cell r="C114" t="str">
            <v>ONLINE</v>
          </cell>
          <cell r="D114" t="str">
            <v>29.07.26</v>
          </cell>
          <cell r="E114">
            <v>4283</v>
          </cell>
          <cell r="I114">
            <v>4283</v>
          </cell>
          <cell r="J114">
            <v>5977</v>
          </cell>
          <cell r="K114">
            <v>1988</v>
          </cell>
          <cell r="L114">
            <v>5977</v>
          </cell>
          <cell r="M114">
            <v>2</v>
          </cell>
          <cell r="N114" t="str">
            <v xml:space="preserve">STABLE </v>
          </cell>
          <cell r="O114" t="str">
            <v>PAID</v>
          </cell>
          <cell r="P114" t="str">
            <v>AMOL DHUMAL</v>
          </cell>
          <cell r="Q114">
            <v>87897</v>
          </cell>
          <cell r="R114">
            <v>294</v>
          </cell>
          <cell r="S114">
            <v>0</v>
          </cell>
          <cell r="T114">
            <v>5850</v>
          </cell>
          <cell r="U114" t="str">
            <v>-</v>
          </cell>
          <cell r="V114">
            <v>0.1334127867239577</v>
          </cell>
          <cell r="W114">
            <v>1.6342712495060811E-2</v>
          </cell>
          <cell r="X114" t="str">
            <v xml:space="preserve">STABLE </v>
          </cell>
          <cell r="Y114" t="str">
            <v>PTP</v>
          </cell>
          <cell r="Z114" t="str">
            <v>-</v>
          </cell>
          <cell r="AA114" t="str">
            <v>PTP</v>
          </cell>
          <cell r="AC114">
            <v>26</v>
          </cell>
          <cell r="AD114" t="str">
            <v>CAVNA</v>
          </cell>
          <cell r="AF114" t="str">
            <v>-</v>
          </cell>
          <cell r="AH114" t="str">
            <v>PIMPLE GURAV</v>
          </cell>
          <cell r="AL114">
            <v>5977</v>
          </cell>
          <cell r="AM114">
            <v>87897</v>
          </cell>
          <cell r="AN114">
            <v>57</v>
          </cell>
          <cell r="AO114">
            <v>55</v>
          </cell>
          <cell r="AP114" t="str">
            <v>STABLE</v>
          </cell>
          <cell r="AU114" t="str">
            <v>REGULAR</v>
          </cell>
          <cell r="AV114" t="str">
            <v>MH14MJ8128</v>
          </cell>
          <cell r="AW114" t="str">
            <v>HERO VIDA V2 PRO</v>
          </cell>
          <cell r="AX114">
            <v>45783</v>
          </cell>
          <cell r="AY114">
            <v>36</v>
          </cell>
          <cell r="AZ114" t="str">
            <v>02.07.26</v>
          </cell>
          <cell r="BA114" t="str">
            <v>KAILASH ATKARI</v>
          </cell>
          <cell r="BU114">
            <v>1</v>
          </cell>
          <cell r="BX114">
            <v>1</v>
          </cell>
          <cell r="DT114">
            <v>1</v>
          </cell>
          <cell r="ER114">
            <v>3</v>
          </cell>
          <cell r="ES114">
            <v>1</v>
          </cell>
          <cell r="ET114" t="str">
            <v>ZBHT0024</v>
          </cell>
          <cell r="EU114" t="str">
            <v>G2lGvYUO_DJ7</v>
          </cell>
          <cell r="EV114" t="str">
            <v>Allocated</v>
          </cell>
          <cell r="EW114" t="str">
            <v>Left Message (LMCB)</v>
          </cell>
          <cell r="EX114" t="str">
            <v xml:space="preserve">Meet father </v>
          </cell>
          <cell r="EY114">
            <v>46210</v>
          </cell>
        </row>
        <row r="115">
          <cell r="A115">
            <v>467069077</v>
          </cell>
          <cell r="B115" t="str">
            <v>ASHWINI SHRIKANT TOPE</v>
          </cell>
          <cell r="C115" t="str">
            <v>ONLINE</v>
          </cell>
          <cell r="D115" t="str">
            <v>31.07.26</v>
          </cell>
          <cell r="E115">
            <v>3920</v>
          </cell>
          <cell r="I115">
            <v>3801</v>
          </cell>
          <cell r="J115">
            <v>3799</v>
          </cell>
          <cell r="K115">
            <v>3909</v>
          </cell>
          <cell r="L115">
            <v>3680</v>
          </cell>
          <cell r="M115">
            <v>1</v>
          </cell>
          <cell r="N115" t="str">
            <v xml:space="preserve">STABLE </v>
          </cell>
          <cell r="O115" t="str">
            <v>PAID</v>
          </cell>
          <cell r="P115" t="str">
            <v>HEMANT WALUNJ</v>
          </cell>
          <cell r="Q115">
            <v>87844</v>
          </cell>
          <cell r="R115">
            <v>110</v>
          </cell>
          <cell r="S115">
            <v>0</v>
          </cell>
          <cell r="T115">
            <v>2700</v>
          </cell>
          <cell r="U115" t="str">
            <v>29.06.26</v>
          </cell>
          <cell r="V115">
            <v>7.0334514502770465E-2</v>
          </cell>
          <cell r="W115">
            <v>4.6267179261899518E-3</v>
          </cell>
          <cell r="X115" t="str">
            <v xml:space="preserve">STABLE </v>
          </cell>
          <cell r="Y115" t="str">
            <v>PTP</v>
          </cell>
          <cell r="Z115" t="str">
            <v>PTP</v>
          </cell>
          <cell r="AA115" t="str">
            <v>PTP</v>
          </cell>
          <cell r="AC115">
            <v>31</v>
          </cell>
          <cell r="AD115" t="str">
            <v>CAVA</v>
          </cell>
          <cell r="AF115" t="str">
            <v>-</v>
          </cell>
          <cell r="AH115" t="str">
            <v>WAKI BK</v>
          </cell>
          <cell r="AL115">
            <v>3799</v>
          </cell>
          <cell r="AM115">
            <v>87844</v>
          </cell>
          <cell r="AN115">
            <v>26</v>
          </cell>
          <cell r="AO115">
            <v>55</v>
          </cell>
          <cell r="AP115" t="str">
            <v>FLOW</v>
          </cell>
          <cell r="AU115" t="str">
            <v>REGULAR</v>
          </cell>
          <cell r="AV115" t="str">
            <v>MH14MU9853</v>
          </cell>
          <cell r="AW115" t="str">
            <v>HONDA ACTIVA DLX 2B</v>
          </cell>
          <cell r="AX115">
            <v>45943</v>
          </cell>
          <cell r="AY115">
            <v>36</v>
          </cell>
          <cell r="AZ115" t="str">
            <v>02.07.26</v>
          </cell>
          <cell r="BA115" t="str">
            <v>KAILASH ATKARI</v>
          </cell>
          <cell r="CA115">
            <v>1</v>
          </cell>
          <cell r="ER115">
            <v>1</v>
          </cell>
          <cell r="ES115">
            <v>1</v>
          </cell>
          <cell r="ET115" t="str">
            <v>ZBHT0010</v>
          </cell>
          <cell r="EU115" t="str">
            <v>A6DtQ7Jh9yOc</v>
          </cell>
          <cell r="EV115" t="str">
            <v>Allocated</v>
          </cell>
          <cell r="EW115" t="e">
            <v>#N/A</v>
          </cell>
          <cell r="EX115" t="e">
            <v>#N/A</v>
          </cell>
          <cell r="EY115" t="e">
            <v>#N/A</v>
          </cell>
        </row>
        <row r="116">
          <cell r="A116">
            <v>465840588</v>
          </cell>
          <cell r="B116" t="str">
            <v>JEEVAN DIGAMBER JANGAM</v>
          </cell>
          <cell r="I116">
            <v>4000</v>
          </cell>
          <cell r="J116">
            <v>18593</v>
          </cell>
          <cell r="K116">
            <v>3619</v>
          </cell>
          <cell r="L116">
            <v>22593</v>
          </cell>
          <cell r="M116">
            <v>5</v>
          </cell>
          <cell r="N116" t="str">
            <v>FLOW</v>
          </cell>
          <cell r="O116" t="str">
            <v>UNPAID</v>
          </cell>
          <cell r="P116" t="str">
            <v>HARIDAS DIVATE</v>
          </cell>
          <cell r="Q116">
            <v>87743</v>
          </cell>
          <cell r="R116">
            <v>1026</v>
          </cell>
          <cell r="S116">
            <v>0</v>
          </cell>
          <cell r="T116">
            <v>5850</v>
          </cell>
          <cell r="U116" t="str">
            <v>26.06.26</v>
          </cell>
          <cell r="V116">
            <v>0.25770004552329767</v>
          </cell>
          <cell r="W116">
            <v>3.9221720691480583E-2</v>
          </cell>
          <cell r="X116" t="str">
            <v>FLOW</v>
          </cell>
          <cell r="Y116" t="str">
            <v>BPTP</v>
          </cell>
          <cell r="Z116" t="str">
            <v>BPTP</v>
          </cell>
          <cell r="AA116" t="str">
            <v>BPTP</v>
          </cell>
          <cell r="AB116" t="str">
            <v>Financail problem</v>
          </cell>
          <cell r="AD116" t="str">
            <v>CAVA</v>
          </cell>
          <cell r="AF116" t="str">
            <v>ELG</v>
          </cell>
          <cell r="AH116" t="str">
            <v>ALE</v>
          </cell>
          <cell r="AL116">
            <v>18593</v>
          </cell>
          <cell r="AM116">
            <v>87743</v>
          </cell>
          <cell r="AN116">
            <v>146</v>
          </cell>
          <cell r="AO116">
            <v>175</v>
          </cell>
          <cell r="AP116" t="str">
            <v>FLOW</v>
          </cell>
          <cell r="AU116" t="str">
            <v>NPA</v>
          </cell>
          <cell r="AV116" t="str">
            <v>MH12XY0192</v>
          </cell>
          <cell r="AW116" t="str">
            <v>OLA S1X PLUS GEN 3</v>
          </cell>
          <cell r="AX116">
            <v>45750</v>
          </cell>
          <cell r="AY116">
            <v>36</v>
          </cell>
          <cell r="AZ116" t="str">
            <v>02.07.26</v>
          </cell>
          <cell r="BA116" t="str">
            <v>KAILASH ATKARI</v>
          </cell>
          <cell r="BI116">
            <v>1</v>
          </cell>
          <cell r="ER116">
            <v>1</v>
          </cell>
          <cell r="ES116">
            <v>1</v>
          </cell>
          <cell r="ET116" t="str">
            <v>ZBHT0021</v>
          </cell>
          <cell r="EU116" t="str">
            <v>G63Ohn0kWc</v>
          </cell>
          <cell r="EV116" t="str">
            <v>Allocated</v>
          </cell>
          <cell r="EW116" t="str">
            <v>Left Message (LMCB)</v>
          </cell>
          <cell r="EX116" t="str">
            <v>Lmcb wife</v>
          </cell>
          <cell r="EY116">
            <v>46206</v>
          </cell>
        </row>
        <row r="117">
          <cell r="A117">
            <v>466785163</v>
          </cell>
          <cell r="B117" t="str">
            <v>VIJAY ANIL KAMBLE</v>
          </cell>
          <cell r="C117" t="str">
            <v>ONLINE</v>
          </cell>
          <cell r="D117" t="str">
            <v>14.07.26</v>
          </cell>
          <cell r="E117">
            <v>4025</v>
          </cell>
          <cell r="I117">
            <v>3720</v>
          </cell>
          <cell r="J117">
            <v>7198</v>
          </cell>
          <cell r="K117">
            <v>3782</v>
          </cell>
          <cell r="L117">
            <v>6893</v>
          </cell>
          <cell r="M117">
            <v>2</v>
          </cell>
          <cell r="N117" t="str">
            <v xml:space="preserve">STABLE </v>
          </cell>
          <cell r="O117" t="str">
            <v>PAID</v>
          </cell>
          <cell r="P117" t="str">
            <v>SACHIN INGALE</v>
          </cell>
          <cell r="Q117">
            <v>87456</v>
          </cell>
          <cell r="R117">
            <v>304</v>
          </cell>
          <cell r="S117">
            <v>0</v>
          </cell>
          <cell r="T117">
            <v>0</v>
          </cell>
          <cell r="U117" t="str">
            <v>03.06.26</v>
          </cell>
          <cell r="V117">
            <v>0.43528634501121416</v>
          </cell>
          <cell r="W117">
            <v>1.6260717248234163E-2</v>
          </cell>
          <cell r="X117" t="str">
            <v xml:space="preserve">STABLE </v>
          </cell>
          <cell r="Y117" t="str">
            <v>PAID</v>
          </cell>
          <cell r="Z117" t="str">
            <v>PAID</v>
          </cell>
          <cell r="AA117" t="str">
            <v>PAID</v>
          </cell>
          <cell r="AF117" t="str">
            <v>-</v>
          </cell>
          <cell r="AH117" t="str">
            <v>LONAVALA</v>
          </cell>
          <cell r="AL117">
            <v>7198</v>
          </cell>
          <cell r="AM117">
            <v>87456</v>
          </cell>
          <cell r="AN117">
            <v>57</v>
          </cell>
          <cell r="AO117">
            <v>55</v>
          </cell>
          <cell r="AP117" t="str">
            <v>STABLE</v>
          </cell>
          <cell r="AU117" t="str">
            <v>REGULAR</v>
          </cell>
          <cell r="AV117" t="str">
            <v>MH14MP8491</v>
          </cell>
          <cell r="AW117" t="str">
            <v>HONDA ACTIVA 125 DISC 2B</v>
          </cell>
          <cell r="AX117">
            <v>45898</v>
          </cell>
          <cell r="AY117">
            <v>36</v>
          </cell>
          <cell r="AZ117" t="str">
            <v>02.07.26</v>
          </cell>
          <cell r="BA117" t="str">
            <v>VIJAY NIKAM</v>
          </cell>
          <cell r="BL117">
            <v>1</v>
          </cell>
          <cell r="CA117">
            <v>1</v>
          </cell>
          <cell r="CP117">
            <v>1</v>
          </cell>
          <cell r="ER117">
            <v>3</v>
          </cell>
          <cell r="ES117">
            <v>1</v>
          </cell>
          <cell r="ET117" t="str">
            <v>ZBHT0013</v>
          </cell>
          <cell r="EU117" t="str">
            <v>koVaHu-hfa7</v>
          </cell>
          <cell r="EV117" t="str">
            <v>Allocated</v>
          </cell>
          <cell r="EW117" t="str">
            <v>Promise To Pay (PTP)</v>
          </cell>
          <cell r="EX117" t="str">
            <v>Ptp</v>
          </cell>
          <cell r="EY117">
            <v>46209</v>
          </cell>
        </row>
        <row r="118">
          <cell r="A118">
            <v>465789678</v>
          </cell>
          <cell r="B118" t="str">
            <v>PRAMOD SHIVAJI KAKADE</v>
          </cell>
          <cell r="C118" t="str">
            <v>ONLINE</v>
          </cell>
          <cell r="D118" t="str">
            <v>04.07.26 29.07.26</v>
          </cell>
          <cell r="E118">
            <v>8720</v>
          </cell>
          <cell r="H118" t="str">
            <v>BANK STABLE 08</v>
          </cell>
          <cell r="I118">
            <v>4317</v>
          </cell>
          <cell r="J118">
            <v>11647.75</v>
          </cell>
          <cell r="K118">
            <v>3481.75</v>
          </cell>
          <cell r="L118">
            <v>7244.75</v>
          </cell>
          <cell r="M118">
            <v>3</v>
          </cell>
          <cell r="N118" t="str">
            <v>RB</v>
          </cell>
          <cell r="O118" t="str">
            <v>PAID</v>
          </cell>
          <cell r="P118" t="str">
            <v>PARMESHWAR KOTULE</v>
          </cell>
          <cell r="Q118">
            <v>86825</v>
          </cell>
          <cell r="R118">
            <v>468</v>
          </cell>
          <cell r="S118">
            <v>0</v>
          </cell>
          <cell r="T118">
            <v>3150</v>
          </cell>
          <cell r="U118" t="str">
            <v>FLOW</v>
          </cell>
          <cell r="V118">
            <v>0.42032570703794431</v>
          </cell>
          <cell r="W118">
            <v>2.7807701148827815E-2</v>
          </cell>
          <cell r="X118" t="str">
            <v>RB</v>
          </cell>
          <cell r="Y118" t="str">
            <v>PAID</v>
          </cell>
          <cell r="Z118" t="str">
            <v>MPTP</v>
          </cell>
          <cell r="AA118" t="str">
            <v>MPTP</v>
          </cell>
          <cell r="AB118" t="str">
            <v>Add not found</v>
          </cell>
          <cell r="AD118" t="str">
            <v>CNAVNA</v>
          </cell>
          <cell r="AF118" t="str">
            <v>ELG</v>
          </cell>
          <cell r="AH118" t="str">
            <v>TALEGAON DABADE</v>
          </cell>
          <cell r="AL118">
            <v>11647.75</v>
          </cell>
          <cell r="AM118">
            <v>86825</v>
          </cell>
          <cell r="AN118">
            <v>87</v>
          </cell>
          <cell r="AO118">
            <v>55</v>
          </cell>
          <cell r="AP118" t="str">
            <v>STABLE</v>
          </cell>
          <cell r="AU118" t="str">
            <v>REGULAR</v>
          </cell>
          <cell r="AV118" t="str">
            <v>MH14MG5320</v>
          </cell>
          <cell r="AW118" t="str">
            <v>DESTINI 125 FI ZX DSSC DISC</v>
          </cell>
          <cell r="AX118">
            <v>45743</v>
          </cell>
          <cell r="AY118">
            <v>36</v>
          </cell>
          <cell r="AZ118" t="str">
            <v>02.07.26</v>
          </cell>
          <cell r="BA118" t="str">
            <v>VIJAY NIKAM</v>
          </cell>
          <cell r="BL118">
            <v>1</v>
          </cell>
          <cell r="ER118">
            <v>1</v>
          </cell>
          <cell r="ES118">
            <v>1</v>
          </cell>
          <cell r="ET118" t="str">
            <v>DUWT0027</v>
          </cell>
          <cell r="EU118" t="str">
            <v>B2yjMhGDNm</v>
          </cell>
          <cell r="EV118" t="str">
            <v>Allocated</v>
          </cell>
          <cell r="EW118" t="str">
            <v>Address Not Found (NC_ANF)</v>
          </cell>
          <cell r="EX118" t="str">
            <v xml:space="preserve">Visited to Customers residence address but short address so can't found Customer </v>
          </cell>
          <cell r="EY118">
            <v>46207</v>
          </cell>
        </row>
        <row r="119">
          <cell r="A119">
            <v>467505394</v>
          </cell>
          <cell r="B119" t="str">
            <v>DATTATRAY JESWANT MORE</v>
          </cell>
          <cell r="C119" t="str">
            <v>ONLINE</v>
          </cell>
          <cell r="D119" t="str">
            <v>30.07.26</v>
          </cell>
          <cell r="E119">
            <v>12000</v>
          </cell>
          <cell r="I119">
            <v>11476</v>
          </cell>
          <cell r="J119">
            <v>11476</v>
          </cell>
          <cell r="K119">
            <v>11550</v>
          </cell>
          <cell r="L119">
            <v>10952</v>
          </cell>
          <cell r="M119">
            <v>1</v>
          </cell>
          <cell r="N119" t="str">
            <v xml:space="preserve">STABLE </v>
          </cell>
          <cell r="O119" t="str">
            <v>PAID</v>
          </cell>
          <cell r="P119" t="str">
            <v>SUNNY SHINDE</v>
          </cell>
          <cell r="Q119">
            <v>86379</v>
          </cell>
          <cell r="R119">
            <v>74</v>
          </cell>
          <cell r="S119">
            <v>0</v>
          </cell>
          <cell r="T119">
            <v>450</v>
          </cell>
          <cell r="U119" t="str">
            <v>-</v>
          </cell>
          <cell r="V119">
            <v>9.1914042499063847E-2</v>
          </cell>
          <cell r="W119">
            <v>4.5495568023582924E-3</v>
          </cell>
          <cell r="X119" t="str">
            <v xml:space="preserve">STABLE </v>
          </cell>
          <cell r="Y119" t="str">
            <v>NC</v>
          </cell>
          <cell r="Z119" t="str">
            <v>-</v>
          </cell>
          <cell r="AA119" t="str">
            <v>NC</v>
          </cell>
          <cell r="AB119" t="str">
            <v>Short add</v>
          </cell>
          <cell r="AD119" t="str">
            <v>CNAVNA</v>
          </cell>
          <cell r="AF119" t="str">
            <v>-</v>
          </cell>
          <cell r="AH119" t="str">
            <v>AUNDH</v>
          </cell>
          <cell r="AL119">
            <v>11476</v>
          </cell>
          <cell r="AM119">
            <v>86379</v>
          </cell>
          <cell r="AN119">
            <v>26</v>
          </cell>
          <cell r="AO119">
            <v>55</v>
          </cell>
          <cell r="AP119" t="str">
            <v>FLOW</v>
          </cell>
          <cell r="AU119" t="str">
            <v>REGULAR</v>
          </cell>
          <cell r="AV119" t="str">
            <v>MH12YZ8545</v>
          </cell>
          <cell r="AW119" t="str">
            <v>JAWA 42 BOBBER BLACK MIRROR</v>
          </cell>
          <cell r="AX119">
            <v>46020</v>
          </cell>
          <cell r="AY119">
            <v>12</v>
          </cell>
          <cell r="AZ119" t="str">
            <v>02.07.26</v>
          </cell>
          <cell r="BA119" t="str">
            <v>KAILASH ATKARI</v>
          </cell>
          <cell r="BX119">
            <v>1</v>
          </cell>
          <cell r="CV119">
            <v>1</v>
          </cell>
          <cell r="DQ119">
            <v>1</v>
          </cell>
          <cell r="DT119">
            <v>1</v>
          </cell>
          <cell r="EL119">
            <v>1</v>
          </cell>
          <cell r="ER119">
            <v>5</v>
          </cell>
          <cell r="ES119">
            <v>1</v>
          </cell>
          <cell r="ET119" t="str">
            <v>DUWT0023</v>
          </cell>
          <cell r="EU119" t="str">
            <v>GoPGh2Pjv689</v>
          </cell>
          <cell r="EV119" t="str">
            <v>Allocated</v>
          </cell>
          <cell r="EW119" t="str">
            <v>Address Not Found (NC_ANF)</v>
          </cell>
          <cell r="EX119" t="str">
            <v xml:space="preserve">Customer residence address short not found </v>
          </cell>
          <cell r="EY119">
            <v>46211</v>
          </cell>
        </row>
        <row r="120">
          <cell r="A120">
            <v>464767626</v>
          </cell>
          <cell r="B120" t="str">
            <v>PRASHANT KATTYA DEVENOOR</v>
          </cell>
          <cell r="C120" t="str">
            <v>COLLECT</v>
          </cell>
          <cell r="D120" t="str">
            <v>31.07.26</v>
          </cell>
          <cell r="E120">
            <v>5400</v>
          </cell>
          <cell r="I120">
            <v>5260</v>
          </cell>
          <cell r="J120">
            <v>5213</v>
          </cell>
          <cell r="K120">
            <v>5357</v>
          </cell>
          <cell r="L120">
            <v>5073</v>
          </cell>
          <cell r="M120">
            <v>1</v>
          </cell>
          <cell r="N120" t="str">
            <v xml:space="preserve">STABLE </v>
          </cell>
          <cell r="O120" t="str">
            <v>PAID</v>
          </cell>
          <cell r="P120" t="str">
            <v>PARMESHWAR KOTULE</v>
          </cell>
          <cell r="Q120">
            <v>86234</v>
          </cell>
          <cell r="R120">
            <v>144</v>
          </cell>
          <cell r="S120">
            <v>0</v>
          </cell>
          <cell r="T120">
            <v>0</v>
          </cell>
          <cell r="U120" t="str">
            <v>29.06.26</v>
          </cell>
          <cell r="V120">
            <v>0.1954329331030763</v>
          </cell>
          <cell r="W120">
            <v>4.5419196945387765E-3</v>
          </cell>
          <cell r="X120" t="str">
            <v xml:space="preserve">STABLE </v>
          </cell>
          <cell r="Y120" t="str">
            <v>PTP</v>
          </cell>
          <cell r="Z120" t="str">
            <v>PTP</v>
          </cell>
          <cell r="AA120" t="str">
            <v>PTP</v>
          </cell>
          <cell r="AC120">
            <v>31</v>
          </cell>
          <cell r="AD120" t="str">
            <v>CAVA</v>
          </cell>
          <cell r="AF120" t="str">
            <v>-</v>
          </cell>
          <cell r="AH120" t="str">
            <v>DEHU ROAD</v>
          </cell>
          <cell r="AL120">
            <v>5213</v>
          </cell>
          <cell r="AM120">
            <v>86234</v>
          </cell>
          <cell r="AN120">
            <v>26</v>
          </cell>
          <cell r="AO120">
            <v>55</v>
          </cell>
          <cell r="AP120" t="str">
            <v>FLOW</v>
          </cell>
          <cell r="AU120" t="str">
            <v>REGULAR</v>
          </cell>
          <cell r="AW120" t="str">
            <v>ELTHOR BRAVO 42X2</v>
          </cell>
          <cell r="AX120">
            <v>45621</v>
          </cell>
          <cell r="AY120">
            <v>36</v>
          </cell>
          <cell r="AZ120" t="str">
            <v>02.07.26</v>
          </cell>
          <cell r="BA120" t="str">
            <v>VIJAY NIKAM</v>
          </cell>
          <cell r="BL120">
            <v>1</v>
          </cell>
          <cell r="CM120">
            <v>1</v>
          </cell>
          <cell r="DH120">
            <v>1</v>
          </cell>
          <cell r="ER120">
            <v>3</v>
          </cell>
          <cell r="ES120">
            <v>1</v>
          </cell>
          <cell r="ET120" t="str">
            <v>DUWT0027</v>
          </cell>
          <cell r="EU120" t="str">
            <v>GPesb3v9vOc</v>
          </cell>
          <cell r="EV120" t="str">
            <v>Allocated</v>
          </cell>
          <cell r="EW120" t="str">
            <v>Left Message (LMCB)</v>
          </cell>
          <cell r="EX120" t="str">
            <v xml:space="preserve">Visited to Customers residence address and Left massage with his mother </v>
          </cell>
          <cell r="EY120">
            <v>46207</v>
          </cell>
        </row>
        <row r="121">
          <cell r="A121">
            <v>466733978</v>
          </cell>
          <cell r="B121" t="str">
            <v>MARUTI TUKARAM KADAM</v>
          </cell>
          <cell r="I121">
            <v>6562</v>
          </cell>
          <cell r="J121">
            <v>39247</v>
          </cell>
          <cell r="K121">
            <v>8429</v>
          </cell>
          <cell r="L121">
            <v>45809</v>
          </cell>
          <cell r="M121">
            <v>6</v>
          </cell>
          <cell r="N121" t="str">
            <v>FLOW</v>
          </cell>
          <cell r="O121" t="str">
            <v>UNPAID</v>
          </cell>
          <cell r="P121" t="str">
            <v>SANDEEP KHAIRNAR</v>
          </cell>
          <cell r="Q121">
            <v>86195</v>
          </cell>
          <cell r="R121">
            <v>1992</v>
          </cell>
          <cell r="S121">
            <v>0</v>
          </cell>
          <cell r="T121">
            <v>3150</v>
          </cell>
          <cell r="U121" t="str">
            <v>-</v>
          </cell>
          <cell r="V121">
            <v>0.95305890500005697</v>
          </cell>
          <cell r="W121">
            <v>3.7676037454898642E-2</v>
          </cell>
          <cell r="X121" t="str">
            <v>FLOW</v>
          </cell>
          <cell r="Y121" t="str">
            <v>NC</v>
          </cell>
          <cell r="Z121" t="str">
            <v>-</v>
          </cell>
          <cell r="AA121" t="str">
            <v>NC</v>
          </cell>
          <cell r="AF121" t="str">
            <v>ELG</v>
          </cell>
          <cell r="AH121" t="str">
            <v>WAGHOLI</v>
          </cell>
          <cell r="AL121">
            <v>39247</v>
          </cell>
          <cell r="AM121">
            <v>86195</v>
          </cell>
          <cell r="AN121">
            <v>177</v>
          </cell>
          <cell r="AO121">
            <v>206</v>
          </cell>
          <cell r="AP121" t="str">
            <v>FLOW</v>
          </cell>
          <cell r="AU121" t="str">
            <v>NPA</v>
          </cell>
          <cell r="AV121" t="str">
            <v>MH12YM0727</v>
          </cell>
          <cell r="AW121" t="str">
            <v>HONDA ACTIVA STD 2B</v>
          </cell>
          <cell r="AX121">
            <v>45890</v>
          </cell>
          <cell r="AY121">
            <v>18</v>
          </cell>
          <cell r="AZ121" t="str">
            <v>02.07.26</v>
          </cell>
          <cell r="BA121" t="str">
            <v>VIJAY NIKAM</v>
          </cell>
          <cell r="CG121">
            <v>1</v>
          </cell>
          <cell r="ER121">
            <v>1</v>
          </cell>
          <cell r="ES121">
            <v>1</v>
          </cell>
          <cell r="ET121" t="str">
            <v>DUWT0021</v>
          </cell>
          <cell r="EU121" t="str">
            <v>BoGZnxrBDm</v>
          </cell>
          <cell r="EV121" t="str">
            <v>Allocated</v>
          </cell>
          <cell r="EW121" t="e">
            <v>#N/A</v>
          </cell>
          <cell r="EX121" t="e">
            <v>#N/A</v>
          </cell>
          <cell r="EY121" t="e">
            <v>#N/A</v>
          </cell>
        </row>
        <row r="122">
          <cell r="A122">
            <v>462396532</v>
          </cell>
          <cell r="B122" t="str">
            <v>NALINI NITINKUMAR UNDE</v>
          </cell>
          <cell r="C122" t="str">
            <v>ONLINE</v>
          </cell>
          <cell r="D122" t="str">
            <v>22.07.26</v>
          </cell>
          <cell r="E122">
            <v>4900</v>
          </cell>
          <cell r="I122">
            <v>4452</v>
          </cell>
          <cell r="J122">
            <v>4452</v>
          </cell>
          <cell r="K122">
            <v>4452</v>
          </cell>
          <cell r="L122">
            <v>4004</v>
          </cell>
          <cell r="M122">
            <v>1</v>
          </cell>
          <cell r="N122" t="str">
            <v xml:space="preserve">STABLE </v>
          </cell>
          <cell r="O122" t="str">
            <v>PAID</v>
          </cell>
          <cell r="P122" t="str">
            <v>HARIDAS DIVATE</v>
          </cell>
          <cell r="Q122">
            <v>85858</v>
          </cell>
          <cell r="R122">
            <v>0</v>
          </cell>
          <cell r="S122">
            <v>0</v>
          </cell>
          <cell r="T122">
            <v>450</v>
          </cell>
          <cell r="U122" t="str">
            <v>-</v>
          </cell>
          <cell r="V122">
            <v>6.0991726697960852E-2</v>
          </cell>
          <cell r="W122">
            <v>4.5221158839171358E-3</v>
          </cell>
          <cell r="X122" t="str">
            <v xml:space="preserve">STABLE </v>
          </cell>
          <cell r="Y122" t="str">
            <v>NC</v>
          </cell>
          <cell r="Z122" t="str">
            <v>-</v>
          </cell>
          <cell r="AA122" t="str">
            <v>NC</v>
          </cell>
          <cell r="AB122" t="str">
            <v>Shifted</v>
          </cell>
          <cell r="AD122" t="str">
            <v>CNAVNA</v>
          </cell>
          <cell r="AF122" t="str">
            <v>-</v>
          </cell>
          <cell r="AH122" t="str">
            <v>JUNNAR</v>
          </cell>
          <cell r="AL122">
            <v>4902</v>
          </cell>
          <cell r="AM122">
            <v>85858</v>
          </cell>
          <cell r="AN122">
            <v>26</v>
          </cell>
          <cell r="AO122">
            <v>25</v>
          </cell>
          <cell r="AP122" t="str">
            <v>STABLE</v>
          </cell>
          <cell r="AU122" t="str">
            <v>REGULAR</v>
          </cell>
          <cell r="AV122" t="str">
            <v>MH14LN1314</v>
          </cell>
          <cell r="AW122" t="str">
            <v>PIAGGIO VESPA SXL 125 CBS RACING 60</v>
          </cell>
          <cell r="AX122">
            <v>45381</v>
          </cell>
          <cell r="AY122">
            <v>48</v>
          </cell>
          <cell r="AZ122" t="str">
            <v>10.07.26</v>
          </cell>
          <cell r="BA122" t="str">
            <v>KAILASH ATKARI</v>
          </cell>
          <cell r="CG122">
            <v>1</v>
          </cell>
          <cell r="ER122">
            <v>1</v>
          </cell>
          <cell r="ES122">
            <v>1</v>
          </cell>
          <cell r="ET122" t="str">
            <v>ZBHT0021</v>
          </cell>
        </row>
        <row r="123">
          <cell r="A123">
            <v>465183571</v>
          </cell>
          <cell r="B123" t="str">
            <v>SWATANTRA TIWARI</v>
          </cell>
          <cell r="I123">
            <v>4960</v>
          </cell>
          <cell r="J123">
            <v>4960</v>
          </cell>
          <cell r="K123">
            <v>4960</v>
          </cell>
          <cell r="L123">
            <v>9920</v>
          </cell>
          <cell r="M123">
            <v>1</v>
          </cell>
          <cell r="N123" t="str">
            <v>FLOW</v>
          </cell>
          <cell r="O123" t="str">
            <v>UNPAID</v>
          </cell>
          <cell r="P123" t="str">
            <v>HEMANT WALUNJ</v>
          </cell>
          <cell r="Q123">
            <v>85507</v>
          </cell>
          <cell r="R123">
            <v>0</v>
          </cell>
          <cell r="S123">
            <v>0</v>
          </cell>
          <cell r="T123">
            <v>450</v>
          </cell>
          <cell r="U123" t="str">
            <v>-</v>
          </cell>
          <cell r="V123">
            <v>6.8463336500937971E-2</v>
          </cell>
          <cell r="W123">
            <v>4.5036288160229974E-3</v>
          </cell>
          <cell r="X123" t="str">
            <v>FLOW</v>
          </cell>
          <cell r="Y123" t="str">
            <v>RTP</v>
          </cell>
          <cell r="Z123" t="str">
            <v>-</v>
          </cell>
          <cell r="AA123" t="str">
            <v>RTP</v>
          </cell>
          <cell r="AC123">
            <v>29</v>
          </cell>
          <cell r="AD123" t="str">
            <v>CAVNA</v>
          </cell>
          <cell r="AF123" t="str">
            <v>-</v>
          </cell>
          <cell r="AH123" t="str">
            <v>SAVARDHARI</v>
          </cell>
          <cell r="AL123">
            <v>5410</v>
          </cell>
          <cell r="AM123">
            <v>85507</v>
          </cell>
          <cell r="AN123">
            <v>26</v>
          </cell>
          <cell r="AO123">
            <v>55</v>
          </cell>
          <cell r="AP123" t="str">
            <v>FLOW</v>
          </cell>
          <cell r="AV123" t="str">
            <v>MH14MD2942</v>
          </cell>
          <cell r="AW123" t="str">
            <v>SUZUKI GIXXER 150 SF</v>
          </cell>
          <cell r="AX123">
            <v>45667</v>
          </cell>
          <cell r="AY123">
            <v>36</v>
          </cell>
          <cell r="AZ123" t="str">
            <v>10.07.26</v>
          </cell>
          <cell r="BA123" t="str">
            <v>KAILASH ATKARI</v>
          </cell>
          <cell r="ER123">
            <v>0</v>
          </cell>
          <cell r="ES123" t="str">
            <v/>
          </cell>
          <cell r="ET123" t="str">
            <v>ZBHT0010</v>
          </cell>
        </row>
        <row r="124">
          <cell r="A124">
            <v>463426988</v>
          </cell>
          <cell r="B124" t="str">
            <v>VISHAL PARMESHWAR SANANSE</v>
          </cell>
          <cell r="I124">
            <v>4760</v>
          </cell>
          <cell r="J124">
            <v>8998.99</v>
          </cell>
          <cell r="K124">
            <v>4594.99</v>
          </cell>
          <cell r="L124">
            <v>13758.99</v>
          </cell>
          <cell r="M124">
            <v>2</v>
          </cell>
          <cell r="N124" t="str">
            <v>FLOW</v>
          </cell>
          <cell r="O124" t="str">
            <v>UNPAID</v>
          </cell>
          <cell r="P124" t="str">
            <v>PARMESHWAR KOTULE</v>
          </cell>
          <cell r="Q124">
            <v>85385</v>
          </cell>
          <cell r="R124">
            <v>356</v>
          </cell>
          <cell r="S124">
            <v>0</v>
          </cell>
          <cell r="T124">
            <v>6750</v>
          </cell>
          <cell r="U124" t="str">
            <v>26.06.26</v>
          </cell>
          <cell r="V124">
            <v>0.24522087110058322</v>
          </cell>
          <cell r="W124">
            <v>1.5875655669599274E-2</v>
          </cell>
          <cell r="X124" t="str">
            <v xml:space="preserve">STABLE </v>
          </cell>
          <cell r="Y124" t="str">
            <v>PTP</v>
          </cell>
          <cell r="Z124" t="str">
            <v>PTP</v>
          </cell>
          <cell r="AA124" t="str">
            <v>PTP</v>
          </cell>
          <cell r="AC124">
            <v>29</v>
          </cell>
          <cell r="AD124" t="str">
            <v>CAVA</v>
          </cell>
          <cell r="AF124" t="str">
            <v>-</v>
          </cell>
          <cell r="AH124" t="str">
            <v>VADGAON MAVAL</v>
          </cell>
          <cell r="AL124">
            <v>8998.99</v>
          </cell>
          <cell r="AM124">
            <v>85385</v>
          </cell>
          <cell r="AN124">
            <v>57</v>
          </cell>
          <cell r="AO124">
            <v>86</v>
          </cell>
          <cell r="AP124" t="str">
            <v>FLOW</v>
          </cell>
          <cell r="AU124" t="str">
            <v>NPA</v>
          </cell>
          <cell r="AV124" t="str">
            <v>MH14LR4687</v>
          </cell>
          <cell r="AW124" t="str">
            <v>HONDA UNICORN 160 BSVI</v>
          </cell>
          <cell r="AX124">
            <v>45481</v>
          </cell>
          <cell r="AY124">
            <v>42</v>
          </cell>
          <cell r="AZ124" t="str">
            <v>02.07.26</v>
          </cell>
          <cell r="BA124" t="str">
            <v>VIJAY NIKAM</v>
          </cell>
          <cell r="BX124">
            <v>1</v>
          </cell>
          <cell r="ER124">
            <v>1</v>
          </cell>
          <cell r="ES124">
            <v>1</v>
          </cell>
          <cell r="ET124" t="str">
            <v>DUWT0027</v>
          </cell>
          <cell r="EU124" t="str">
            <v>GPIGGeCYGWc</v>
          </cell>
          <cell r="EV124" t="e">
            <v>#N/A</v>
          </cell>
          <cell r="EW124" t="str">
            <v>Promise To Pay (PTP)</v>
          </cell>
          <cell r="EX124" t="str">
            <v xml:space="preserve">Visited to customer at other place and given PTP </v>
          </cell>
          <cell r="EY124">
            <v>46218</v>
          </cell>
        </row>
        <row r="125">
          <cell r="A125">
            <v>463825579</v>
          </cell>
          <cell r="B125" t="str">
            <v>GANESH SANJAY VIDHATE</v>
          </cell>
          <cell r="I125">
            <v>3828</v>
          </cell>
          <cell r="J125">
            <v>3205</v>
          </cell>
          <cell r="K125">
            <v>3309</v>
          </cell>
          <cell r="L125">
            <v>7033</v>
          </cell>
          <cell r="M125">
            <v>1</v>
          </cell>
          <cell r="N125" t="str">
            <v>FLOW</v>
          </cell>
          <cell r="O125" t="str">
            <v>UNPAID</v>
          </cell>
          <cell r="P125" t="str">
            <v>HARIDAS DIVATE</v>
          </cell>
          <cell r="Q125">
            <v>85098</v>
          </cell>
          <cell r="R125">
            <v>104</v>
          </cell>
          <cell r="S125">
            <v>0</v>
          </cell>
          <cell r="T125">
            <v>1350</v>
          </cell>
          <cell r="U125" t="str">
            <v>29.06.26</v>
          </cell>
          <cell r="V125">
            <v>6.0451838600282706E-2</v>
          </cell>
          <cell r="W125">
            <v>4.482086905001053E-3</v>
          </cell>
          <cell r="X125" t="str">
            <v>FLOW</v>
          </cell>
          <cell r="Y125" t="str">
            <v>BPTP</v>
          </cell>
          <cell r="Z125" t="str">
            <v>PTP</v>
          </cell>
          <cell r="AA125" t="str">
            <v>BPTP</v>
          </cell>
          <cell r="AB125" t="str">
            <v>Financail problem</v>
          </cell>
          <cell r="AC125">
            <v>31</v>
          </cell>
          <cell r="AD125" t="str">
            <v>CAVNA</v>
          </cell>
          <cell r="AF125" t="str">
            <v>-</v>
          </cell>
          <cell r="AH125" t="str">
            <v>JUNNAR</v>
          </cell>
          <cell r="AL125">
            <v>3205</v>
          </cell>
          <cell r="AM125">
            <v>85098</v>
          </cell>
          <cell r="AN125">
            <v>26</v>
          </cell>
          <cell r="AO125">
            <v>55</v>
          </cell>
          <cell r="AP125" t="str">
            <v>FLOW</v>
          </cell>
          <cell r="AU125" t="str">
            <v>REGULAR</v>
          </cell>
          <cell r="AW125" t="str">
            <v>FZS V4</v>
          </cell>
          <cell r="AX125">
            <v>45525</v>
          </cell>
          <cell r="AY125">
            <v>48</v>
          </cell>
          <cell r="AZ125" t="str">
            <v>02.07.26</v>
          </cell>
          <cell r="BA125" t="str">
            <v>KAILASH ATKARI</v>
          </cell>
          <cell r="BR125">
            <v>1</v>
          </cell>
          <cell r="ER125">
            <v>1</v>
          </cell>
          <cell r="ES125">
            <v>1</v>
          </cell>
          <cell r="ET125" t="str">
            <v>ZBHT0021</v>
          </cell>
          <cell r="EU125" t="str">
            <v>BPPGLdMSrL77</v>
          </cell>
          <cell r="EV125" t="str">
            <v>Allocated</v>
          </cell>
          <cell r="EW125" t="str">
            <v>Promise To Pay (PTP)</v>
          </cell>
          <cell r="EX125" t="str">
            <v>Ptp</v>
          </cell>
          <cell r="EY125">
            <v>46230</v>
          </cell>
        </row>
        <row r="126">
          <cell r="A126">
            <v>466835999</v>
          </cell>
          <cell r="B126" t="str">
            <v>ARUN NIVRITTI KADAM</v>
          </cell>
          <cell r="I126">
            <v>3876</v>
          </cell>
          <cell r="J126">
            <v>1804</v>
          </cell>
          <cell r="K126">
            <v>2129</v>
          </cell>
          <cell r="L126">
            <v>5680</v>
          </cell>
          <cell r="M126">
            <v>1</v>
          </cell>
          <cell r="N126" t="str">
            <v>FLOW</v>
          </cell>
          <cell r="O126" t="str">
            <v>UNPAID</v>
          </cell>
          <cell r="P126" t="str">
            <v>AMIT GADE</v>
          </cell>
          <cell r="Q126">
            <v>85088</v>
          </cell>
          <cell r="R126">
            <v>325</v>
          </cell>
          <cell r="S126">
            <v>0</v>
          </cell>
          <cell r="T126">
            <v>3600</v>
          </cell>
          <cell r="U126" t="str">
            <v>02.06.26</v>
          </cell>
          <cell r="V126">
            <v>0.10260599053634348</v>
          </cell>
          <cell r="W126">
            <v>4.4815602079100519E-3</v>
          </cell>
          <cell r="X126" t="str">
            <v>FLOW</v>
          </cell>
          <cell r="Y126" t="str">
            <v>BPTP</v>
          </cell>
          <cell r="Z126" t="str">
            <v>PAID</v>
          </cell>
          <cell r="AA126" t="str">
            <v>BPTP</v>
          </cell>
          <cell r="AC126">
            <v>31</v>
          </cell>
          <cell r="AD126" t="str">
            <v>CAVA</v>
          </cell>
          <cell r="AF126" t="str">
            <v>-</v>
          </cell>
          <cell r="AH126" t="str">
            <v>KHARABWADI</v>
          </cell>
          <cell r="AL126">
            <v>5729</v>
          </cell>
          <cell r="AM126">
            <v>85088</v>
          </cell>
          <cell r="AN126">
            <v>26</v>
          </cell>
          <cell r="AO126">
            <v>55</v>
          </cell>
          <cell r="AP126" t="str">
            <v>FLOW</v>
          </cell>
          <cell r="AU126" t="str">
            <v>REGULAR</v>
          </cell>
          <cell r="AV126" t="str">
            <v>MH14MP9082</v>
          </cell>
          <cell r="AW126" t="str">
            <v>HONDA ACTIVA STD 2B</v>
          </cell>
          <cell r="AX126">
            <v>45906</v>
          </cell>
          <cell r="AY126">
            <v>36</v>
          </cell>
          <cell r="AZ126" t="str">
            <v>10.07.26</v>
          </cell>
          <cell r="BA126" t="str">
            <v>KAILASH ATKARI</v>
          </cell>
          <cell r="CG126">
            <v>1</v>
          </cell>
          <cell r="EF126">
            <v>1</v>
          </cell>
          <cell r="EL126">
            <v>1</v>
          </cell>
          <cell r="ER126">
            <v>3</v>
          </cell>
          <cell r="ES126">
            <v>1</v>
          </cell>
          <cell r="ET126" t="str">
            <v>DUWT0017</v>
          </cell>
        </row>
        <row r="127">
          <cell r="A127">
            <v>464789548</v>
          </cell>
          <cell r="B127" t="str">
            <v>DATTATRAY BALASO MARGAJE</v>
          </cell>
          <cell r="C127" t="str">
            <v>ONLINE</v>
          </cell>
          <cell r="D127" t="str">
            <v>24.07.26</v>
          </cell>
          <cell r="E127">
            <v>4500</v>
          </cell>
          <cell r="I127">
            <v>4091</v>
          </cell>
          <cell r="J127">
            <v>4091</v>
          </cell>
          <cell r="K127">
            <v>4155</v>
          </cell>
          <cell r="L127">
            <v>3682</v>
          </cell>
          <cell r="M127">
            <v>1</v>
          </cell>
          <cell r="N127" t="str">
            <v xml:space="preserve">STABLE </v>
          </cell>
          <cell r="O127" t="str">
            <v>PAID</v>
          </cell>
          <cell r="P127" t="str">
            <v>NITIN KADAM</v>
          </cell>
          <cell r="Q127">
            <v>84977</v>
          </cell>
          <cell r="R127">
            <v>64</v>
          </cell>
          <cell r="S127">
            <v>0</v>
          </cell>
          <cell r="T127">
            <v>1810</v>
          </cell>
          <cell r="U127" t="str">
            <v>-</v>
          </cell>
          <cell r="V127">
            <v>2.9273128249010388E-2</v>
          </cell>
          <cell r="W127">
            <v>4.47571387019994E-3</v>
          </cell>
          <cell r="X127" t="str">
            <v xml:space="preserve">STABLE </v>
          </cell>
          <cell r="Y127" t="str">
            <v>NC</v>
          </cell>
          <cell r="Z127" t="str">
            <v>-</v>
          </cell>
          <cell r="AA127" t="str">
            <v>NC</v>
          </cell>
          <cell r="AB127" t="str">
            <v>Add not found</v>
          </cell>
          <cell r="AD127" t="str">
            <v>CNAVNA</v>
          </cell>
          <cell r="AF127" t="str">
            <v>-</v>
          </cell>
          <cell r="AH127" t="str">
            <v>CHINCHWAD</v>
          </cell>
          <cell r="AL127">
            <v>4091</v>
          </cell>
          <cell r="AM127">
            <v>84977</v>
          </cell>
          <cell r="AN127">
            <v>26</v>
          </cell>
          <cell r="AO127">
            <v>25</v>
          </cell>
          <cell r="AP127" t="str">
            <v>STABLE</v>
          </cell>
          <cell r="AU127" t="str">
            <v>REGULAR</v>
          </cell>
          <cell r="AV127" t="str">
            <v>MH14MA5934</v>
          </cell>
          <cell r="AW127" t="str">
            <v>BAJAJ FREEDOM 125 NG04 DISC LED</v>
          </cell>
          <cell r="AX127">
            <v>45623</v>
          </cell>
          <cell r="AY127">
            <v>42</v>
          </cell>
          <cell r="AZ127" t="str">
            <v>02.07.26</v>
          </cell>
          <cell r="BA127" t="str">
            <v>KAILASH ATKARI</v>
          </cell>
          <cell r="CD127">
            <v>1</v>
          </cell>
          <cell r="CG127">
            <v>1</v>
          </cell>
          <cell r="ER127">
            <v>2</v>
          </cell>
          <cell r="ES127">
            <v>1</v>
          </cell>
          <cell r="ET127" t="str">
            <v>ZBHT0011</v>
          </cell>
          <cell r="EU127" t="str">
            <v>GopkOEzjt6v1</v>
          </cell>
          <cell r="EV127" t="str">
            <v>Allocated</v>
          </cell>
          <cell r="EW127" t="e">
            <v>#N/A</v>
          </cell>
          <cell r="EX127" t="e">
            <v>#N/A</v>
          </cell>
          <cell r="EY127" t="e">
            <v>#N/A</v>
          </cell>
        </row>
        <row r="128">
          <cell r="A128">
            <v>467134344</v>
          </cell>
          <cell r="B128" t="str">
            <v>AJAY AKASH KAMBALE</v>
          </cell>
          <cell r="H128" t="str">
            <v>BANK STABLE 08</v>
          </cell>
          <cell r="I128">
            <v>5472</v>
          </cell>
          <cell r="J128">
            <v>5472</v>
          </cell>
          <cell r="K128">
            <v>5543</v>
          </cell>
          <cell r="L128">
            <v>10944</v>
          </cell>
          <cell r="M128">
            <v>1</v>
          </cell>
          <cell r="N128" t="str">
            <v xml:space="preserve">STABLE </v>
          </cell>
          <cell r="O128" t="str">
            <v>UNPAID</v>
          </cell>
          <cell r="P128" t="str">
            <v>ANWAR SHAIKH</v>
          </cell>
          <cell r="Q128">
            <v>84899</v>
          </cell>
          <cell r="R128">
            <v>71</v>
          </cell>
          <cell r="S128">
            <v>0</v>
          </cell>
          <cell r="T128">
            <v>941</v>
          </cell>
          <cell r="U128" t="str">
            <v>-</v>
          </cell>
          <cell r="V128">
            <v>9.1731961540063148E-2</v>
          </cell>
          <cell r="W128">
            <v>4.4716056328901318E-3</v>
          </cell>
          <cell r="X128" t="str">
            <v xml:space="preserve">STABLE </v>
          </cell>
          <cell r="Y128" t="str">
            <v>PAID</v>
          </cell>
          <cell r="Z128" t="str">
            <v>-</v>
          </cell>
          <cell r="AA128" t="str">
            <v>PAID</v>
          </cell>
          <cell r="AF128" t="str">
            <v>-</v>
          </cell>
          <cell r="AH128" t="str">
            <v>MOSHI</v>
          </cell>
          <cell r="AL128">
            <v>5472</v>
          </cell>
          <cell r="AM128">
            <v>84899</v>
          </cell>
          <cell r="AN128">
            <v>26</v>
          </cell>
          <cell r="AO128">
            <v>25</v>
          </cell>
          <cell r="AP128" t="str">
            <v>STABLE</v>
          </cell>
          <cell r="AU128" t="str">
            <v>REGULAR</v>
          </cell>
          <cell r="AV128" t="str">
            <v>MH14MW9890</v>
          </cell>
          <cell r="AW128" t="str">
            <v>ACCESS SPL ED DISC CBS BT BSVI</v>
          </cell>
          <cell r="AX128">
            <v>45953</v>
          </cell>
          <cell r="AY128">
            <v>24</v>
          </cell>
          <cell r="AZ128" t="str">
            <v>02.07.26</v>
          </cell>
          <cell r="BA128" t="str">
            <v>VIJAY NIKAM</v>
          </cell>
          <cell r="CA128">
            <v>1</v>
          </cell>
          <cell r="CS128">
            <v>1</v>
          </cell>
          <cell r="ER128">
            <v>2</v>
          </cell>
          <cell r="ES128">
            <v>1</v>
          </cell>
          <cell r="ET128" t="str">
            <v>ZBHT0009</v>
          </cell>
          <cell r="EU128" t="str">
            <v>B6AGEyvL82tS</v>
          </cell>
          <cell r="EV128" t="str">
            <v>Allocated</v>
          </cell>
          <cell r="EW128" t="e">
            <v>#N/A</v>
          </cell>
          <cell r="EX128" t="e">
            <v>#N/A</v>
          </cell>
          <cell r="EY128" t="e">
            <v>#N/A</v>
          </cell>
        </row>
        <row r="129">
          <cell r="A129">
            <v>465651090</v>
          </cell>
          <cell r="B129" t="str">
            <v>SUMIT VILAS PATOLE</v>
          </cell>
          <cell r="C129" t="str">
            <v>COLLECT</v>
          </cell>
          <cell r="D129" t="str">
            <v>16.07.26</v>
          </cell>
          <cell r="E129">
            <v>5000</v>
          </cell>
          <cell r="H129" t="str">
            <v>BANK RB 28</v>
          </cell>
          <cell r="I129">
            <v>4600</v>
          </cell>
          <cell r="J129">
            <v>4600</v>
          </cell>
          <cell r="K129">
            <v>4714</v>
          </cell>
          <cell r="L129">
            <v>4200</v>
          </cell>
          <cell r="M129">
            <v>2</v>
          </cell>
          <cell r="N129" t="str">
            <v>RB</v>
          </cell>
          <cell r="O129" t="str">
            <v>PAID</v>
          </cell>
          <cell r="P129" t="str">
            <v>VIKRAM GAIKWAD</v>
          </cell>
          <cell r="Q129">
            <v>84518</v>
          </cell>
          <cell r="R129">
            <v>114</v>
          </cell>
          <cell r="S129">
            <v>0</v>
          </cell>
          <cell r="T129">
            <v>3925</v>
          </cell>
          <cell r="U129" t="str">
            <v>-</v>
          </cell>
          <cell r="V129">
            <v>0.12815142726116163</v>
          </cell>
          <cell r="W129">
            <v>1.5714454129919675E-2</v>
          </cell>
          <cell r="X129" t="str">
            <v>RB</v>
          </cell>
          <cell r="Y129" t="str">
            <v>PAID</v>
          </cell>
          <cell r="Z129" t="str">
            <v>-</v>
          </cell>
          <cell r="AA129" t="str">
            <v>PAID</v>
          </cell>
          <cell r="AF129" t="str">
            <v>-</v>
          </cell>
          <cell r="AH129" t="str">
            <v>YERWADA</v>
          </cell>
          <cell r="AL129">
            <v>4600</v>
          </cell>
          <cell r="AM129">
            <v>84518</v>
          </cell>
          <cell r="AN129">
            <v>57</v>
          </cell>
          <cell r="AO129">
            <v>25</v>
          </cell>
          <cell r="AP129" t="str">
            <v>STABLE</v>
          </cell>
          <cell r="AU129" t="str">
            <v>REGULAR</v>
          </cell>
          <cell r="AW129" t="str">
            <v>XTREME 160R 4V CONNECTED 2</v>
          </cell>
          <cell r="AX129">
            <v>45722</v>
          </cell>
          <cell r="AY129">
            <v>36</v>
          </cell>
          <cell r="AZ129" t="str">
            <v>02.07.26</v>
          </cell>
          <cell r="BA129" t="str">
            <v>VIJAY NIKAM</v>
          </cell>
          <cell r="BL129">
            <v>1</v>
          </cell>
          <cell r="CV129">
            <v>2</v>
          </cell>
          <cell r="ER129">
            <v>3</v>
          </cell>
          <cell r="ES129">
            <v>1</v>
          </cell>
          <cell r="ET129" t="str">
            <v>ZBHT0012</v>
          </cell>
          <cell r="EU129" t="str">
            <v>BPhdR3SDN37</v>
          </cell>
          <cell r="EV129" t="str">
            <v>Allocated</v>
          </cell>
          <cell r="EW129" t="str">
            <v>Left Message (LMCB)</v>
          </cell>
          <cell r="EX129" t="str">
            <v>Lm</v>
          </cell>
          <cell r="EY129">
            <v>46207</v>
          </cell>
        </row>
        <row r="130">
          <cell r="A130">
            <v>462681261</v>
          </cell>
          <cell r="B130" t="str">
            <v>LAXMAN KAMLU MARGALE</v>
          </cell>
          <cell r="C130" t="str">
            <v>ONLINE</v>
          </cell>
          <cell r="D130" t="str">
            <v>14.07.26</v>
          </cell>
          <cell r="E130">
            <v>8000</v>
          </cell>
          <cell r="I130">
            <v>7736</v>
          </cell>
          <cell r="J130">
            <v>7259</v>
          </cell>
          <cell r="K130">
            <v>7453</v>
          </cell>
          <cell r="L130">
            <v>6995</v>
          </cell>
          <cell r="M130">
            <v>1</v>
          </cell>
          <cell r="N130" t="str">
            <v xml:space="preserve">STABLE </v>
          </cell>
          <cell r="O130" t="str">
            <v>PAID</v>
          </cell>
          <cell r="P130" t="str">
            <v>AKSHAY KARALE</v>
          </cell>
          <cell r="Q130">
            <v>84268</v>
          </cell>
          <cell r="R130">
            <v>194</v>
          </cell>
          <cell r="S130">
            <v>0</v>
          </cell>
          <cell r="T130">
            <v>6079</v>
          </cell>
          <cell r="U130" t="str">
            <v>08.06.26</v>
          </cell>
          <cell r="V130">
            <v>7.191662525765509E-2</v>
          </cell>
          <cell r="W130">
            <v>4.4383710464479626E-3</v>
          </cell>
          <cell r="X130" t="str">
            <v xml:space="preserve">STABLE </v>
          </cell>
          <cell r="Y130" t="str">
            <v>PTP</v>
          </cell>
          <cell r="Z130" t="str">
            <v>PAID</v>
          </cell>
          <cell r="AA130" t="str">
            <v>PTP</v>
          </cell>
          <cell r="AC130">
            <v>20</v>
          </cell>
          <cell r="AD130" t="str">
            <v>CAVA</v>
          </cell>
          <cell r="AF130" t="str">
            <v>-</v>
          </cell>
          <cell r="AH130" t="str">
            <v>NASRAPUR</v>
          </cell>
          <cell r="AL130">
            <v>13532</v>
          </cell>
          <cell r="AM130">
            <v>84268</v>
          </cell>
          <cell r="AN130">
            <v>26</v>
          </cell>
          <cell r="AO130">
            <v>25</v>
          </cell>
          <cell r="AP130" t="str">
            <v>STABLE</v>
          </cell>
          <cell r="AU130" t="str">
            <v>REGULAR</v>
          </cell>
          <cell r="AV130" t="str">
            <v>MH12WS9778</v>
          </cell>
          <cell r="AW130" t="str">
            <v>BULLET 350 THE STANDARD BLACK</v>
          </cell>
          <cell r="AX130">
            <v>45406</v>
          </cell>
          <cell r="AY130">
            <v>36</v>
          </cell>
          <cell r="AZ130" t="str">
            <v>10.07.26</v>
          </cell>
          <cell r="BA130" t="str">
            <v>VIJAY NIKAM</v>
          </cell>
          <cell r="CG130">
            <v>1</v>
          </cell>
          <cell r="ER130">
            <v>1</v>
          </cell>
          <cell r="ES130">
            <v>1</v>
          </cell>
          <cell r="ET130" t="str">
            <v>DUWT0011</v>
          </cell>
        </row>
        <row r="131">
          <cell r="A131">
            <v>465493945</v>
          </cell>
          <cell r="B131" t="str">
            <v>DIVYA RUSHIKESH UNDE</v>
          </cell>
          <cell r="I131">
            <v>3958</v>
          </cell>
          <cell r="J131">
            <v>22811.77</v>
          </cell>
          <cell r="K131">
            <v>3991.7700000000004</v>
          </cell>
          <cell r="L131">
            <v>26769.77</v>
          </cell>
          <cell r="M131">
            <v>6</v>
          </cell>
          <cell r="N131" t="str">
            <v>FLOW</v>
          </cell>
          <cell r="O131" t="str">
            <v>UNPAID</v>
          </cell>
          <cell r="P131" t="str">
            <v>SACHIN INGALE</v>
          </cell>
          <cell r="Q131">
            <v>84252</v>
          </cell>
          <cell r="R131">
            <v>970</v>
          </cell>
          <cell r="S131">
            <v>0</v>
          </cell>
          <cell r="T131">
            <v>3150</v>
          </cell>
          <cell r="U131" t="str">
            <v>FLOW</v>
          </cell>
          <cell r="V131">
            <v>0.37585160151807429</v>
          </cell>
          <cell r="W131">
            <v>3.6826747579907421E-2</v>
          </cell>
          <cell r="X131" t="str">
            <v>FLOW</v>
          </cell>
          <cell r="Y131" t="str">
            <v>RTP</v>
          </cell>
          <cell r="Z131" t="str">
            <v>RTP</v>
          </cell>
          <cell r="AA131" t="str">
            <v>RTP</v>
          </cell>
          <cell r="AB131" t="str">
            <v>Financail problem</v>
          </cell>
          <cell r="AD131" t="str">
            <v>CAVNA</v>
          </cell>
          <cell r="AF131" t="str">
            <v>ELG</v>
          </cell>
          <cell r="AH131" t="str">
            <v>KANHE</v>
          </cell>
          <cell r="AL131">
            <v>22811.77</v>
          </cell>
          <cell r="AM131">
            <v>84252</v>
          </cell>
          <cell r="AN131">
            <v>177</v>
          </cell>
          <cell r="AO131">
            <v>206</v>
          </cell>
          <cell r="AP131" t="str">
            <v>FLOW</v>
          </cell>
          <cell r="AU131" t="str">
            <v>NPA</v>
          </cell>
          <cell r="AV131" t="str">
            <v>MH14ME3583</v>
          </cell>
          <cell r="AW131" t="str">
            <v>HONDA ACTIVA 125 DISC 2B</v>
          </cell>
          <cell r="AX131">
            <v>45701</v>
          </cell>
          <cell r="AY131">
            <v>36</v>
          </cell>
          <cell r="AZ131" t="str">
            <v>02.07.26</v>
          </cell>
          <cell r="BA131" t="str">
            <v>VIJAY NIKAM</v>
          </cell>
          <cell r="CA131">
            <v>1</v>
          </cell>
          <cell r="ER131">
            <v>1</v>
          </cell>
          <cell r="ES131">
            <v>1</v>
          </cell>
          <cell r="ET131" t="str">
            <v>ZBHT0013</v>
          </cell>
          <cell r="EU131" t="str">
            <v>BPv48fBONm</v>
          </cell>
          <cell r="EV131" t="str">
            <v>Allocated</v>
          </cell>
          <cell r="EW131" t="e">
            <v>#N/A</v>
          </cell>
          <cell r="EX131" t="e">
            <v>#N/A</v>
          </cell>
          <cell r="EY131" t="e">
            <v>#N/A</v>
          </cell>
        </row>
        <row r="132">
          <cell r="A132">
            <v>464402919</v>
          </cell>
          <cell r="B132" t="str">
            <v>JAGAN RAMESH THARKUDE</v>
          </cell>
          <cell r="C132" t="str">
            <v>ONLINE</v>
          </cell>
          <cell r="D132" t="str">
            <v>09.07.26</v>
          </cell>
          <cell r="E132">
            <v>5003</v>
          </cell>
          <cell r="I132">
            <v>5104</v>
          </cell>
          <cell r="J132">
            <v>10098</v>
          </cell>
          <cell r="K132">
            <v>5282</v>
          </cell>
          <cell r="L132">
            <v>10199</v>
          </cell>
          <cell r="M132">
            <v>2</v>
          </cell>
          <cell r="N132" t="str">
            <v xml:space="preserve">STABLE </v>
          </cell>
          <cell r="O132" t="str">
            <v>PAID</v>
          </cell>
          <cell r="P132" t="str">
            <v>HEMANT WALUNJ</v>
          </cell>
          <cell r="Q132">
            <v>84165</v>
          </cell>
          <cell r="R132">
            <v>288</v>
          </cell>
          <cell r="S132">
            <v>0</v>
          </cell>
          <cell r="T132">
            <v>3615</v>
          </cell>
          <cell r="U132" t="str">
            <v>21.06.26</v>
          </cell>
          <cell r="V132">
            <v>0.27064529343284577</v>
          </cell>
          <cell r="W132">
            <v>1.5648820746405376E-2</v>
          </cell>
          <cell r="X132" t="str">
            <v xml:space="preserve">STABLE </v>
          </cell>
          <cell r="Y132" t="str">
            <v>PAID</v>
          </cell>
          <cell r="Z132" t="str">
            <v>PTP</v>
          </cell>
          <cell r="AA132" t="str">
            <v>PAID</v>
          </cell>
          <cell r="AF132" t="str">
            <v>-</v>
          </cell>
          <cell r="AH132" t="str">
            <v xml:space="preserve">RAJGURU NAGAR </v>
          </cell>
          <cell r="AL132">
            <v>10098</v>
          </cell>
          <cell r="AM132">
            <v>84165</v>
          </cell>
          <cell r="AN132">
            <v>57</v>
          </cell>
          <cell r="AO132">
            <v>55</v>
          </cell>
          <cell r="AP132" t="str">
            <v>STABLE</v>
          </cell>
          <cell r="AU132" t="str">
            <v>REGULAR</v>
          </cell>
          <cell r="AV132" t="str">
            <v>MH14LW7651</v>
          </cell>
          <cell r="AW132" t="str">
            <v>BAJAJ PULSAR 220 F UG</v>
          </cell>
          <cell r="AX132">
            <v>45587</v>
          </cell>
          <cell r="AY132">
            <v>36</v>
          </cell>
          <cell r="AZ132" t="str">
            <v>02.07.26</v>
          </cell>
          <cell r="BA132" t="str">
            <v>KAILASH ATKARI</v>
          </cell>
          <cell r="EO132">
            <v>1</v>
          </cell>
          <cell r="ER132">
            <v>1</v>
          </cell>
          <cell r="ES132">
            <v>1</v>
          </cell>
          <cell r="ET132" t="str">
            <v>ZBHT0010</v>
          </cell>
          <cell r="EU132" t="str">
            <v>B6U6KbNjEz</v>
          </cell>
          <cell r="EV132" t="str">
            <v>Allocated</v>
          </cell>
          <cell r="EW132" t="e">
            <v>#N/A</v>
          </cell>
          <cell r="EX132" t="e">
            <v>#N/A</v>
          </cell>
          <cell r="EY132" t="e">
            <v>#N/A</v>
          </cell>
        </row>
        <row r="133">
          <cell r="A133">
            <v>466873637</v>
          </cell>
          <cell r="B133" t="str">
            <v>SANTOSH MOHAN KHOKAR</v>
          </cell>
          <cell r="C133" t="str">
            <v>COLLECT</v>
          </cell>
          <cell r="D133" t="str">
            <v>26.07.26</v>
          </cell>
          <cell r="E133">
            <v>4787</v>
          </cell>
          <cell r="I133">
            <v>4587</v>
          </cell>
          <cell r="J133">
            <v>9174</v>
          </cell>
          <cell r="K133">
            <v>5000</v>
          </cell>
          <cell r="L133">
            <v>8974</v>
          </cell>
          <cell r="M133">
            <v>2</v>
          </cell>
          <cell r="N133" t="str">
            <v xml:space="preserve">STABLE </v>
          </cell>
          <cell r="O133" t="str">
            <v>PAID</v>
          </cell>
          <cell r="P133" t="str">
            <v>ANWAR SHAIKH</v>
          </cell>
          <cell r="Q133">
            <v>83530</v>
          </cell>
          <cell r="R133">
            <v>413</v>
          </cell>
          <cell r="S133">
            <v>0</v>
          </cell>
          <cell r="T133">
            <v>4050</v>
          </cell>
          <cell r="U133" t="str">
            <v>25.06.26</v>
          </cell>
          <cell r="V133">
            <v>0.4574121272314311</v>
          </cell>
          <cell r="W133">
            <v>1.55307550281856E-2</v>
          </cell>
          <cell r="X133" t="str">
            <v xml:space="preserve">STABLE </v>
          </cell>
          <cell r="Y133" t="str">
            <v>PTP</v>
          </cell>
          <cell r="Z133" t="str">
            <v>PTP</v>
          </cell>
          <cell r="AA133" t="str">
            <v>PTP</v>
          </cell>
          <cell r="AC133">
            <v>24</v>
          </cell>
          <cell r="AD133" t="str">
            <v>CAVA</v>
          </cell>
          <cell r="AF133" t="str">
            <v>-</v>
          </cell>
          <cell r="AH133" t="str">
            <v>DAPODI</v>
          </cell>
          <cell r="AL133">
            <v>9174</v>
          </cell>
          <cell r="AM133">
            <v>83530</v>
          </cell>
          <cell r="AN133">
            <v>57</v>
          </cell>
          <cell r="AO133">
            <v>55</v>
          </cell>
          <cell r="AP133" t="str">
            <v>STABLE</v>
          </cell>
          <cell r="AU133" t="str">
            <v>REGULAR</v>
          </cell>
          <cell r="AV133" t="str">
            <v>MH14MP9385</v>
          </cell>
          <cell r="AW133" t="str">
            <v>HONDA ACTIVA DLX 2B</v>
          </cell>
          <cell r="AX133">
            <v>45916</v>
          </cell>
          <cell r="AY133">
            <v>30</v>
          </cell>
          <cell r="AZ133" t="str">
            <v>02.07.26</v>
          </cell>
          <cell r="BA133" t="str">
            <v>VIJAY NIKAM</v>
          </cell>
          <cell r="BL133">
            <v>1</v>
          </cell>
          <cell r="DQ133">
            <v>1</v>
          </cell>
          <cell r="ER133">
            <v>2</v>
          </cell>
          <cell r="ES133">
            <v>1</v>
          </cell>
          <cell r="ET133" t="str">
            <v>ZBHT0009</v>
          </cell>
          <cell r="EU133" t="str">
            <v>Bo4vjckGRF7</v>
          </cell>
          <cell r="EV133" t="str">
            <v>Allocated</v>
          </cell>
          <cell r="EW133" t="str">
            <v>Shifted (NC_SFTD)</v>
          </cell>
          <cell r="EX133" t="str">
            <v>Customer shifted from address msg to friend</v>
          </cell>
          <cell r="EY133">
            <v>46207</v>
          </cell>
        </row>
        <row r="134">
          <cell r="A134">
            <v>466488961</v>
          </cell>
          <cell r="B134" t="str">
            <v>AKSHAY BHARAT SHEJAL</v>
          </cell>
          <cell r="C134" t="str">
            <v>ONLINE</v>
          </cell>
          <cell r="D134" t="str">
            <v>31.07.26</v>
          </cell>
          <cell r="E134">
            <v>5000</v>
          </cell>
          <cell r="I134">
            <v>5082</v>
          </cell>
          <cell r="J134">
            <v>4099</v>
          </cell>
          <cell r="K134">
            <v>4262</v>
          </cell>
          <cell r="L134">
            <v>4181</v>
          </cell>
          <cell r="M134">
            <v>1</v>
          </cell>
          <cell r="N134" t="str">
            <v xml:space="preserve">STABLE </v>
          </cell>
          <cell r="O134" t="str">
            <v>PAID</v>
          </cell>
          <cell r="P134" t="str">
            <v>HEMANT WALUNJ</v>
          </cell>
          <cell r="Q134">
            <v>83435</v>
          </cell>
          <cell r="R134">
            <v>163</v>
          </cell>
          <cell r="S134">
            <v>0</v>
          </cell>
          <cell r="T134">
            <v>3600</v>
          </cell>
          <cell r="U134" t="str">
            <v>28.06.26</v>
          </cell>
          <cell r="V134">
            <v>6.6804337433844702E-2</v>
          </cell>
          <cell r="W134">
            <v>4.3944971787675726E-3</v>
          </cell>
          <cell r="X134" t="str">
            <v>FLOW</v>
          </cell>
          <cell r="Y134" t="str">
            <v>RTP</v>
          </cell>
          <cell r="Z134" t="str">
            <v>BPTP</v>
          </cell>
          <cell r="AA134" t="str">
            <v>RTP</v>
          </cell>
          <cell r="AC134">
            <v>31</v>
          </cell>
          <cell r="AD134" t="str">
            <v>CAVA</v>
          </cell>
          <cell r="AF134" t="str">
            <v>-</v>
          </cell>
          <cell r="AH134" t="str">
            <v>RASE</v>
          </cell>
          <cell r="AL134">
            <v>4099</v>
          </cell>
          <cell r="AM134">
            <v>83435</v>
          </cell>
          <cell r="AN134">
            <v>26</v>
          </cell>
          <cell r="AO134">
            <v>55</v>
          </cell>
          <cell r="AP134" t="str">
            <v>FLOW</v>
          </cell>
          <cell r="AU134" t="str">
            <v>REGULAR</v>
          </cell>
          <cell r="AV134" t="str">
            <v>MH14MM8501</v>
          </cell>
          <cell r="AW134" t="str">
            <v>TVS JUPITER 125 DISC SXC</v>
          </cell>
          <cell r="AX134">
            <v>45848</v>
          </cell>
          <cell r="AY134">
            <v>30</v>
          </cell>
          <cell r="AZ134" t="str">
            <v>02.07.26</v>
          </cell>
          <cell r="BA134" t="str">
            <v>KAILASH ATKARI</v>
          </cell>
          <cell r="ER134">
            <v>0</v>
          </cell>
          <cell r="ES134" t="str">
            <v/>
          </cell>
          <cell r="ET134" t="str">
            <v>ZBHT0010</v>
          </cell>
          <cell r="EU134" t="str">
            <v>G2GTQFBpMjc</v>
          </cell>
          <cell r="EV134" t="str">
            <v>Allocated</v>
          </cell>
          <cell r="EW134" t="e">
            <v>#N/A</v>
          </cell>
          <cell r="EX134" t="e">
            <v>#N/A</v>
          </cell>
          <cell r="EY134" t="e">
            <v>#N/A</v>
          </cell>
        </row>
        <row r="135">
          <cell r="A135">
            <v>467134166</v>
          </cell>
          <cell r="B135" t="str">
            <v>CHAKRANARAYAN ABHIJIT BHAGCHAND</v>
          </cell>
          <cell r="C135" t="str">
            <v>COLLECT</v>
          </cell>
          <cell r="D135" t="str">
            <v>19.07.26</v>
          </cell>
          <cell r="E135">
            <v>6800</v>
          </cell>
          <cell r="I135">
            <v>3461</v>
          </cell>
          <cell r="J135">
            <v>17152</v>
          </cell>
          <cell r="K135">
            <v>4294</v>
          </cell>
          <cell r="L135">
            <v>13813</v>
          </cell>
          <cell r="M135">
            <v>5</v>
          </cell>
          <cell r="N135" t="str">
            <v xml:space="preserve">STABLE </v>
          </cell>
          <cell r="O135" t="str">
            <v>PAID</v>
          </cell>
          <cell r="P135" t="str">
            <v>ANWAR SHAIKH</v>
          </cell>
          <cell r="Q135">
            <v>82519</v>
          </cell>
          <cell r="R135">
            <v>986</v>
          </cell>
          <cell r="S135">
            <v>0</v>
          </cell>
          <cell r="T135">
            <v>3600</v>
          </cell>
          <cell r="U135" t="str">
            <v>FLOW</v>
          </cell>
          <cell r="V135">
            <v>1</v>
          </cell>
          <cell r="W135">
            <v>3.6886556987341279E-2</v>
          </cell>
          <cell r="X135" t="str">
            <v xml:space="preserve">STABLE </v>
          </cell>
          <cell r="Y135" t="str">
            <v>RTP</v>
          </cell>
          <cell r="Z135" t="str">
            <v>RTP</v>
          </cell>
          <cell r="AA135" t="str">
            <v>RTP</v>
          </cell>
          <cell r="AB135" t="str">
            <v>Financail problem</v>
          </cell>
          <cell r="AD135" t="str">
            <v>CAVA</v>
          </cell>
          <cell r="AF135" t="str">
            <v>ELG</v>
          </cell>
          <cell r="AH135" t="str">
            <v>DAPODI</v>
          </cell>
          <cell r="AL135">
            <v>17152</v>
          </cell>
          <cell r="AM135">
            <v>82519</v>
          </cell>
          <cell r="AN135">
            <v>141</v>
          </cell>
          <cell r="AO135">
            <v>111</v>
          </cell>
          <cell r="AP135" t="str">
            <v>STABLE</v>
          </cell>
          <cell r="AU135" t="str">
            <v>NPA</v>
          </cell>
          <cell r="AV135" t="str">
            <v>MH14MX0426</v>
          </cell>
          <cell r="AW135" t="str">
            <v>HONDA ACTIVA STD 2B</v>
          </cell>
          <cell r="AX135">
            <v>45953</v>
          </cell>
          <cell r="AY135">
            <v>36</v>
          </cell>
          <cell r="AZ135" t="str">
            <v>02.07.26</v>
          </cell>
          <cell r="BA135" t="str">
            <v>VIJAY NIKAM</v>
          </cell>
          <cell r="BL135">
            <v>1</v>
          </cell>
          <cell r="CP135">
            <v>2</v>
          </cell>
          <cell r="DE135">
            <v>2</v>
          </cell>
          <cell r="ER135">
            <v>5</v>
          </cell>
          <cell r="ES135">
            <v>1</v>
          </cell>
          <cell r="ET135" t="str">
            <v>ZBHT0009</v>
          </cell>
          <cell r="EU135" t="str">
            <v>B6ktVYk6Oem</v>
          </cell>
          <cell r="EV135" t="str">
            <v>Allocated</v>
          </cell>
          <cell r="EW135" t="str">
            <v>Left Message (LMCB)</v>
          </cell>
          <cell r="EX135" t="str">
            <v xml:space="preserve">Msg to mother </v>
          </cell>
          <cell r="EY135">
            <v>46207</v>
          </cell>
        </row>
        <row r="136">
          <cell r="A136">
            <v>466948686</v>
          </cell>
          <cell r="B136" t="str">
            <v>TEJAS SHARAD NALAWADE</v>
          </cell>
          <cell r="C136" t="str">
            <v>ONLINE</v>
          </cell>
          <cell r="D136" t="str">
            <v>23.07.26</v>
          </cell>
          <cell r="E136">
            <v>3473</v>
          </cell>
          <cell r="I136">
            <v>3470</v>
          </cell>
          <cell r="J136">
            <v>6654.8</v>
          </cell>
          <cell r="K136">
            <v>3421.7999999999993</v>
          </cell>
          <cell r="L136">
            <v>6651.7999999999993</v>
          </cell>
          <cell r="M136">
            <v>2</v>
          </cell>
          <cell r="N136" t="str">
            <v xml:space="preserve">STABLE </v>
          </cell>
          <cell r="O136" t="str">
            <v>PAID</v>
          </cell>
          <cell r="P136" t="str">
            <v>HARIDAS DIVATE</v>
          </cell>
          <cell r="Q136">
            <v>82362</v>
          </cell>
          <cell r="R136">
            <v>237</v>
          </cell>
          <cell r="S136">
            <v>0</v>
          </cell>
          <cell r="T136">
            <v>3150</v>
          </cell>
          <cell r="U136" t="str">
            <v>08.06.26</v>
          </cell>
          <cell r="V136">
            <v>0.13273349222072664</v>
          </cell>
          <cell r="W136">
            <v>1.5313588478767176E-2</v>
          </cell>
          <cell r="X136" t="str">
            <v xml:space="preserve">STABLE </v>
          </cell>
          <cell r="Y136" t="str">
            <v>NC</v>
          </cell>
          <cell r="Z136" t="str">
            <v>-</v>
          </cell>
          <cell r="AA136" t="str">
            <v>NC</v>
          </cell>
          <cell r="AB136" t="str">
            <v>Always door lock</v>
          </cell>
          <cell r="AD136" t="str">
            <v>CNAVNA</v>
          </cell>
          <cell r="AF136" t="str">
            <v>-</v>
          </cell>
          <cell r="AH136" t="str">
            <v>DHOLWAD</v>
          </cell>
          <cell r="AL136">
            <v>10041.799999999999</v>
          </cell>
          <cell r="AM136">
            <v>82362</v>
          </cell>
          <cell r="AN136">
            <v>57</v>
          </cell>
          <cell r="AO136">
            <v>55</v>
          </cell>
          <cell r="AP136" t="str">
            <v>STABLE</v>
          </cell>
          <cell r="AU136" t="str">
            <v>NPA</v>
          </cell>
          <cell r="AV136" t="str">
            <v>MH14MR8876</v>
          </cell>
          <cell r="AW136" t="str">
            <v>HONDA SHINE DISC BSVI</v>
          </cell>
          <cell r="AX136">
            <v>45926</v>
          </cell>
          <cell r="AY136">
            <v>36</v>
          </cell>
          <cell r="AZ136" t="str">
            <v>10.07.26</v>
          </cell>
          <cell r="BA136" t="str">
            <v>KAILASH ATKARI</v>
          </cell>
          <cell r="CM136">
            <v>1</v>
          </cell>
          <cell r="CP136">
            <v>1</v>
          </cell>
          <cell r="ER136">
            <v>2</v>
          </cell>
          <cell r="ES136">
            <v>1</v>
          </cell>
          <cell r="ET136" t="str">
            <v>ZBHT0021</v>
          </cell>
        </row>
        <row r="137">
          <cell r="A137">
            <v>466209921</v>
          </cell>
          <cell r="B137" t="str">
            <v>SHANKAR RAMDAS RATHOD</v>
          </cell>
          <cell r="C137" t="str">
            <v>ONLINE</v>
          </cell>
          <cell r="D137" t="str">
            <v>20.07.26</v>
          </cell>
          <cell r="E137">
            <v>4185</v>
          </cell>
          <cell r="I137">
            <v>4115</v>
          </cell>
          <cell r="J137">
            <v>4115</v>
          </cell>
          <cell r="K137">
            <v>4183</v>
          </cell>
          <cell r="L137">
            <v>4045</v>
          </cell>
          <cell r="M137">
            <v>1</v>
          </cell>
          <cell r="N137" t="str">
            <v xml:space="preserve">STABLE </v>
          </cell>
          <cell r="O137" t="str">
            <v>PAID</v>
          </cell>
          <cell r="P137" t="str">
            <v>KIRAN KHAIRNAR</v>
          </cell>
          <cell r="Q137">
            <v>81930</v>
          </cell>
          <cell r="R137">
            <v>68</v>
          </cell>
          <cell r="S137">
            <v>0</v>
          </cell>
          <cell r="T137">
            <v>3948</v>
          </cell>
          <cell r="U137" t="str">
            <v>FLOW</v>
          </cell>
          <cell r="V137">
            <v>0.17751173910935256</v>
          </cell>
          <cell r="W137">
            <v>4.3152292665719089E-3</v>
          </cell>
          <cell r="X137" t="str">
            <v xml:space="preserve">STABLE </v>
          </cell>
          <cell r="Y137" t="str">
            <v>PTP</v>
          </cell>
          <cell r="Z137" t="str">
            <v>PAID</v>
          </cell>
          <cell r="AA137" t="str">
            <v>PTP</v>
          </cell>
          <cell r="AC137">
            <v>16</v>
          </cell>
          <cell r="AD137" t="str">
            <v>CAVA</v>
          </cell>
          <cell r="AF137" t="str">
            <v>-</v>
          </cell>
          <cell r="AH137" t="str">
            <v>BHAWANI PETH</v>
          </cell>
          <cell r="AL137">
            <v>8131</v>
          </cell>
          <cell r="AM137">
            <v>81930</v>
          </cell>
          <cell r="AN137">
            <v>26</v>
          </cell>
          <cell r="AO137">
            <v>25</v>
          </cell>
          <cell r="AP137" t="str">
            <v>STABLE</v>
          </cell>
          <cell r="AU137" t="str">
            <v>REGULAR</v>
          </cell>
          <cell r="AV137" t="str">
            <v>MH12YE3523</v>
          </cell>
          <cell r="AW137" t="str">
            <v>HONDA ACTIVA DLX 2B</v>
          </cell>
          <cell r="AX137">
            <v>45804</v>
          </cell>
          <cell r="AY137">
            <v>36</v>
          </cell>
          <cell r="AZ137" t="str">
            <v>10.07.26</v>
          </cell>
          <cell r="BA137" t="str">
            <v>VIJAY NIKAM</v>
          </cell>
          <cell r="CM137">
            <v>1</v>
          </cell>
          <cell r="DH137">
            <v>1</v>
          </cell>
          <cell r="ER137">
            <v>2</v>
          </cell>
          <cell r="ES137">
            <v>1</v>
          </cell>
          <cell r="ET137" t="str">
            <v>DUWT0014</v>
          </cell>
        </row>
        <row r="138">
          <cell r="A138">
            <v>465651022</v>
          </cell>
          <cell r="B138" t="str">
            <v>NARAYAN CHANDRAKANT PATIL</v>
          </cell>
          <cell r="C138" t="str">
            <v>ONLINE</v>
          </cell>
          <cell r="D138" t="str">
            <v>31.07.26</v>
          </cell>
          <cell r="E138">
            <v>5000</v>
          </cell>
          <cell r="I138">
            <v>4575</v>
          </cell>
          <cell r="J138">
            <v>4520</v>
          </cell>
          <cell r="K138">
            <v>4650</v>
          </cell>
          <cell r="L138">
            <v>4095</v>
          </cell>
          <cell r="M138">
            <v>1</v>
          </cell>
          <cell r="N138" t="str">
            <v xml:space="preserve">STABLE </v>
          </cell>
          <cell r="O138" t="str">
            <v>PAID</v>
          </cell>
          <cell r="P138" t="str">
            <v>AMIT GADE</v>
          </cell>
          <cell r="Q138">
            <v>81859</v>
          </cell>
          <cell r="R138">
            <v>130</v>
          </cell>
          <cell r="S138">
            <v>0</v>
          </cell>
          <cell r="T138">
            <v>4050</v>
          </cell>
          <cell r="U138" t="str">
            <v>18.06.26</v>
          </cell>
          <cell r="V138">
            <v>9.8712201242414213E-2</v>
          </cell>
          <cell r="W138">
            <v>4.3114897172258013E-3</v>
          </cell>
          <cell r="X138" t="str">
            <v xml:space="preserve">STABLE </v>
          </cell>
          <cell r="Y138" t="str">
            <v>PTP</v>
          </cell>
          <cell r="Z138" t="str">
            <v>PAID</v>
          </cell>
          <cell r="AA138" t="str">
            <v>PTP</v>
          </cell>
          <cell r="AC138">
            <v>31</v>
          </cell>
          <cell r="AD138" t="str">
            <v>CAVA</v>
          </cell>
          <cell r="AF138" t="str">
            <v>-</v>
          </cell>
          <cell r="AH138" t="str">
            <v>CHAKAN</v>
          </cell>
          <cell r="AL138">
            <v>4520</v>
          </cell>
          <cell r="AM138">
            <v>81859</v>
          </cell>
          <cell r="AN138">
            <v>26</v>
          </cell>
          <cell r="AO138">
            <v>55</v>
          </cell>
          <cell r="AP138" t="str">
            <v>FLOW</v>
          </cell>
          <cell r="AU138" t="str">
            <v>REGULAR</v>
          </cell>
          <cell r="AV138" t="str">
            <v>MH14ME9832</v>
          </cell>
          <cell r="AW138" t="str">
            <v>TVS JUPITER 125 DISC SXC OBDIIA</v>
          </cell>
          <cell r="AX138">
            <v>45722</v>
          </cell>
          <cell r="AY138">
            <v>36</v>
          </cell>
          <cell r="AZ138" t="str">
            <v>02.07.26</v>
          </cell>
          <cell r="BA138" t="str">
            <v>KAILASH ATKARI</v>
          </cell>
          <cell r="BL138">
            <v>1</v>
          </cell>
          <cell r="EF138">
            <v>1</v>
          </cell>
          <cell r="EL138">
            <v>1</v>
          </cell>
          <cell r="ER138">
            <v>3</v>
          </cell>
          <cell r="ES138">
            <v>1</v>
          </cell>
          <cell r="ET138" t="str">
            <v>DUWT0017</v>
          </cell>
          <cell r="EU138" t="str">
            <v>k6QdMKEdGZm</v>
          </cell>
          <cell r="EV138" t="str">
            <v>Allocated</v>
          </cell>
          <cell r="EW138" t="str">
            <v>Door Locked (NC_DL)</v>
          </cell>
          <cell r="EX138" t="str">
            <v xml:space="preserve">Customer not meet shop close </v>
          </cell>
          <cell r="EY138">
            <v>46207</v>
          </cell>
        </row>
        <row r="139">
          <cell r="A139">
            <v>467739627</v>
          </cell>
          <cell r="B139" t="str">
            <v>SHITAL SANJAY CHAVHAN</v>
          </cell>
          <cell r="I139">
            <v>3242</v>
          </cell>
          <cell r="J139">
            <v>9726</v>
          </cell>
          <cell r="K139">
            <v>3432</v>
          </cell>
          <cell r="L139">
            <v>12968</v>
          </cell>
          <cell r="M139">
            <v>3</v>
          </cell>
          <cell r="N139" t="str">
            <v>FLOW</v>
          </cell>
          <cell r="O139" t="str">
            <v>UNPAID</v>
          </cell>
          <cell r="P139" t="str">
            <v>AMOL DHUMAL</v>
          </cell>
          <cell r="Q139">
            <v>81582</v>
          </cell>
          <cell r="R139">
            <v>190</v>
          </cell>
          <cell r="S139">
            <v>0</v>
          </cell>
          <cell r="T139">
            <v>1350</v>
          </cell>
          <cell r="U139" t="str">
            <v>FLOW</v>
          </cell>
          <cell r="V139">
            <v>0.1065267557298871</v>
          </cell>
          <cell r="W139">
            <v>2.6128509935199204E-2</v>
          </cell>
          <cell r="X139" t="str">
            <v>FLOW</v>
          </cell>
          <cell r="Y139" t="str">
            <v>RTP</v>
          </cell>
          <cell r="Z139" t="str">
            <v>RTP</v>
          </cell>
          <cell r="AA139" t="str">
            <v>RTP</v>
          </cell>
          <cell r="AB139" t="str">
            <v>Financail problem</v>
          </cell>
          <cell r="AF139" t="str">
            <v>ELG</v>
          </cell>
          <cell r="AH139" t="str">
            <v>ALEGAON PAGA</v>
          </cell>
          <cell r="AL139">
            <v>9726</v>
          </cell>
          <cell r="AM139">
            <v>81582</v>
          </cell>
          <cell r="AN139">
            <v>82</v>
          </cell>
          <cell r="AO139" t="e">
            <v>#N/A</v>
          </cell>
          <cell r="AP139" t="e">
            <v>#N/A</v>
          </cell>
          <cell r="AU139" t="str">
            <v>REGULAR</v>
          </cell>
          <cell r="AV139" t="str">
            <v>MH12ZH0258</v>
          </cell>
          <cell r="AW139" t="str">
            <v>HF DELUXE DRS C I3S FI</v>
          </cell>
          <cell r="AX139">
            <v>46062</v>
          </cell>
          <cell r="AY139">
            <v>36</v>
          </cell>
          <cell r="AZ139" t="str">
            <v>02.07.26</v>
          </cell>
          <cell r="BA139" t="str">
            <v>KAILASH ATKARI</v>
          </cell>
          <cell r="BC139">
            <v>1</v>
          </cell>
          <cell r="ER139">
            <v>1</v>
          </cell>
          <cell r="ES139">
            <v>1</v>
          </cell>
          <cell r="ET139" t="str">
            <v>ZBHT0024</v>
          </cell>
          <cell r="EU139" t="str">
            <v>GPUhHz-NRSm</v>
          </cell>
          <cell r="EV139" t="str">
            <v>Allocated</v>
          </cell>
          <cell r="EW139" t="str">
            <v>Door Locked (NC_DL)</v>
          </cell>
          <cell r="EX139" t="str">
            <v xml:space="preserve">Door lock </v>
          </cell>
          <cell r="EY139">
            <v>46204</v>
          </cell>
        </row>
        <row r="140">
          <cell r="A140">
            <v>466116116</v>
          </cell>
          <cell r="B140" t="str">
            <v>SHWETA VINAYAK LANDGE</v>
          </cell>
          <cell r="C140" t="str">
            <v>ONLINE</v>
          </cell>
          <cell r="D140" t="str">
            <v>16.07.26</v>
          </cell>
          <cell r="E140">
            <v>8300</v>
          </cell>
          <cell r="H140" t="str">
            <v>BANK RB 28</v>
          </cell>
          <cell r="I140">
            <v>3988</v>
          </cell>
          <cell r="J140">
            <v>7282</v>
          </cell>
          <cell r="K140">
            <v>3591</v>
          </cell>
          <cell r="L140">
            <v>2970</v>
          </cell>
          <cell r="M140">
            <v>2</v>
          </cell>
          <cell r="N140" t="str">
            <v>RB</v>
          </cell>
          <cell r="O140" t="str">
            <v>PAID</v>
          </cell>
          <cell r="P140" t="str">
            <v>TANAJI SURVASE</v>
          </cell>
          <cell r="Q140">
            <v>81529</v>
          </cell>
          <cell r="R140">
            <v>297</v>
          </cell>
          <cell r="S140">
            <v>0</v>
          </cell>
          <cell r="T140">
            <v>4488</v>
          </cell>
          <cell r="U140" t="str">
            <v>05.06.26</v>
          </cell>
          <cell r="V140">
            <v>0.21411938338113806</v>
          </cell>
          <cell r="W140">
            <v>1.5158708568094622E-2</v>
          </cell>
          <cell r="X140" t="str">
            <v>RB</v>
          </cell>
          <cell r="Y140" t="str">
            <v>PAID</v>
          </cell>
          <cell r="Z140" t="str">
            <v>-</v>
          </cell>
          <cell r="AA140" t="str">
            <v>PTP</v>
          </cell>
          <cell r="AC140">
            <v>17</v>
          </cell>
          <cell r="AD140" t="str">
            <v>CAVA</v>
          </cell>
          <cell r="AF140" t="str">
            <v>-</v>
          </cell>
          <cell r="AH140" t="str">
            <v>HINJEWADI</v>
          </cell>
          <cell r="AL140">
            <v>12067</v>
          </cell>
          <cell r="AM140">
            <v>81529</v>
          </cell>
          <cell r="AN140">
            <v>57</v>
          </cell>
          <cell r="AO140">
            <v>25</v>
          </cell>
          <cell r="AP140" t="str">
            <v>STABLE</v>
          </cell>
          <cell r="AU140" t="str">
            <v>REGULAR</v>
          </cell>
          <cell r="AV140" t="str">
            <v>MH14MK5294</v>
          </cell>
          <cell r="AW140" t="str">
            <v>TVS RAIDER DISC CONNECTED</v>
          </cell>
          <cell r="AX140">
            <v>45790</v>
          </cell>
          <cell r="AY140">
            <v>36</v>
          </cell>
          <cell r="AZ140" t="str">
            <v>10.07.26</v>
          </cell>
          <cell r="BA140" t="str">
            <v>KAILASH ATKARI</v>
          </cell>
          <cell r="CJ140">
            <v>1</v>
          </cell>
          <cell r="CS140">
            <v>2</v>
          </cell>
          <cell r="ER140">
            <v>3</v>
          </cell>
          <cell r="ES140">
            <v>1</v>
          </cell>
          <cell r="ET140" t="str">
            <v>DUWT0030</v>
          </cell>
        </row>
        <row r="141">
          <cell r="A141">
            <v>463952496</v>
          </cell>
          <cell r="B141" t="str">
            <v>SURAJ BALU GAWARI</v>
          </cell>
          <cell r="C141" t="str">
            <v>COLLECT</v>
          </cell>
          <cell r="D141" t="str">
            <v>17.07.26</v>
          </cell>
          <cell r="E141">
            <v>5700</v>
          </cell>
          <cell r="I141">
            <v>5489</v>
          </cell>
          <cell r="J141">
            <v>10978</v>
          </cell>
          <cell r="K141">
            <v>5638</v>
          </cell>
          <cell r="L141">
            <v>10767</v>
          </cell>
          <cell r="M141">
            <v>2</v>
          </cell>
          <cell r="N141" t="str">
            <v xml:space="preserve">STABLE </v>
          </cell>
          <cell r="O141" t="str">
            <v>PAID</v>
          </cell>
          <cell r="P141" t="str">
            <v>HARIDAS DIVATE</v>
          </cell>
          <cell r="Q141">
            <v>81389</v>
          </cell>
          <cell r="R141">
            <v>149</v>
          </cell>
          <cell r="S141">
            <v>0</v>
          </cell>
          <cell r="T141">
            <v>3990</v>
          </cell>
          <cell r="U141" t="str">
            <v>FLOW</v>
          </cell>
          <cell r="V141">
            <v>0.13116541849824823</v>
          </cell>
          <cell r="W141">
            <v>1.5132678331006797E-2</v>
          </cell>
          <cell r="X141" t="str">
            <v xml:space="preserve">STABLE </v>
          </cell>
          <cell r="Y141" t="str">
            <v>PAID</v>
          </cell>
          <cell r="Z141" t="str">
            <v>MPTP</v>
          </cell>
          <cell r="AA141" t="str">
            <v>PAID</v>
          </cell>
          <cell r="AD141" t="str">
            <v>CAVNA</v>
          </cell>
          <cell r="AF141" t="str">
            <v>-</v>
          </cell>
          <cell r="AH141" t="str">
            <v>AMBOLI</v>
          </cell>
          <cell r="AL141">
            <v>10978</v>
          </cell>
          <cell r="AM141">
            <v>81389</v>
          </cell>
          <cell r="AN141">
            <v>57</v>
          </cell>
          <cell r="AO141">
            <v>55</v>
          </cell>
          <cell r="AP141" t="str">
            <v>STABLE</v>
          </cell>
          <cell r="AU141" t="str">
            <v>REGULAR</v>
          </cell>
          <cell r="AV141" t="str">
            <v>MH14LT8873</v>
          </cell>
          <cell r="AW141" t="str">
            <v>YAMAHA MT15 CUSTOMIZED COLOR</v>
          </cell>
          <cell r="AX141">
            <v>45540</v>
          </cell>
          <cell r="AY141">
            <v>36</v>
          </cell>
          <cell r="AZ141" t="str">
            <v>02.07.26</v>
          </cell>
          <cell r="BA141" t="str">
            <v>KAILASH ATKARI</v>
          </cell>
          <cell r="BX141">
            <v>1</v>
          </cell>
          <cell r="CY141">
            <v>2</v>
          </cell>
          <cell r="ER141">
            <v>3</v>
          </cell>
          <cell r="ES141">
            <v>1</v>
          </cell>
          <cell r="ET141" t="str">
            <v>ZBHT0021</v>
          </cell>
          <cell r="EU141" t="str">
            <v>k6WH6TWtSm</v>
          </cell>
          <cell r="EV141" t="str">
            <v>Allocated</v>
          </cell>
          <cell r="EW141" t="str">
            <v>Job Loss (JOBLOSS)</v>
          </cell>
          <cell r="EX141" t="str">
            <v xml:space="preserve">Job loss so they can't pay the payment </v>
          </cell>
          <cell r="EY141">
            <v>46211</v>
          </cell>
        </row>
        <row r="142">
          <cell r="A142">
            <v>466014661</v>
          </cell>
          <cell r="B142" t="str">
            <v>MANOHAR PRAKASH DESHMUKH</v>
          </cell>
          <cell r="C142" t="str">
            <v>ONLINE</v>
          </cell>
          <cell r="D142" t="str">
            <v>28.07.26</v>
          </cell>
          <cell r="E142">
            <v>4132</v>
          </cell>
          <cell r="I142">
            <v>4040</v>
          </cell>
          <cell r="J142">
            <v>4040</v>
          </cell>
          <cell r="K142">
            <v>4132</v>
          </cell>
          <cell r="L142">
            <v>3948</v>
          </cell>
          <cell r="M142">
            <v>1</v>
          </cell>
          <cell r="N142" t="str">
            <v xml:space="preserve">STABLE </v>
          </cell>
          <cell r="O142" t="str">
            <v>PAID</v>
          </cell>
          <cell r="P142" t="str">
            <v>HARIDAS DIVATE</v>
          </cell>
          <cell r="Q142">
            <v>81310</v>
          </cell>
          <cell r="R142">
            <v>92</v>
          </cell>
          <cell r="S142">
            <v>0</v>
          </cell>
          <cell r="T142">
            <v>3989</v>
          </cell>
          <cell r="U142" t="str">
            <v>23.06.26</v>
          </cell>
          <cell r="V142">
            <v>5.7760922660802683E-2</v>
          </cell>
          <cell r="W142">
            <v>4.282574046929841E-3</v>
          </cell>
          <cell r="X142" t="str">
            <v xml:space="preserve">STABLE </v>
          </cell>
          <cell r="Y142" t="str">
            <v>PTP</v>
          </cell>
          <cell r="Z142" t="str">
            <v>PTP</v>
          </cell>
          <cell r="AA142" t="str">
            <v>PTP</v>
          </cell>
          <cell r="AC142">
            <v>30</v>
          </cell>
          <cell r="AD142" t="str">
            <v>CAVA</v>
          </cell>
          <cell r="AF142" t="str">
            <v>-</v>
          </cell>
          <cell r="AH142" t="str">
            <v>JUNNAR</v>
          </cell>
          <cell r="AL142">
            <v>4040</v>
          </cell>
          <cell r="AM142">
            <v>81310</v>
          </cell>
          <cell r="AN142">
            <v>26</v>
          </cell>
          <cell r="AO142">
            <v>25</v>
          </cell>
          <cell r="AP142" t="str">
            <v>STABLE</v>
          </cell>
          <cell r="AU142" t="str">
            <v>REGULAR</v>
          </cell>
          <cell r="AV142" t="str">
            <v>MH14MJ4459</v>
          </cell>
          <cell r="AW142" t="str">
            <v>OLA S1X PLUS GEN 3</v>
          </cell>
          <cell r="AX142">
            <v>45776</v>
          </cell>
          <cell r="AY142">
            <v>36</v>
          </cell>
          <cell r="AZ142" t="str">
            <v>02.07.26</v>
          </cell>
          <cell r="BA142" t="str">
            <v>KAILASH ATKARI</v>
          </cell>
          <cell r="BI142">
            <v>1</v>
          </cell>
          <cell r="ER142">
            <v>1</v>
          </cell>
          <cell r="ES142">
            <v>1</v>
          </cell>
          <cell r="ET142" t="str">
            <v>ZBHT0021</v>
          </cell>
          <cell r="EU142" t="str">
            <v>kPM-rdMenLm</v>
          </cell>
          <cell r="EV142" t="str">
            <v>Allocated</v>
          </cell>
          <cell r="EW142" t="str">
            <v>Shifted (NC_SFTD)</v>
          </cell>
          <cell r="EX142" t="str">
            <v xml:space="preserve">Shifted </v>
          </cell>
          <cell r="EY142">
            <v>46206</v>
          </cell>
        </row>
        <row r="143">
          <cell r="A143">
            <v>466372391</v>
          </cell>
          <cell r="B143" t="str">
            <v>PALLAVI MACHHINDRA GOPHANE</v>
          </cell>
          <cell r="C143" t="str">
            <v>ONLINE</v>
          </cell>
          <cell r="D143" t="str">
            <v>17.07.26</v>
          </cell>
          <cell r="E143">
            <v>7803</v>
          </cell>
          <cell r="I143">
            <v>3723</v>
          </cell>
          <cell r="J143">
            <v>7128</v>
          </cell>
          <cell r="K143">
            <v>3611</v>
          </cell>
          <cell r="L143">
            <v>3048</v>
          </cell>
          <cell r="M143">
            <v>2</v>
          </cell>
          <cell r="N143" t="str">
            <v>RB</v>
          </cell>
          <cell r="O143" t="str">
            <v>PAID</v>
          </cell>
          <cell r="P143" t="str">
            <v>HARIDAS DIVATE</v>
          </cell>
          <cell r="Q143">
            <v>80985</v>
          </cell>
          <cell r="R143">
            <v>206</v>
          </cell>
          <cell r="S143">
            <v>0</v>
          </cell>
          <cell r="T143">
            <v>4048</v>
          </cell>
          <cell r="U143" t="str">
            <v>FLOW</v>
          </cell>
          <cell r="V143">
            <v>0.13051433752817496</v>
          </cell>
          <cell r="W143">
            <v>1.5057562503981931E-2</v>
          </cell>
          <cell r="X143" t="str">
            <v>RB</v>
          </cell>
          <cell r="Y143" t="str">
            <v>PAID</v>
          </cell>
          <cell r="Z143" t="str">
            <v>PTP</v>
          </cell>
          <cell r="AA143" t="str">
            <v>PAID</v>
          </cell>
          <cell r="AB143" t="str">
            <v>Shifted</v>
          </cell>
          <cell r="AD143" t="str">
            <v>CAVNA</v>
          </cell>
          <cell r="AF143" t="str">
            <v>-</v>
          </cell>
          <cell r="AH143" t="str">
            <v>JUNNAR</v>
          </cell>
          <cell r="AL143">
            <v>7128</v>
          </cell>
          <cell r="AM143">
            <v>80985</v>
          </cell>
          <cell r="AN143">
            <v>57</v>
          </cell>
          <cell r="AO143">
            <v>25</v>
          </cell>
          <cell r="AP143" t="str">
            <v>STABLE</v>
          </cell>
          <cell r="AU143" t="str">
            <v>REGULAR</v>
          </cell>
          <cell r="AV143" t="str">
            <v>MH14MM5925</v>
          </cell>
          <cell r="AW143" t="str">
            <v>TVS JUPITER 110 DRUM SMW OBDIIA</v>
          </cell>
          <cell r="AX143">
            <v>45829</v>
          </cell>
          <cell r="AY143">
            <v>36</v>
          </cell>
          <cell r="AZ143" t="str">
            <v>02.07.26</v>
          </cell>
          <cell r="BA143" t="str">
            <v>KAILASH ATKARI</v>
          </cell>
          <cell r="BI143">
            <v>1</v>
          </cell>
          <cell r="CM143">
            <v>1</v>
          </cell>
          <cell r="ER143">
            <v>2</v>
          </cell>
          <cell r="ES143">
            <v>1</v>
          </cell>
          <cell r="ET143" t="str">
            <v>ZBHT0021</v>
          </cell>
          <cell r="EU143" t="str">
            <v>A6ppDss3SDz</v>
          </cell>
          <cell r="EV143" t="str">
            <v>Allocated</v>
          </cell>
          <cell r="EW143" t="str">
            <v>Left Message (LMCB)</v>
          </cell>
          <cell r="EX143" t="str">
            <v>Lmcb culige</v>
          </cell>
          <cell r="EY143">
            <v>46206</v>
          </cell>
        </row>
        <row r="144">
          <cell r="A144">
            <v>458444699</v>
          </cell>
          <cell r="B144" t="str">
            <v>SUSHIL DINKAR RINDHE</v>
          </cell>
          <cell r="C144" t="str">
            <v>ONLINE</v>
          </cell>
          <cell r="D144" t="str">
            <v>14.07.26</v>
          </cell>
          <cell r="E144">
            <v>7000</v>
          </cell>
          <cell r="I144">
            <v>6768</v>
          </cell>
          <cell r="J144">
            <v>6635</v>
          </cell>
          <cell r="K144">
            <v>6751</v>
          </cell>
          <cell r="L144">
            <v>6403</v>
          </cell>
          <cell r="M144">
            <v>1</v>
          </cell>
          <cell r="N144" t="str">
            <v xml:space="preserve">STABLE </v>
          </cell>
          <cell r="O144" t="str">
            <v>PAID</v>
          </cell>
          <cell r="P144" t="str">
            <v>UDAY SOHANE</v>
          </cell>
          <cell r="Q144">
            <v>80970.67</v>
          </cell>
          <cell r="R144">
            <v>116</v>
          </cell>
          <cell r="S144">
            <v>0</v>
          </cell>
          <cell r="T144">
            <v>5195</v>
          </cell>
          <cell r="U144" t="str">
            <v>18.06.26</v>
          </cell>
          <cell r="V144">
            <v>6.7970153349705464E-2</v>
          </cell>
          <cell r="W144">
            <v>4.2647016345409008E-3</v>
          </cell>
          <cell r="X144" t="str">
            <v xml:space="preserve">STABLE </v>
          </cell>
          <cell r="Y144" t="str">
            <v>PAID</v>
          </cell>
          <cell r="Z144" t="str">
            <v>BPTP</v>
          </cell>
          <cell r="AA144" t="str">
            <v>PAID</v>
          </cell>
          <cell r="AF144" t="str">
            <v>-</v>
          </cell>
          <cell r="AH144" t="str">
            <v>BHOSARI</v>
          </cell>
          <cell r="AL144">
            <v>11946</v>
          </cell>
          <cell r="AM144">
            <v>80970.67</v>
          </cell>
          <cell r="AN144">
            <v>26</v>
          </cell>
          <cell r="AO144">
            <v>25</v>
          </cell>
          <cell r="AP144" t="str">
            <v>STABLE</v>
          </cell>
          <cell r="AU144" t="str">
            <v>-</v>
          </cell>
          <cell r="AV144" t="str">
            <v>MH14KV9381</v>
          </cell>
          <cell r="AW144" t="str">
            <v>CLASSIC SIGNALS 350 MARSH GREY</v>
          </cell>
          <cell r="AX144">
            <v>45084</v>
          </cell>
          <cell r="AY144">
            <v>48</v>
          </cell>
          <cell r="AZ144" t="str">
            <v>06.07.26</v>
          </cell>
          <cell r="BA144" t="str">
            <v>VIJAY NIKAM</v>
          </cell>
          <cell r="EO144">
            <v>1</v>
          </cell>
          <cell r="ER144">
            <v>1</v>
          </cell>
          <cell r="ES144">
            <v>1</v>
          </cell>
          <cell r="ET144" t="str">
            <v>DUWT0025</v>
          </cell>
          <cell r="EU144" t="e">
            <v>#N/A</v>
          </cell>
          <cell r="EV144" t="str">
            <v>Allocated</v>
          </cell>
          <cell r="EW144" t="e">
            <v>#N/A</v>
          </cell>
          <cell r="EX144" t="e">
            <v>#N/A</v>
          </cell>
          <cell r="EY144" t="e">
            <v>#N/A</v>
          </cell>
        </row>
        <row r="145">
          <cell r="A145">
            <v>467801618</v>
          </cell>
          <cell r="B145" t="str">
            <v>AKASH SUNIL BHOSALE</v>
          </cell>
          <cell r="C145" t="str">
            <v>ONLINE</v>
          </cell>
          <cell r="D145" t="str">
            <v>11.07.26</v>
          </cell>
          <cell r="E145">
            <v>4947</v>
          </cell>
          <cell r="H145" t="str">
            <v>BANK RB 20</v>
          </cell>
          <cell r="I145">
            <v>4494</v>
          </cell>
          <cell r="J145">
            <v>4494</v>
          </cell>
          <cell r="K145">
            <v>4494</v>
          </cell>
          <cell r="L145">
            <v>4041</v>
          </cell>
          <cell r="M145">
            <v>1</v>
          </cell>
          <cell r="N145" t="str">
            <v>RB</v>
          </cell>
          <cell r="O145" t="str">
            <v>PAID</v>
          </cell>
          <cell r="P145" t="str">
            <v>AMOL DHUMAL</v>
          </cell>
          <cell r="Q145">
            <v>80890</v>
          </cell>
          <cell r="R145">
            <v>0</v>
          </cell>
          <cell r="S145">
            <v>0</v>
          </cell>
          <cell r="T145">
            <v>450</v>
          </cell>
          <cell r="U145" t="str">
            <v>-</v>
          </cell>
          <cell r="V145">
            <v>5.0835401487021897E-2</v>
          </cell>
          <cell r="W145">
            <v>4.2604527691077953E-3</v>
          </cell>
          <cell r="X145" t="str">
            <v>RB</v>
          </cell>
          <cell r="Y145" t="str">
            <v>PAID</v>
          </cell>
          <cell r="Z145" t="str">
            <v>-</v>
          </cell>
          <cell r="AA145" t="str">
            <v>PAID</v>
          </cell>
          <cell r="AF145" t="str">
            <v>-</v>
          </cell>
          <cell r="AH145" t="str">
            <v>SHIRUR</v>
          </cell>
          <cell r="AL145">
            <v>4494</v>
          </cell>
          <cell r="AM145">
            <v>80890</v>
          </cell>
          <cell r="AN145">
            <v>21</v>
          </cell>
          <cell r="AO145">
            <v>0</v>
          </cell>
          <cell r="AP145" t="str">
            <v>RB</v>
          </cell>
          <cell r="AU145" t="str">
            <v>REGULAR</v>
          </cell>
          <cell r="AV145" t="str">
            <v>MH12ZH7401</v>
          </cell>
          <cell r="AW145" t="str">
            <v>HONDA SHINE 125 DISC 2B</v>
          </cell>
          <cell r="AX145">
            <v>46074</v>
          </cell>
          <cell r="AY145">
            <v>24</v>
          </cell>
          <cell r="AZ145" t="str">
            <v>02.07.26</v>
          </cell>
          <cell r="BA145" t="str">
            <v>KAILASH ATKARI</v>
          </cell>
          <cell r="BU145">
            <v>1</v>
          </cell>
          <cell r="BX145">
            <v>1</v>
          </cell>
          <cell r="ER145">
            <v>2</v>
          </cell>
          <cell r="ES145">
            <v>1</v>
          </cell>
          <cell r="ET145" t="str">
            <v>ZBHT0024</v>
          </cell>
          <cell r="EU145" t="str">
            <v>koMbXkBsnvb</v>
          </cell>
          <cell r="EV145" t="str">
            <v>Allocated</v>
          </cell>
          <cell r="EW145" t="str">
            <v>Shifted (NC_SFTD)</v>
          </cell>
          <cell r="EX145" t="str">
            <v xml:space="preserve">Customer shifted </v>
          </cell>
          <cell r="EY145">
            <v>46210</v>
          </cell>
        </row>
        <row r="146">
          <cell r="A146">
            <v>466061980</v>
          </cell>
          <cell r="B146" t="str">
            <v>FAIZAN RAMZAN MUJAWAR</v>
          </cell>
          <cell r="I146">
            <v>4062</v>
          </cell>
          <cell r="J146">
            <v>3900</v>
          </cell>
          <cell r="K146">
            <v>3969</v>
          </cell>
          <cell r="L146">
            <v>7962</v>
          </cell>
          <cell r="M146">
            <v>1</v>
          </cell>
          <cell r="N146" t="str">
            <v>FLOW</v>
          </cell>
          <cell r="O146" t="str">
            <v>UNPAID</v>
          </cell>
          <cell r="P146" t="str">
            <v>KIRAN KHAIRNAR</v>
          </cell>
          <cell r="Q146">
            <v>80695</v>
          </cell>
          <cell r="R146">
            <v>69</v>
          </cell>
          <cell r="S146">
            <v>0</v>
          </cell>
          <cell r="T146">
            <v>0</v>
          </cell>
          <cell r="U146" t="str">
            <v>STABLE</v>
          </cell>
          <cell r="V146">
            <v>0.17483595493017459</v>
          </cell>
          <cell r="W146">
            <v>4.2501821758332741E-3</v>
          </cell>
          <cell r="X146" t="str">
            <v>FLOW</v>
          </cell>
          <cell r="Y146" t="str">
            <v>NC</v>
          </cell>
          <cell r="Z146" t="str">
            <v>PTP</v>
          </cell>
          <cell r="AA146" t="str">
            <v>NC</v>
          </cell>
          <cell r="AB146" t="str">
            <v>Shifted</v>
          </cell>
          <cell r="AC146">
            <v>26</v>
          </cell>
          <cell r="AD146" t="str">
            <v>CAVNA</v>
          </cell>
          <cell r="AF146" t="str">
            <v>-</v>
          </cell>
          <cell r="AH146" t="str">
            <v>GANJ PETH</v>
          </cell>
          <cell r="AL146">
            <v>3900</v>
          </cell>
          <cell r="AM146">
            <v>80695</v>
          </cell>
          <cell r="AN146">
            <v>26</v>
          </cell>
          <cell r="AO146">
            <v>55</v>
          </cell>
          <cell r="AP146" t="str">
            <v>FLOW</v>
          </cell>
          <cell r="AU146" t="str">
            <v>REGULAR</v>
          </cell>
          <cell r="AV146" t="str">
            <v>MH12YC6112</v>
          </cell>
          <cell r="AW146" t="str">
            <v>SUZUKI BURGMAN STREET</v>
          </cell>
          <cell r="AX146">
            <v>45782</v>
          </cell>
          <cell r="AY146">
            <v>36</v>
          </cell>
          <cell r="AZ146" t="str">
            <v>02.07.26</v>
          </cell>
          <cell r="BA146" t="str">
            <v>VIJAY NIKAM</v>
          </cell>
          <cell r="BR146">
            <v>1</v>
          </cell>
          <cell r="ER146">
            <v>1</v>
          </cell>
          <cell r="ES146">
            <v>1</v>
          </cell>
          <cell r="ET146" t="str">
            <v>DUWT0014</v>
          </cell>
          <cell r="EU146" t="str">
            <v>BoI-bd4r1D7</v>
          </cell>
          <cell r="EV146" t="str">
            <v>Allocated</v>
          </cell>
          <cell r="EW146" t="str">
            <v>Shifted (NC_SFTD)</v>
          </cell>
          <cell r="EX146" t="str">
            <v xml:space="preserve">Customer shifted from residence address </v>
          </cell>
          <cell r="EY146">
            <v>46209</v>
          </cell>
        </row>
        <row r="147">
          <cell r="A147">
            <v>465605639</v>
          </cell>
          <cell r="B147" t="str">
            <v>MANISHA SUBHASH PAWAR</v>
          </cell>
          <cell r="C147" t="str">
            <v>ONLINE</v>
          </cell>
          <cell r="D147" t="str">
            <v>16.07.26</v>
          </cell>
          <cell r="E147">
            <v>3700</v>
          </cell>
          <cell r="I147">
            <v>3667</v>
          </cell>
          <cell r="J147">
            <v>3667</v>
          </cell>
          <cell r="K147">
            <v>3699</v>
          </cell>
          <cell r="L147">
            <v>3634</v>
          </cell>
          <cell r="M147">
            <v>1</v>
          </cell>
          <cell r="N147" t="str">
            <v xml:space="preserve">STABLE </v>
          </cell>
          <cell r="O147" t="str">
            <v>PAID</v>
          </cell>
          <cell r="P147" t="str">
            <v>AMOL DHUMAL</v>
          </cell>
          <cell r="Q147">
            <v>80499</v>
          </cell>
          <cell r="R147">
            <v>32</v>
          </cell>
          <cell r="S147">
            <v>0</v>
          </cell>
          <cell r="T147">
            <v>3138</v>
          </cell>
          <cell r="U147" t="str">
            <v>-</v>
          </cell>
          <cell r="V147">
            <v>5.0589677145552923E-2</v>
          </cell>
          <cell r="W147">
            <v>4.2398589128496526E-3</v>
          </cell>
          <cell r="X147" t="str">
            <v xml:space="preserve">STABLE </v>
          </cell>
          <cell r="Y147" t="str">
            <v>PAID</v>
          </cell>
          <cell r="Z147" t="str">
            <v>-</v>
          </cell>
          <cell r="AA147" t="str">
            <v>PAID</v>
          </cell>
          <cell r="AF147" t="str">
            <v>-</v>
          </cell>
          <cell r="AH147" t="str">
            <v>RANJAN GAON</v>
          </cell>
          <cell r="AL147">
            <v>3667</v>
          </cell>
          <cell r="AM147">
            <v>80499</v>
          </cell>
          <cell r="AN147">
            <v>26</v>
          </cell>
          <cell r="AO147">
            <v>25</v>
          </cell>
          <cell r="AP147" t="str">
            <v>STABLE</v>
          </cell>
          <cell r="AU147" t="str">
            <v>NPA</v>
          </cell>
          <cell r="AV147" t="str">
            <v>MH14ME5312</v>
          </cell>
          <cell r="AW147" t="str">
            <v>HONDA ACTIVA STD 2B</v>
          </cell>
          <cell r="AX147">
            <v>45717</v>
          </cell>
          <cell r="AY147">
            <v>42</v>
          </cell>
          <cell r="AZ147" t="str">
            <v>02.07.26</v>
          </cell>
          <cell r="BA147" t="str">
            <v>KAILASH ATKARI</v>
          </cell>
          <cell r="BU147">
            <v>1</v>
          </cell>
          <cell r="BX147">
            <v>1</v>
          </cell>
          <cell r="ER147">
            <v>2</v>
          </cell>
          <cell r="ES147">
            <v>1</v>
          </cell>
          <cell r="ET147" t="str">
            <v>ZBHT0024</v>
          </cell>
          <cell r="EU147" t="str">
            <v>BPH7vWNY8b</v>
          </cell>
          <cell r="EV147" t="str">
            <v>Allocated</v>
          </cell>
          <cell r="EW147" t="str">
            <v>Door Locked (NC_DL)</v>
          </cell>
          <cell r="EX147" t="str">
            <v xml:space="preserve">Door lock </v>
          </cell>
          <cell r="EY147">
            <v>46210</v>
          </cell>
        </row>
        <row r="148">
          <cell r="A148">
            <v>467190696</v>
          </cell>
          <cell r="B148" t="str">
            <v>AKSHAY ANKUSH GOVEKAR</v>
          </cell>
          <cell r="C148" t="str">
            <v>ONLINE</v>
          </cell>
          <cell r="D148" t="str">
            <v>11.07.26</v>
          </cell>
          <cell r="E148">
            <v>7000</v>
          </cell>
          <cell r="I148">
            <v>3342</v>
          </cell>
          <cell r="J148">
            <v>3342</v>
          </cell>
          <cell r="K148">
            <v>3378</v>
          </cell>
          <cell r="L148">
            <v>-316</v>
          </cell>
          <cell r="M148">
            <v>1</v>
          </cell>
          <cell r="N148" t="str">
            <v>RB</v>
          </cell>
          <cell r="O148" t="str">
            <v>PAID</v>
          </cell>
          <cell r="P148" t="str">
            <v>AKSHAY KARALE</v>
          </cell>
          <cell r="Q148">
            <v>79462</v>
          </cell>
          <cell r="R148">
            <v>36</v>
          </cell>
          <cell r="S148">
            <v>0</v>
          </cell>
          <cell r="T148">
            <v>2009</v>
          </cell>
          <cell r="U148" t="str">
            <v>-</v>
          </cell>
          <cell r="V148">
            <v>6.7815052881565821E-2</v>
          </cell>
          <cell r="W148">
            <v>4.1852404245128405E-3</v>
          </cell>
          <cell r="X148" t="str">
            <v>RB</v>
          </cell>
          <cell r="Y148" t="str">
            <v>PAID</v>
          </cell>
          <cell r="Z148" t="str">
            <v>-</v>
          </cell>
          <cell r="AA148" t="str">
            <v>PAID</v>
          </cell>
          <cell r="AB148" t="str">
            <v>Shifted</v>
          </cell>
          <cell r="AD148" t="str">
            <v>CAVNA</v>
          </cell>
          <cell r="AF148" t="str">
            <v>-</v>
          </cell>
          <cell r="AH148" t="str">
            <v>BHOR</v>
          </cell>
          <cell r="AL148">
            <v>3342</v>
          </cell>
          <cell r="AM148">
            <v>79462</v>
          </cell>
          <cell r="AN148">
            <v>21</v>
          </cell>
          <cell r="AO148">
            <v>0</v>
          </cell>
          <cell r="AP148" t="str">
            <v>RB</v>
          </cell>
          <cell r="AU148" t="str">
            <v>REGULAR</v>
          </cell>
          <cell r="AV148" t="str">
            <v>MH12YW0943</v>
          </cell>
          <cell r="AW148" t="str">
            <v>TVS JUPITER 110 DRUM ALLOY OBDIIA</v>
          </cell>
          <cell r="AX148">
            <v>45959</v>
          </cell>
          <cell r="AY148">
            <v>36</v>
          </cell>
          <cell r="AZ148" t="str">
            <v>02.07.26</v>
          </cell>
          <cell r="BA148" t="str">
            <v>VIJAY NIKAM</v>
          </cell>
          <cell r="BR148">
            <v>1</v>
          </cell>
          <cell r="ER148">
            <v>1</v>
          </cell>
          <cell r="ES148">
            <v>1</v>
          </cell>
          <cell r="ET148" t="str">
            <v>DUWT0011</v>
          </cell>
          <cell r="EU148" t="str">
            <v>B28ZgpP_Ct9</v>
          </cell>
          <cell r="EV148" t="str">
            <v>Allocated</v>
          </cell>
          <cell r="EW148" t="str">
            <v>Shifted (NC_SFTD)</v>
          </cell>
          <cell r="EX148" t="str">
            <v xml:space="preserve">Customer shifted on residency address </v>
          </cell>
          <cell r="EY148">
            <v>46209</v>
          </cell>
        </row>
        <row r="149">
          <cell r="A149">
            <v>464501212</v>
          </cell>
          <cell r="B149" t="str">
            <v>RAHUL RAMESH MIREKAR</v>
          </cell>
          <cell r="H149" t="str">
            <v>BANK STABLE 09</v>
          </cell>
          <cell r="I149">
            <v>4783</v>
          </cell>
          <cell r="J149">
            <v>9563</v>
          </cell>
          <cell r="K149">
            <v>4850</v>
          </cell>
          <cell r="L149">
            <v>14346</v>
          </cell>
          <cell r="M149">
            <v>2</v>
          </cell>
          <cell r="N149" t="str">
            <v xml:space="preserve">STABLE </v>
          </cell>
          <cell r="O149" t="str">
            <v>UNPAID</v>
          </cell>
          <cell r="P149" t="str">
            <v>AMOL DHUMAL</v>
          </cell>
          <cell r="Q149">
            <v>79185</v>
          </cell>
          <cell r="R149">
            <v>70</v>
          </cell>
          <cell r="S149">
            <v>0</v>
          </cell>
          <cell r="T149">
            <v>1575.24</v>
          </cell>
          <cell r="U149" t="str">
            <v>-</v>
          </cell>
          <cell r="V149">
            <v>0.12018944351612217</v>
          </cell>
          <cell r="W149">
            <v>1.4722888027138474E-2</v>
          </cell>
          <cell r="X149" t="str">
            <v xml:space="preserve">STABLE </v>
          </cell>
          <cell r="Y149" t="str">
            <v>PAID</v>
          </cell>
          <cell r="Z149" t="str">
            <v>-</v>
          </cell>
          <cell r="AA149" t="str">
            <v>PAID</v>
          </cell>
          <cell r="AF149" t="str">
            <v>-</v>
          </cell>
          <cell r="AH149" t="str">
            <v>SHIRUR</v>
          </cell>
          <cell r="AL149">
            <v>9563</v>
          </cell>
          <cell r="AM149">
            <v>79185</v>
          </cell>
          <cell r="AN149">
            <v>57</v>
          </cell>
          <cell r="AO149">
            <v>55</v>
          </cell>
          <cell r="AP149" t="str">
            <v>STABLE</v>
          </cell>
          <cell r="AU149" t="str">
            <v>REGULAR</v>
          </cell>
          <cell r="AV149" t="str">
            <v>MH28CA0355</v>
          </cell>
          <cell r="AW149" t="str">
            <v>XTREME 125 R</v>
          </cell>
          <cell r="AX149">
            <v>45595</v>
          </cell>
          <cell r="AY149">
            <v>36</v>
          </cell>
          <cell r="AZ149" t="str">
            <v>02.07.26</v>
          </cell>
          <cell r="BA149" t="str">
            <v>KAILASH ATKARI</v>
          </cell>
          <cell r="BU149">
            <v>1</v>
          </cell>
          <cell r="BX149">
            <v>1</v>
          </cell>
          <cell r="ER149">
            <v>2</v>
          </cell>
          <cell r="ES149">
            <v>1</v>
          </cell>
          <cell r="ET149" t="str">
            <v>ZBHT0024</v>
          </cell>
          <cell r="EU149" t="str">
            <v>B2QChZRykS</v>
          </cell>
          <cell r="EV149" t="str">
            <v>Allocated</v>
          </cell>
          <cell r="EW149" t="str">
            <v>Address Not Found (NC_ANF)</v>
          </cell>
          <cell r="EX149" t="str">
            <v xml:space="preserve">Address not found </v>
          </cell>
          <cell r="EY149">
            <v>46210</v>
          </cell>
        </row>
        <row r="150">
          <cell r="A150">
            <v>459845098</v>
          </cell>
          <cell r="B150" t="str">
            <v>SHAIKH SHAHARUKH SHAHIR</v>
          </cell>
          <cell r="C150" t="str">
            <v>ONLINE</v>
          </cell>
          <cell r="D150" t="str">
            <v>24.07.26</v>
          </cell>
          <cell r="E150">
            <v>5300</v>
          </cell>
          <cell r="I150">
            <v>5173</v>
          </cell>
          <cell r="J150">
            <v>4884</v>
          </cell>
          <cell r="K150">
            <v>4986</v>
          </cell>
          <cell r="L150">
            <v>4757</v>
          </cell>
          <cell r="M150">
            <v>1</v>
          </cell>
          <cell r="N150" t="str">
            <v xml:space="preserve">STABLE </v>
          </cell>
          <cell r="O150" t="str">
            <v>PAID</v>
          </cell>
          <cell r="P150" t="str">
            <v>SWAPNIL JADHAV</v>
          </cell>
          <cell r="Q150">
            <v>78215</v>
          </cell>
          <cell r="R150">
            <v>102</v>
          </cell>
          <cell r="S150">
            <v>0</v>
          </cell>
          <cell r="T150">
            <v>0</v>
          </cell>
          <cell r="U150" t="str">
            <v>19.06.26</v>
          </cell>
          <cell r="V150">
            <v>6.7404815829558429E-2</v>
          </cell>
          <cell r="W150">
            <v>4.119561297265005E-3</v>
          </cell>
          <cell r="X150" t="str">
            <v xml:space="preserve">STABLE </v>
          </cell>
          <cell r="Y150" t="str">
            <v>PTP</v>
          </cell>
          <cell r="Z150" t="str">
            <v>PTP</v>
          </cell>
          <cell r="AA150" t="str">
            <v>PTP</v>
          </cell>
          <cell r="AC150">
            <v>24</v>
          </cell>
          <cell r="AD150" t="str">
            <v>CAVA</v>
          </cell>
          <cell r="AF150" t="str">
            <v>-</v>
          </cell>
          <cell r="AH150" t="str">
            <v>KATRAJ</v>
          </cell>
          <cell r="AL150">
            <v>4884</v>
          </cell>
          <cell r="AM150">
            <v>78215</v>
          </cell>
          <cell r="AN150">
            <v>26</v>
          </cell>
          <cell r="AO150">
            <v>25</v>
          </cell>
          <cell r="AP150" t="str">
            <v>STABLE</v>
          </cell>
          <cell r="AU150" t="str">
            <v>REGULAR</v>
          </cell>
          <cell r="AV150" t="str">
            <v>MH12VX7750</v>
          </cell>
          <cell r="AW150" t="str">
            <v>BULLET 350 MILITARY BLACK</v>
          </cell>
          <cell r="AX150">
            <v>45191</v>
          </cell>
          <cell r="AY150">
            <v>48</v>
          </cell>
          <cell r="AZ150" t="str">
            <v>02.07.26</v>
          </cell>
          <cell r="BA150" t="str">
            <v>VIJAY NIKAM</v>
          </cell>
          <cell r="BL150">
            <v>1</v>
          </cell>
          <cell r="ER150">
            <v>1</v>
          </cell>
          <cell r="ES150">
            <v>1</v>
          </cell>
          <cell r="ET150" t="str">
            <v>DUWT0031</v>
          </cell>
          <cell r="EU150" t="str">
            <v>AoK1g9LpOJz</v>
          </cell>
          <cell r="EV150" t="str">
            <v>Allocated</v>
          </cell>
          <cell r="EW150" t="str">
            <v>Left Message (LMCB)</v>
          </cell>
          <cell r="EX150" t="str">
            <v xml:space="preserve">Left message customer mother </v>
          </cell>
          <cell r="EY150">
            <v>46207</v>
          </cell>
        </row>
        <row r="151">
          <cell r="A151">
            <v>464138274</v>
          </cell>
          <cell r="B151" t="str">
            <v>RAKESH SHANKAR KAMBLE</v>
          </cell>
          <cell r="C151" t="str">
            <v>ONLINE</v>
          </cell>
          <cell r="D151" t="str">
            <v>13.07.26</v>
          </cell>
          <cell r="E151">
            <v>10820</v>
          </cell>
          <cell r="I151">
            <v>5210</v>
          </cell>
          <cell r="J151">
            <v>4638.91</v>
          </cell>
          <cell r="K151">
            <v>4638.91</v>
          </cell>
          <cell r="L151">
            <v>-971.09000000000015</v>
          </cell>
          <cell r="M151">
            <v>1</v>
          </cell>
          <cell r="N151" t="str">
            <v>RB</v>
          </cell>
          <cell r="O151" t="str">
            <v>PAID</v>
          </cell>
          <cell r="P151" t="str">
            <v>SACHIN KHAPRE</v>
          </cell>
          <cell r="Q151">
            <v>77938</v>
          </cell>
          <cell r="R151">
            <v>0</v>
          </cell>
          <cell r="S151">
            <v>0</v>
          </cell>
          <cell r="T151">
            <v>450</v>
          </cell>
          <cell r="U151" t="str">
            <v>-</v>
          </cell>
          <cell r="V151">
            <v>9.3220991461185398E-2</v>
          </cell>
          <cell r="W151">
            <v>4.1049717878442749E-3</v>
          </cell>
          <cell r="X151" t="str">
            <v>RB</v>
          </cell>
          <cell r="Y151" t="str">
            <v>PAID</v>
          </cell>
          <cell r="Z151" t="str">
            <v>-</v>
          </cell>
          <cell r="AA151" t="str">
            <v>PAID</v>
          </cell>
          <cell r="AD151" t="str">
            <v>CAVA</v>
          </cell>
          <cell r="AF151" t="str">
            <v>-</v>
          </cell>
          <cell r="AH151" t="str">
            <v>PIMPARI</v>
          </cell>
          <cell r="AL151">
            <v>5088.91</v>
          </cell>
          <cell r="AM151">
            <v>77938</v>
          </cell>
          <cell r="AN151">
            <v>26</v>
          </cell>
          <cell r="AO151">
            <v>0</v>
          </cell>
          <cell r="AP151" t="str">
            <v>RB</v>
          </cell>
          <cell r="AU151" t="str">
            <v>REGULAR</v>
          </cell>
          <cell r="AV151" t="str">
            <v>MH14LV6076</v>
          </cell>
          <cell r="AW151" t="str">
            <v>TVS IQUBE ELECTRIC UG</v>
          </cell>
          <cell r="AX151">
            <v>45563</v>
          </cell>
          <cell r="AY151">
            <v>36</v>
          </cell>
          <cell r="AZ151" t="str">
            <v>10.07.26</v>
          </cell>
          <cell r="BA151" t="str">
            <v>KAILASH ATKARI</v>
          </cell>
          <cell r="CG151">
            <v>2</v>
          </cell>
          <cell r="CM151">
            <v>1</v>
          </cell>
          <cell r="ER151">
            <v>3</v>
          </cell>
          <cell r="ES151">
            <v>1</v>
          </cell>
          <cell r="ET151" t="str">
            <v>ZBHT0015</v>
          </cell>
        </row>
        <row r="152">
          <cell r="A152">
            <v>464847649</v>
          </cell>
          <cell r="B152" t="str">
            <v>SABIYA RASHID PATEL</v>
          </cell>
          <cell r="C152" t="str">
            <v>COLLECT</v>
          </cell>
          <cell r="D152" t="str">
            <v>14.07.26</v>
          </cell>
          <cell r="E152">
            <v>5000</v>
          </cell>
          <cell r="I152">
            <v>4748</v>
          </cell>
          <cell r="J152">
            <v>4212</v>
          </cell>
          <cell r="K152">
            <v>4306</v>
          </cell>
          <cell r="L152">
            <v>3960</v>
          </cell>
          <cell r="M152">
            <v>1</v>
          </cell>
          <cell r="N152" t="str">
            <v xml:space="preserve">STABLE </v>
          </cell>
          <cell r="O152" t="str">
            <v>PAID</v>
          </cell>
          <cell r="P152" t="str">
            <v>HARIDAS DIVATE</v>
          </cell>
          <cell r="Q152">
            <v>77836</v>
          </cell>
          <cell r="R152">
            <v>94</v>
          </cell>
          <cell r="S152">
            <v>0</v>
          </cell>
          <cell r="T152">
            <v>0</v>
          </cell>
          <cell r="U152" t="str">
            <v>10.06.26</v>
          </cell>
          <cell r="V152">
            <v>5.5293065751152844E-2</v>
          </cell>
          <cell r="W152">
            <v>4.0995994775160638E-3</v>
          </cell>
          <cell r="X152" t="str">
            <v xml:space="preserve">STABLE </v>
          </cell>
          <cell r="Y152" t="str">
            <v>PAID</v>
          </cell>
          <cell r="Z152" t="str">
            <v>PAID</v>
          </cell>
          <cell r="AA152" t="str">
            <v>PAID</v>
          </cell>
          <cell r="AD152" t="str">
            <v>CAVNA</v>
          </cell>
          <cell r="AF152" t="str">
            <v>-</v>
          </cell>
          <cell r="AH152" t="str">
            <v>JUNNAR</v>
          </cell>
          <cell r="AL152">
            <v>4306</v>
          </cell>
          <cell r="AM152">
            <v>77836</v>
          </cell>
          <cell r="AN152">
            <v>26</v>
          </cell>
          <cell r="AO152">
            <v>25</v>
          </cell>
          <cell r="AP152" t="str">
            <v>STABLE</v>
          </cell>
          <cell r="AU152" t="str">
            <v>REGULAR</v>
          </cell>
          <cell r="AV152" t="str">
            <v>MH14MG4876</v>
          </cell>
          <cell r="AW152" t="str">
            <v>SUZUKI BURGMAN STREET EX</v>
          </cell>
          <cell r="AX152">
            <v>45629</v>
          </cell>
          <cell r="AY152">
            <v>36</v>
          </cell>
          <cell r="AZ152" t="str">
            <v>10.07.26</v>
          </cell>
          <cell r="BA152" t="str">
            <v>KAILASH ATKARI</v>
          </cell>
          <cell r="CG152">
            <v>1</v>
          </cell>
          <cell r="CP152">
            <v>2</v>
          </cell>
          <cell r="ER152">
            <v>3</v>
          </cell>
          <cell r="ES152">
            <v>1</v>
          </cell>
          <cell r="ET152" t="str">
            <v>ZBHT0021</v>
          </cell>
        </row>
        <row r="153">
          <cell r="A153">
            <v>466932723</v>
          </cell>
          <cell r="B153" t="str">
            <v>AMIT NANDKUMAR BISEN</v>
          </cell>
          <cell r="C153" t="str">
            <v>ONLINE</v>
          </cell>
          <cell r="D153" t="str">
            <v>23.07.26</v>
          </cell>
          <cell r="E153">
            <v>2278</v>
          </cell>
          <cell r="I153">
            <v>3381</v>
          </cell>
          <cell r="J153">
            <v>2228.5100000000002</v>
          </cell>
          <cell r="K153">
            <v>2228.5100000000002</v>
          </cell>
          <cell r="L153">
            <v>3331.51</v>
          </cell>
          <cell r="M153">
            <v>1</v>
          </cell>
          <cell r="N153" t="str">
            <v xml:space="preserve">STABLE </v>
          </cell>
          <cell r="O153" t="str">
            <v>PAID</v>
          </cell>
          <cell r="P153" t="str">
            <v>ANWAR SHAIKH</v>
          </cell>
          <cell r="Q153">
            <v>77269</v>
          </cell>
          <cell r="R153">
            <v>0</v>
          </cell>
          <cell r="S153">
            <v>0</v>
          </cell>
          <cell r="T153">
            <v>450</v>
          </cell>
          <cell r="U153" t="str">
            <v>-</v>
          </cell>
          <cell r="V153">
            <v>8.3487873075526672E-2</v>
          </cell>
          <cell r="W153">
            <v>4.0697357524563018E-3</v>
          </cell>
          <cell r="X153" t="str">
            <v xml:space="preserve">STABLE </v>
          </cell>
          <cell r="Y153" t="str">
            <v>PTP</v>
          </cell>
          <cell r="Z153" t="str">
            <v>-</v>
          </cell>
          <cell r="AA153" t="str">
            <v>PTP</v>
          </cell>
          <cell r="AC153">
            <v>22</v>
          </cell>
          <cell r="AD153" t="str">
            <v>CAVNA</v>
          </cell>
          <cell r="AF153" t="str">
            <v>-</v>
          </cell>
          <cell r="AH153" t="str">
            <v>CHARHOLI</v>
          </cell>
          <cell r="AL153">
            <v>2678.51</v>
          </cell>
          <cell r="AM153">
            <v>77269</v>
          </cell>
          <cell r="AN153">
            <v>26</v>
          </cell>
          <cell r="AO153">
            <v>25</v>
          </cell>
          <cell r="AP153" t="str">
            <v>STABLE</v>
          </cell>
          <cell r="AU153" t="str">
            <v>REGULAR</v>
          </cell>
          <cell r="AV153" t="str">
            <v>MH14MR6843</v>
          </cell>
          <cell r="AW153" t="str">
            <v>HONDA ACTIVA DLX 2B</v>
          </cell>
          <cell r="AX153">
            <v>45924</v>
          </cell>
          <cell r="AY153">
            <v>36</v>
          </cell>
          <cell r="AZ153" t="str">
            <v>10.07.26</v>
          </cell>
          <cell r="BA153" t="str">
            <v>VIJAY NIKAM</v>
          </cell>
          <cell r="CG153">
            <v>1</v>
          </cell>
          <cell r="CS153">
            <v>1</v>
          </cell>
          <cell r="CY153">
            <v>1</v>
          </cell>
          <cell r="ER153">
            <v>3</v>
          </cell>
          <cell r="ES153">
            <v>1</v>
          </cell>
          <cell r="ET153" t="str">
            <v>ZBHT0009</v>
          </cell>
        </row>
        <row r="154">
          <cell r="A154">
            <v>463603128</v>
          </cell>
          <cell r="B154" t="str">
            <v>NITA JAYSINGH BONWATE</v>
          </cell>
          <cell r="I154">
            <v>5812</v>
          </cell>
          <cell r="J154">
            <v>5429</v>
          </cell>
          <cell r="K154">
            <v>5591</v>
          </cell>
          <cell r="L154">
            <v>11241</v>
          </cell>
          <cell r="M154">
            <v>1</v>
          </cell>
          <cell r="N154" t="str">
            <v>FLOW</v>
          </cell>
          <cell r="O154" t="str">
            <v>UNPAID</v>
          </cell>
          <cell r="P154" t="str">
            <v>HARIDAS DIVATE</v>
          </cell>
          <cell r="Q154">
            <v>77060</v>
          </cell>
          <cell r="R154">
            <v>162</v>
          </cell>
          <cell r="S154">
            <v>0</v>
          </cell>
          <cell r="T154">
            <v>3424</v>
          </cell>
          <cell r="U154" t="str">
            <v>24.06.26</v>
          </cell>
          <cell r="V154">
            <v>5.4741811588260421E-2</v>
          </cell>
          <cell r="W154">
            <v>4.0587277832543787E-3</v>
          </cell>
          <cell r="X154" t="str">
            <v>FLOW</v>
          </cell>
          <cell r="Y154" t="str">
            <v>NC</v>
          </cell>
          <cell r="Z154" t="str">
            <v>MPTP</v>
          </cell>
          <cell r="AA154" t="str">
            <v>NC</v>
          </cell>
          <cell r="AC154">
            <v>30</v>
          </cell>
          <cell r="AD154" t="str">
            <v>CAVA</v>
          </cell>
          <cell r="AF154" t="str">
            <v>-</v>
          </cell>
          <cell r="AH154" t="str">
            <v>JUNNAR</v>
          </cell>
          <cell r="AL154">
            <v>5429</v>
          </cell>
          <cell r="AM154">
            <v>77060</v>
          </cell>
          <cell r="AN154">
            <v>26</v>
          </cell>
          <cell r="AO154">
            <v>55</v>
          </cell>
          <cell r="AP154" t="str">
            <v>FLOW</v>
          </cell>
          <cell r="AU154" t="str">
            <v>REGULAR</v>
          </cell>
          <cell r="AV154" t="str">
            <v>MH14LR9442</v>
          </cell>
          <cell r="AW154" t="str">
            <v>YAMAHA AEROX 155 MOTOGP EDITION</v>
          </cell>
          <cell r="AX154">
            <v>45502</v>
          </cell>
          <cell r="AY154">
            <v>36</v>
          </cell>
          <cell r="AZ154" t="str">
            <v>02.07.26</v>
          </cell>
          <cell r="BA154" t="str">
            <v>KAILASH ATKARI</v>
          </cell>
          <cell r="EO154">
            <v>1</v>
          </cell>
          <cell r="ER154">
            <v>1</v>
          </cell>
          <cell r="ES154">
            <v>1</v>
          </cell>
          <cell r="ET154" t="str">
            <v>ZBHT0021</v>
          </cell>
          <cell r="EU154" t="str">
            <v>BP9YOJHbvEc</v>
          </cell>
          <cell r="EV154" t="str">
            <v>Allocated</v>
          </cell>
          <cell r="EW154" t="str">
            <v>Shifted (NC_SFTD)</v>
          </cell>
          <cell r="EX154" t="str">
            <v xml:space="preserve">Shifted </v>
          </cell>
          <cell r="EY154">
            <v>46206</v>
          </cell>
        </row>
        <row r="155">
          <cell r="A155">
            <v>465143032</v>
          </cell>
          <cell r="B155" t="str">
            <v>VISHAL DNYANESHWAR TAMBE</v>
          </cell>
          <cell r="I155">
            <v>4330</v>
          </cell>
          <cell r="J155">
            <v>8491</v>
          </cell>
          <cell r="K155">
            <v>4400</v>
          </cell>
          <cell r="L155">
            <v>12821</v>
          </cell>
          <cell r="M155">
            <v>2</v>
          </cell>
          <cell r="N155" t="str">
            <v>FLOW</v>
          </cell>
          <cell r="O155" t="str">
            <v>UNPAID</v>
          </cell>
          <cell r="P155" t="str">
            <v>HARIDAS DIVATE</v>
          </cell>
          <cell r="Q155">
            <v>76514</v>
          </cell>
          <cell r="R155">
            <v>239</v>
          </cell>
          <cell r="S155">
            <v>0</v>
          </cell>
          <cell r="T155">
            <v>5809</v>
          </cell>
          <cell r="U155" t="str">
            <v>FLOW</v>
          </cell>
          <cell r="V155">
            <v>0.12330893402026027</v>
          </cell>
          <cell r="W155">
            <v>1.4226268289555763E-2</v>
          </cell>
          <cell r="X155" t="str">
            <v>FLOW</v>
          </cell>
          <cell r="Y155" t="str">
            <v>NC</v>
          </cell>
          <cell r="Z155" t="str">
            <v>PTP</v>
          </cell>
          <cell r="AA155" t="str">
            <v>NC</v>
          </cell>
          <cell r="AB155" t="str">
            <v>Shifted</v>
          </cell>
          <cell r="AD155" t="str">
            <v>CNAVNA</v>
          </cell>
          <cell r="AF155" t="str">
            <v>-</v>
          </cell>
          <cell r="AH155" t="str">
            <v>OTUR</v>
          </cell>
          <cell r="AL155">
            <v>8491</v>
          </cell>
          <cell r="AM155">
            <v>76514</v>
          </cell>
          <cell r="AN155">
            <v>57</v>
          </cell>
          <cell r="AO155">
            <v>86</v>
          </cell>
          <cell r="AP155" t="str">
            <v>FLOW</v>
          </cell>
          <cell r="AU155" t="str">
            <v>REGULAR</v>
          </cell>
          <cell r="AV155" t="str">
            <v>MH14MB7155</v>
          </cell>
          <cell r="AW155" t="str">
            <v>HONDA UNICORN 160 BS6</v>
          </cell>
          <cell r="AX155">
            <v>45663</v>
          </cell>
          <cell r="AY155">
            <v>36</v>
          </cell>
          <cell r="AZ155" t="str">
            <v>02.07.26</v>
          </cell>
          <cell r="BA155" t="str">
            <v>KAILASH ATKARI</v>
          </cell>
          <cell r="BR155">
            <v>1</v>
          </cell>
          <cell r="ER155">
            <v>1</v>
          </cell>
          <cell r="ES155">
            <v>1</v>
          </cell>
          <cell r="ET155" t="str">
            <v>ZBHT0021</v>
          </cell>
          <cell r="EU155" t="str">
            <v>A2DBmVWDIrR7</v>
          </cell>
          <cell r="EV155" t="str">
            <v>Allocated</v>
          </cell>
          <cell r="EW155" t="str">
            <v>Shifted (NC_SFTD)</v>
          </cell>
          <cell r="EX155" t="str">
            <v xml:space="preserve">Shifted </v>
          </cell>
          <cell r="EY155">
            <v>46209</v>
          </cell>
        </row>
        <row r="156">
          <cell r="A156">
            <v>464515369</v>
          </cell>
          <cell r="B156" t="str">
            <v>JUNAIB SHAGIR SHAIKH</v>
          </cell>
          <cell r="I156">
            <v>3957</v>
          </cell>
          <cell r="J156">
            <v>23734</v>
          </cell>
          <cell r="K156">
            <v>4860</v>
          </cell>
          <cell r="L156">
            <v>27691</v>
          </cell>
          <cell r="M156">
            <v>6</v>
          </cell>
          <cell r="N156" t="str">
            <v>FLOW</v>
          </cell>
          <cell r="O156" t="str">
            <v>UNPAID</v>
          </cell>
          <cell r="P156" t="str">
            <v>VIKRAM GAIKWAD</v>
          </cell>
          <cell r="Q156">
            <v>76306</v>
          </cell>
          <cell r="R156">
            <v>911</v>
          </cell>
          <cell r="S156">
            <v>0</v>
          </cell>
          <cell r="T156">
            <v>4500</v>
          </cell>
          <cell r="U156" t="str">
            <v>FLOW</v>
          </cell>
          <cell r="V156">
            <v>0.43927740806410759</v>
          </cell>
          <cell r="W156">
            <v>3.3353532270241841E-2</v>
          </cell>
          <cell r="X156" t="str">
            <v>FLOW</v>
          </cell>
          <cell r="Y156" t="str">
            <v>RTP</v>
          </cell>
          <cell r="Z156" t="str">
            <v>NC</v>
          </cell>
          <cell r="AA156" t="str">
            <v>RTP</v>
          </cell>
          <cell r="AB156" t="str">
            <v>Financail problem</v>
          </cell>
          <cell r="AD156" t="str">
            <v>CAVNA</v>
          </cell>
          <cell r="AF156" t="str">
            <v>ELG</v>
          </cell>
          <cell r="AH156" t="str">
            <v>YERWADA</v>
          </cell>
          <cell r="AL156">
            <v>23734</v>
          </cell>
          <cell r="AM156">
            <v>76306</v>
          </cell>
          <cell r="AN156">
            <v>177</v>
          </cell>
          <cell r="AO156">
            <v>206</v>
          </cell>
          <cell r="AP156" t="str">
            <v>FLOW</v>
          </cell>
          <cell r="AU156" t="str">
            <v>NPA</v>
          </cell>
          <cell r="AV156" t="str">
            <v>MH12XK0137</v>
          </cell>
          <cell r="AW156" t="str">
            <v>SUZUKI BURGMAN STREET EX</v>
          </cell>
          <cell r="AX156">
            <v>45596</v>
          </cell>
          <cell r="AY156">
            <v>36</v>
          </cell>
          <cell r="AZ156" t="str">
            <v>02.07.26</v>
          </cell>
          <cell r="BA156" t="str">
            <v>VIJAY NIKAM</v>
          </cell>
          <cell r="EO156">
            <v>1</v>
          </cell>
          <cell r="ER156">
            <v>1</v>
          </cell>
          <cell r="ES156">
            <v>1</v>
          </cell>
          <cell r="ET156" t="str">
            <v>ZBHT0012</v>
          </cell>
          <cell r="EU156" t="str">
            <v>APHSV0wBOm</v>
          </cell>
          <cell r="EV156" t="str">
            <v>Allocated</v>
          </cell>
          <cell r="EW156" t="str">
            <v>Door Locked (NC_DL)</v>
          </cell>
          <cell r="EX156" t="str">
            <v>Nc</v>
          </cell>
          <cell r="EY156">
            <v>46206</v>
          </cell>
        </row>
        <row r="157">
          <cell r="A157">
            <v>466113010</v>
          </cell>
          <cell r="B157" t="str">
            <v>VILAS APPARAO CHOLSE</v>
          </cell>
          <cell r="H157" t="str">
            <v>BANK RB 16</v>
          </cell>
          <cell r="I157">
            <v>3914</v>
          </cell>
          <cell r="J157">
            <v>3914</v>
          </cell>
          <cell r="K157">
            <v>3914</v>
          </cell>
          <cell r="L157">
            <v>7828</v>
          </cell>
          <cell r="M157">
            <v>1</v>
          </cell>
          <cell r="N157" t="str">
            <v>RB</v>
          </cell>
          <cell r="O157" t="str">
            <v>UNPAID</v>
          </cell>
          <cell r="P157" t="str">
            <v>SUNNY SHINDE</v>
          </cell>
          <cell r="Q157">
            <v>76285</v>
          </cell>
          <cell r="R157">
            <v>0</v>
          </cell>
          <cell r="S157">
            <v>0</v>
          </cell>
          <cell r="T157">
            <v>450</v>
          </cell>
          <cell r="U157" t="str">
            <v>-</v>
          </cell>
          <cell r="V157">
            <v>8.117323344842016E-2</v>
          </cell>
          <cell r="W157">
            <v>4.0179087587017947E-3</v>
          </cell>
          <cell r="X157" t="str">
            <v>RB</v>
          </cell>
          <cell r="Y157" t="str">
            <v>PAID</v>
          </cell>
          <cell r="Z157" t="str">
            <v>-</v>
          </cell>
          <cell r="AA157" t="str">
            <v>NC</v>
          </cell>
          <cell r="AB157" t="str">
            <v>Add not found</v>
          </cell>
          <cell r="AD157" t="str">
            <v>CNAVNA</v>
          </cell>
          <cell r="AF157" t="str">
            <v>-</v>
          </cell>
          <cell r="AH157" t="str">
            <v>GANESHKHIND</v>
          </cell>
          <cell r="AL157">
            <v>4364</v>
          </cell>
          <cell r="AM157">
            <v>76285</v>
          </cell>
          <cell r="AN157">
            <v>26</v>
          </cell>
          <cell r="AO157">
            <v>0</v>
          </cell>
          <cell r="AP157" t="str">
            <v>RB</v>
          </cell>
          <cell r="AU157" t="str">
            <v>REGULAR</v>
          </cell>
          <cell r="AV157" t="str">
            <v>MH12YC6087</v>
          </cell>
          <cell r="AW157" t="str">
            <v>TVS RAIDER SMARTXONNECT</v>
          </cell>
          <cell r="AX157">
            <v>45790</v>
          </cell>
          <cell r="AY157">
            <v>36</v>
          </cell>
          <cell r="AZ157" t="str">
            <v>10.07.26</v>
          </cell>
          <cell r="BA157" t="str">
            <v>VIJAY NIKAM</v>
          </cell>
          <cell r="CG157">
            <v>1</v>
          </cell>
          <cell r="CM157">
            <v>1</v>
          </cell>
          <cell r="ER157">
            <v>2</v>
          </cell>
          <cell r="ES157">
            <v>1</v>
          </cell>
          <cell r="ET157" t="str">
            <v>DUWT0014</v>
          </cell>
        </row>
        <row r="158">
          <cell r="A158">
            <v>465108553</v>
          </cell>
          <cell r="B158" t="str">
            <v>DINESH</v>
          </cell>
          <cell r="C158" t="str">
            <v>ONLINE</v>
          </cell>
          <cell r="D158" t="str">
            <v>09.07.26 22.07.26</v>
          </cell>
          <cell r="E158">
            <v>4702</v>
          </cell>
          <cell r="I158">
            <v>4552</v>
          </cell>
          <cell r="J158">
            <v>4552</v>
          </cell>
          <cell r="K158">
            <v>4615</v>
          </cell>
          <cell r="L158">
            <v>4402</v>
          </cell>
          <cell r="M158">
            <v>1</v>
          </cell>
          <cell r="N158" t="str">
            <v xml:space="preserve">STABLE </v>
          </cell>
          <cell r="O158" t="str">
            <v>PAID</v>
          </cell>
          <cell r="P158" t="str">
            <v>SACHIN KHAPRE</v>
          </cell>
          <cell r="Q158">
            <v>75947</v>
          </cell>
          <cell r="R158">
            <v>63</v>
          </cell>
          <cell r="S158">
            <v>0</v>
          </cell>
          <cell r="T158">
            <v>4417</v>
          </cell>
          <cell r="U158" t="str">
            <v>-</v>
          </cell>
          <cell r="V158">
            <v>9.0839572974706143E-2</v>
          </cell>
          <cell r="W158">
            <v>4.0001063970259579E-3</v>
          </cell>
          <cell r="X158" t="str">
            <v xml:space="preserve">STABLE </v>
          </cell>
          <cell r="Y158" t="str">
            <v>NC</v>
          </cell>
          <cell r="Z158" t="str">
            <v>-</v>
          </cell>
          <cell r="AA158" t="str">
            <v>NC</v>
          </cell>
          <cell r="AB158" t="str">
            <v>Add not found</v>
          </cell>
          <cell r="AD158" t="str">
            <v>CNAVNA</v>
          </cell>
          <cell r="AF158" t="str">
            <v>-</v>
          </cell>
          <cell r="AH158" t="str">
            <v>PIMPLE GURAV</v>
          </cell>
          <cell r="AL158">
            <v>9032</v>
          </cell>
          <cell r="AM158">
            <v>75947</v>
          </cell>
          <cell r="AN158">
            <v>26</v>
          </cell>
          <cell r="AO158">
            <v>25</v>
          </cell>
          <cell r="AP158" t="str">
            <v>STABLE</v>
          </cell>
          <cell r="AU158" t="str">
            <v>REGULAR</v>
          </cell>
          <cell r="AV158" t="str">
            <v>MH14MB5393</v>
          </cell>
          <cell r="AW158" t="str">
            <v>APACHE RTR 160 4V BSVI DISC</v>
          </cell>
          <cell r="AX158">
            <v>45659</v>
          </cell>
          <cell r="AY158">
            <v>36</v>
          </cell>
          <cell r="AZ158" t="str">
            <v>10.07.26</v>
          </cell>
          <cell r="BA158" t="str">
            <v>KAILASH ATKARI</v>
          </cell>
          <cell r="CM158">
            <v>2</v>
          </cell>
          <cell r="CV158">
            <v>1</v>
          </cell>
          <cell r="DB158">
            <v>1</v>
          </cell>
          <cell r="DH158">
            <v>1</v>
          </cell>
          <cell r="ER158">
            <v>5</v>
          </cell>
          <cell r="ES158">
            <v>1</v>
          </cell>
          <cell r="ET158" t="str">
            <v>ZBHT0015</v>
          </cell>
        </row>
        <row r="159">
          <cell r="A159">
            <v>457265224</v>
          </cell>
          <cell r="B159" t="str">
            <v>JAHANA SHARUKH SHAIKH</v>
          </cell>
          <cell r="C159" t="str">
            <v>ONLINE</v>
          </cell>
          <cell r="D159" t="str">
            <v>24.07.26</v>
          </cell>
          <cell r="E159">
            <v>6792</v>
          </cell>
          <cell r="I159">
            <v>6522</v>
          </cell>
          <cell r="J159">
            <v>22506</v>
          </cell>
          <cell r="K159">
            <v>4259</v>
          </cell>
          <cell r="L159">
            <v>22236</v>
          </cell>
          <cell r="M159">
            <v>4</v>
          </cell>
          <cell r="N159" t="str">
            <v xml:space="preserve">STABLE </v>
          </cell>
          <cell r="O159" t="str">
            <v>PAID</v>
          </cell>
          <cell r="P159" t="str">
            <v>NITIN KADAM</v>
          </cell>
          <cell r="Q159">
            <v>75577.289999999994</v>
          </cell>
          <cell r="R159">
            <v>1319</v>
          </cell>
          <cell r="S159">
            <v>0</v>
          </cell>
          <cell r="T159">
            <v>6548</v>
          </cell>
          <cell r="U159" t="str">
            <v>-</v>
          </cell>
          <cell r="V159">
            <v>0.25438017096387561</v>
          </cell>
          <cell r="W159">
            <v>2.9116487338681819E-2</v>
          </cell>
          <cell r="X159" t="str">
            <v xml:space="preserve">STABLE </v>
          </cell>
          <cell r="Y159" t="str">
            <v>PTP</v>
          </cell>
          <cell r="Z159" t="str">
            <v>-</v>
          </cell>
          <cell r="AA159" t="str">
            <v>PTP</v>
          </cell>
          <cell r="AC159">
            <v>25</v>
          </cell>
          <cell r="AD159" t="str">
            <v>CAVA</v>
          </cell>
          <cell r="AF159" t="str">
            <v>ELG</v>
          </cell>
          <cell r="AH159" t="str">
            <v>NIGADI</v>
          </cell>
          <cell r="AL159">
            <v>22506</v>
          </cell>
          <cell r="AM159">
            <v>75577.289999999994</v>
          </cell>
          <cell r="AN159">
            <v>118</v>
          </cell>
          <cell r="AO159">
            <v>116</v>
          </cell>
          <cell r="AP159" t="str">
            <v>STABLE</v>
          </cell>
          <cell r="AU159" t="str">
            <v>NPA</v>
          </cell>
          <cell r="AV159" t="str">
            <v>MH14KR7081</v>
          </cell>
          <cell r="AW159" t="str">
            <v>CLASSIC 350 DARK GUNMETAL GREY</v>
          </cell>
          <cell r="AX159">
            <v>45002</v>
          </cell>
          <cell r="AY159">
            <v>48</v>
          </cell>
          <cell r="AZ159" t="str">
            <v>02.07.26</v>
          </cell>
          <cell r="BA159" t="str">
            <v>KAILASH ATKARI</v>
          </cell>
          <cell r="BU159">
            <v>1</v>
          </cell>
          <cell r="BX159">
            <v>1</v>
          </cell>
          <cell r="ER159">
            <v>2</v>
          </cell>
          <cell r="ES159">
            <v>1</v>
          </cell>
          <cell r="ET159" t="str">
            <v>ZBHT0011</v>
          </cell>
          <cell r="EU159" t="str">
            <v>GP_BsBoPeNMm</v>
          </cell>
          <cell r="EV159" t="str">
            <v>Allocated</v>
          </cell>
          <cell r="EW159" t="str">
            <v>Door Locked (NC_DL)</v>
          </cell>
          <cell r="EX159" t="str">
            <v xml:space="preserve">Visit cm residence address door lock cm neighbour sd cm gone to the village </v>
          </cell>
          <cell r="EY159">
            <v>46210</v>
          </cell>
        </row>
        <row r="160">
          <cell r="A160">
            <v>464930378</v>
          </cell>
          <cell r="B160" t="str">
            <v>SARITA SEBASTIAN MARIYAN</v>
          </cell>
          <cell r="I160">
            <v>4169</v>
          </cell>
          <cell r="J160">
            <v>20797</v>
          </cell>
          <cell r="K160">
            <v>5207</v>
          </cell>
          <cell r="L160">
            <v>24966</v>
          </cell>
          <cell r="M160">
            <v>5</v>
          </cell>
          <cell r="N160" t="str">
            <v>FLOW</v>
          </cell>
          <cell r="O160" t="str">
            <v>UNPAID</v>
          </cell>
          <cell r="P160" t="str">
            <v>SUNNY SHINDE</v>
          </cell>
          <cell r="Q160">
            <v>75508</v>
          </cell>
          <cell r="R160">
            <v>1086</v>
          </cell>
          <cell r="S160">
            <v>0</v>
          </cell>
          <cell r="T160">
            <v>6750</v>
          </cell>
          <cell r="U160" t="str">
            <v>FLOW</v>
          </cell>
          <cell r="V160">
            <v>0.78884921496402294</v>
          </cell>
          <cell r="W160">
            <v>3.3752592069707162E-2</v>
          </cell>
          <cell r="X160" t="str">
            <v>FLOW</v>
          </cell>
          <cell r="Y160" t="str">
            <v>NC</v>
          </cell>
          <cell r="Z160" t="str">
            <v>NC</v>
          </cell>
          <cell r="AA160" t="str">
            <v>NC</v>
          </cell>
          <cell r="AB160" t="str">
            <v>Shifted</v>
          </cell>
          <cell r="AF160" t="str">
            <v>ELG</v>
          </cell>
          <cell r="AH160" t="str">
            <v>KHADAKI</v>
          </cell>
          <cell r="AL160">
            <v>20797</v>
          </cell>
          <cell r="AM160">
            <v>75508</v>
          </cell>
          <cell r="AN160">
            <v>146</v>
          </cell>
          <cell r="AO160">
            <v>175</v>
          </cell>
          <cell r="AP160" t="str">
            <v>FLOW</v>
          </cell>
          <cell r="AU160" t="str">
            <v>NPA</v>
          </cell>
          <cell r="AV160" t="str">
            <v>MH12XP7219</v>
          </cell>
          <cell r="AW160" t="str">
            <v>HONDA ACTIVA 125 SMART</v>
          </cell>
          <cell r="AX160">
            <v>45638</v>
          </cell>
          <cell r="AY160">
            <v>36</v>
          </cell>
          <cell r="AZ160" t="str">
            <v>02.07.26</v>
          </cell>
          <cell r="BA160" t="str">
            <v>KAILASH ATKARI</v>
          </cell>
          <cell r="BR160">
            <v>1</v>
          </cell>
          <cell r="DN160">
            <v>1</v>
          </cell>
          <cell r="ER160">
            <v>2</v>
          </cell>
          <cell r="ES160">
            <v>1</v>
          </cell>
          <cell r="ET160" t="str">
            <v>DUWT0023</v>
          </cell>
          <cell r="EU160" t="str">
            <v>BPmkdf2qsOgc</v>
          </cell>
          <cell r="EV160" t="str">
            <v>Allocated</v>
          </cell>
          <cell r="EW160" t="str">
            <v>Shifted (NC_SFTD)</v>
          </cell>
          <cell r="EX160" t="str">
            <v xml:space="preserve">Customer shifted from the given residence address </v>
          </cell>
          <cell r="EY160">
            <v>46209</v>
          </cell>
        </row>
        <row r="161">
          <cell r="A161">
            <v>461700090</v>
          </cell>
          <cell r="B161" t="str">
            <v>AMARJEET KOUR GURUCHARANSINGHGILL</v>
          </cell>
          <cell r="C161" t="str">
            <v>ONLINE</v>
          </cell>
          <cell r="D161" t="str">
            <v>18.07.26</v>
          </cell>
          <cell r="E161">
            <v>4320</v>
          </cell>
          <cell r="I161">
            <v>4217</v>
          </cell>
          <cell r="J161">
            <v>4073</v>
          </cell>
          <cell r="K161">
            <v>4178</v>
          </cell>
          <cell r="L161">
            <v>3970</v>
          </cell>
          <cell r="M161">
            <v>1</v>
          </cell>
          <cell r="N161" t="str">
            <v xml:space="preserve">STABLE </v>
          </cell>
          <cell r="O161" t="str">
            <v>PAID</v>
          </cell>
          <cell r="P161" t="str">
            <v>VIKRAM GAIKWAD</v>
          </cell>
          <cell r="Q161">
            <v>75158</v>
          </cell>
          <cell r="R161">
            <v>105</v>
          </cell>
          <cell r="S161">
            <v>0</v>
          </cell>
          <cell r="T161">
            <v>6744</v>
          </cell>
          <cell r="U161" t="str">
            <v>15.06.26</v>
          </cell>
          <cell r="V161">
            <v>5.1262159655320334E-2</v>
          </cell>
          <cell r="W161">
            <v>3.9585499965459721E-3</v>
          </cell>
          <cell r="X161" t="str">
            <v xml:space="preserve">STABLE </v>
          </cell>
          <cell r="Y161" t="str">
            <v>PAID</v>
          </cell>
          <cell r="Z161" t="str">
            <v>PAID</v>
          </cell>
          <cell r="AA161" t="str">
            <v>PAID</v>
          </cell>
          <cell r="AF161" t="str">
            <v>-</v>
          </cell>
          <cell r="AH161" t="str">
            <v>YERWADA</v>
          </cell>
          <cell r="AL161">
            <v>4073</v>
          </cell>
          <cell r="AM161">
            <v>75158</v>
          </cell>
          <cell r="AN161">
            <v>26</v>
          </cell>
          <cell r="AO161">
            <v>25</v>
          </cell>
          <cell r="AP161" t="str">
            <v>STABLE</v>
          </cell>
          <cell r="AU161" t="str">
            <v>REGULAR</v>
          </cell>
          <cell r="AV161" t="str">
            <v>MH12WN0638</v>
          </cell>
          <cell r="AW161" t="str">
            <v>PIAGGIO APRILIA SR160 FACELIFT</v>
          </cell>
          <cell r="AX161">
            <v>45320</v>
          </cell>
          <cell r="AY161">
            <v>48</v>
          </cell>
          <cell r="AZ161" t="str">
            <v>02.07.26</v>
          </cell>
          <cell r="BA161" t="str">
            <v>VIJAY NIKAM</v>
          </cell>
          <cell r="BI161">
            <v>1</v>
          </cell>
          <cell r="ER161">
            <v>1</v>
          </cell>
          <cell r="ES161">
            <v>1</v>
          </cell>
          <cell r="ET161" t="str">
            <v>ZBHT0012</v>
          </cell>
          <cell r="EU161" t="str">
            <v>Boppk2L_NIz</v>
          </cell>
          <cell r="EV161" t="str">
            <v>Allocated</v>
          </cell>
          <cell r="EW161" t="str">
            <v>Left Message (LMCB)</v>
          </cell>
          <cell r="EX161" t="str">
            <v>Lm</v>
          </cell>
          <cell r="EY161">
            <v>46206</v>
          </cell>
        </row>
        <row r="162">
          <cell r="A162">
            <v>465368631</v>
          </cell>
          <cell r="B162" t="str">
            <v>SUDHIR PRADIP TELGOTE</v>
          </cell>
          <cell r="C162" t="str">
            <v>ONLINE</v>
          </cell>
          <cell r="D162" t="str">
            <v>30.07.26</v>
          </cell>
          <cell r="E162">
            <v>4400</v>
          </cell>
          <cell r="I162">
            <v>4299</v>
          </cell>
          <cell r="J162">
            <v>4178</v>
          </cell>
          <cell r="K162">
            <v>4297</v>
          </cell>
          <cell r="L162">
            <v>4077</v>
          </cell>
          <cell r="M162">
            <v>1</v>
          </cell>
          <cell r="N162" t="str">
            <v xml:space="preserve">STABLE </v>
          </cell>
          <cell r="O162" t="str">
            <v>PAID</v>
          </cell>
          <cell r="P162" t="str">
            <v>SACHIN INGALE</v>
          </cell>
          <cell r="Q162">
            <v>75019</v>
          </cell>
          <cell r="R162">
            <v>119</v>
          </cell>
          <cell r="S162">
            <v>0</v>
          </cell>
          <cell r="T162">
            <v>2250</v>
          </cell>
          <cell r="U162" t="str">
            <v>30.06.26</v>
          </cell>
          <cell r="V162">
            <v>7.7386942148322133E-2</v>
          </cell>
          <cell r="W162">
            <v>3.9512289069810573E-3</v>
          </cell>
          <cell r="X162" t="str">
            <v xml:space="preserve">STABLE </v>
          </cell>
          <cell r="Y162" t="str">
            <v>PTP</v>
          </cell>
          <cell r="Z162" t="str">
            <v>PTP</v>
          </cell>
          <cell r="AA162" t="str">
            <v>PTP</v>
          </cell>
          <cell r="AC162">
            <v>28</v>
          </cell>
          <cell r="AD162" t="str">
            <v>CAVA</v>
          </cell>
          <cell r="AF162" t="str">
            <v>-</v>
          </cell>
          <cell r="AH162" t="str">
            <v>MAVAL</v>
          </cell>
          <cell r="AL162">
            <v>4178</v>
          </cell>
          <cell r="AM162">
            <v>75019</v>
          </cell>
          <cell r="AN162">
            <v>26</v>
          </cell>
          <cell r="AO162">
            <v>55</v>
          </cell>
          <cell r="AP162" t="str">
            <v>FLOW</v>
          </cell>
          <cell r="AU162" t="str">
            <v>REGULAR</v>
          </cell>
          <cell r="AV162" t="str">
            <v>MH14MD7473</v>
          </cell>
          <cell r="AW162" t="str">
            <v>HONDA SHINE DISC BSVI</v>
          </cell>
          <cell r="AX162">
            <v>45687</v>
          </cell>
          <cell r="AY162">
            <v>36</v>
          </cell>
          <cell r="AZ162" t="str">
            <v>02.07.26</v>
          </cell>
          <cell r="BA162" t="str">
            <v>VIJAY NIKAM</v>
          </cell>
          <cell r="CA162">
            <v>1</v>
          </cell>
          <cell r="ER162">
            <v>1</v>
          </cell>
          <cell r="ES162">
            <v>1</v>
          </cell>
          <cell r="ET162" t="str">
            <v>ZBHT0013</v>
          </cell>
          <cell r="EU162" t="str">
            <v>A6NBw5fNIrRc</v>
          </cell>
          <cell r="EV162" t="str">
            <v>Allocated</v>
          </cell>
          <cell r="EW162" t="e">
            <v>#N/A</v>
          </cell>
          <cell r="EX162" t="e">
            <v>#N/A</v>
          </cell>
          <cell r="EY162" t="e">
            <v>#N/A</v>
          </cell>
        </row>
        <row r="163">
          <cell r="A163">
            <v>457349311</v>
          </cell>
          <cell r="B163" t="str">
            <v>RAHUL BANDA CHAVAN</v>
          </cell>
          <cell r="C163" t="str">
            <v>ONLINE</v>
          </cell>
          <cell r="D163" t="str">
            <v>21.07.26</v>
          </cell>
          <cell r="E163">
            <v>7500</v>
          </cell>
          <cell r="I163">
            <v>6290</v>
          </cell>
          <cell r="J163">
            <v>17895</v>
          </cell>
          <cell r="K163">
            <v>6183</v>
          </cell>
          <cell r="L163">
            <v>16685</v>
          </cell>
          <cell r="M163">
            <v>3</v>
          </cell>
          <cell r="N163" t="str">
            <v xml:space="preserve">STABLE </v>
          </cell>
          <cell r="O163" t="str">
            <v>PAID</v>
          </cell>
          <cell r="P163" t="str">
            <v>AKSHAY KARALE</v>
          </cell>
          <cell r="Q163">
            <v>74998</v>
          </cell>
          <cell r="R163">
            <v>868</v>
          </cell>
          <cell r="S163">
            <v>0</v>
          </cell>
          <cell r="T163">
            <v>6727</v>
          </cell>
          <cell r="U163" t="str">
            <v>22.06.26</v>
          </cell>
          <cell r="V163">
            <v>0.77646756023555974</v>
          </cell>
          <cell r="W163">
            <v>2.4019832660636779E-2</v>
          </cell>
          <cell r="X163" t="str">
            <v xml:space="preserve">STABLE </v>
          </cell>
          <cell r="Y163" t="str">
            <v>-</v>
          </cell>
          <cell r="Z163" t="str">
            <v>PTP</v>
          </cell>
          <cell r="AA163" t="str">
            <v>-</v>
          </cell>
          <cell r="AF163" t="str">
            <v>ELG</v>
          </cell>
          <cell r="AH163" t="str">
            <v>BHOR</v>
          </cell>
          <cell r="AL163">
            <v>17895</v>
          </cell>
          <cell r="AM163">
            <v>74998</v>
          </cell>
          <cell r="AN163">
            <v>87</v>
          </cell>
          <cell r="AO163">
            <v>86</v>
          </cell>
          <cell r="AP163" t="str">
            <v>STABLE</v>
          </cell>
          <cell r="AU163" t="str">
            <v>NPA</v>
          </cell>
          <cell r="AV163" t="str">
            <v>MH12VH8942</v>
          </cell>
          <cell r="AW163" t="str">
            <v>CLASSIC 350 DARK STEALTH BLACK</v>
          </cell>
          <cell r="AX163">
            <v>45008</v>
          </cell>
          <cell r="AY163">
            <v>48</v>
          </cell>
          <cell r="AZ163" t="str">
            <v>02.07.26</v>
          </cell>
          <cell r="BA163" t="str">
            <v>VIJAY NIKAM</v>
          </cell>
          <cell r="EO163">
            <v>1</v>
          </cell>
          <cell r="ER163">
            <v>1</v>
          </cell>
          <cell r="ES163">
            <v>1</v>
          </cell>
          <cell r="ET163" t="str">
            <v>DUWT0011</v>
          </cell>
          <cell r="EU163" t="str">
            <v>A6ry5V_SpOIm</v>
          </cell>
          <cell r="EV163" t="str">
            <v>Allocated</v>
          </cell>
          <cell r="EW163" t="str">
            <v>Promise To Pay (PTP)</v>
          </cell>
          <cell r="EX163" t="str">
            <v>Customer home visit promise to pay amt. 7600 ptp date 21.07.2026</v>
          </cell>
          <cell r="EY163">
            <v>46224</v>
          </cell>
        </row>
        <row r="164">
          <cell r="A164">
            <v>466063242</v>
          </cell>
          <cell r="B164" t="str">
            <v>SANTOSH NANDU ROY</v>
          </cell>
          <cell r="C164" t="str">
            <v>ONLINE</v>
          </cell>
          <cell r="D164" t="str">
            <v>15.07.26</v>
          </cell>
          <cell r="E164">
            <v>3916</v>
          </cell>
          <cell r="I164">
            <v>3849</v>
          </cell>
          <cell r="J164">
            <v>3798</v>
          </cell>
          <cell r="K164">
            <v>3865</v>
          </cell>
          <cell r="L164">
            <v>3731</v>
          </cell>
          <cell r="M164">
            <v>1</v>
          </cell>
          <cell r="N164" t="str">
            <v xml:space="preserve">STABLE </v>
          </cell>
          <cell r="O164" t="str">
            <v>PAID</v>
          </cell>
          <cell r="P164" t="str">
            <v>SWAPNIL JADHAV</v>
          </cell>
          <cell r="Q164">
            <v>74908</v>
          </cell>
          <cell r="R164">
            <v>67</v>
          </cell>
          <cell r="S164">
            <v>0</v>
          </cell>
          <cell r="T164">
            <v>900</v>
          </cell>
          <cell r="U164" t="str">
            <v>24.06.26</v>
          </cell>
          <cell r="V164">
            <v>6.4554880063422138E-2</v>
          </cell>
          <cell r="W164">
            <v>3.9453825692709454E-3</v>
          </cell>
          <cell r="X164" t="str">
            <v xml:space="preserve">STABLE </v>
          </cell>
          <cell r="Y164" t="str">
            <v>PAID</v>
          </cell>
          <cell r="Z164" t="str">
            <v>PTP</v>
          </cell>
          <cell r="AA164" t="str">
            <v>PAID</v>
          </cell>
          <cell r="AF164" t="str">
            <v>-</v>
          </cell>
          <cell r="AH164" t="str">
            <v>NHARE</v>
          </cell>
          <cell r="AL164">
            <v>4765</v>
          </cell>
          <cell r="AM164">
            <v>74908</v>
          </cell>
          <cell r="AN164">
            <v>26</v>
          </cell>
          <cell r="AO164">
            <v>25</v>
          </cell>
          <cell r="AP164" t="str">
            <v>STABLE</v>
          </cell>
          <cell r="AU164" t="str">
            <v>REGULAR</v>
          </cell>
          <cell r="AV164" t="str">
            <v>MH12YC5760</v>
          </cell>
          <cell r="AW164" t="str">
            <v>TVS NTORQ 125 RACE XP</v>
          </cell>
          <cell r="AX164">
            <v>45782</v>
          </cell>
          <cell r="AY164">
            <v>36</v>
          </cell>
          <cell r="AZ164" t="str">
            <v>10.07.26</v>
          </cell>
          <cell r="BA164" t="str">
            <v>VIJAY NIKAM</v>
          </cell>
          <cell r="CM164">
            <v>1</v>
          </cell>
          <cell r="ER164">
            <v>1</v>
          </cell>
          <cell r="ES164">
            <v>1</v>
          </cell>
          <cell r="ET164" t="str">
            <v>DUWT0031</v>
          </cell>
        </row>
        <row r="165">
          <cell r="A165">
            <v>467137941</v>
          </cell>
          <cell r="B165" t="str">
            <v>PRAVIN POPAT TAMBE</v>
          </cell>
          <cell r="C165" t="str">
            <v>ONLINE</v>
          </cell>
          <cell r="D165" t="str">
            <v>16.07.26</v>
          </cell>
          <cell r="E165">
            <v>3633</v>
          </cell>
          <cell r="I165">
            <v>3183</v>
          </cell>
          <cell r="J165">
            <v>3183</v>
          </cell>
          <cell r="K165">
            <v>3183</v>
          </cell>
          <cell r="L165">
            <v>2733</v>
          </cell>
          <cell r="M165">
            <v>1</v>
          </cell>
          <cell r="N165" t="str">
            <v xml:space="preserve">STABLE </v>
          </cell>
          <cell r="O165" t="str">
            <v>PAID</v>
          </cell>
          <cell r="P165" t="str">
            <v>HARIDAS DIVATE</v>
          </cell>
          <cell r="Q165">
            <v>73930</v>
          </cell>
          <cell r="R165">
            <v>0</v>
          </cell>
          <cell r="S165">
            <v>450</v>
          </cell>
          <cell r="T165">
            <v>450</v>
          </cell>
          <cell r="U165" t="str">
            <v>-</v>
          </cell>
          <cell r="V165">
            <v>5.2518325080717528E-2</v>
          </cell>
          <cell r="W165">
            <v>3.8938715937710386E-3</v>
          </cell>
          <cell r="X165" t="str">
            <v xml:space="preserve">STABLE </v>
          </cell>
          <cell r="Y165" t="str">
            <v>PAID</v>
          </cell>
          <cell r="Z165" t="str">
            <v>-</v>
          </cell>
          <cell r="AA165" t="str">
            <v>PAID</v>
          </cell>
          <cell r="AD165" t="str">
            <v>CAVA</v>
          </cell>
          <cell r="AF165" t="str">
            <v>-</v>
          </cell>
          <cell r="AH165" t="str">
            <v>TAMBEWADI</v>
          </cell>
          <cell r="AL165">
            <v>3633</v>
          </cell>
          <cell r="AM165">
            <v>73930</v>
          </cell>
          <cell r="AN165">
            <v>26</v>
          </cell>
          <cell r="AO165">
            <v>25</v>
          </cell>
          <cell r="AP165" t="str">
            <v>STABLE</v>
          </cell>
          <cell r="AU165" t="str">
            <v>REGULAR</v>
          </cell>
          <cell r="AV165" t="str">
            <v>MH14MY8290</v>
          </cell>
          <cell r="AW165" t="str">
            <v>AMPERE MAGNUS EX</v>
          </cell>
          <cell r="AX165">
            <v>45953</v>
          </cell>
          <cell r="AY165">
            <v>36</v>
          </cell>
          <cell r="AZ165" t="str">
            <v>10.07.26</v>
          </cell>
          <cell r="BA165" t="str">
            <v>KAILASH ATKARI</v>
          </cell>
          <cell r="CM165">
            <v>1</v>
          </cell>
          <cell r="ER165">
            <v>1</v>
          </cell>
          <cell r="ES165">
            <v>1</v>
          </cell>
          <cell r="ET165" t="str">
            <v>ZBHT0021</v>
          </cell>
        </row>
        <row r="166">
          <cell r="A166">
            <v>457317317</v>
          </cell>
          <cell r="B166" t="str">
            <v>SUNNY SURESH MARATHE</v>
          </cell>
          <cell r="I166">
            <v>6685</v>
          </cell>
          <cell r="J166">
            <v>13744</v>
          </cell>
          <cell r="K166">
            <v>783</v>
          </cell>
          <cell r="L166">
            <v>20429</v>
          </cell>
          <cell r="M166">
            <v>3</v>
          </cell>
          <cell r="N166" t="str">
            <v>FLOW</v>
          </cell>
          <cell r="O166" t="str">
            <v>UNPAID</v>
          </cell>
          <cell r="P166" t="str">
            <v>SACHIN INGALE</v>
          </cell>
          <cell r="Q166">
            <v>73863</v>
          </cell>
          <cell r="R166">
            <v>409</v>
          </cell>
          <cell r="S166">
            <v>0</v>
          </cell>
          <cell r="T166">
            <v>5407</v>
          </cell>
          <cell r="U166" t="str">
            <v>FLOW</v>
          </cell>
          <cell r="V166">
            <v>0.28850811738873966</v>
          </cell>
          <cell r="W166">
            <v>2.3656322832777067E-2</v>
          </cell>
          <cell r="X166" t="str">
            <v xml:space="preserve">STABLE </v>
          </cell>
          <cell r="Y166" t="str">
            <v>PTP</v>
          </cell>
          <cell r="Z166" t="str">
            <v>PTP</v>
          </cell>
          <cell r="AA166" t="str">
            <v>PTP</v>
          </cell>
          <cell r="AC166">
            <v>22</v>
          </cell>
          <cell r="AD166" t="str">
            <v>CAVA</v>
          </cell>
          <cell r="AF166" t="str">
            <v>ELG</v>
          </cell>
          <cell r="AH166" t="str">
            <v>LONAVLA</v>
          </cell>
          <cell r="AL166">
            <v>13744</v>
          </cell>
          <cell r="AM166">
            <v>73863</v>
          </cell>
          <cell r="AN166">
            <v>87</v>
          </cell>
          <cell r="AO166">
            <v>116</v>
          </cell>
          <cell r="AP166" t="str">
            <v>FLOW</v>
          </cell>
          <cell r="AU166" t="str">
            <v>NPA</v>
          </cell>
          <cell r="AV166" t="str">
            <v>MH14KR8364</v>
          </cell>
          <cell r="AW166" t="str">
            <v>CLASSIC 350 DARK GUNMETAL GREY</v>
          </cell>
          <cell r="AX166">
            <v>45006</v>
          </cell>
          <cell r="AY166">
            <v>48</v>
          </cell>
          <cell r="AZ166" t="str">
            <v>02.07.26</v>
          </cell>
          <cell r="BA166" t="str">
            <v>VIJAY NIKAM</v>
          </cell>
          <cell r="CG166">
            <v>1</v>
          </cell>
          <cell r="ER166">
            <v>1</v>
          </cell>
          <cell r="ES166">
            <v>1</v>
          </cell>
          <cell r="ET166" t="str">
            <v>ZBHT0013</v>
          </cell>
          <cell r="EU166" t="str">
            <v>GoLfE2BLRc</v>
          </cell>
          <cell r="EV166" t="str">
            <v>Allocated</v>
          </cell>
          <cell r="EW166" t="e">
            <v>#N/A</v>
          </cell>
          <cell r="EX166" t="e">
            <v>#N/A</v>
          </cell>
          <cell r="EY166" t="e">
            <v>#N/A</v>
          </cell>
        </row>
        <row r="167">
          <cell r="A167">
            <v>466494531</v>
          </cell>
          <cell r="B167" t="str">
            <v>RAM KUMAR RAY</v>
          </cell>
          <cell r="C167" t="str">
            <v>ONLINE</v>
          </cell>
          <cell r="D167" t="str">
            <v>16.07.26</v>
          </cell>
          <cell r="E167">
            <v>3710</v>
          </cell>
          <cell r="I167">
            <v>3587</v>
          </cell>
          <cell r="J167">
            <v>3587</v>
          </cell>
          <cell r="K167">
            <v>3637</v>
          </cell>
          <cell r="L167">
            <v>3464</v>
          </cell>
          <cell r="M167">
            <v>1</v>
          </cell>
          <cell r="N167" t="str">
            <v>RB</v>
          </cell>
          <cell r="O167" t="str">
            <v>PAID</v>
          </cell>
          <cell r="P167" t="str">
            <v>VIKRAM GAIKWAD</v>
          </cell>
          <cell r="Q167">
            <v>73764</v>
          </cell>
          <cell r="R167">
            <v>50</v>
          </cell>
          <cell r="S167">
            <v>0</v>
          </cell>
          <cell r="T167">
            <v>459</v>
          </cell>
          <cell r="U167" t="str">
            <v>-</v>
          </cell>
          <cell r="V167">
            <v>5.0311369978113432E-2</v>
          </cell>
          <cell r="W167">
            <v>3.8851284220604207E-3</v>
          </cell>
          <cell r="X167" t="str">
            <v>RB</v>
          </cell>
          <cell r="Y167" t="str">
            <v>PAID</v>
          </cell>
          <cell r="Z167" t="str">
            <v>-</v>
          </cell>
          <cell r="AA167" t="str">
            <v>PAID</v>
          </cell>
          <cell r="AF167" t="str">
            <v>-</v>
          </cell>
          <cell r="AH167" t="str">
            <v>WADGAON SHERI</v>
          </cell>
          <cell r="AL167">
            <v>3587</v>
          </cell>
          <cell r="AM167">
            <v>73764</v>
          </cell>
          <cell r="AN167">
            <v>26</v>
          </cell>
          <cell r="AO167">
            <v>0</v>
          </cell>
          <cell r="AP167" t="str">
            <v>RB</v>
          </cell>
          <cell r="AU167" t="str">
            <v>REGULAR</v>
          </cell>
          <cell r="AV167" t="str">
            <v>MH12YG8793</v>
          </cell>
          <cell r="AW167" t="str">
            <v>HONDA SHINE DRUM BSVI</v>
          </cell>
          <cell r="AX167">
            <v>45849</v>
          </cell>
          <cell r="AY167">
            <v>36</v>
          </cell>
          <cell r="AZ167" t="str">
            <v>02.07.26</v>
          </cell>
          <cell r="BA167" t="str">
            <v>VIJAY NIKAM</v>
          </cell>
          <cell r="CP167">
            <v>1</v>
          </cell>
          <cell r="ER167">
            <v>1</v>
          </cell>
          <cell r="ES167">
            <v>1</v>
          </cell>
          <cell r="ET167" t="str">
            <v>ZBHT0012</v>
          </cell>
          <cell r="EU167" t="str">
            <v>GP-rINlDYv9</v>
          </cell>
          <cell r="EV167" t="str">
            <v>Allocated</v>
          </cell>
          <cell r="EW167" t="e">
            <v>#N/A</v>
          </cell>
          <cell r="EX167" t="e">
            <v>#N/A</v>
          </cell>
          <cell r="EY167" t="e">
            <v>#N/A</v>
          </cell>
        </row>
        <row r="168">
          <cell r="A168">
            <v>466301939</v>
          </cell>
          <cell r="B168" t="str">
            <v>ANNA TATYA FULMALI</v>
          </cell>
          <cell r="I168">
            <v>3382</v>
          </cell>
          <cell r="J168">
            <v>8567</v>
          </cell>
          <cell r="K168">
            <v>1979</v>
          </cell>
          <cell r="L168">
            <v>11949</v>
          </cell>
          <cell r="M168">
            <v>3</v>
          </cell>
          <cell r="N168" t="str">
            <v>FLOW</v>
          </cell>
          <cell r="O168" t="str">
            <v>UNPAID</v>
          </cell>
          <cell r="P168" t="str">
            <v>HARIDAS DIVATE</v>
          </cell>
          <cell r="Q168">
            <v>73439</v>
          </cell>
          <cell r="R168">
            <v>176</v>
          </cell>
          <cell r="S168">
            <v>0</v>
          </cell>
          <cell r="T168">
            <v>3150</v>
          </cell>
          <cell r="U168" t="str">
            <v>FLOW</v>
          </cell>
          <cell r="V168">
            <v>0.57659362315199381</v>
          </cell>
          <cell r="W168">
            <v>2.3520527090915819E-2</v>
          </cell>
          <cell r="X168" t="str">
            <v>FLOW</v>
          </cell>
          <cell r="Y168" t="str">
            <v>NC</v>
          </cell>
          <cell r="Z168" t="str">
            <v>NC</v>
          </cell>
          <cell r="AA168" t="str">
            <v>NC</v>
          </cell>
          <cell r="AB168" t="str">
            <v>Shifted</v>
          </cell>
          <cell r="AD168" t="str">
            <v>CNAVNA</v>
          </cell>
          <cell r="AF168" t="str">
            <v>ELG</v>
          </cell>
          <cell r="AH168" t="str">
            <v>JUNNAR</v>
          </cell>
          <cell r="AL168">
            <v>8567</v>
          </cell>
          <cell r="AM168">
            <v>73439</v>
          </cell>
          <cell r="AN168">
            <v>87</v>
          </cell>
          <cell r="AO168">
            <v>116</v>
          </cell>
          <cell r="AP168" t="str">
            <v>FLOW</v>
          </cell>
          <cell r="AU168" t="str">
            <v>REGULAR</v>
          </cell>
          <cell r="AV168" t="str">
            <v>MH14MM0907</v>
          </cell>
          <cell r="AW168" t="str">
            <v>TVS RAIDER SMARTXONNECT</v>
          </cell>
          <cell r="AX168">
            <v>45818</v>
          </cell>
          <cell r="AY168">
            <v>36</v>
          </cell>
          <cell r="AZ168" t="str">
            <v>02.07.26</v>
          </cell>
          <cell r="BA168" t="str">
            <v>KAILASH ATKARI</v>
          </cell>
          <cell r="BF168">
            <v>1</v>
          </cell>
          <cell r="BR168">
            <v>1</v>
          </cell>
          <cell r="ER168">
            <v>2</v>
          </cell>
          <cell r="ES168">
            <v>1</v>
          </cell>
          <cell r="ET168" t="str">
            <v>ZBHT0021</v>
          </cell>
          <cell r="EU168" t="str">
            <v>G2_cyiSGjc</v>
          </cell>
          <cell r="EV168" t="str">
            <v>Allocated</v>
          </cell>
          <cell r="EW168" t="str">
            <v>Shifted (NC_SFTD)</v>
          </cell>
          <cell r="EX168" t="str">
            <v xml:space="preserve">Shifted </v>
          </cell>
          <cell r="EY168">
            <v>46209</v>
          </cell>
        </row>
        <row r="169">
          <cell r="A169">
            <v>465510482</v>
          </cell>
          <cell r="B169" t="str">
            <v>SACHIN RATNAKAR SHINDE</v>
          </cell>
          <cell r="I169">
            <v>3655</v>
          </cell>
          <cell r="J169">
            <v>18275</v>
          </cell>
          <cell r="K169">
            <v>4329</v>
          </cell>
          <cell r="L169">
            <v>21930</v>
          </cell>
          <cell r="M169">
            <v>5</v>
          </cell>
          <cell r="N169" t="str">
            <v>FLOW</v>
          </cell>
          <cell r="O169" t="str">
            <v>UNPAID</v>
          </cell>
          <cell r="P169" t="str">
            <v>HARIDAS DIVATE</v>
          </cell>
          <cell r="Q169">
            <v>73394</v>
          </cell>
          <cell r="R169">
            <v>674</v>
          </cell>
          <cell r="S169">
            <v>0</v>
          </cell>
          <cell r="T169">
            <v>2250</v>
          </cell>
          <cell r="U169" t="str">
            <v>FLOW</v>
          </cell>
          <cell r="V169">
            <v>0.21555721984815779</v>
          </cell>
          <cell r="W169">
            <v>3.2807619621286324E-2</v>
          </cell>
          <cell r="X169" t="str">
            <v>FLOW</v>
          </cell>
          <cell r="Y169" t="str">
            <v>RTP</v>
          </cell>
          <cell r="Z169" t="str">
            <v>RTP</v>
          </cell>
          <cell r="AA169" t="str">
            <v>RTP</v>
          </cell>
          <cell r="AB169" t="str">
            <v>Financail problem</v>
          </cell>
          <cell r="AD169" t="str">
            <v>CAVNA</v>
          </cell>
          <cell r="AF169" t="str">
            <v>ELG</v>
          </cell>
          <cell r="AH169" t="str">
            <v>JUNNAR</v>
          </cell>
          <cell r="AL169">
            <v>18275</v>
          </cell>
          <cell r="AM169">
            <v>73394</v>
          </cell>
          <cell r="AN169">
            <v>146</v>
          </cell>
          <cell r="AO169">
            <v>175</v>
          </cell>
          <cell r="AP169" t="str">
            <v>FLOW</v>
          </cell>
          <cell r="AU169" t="str">
            <v>NPA</v>
          </cell>
          <cell r="AV169" t="str">
            <v>MH14ME3275</v>
          </cell>
          <cell r="AW169" t="str">
            <v>SPLENDOR PLUS I3S BS6 FI DRUM SELF</v>
          </cell>
          <cell r="AX169">
            <v>45703</v>
          </cell>
          <cell r="AY169">
            <v>36</v>
          </cell>
          <cell r="AZ169" t="str">
            <v>02.07.26</v>
          </cell>
          <cell r="BA169" t="str">
            <v>KAILASH ATKARI</v>
          </cell>
          <cell r="CG169">
            <v>1</v>
          </cell>
          <cell r="EC169">
            <v>1</v>
          </cell>
          <cell r="ER169">
            <v>2</v>
          </cell>
          <cell r="ES169">
            <v>1</v>
          </cell>
          <cell r="ET169" t="str">
            <v>ZBHT0021</v>
          </cell>
          <cell r="EU169" t="str">
            <v>k6kEEFH-5qm</v>
          </cell>
          <cell r="EV169" t="str">
            <v>Allocated</v>
          </cell>
          <cell r="EW169" t="e">
            <v>#N/A</v>
          </cell>
          <cell r="EX169" t="e">
            <v>#N/A</v>
          </cell>
          <cell r="EY169" t="e">
            <v>#N/A</v>
          </cell>
        </row>
        <row r="170">
          <cell r="A170">
            <v>464441982</v>
          </cell>
          <cell r="B170" t="str">
            <v>VRUSHBH SHIVAJI HANDE</v>
          </cell>
          <cell r="C170" t="str">
            <v>ONLINE</v>
          </cell>
          <cell r="D170" t="str">
            <v>24.07.26</v>
          </cell>
          <cell r="E170">
            <v>13060</v>
          </cell>
          <cell r="I170">
            <v>12645</v>
          </cell>
          <cell r="J170">
            <v>12645</v>
          </cell>
          <cell r="K170">
            <v>12801</v>
          </cell>
          <cell r="L170">
            <v>12230</v>
          </cell>
          <cell r="M170">
            <v>2</v>
          </cell>
          <cell r="N170" t="str">
            <v>RB</v>
          </cell>
          <cell r="O170" t="str">
            <v>PAID</v>
          </cell>
          <cell r="P170" t="str">
            <v>PARMESHWAR KOTULE</v>
          </cell>
          <cell r="Q170">
            <v>72796</v>
          </cell>
          <cell r="R170">
            <v>156</v>
          </cell>
          <cell r="S170">
            <v>0</v>
          </cell>
          <cell r="T170">
            <v>2700</v>
          </cell>
          <cell r="U170" t="str">
            <v>30.06.26</v>
          </cell>
          <cell r="V170">
            <v>0.20906597801297716</v>
          </cell>
          <cell r="W170">
            <v>1.3534979564609109E-2</v>
          </cell>
          <cell r="X170" t="str">
            <v xml:space="preserve">STABLE </v>
          </cell>
          <cell r="Y170" t="str">
            <v>PAID</v>
          </cell>
          <cell r="Z170" t="str">
            <v>PTP</v>
          </cell>
          <cell r="AA170" t="str">
            <v>PTP</v>
          </cell>
          <cell r="AC170">
            <v>23</v>
          </cell>
          <cell r="AD170" t="str">
            <v>CAVA</v>
          </cell>
          <cell r="AF170" t="str">
            <v>-</v>
          </cell>
          <cell r="AH170" t="str">
            <v>TALEGAON DABHADE</v>
          </cell>
          <cell r="AL170">
            <v>12645</v>
          </cell>
          <cell r="AM170">
            <v>72796</v>
          </cell>
          <cell r="AN170">
            <v>57</v>
          </cell>
          <cell r="AO170">
            <v>25</v>
          </cell>
          <cell r="AP170" t="str">
            <v>STABLE</v>
          </cell>
          <cell r="AU170" t="str">
            <v>REGULAR</v>
          </cell>
          <cell r="AV170" t="str">
            <v>MH14LZ2115</v>
          </cell>
          <cell r="AW170" t="str">
            <v>CLASSIC 350 COMMANDO SAND</v>
          </cell>
          <cell r="AX170">
            <v>45590</v>
          </cell>
          <cell r="AY170">
            <v>24</v>
          </cell>
          <cell r="AZ170" t="str">
            <v>02.07.26</v>
          </cell>
          <cell r="BA170" t="str">
            <v>VIJAY NIKAM</v>
          </cell>
          <cell r="BL170">
            <v>1</v>
          </cell>
          <cell r="CS170">
            <v>1</v>
          </cell>
          <cell r="DT170">
            <v>2</v>
          </cell>
          <cell r="ER170">
            <v>4</v>
          </cell>
          <cell r="ES170">
            <v>1</v>
          </cell>
          <cell r="ET170" t="str">
            <v>DUWT0027</v>
          </cell>
          <cell r="EU170" t="str">
            <v>k6GYCXCyZ9c</v>
          </cell>
          <cell r="EV170" t="str">
            <v>Allocated</v>
          </cell>
          <cell r="EW170" t="str">
            <v>Left Message (LMCB)</v>
          </cell>
          <cell r="EX170" t="str">
            <v xml:space="preserve">Visited to Customers residence address and Left massage with his wife </v>
          </cell>
          <cell r="EY170">
            <v>46207</v>
          </cell>
        </row>
        <row r="171">
          <cell r="A171">
            <v>460139116</v>
          </cell>
          <cell r="B171" t="str">
            <v>GURU SUHAS GAIKWAD</v>
          </cell>
          <cell r="C171" t="str">
            <v>ONLINE</v>
          </cell>
          <cell r="D171" t="str">
            <v>07.07.26</v>
          </cell>
          <cell r="E171">
            <v>21550</v>
          </cell>
          <cell r="I171">
            <v>4186</v>
          </cell>
          <cell r="J171">
            <v>16744</v>
          </cell>
          <cell r="K171">
            <v>4555</v>
          </cell>
          <cell r="L171">
            <v>-620</v>
          </cell>
          <cell r="M171">
            <v>4</v>
          </cell>
          <cell r="N171" t="str">
            <v>RB</v>
          </cell>
          <cell r="O171" t="str">
            <v>PAID</v>
          </cell>
          <cell r="P171" t="str">
            <v>VIKRAM GAIKWAD</v>
          </cell>
          <cell r="Q171">
            <v>72754.460000000006</v>
          </cell>
          <cell r="R171">
            <v>369</v>
          </cell>
          <cell r="S171">
            <v>0</v>
          </cell>
          <cell r="T171">
            <v>6439</v>
          </cell>
          <cell r="U171" t="str">
            <v>FLOW</v>
          </cell>
          <cell r="V171">
            <v>0.19600462795806733</v>
          </cell>
          <cell r="W171">
            <v>2.8028979517823849E-2</v>
          </cell>
          <cell r="X171" t="str">
            <v>RB</v>
          </cell>
          <cell r="Y171" t="str">
            <v>PAID</v>
          </cell>
          <cell r="Z171" t="str">
            <v>NC</v>
          </cell>
          <cell r="AA171" t="str">
            <v>PAID</v>
          </cell>
          <cell r="AF171" t="str">
            <v>ELG</v>
          </cell>
          <cell r="AH171" t="str">
            <v>YERWADA</v>
          </cell>
          <cell r="AL171">
            <v>16744</v>
          </cell>
          <cell r="AM171">
            <v>72754.460000000006</v>
          </cell>
          <cell r="AN171">
            <v>118</v>
          </cell>
          <cell r="AO171">
            <v>0</v>
          </cell>
          <cell r="AP171" t="str">
            <v>RB</v>
          </cell>
          <cell r="AU171" t="str">
            <v>NPA</v>
          </cell>
          <cell r="AV171" t="str">
            <v>MH12WB0883</v>
          </cell>
          <cell r="AW171" t="str">
            <v>XPULSE 200 4V</v>
          </cell>
          <cell r="AX171">
            <v>45215</v>
          </cell>
          <cell r="AY171">
            <v>48</v>
          </cell>
          <cell r="AZ171" t="str">
            <v>02.07.26</v>
          </cell>
          <cell r="BA171" t="str">
            <v>VIJAY NIKAM</v>
          </cell>
          <cell r="BI171">
            <v>1</v>
          </cell>
          <cell r="ER171">
            <v>1</v>
          </cell>
          <cell r="ES171">
            <v>1</v>
          </cell>
          <cell r="ET171" t="str">
            <v>ZBHT0012</v>
          </cell>
          <cell r="EU171" t="str">
            <v>APhOBI8OYm</v>
          </cell>
          <cell r="EV171" t="str">
            <v>Allocated</v>
          </cell>
          <cell r="EW171" t="str">
            <v>Shifted (NC_SFTD)</v>
          </cell>
          <cell r="EX171" t="str">
            <v>Nc</v>
          </cell>
          <cell r="EY171">
            <v>46206</v>
          </cell>
        </row>
        <row r="172">
          <cell r="A172">
            <v>466733854</v>
          </cell>
          <cell r="B172" t="str">
            <v>PREM SANTOSH GUNJAL</v>
          </cell>
          <cell r="C172" t="str">
            <v>ONLINE</v>
          </cell>
          <cell r="D172" t="str">
            <v>11.07.26</v>
          </cell>
          <cell r="E172">
            <v>5282</v>
          </cell>
          <cell r="H172" t="str">
            <v>BANK STABLE 08</v>
          </cell>
          <cell r="I172">
            <v>5282</v>
          </cell>
          <cell r="J172">
            <v>5282</v>
          </cell>
          <cell r="K172">
            <v>5371</v>
          </cell>
          <cell r="L172">
            <v>5282</v>
          </cell>
          <cell r="M172">
            <v>2</v>
          </cell>
          <cell r="N172" t="str">
            <v>RB</v>
          </cell>
          <cell r="O172" t="str">
            <v>PAID</v>
          </cell>
          <cell r="P172" t="str">
            <v>SANDEEP KHAIRNAR</v>
          </cell>
          <cell r="Q172">
            <v>72433</v>
          </cell>
          <cell r="R172">
            <v>89</v>
          </cell>
          <cell r="S172">
            <v>0</v>
          </cell>
          <cell r="T172">
            <v>2250</v>
          </cell>
          <cell r="U172" t="str">
            <v>-</v>
          </cell>
          <cell r="V172">
            <v>0.48778401820948997</v>
          </cell>
          <cell r="W172">
            <v>1.3467486878445678E-2</v>
          </cell>
          <cell r="X172" t="str">
            <v>RB</v>
          </cell>
          <cell r="Y172" t="str">
            <v>PAID</v>
          </cell>
          <cell r="Z172" t="str">
            <v>-</v>
          </cell>
          <cell r="AA172" t="str">
            <v>PAID</v>
          </cell>
          <cell r="AF172" t="str">
            <v>-</v>
          </cell>
          <cell r="AH172" t="str">
            <v>WAGHOLI</v>
          </cell>
          <cell r="AL172">
            <v>5282</v>
          </cell>
          <cell r="AM172">
            <v>72433</v>
          </cell>
          <cell r="AN172">
            <v>57</v>
          </cell>
          <cell r="AO172">
            <v>0</v>
          </cell>
          <cell r="AP172" t="str">
            <v>RB</v>
          </cell>
          <cell r="AU172" t="str">
            <v>REGULAR</v>
          </cell>
          <cell r="AV172" t="str">
            <v>MH12YM0742</v>
          </cell>
          <cell r="AW172" t="str">
            <v>HONDA ACTIVA STD 2B</v>
          </cell>
          <cell r="AX172">
            <v>45890</v>
          </cell>
          <cell r="AY172">
            <v>24</v>
          </cell>
          <cell r="AZ172" t="str">
            <v>02.07.26</v>
          </cell>
          <cell r="BA172" t="str">
            <v>VIJAY NIKAM</v>
          </cell>
          <cell r="BI172">
            <v>1</v>
          </cell>
          <cell r="ER172">
            <v>1</v>
          </cell>
          <cell r="ES172">
            <v>1</v>
          </cell>
          <cell r="ET172" t="str">
            <v>DUWT0021</v>
          </cell>
          <cell r="EU172" t="str">
            <v>k6t3OujWMwz</v>
          </cell>
          <cell r="EV172" t="str">
            <v>Allocated</v>
          </cell>
          <cell r="EW172" t="str">
            <v>Address Not Found (NC_ANF)</v>
          </cell>
          <cell r="EX172" t="str">
            <v xml:space="preserve">Customer residence address is not found </v>
          </cell>
          <cell r="EY172">
            <v>46206</v>
          </cell>
        </row>
        <row r="173">
          <cell r="A173">
            <v>467274517</v>
          </cell>
          <cell r="B173" t="str">
            <v>RAM HARIBHAU MADGE</v>
          </cell>
          <cell r="C173" t="str">
            <v>ONLINE</v>
          </cell>
          <cell r="D173" t="str">
            <v>18.07.26</v>
          </cell>
          <cell r="E173">
            <v>5000</v>
          </cell>
          <cell r="I173">
            <v>4795</v>
          </cell>
          <cell r="J173">
            <v>4795</v>
          </cell>
          <cell r="K173">
            <v>4898</v>
          </cell>
          <cell r="L173">
            <v>4590</v>
          </cell>
          <cell r="M173">
            <v>1</v>
          </cell>
          <cell r="N173" t="str">
            <v xml:space="preserve">STABLE </v>
          </cell>
          <cell r="O173" t="str">
            <v>PAID</v>
          </cell>
          <cell r="P173" t="str">
            <v>SACHIN INGALE</v>
          </cell>
          <cell r="Q173">
            <v>72411</v>
          </cell>
          <cell r="R173">
            <v>103</v>
          </cell>
          <cell r="S173">
            <v>0</v>
          </cell>
          <cell r="T173">
            <v>2760</v>
          </cell>
          <cell r="U173" t="str">
            <v>-</v>
          </cell>
          <cell r="V173">
            <v>7.4696621761182552E-2</v>
          </cell>
          <cell r="W173">
            <v>3.8138663056479735E-3</v>
          </cell>
          <cell r="X173" t="str">
            <v xml:space="preserve">STABLE </v>
          </cell>
          <cell r="Y173" t="str">
            <v>PTP</v>
          </cell>
          <cell r="Z173" t="str">
            <v>-</v>
          </cell>
          <cell r="AA173" t="str">
            <v>PTP</v>
          </cell>
          <cell r="AC173">
            <v>16</v>
          </cell>
          <cell r="AD173" t="str">
            <v>CAVA</v>
          </cell>
          <cell r="AF173" t="str">
            <v>-</v>
          </cell>
          <cell r="AH173" t="str">
            <v>TAKAVE</v>
          </cell>
          <cell r="AL173">
            <v>7658</v>
          </cell>
          <cell r="AM173">
            <v>72411</v>
          </cell>
          <cell r="AN173">
            <v>26</v>
          </cell>
          <cell r="AO173">
            <v>25</v>
          </cell>
          <cell r="AP173" t="str">
            <v>STABLE</v>
          </cell>
          <cell r="AU173" t="str">
            <v>REGULAR</v>
          </cell>
          <cell r="AV173" t="str">
            <v>MH14MX6027</v>
          </cell>
          <cell r="AW173" t="str">
            <v>SPLENDOR PLUS I3S BS6 FI DRUM SELF</v>
          </cell>
          <cell r="AX173">
            <v>45973</v>
          </cell>
          <cell r="AY173">
            <v>24</v>
          </cell>
          <cell r="AZ173" t="str">
            <v>10.07.26</v>
          </cell>
          <cell r="BA173" t="str">
            <v>VIJAY NIKAM</v>
          </cell>
          <cell r="CG173">
            <v>1</v>
          </cell>
          <cell r="CM173">
            <v>2</v>
          </cell>
          <cell r="DB173">
            <v>1</v>
          </cell>
          <cell r="ER173">
            <v>4</v>
          </cell>
          <cell r="ES173">
            <v>1</v>
          </cell>
          <cell r="ET173" t="str">
            <v>ZBHT0013</v>
          </cell>
        </row>
        <row r="174">
          <cell r="A174">
            <v>465922492</v>
          </cell>
          <cell r="B174" t="str">
            <v>ROHINI AMIT GAIKWAD</v>
          </cell>
          <cell r="C174" t="str">
            <v>ONLINE</v>
          </cell>
          <cell r="D174" t="str">
            <v>31.07.26</v>
          </cell>
          <cell r="E174">
            <v>60</v>
          </cell>
          <cell r="I174">
            <v>3838</v>
          </cell>
          <cell r="J174">
            <v>7575</v>
          </cell>
          <cell r="K174">
            <v>4055</v>
          </cell>
          <cell r="L174">
            <v>11353</v>
          </cell>
          <cell r="M174">
            <v>2</v>
          </cell>
          <cell r="N174" t="str">
            <v xml:space="preserve">STABLE </v>
          </cell>
          <cell r="O174" t="str">
            <v>PAID</v>
          </cell>
          <cell r="P174" t="str">
            <v>ANWAR SHAIKH</v>
          </cell>
          <cell r="Q174">
            <v>72244</v>
          </cell>
          <cell r="R174">
            <v>318</v>
          </cell>
          <cell r="S174">
            <v>0</v>
          </cell>
          <cell r="T174">
            <v>5848</v>
          </cell>
          <cell r="U174" t="str">
            <v>06.06.26</v>
          </cell>
          <cell r="V174">
            <v>0.39560974164620505</v>
          </cell>
          <cell r="W174">
            <v>1.3432346058377115E-2</v>
          </cell>
          <cell r="X174" t="str">
            <v xml:space="preserve">STABLE </v>
          </cell>
          <cell r="Y174" t="str">
            <v>PTP</v>
          </cell>
          <cell r="Z174" t="str">
            <v>-</v>
          </cell>
          <cell r="AA174" t="str">
            <v>PTP</v>
          </cell>
          <cell r="AC174">
            <v>30</v>
          </cell>
          <cell r="AD174" t="str">
            <v>CAVA</v>
          </cell>
          <cell r="AF174" t="str">
            <v>-</v>
          </cell>
          <cell r="AH174" t="str">
            <v>DAPODI</v>
          </cell>
          <cell r="AL174">
            <v>13741</v>
          </cell>
          <cell r="AM174">
            <v>72244</v>
          </cell>
          <cell r="AN174">
            <v>57</v>
          </cell>
          <cell r="AO174">
            <v>86</v>
          </cell>
          <cell r="AP174" t="str">
            <v>FLOW</v>
          </cell>
          <cell r="AU174" t="str">
            <v>REGULAR</v>
          </cell>
          <cell r="AV174" t="str">
            <v>MH14MJ1078</v>
          </cell>
          <cell r="AW174" t="str">
            <v>HONDA ACTIVA DLX 2B</v>
          </cell>
          <cell r="AX174">
            <v>45762</v>
          </cell>
          <cell r="AY174">
            <v>36</v>
          </cell>
          <cell r="AZ174" t="str">
            <v>10.07.26</v>
          </cell>
          <cell r="BA174" t="str">
            <v>VIJAY NIKAM</v>
          </cell>
          <cell r="CG174">
            <v>1</v>
          </cell>
          <cell r="CP174">
            <v>2</v>
          </cell>
          <cell r="ER174">
            <v>3</v>
          </cell>
          <cell r="ES174">
            <v>1</v>
          </cell>
          <cell r="ET174" t="str">
            <v>ZBHT0009</v>
          </cell>
        </row>
        <row r="175">
          <cell r="A175">
            <v>467279658</v>
          </cell>
          <cell r="B175" t="str">
            <v>SAIFULLAH</v>
          </cell>
          <cell r="I175">
            <v>4084</v>
          </cell>
          <cell r="J175">
            <v>20420</v>
          </cell>
          <cell r="K175">
            <v>4960</v>
          </cell>
          <cell r="L175">
            <v>24504</v>
          </cell>
          <cell r="M175">
            <v>5</v>
          </cell>
          <cell r="N175" t="str">
            <v>FLOW</v>
          </cell>
          <cell r="O175" t="str">
            <v>UNPAID</v>
          </cell>
          <cell r="P175" t="str">
            <v>TANAJI SURVASE</v>
          </cell>
          <cell r="Q175">
            <v>71794</v>
          </cell>
          <cell r="R175">
            <v>876</v>
          </cell>
          <cell r="S175">
            <v>0</v>
          </cell>
          <cell r="T175">
            <v>2696.84</v>
          </cell>
          <cell r="U175" t="str">
            <v>FLOW</v>
          </cell>
          <cell r="V175">
            <v>0.32632157533588135</v>
          </cell>
          <cell r="W175">
            <v>3.2092408685868469E-2</v>
          </cell>
          <cell r="X175" t="str">
            <v>FLOW</v>
          </cell>
          <cell r="Y175" t="str">
            <v>NC</v>
          </cell>
          <cell r="Z175" t="str">
            <v>NC</v>
          </cell>
          <cell r="AA175" t="str">
            <v>NC</v>
          </cell>
          <cell r="AB175" t="str">
            <v>Add not found</v>
          </cell>
          <cell r="AD175" t="str">
            <v>CNAVNA</v>
          </cell>
          <cell r="AF175" t="str">
            <v>ELG</v>
          </cell>
          <cell r="AH175" t="str">
            <v>JAMBE</v>
          </cell>
          <cell r="AL175">
            <v>20420</v>
          </cell>
          <cell r="AM175">
            <v>71794</v>
          </cell>
          <cell r="AN175">
            <v>146</v>
          </cell>
          <cell r="AO175">
            <v>175</v>
          </cell>
          <cell r="AP175" t="str">
            <v>FLOW</v>
          </cell>
          <cell r="AU175" t="str">
            <v>NPA</v>
          </cell>
          <cell r="AV175" t="str">
            <v>MH14MX5322</v>
          </cell>
          <cell r="AW175" t="str">
            <v>SPLENDOR PLUS I3S BS6 FI DRUM SELF</v>
          </cell>
          <cell r="AX175">
            <v>45974</v>
          </cell>
          <cell r="AY175">
            <v>24</v>
          </cell>
          <cell r="AZ175" t="str">
            <v>02.07.26</v>
          </cell>
          <cell r="BA175" t="str">
            <v>KAILASH ATKARI</v>
          </cell>
          <cell r="BL175">
            <v>1</v>
          </cell>
          <cell r="ER175">
            <v>1</v>
          </cell>
          <cell r="ES175">
            <v>1</v>
          </cell>
          <cell r="ET175" t="str">
            <v>DUWT0030</v>
          </cell>
          <cell r="EU175" t="str">
            <v>k25NZ4LbE7</v>
          </cell>
          <cell r="EV175" t="str">
            <v>Allocated</v>
          </cell>
          <cell r="EW175" t="str">
            <v>Address Not Found (NC_ANF)</v>
          </cell>
          <cell r="EX175" t="str">
            <v xml:space="preserve">Address not found </v>
          </cell>
          <cell r="EY175">
            <v>46207</v>
          </cell>
        </row>
        <row r="176">
          <cell r="A176">
            <v>464515656</v>
          </cell>
          <cell r="B176" t="str">
            <v>SALMAN USUF KHAN</v>
          </cell>
          <cell r="I176">
            <v>4381</v>
          </cell>
          <cell r="J176">
            <v>8762</v>
          </cell>
          <cell r="K176">
            <v>4451</v>
          </cell>
          <cell r="L176">
            <v>13143</v>
          </cell>
          <cell r="M176">
            <v>2</v>
          </cell>
          <cell r="N176" t="str">
            <v>FLOW</v>
          </cell>
          <cell r="O176" t="str">
            <v>UNPAID</v>
          </cell>
          <cell r="P176" t="str">
            <v>VIKRAM GAIKWAD</v>
          </cell>
          <cell r="Q176">
            <v>71259</v>
          </cell>
          <cell r="R176">
            <v>70</v>
          </cell>
          <cell r="S176">
            <v>0</v>
          </cell>
          <cell r="T176">
            <v>900</v>
          </cell>
          <cell r="U176" t="str">
            <v>FLOW</v>
          </cell>
          <cell r="V176">
            <v>0.10804731010202699</v>
          </cell>
          <cell r="W176">
            <v>1.3249204747437779E-2</v>
          </cell>
          <cell r="X176" t="str">
            <v>FLOW</v>
          </cell>
          <cell r="Y176" t="str">
            <v>BPTP</v>
          </cell>
          <cell r="Z176" t="str">
            <v>BPTP</v>
          </cell>
          <cell r="AA176" t="str">
            <v>BPTP</v>
          </cell>
          <cell r="AB176" t="str">
            <v>Financail problem</v>
          </cell>
          <cell r="AD176" t="str">
            <v>CAVNA</v>
          </cell>
          <cell r="AF176" t="str">
            <v>ELG</v>
          </cell>
          <cell r="AH176" t="str">
            <v>YERWADA</v>
          </cell>
          <cell r="AL176">
            <v>8762</v>
          </cell>
          <cell r="AM176">
            <v>71259</v>
          </cell>
          <cell r="AN176">
            <v>57</v>
          </cell>
          <cell r="AO176">
            <v>86</v>
          </cell>
          <cell r="AP176" t="str">
            <v>FLOW</v>
          </cell>
          <cell r="AU176" t="str">
            <v>REGULAR</v>
          </cell>
          <cell r="AV176" t="str">
            <v>MH12XK8967</v>
          </cell>
          <cell r="AW176" t="str">
            <v>SUZUKI BURGMAN STREET EX</v>
          </cell>
          <cell r="AX176">
            <v>45596</v>
          </cell>
          <cell r="AY176">
            <v>36</v>
          </cell>
          <cell r="AZ176" t="str">
            <v>02.07.26</v>
          </cell>
          <cell r="BA176" t="str">
            <v>VIJAY NIKAM</v>
          </cell>
          <cell r="EO176">
            <v>1</v>
          </cell>
          <cell r="ER176">
            <v>1</v>
          </cell>
          <cell r="ES176">
            <v>1</v>
          </cell>
          <cell r="ET176" t="str">
            <v>ZBHT0012</v>
          </cell>
          <cell r="EU176" t="str">
            <v>B6lRbc5c69</v>
          </cell>
          <cell r="EV176" t="str">
            <v>Allocated</v>
          </cell>
          <cell r="EW176" t="str">
            <v>Left Message (LMCB)</v>
          </cell>
          <cell r="EX176" t="str">
            <v>Lm</v>
          </cell>
          <cell r="EY176">
            <v>46207</v>
          </cell>
        </row>
        <row r="177">
          <cell r="A177">
            <v>464245745</v>
          </cell>
          <cell r="B177" t="str">
            <v>SHUBHAM SHASHIKANT PANGARKAR</v>
          </cell>
          <cell r="I177">
            <v>3850</v>
          </cell>
          <cell r="J177">
            <v>23029</v>
          </cell>
          <cell r="K177">
            <v>4879</v>
          </cell>
          <cell r="L177">
            <v>26879</v>
          </cell>
          <cell r="M177">
            <v>6</v>
          </cell>
          <cell r="N177" t="str">
            <v>FLOW</v>
          </cell>
          <cell r="O177" t="str">
            <v>UNPAID</v>
          </cell>
          <cell r="P177" t="str">
            <v>AMOL DHUMAL</v>
          </cell>
          <cell r="Q177">
            <v>71123</v>
          </cell>
          <cell r="R177">
            <v>1100</v>
          </cell>
          <cell r="S177">
            <v>0</v>
          </cell>
          <cell r="T177">
            <v>3600</v>
          </cell>
          <cell r="U177" t="str">
            <v>FLOW</v>
          </cell>
          <cell r="V177">
            <v>0.12248035329751783</v>
          </cell>
          <cell r="W177">
            <v>3.1088030766340924E-2</v>
          </cell>
          <cell r="X177" t="str">
            <v>FLOW</v>
          </cell>
          <cell r="Y177" t="str">
            <v>NC</v>
          </cell>
          <cell r="Z177" t="str">
            <v>NC</v>
          </cell>
          <cell r="AA177" t="str">
            <v>NC</v>
          </cell>
          <cell r="AB177" t="str">
            <v>Add not found</v>
          </cell>
          <cell r="AD177" t="str">
            <v>CNAVNA</v>
          </cell>
          <cell r="AF177" t="str">
            <v>ELG</v>
          </cell>
          <cell r="AH177" t="str">
            <v>SHIRUR</v>
          </cell>
          <cell r="AL177">
            <v>23029</v>
          </cell>
          <cell r="AM177">
            <v>71123</v>
          </cell>
          <cell r="AN177">
            <v>177</v>
          </cell>
          <cell r="AO177">
            <v>206</v>
          </cell>
          <cell r="AP177" t="str">
            <v>FLOW</v>
          </cell>
          <cell r="AU177" t="str">
            <v>NPA</v>
          </cell>
          <cell r="AV177" t="str">
            <v>MH23BL3806</v>
          </cell>
          <cell r="AW177" t="str">
            <v>HONDA SHINE DRUM BSVI</v>
          </cell>
          <cell r="AX177">
            <v>45573</v>
          </cell>
          <cell r="AY177">
            <v>36</v>
          </cell>
          <cell r="AZ177" t="str">
            <v>02.07.26</v>
          </cell>
          <cell r="BA177" t="str">
            <v>KAILASH ATKARI</v>
          </cell>
          <cell r="BI177">
            <v>1</v>
          </cell>
          <cell r="ER177">
            <v>1</v>
          </cell>
          <cell r="ES177">
            <v>1</v>
          </cell>
          <cell r="ET177" t="str">
            <v>ZBHT0024</v>
          </cell>
          <cell r="EU177" t="str">
            <v>k6QpOKYGi7</v>
          </cell>
          <cell r="EV177" t="str">
            <v>Allocated</v>
          </cell>
          <cell r="EW177" t="str">
            <v>Address Not Found (NC_ANF)</v>
          </cell>
          <cell r="EX177" t="str">
            <v xml:space="preserve">Customer address not found </v>
          </cell>
          <cell r="EY177">
            <v>46206</v>
          </cell>
        </row>
        <row r="178">
          <cell r="A178">
            <v>464631832</v>
          </cell>
          <cell r="B178" t="str">
            <v>AKASH ASHOK DEVKATE</v>
          </cell>
          <cell r="C178" t="str">
            <v>ONLINE</v>
          </cell>
          <cell r="D178" t="str">
            <v>26.07.26</v>
          </cell>
          <cell r="E178">
            <v>3500</v>
          </cell>
          <cell r="I178">
            <v>4497</v>
          </cell>
          <cell r="J178">
            <v>3273</v>
          </cell>
          <cell r="K178">
            <v>3398</v>
          </cell>
          <cell r="L178">
            <v>4270</v>
          </cell>
          <cell r="M178">
            <v>1</v>
          </cell>
          <cell r="N178" t="str">
            <v xml:space="preserve">STABLE </v>
          </cell>
          <cell r="O178" t="str">
            <v>PAID</v>
          </cell>
          <cell r="P178" t="str">
            <v>NITIN KADAM</v>
          </cell>
          <cell r="Q178">
            <v>70795</v>
          </cell>
          <cell r="R178">
            <v>125</v>
          </cell>
          <cell r="S178">
            <v>0</v>
          </cell>
          <cell r="T178">
            <v>3144.77</v>
          </cell>
          <cell r="U178" t="str">
            <v>06.06.26</v>
          </cell>
          <cell r="V178">
            <v>2.4387670950830113E-2</v>
          </cell>
          <cell r="W178">
            <v>3.7287520557421979E-3</v>
          </cell>
          <cell r="X178" t="str">
            <v xml:space="preserve">STABLE </v>
          </cell>
          <cell r="Y178" t="str">
            <v>LMCB</v>
          </cell>
          <cell r="Z178" t="str">
            <v>PAID</v>
          </cell>
          <cell r="AA178" t="str">
            <v>LMCB</v>
          </cell>
          <cell r="AB178" t="str">
            <v>Left msg with relative</v>
          </cell>
          <cell r="AD178" t="str">
            <v>CAVNA</v>
          </cell>
          <cell r="AF178" t="str">
            <v>-</v>
          </cell>
          <cell r="AH178" t="str">
            <v>CHINCHWAD</v>
          </cell>
          <cell r="AL178">
            <v>6542.77</v>
          </cell>
          <cell r="AM178">
            <v>70795</v>
          </cell>
          <cell r="AN178">
            <v>26</v>
          </cell>
          <cell r="AO178">
            <v>25</v>
          </cell>
          <cell r="AP178" t="str">
            <v>STABLE</v>
          </cell>
          <cell r="AU178" t="str">
            <v>REGULAR</v>
          </cell>
          <cell r="AV178" t="str">
            <v>MH14MA0362</v>
          </cell>
          <cell r="AW178" t="str">
            <v>BAJAJ FREEDOM 125 NG04 DRUM LED</v>
          </cell>
          <cell r="AX178">
            <v>45606</v>
          </cell>
          <cell r="AY178">
            <v>36</v>
          </cell>
          <cell r="AZ178" t="str">
            <v>10.07.26</v>
          </cell>
          <cell r="BA178" t="str">
            <v>KAILASH ATKARI</v>
          </cell>
          <cell r="CG178">
            <v>1</v>
          </cell>
          <cell r="DW178">
            <v>2</v>
          </cell>
          <cell r="ER178">
            <v>3</v>
          </cell>
          <cell r="ES178">
            <v>1</v>
          </cell>
          <cell r="ET178" t="str">
            <v>ZBHT0011</v>
          </cell>
        </row>
        <row r="179">
          <cell r="A179">
            <v>466683939</v>
          </cell>
          <cell r="B179" t="str">
            <v>AVINASH KALURAM WAGH</v>
          </cell>
          <cell r="C179" t="str">
            <v>COLLECT</v>
          </cell>
          <cell r="D179" t="str">
            <v>04.07.26</v>
          </cell>
          <cell r="E179">
            <v>3500</v>
          </cell>
          <cell r="I179">
            <v>3424</v>
          </cell>
          <cell r="J179">
            <v>3424</v>
          </cell>
          <cell r="K179">
            <v>3480</v>
          </cell>
          <cell r="L179">
            <v>3348</v>
          </cell>
          <cell r="M179">
            <v>1</v>
          </cell>
          <cell r="N179" t="str">
            <v xml:space="preserve">STABLE </v>
          </cell>
          <cell r="O179" t="str">
            <v>PAID</v>
          </cell>
          <cell r="P179" t="str">
            <v>AMOL DHUMAL</v>
          </cell>
          <cell r="Q179">
            <v>70534</v>
          </cell>
          <cell r="R179">
            <v>56</v>
          </cell>
          <cell r="S179">
            <v>0</v>
          </cell>
          <cell r="T179">
            <v>3109</v>
          </cell>
          <cell r="U179" t="str">
            <v>-</v>
          </cell>
          <cell r="V179">
            <v>4.4327162918600602E-2</v>
          </cell>
          <cell r="W179">
            <v>3.7150052616670695E-3</v>
          </cell>
          <cell r="X179" t="str">
            <v xml:space="preserve">STABLE </v>
          </cell>
          <cell r="Y179" t="str">
            <v>PAID</v>
          </cell>
          <cell r="Z179" t="str">
            <v>-</v>
          </cell>
          <cell r="AA179" t="str">
            <v>PAID</v>
          </cell>
          <cell r="AF179" t="str">
            <v>-</v>
          </cell>
          <cell r="AH179" t="str">
            <v>SHIRUR</v>
          </cell>
          <cell r="AL179">
            <v>3424</v>
          </cell>
          <cell r="AM179">
            <v>70534</v>
          </cell>
          <cell r="AN179">
            <v>26</v>
          </cell>
          <cell r="AO179">
            <v>25</v>
          </cell>
          <cell r="AP179" t="str">
            <v>STABLE</v>
          </cell>
          <cell r="AU179" t="str">
            <v>REGULAR</v>
          </cell>
          <cell r="AV179" t="str">
            <v>MH12YP0703</v>
          </cell>
          <cell r="AW179" t="str">
            <v>HONDA SHINE DISC BSVI</v>
          </cell>
          <cell r="AX179">
            <v>45881</v>
          </cell>
          <cell r="AY179">
            <v>36</v>
          </cell>
          <cell r="AZ179" t="str">
            <v>02.07.26</v>
          </cell>
          <cell r="BA179" t="str">
            <v>KAILASH ATKARI</v>
          </cell>
          <cell r="BL179">
            <v>3</v>
          </cell>
          <cell r="ER179">
            <v>3</v>
          </cell>
          <cell r="ES179">
            <v>1</v>
          </cell>
          <cell r="ET179" t="str">
            <v>ZBHT0024</v>
          </cell>
          <cell r="EU179" t="str">
            <v>k6kmGBr8otS</v>
          </cell>
          <cell r="EV179" t="str">
            <v>Allocated</v>
          </cell>
          <cell r="EW179" t="str">
            <v>Payment (PAID)</v>
          </cell>
          <cell r="EX179" t="str">
            <v>Payment (PAID)</v>
          </cell>
          <cell r="EY179">
            <v>46207</v>
          </cell>
        </row>
        <row r="180">
          <cell r="A180">
            <v>464416298</v>
          </cell>
          <cell r="B180" t="str">
            <v>SHILA PRATHAMESH KAKADE</v>
          </cell>
          <cell r="C180" t="str">
            <v>ONLINE</v>
          </cell>
          <cell r="D180" t="str">
            <v>21.07.26</v>
          </cell>
          <cell r="E180">
            <v>3500</v>
          </cell>
          <cell r="I180">
            <v>3005</v>
          </cell>
          <cell r="J180">
            <v>2490</v>
          </cell>
          <cell r="K180">
            <v>2560</v>
          </cell>
          <cell r="L180">
            <v>1995</v>
          </cell>
          <cell r="M180">
            <v>1</v>
          </cell>
          <cell r="N180" t="str">
            <v xml:space="preserve">STABLE </v>
          </cell>
          <cell r="O180" t="str">
            <v>PAID</v>
          </cell>
          <cell r="P180" t="str">
            <v>HARIDAS DIVATE</v>
          </cell>
          <cell r="Q180">
            <v>70480</v>
          </cell>
          <cell r="R180">
            <v>70</v>
          </cell>
          <cell r="S180">
            <v>0</v>
          </cell>
          <cell r="T180">
            <v>2250</v>
          </cell>
          <cell r="U180" t="str">
            <v>12.06.26</v>
          </cell>
          <cell r="V180">
            <v>5.0067517268889104E-2</v>
          </cell>
          <cell r="W180">
            <v>3.7121610973756638E-3</v>
          </cell>
          <cell r="X180" t="str">
            <v xml:space="preserve">STABLE </v>
          </cell>
          <cell r="Y180" t="str">
            <v>MPTP</v>
          </cell>
          <cell r="Z180" t="str">
            <v>PAID</v>
          </cell>
          <cell r="AA180" t="str">
            <v>MPTP</v>
          </cell>
          <cell r="AB180" t="str">
            <v>Shifted to otur</v>
          </cell>
          <cell r="AC180">
            <v>25</v>
          </cell>
          <cell r="AD180" t="str">
            <v>CAVNA</v>
          </cell>
          <cell r="AF180" t="str">
            <v>-</v>
          </cell>
          <cell r="AH180" t="str">
            <v>PIMPAL WANDI</v>
          </cell>
          <cell r="AL180">
            <v>4810</v>
          </cell>
          <cell r="AM180">
            <v>70480</v>
          </cell>
          <cell r="AN180">
            <v>26</v>
          </cell>
          <cell r="AO180">
            <v>25</v>
          </cell>
          <cell r="AP180" t="str">
            <v>STABLE</v>
          </cell>
          <cell r="AU180" t="str">
            <v>REGULAR</v>
          </cell>
          <cell r="AV180" t="str">
            <v>MH14LW8546</v>
          </cell>
          <cell r="AW180" t="str">
            <v>HONDA ACTIVA 125 DRUM ALLOY BSVI</v>
          </cell>
          <cell r="AX180">
            <v>45588</v>
          </cell>
          <cell r="AY180">
            <v>48</v>
          </cell>
          <cell r="AZ180" t="str">
            <v>10.07.26</v>
          </cell>
          <cell r="BA180" t="str">
            <v>KAILASH ATKARI</v>
          </cell>
          <cell r="CJ180">
            <v>2</v>
          </cell>
          <cell r="ER180">
            <v>2</v>
          </cell>
          <cell r="ES180">
            <v>1</v>
          </cell>
          <cell r="ET180" t="str">
            <v>ZBHT0021</v>
          </cell>
        </row>
        <row r="181">
          <cell r="A181">
            <v>463370462</v>
          </cell>
          <cell r="B181" t="str">
            <v>NAGRAJ IRANNA MUTYAL</v>
          </cell>
          <cell r="C181" t="str">
            <v>BRANCH</v>
          </cell>
          <cell r="D181" t="str">
            <v>18.07.26</v>
          </cell>
          <cell r="E181">
            <v>5700</v>
          </cell>
          <cell r="I181">
            <v>5626</v>
          </cell>
          <cell r="J181">
            <v>5566</v>
          </cell>
          <cell r="K181">
            <v>5654</v>
          </cell>
          <cell r="L181">
            <v>5492</v>
          </cell>
          <cell r="M181">
            <v>1</v>
          </cell>
          <cell r="N181" t="str">
            <v xml:space="preserve">STABLE </v>
          </cell>
          <cell r="O181" t="str">
            <v>PAID</v>
          </cell>
          <cell r="P181" t="str">
            <v>PARMESHWAR KOTULE</v>
          </cell>
          <cell r="Q181">
            <v>70251</v>
          </cell>
          <cell r="R181">
            <v>88</v>
          </cell>
          <cell r="S181">
            <v>0</v>
          </cell>
          <cell r="T181">
            <v>6550</v>
          </cell>
          <cell r="U181" t="str">
            <v>12.06.26</v>
          </cell>
          <cell r="V181">
            <v>0.15921050842387241</v>
          </cell>
          <cell r="W181">
            <v>3.7000997339917386E-3</v>
          </cell>
          <cell r="X181" t="str">
            <v xml:space="preserve">STABLE </v>
          </cell>
          <cell r="Y181" t="str">
            <v>PAID</v>
          </cell>
          <cell r="Z181" t="str">
            <v>PAID</v>
          </cell>
          <cell r="AA181" t="str">
            <v>PAID</v>
          </cell>
          <cell r="AF181" t="str">
            <v>-</v>
          </cell>
          <cell r="AH181" t="str">
            <v>DEHU ROAD</v>
          </cell>
          <cell r="AL181">
            <v>12204</v>
          </cell>
          <cell r="AM181">
            <v>70251</v>
          </cell>
          <cell r="AN181">
            <v>26</v>
          </cell>
          <cell r="AO181">
            <v>25</v>
          </cell>
          <cell r="AP181" t="str">
            <v>STABLE</v>
          </cell>
          <cell r="AU181" t="str">
            <v>REGULAR</v>
          </cell>
          <cell r="AV181" t="str">
            <v>MH14LR6042</v>
          </cell>
          <cell r="AW181" t="str">
            <v>PIAGGIO VESPA SXL 149 ABS RACING 60</v>
          </cell>
          <cell r="AX181">
            <v>45475</v>
          </cell>
          <cell r="AY181">
            <v>36</v>
          </cell>
          <cell r="AZ181" t="str">
            <v>10.07.26</v>
          </cell>
          <cell r="BA181" t="str">
            <v>VIJAY NIKAM</v>
          </cell>
          <cell r="CM181">
            <v>1</v>
          </cell>
          <cell r="DH181">
            <v>2</v>
          </cell>
          <cell r="ER181">
            <v>3</v>
          </cell>
          <cell r="ES181">
            <v>1</v>
          </cell>
          <cell r="ET181" t="str">
            <v>DUWT0027</v>
          </cell>
        </row>
        <row r="182">
          <cell r="A182">
            <v>467312870</v>
          </cell>
          <cell r="B182" t="str">
            <v>LAXMAN MANIRAM JOSHI</v>
          </cell>
          <cell r="I182">
            <v>9394</v>
          </cell>
          <cell r="J182">
            <v>28134</v>
          </cell>
          <cell r="K182">
            <v>10123</v>
          </cell>
          <cell r="L182">
            <v>37528</v>
          </cell>
          <cell r="M182">
            <v>3</v>
          </cell>
          <cell r="N182" t="str">
            <v>FLOW</v>
          </cell>
          <cell r="O182" t="str">
            <v>UNPAID</v>
          </cell>
          <cell r="P182" t="str">
            <v>TANAJI SURVASE</v>
          </cell>
          <cell r="Q182">
            <v>70047</v>
          </cell>
          <cell r="R182">
            <v>777</v>
          </cell>
          <cell r="S182">
            <v>0</v>
          </cell>
          <cell r="T182">
            <v>2250</v>
          </cell>
          <cell r="U182" t="str">
            <v>08.06.26</v>
          </cell>
          <cell r="V182">
            <v>0.42983112834736509</v>
          </cell>
          <cell r="W182">
            <v>2.2434161156025822E-2</v>
          </cell>
          <cell r="X182" t="str">
            <v>FLOW</v>
          </cell>
          <cell r="Y182" t="str">
            <v>NC</v>
          </cell>
          <cell r="Z182" t="str">
            <v>PAID</v>
          </cell>
          <cell r="AA182" t="str">
            <v>NC</v>
          </cell>
          <cell r="AB182" t="str">
            <v>Add not found</v>
          </cell>
          <cell r="AD182" t="str">
            <v>CNAVNA</v>
          </cell>
          <cell r="AF182" t="str">
            <v>ELG</v>
          </cell>
          <cell r="AH182" t="str">
            <v>MARUNJI</v>
          </cell>
          <cell r="AL182">
            <v>28134</v>
          </cell>
          <cell r="AM182">
            <v>70047</v>
          </cell>
          <cell r="AN182">
            <v>82</v>
          </cell>
          <cell r="AO182">
            <v>111</v>
          </cell>
          <cell r="AP182" t="str">
            <v>FLOW</v>
          </cell>
          <cell r="AU182" t="str">
            <v>REGULAR</v>
          </cell>
          <cell r="AV182" t="str">
            <v>MH14MY0638</v>
          </cell>
          <cell r="AW182" t="str">
            <v>HONDA ACTIVA 125 DISC 2B</v>
          </cell>
          <cell r="AX182">
            <v>45981</v>
          </cell>
          <cell r="AY182">
            <v>12</v>
          </cell>
          <cell r="AZ182" t="str">
            <v>02.07.26</v>
          </cell>
          <cell r="BA182" t="str">
            <v>KAILASH ATKARI</v>
          </cell>
          <cell r="BF182">
            <v>1</v>
          </cell>
          <cell r="CS182">
            <v>2</v>
          </cell>
          <cell r="ER182">
            <v>3</v>
          </cell>
          <cell r="ES182">
            <v>1</v>
          </cell>
          <cell r="ET182" t="str">
            <v>DUWT0030</v>
          </cell>
          <cell r="EU182" t="str">
            <v>koiWeMh-Wq7</v>
          </cell>
          <cell r="EV182" t="str">
            <v>Allocated</v>
          </cell>
          <cell r="EW182" t="str">
            <v>Address Not Found (NC_ANF)</v>
          </cell>
          <cell r="EX182" t="str">
            <v xml:space="preserve">Address not found </v>
          </cell>
          <cell r="EY182">
            <v>46205</v>
          </cell>
        </row>
        <row r="183">
          <cell r="A183">
            <v>463722151</v>
          </cell>
          <cell r="B183" t="str">
            <v>MANISH KUMAR SINGH</v>
          </cell>
          <cell r="H183" t="str">
            <v>BANK STABLE 13</v>
          </cell>
          <cell r="I183">
            <v>5237</v>
          </cell>
          <cell r="J183">
            <v>5237</v>
          </cell>
          <cell r="K183">
            <v>5240</v>
          </cell>
          <cell r="L183">
            <v>10474</v>
          </cell>
          <cell r="M183">
            <v>1</v>
          </cell>
          <cell r="N183" t="str">
            <v>RB</v>
          </cell>
          <cell r="O183" t="str">
            <v>UNPAID</v>
          </cell>
          <cell r="P183" t="str">
            <v>AMIT GADE</v>
          </cell>
          <cell r="Q183">
            <v>69988</v>
          </cell>
          <cell r="R183">
            <v>3</v>
          </cell>
          <cell r="S183">
            <v>0</v>
          </cell>
          <cell r="T183">
            <v>2170.9899999999998</v>
          </cell>
          <cell r="U183" t="str">
            <v>-</v>
          </cell>
          <cell r="V183">
            <v>8.4397189564422798E-2</v>
          </cell>
          <cell r="W183">
            <v>3.6862476004984102E-3</v>
          </cell>
          <cell r="X183" t="str">
            <v>RB</v>
          </cell>
          <cell r="Y183" t="str">
            <v>PAID</v>
          </cell>
          <cell r="Z183" t="str">
            <v>-</v>
          </cell>
          <cell r="AA183" t="str">
            <v>PAID</v>
          </cell>
          <cell r="AF183" t="str">
            <v>-</v>
          </cell>
          <cell r="AH183" t="str">
            <v>CHAKAN</v>
          </cell>
          <cell r="AL183">
            <v>7410.99</v>
          </cell>
          <cell r="AM183">
            <v>69988</v>
          </cell>
          <cell r="AN183">
            <v>26</v>
          </cell>
          <cell r="AO183">
            <v>0</v>
          </cell>
          <cell r="AP183" t="str">
            <v>RB</v>
          </cell>
          <cell r="AU183" t="str">
            <v>REGULAR</v>
          </cell>
          <cell r="AV183" t="str">
            <v>MH14LT2971</v>
          </cell>
          <cell r="AW183" t="str">
            <v>BAJAJ PULSAR N 150 TD</v>
          </cell>
          <cell r="AX183">
            <v>45516</v>
          </cell>
          <cell r="AY183">
            <v>36</v>
          </cell>
          <cell r="AZ183" t="str">
            <v>10.07.26</v>
          </cell>
          <cell r="BA183" t="str">
            <v>KAILASH ATKARI</v>
          </cell>
          <cell r="EO183">
            <v>1</v>
          </cell>
          <cell r="ER183">
            <v>1</v>
          </cell>
          <cell r="ES183">
            <v>1</v>
          </cell>
          <cell r="ET183" t="str">
            <v>DUWT0017</v>
          </cell>
        </row>
        <row r="184">
          <cell r="A184">
            <v>462498267</v>
          </cell>
          <cell r="B184" t="str">
            <v>JITENDRA DNYANESHWER TAMBE</v>
          </cell>
          <cell r="C184" t="str">
            <v>COLLECT</v>
          </cell>
          <cell r="D184" t="str">
            <v>30.07.26</v>
          </cell>
          <cell r="E184">
            <v>5000</v>
          </cell>
          <cell r="I184">
            <v>4659</v>
          </cell>
          <cell r="J184">
            <v>4321.5</v>
          </cell>
          <cell r="K184">
            <v>4417.5</v>
          </cell>
          <cell r="L184">
            <v>3980.5</v>
          </cell>
          <cell r="M184">
            <v>1</v>
          </cell>
          <cell r="N184" t="str">
            <v xml:space="preserve">STABLE </v>
          </cell>
          <cell r="O184" t="str">
            <v>PAID</v>
          </cell>
          <cell r="P184" t="str">
            <v>HARIDAS DIVATE</v>
          </cell>
          <cell r="Q184">
            <v>69578</v>
          </cell>
          <cell r="R184">
            <v>96</v>
          </cell>
          <cell r="S184">
            <v>0</v>
          </cell>
          <cell r="T184">
            <v>6300</v>
          </cell>
          <cell r="U184" t="str">
            <v>STABLE</v>
          </cell>
          <cell r="V184">
            <v>4.942675534243425E-2</v>
          </cell>
          <cell r="W184">
            <v>3.6646530197673656E-3</v>
          </cell>
          <cell r="X184" t="str">
            <v xml:space="preserve">STABLE </v>
          </cell>
          <cell r="Y184" t="str">
            <v>BPTP</v>
          </cell>
          <cell r="Z184" t="str">
            <v>PAID</v>
          </cell>
          <cell r="AA184" t="str">
            <v>BPTP</v>
          </cell>
          <cell r="AB184" t="str">
            <v>Financail problem</v>
          </cell>
          <cell r="AC184">
            <v>26</v>
          </cell>
          <cell r="AD184" t="str">
            <v>CAVA</v>
          </cell>
          <cell r="AF184" t="str">
            <v>-</v>
          </cell>
          <cell r="AH184" t="str">
            <v>OTUR</v>
          </cell>
          <cell r="AL184">
            <v>4321.5</v>
          </cell>
          <cell r="AM184">
            <v>69578</v>
          </cell>
          <cell r="AN184">
            <v>26</v>
          </cell>
          <cell r="AO184">
            <v>55</v>
          </cell>
          <cell r="AP184" t="str">
            <v>FLOW</v>
          </cell>
          <cell r="AU184" t="str">
            <v>REGULAR</v>
          </cell>
          <cell r="AV184" t="str">
            <v>MH14LN2388</v>
          </cell>
          <cell r="AW184" t="str">
            <v>HONDA UNICORN 160 BSVI</v>
          </cell>
          <cell r="AX184">
            <v>45390</v>
          </cell>
          <cell r="AY184">
            <v>42</v>
          </cell>
          <cell r="AZ184" t="str">
            <v>02.07.26</v>
          </cell>
          <cell r="BA184" t="str">
            <v>KAILASH ATKARI</v>
          </cell>
          <cell r="BR184">
            <v>1</v>
          </cell>
          <cell r="EL184">
            <v>2</v>
          </cell>
          <cell r="ER184">
            <v>3</v>
          </cell>
          <cell r="ES184">
            <v>1</v>
          </cell>
          <cell r="ET184" t="str">
            <v>ZBHT0021</v>
          </cell>
          <cell r="EU184" t="str">
            <v>G6keZBrsEJ7</v>
          </cell>
          <cell r="EV184" t="str">
            <v>Allocated</v>
          </cell>
          <cell r="EW184" t="str">
            <v>Left Message (LMCB)</v>
          </cell>
          <cell r="EX184" t="str">
            <v xml:space="preserve">Lmcb brother </v>
          </cell>
          <cell r="EY184">
            <v>46209</v>
          </cell>
        </row>
        <row r="185">
          <cell r="A185">
            <v>467095115</v>
          </cell>
          <cell r="B185" t="str">
            <v>REKHA GORAKSHA CHAVAN</v>
          </cell>
          <cell r="C185" t="str">
            <v>ONLINE</v>
          </cell>
          <cell r="D185" t="str">
            <v>25.07.26</v>
          </cell>
          <cell r="E185">
            <v>6075</v>
          </cell>
          <cell r="I185">
            <v>5978</v>
          </cell>
          <cell r="J185">
            <v>17837</v>
          </cell>
          <cell r="K185">
            <v>6453</v>
          </cell>
          <cell r="L185">
            <v>17740</v>
          </cell>
          <cell r="M185">
            <v>3</v>
          </cell>
          <cell r="N185" t="str">
            <v xml:space="preserve">STABLE </v>
          </cell>
          <cell r="O185" t="str">
            <v>PAID</v>
          </cell>
          <cell r="P185" t="str">
            <v>AMIT GADE</v>
          </cell>
          <cell r="Q185">
            <v>69554</v>
          </cell>
          <cell r="R185">
            <v>572</v>
          </cell>
          <cell r="S185">
            <v>0</v>
          </cell>
          <cell r="T185">
            <v>1800</v>
          </cell>
          <cell r="U185" t="str">
            <v>02.06.26</v>
          </cell>
          <cell r="V185">
            <v>0.94604262727656041</v>
          </cell>
          <cell r="W185">
            <v>2.227626657881451E-2</v>
          </cell>
          <cell r="X185" t="str">
            <v xml:space="preserve">STABLE </v>
          </cell>
          <cell r="Y185" t="str">
            <v>NC</v>
          </cell>
          <cell r="Z185" t="str">
            <v>PAID</v>
          </cell>
          <cell r="AA185" t="str">
            <v>NC</v>
          </cell>
          <cell r="AB185" t="str">
            <v>Shifted</v>
          </cell>
          <cell r="AD185" t="str">
            <v>CAVNA</v>
          </cell>
          <cell r="AF185" t="str">
            <v>ELG</v>
          </cell>
          <cell r="AH185" t="str">
            <v>CHAKAN</v>
          </cell>
          <cell r="AL185">
            <v>17837</v>
          </cell>
          <cell r="AM185">
            <v>69554</v>
          </cell>
          <cell r="AN185">
            <v>87</v>
          </cell>
          <cell r="AO185">
            <v>86</v>
          </cell>
          <cell r="AP185" t="str">
            <v>STABLE</v>
          </cell>
          <cell r="AU185" t="str">
            <v>REGULAR</v>
          </cell>
          <cell r="AV185" t="str">
            <v>MH14MX3953</v>
          </cell>
          <cell r="AW185" t="str">
            <v>HONDA ACTIVA 110 SMART 2 B</v>
          </cell>
          <cell r="AX185">
            <v>45946</v>
          </cell>
          <cell r="AY185">
            <v>18</v>
          </cell>
          <cell r="AZ185" t="str">
            <v>02.07.26</v>
          </cell>
          <cell r="BA185" t="str">
            <v>KAILASH ATKARI</v>
          </cell>
          <cell r="BL185">
            <v>1</v>
          </cell>
          <cell r="ER185">
            <v>1</v>
          </cell>
          <cell r="ES185">
            <v>1</v>
          </cell>
          <cell r="ET185" t="str">
            <v>DUWT0017</v>
          </cell>
          <cell r="EU185" t="str">
            <v>AoLMOoSODwm</v>
          </cell>
          <cell r="EV185" t="str">
            <v>Allocated</v>
          </cell>
          <cell r="EW185" t="str">
            <v>Shifted (NC_SFTD)</v>
          </cell>
          <cell r="EX185" t="str">
            <v xml:space="preserve">Customer shifted from residence address as per neighbor </v>
          </cell>
          <cell r="EY185">
            <v>46207</v>
          </cell>
        </row>
        <row r="186">
          <cell r="A186">
            <v>461473155</v>
          </cell>
          <cell r="B186" t="str">
            <v>BALKRISHNA HARIBHAU UMALE</v>
          </cell>
          <cell r="H186" t="str">
            <v>BANK STABLE 16</v>
          </cell>
          <cell r="I186">
            <v>4025</v>
          </cell>
          <cell r="J186">
            <v>4025</v>
          </cell>
          <cell r="K186">
            <v>4095</v>
          </cell>
          <cell r="L186">
            <v>8050</v>
          </cell>
          <cell r="M186">
            <v>1</v>
          </cell>
          <cell r="N186" t="str">
            <v xml:space="preserve">STABLE </v>
          </cell>
          <cell r="O186" t="str">
            <v>UNPAID</v>
          </cell>
          <cell r="P186" t="str">
            <v>SUNNY SHINDE</v>
          </cell>
          <cell r="Q186">
            <v>69525.55</v>
          </cell>
          <cell r="R186">
            <v>70</v>
          </cell>
          <cell r="S186">
            <v>0</v>
          </cell>
          <cell r="T186">
            <v>1333</v>
          </cell>
          <cell r="U186" t="str">
            <v>-</v>
          </cell>
          <cell r="V186">
            <v>7.3980647581828776E-2</v>
          </cell>
          <cell r="W186">
            <v>3.6618904935250651E-3</v>
          </cell>
          <cell r="X186" t="str">
            <v xml:space="preserve">STABLE </v>
          </cell>
          <cell r="Y186" t="str">
            <v>MPTP</v>
          </cell>
          <cell r="Z186" t="str">
            <v>-</v>
          </cell>
          <cell r="AA186" t="str">
            <v>MPTP</v>
          </cell>
          <cell r="AB186" t="str">
            <v>Shifted</v>
          </cell>
          <cell r="AC186">
            <v>15</v>
          </cell>
          <cell r="AD186" t="str">
            <v>CAVNA</v>
          </cell>
          <cell r="AF186" t="str">
            <v>-</v>
          </cell>
          <cell r="AH186" t="str">
            <v>KHADAKI</v>
          </cell>
          <cell r="AL186">
            <v>5428</v>
          </cell>
          <cell r="AM186">
            <v>69525.55</v>
          </cell>
          <cell r="AN186">
            <v>26</v>
          </cell>
          <cell r="AO186">
            <v>25</v>
          </cell>
          <cell r="AP186" t="str">
            <v>STABLE</v>
          </cell>
          <cell r="AU186" t="str">
            <v>REGULAR</v>
          </cell>
          <cell r="AV186" t="str">
            <v>MH12WH3693</v>
          </cell>
          <cell r="AW186" t="str">
            <v>BAJAJ PULSAR NS 200 ABS</v>
          </cell>
          <cell r="AX186">
            <v>45302</v>
          </cell>
          <cell r="AY186">
            <v>48</v>
          </cell>
          <cell r="AZ186" t="str">
            <v>10.07.26</v>
          </cell>
          <cell r="BA186" t="str">
            <v>KAILASH ATKARI</v>
          </cell>
          <cell r="CG186">
            <v>1</v>
          </cell>
          <cell r="ER186">
            <v>1</v>
          </cell>
          <cell r="ES186">
            <v>1</v>
          </cell>
          <cell r="ET186" t="str">
            <v>DUWT0023</v>
          </cell>
        </row>
        <row r="187">
          <cell r="A187">
            <v>463259658</v>
          </cell>
          <cell r="B187" t="str">
            <v>ADARSH DUBEY</v>
          </cell>
          <cell r="C187" t="str">
            <v>ONLINE</v>
          </cell>
          <cell r="D187" t="str">
            <v>21.07.26</v>
          </cell>
          <cell r="E187">
            <v>5830</v>
          </cell>
          <cell r="I187">
            <v>5475</v>
          </cell>
          <cell r="J187">
            <v>9336</v>
          </cell>
          <cell r="K187">
            <v>4080</v>
          </cell>
          <cell r="L187">
            <v>8981</v>
          </cell>
          <cell r="M187">
            <v>2</v>
          </cell>
          <cell r="N187" t="str">
            <v xml:space="preserve">STABLE </v>
          </cell>
          <cell r="O187" t="str">
            <v>PAID</v>
          </cell>
          <cell r="P187" t="str">
            <v>NITIN KADAM</v>
          </cell>
          <cell r="Q187">
            <v>68266</v>
          </cell>
          <cell r="R187">
            <v>219</v>
          </cell>
          <cell r="S187">
            <v>0</v>
          </cell>
          <cell r="T187">
            <v>4895</v>
          </cell>
          <cell r="U187" t="str">
            <v>FLOW</v>
          </cell>
          <cell r="V187">
            <v>0.1240110326329984</v>
          </cell>
          <cell r="W187">
            <v>1.2692715464553072E-2</v>
          </cell>
          <cell r="X187" t="str">
            <v xml:space="preserve">STABLE </v>
          </cell>
          <cell r="Y187" t="str">
            <v>NC</v>
          </cell>
          <cell r="Z187" t="str">
            <v>MPTP</v>
          </cell>
          <cell r="AA187" t="str">
            <v>NC</v>
          </cell>
          <cell r="AB187" t="str">
            <v>Shifted</v>
          </cell>
          <cell r="AD187" t="str">
            <v>CNAVNA</v>
          </cell>
          <cell r="AF187" t="str">
            <v>-</v>
          </cell>
          <cell r="AH187" t="str">
            <v>TALWADE</v>
          </cell>
          <cell r="AL187">
            <v>9336</v>
          </cell>
          <cell r="AM187">
            <v>68266</v>
          </cell>
          <cell r="AN187">
            <v>57</v>
          </cell>
          <cell r="AO187">
            <v>55</v>
          </cell>
          <cell r="AP187" t="str">
            <v>STABLE</v>
          </cell>
          <cell r="AU187" t="str">
            <v>REGULAR</v>
          </cell>
          <cell r="AV187" t="str">
            <v>MH14LQ8521</v>
          </cell>
          <cell r="AW187" t="str">
            <v>HUNTER 350 REBEL BLUE</v>
          </cell>
          <cell r="AX187">
            <v>45463</v>
          </cell>
          <cell r="AY187">
            <v>36</v>
          </cell>
          <cell r="AZ187" t="str">
            <v>02.07.26</v>
          </cell>
          <cell r="BA187" t="str">
            <v>KAILASH ATKARI</v>
          </cell>
          <cell r="BU187">
            <v>1</v>
          </cell>
          <cell r="BX187">
            <v>1</v>
          </cell>
          <cell r="ER187">
            <v>2</v>
          </cell>
          <cell r="ES187">
            <v>1</v>
          </cell>
          <cell r="ET187" t="str">
            <v>ZBHT0011</v>
          </cell>
          <cell r="EU187" t="str">
            <v>G2AGrBIUiuz</v>
          </cell>
          <cell r="EV187" t="str">
            <v>Allocated</v>
          </cell>
          <cell r="EW187" t="str">
            <v>Shifted (NC_SFTD)</v>
          </cell>
          <cell r="EX187" t="str">
            <v xml:space="preserve">Visit cm residence address cm shifted for a long time </v>
          </cell>
          <cell r="EY187">
            <v>46210</v>
          </cell>
        </row>
        <row r="188">
          <cell r="A188">
            <v>464733502</v>
          </cell>
          <cell r="B188" t="str">
            <v>SHUBHANGI KESHAV KSHIRSAGAR</v>
          </cell>
          <cell r="C188" t="str">
            <v>ONLINE</v>
          </cell>
          <cell r="D188" t="str">
            <v>28.07.26</v>
          </cell>
          <cell r="E188">
            <v>8610</v>
          </cell>
          <cell r="I188">
            <v>4196</v>
          </cell>
          <cell r="J188">
            <v>4196</v>
          </cell>
          <cell r="K188">
            <v>4303</v>
          </cell>
          <cell r="L188">
            <v>-218</v>
          </cell>
          <cell r="M188">
            <v>1</v>
          </cell>
          <cell r="N188" t="str">
            <v>RB</v>
          </cell>
          <cell r="O188" t="str">
            <v>PAID</v>
          </cell>
          <cell r="P188" t="str">
            <v>ANWAR SHAIKH</v>
          </cell>
          <cell r="Q188">
            <v>67858</v>
          </cell>
          <cell r="R188">
            <v>107</v>
          </cell>
          <cell r="S188">
            <v>0</v>
          </cell>
          <cell r="T188">
            <v>6205.99</v>
          </cell>
          <cell r="U188" t="str">
            <v>23.06.26</v>
          </cell>
          <cell r="V188">
            <v>7.3319443646987656E-2</v>
          </cell>
          <cell r="W188">
            <v>3.5740611201151786E-3</v>
          </cell>
          <cell r="X188" t="str">
            <v>FLOW</v>
          </cell>
          <cell r="Y188" t="str">
            <v>PAID</v>
          </cell>
          <cell r="Z188" t="str">
            <v>MPTP</v>
          </cell>
          <cell r="AA188" t="str">
            <v>MPTP</v>
          </cell>
          <cell r="AB188" t="str">
            <v>Shifted</v>
          </cell>
          <cell r="AC188">
            <v>23</v>
          </cell>
          <cell r="AD188" t="str">
            <v>CAVNA</v>
          </cell>
          <cell r="AF188" t="str">
            <v>-</v>
          </cell>
          <cell r="AH188" t="str">
            <v>ALANDI</v>
          </cell>
          <cell r="AL188">
            <v>4196</v>
          </cell>
          <cell r="AM188">
            <v>67858</v>
          </cell>
          <cell r="AN188">
            <v>26</v>
          </cell>
          <cell r="AO188">
            <v>0</v>
          </cell>
          <cell r="AP188" t="str">
            <v>RB</v>
          </cell>
          <cell r="AU188" t="str">
            <v>REGULAR</v>
          </cell>
          <cell r="AV188" t="str">
            <v>MH14MB3966</v>
          </cell>
          <cell r="AW188" t="str">
            <v>HONDA ACTIVA 125 DISC BSVI</v>
          </cell>
          <cell r="AX188">
            <v>45617</v>
          </cell>
          <cell r="AY188">
            <v>36</v>
          </cell>
          <cell r="AZ188" t="str">
            <v>02.07.26</v>
          </cell>
          <cell r="BA188" t="str">
            <v>VIJAY NIKAM</v>
          </cell>
          <cell r="CG188">
            <v>1</v>
          </cell>
          <cell r="ER188">
            <v>1</v>
          </cell>
          <cell r="ES188">
            <v>1</v>
          </cell>
          <cell r="ET188" t="str">
            <v>ZBHT0009</v>
          </cell>
          <cell r="EU188" t="str">
            <v>k6po_7cwLcc</v>
          </cell>
          <cell r="EV188" t="str">
            <v>Allocated</v>
          </cell>
          <cell r="EW188" t="e">
            <v>#N/A</v>
          </cell>
          <cell r="EX188" t="e">
            <v>#N/A</v>
          </cell>
          <cell r="EY188" t="e">
            <v>#N/A</v>
          </cell>
        </row>
        <row r="189">
          <cell r="A189">
            <v>467134226</v>
          </cell>
          <cell r="B189" t="str">
            <v>POONAM RAHUL DANGE</v>
          </cell>
          <cell r="C189" t="str">
            <v>COLLECT</v>
          </cell>
          <cell r="D189" t="str">
            <v>24.07.26</v>
          </cell>
          <cell r="E189">
            <v>6000</v>
          </cell>
          <cell r="H189" t="str">
            <v>CBC COLL</v>
          </cell>
          <cell r="I189">
            <v>4507</v>
          </cell>
          <cell r="J189">
            <v>4507</v>
          </cell>
          <cell r="K189">
            <v>5407</v>
          </cell>
          <cell r="L189">
            <v>3014</v>
          </cell>
          <cell r="M189">
            <v>1</v>
          </cell>
          <cell r="N189" t="str">
            <v xml:space="preserve">STABLE </v>
          </cell>
          <cell r="O189" t="str">
            <v>PAID</v>
          </cell>
          <cell r="P189" t="str">
            <v>NITIN KADAM</v>
          </cell>
          <cell r="Q189">
            <v>66709</v>
          </cell>
          <cell r="R189">
            <v>900</v>
          </cell>
          <cell r="S189">
            <v>450</v>
          </cell>
          <cell r="T189">
            <v>450</v>
          </cell>
          <cell r="U189" t="str">
            <v>-</v>
          </cell>
          <cell r="V189">
            <v>2.2980113587950081E-2</v>
          </cell>
          <cell r="W189">
            <v>3.5135436243591534E-3</v>
          </cell>
          <cell r="X189" t="str">
            <v xml:space="preserve">STABLE </v>
          </cell>
          <cell r="Y189" t="str">
            <v>PTP</v>
          </cell>
          <cell r="Z189" t="str">
            <v>-</v>
          </cell>
          <cell r="AA189" t="str">
            <v>PTP</v>
          </cell>
          <cell r="AC189">
            <v>22</v>
          </cell>
          <cell r="AD189" t="str">
            <v>CAVA</v>
          </cell>
          <cell r="AF189" t="str">
            <v>-</v>
          </cell>
          <cell r="AH189" t="str">
            <v>THERGAON</v>
          </cell>
          <cell r="AL189">
            <v>4507</v>
          </cell>
          <cell r="AM189">
            <v>66709</v>
          </cell>
          <cell r="AN189">
            <v>21</v>
          </cell>
          <cell r="AO189">
            <v>20</v>
          </cell>
          <cell r="AP189" t="str">
            <v>STABLE</v>
          </cell>
          <cell r="AU189" t="str">
            <v>REGULAR</v>
          </cell>
          <cell r="AV189" t="str">
            <v>MH14MW8883</v>
          </cell>
          <cell r="AW189" t="str">
            <v>SPLENDOR PLUS XTEC 2</v>
          </cell>
          <cell r="AX189">
            <v>45953</v>
          </cell>
          <cell r="AY189">
            <v>24</v>
          </cell>
          <cell r="AZ189" t="str">
            <v>02.07.26</v>
          </cell>
          <cell r="BA189" t="str">
            <v>KAILASH ATKARI</v>
          </cell>
          <cell r="BI189">
            <v>1</v>
          </cell>
          <cell r="CM189">
            <v>1</v>
          </cell>
          <cell r="DK189">
            <v>1</v>
          </cell>
          <cell r="DQ189">
            <v>1</v>
          </cell>
          <cell r="ER189">
            <v>4</v>
          </cell>
          <cell r="ES189">
            <v>1</v>
          </cell>
          <cell r="ET189" t="str">
            <v>ZBHT0011</v>
          </cell>
          <cell r="EU189" t="str">
            <v>GoGRVIB_C81</v>
          </cell>
          <cell r="EV189" t="str">
            <v>Allocated</v>
          </cell>
          <cell r="EW189" t="str">
            <v>Entry Restricted (NC_ER)</v>
          </cell>
          <cell r="EX189" t="str">
            <v xml:space="preserve">Visit cm residence address cm not giving entry approval </v>
          </cell>
          <cell r="EY189">
            <v>46206</v>
          </cell>
        </row>
        <row r="190">
          <cell r="A190">
            <v>457619974</v>
          </cell>
          <cell r="B190" t="str">
            <v>TEJAS SUNIL AMBAVALE</v>
          </cell>
          <cell r="I190">
            <v>4706</v>
          </cell>
          <cell r="J190">
            <v>26660</v>
          </cell>
          <cell r="K190">
            <v>4659</v>
          </cell>
          <cell r="L190">
            <v>31366</v>
          </cell>
          <cell r="M190">
            <v>6</v>
          </cell>
          <cell r="N190" t="str">
            <v>FLOW</v>
          </cell>
          <cell r="O190" t="str">
            <v>UNPAID</v>
          </cell>
          <cell r="P190" t="str">
            <v>AKSHAY KARALE</v>
          </cell>
          <cell r="Q190">
            <v>66525.149999999994</v>
          </cell>
          <cell r="R190">
            <v>1529</v>
          </cell>
          <cell r="S190">
            <v>0</v>
          </cell>
          <cell r="T190">
            <v>6750</v>
          </cell>
          <cell r="U190" t="str">
            <v>FLOW</v>
          </cell>
          <cell r="V190">
            <v>0.7701528667508305</v>
          </cell>
          <cell r="W190">
            <v>2.9078299705235223E-2</v>
          </cell>
          <cell r="X190" t="str">
            <v>FLOW</v>
          </cell>
          <cell r="Y190" t="str">
            <v>-</v>
          </cell>
          <cell r="Z190" t="str">
            <v>NC</v>
          </cell>
          <cell r="AA190" t="str">
            <v>-</v>
          </cell>
          <cell r="AF190" t="str">
            <v>ELG</v>
          </cell>
          <cell r="AH190" t="str">
            <v>BHOR</v>
          </cell>
          <cell r="AL190">
            <v>26660</v>
          </cell>
          <cell r="AM190">
            <v>66525.149999999994</v>
          </cell>
          <cell r="AN190">
            <v>177</v>
          </cell>
          <cell r="AO190">
            <v>206</v>
          </cell>
          <cell r="AP190" t="str">
            <v>FLOW</v>
          </cell>
          <cell r="AU190" t="str">
            <v>NPA</v>
          </cell>
          <cell r="AV190" t="str">
            <v>MH12VM2530</v>
          </cell>
          <cell r="AW190" t="str">
            <v>RE BULLET X 350 ES EFI REGAL RED</v>
          </cell>
          <cell r="AX190">
            <v>45027</v>
          </cell>
          <cell r="AY190">
            <v>48</v>
          </cell>
          <cell r="AZ190" t="str">
            <v>02.07.26</v>
          </cell>
          <cell r="BA190" t="str">
            <v>VIJAY NIKAM</v>
          </cell>
          <cell r="BR190">
            <v>1</v>
          </cell>
          <cell r="ER190">
            <v>1</v>
          </cell>
          <cell r="ES190">
            <v>1</v>
          </cell>
          <cell r="ET190" t="str">
            <v>DUWT0011</v>
          </cell>
          <cell r="EU190" t="str">
            <v>ko48AfyS4Egz</v>
          </cell>
          <cell r="EV190" t="str">
            <v>Allocated</v>
          </cell>
          <cell r="EW190" t="str">
            <v>Left Message (LMCB)</v>
          </cell>
          <cell r="EX190" t="str">
            <v>Customer home visit customer not available in home address left message to grandfather</v>
          </cell>
          <cell r="EY190">
            <v>46209</v>
          </cell>
        </row>
        <row r="191">
          <cell r="A191">
            <v>467091224</v>
          </cell>
          <cell r="B191" t="str">
            <v>SONALI CHETAN PAWAR</v>
          </cell>
          <cell r="C191" t="str">
            <v>COLLECT</v>
          </cell>
          <cell r="D191" t="str">
            <v>15.07.26</v>
          </cell>
          <cell r="E191">
            <v>4550</v>
          </cell>
          <cell r="I191">
            <v>4508</v>
          </cell>
          <cell r="J191">
            <v>4248</v>
          </cell>
          <cell r="K191">
            <v>4283</v>
          </cell>
          <cell r="L191">
            <v>4206</v>
          </cell>
          <cell r="M191">
            <v>1</v>
          </cell>
          <cell r="N191" t="str">
            <v xml:space="preserve">STABLE </v>
          </cell>
          <cell r="O191" t="str">
            <v>PAID</v>
          </cell>
          <cell r="P191" t="str">
            <v>NITIN KADAM</v>
          </cell>
          <cell r="Q191">
            <v>66493</v>
          </cell>
          <cell r="R191">
            <v>35</v>
          </cell>
          <cell r="S191">
            <v>0</v>
          </cell>
          <cell r="T191">
            <v>3150</v>
          </cell>
          <cell r="U191" t="str">
            <v>11.06.26</v>
          </cell>
          <cell r="V191">
            <v>2.2905705269207523E-2</v>
          </cell>
          <cell r="W191">
            <v>3.5021669671935303E-3</v>
          </cell>
          <cell r="X191" t="str">
            <v xml:space="preserve">STABLE </v>
          </cell>
          <cell r="Y191" t="str">
            <v>PAID</v>
          </cell>
          <cell r="Z191" t="str">
            <v>PAID</v>
          </cell>
          <cell r="AA191" t="str">
            <v>PAID</v>
          </cell>
          <cell r="AD191" t="str">
            <v>CAVA</v>
          </cell>
          <cell r="AF191" t="str">
            <v>-</v>
          </cell>
          <cell r="AH191" t="str">
            <v>THERGAON</v>
          </cell>
          <cell r="AL191">
            <v>4248</v>
          </cell>
          <cell r="AM191">
            <v>66493</v>
          </cell>
          <cell r="AN191">
            <v>26</v>
          </cell>
          <cell r="AO191">
            <v>25</v>
          </cell>
          <cell r="AP191" t="str">
            <v>STABLE</v>
          </cell>
          <cell r="AU191" t="str">
            <v>REGULAR</v>
          </cell>
          <cell r="AW191" t="str">
            <v>SPLENDOR PLUS I3S BS6 FI DRUM SELF</v>
          </cell>
          <cell r="AX191">
            <v>45945</v>
          </cell>
          <cell r="AY191">
            <v>24</v>
          </cell>
          <cell r="AZ191" t="str">
            <v>02.07.26</v>
          </cell>
          <cell r="BA191" t="str">
            <v>KAILASH ATKARI</v>
          </cell>
          <cell r="BI191">
            <v>1</v>
          </cell>
          <cell r="CS191">
            <v>1</v>
          </cell>
          <cell r="ER191">
            <v>2</v>
          </cell>
          <cell r="ES191">
            <v>1</v>
          </cell>
          <cell r="ET191" t="str">
            <v>ZBHT0011</v>
          </cell>
          <cell r="EU191" t="str">
            <v>B2pKCc5mm7</v>
          </cell>
          <cell r="EV191" t="str">
            <v>Allocated</v>
          </cell>
          <cell r="EW191" t="str">
            <v>Promise To Pay (PTP)</v>
          </cell>
          <cell r="EX191" t="str">
            <v>Visit cm residence address cm make the PTP on 15th</v>
          </cell>
          <cell r="EY191">
            <v>46218</v>
          </cell>
        </row>
        <row r="192">
          <cell r="A192">
            <v>464273873</v>
          </cell>
          <cell r="B192" t="str">
            <v>SABA HABIB MULANI</v>
          </cell>
          <cell r="C192" t="str">
            <v>ONLINE</v>
          </cell>
          <cell r="D192" t="str">
            <v>22.07.26</v>
          </cell>
          <cell r="E192">
            <v>17507</v>
          </cell>
          <cell r="I192">
            <v>4216</v>
          </cell>
          <cell r="J192">
            <v>8432</v>
          </cell>
          <cell r="K192">
            <v>4442</v>
          </cell>
          <cell r="L192">
            <v>-4859</v>
          </cell>
          <cell r="M192">
            <v>2</v>
          </cell>
          <cell r="N192" t="str">
            <v>RB</v>
          </cell>
          <cell r="O192" t="str">
            <v>PAID</v>
          </cell>
          <cell r="P192" t="str">
            <v>HEMANT WALUNJ</v>
          </cell>
          <cell r="Q192">
            <v>66316</v>
          </cell>
          <cell r="R192">
            <v>226</v>
          </cell>
          <cell r="S192">
            <v>0</v>
          </cell>
          <cell r="T192">
            <v>4050</v>
          </cell>
          <cell r="U192" t="str">
            <v>22.06.26</v>
          </cell>
          <cell r="V192">
            <v>0.21324913300412995</v>
          </cell>
          <cell r="W192">
            <v>1.2330151447972658E-2</v>
          </cell>
          <cell r="X192" t="str">
            <v>RB</v>
          </cell>
          <cell r="Y192" t="str">
            <v>PAID</v>
          </cell>
          <cell r="Z192" t="str">
            <v>PTP</v>
          </cell>
          <cell r="AA192" t="str">
            <v>PTP</v>
          </cell>
          <cell r="AF192" t="str">
            <v>-</v>
          </cell>
          <cell r="AH192" t="str">
            <v xml:space="preserve">RAJGURU NAGAR </v>
          </cell>
          <cell r="AL192">
            <v>8432</v>
          </cell>
          <cell r="AM192">
            <v>66316</v>
          </cell>
          <cell r="AN192">
            <v>57</v>
          </cell>
          <cell r="AO192">
            <v>0</v>
          </cell>
          <cell r="AP192" t="str">
            <v>RB</v>
          </cell>
          <cell r="AU192" t="str">
            <v>REGULAR</v>
          </cell>
          <cell r="AV192" t="str">
            <v>MH14LW1517</v>
          </cell>
          <cell r="AW192" t="str">
            <v>BAJAJ CHETAK URBANE 3202</v>
          </cell>
          <cell r="AX192">
            <v>45574</v>
          </cell>
          <cell r="AY192">
            <v>36</v>
          </cell>
          <cell r="AZ192" t="str">
            <v>02.07.26</v>
          </cell>
          <cell r="BA192" t="str">
            <v>KAILASH ATKARI</v>
          </cell>
          <cell r="BI192">
            <v>1</v>
          </cell>
          <cell r="ER192">
            <v>1</v>
          </cell>
          <cell r="ES192">
            <v>1</v>
          </cell>
          <cell r="ET192" t="str">
            <v>ZBHT0010</v>
          </cell>
          <cell r="EU192" t="str">
            <v>G2UcAN1FGUz</v>
          </cell>
          <cell r="EV192" t="str">
            <v>Allocated</v>
          </cell>
          <cell r="EW192" t="str">
            <v>Left Message (LMCB)</v>
          </cell>
          <cell r="EX192" t="str">
            <v xml:space="preserve">Lmcb </v>
          </cell>
          <cell r="EY192">
            <v>46206</v>
          </cell>
        </row>
        <row r="193">
          <cell r="A193">
            <v>464154276</v>
          </cell>
          <cell r="B193" t="str">
            <v>VIJAY POPAT DATE</v>
          </cell>
          <cell r="C193" t="str">
            <v>ONLINE</v>
          </cell>
          <cell r="D193" t="str">
            <v>26.07.26</v>
          </cell>
          <cell r="E193">
            <v>4700</v>
          </cell>
          <cell r="I193">
            <v>4536</v>
          </cell>
          <cell r="J193">
            <v>4207</v>
          </cell>
          <cell r="K193">
            <v>4331</v>
          </cell>
          <cell r="L193">
            <v>4043</v>
          </cell>
          <cell r="M193">
            <v>1</v>
          </cell>
          <cell r="N193" t="str">
            <v xml:space="preserve">STABLE </v>
          </cell>
          <cell r="O193" t="str">
            <v>PAID</v>
          </cell>
          <cell r="P193" t="str">
            <v>AMOL DHUMAL</v>
          </cell>
          <cell r="Q193">
            <v>66271</v>
          </cell>
          <cell r="R193">
            <v>124</v>
          </cell>
          <cell r="S193">
            <v>0</v>
          </cell>
          <cell r="T193">
            <v>1800</v>
          </cell>
          <cell r="U193" t="str">
            <v>-</v>
          </cell>
          <cell r="V193">
            <v>4.1648076300487433E-2</v>
          </cell>
          <cell r="W193">
            <v>3.490474291773306E-3</v>
          </cell>
          <cell r="X193" t="str">
            <v xml:space="preserve">STABLE </v>
          </cell>
          <cell r="Y193" t="str">
            <v>PTP</v>
          </cell>
          <cell r="Z193" t="str">
            <v>-</v>
          </cell>
          <cell r="AA193" t="str">
            <v>PTP</v>
          </cell>
          <cell r="AC193">
            <v>26</v>
          </cell>
          <cell r="AD193" t="str">
            <v>CAVA</v>
          </cell>
          <cell r="AF193" t="str">
            <v>-</v>
          </cell>
          <cell r="AH193" t="str">
            <v>SHIRUR</v>
          </cell>
          <cell r="AL193">
            <v>4207</v>
          </cell>
          <cell r="AM193">
            <v>66271</v>
          </cell>
          <cell r="AN193">
            <v>26</v>
          </cell>
          <cell r="AO193">
            <v>25</v>
          </cell>
          <cell r="AP193" t="str">
            <v>STABLE</v>
          </cell>
          <cell r="AU193" t="str">
            <v>REGULAR</v>
          </cell>
          <cell r="AV193" t="str">
            <v>MH12XF0402</v>
          </cell>
          <cell r="AW193" t="str">
            <v>BAJAJ CHETAK 3201</v>
          </cell>
          <cell r="AX193">
            <v>45565</v>
          </cell>
          <cell r="AY193">
            <v>36</v>
          </cell>
          <cell r="AZ193" t="str">
            <v>02.07.26</v>
          </cell>
          <cell r="BA193" t="str">
            <v>KAILASH ATKARI</v>
          </cell>
          <cell r="BU193">
            <v>1</v>
          </cell>
          <cell r="BX193">
            <v>1</v>
          </cell>
          <cell r="ER193">
            <v>2</v>
          </cell>
          <cell r="ES193">
            <v>1</v>
          </cell>
          <cell r="ET193" t="str">
            <v>ZBHT0024</v>
          </cell>
          <cell r="EU193" t="str">
            <v>APBbpw4YV37</v>
          </cell>
          <cell r="EV193" t="str">
            <v>Allocated</v>
          </cell>
          <cell r="EW193" t="str">
            <v>Door Locked (NC_DL)</v>
          </cell>
          <cell r="EX193" t="str">
            <v xml:space="preserve">Door lock </v>
          </cell>
          <cell r="EY193">
            <v>46210</v>
          </cell>
        </row>
        <row r="194">
          <cell r="A194">
            <v>462987786</v>
          </cell>
          <cell r="B194" t="str">
            <v>JAYSHREE SACHIN GILBILE</v>
          </cell>
          <cell r="I194">
            <v>4480</v>
          </cell>
          <cell r="J194">
            <v>22400</v>
          </cell>
          <cell r="K194">
            <v>5234</v>
          </cell>
          <cell r="L194">
            <v>26880</v>
          </cell>
          <cell r="M194">
            <v>5</v>
          </cell>
          <cell r="N194" t="str">
            <v>FLOW</v>
          </cell>
          <cell r="O194" t="str">
            <v>UNPAID</v>
          </cell>
          <cell r="P194" t="str">
            <v>SACHIN KHAPRE</v>
          </cell>
          <cell r="Q194">
            <v>66071</v>
          </cell>
          <cell r="R194">
            <v>754</v>
          </cell>
          <cell r="S194">
            <v>0</v>
          </cell>
          <cell r="T194">
            <v>2250</v>
          </cell>
          <cell r="U194" t="str">
            <v>-</v>
          </cell>
          <cell r="V194">
            <v>0.61512550902797303</v>
          </cell>
          <cell r="W194">
            <v>2.9534188571245724E-2</v>
          </cell>
          <cell r="X194" t="str">
            <v>FLOW</v>
          </cell>
          <cell r="Y194" t="str">
            <v>NC</v>
          </cell>
          <cell r="Z194" t="str">
            <v>-</v>
          </cell>
          <cell r="AA194" t="str">
            <v>NC</v>
          </cell>
          <cell r="AB194" t="str">
            <v>no such person</v>
          </cell>
          <cell r="AD194" t="str">
            <v>CNAVNA</v>
          </cell>
          <cell r="AF194" t="str">
            <v>ELG</v>
          </cell>
          <cell r="AH194" t="str">
            <v>RAHATANI</v>
          </cell>
          <cell r="AL194">
            <v>22400</v>
          </cell>
          <cell r="AM194">
            <v>66071</v>
          </cell>
          <cell r="AN194">
            <v>146</v>
          </cell>
          <cell r="AO194">
            <v>175</v>
          </cell>
          <cell r="AP194" t="str">
            <v>FLOW</v>
          </cell>
          <cell r="AU194" t="str">
            <v>NPA</v>
          </cell>
          <cell r="AV194" t="str">
            <v>MH14LQ3961</v>
          </cell>
          <cell r="AW194" t="str">
            <v>AMPERE PRIMUS</v>
          </cell>
          <cell r="AX194">
            <v>45436</v>
          </cell>
          <cell r="AY194">
            <v>36</v>
          </cell>
          <cell r="AZ194" t="str">
            <v>02.07.26</v>
          </cell>
          <cell r="BA194" t="str">
            <v>KAILASH ATKARI</v>
          </cell>
          <cell r="BI194">
            <v>1</v>
          </cell>
          <cell r="ER194">
            <v>1</v>
          </cell>
          <cell r="ES194">
            <v>1</v>
          </cell>
          <cell r="ET194" t="str">
            <v>ZBHT0015</v>
          </cell>
          <cell r="EU194" t="str">
            <v>GPUdtgIYjz</v>
          </cell>
          <cell r="EV194" t="str">
            <v>Allocated</v>
          </cell>
          <cell r="EW194" t="str">
            <v>No Such Person (NC_NSP)</v>
          </cell>
          <cell r="EX194" t="str">
            <v>Visited at customer given address but no buddy know customer this areas.</v>
          </cell>
          <cell r="EY194">
            <v>46206</v>
          </cell>
        </row>
        <row r="195">
          <cell r="A195">
            <v>457264616</v>
          </cell>
          <cell r="B195" t="str">
            <v>ROHAN AJINATH KARANJAKAR</v>
          </cell>
          <cell r="C195" t="str">
            <v>ONLINE</v>
          </cell>
          <cell r="D195" t="str">
            <v>31.07.26</v>
          </cell>
          <cell r="E195">
            <v>7345</v>
          </cell>
          <cell r="I195">
            <v>7070</v>
          </cell>
          <cell r="J195">
            <v>5868</v>
          </cell>
          <cell r="K195">
            <v>6004</v>
          </cell>
          <cell r="L195">
            <v>5593</v>
          </cell>
          <cell r="M195">
            <v>1</v>
          </cell>
          <cell r="N195" t="str">
            <v xml:space="preserve">STABLE </v>
          </cell>
          <cell r="O195" t="str">
            <v>PAID</v>
          </cell>
          <cell r="P195" t="str">
            <v>NITIN KADAM</v>
          </cell>
          <cell r="Q195">
            <v>66058.34</v>
          </cell>
          <cell r="R195">
            <v>136</v>
          </cell>
          <cell r="S195">
            <v>0</v>
          </cell>
          <cell r="T195">
            <v>6718</v>
          </cell>
          <cell r="U195" t="str">
            <v>30.06.26</v>
          </cell>
          <cell r="V195">
            <v>2.2755972307056411E-2</v>
          </cell>
          <cell r="W195">
            <v>3.4792735514360767E-3</v>
          </cell>
          <cell r="X195" t="str">
            <v xml:space="preserve">STABLE </v>
          </cell>
          <cell r="Y195" t="str">
            <v>MPTP</v>
          </cell>
          <cell r="Z195" t="str">
            <v>MPTP</v>
          </cell>
          <cell r="AA195" t="str">
            <v>MPTP</v>
          </cell>
          <cell r="AB195" t="str">
            <v>Shifted</v>
          </cell>
          <cell r="AC195">
            <v>31</v>
          </cell>
          <cell r="AD195" t="str">
            <v>CNAVNA</v>
          </cell>
          <cell r="AF195" t="str">
            <v>-</v>
          </cell>
          <cell r="AH195" t="str">
            <v>CHIKHALI</v>
          </cell>
          <cell r="AL195">
            <v>5868</v>
          </cell>
          <cell r="AM195">
            <v>66058.34</v>
          </cell>
          <cell r="AN195">
            <v>26</v>
          </cell>
          <cell r="AO195">
            <v>55</v>
          </cell>
          <cell r="AP195" t="str">
            <v>FLOW</v>
          </cell>
          <cell r="AU195" t="str">
            <v>REGULAR</v>
          </cell>
          <cell r="AW195" t="str">
            <v>METEOR 350 SUPERNOVA RED</v>
          </cell>
          <cell r="AX195">
            <v>45002</v>
          </cell>
          <cell r="AY195">
            <v>48</v>
          </cell>
          <cell r="AZ195" t="str">
            <v>02.07.26</v>
          </cell>
          <cell r="BA195" t="str">
            <v>KAILASH ATKARI</v>
          </cell>
          <cell r="BU195">
            <v>1</v>
          </cell>
          <cell r="BX195">
            <v>1</v>
          </cell>
          <cell r="ER195">
            <v>2</v>
          </cell>
          <cell r="ES195">
            <v>1</v>
          </cell>
          <cell r="ET195" t="str">
            <v>ZBHT0011</v>
          </cell>
          <cell r="EU195" t="str">
            <v>GoLOvOCe4m</v>
          </cell>
          <cell r="EV195" t="str">
            <v>Allocated</v>
          </cell>
          <cell r="EW195" t="str">
            <v>Shifted (NC_SFTD)</v>
          </cell>
          <cell r="EX195" t="str">
            <v xml:space="preserve">Visit cm residence address cm shifted for a long time </v>
          </cell>
          <cell r="EY195">
            <v>46210</v>
          </cell>
        </row>
        <row r="196">
          <cell r="A196">
            <v>465508370</v>
          </cell>
          <cell r="B196" t="str">
            <v>YUVRAJ BABAN WAGHMARE</v>
          </cell>
          <cell r="C196" t="str">
            <v>ONLINE</v>
          </cell>
          <cell r="D196" t="str">
            <v>16.07.26</v>
          </cell>
          <cell r="E196">
            <v>3903</v>
          </cell>
          <cell r="H196" t="str">
            <v>BANK STABLE 16</v>
          </cell>
          <cell r="I196">
            <v>3807</v>
          </cell>
          <cell r="J196">
            <v>3804</v>
          </cell>
          <cell r="K196">
            <v>3804</v>
          </cell>
          <cell r="L196">
            <v>3708</v>
          </cell>
          <cell r="M196">
            <v>1</v>
          </cell>
          <cell r="N196" t="str">
            <v>RB</v>
          </cell>
          <cell r="O196" t="str">
            <v>PAID</v>
          </cell>
          <cell r="P196" t="str">
            <v>VIKRAM GAIKWAD</v>
          </cell>
          <cell r="Q196">
            <v>65868</v>
          </cell>
          <cell r="R196">
            <v>0</v>
          </cell>
          <cell r="S196">
            <v>0</v>
          </cell>
          <cell r="T196">
            <v>1908</v>
          </cell>
          <cell r="U196" t="str">
            <v>-</v>
          </cell>
          <cell r="V196">
            <v>4.4925835335914203E-2</v>
          </cell>
          <cell r="W196">
            <v>3.4692483990059622E-3</v>
          </cell>
          <cell r="X196" t="str">
            <v>RB</v>
          </cell>
          <cell r="Y196" t="str">
            <v>PAID</v>
          </cell>
          <cell r="Z196" t="str">
            <v>-</v>
          </cell>
          <cell r="AA196" t="str">
            <v>PAID</v>
          </cell>
          <cell r="AF196" t="str">
            <v>-</v>
          </cell>
          <cell r="AH196" t="str">
            <v>LOHEGAON</v>
          </cell>
          <cell r="AL196">
            <v>3804</v>
          </cell>
          <cell r="AM196">
            <v>65868</v>
          </cell>
          <cell r="AN196">
            <v>26</v>
          </cell>
          <cell r="AO196">
            <v>25</v>
          </cell>
          <cell r="AP196" t="str">
            <v>STABLE</v>
          </cell>
          <cell r="AU196" t="str">
            <v>REGULAR</v>
          </cell>
          <cell r="AV196" t="str">
            <v>MH12XU8911</v>
          </cell>
          <cell r="AW196" t="str">
            <v>HONDA ACTIVA 125 DISC 2B</v>
          </cell>
          <cell r="AX196">
            <v>45703</v>
          </cell>
          <cell r="AY196">
            <v>36</v>
          </cell>
          <cell r="AZ196" t="str">
            <v>02.07.26</v>
          </cell>
          <cell r="BA196" t="str">
            <v>VIJAY NIKAM</v>
          </cell>
          <cell r="BX196">
            <v>1</v>
          </cell>
          <cell r="ER196">
            <v>1</v>
          </cell>
          <cell r="ES196">
            <v>1</v>
          </cell>
          <cell r="ET196" t="str">
            <v>ZBHT0012</v>
          </cell>
          <cell r="EU196" t="str">
            <v>GPHeNw2Y9m</v>
          </cell>
          <cell r="EV196" t="str">
            <v>Allocated</v>
          </cell>
          <cell r="EW196" t="str">
            <v>Promise To Pay (PTP)</v>
          </cell>
          <cell r="EX196" t="str">
            <v>Ptp</v>
          </cell>
          <cell r="EY196">
            <v>46217</v>
          </cell>
        </row>
        <row r="197">
          <cell r="A197">
            <v>464137784</v>
          </cell>
          <cell r="B197" t="str">
            <v>GANESH NARAYAN DOIPHODE</v>
          </cell>
          <cell r="C197" t="str">
            <v>ONLINE</v>
          </cell>
          <cell r="D197" t="str">
            <v>25.07.26</v>
          </cell>
          <cell r="E197">
            <v>4450</v>
          </cell>
          <cell r="I197">
            <v>4209</v>
          </cell>
          <cell r="J197">
            <v>8408</v>
          </cell>
          <cell r="K197">
            <v>4447</v>
          </cell>
          <cell r="L197">
            <v>8167</v>
          </cell>
          <cell r="M197">
            <v>2</v>
          </cell>
          <cell r="N197" t="str">
            <v xml:space="preserve">STABLE </v>
          </cell>
          <cell r="O197" t="str">
            <v>PAID</v>
          </cell>
          <cell r="P197" t="str">
            <v>SWAPNIL JADHAV</v>
          </cell>
          <cell r="Q197">
            <v>65713</v>
          </cell>
          <cell r="R197">
            <v>248</v>
          </cell>
          <cell r="S197">
            <v>0</v>
          </cell>
          <cell r="T197">
            <v>3150</v>
          </cell>
          <cell r="U197" t="str">
            <v>-</v>
          </cell>
          <cell r="V197">
            <v>0.36842910258558031</v>
          </cell>
          <cell r="W197">
            <v>1.22180354982301E-2</v>
          </cell>
          <cell r="X197" t="str">
            <v xml:space="preserve">STABLE </v>
          </cell>
          <cell r="Y197" t="str">
            <v>-</v>
          </cell>
          <cell r="Z197" t="str">
            <v>-</v>
          </cell>
          <cell r="AA197" t="str">
            <v>-</v>
          </cell>
          <cell r="AF197" t="str">
            <v>-</v>
          </cell>
          <cell r="AH197" t="str">
            <v>PARVATI</v>
          </cell>
          <cell r="AL197">
            <v>11806</v>
          </cell>
          <cell r="AM197">
            <v>65713</v>
          </cell>
          <cell r="AN197">
            <v>57</v>
          </cell>
          <cell r="AO197">
            <v>55</v>
          </cell>
          <cell r="AP197" t="str">
            <v>STABLE</v>
          </cell>
          <cell r="AU197" t="str">
            <v>REGULAR</v>
          </cell>
          <cell r="AV197" t="str">
            <v>MH12XF3732</v>
          </cell>
          <cell r="AW197" t="str">
            <v>SUZUKI BURGMAN STREET BT BSVI</v>
          </cell>
          <cell r="AX197">
            <v>45563</v>
          </cell>
          <cell r="AY197">
            <v>36</v>
          </cell>
          <cell r="AZ197" t="str">
            <v>10.07.26</v>
          </cell>
          <cell r="BA197" t="str">
            <v>VIJAY NIKAM</v>
          </cell>
          <cell r="CG197">
            <v>1</v>
          </cell>
          <cell r="ER197">
            <v>1</v>
          </cell>
          <cell r="ES197">
            <v>1</v>
          </cell>
          <cell r="ET197" t="str">
            <v>DUWT0031</v>
          </cell>
        </row>
        <row r="198">
          <cell r="A198">
            <v>464433609</v>
          </cell>
          <cell r="B198" t="str">
            <v>SATISH MUTEPPA BATGER</v>
          </cell>
          <cell r="C198" t="str">
            <v>ONLINE</v>
          </cell>
          <cell r="D198" t="str">
            <v>04.07.26</v>
          </cell>
          <cell r="E198">
            <v>4272</v>
          </cell>
          <cell r="I198">
            <v>4172</v>
          </cell>
          <cell r="J198">
            <v>4172</v>
          </cell>
          <cell r="K198">
            <v>4206</v>
          </cell>
          <cell r="L198">
            <v>4072</v>
          </cell>
          <cell r="M198">
            <v>1</v>
          </cell>
          <cell r="N198" t="str">
            <v xml:space="preserve">STABLE </v>
          </cell>
          <cell r="O198" t="str">
            <v>PAID</v>
          </cell>
          <cell r="P198" t="str">
            <v>SWAPNIL JADHAV</v>
          </cell>
          <cell r="Q198">
            <v>65262</v>
          </cell>
          <cell r="R198">
            <v>34</v>
          </cell>
          <cell r="S198">
            <v>0</v>
          </cell>
          <cell r="T198">
            <v>898</v>
          </cell>
          <cell r="U198" t="str">
            <v>-</v>
          </cell>
          <cell r="V198">
            <v>5.6242064702021893E-2</v>
          </cell>
          <cell r="W198">
            <v>3.4373305552912962E-3</v>
          </cell>
          <cell r="X198" t="str">
            <v xml:space="preserve">STABLE </v>
          </cell>
          <cell r="Y198" t="str">
            <v>PAID</v>
          </cell>
          <cell r="Z198" t="str">
            <v>-</v>
          </cell>
          <cell r="AA198" t="str">
            <v>PAID</v>
          </cell>
          <cell r="AF198" t="str">
            <v>-</v>
          </cell>
          <cell r="AH198" t="str">
            <v>BIBVEWADI</v>
          </cell>
          <cell r="AL198">
            <v>4172</v>
          </cell>
          <cell r="AM198">
            <v>65262</v>
          </cell>
          <cell r="AN198">
            <v>26</v>
          </cell>
          <cell r="AO198">
            <v>25</v>
          </cell>
          <cell r="AP198" t="str">
            <v>STABLE</v>
          </cell>
          <cell r="AU198" t="str">
            <v>REGULAR</v>
          </cell>
          <cell r="AV198" t="str">
            <v>MH12XJ7888</v>
          </cell>
          <cell r="AW198" t="str">
            <v>SUZUKI BURGMAN STREET EX</v>
          </cell>
          <cell r="AX198">
            <v>45589</v>
          </cell>
          <cell r="AY198">
            <v>36</v>
          </cell>
          <cell r="AZ198" t="str">
            <v>02.07.26</v>
          </cell>
          <cell r="BA198" t="str">
            <v>VIJAY NIKAM</v>
          </cell>
          <cell r="BL198">
            <v>1</v>
          </cell>
          <cell r="ER198">
            <v>1</v>
          </cell>
          <cell r="ES198">
            <v>1</v>
          </cell>
          <cell r="ET198" t="str">
            <v>DUWT0031</v>
          </cell>
          <cell r="EU198" t="str">
            <v>B6a3XiOxvS</v>
          </cell>
          <cell r="EV198" t="str">
            <v>Allocated</v>
          </cell>
          <cell r="EW198" t="str">
            <v>Payment (PAID)</v>
          </cell>
          <cell r="EX198" t="str">
            <v xml:space="preserve">Customer paid emi </v>
          </cell>
          <cell r="EY198">
            <v>46207</v>
          </cell>
        </row>
        <row r="199">
          <cell r="A199">
            <v>466129754</v>
          </cell>
          <cell r="B199" t="str">
            <v>SANDESH BALU NEHARKAR</v>
          </cell>
          <cell r="C199" t="str">
            <v>ONLINE</v>
          </cell>
          <cell r="D199" t="str">
            <v>31.07.26</v>
          </cell>
          <cell r="E199">
            <v>3500</v>
          </cell>
          <cell r="I199">
            <v>3348</v>
          </cell>
          <cell r="J199">
            <v>3262</v>
          </cell>
          <cell r="K199">
            <v>3322</v>
          </cell>
          <cell r="L199">
            <v>3110</v>
          </cell>
          <cell r="M199">
            <v>1</v>
          </cell>
          <cell r="N199" t="str">
            <v xml:space="preserve">STABLE </v>
          </cell>
          <cell r="O199" t="str">
            <v>PAID</v>
          </cell>
          <cell r="P199" t="str">
            <v>MAHESH SHINDE</v>
          </cell>
          <cell r="Q199">
            <v>64842</v>
          </cell>
          <cell r="R199">
            <v>60</v>
          </cell>
          <cell r="S199">
            <v>0</v>
          </cell>
          <cell r="T199">
            <v>4463</v>
          </cell>
          <cell r="U199" t="str">
            <v>23.06.26</v>
          </cell>
          <cell r="V199">
            <v>0.25262724818751192</v>
          </cell>
          <cell r="W199">
            <v>3.4152092774692505E-3</v>
          </cell>
          <cell r="X199" t="str">
            <v xml:space="preserve">STABLE </v>
          </cell>
          <cell r="Y199" t="str">
            <v>PTP</v>
          </cell>
          <cell r="Z199" t="str">
            <v>BPTP</v>
          </cell>
          <cell r="AA199" t="str">
            <v>PTP</v>
          </cell>
          <cell r="AC199">
            <v>31</v>
          </cell>
          <cell r="AD199" t="str">
            <v>CAVA</v>
          </cell>
          <cell r="AF199" t="str">
            <v>-</v>
          </cell>
          <cell r="AH199" t="str">
            <v>NARAYAN GAON</v>
          </cell>
          <cell r="AL199">
            <v>3262</v>
          </cell>
          <cell r="AM199">
            <v>64842</v>
          </cell>
          <cell r="AN199">
            <v>26</v>
          </cell>
          <cell r="AO199">
            <v>55</v>
          </cell>
          <cell r="AP199" t="str">
            <v>FLOW</v>
          </cell>
          <cell r="AU199" t="str">
            <v>REGULAR</v>
          </cell>
          <cell r="AV199" t="str">
            <v>MH14MK0378</v>
          </cell>
          <cell r="AW199" t="str">
            <v>SPLENDOR PLUS I3S BS6 FI DRUM SELF</v>
          </cell>
          <cell r="AX199">
            <v>45792</v>
          </cell>
          <cell r="AY199">
            <v>36</v>
          </cell>
          <cell r="AZ199" t="str">
            <v>02.07.26</v>
          </cell>
          <cell r="BA199" t="str">
            <v>KAILASH ATKARI</v>
          </cell>
          <cell r="BU199">
            <v>1</v>
          </cell>
          <cell r="BX199">
            <v>1</v>
          </cell>
          <cell r="CA199">
            <v>1</v>
          </cell>
          <cell r="CV199">
            <v>1</v>
          </cell>
          <cell r="ER199">
            <v>4</v>
          </cell>
          <cell r="ES199">
            <v>1</v>
          </cell>
          <cell r="ET199" t="str">
            <v>DUWT0015</v>
          </cell>
          <cell r="EU199" t="str">
            <v>BoGRrxQt_Zz</v>
          </cell>
          <cell r="EV199" t="str">
            <v>Allocated</v>
          </cell>
          <cell r="EW199" t="str">
            <v>Promise To Pay (PTP)</v>
          </cell>
          <cell r="EX199" t="str">
            <v>Customer promise to pay 8 jul</v>
          </cell>
          <cell r="EY199">
            <v>46211</v>
          </cell>
        </row>
        <row r="200">
          <cell r="A200">
            <v>465992504</v>
          </cell>
          <cell r="B200" t="str">
            <v>TEJAS GANPAT ROKADE</v>
          </cell>
          <cell r="C200" t="str">
            <v>ONLINE</v>
          </cell>
          <cell r="D200" t="str">
            <v>31.07.26</v>
          </cell>
          <cell r="E200">
            <v>9115</v>
          </cell>
          <cell r="H200" t="str">
            <v>CBC COLL</v>
          </cell>
          <cell r="I200">
            <v>4297</v>
          </cell>
          <cell r="J200">
            <v>4297</v>
          </cell>
          <cell r="K200">
            <v>4368</v>
          </cell>
          <cell r="L200">
            <v>-521</v>
          </cell>
          <cell r="M200">
            <v>1</v>
          </cell>
          <cell r="N200" t="str">
            <v>RB</v>
          </cell>
          <cell r="O200" t="str">
            <v>PAID</v>
          </cell>
          <cell r="P200" t="str">
            <v>AMIT GADE</v>
          </cell>
          <cell r="Q200">
            <v>64657</v>
          </cell>
          <cell r="R200">
            <v>71</v>
          </cell>
          <cell r="S200">
            <v>450</v>
          </cell>
          <cell r="T200">
            <v>450</v>
          </cell>
          <cell r="U200" t="str">
            <v>-</v>
          </cell>
          <cell r="V200">
            <v>7.7968638704733459E-2</v>
          </cell>
          <cell r="W200">
            <v>3.4054653812857303E-3</v>
          </cell>
          <cell r="X200" t="str">
            <v>RB</v>
          </cell>
          <cell r="Y200" t="str">
            <v>PAID</v>
          </cell>
          <cell r="Z200" t="str">
            <v>-</v>
          </cell>
          <cell r="AA200" t="str">
            <v>NC</v>
          </cell>
          <cell r="AB200" t="str">
            <v>Shifted</v>
          </cell>
          <cell r="AD200" t="str">
            <v>CNAVNA</v>
          </cell>
          <cell r="AF200" t="str">
            <v>-</v>
          </cell>
          <cell r="AH200" t="str">
            <v>CHAKAN</v>
          </cell>
          <cell r="AL200">
            <v>4818</v>
          </cell>
          <cell r="AM200">
            <v>64657</v>
          </cell>
          <cell r="AN200">
            <v>26</v>
          </cell>
          <cell r="AO200">
            <v>55</v>
          </cell>
          <cell r="AP200" t="str">
            <v>FLOW</v>
          </cell>
          <cell r="AU200" t="str">
            <v>REGULAR</v>
          </cell>
          <cell r="AV200" t="str">
            <v>MH14MM0389</v>
          </cell>
          <cell r="AW200" t="str">
            <v>HONDA ACTIVA DLX 2B</v>
          </cell>
          <cell r="AX200">
            <v>45772</v>
          </cell>
          <cell r="AY200">
            <v>30</v>
          </cell>
          <cell r="AZ200" t="str">
            <v>10.07.26</v>
          </cell>
          <cell r="BA200" t="str">
            <v>KAILASH ATKARI</v>
          </cell>
          <cell r="CG200">
            <v>1</v>
          </cell>
          <cell r="EL200">
            <v>1</v>
          </cell>
          <cell r="ER200">
            <v>2</v>
          </cell>
          <cell r="ES200">
            <v>1</v>
          </cell>
          <cell r="ET200" t="str">
            <v>DUWT0017</v>
          </cell>
        </row>
        <row r="201">
          <cell r="A201">
            <v>464738848</v>
          </cell>
          <cell r="B201" t="str">
            <v>SARIKA DATTATRAY BHONDAVE</v>
          </cell>
          <cell r="C201" t="str">
            <v>ONLINE</v>
          </cell>
          <cell r="D201" t="str">
            <v>13.07.26</v>
          </cell>
          <cell r="E201">
            <v>4100</v>
          </cell>
          <cell r="I201">
            <v>3993</v>
          </cell>
          <cell r="J201">
            <v>3877.2</v>
          </cell>
          <cell r="K201">
            <v>3979.2</v>
          </cell>
          <cell r="L201">
            <v>3770.2</v>
          </cell>
          <cell r="M201">
            <v>1</v>
          </cell>
          <cell r="N201" t="str">
            <v xml:space="preserve">STABLE </v>
          </cell>
          <cell r="O201" t="str">
            <v>PAID</v>
          </cell>
          <cell r="P201" t="str">
            <v>TANAJI SURVASE</v>
          </cell>
          <cell r="Q201">
            <v>64580</v>
          </cell>
          <cell r="R201">
            <v>102</v>
          </cell>
          <cell r="S201">
            <v>0</v>
          </cell>
          <cell r="T201">
            <v>5400</v>
          </cell>
          <cell r="U201" t="str">
            <v>23.06.26</v>
          </cell>
          <cell r="V201">
            <v>9.3425558932728303E-2</v>
          </cell>
          <cell r="W201">
            <v>3.4014098136850219E-3</v>
          </cell>
          <cell r="X201" t="str">
            <v xml:space="preserve">STABLE </v>
          </cell>
          <cell r="Y201" t="str">
            <v>PAID</v>
          </cell>
          <cell r="Z201" t="str">
            <v>PTP</v>
          </cell>
          <cell r="AA201" t="str">
            <v>PAID</v>
          </cell>
          <cell r="AD201" t="str">
            <v>CAVA</v>
          </cell>
          <cell r="AF201" t="str">
            <v>-</v>
          </cell>
          <cell r="AH201" t="str">
            <v>NERE</v>
          </cell>
          <cell r="AL201">
            <v>3877.2</v>
          </cell>
          <cell r="AM201">
            <v>64580</v>
          </cell>
          <cell r="AN201">
            <v>26</v>
          </cell>
          <cell r="AO201">
            <v>25</v>
          </cell>
          <cell r="AP201" t="str">
            <v>STABLE</v>
          </cell>
          <cell r="AU201" t="str">
            <v>REGULAR</v>
          </cell>
          <cell r="AV201" t="str">
            <v>MH12XP5549</v>
          </cell>
          <cell r="AW201" t="str">
            <v>TVS JUPITER 110 DRUM ALLOY OBDIIA</v>
          </cell>
          <cell r="AX201">
            <v>45617</v>
          </cell>
          <cell r="AY201">
            <v>36</v>
          </cell>
          <cell r="AZ201" t="str">
            <v>02.07.26</v>
          </cell>
          <cell r="BA201" t="str">
            <v>KAILASH ATKARI</v>
          </cell>
          <cell r="EO201">
            <v>1</v>
          </cell>
          <cell r="ER201">
            <v>1</v>
          </cell>
          <cell r="ES201">
            <v>1</v>
          </cell>
          <cell r="ET201" t="str">
            <v>DUWT0030</v>
          </cell>
          <cell r="EU201" t="str">
            <v>B2JMdyKpNIz</v>
          </cell>
          <cell r="EV201" t="str">
            <v>Allocated</v>
          </cell>
          <cell r="EW201" t="str">
            <v>Door Locked (NC_DL)</v>
          </cell>
          <cell r="EX201" t="str">
            <v xml:space="preserve">Door lock </v>
          </cell>
          <cell r="EY201">
            <v>46206</v>
          </cell>
        </row>
        <row r="202">
          <cell r="A202">
            <v>465922302</v>
          </cell>
          <cell r="B202" t="str">
            <v>DATTA BABURAO YADAV</v>
          </cell>
          <cell r="H202" t="str">
            <v>BANK STABLE 30</v>
          </cell>
          <cell r="I202">
            <v>3225</v>
          </cell>
          <cell r="J202">
            <v>12881</v>
          </cell>
          <cell r="K202">
            <v>3669</v>
          </cell>
          <cell r="L202">
            <v>16106</v>
          </cell>
          <cell r="M202">
            <v>4</v>
          </cell>
          <cell r="N202" t="str">
            <v xml:space="preserve">STABLE </v>
          </cell>
          <cell r="O202" t="str">
            <v>UNPAID</v>
          </cell>
          <cell r="P202" t="str">
            <v>VIKRAM GAIKWAD</v>
          </cell>
          <cell r="Q202">
            <v>64561</v>
          </cell>
          <cell r="R202">
            <v>463</v>
          </cell>
          <cell r="S202">
            <v>0</v>
          </cell>
          <cell r="T202">
            <v>2250</v>
          </cell>
          <cell r="U202" t="str">
            <v>-</v>
          </cell>
          <cell r="V202">
            <v>0.17393098355208442</v>
          </cell>
          <cell r="W202">
            <v>2.4872412586805333E-2</v>
          </cell>
          <cell r="X202" t="str">
            <v xml:space="preserve">STABLE </v>
          </cell>
          <cell r="Y202" t="str">
            <v>NC</v>
          </cell>
          <cell r="Z202" t="str">
            <v>-</v>
          </cell>
          <cell r="AA202" t="str">
            <v>NC</v>
          </cell>
          <cell r="AB202" t="str">
            <v>Shifted</v>
          </cell>
          <cell r="AD202" t="str">
            <v>CNAVNA</v>
          </cell>
          <cell r="AF202" t="str">
            <v>ELG</v>
          </cell>
          <cell r="AH202" t="str">
            <v>LOHEGAON</v>
          </cell>
          <cell r="AL202">
            <v>12881</v>
          </cell>
          <cell r="AM202">
            <v>64561</v>
          </cell>
          <cell r="AN202">
            <v>118</v>
          </cell>
          <cell r="AO202">
            <v>116</v>
          </cell>
          <cell r="AP202" t="str">
            <v>STABLE</v>
          </cell>
          <cell r="AU202" t="str">
            <v>NPA</v>
          </cell>
          <cell r="AV202" t="str">
            <v>MH12XZ3688</v>
          </cell>
          <cell r="AW202" t="str">
            <v>HONDA SHINE DRUM BSVI</v>
          </cell>
          <cell r="AX202">
            <v>45762</v>
          </cell>
          <cell r="AY202">
            <v>36</v>
          </cell>
          <cell r="AZ202" t="str">
            <v>02.07.26</v>
          </cell>
          <cell r="BA202" t="str">
            <v>VIJAY NIKAM</v>
          </cell>
          <cell r="BX202">
            <v>1</v>
          </cell>
          <cell r="ER202">
            <v>1</v>
          </cell>
          <cell r="ES202">
            <v>1</v>
          </cell>
          <cell r="ET202" t="str">
            <v>ZBHT0012</v>
          </cell>
          <cell r="EU202" t="str">
            <v>B23deA5JrRc</v>
          </cell>
          <cell r="EV202" t="str">
            <v>Allocated</v>
          </cell>
          <cell r="EW202" t="str">
            <v>Shifted (NC_SFTD)</v>
          </cell>
          <cell r="EX202" t="str">
            <v>Nc</v>
          </cell>
          <cell r="EY202">
            <v>46211</v>
          </cell>
        </row>
        <row r="203">
          <cell r="A203">
            <v>464073367</v>
          </cell>
          <cell r="B203" t="str">
            <v>KHADKE VIKAS LAXMAN</v>
          </cell>
          <cell r="C203" t="str">
            <v>ONLINE</v>
          </cell>
          <cell r="D203" t="str">
            <v>10.07.26</v>
          </cell>
          <cell r="E203">
            <v>8700</v>
          </cell>
          <cell r="I203">
            <v>4281</v>
          </cell>
          <cell r="J203">
            <v>4281</v>
          </cell>
          <cell r="K203">
            <v>4342</v>
          </cell>
          <cell r="L203">
            <v>-138</v>
          </cell>
          <cell r="M203">
            <v>1</v>
          </cell>
          <cell r="N203" t="str">
            <v>RB</v>
          </cell>
          <cell r="O203" t="str">
            <v>PAID</v>
          </cell>
          <cell r="P203" t="str">
            <v>NITIN KADAM</v>
          </cell>
          <cell r="Q203">
            <v>63932</v>
          </cell>
          <cell r="R203">
            <v>61</v>
          </cell>
          <cell r="S203">
            <v>0</v>
          </cell>
          <cell r="T203">
            <v>850</v>
          </cell>
          <cell r="U203" t="str">
            <v>-</v>
          </cell>
          <cell r="V203">
            <v>2.2023484415968228E-2</v>
          </cell>
          <cell r="W203">
            <v>3.3672798421881516E-3</v>
          </cell>
          <cell r="X203" t="str">
            <v>RB</v>
          </cell>
          <cell r="Y203" t="str">
            <v>PAID</v>
          </cell>
          <cell r="Z203" t="str">
            <v>-</v>
          </cell>
          <cell r="AA203" t="str">
            <v>PAID</v>
          </cell>
          <cell r="AD203" t="str">
            <v>CAVA</v>
          </cell>
          <cell r="AF203" t="str">
            <v>-</v>
          </cell>
          <cell r="AH203" t="str">
            <v>CHINCHWAD</v>
          </cell>
          <cell r="AL203">
            <v>4281</v>
          </cell>
          <cell r="AM203">
            <v>63932</v>
          </cell>
          <cell r="AN203">
            <v>26</v>
          </cell>
          <cell r="AO203">
            <v>0</v>
          </cell>
          <cell r="AP203" t="str">
            <v>RB</v>
          </cell>
          <cell r="AU203" t="str">
            <v>NPA</v>
          </cell>
          <cell r="AV203" t="str">
            <v>MH14LV8148</v>
          </cell>
          <cell r="AW203" t="str">
            <v>TVS RAIDER DISC</v>
          </cell>
          <cell r="AX203">
            <v>45556</v>
          </cell>
          <cell r="AY203">
            <v>36</v>
          </cell>
          <cell r="AZ203" t="str">
            <v>02.07.26</v>
          </cell>
          <cell r="BA203" t="str">
            <v>KAILASH ATKARI</v>
          </cell>
          <cell r="BX203">
            <v>1</v>
          </cell>
          <cell r="ER203">
            <v>1</v>
          </cell>
          <cell r="ES203">
            <v>1</v>
          </cell>
          <cell r="ET203" t="str">
            <v>ZBHT0011</v>
          </cell>
          <cell r="EU203" t="str">
            <v>k6qbYciczc</v>
          </cell>
          <cell r="EV203" t="str">
            <v>Allocated</v>
          </cell>
          <cell r="EW203" t="str">
            <v>Left Message (LMCB)</v>
          </cell>
          <cell r="EX203" t="str">
            <v xml:space="preserve">Visit cm residence address cm is not at home lm with wife </v>
          </cell>
          <cell r="EY203">
            <v>46211</v>
          </cell>
        </row>
        <row r="204">
          <cell r="A204">
            <v>458923719</v>
          </cell>
          <cell r="B204" t="str">
            <v>ROSHAN RAJ</v>
          </cell>
          <cell r="I204">
            <v>3816</v>
          </cell>
          <cell r="J204">
            <v>21808</v>
          </cell>
          <cell r="K204">
            <v>3656</v>
          </cell>
          <cell r="L204">
            <v>25624</v>
          </cell>
          <cell r="M204">
            <v>6</v>
          </cell>
          <cell r="N204" t="str">
            <v>FLOW</v>
          </cell>
          <cell r="O204" t="str">
            <v>UNPAID</v>
          </cell>
          <cell r="P204" t="str">
            <v>SUNNY SHINDE</v>
          </cell>
          <cell r="Q204">
            <v>63897.41</v>
          </cell>
          <cell r="R204">
            <v>928</v>
          </cell>
          <cell r="S204">
            <v>0</v>
          </cell>
          <cell r="T204">
            <v>5400</v>
          </cell>
          <cell r="U204" t="str">
            <v>FLOW</v>
          </cell>
          <cell r="V204">
            <v>1</v>
          </cell>
          <cell r="W204">
            <v>2.7929708363954E-2</v>
          </cell>
          <cell r="X204" t="str">
            <v>FLOW</v>
          </cell>
          <cell r="Y204" t="str">
            <v>NC</v>
          </cell>
          <cell r="Z204" t="str">
            <v>NC</v>
          </cell>
          <cell r="AA204" t="str">
            <v>NC</v>
          </cell>
          <cell r="AB204" t="str">
            <v>Shifted</v>
          </cell>
          <cell r="AF204" t="str">
            <v>ELG</v>
          </cell>
          <cell r="AH204" t="str">
            <v>SUSGAON</v>
          </cell>
          <cell r="AL204">
            <v>21808</v>
          </cell>
          <cell r="AM204">
            <v>63897.41</v>
          </cell>
          <cell r="AN204">
            <v>177</v>
          </cell>
          <cell r="AO204">
            <v>206</v>
          </cell>
          <cell r="AP204" t="str">
            <v>FLOW</v>
          </cell>
          <cell r="AU204" t="str">
            <v>NPA</v>
          </cell>
          <cell r="AV204" t="str">
            <v>MH12VR3982</v>
          </cell>
          <cell r="AW204" t="str">
            <v>HUNTER 350 DAPPER GREY</v>
          </cell>
          <cell r="AX204">
            <v>45117</v>
          </cell>
          <cell r="AY204">
            <v>48</v>
          </cell>
          <cell r="AZ204" t="str">
            <v>02.07.26</v>
          </cell>
          <cell r="BA204" t="str">
            <v>KAILASH ATKARI</v>
          </cell>
          <cell r="BL204">
            <v>1</v>
          </cell>
          <cell r="DE204">
            <v>1</v>
          </cell>
          <cell r="ER204">
            <v>2</v>
          </cell>
          <cell r="ES204">
            <v>1</v>
          </cell>
          <cell r="ET204" t="str">
            <v>DUWT0023</v>
          </cell>
          <cell r="EU204" t="str">
            <v>G6dqewdGi7</v>
          </cell>
          <cell r="EV204" t="str">
            <v>Allocated</v>
          </cell>
          <cell r="EW204" t="str">
            <v>Shifted (NC_SFTD)</v>
          </cell>
          <cell r="EX204" t="str">
            <v xml:space="preserve">Customer shifted from the given residence address </v>
          </cell>
          <cell r="EY204">
            <v>46207</v>
          </cell>
        </row>
        <row r="205">
          <cell r="A205">
            <v>467028376</v>
          </cell>
          <cell r="B205" t="str">
            <v>SNEHAL DEEPAK NAIKWADI</v>
          </cell>
          <cell r="C205" t="str">
            <v>ONLINE</v>
          </cell>
          <cell r="D205" t="str">
            <v>20.07.26</v>
          </cell>
          <cell r="E205">
            <v>8840</v>
          </cell>
          <cell r="I205">
            <v>4360</v>
          </cell>
          <cell r="J205">
            <v>4348</v>
          </cell>
          <cell r="K205">
            <v>4397</v>
          </cell>
          <cell r="L205">
            <v>-132</v>
          </cell>
          <cell r="M205">
            <v>1</v>
          </cell>
          <cell r="N205" t="str">
            <v>RB</v>
          </cell>
          <cell r="O205" t="str">
            <v>PAID</v>
          </cell>
          <cell r="P205" t="str">
            <v>AMIT GADE</v>
          </cell>
          <cell r="Q205">
            <v>63406</v>
          </cell>
          <cell r="R205">
            <v>49</v>
          </cell>
          <cell r="S205">
            <v>0</v>
          </cell>
          <cell r="T205">
            <v>2923</v>
          </cell>
          <cell r="U205" t="str">
            <v>-</v>
          </cell>
          <cell r="V205">
            <v>7.646008175003989E-2</v>
          </cell>
          <cell r="W205">
            <v>3.3395755752014945E-3</v>
          </cell>
          <cell r="X205" t="str">
            <v xml:space="preserve">STABLE </v>
          </cell>
          <cell r="Y205" t="str">
            <v>PAID</v>
          </cell>
          <cell r="Z205" t="str">
            <v>-</v>
          </cell>
          <cell r="AA205" t="str">
            <v>PTP</v>
          </cell>
          <cell r="AC205">
            <v>24</v>
          </cell>
          <cell r="AD205" t="str">
            <v>CAVA</v>
          </cell>
          <cell r="AF205" t="str">
            <v>-</v>
          </cell>
          <cell r="AH205" t="str">
            <v>CHAKAN</v>
          </cell>
          <cell r="AL205">
            <v>4348</v>
          </cell>
          <cell r="AM205">
            <v>63406</v>
          </cell>
          <cell r="AN205">
            <v>26</v>
          </cell>
          <cell r="AO205">
            <v>0</v>
          </cell>
          <cell r="AP205" t="str">
            <v>RB</v>
          </cell>
          <cell r="AU205" t="str">
            <v>NPA</v>
          </cell>
          <cell r="AV205" t="str">
            <v>MH14MW5029</v>
          </cell>
          <cell r="AW205" t="str">
            <v>YAMAHA FASCINO S 125 STD</v>
          </cell>
          <cell r="AX205">
            <v>45937</v>
          </cell>
          <cell r="AY205">
            <v>24</v>
          </cell>
          <cell r="AZ205" t="str">
            <v>02.07.26</v>
          </cell>
          <cell r="BA205" t="str">
            <v>KAILASH ATKARI</v>
          </cell>
          <cell r="BL205">
            <v>1</v>
          </cell>
          <cell r="ER205">
            <v>1</v>
          </cell>
          <cell r="ES205">
            <v>1</v>
          </cell>
          <cell r="ET205" t="str">
            <v>DUWT0017</v>
          </cell>
          <cell r="EU205" t="str">
            <v>koVqfm-L1Dm</v>
          </cell>
          <cell r="EV205" t="str">
            <v>Allocated</v>
          </cell>
          <cell r="EW205" t="str">
            <v>Promise To Pay (PTP)</v>
          </cell>
          <cell r="EX205" t="str">
            <v xml:space="preserve">Customer pay online </v>
          </cell>
          <cell r="EY205">
            <v>46209</v>
          </cell>
        </row>
        <row r="206">
          <cell r="A206">
            <v>458083940</v>
          </cell>
          <cell r="B206" t="str">
            <v>SANDIP DATTATRAYA DESHMUKH</v>
          </cell>
          <cell r="I206">
            <v>5337</v>
          </cell>
          <cell r="J206">
            <v>10572</v>
          </cell>
          <cell r="K206">
            <v>5455</v>
          </cell>
          <cell r="L206">
            <v>15909</v>
          </cell>
          <cell r="M206">
            <v>2</v>
          </cell>
          <cell r="N206" t="str">
            <v>FLOW</v>
          </cell>
          <cell r="O206" t="str">
            <v>UNPAID</v>
          </cell>
          <cell r="P206" t="str">
            <v>SWAPNIL JADHAV</v>
          </cell>
          <cell r="Q206">
            <v>63136.71</v>
          </cell>
          <cell r="R206">
            <v>220</v>
          </cell>
          <cell r="S206">
            <v>0</v>
          </cell>
          <cell r="T206">
            <v>3634</v>
          </cell>
          <cell r="U206" t="str">
            <v>-</v>
          </cell>
          <cell r="V206">
            <v>0.35398477326413397</v>
          </cell>
          <cell r="W206">
            <v>1.1739025216037305E-2</v>
          </cell>
          <cell r="X206" t="str">
            <v>FLOW</v>
          </cell>
          <cell r="Y206" t="str">
            <v>-</v>
          </cell>
          <cell r="Z206" t="str">
            <v>-</v>
          </cell>
          <cell r="AA206" t="str">
            <v>-</v>
          </cell>
          <cell r="AF206" t="str">
            <v>-</v>
          </cell>
          <cell r="AH206" t="str">
            <v>KATRAJ</v>
          </cell>
          <cell r="AL206">
            <v>14426</v>
          </cell>
          <cell r="AM206">
            <v>63136.71</v>
          </cell>
          <cell r="AN206">
            <v>57</v>
          </cell>
          <cell r="AO206">
            <v>86</v>
          </cell>
          <cell r="AP206" t="str">
            <v>FLOW</v>
          </cell>
          <cell r="AU206" t="str">
            <v>NPA</v>
          </cell>
          <cell r="AV206" t="str">
            <v>MH12VM8076</v>
          </cell>
          <cell r="AW206" t="str">
            <v>HUNTER 350 REBEL BLUE</v>
          </cell>
          <cell r="AX206">
            <v>45058</v>
          </cell>
          <cell r="AY206">
            <v>48</v>
          </cell>
          <cell r="AZ206" t="str">
            <v>10.07.26</v>
          </cell>
          <cell r="BA206" t="str">
            <v>VIJAY NIKAM</v>
          </cell>
          <cell r="CP206">
            <v>1</v>
          </cell>
          <cell r="ER206">
            <v>1</v>
          </cell>
          <cell r="ES206">
            <v>1</v>
          </cell>
          <cell r="ET206" t="str">
            <v>DUWT0031</v>
          </cell>
        </row>
        <row r="207">
          <cell r="A207">
            <v>464551591</v>
          </cell>
          <cell r="B207" t="str">
            <v>SADDAM BASHA MUJAVAR</v>
          </cell>
          <cell r="C207" t="str">
            <v>ONLINE</v>
          </cell>
          <cell r="D207" t="str">
            <v>31.07.26</v>
          </cell>
          <cell r="E207">
            <v>8300</v>
          </cell>
          <cell r="I207">
            <v>4046</v>
          </cell>
          <cell r="J207">
            <v>3917</v>
          </cell>
          <cell r="K207">
            <v>3982</v>
          </cell>
          <cell r="L207">
            <v>-337</v>
          </cell>
          <cell r="M207">
            <v>1</v>
          </cell>
          <cell r="N207" t="str">
            <v>RB</v>
          </cell>
          <cell r="O207" t="str">
            <v>PAID</v>
          </cell>
          <cell r="P207" t="str">
            <v>VIKRAM GAIKWAD</v>
          </cell>
          <cell r="Q207">
            <v>62992</v>
          </cell>
          <cell r="R207">
            <v>65</v>
          </cell>
          <cell r="S207">
            <v>0</v>
          </cell>
          <cell r="T207">
            <v>2700</v>
          </cell>
          <cell r="U207" t="str">
            <v>29.06.26</v>
          </cell>
          <cell r="V207">
            <v>4.296423482540699E-2</v>
          </cell>
          <cell r="W207">
            <v>3.3177703156340495E-3</v>
          </cell>
          <cell r="X207" t="str">
            <v xml:space="preserve">STABLE </v>
          </cell>
          <cell r="Y207" t="str">
            <v>PAID</v>
          </cell>
          <cell r="Z207" t="str">
            <v>PTP</v>
          </cell>
          <cell r="AA207" t="str">
            <v>PTP</v>
          </cell>
          <cell r="AC207">
            <v>31</v>
          </cell>
          <cell r="AD207" t="str">
            <v>CAVA</v>
          </cell>
          <cell r="AF207" t="str">
            <v>-</v>
          </cell>
          <cell r="AH207" t="str">
            <v>LOHEGAON</v>
          </cell>
          <cell r="AL207">
            <v>3917</v>
          </cell>
          <cell r="AM207">
            <v>62992</v>
          </cell>
          <cell r="AN207">
            <v>26</v>
          </cell>
          <cell r="AO207">
            <v>55</v>
          </cell>
          <cell r="AP207" t="str">
            <v>FLOW</v>
          </cell>
          <cell r="AU207" t="str">
            <v>REGULAR</v>
          </cell>
          <cell r="AV207" t="str">
            <v>MH12XP1980</v>
          </cell>
          <cell r="AW207" t="str">
            <v>HONDA ACTIVA 125 DISC BSVI</v>
          </cell>
          <cell r="AX207">
            <v>45600</v>
          </cell>
          <cell r="AY207">
            <v>36</v>
          </cell>
          <cell r="AZ207" t="str">
            <v>02.07.26</v>
          </cell>
          <cell r="BA207" t="str">
            <v>VIJAY NIKAM</v>
          </cell>
          <cell r="BX207">
            <v>1</v>
          </cell>
          <cell r="DQ207">
            <v>2</v>
          </cell>
          <cell r="DW207">
            <v>1</v>
          </cell>
          <cell r="EI207">
            <v>1</v>
          </cell>
          <cell r="ER207">
            <v>5</v>
          </cell>
          <cell r="ES207">
            <v>1</v>
          </cell>
          <cell r="ET207" t="str">
            <v>ZBHT0012</v>
          </cell>
          <cell r="EU207" t="str">
            <v>B2B5Vw4w1Oz</v>
          </cell>
          <cell r="EV207" t="str">
            <v>Allocated</v>
          </cell>
          <cell r="EW207" t="str">
            <v>No Such Person (NC_NSP)</v>
          </cell>
          <cell r="EX207" t="str">
            <v>Nc</v>
          </cell>
          <cell r="EY207">
            <v>46211</v>
          </cell>
        </row>
        <row r="208">
          <cell r="A208">
            <v>457429849</v>
          </cell>
          <cell r="B208" t="str">
            <v>PRADIP SHIVAJI SURVE</v>
          </cell>
          <cell r="C208" t="str">
            <v>ONLINE</v>
          </cell>
          <cell r="D208" t="str">
            <v>07.07.26</v>
          </cell>
          <cell r="E208">
            <v>5955</v>
          </cell>
          <cell r="I208">
            <v>5671</v>
          </cell>
          <cell r="J208">
            <v>11198</v>
          </cell>
          <cell r="K208">
            <v>5811</v>
          </cell>
          <cell r="L208">
            <v>10914</v>
          </cell>
          <cell r="M208">
            <v>2</v>
          </cell>
          <cell r="N208" t="str">
            <v xml:space="preserve">STABLE </v>
          </cell>
          <cell r="O208" t="str">
            <v>PAID</v>
          </cell>
          <cell r="P208" t="str">
            <v>TANAJI SURVASE</v>
          </cell>
          <cell r="Q208">
            <v>62830</v>
          </cell>
          <cell r="R208">
            <v>284</v>
          </cell>
          <cell r="S208">
            <v>0</v>
          </cell>
          <cell r="T208">
            <v>2700</v>
          </cell>
          <cell r="U208" t="str">
            <v>06.06.26</v>
          </cell>
          <cell r="V208">
            <v>0.16501025227632996</v>
          </cell>
          <cell r="W208">
            <v>1.1681998544485827E-2</v>
          </cell>
          <cell r="X208" t="str">
            <v xml:space="preserve">STABLE </v>
          </cell>
          <cell r="Y208" t="str">
            <v>NC</v>
          </cell>
          <cell r="Z208" t="str">
            <v>PAID</v>
          </cell>
          <cell r="AA208" t="str">
            <v>NC</v>
          </cell>
          <cell r="AB208" t="str">
            <v>Add not found</v>
          </cell>
          <cell r="AD208" t="str">
            <v>CAVNA</v>
          </cell>
          <cell r="AF208" t="str">
            <v>-</v>
          </cell>
          <cell r="AH208" t="str">
            <v>KARMOLI</v>
          </cell>
          <cell r="AL208">
            <v>11198</v>
          </cell>
          <cell r="AM208">
            <v>62830</v>
          </cell>
          <cell r="AN208">
            <v>57</v>
          </cell>
          <cell r="AO208">
            <v>55</v>
          </cell>
          <cell r="AP208" t="str">
            <v>STABLE</v>
          </cell>
          <cell r="AU208" t="str">
            <v>REGULAR</v>
          </cell>
          <cell r="AV208" t="str">
            <v>MH12VK3124</v>
          </cell>
          <cell r="AW208" t="str">
            <v>CLASSIC 350 HALCYON BLACK</v>
          </cell>
          <cell r="AX208">
            <v>45013</v>
          </cell>
          <cell r="AY208">
            <v>48</v>
          </cell>
          <cell r="AZ208" t="str">
            <v>02.07.26</v>
          </cell>
          <cell r="BA208" t="str">
            <v>KAILASH ATKARI</v>
          </cell>
          <cell r="BU208">
            <v>1</v>
          </cell>
          <cell r="BX208">
            <v>1</v>
          </cell>
          <cell r="ER208">
            <v>2</v>
          </cell>
          <cell r="ES208">
            <v>1</v>
          </cell>
          <cell r="ET208" t="str">
            <v>DUWT0030</v>
          </cell>
          <cell r="EU208" t="str">
            <v>A2k5Wqb6Ln7</v>
          </cell>
          <cell r="EV208" t="str">
            <v>Allocated</v>
          </cell>
          <cell r="EW208" t="str">
            <v>Address Not Found (NC_ANF)</v>
          </cell>
          <cell r="EX208" t="str">
            <v xml:space="preserve">Address not found </v>
          </cell>
          <cell r="EY208">
            <v>46210</v>
          </cell>
        </row>
        <row r="209">
          <cell r="A209">
            <v>463181927</v>
          </cell>
          <cell r="B209" t="str">
            <v>VINOD GANPAT BHOSALE</v>
          </cell>
          <cell r="I209">
            <v>4428</v>
          </cell>
          <cell r="J209">
            <v>17706</v>
          </cell>
          <cell r="K209">
            <v>4977</v>
          </cell>
          <cell r="L209">
            <v>22134</v>
          </cell>
          <cell r="M209">
            <v>4</v>
          </cell>
          <cell r="N209" t="str">
            <v>FLOW</v>
          </cell>
          <cell r="O209" t="str">
            <v>UNPAID</v>
          </cell>
          <cell r="P209" t="str">
            <v>KIRAN KHAIRNAR</v>
          </cell>
          <cell r="Q209">
            <v>62774</v>
          </cell>
          <cell r="R209">
            <v>555</v>
          </cell>
          <cell r="S209">
            <v>0</v>
          </cell>
          <cell r="T209">
            <v>4719.33</v>
          </cell>
          <cell r="U209" t="str">
            <v>-</v>
          </cell>
          <cell r="V209">
            <v>0.51258300057436335</v>
          </cell>
          <cell r="W209">
            <v>2.4183962883538329E-2</v>
          </cell>
          <cell r="X209" t="str">
            <v>FLOW</v>
          </cell>
          <cell r="Y209" t="str">
            <v>NC</v>
          </cell>
          <cell r="Z209" t="str">
            <v>-</v>
          </cell>
          <cell r="AA209" t="str">
            <v>NC</v>
          </cell>
          <cell r="AB209" t="str">
            <v>Add not found</v>
          </cell>
          <cell r="AD209" t="str">
            <v>CNAVNA</v>
          </cell>
          <cell r="AF209" t="str">
            <v>ELG</v>
          </cell>
          <cell r="AH209" t="str">
            <v>JANTA VASAHAT</v>
          </cell>
          <cell r="AL209">
            <v>17706</v>
          </cell>
          <cell r="AM209">
            <v>62774</v>
          </cell>
          <cell r="AN209">
            <v>118</v>
          </cell>
          <cell r="AO209">
            <v>147</v>
          </cell>
          <cell r="AP209" t="str">
            <v>FLOW</v>
          </cell>
          <cell r="AU209" t="str">
            <v>NPA</v>
          </cell>
          <cell r="AV209" t="str">
            <v>MH12WW0086</v>
          </cell>
          <cell r="AW209" t="str">
            <v>BAJAJ CHETAK PREMIUM</v>
          </cell>
          <cell r="AX209">
            <v>45454</v>
          </cell>
          <cell r="AY209">
            <v>36</v>
          </cell>
          <cell r="AZ209" t="str">
            <v>02.07.26</v>
          </cell>
          <cell r="BA209" t="str">
            <v>VIJAY NIKAM</v>
          </cell>
          <cell r="DB209">
            <v>1</v>
          </cell>
          <cell r="ER209">
            <v>1</v>
          </cell>
          <cell r="ES209">
            <v>1</v>
          </cell>
          <cell r="ET209" t="str">
            <v>DUWT0014</v>
          </cell>
          <cell r="EU209" t="str">
            <v>G6Glz9v8sWc</v>
          </cell>
          <cell r="EV209" t="str">
            <v>Allocated</v>
          </cell>
          <cell r="EW209" t="e">
            <v>#N/A</v>
          </cell>
          <cell r="EX209" t="e">
            <v>#N/A</v>
          </cell>
          <cell r="EY209" t="e">
            <v>#N/A</v>
          </cell>
        </row>
        <row r="210">
          <cell r="A210">
            <v>466075261</v>
          </cell>
          <cell r="B210" t="str">
            <v>RAMADAS DHONDIBA JADHAV</v>
          </cell>
          <cell r="C210" t="str">
            <v>ONLINE</v>
          </cell>
          <cell r="D210" t="str">
            <v>24.07.26</v>
          </cell>
          <cell r="E210">
            <v>3400</v>
          </cell>
          <cell r="I210">
            <v>3297</v>
          </cell>
          <cell r="J210">
            <v>3200</v>
          </cell>
          <cell r="K210">
            <v>3295</v>
          </cell>
          <cell r="L210">
            <v>3097</v>
          </cell>
          <cell r="M210">
            <v>1</v>
          </cell>
          <cell r="N210" t="str">
            <v xml:space="preserve">STABLE </v>
          </cell>
          <cell r="O210" t="str">
            <v>PAID</v>
          </cell>
          <cell r="P210" t="str">
            <v>AMOL DHUMAL</v>
          </cell>
          <cell r="Q210">
            <v>62652</v>
          </cell>
          <cell r="R210">
            <v>95</v>
          </cell>
          <cell r="S210">
            <v>0</v>
          </cell>
          <cell r="T210">
            <v>5831</v>
          </cell>
          <cell r="U210" t="str">
            <v>05.06.26</v>
          </cell>
          <cell r="V210">
            <v>3.9373712127146694E-2</v>
          </cell>
          <cell r="W210">
            <v>3.2998626145400124E-3</v>
          </cell>
          <cell r="X210" t="str">
            <v xml:space="preserve">STABLE </v>
          </cell>
          <cell r="Y210" t="str">
            <v>BPTP</v>
          </cell>
          <cell r="Z210" t="str">
            <v>PAID</v>
          </cell>
          <cell r="AA210" t="str">
            <v>BPTP</v>
          </cell>
          <cell r="AC210">
            <v>25</v>
          </cell>
          <cell r="AD210" t="str">
            <v>CAVA</v>
          </cell>
          <cell r="AF210" t="str">
            <v>-</v>
          </cell>
          <cell r="AH210" t="str">
            <v>SAYAGAON</v>
          </cell>
          <cell r="AL210">
            <v>3200</v>
          </cell>
          <cell r="AM210">
            <v>62652</v>
          </cell>
          <cell r="AN210">
            <v>26</v>
          </cell>
          <cell r="AO210">
            <v>25</v>
          </cell>
          <cell r="AP210" t="str">
            <v>STABLE</v>
          </cell>
          <cell r="AU210" t="str">
            <v>REGULAR</v>
          </cell>
          <cell r="AV210" t="str">
            <v>MH12YM7818</v>
          </cell>
          <cell r="AW210" t="str">
            <v>PASSION PLUS I3S DRS CAST</v>
          </cell>
          <cell r="AX210">
            <v>45784</v>
          </cell>
          <cell r="AY210">
            <v>36</v>
          </cell>
          <cell r="AZ210" t="str">
            <v>02.07.26</v>
          </cell>
          <cell r="BA210" t="str">
            <v>KAILASH ATKARI</v>
          </cell>
          <cell r="BL210">
            <v>1</v>
          </cell>
          <cell r="ER210">
            <v>1</v>
          </cell>
          <cell r="ES210">
            <v>1</v>
          </cell>
          <cell r="ET210" t="str">
            <v>ZBHT0024</v>
          </cell>
          <cell r="EU210" t="str">
            <v>Ao2EKvpJqc</v>
          </cell>
          <cell r="EV210" t="str">
            <v>Allocated</v>
          </cell>
          <cell r="EW210" t="str">
            <v>Left Message (LMCB)</v>
          </cell>
          <cell r="EX210" t="str">
            <v>Meet son</v>
          </cell>
          <cell r="EY210">
            <v>46207</v>
          </cell>
        </row>
        <row r="211">
          <cell r="A211">
            <v>457889140</v>
          </cell>
          <cell r="B211" t="str">
            <v>MAHESH CHANDRAKANT SHINDE</v>
          </cell>
          <cell r="I211">
            <v>5290</v>
          </cell>
          <cell r="J211">
            <v>10387.57</v>
          </cell>
          <cell r="K211">
            <v>5456.57</v>
          </cell>
          <cell r="L211">
            <v>15677.57</v>
          </cell>
          <cell r="M211">
            <v>2</v>
          </cell>
          <cell r="N211" t="str">
            <v>FLOW</v>
          </cell>
          <cell r="O211" t="str">
            <v>UNPAID</v>
          </cell>
          <cell r="P211" t="str">
            <v>KIRAN KHAIRNAR</v>
          </cell>
          <cell r="Q211">
            <v>62492</v>
          </cell>
          <cell r="R211">
            <v>359</v>
          </cell>
          <cell r="S211">
            <v>0</v>
          </cell>
          <cell r="T211">
            <v>4050</v>
          </cell>
          <cell r="U211" t="str">
            <v>09.06.26 11.06.26</v>
          </cell>
          <cell r="V211">
            <v>0.48054212706252974</v>
          </cell>
          <cell r="W211">
            <v>1.1619154114945223E-2</v>
          </cell>
          <cell r="X211" t="str">
            <v xml:space="preserve">STABLE </v>
          </cell>
          <cell r="Y211" t="str">
            <v>PTP</v>
          </cell>
          <cell r="Z211" t="str">
            <v>PAID</v>
          </cell>
          <cell r="AA211" t="str">
            <v>PTP</v>
          </cell>
          <cell r="AC211">
            <v>22</v>
          </cell>
          <cell r="AD211" t="str">
            <v>CAVA</v>
          </cell>
          <cell r="AF211" t="str">
            <v>-</v>
          </cell>
          <cell r="AH211" t="str">
            <v>GOKHLE NAGAR</v>
          </cell>
          <cell r="AL211">
            <v>10387.57</v>
          </cell>
          <cell r="AM211">
            <v>62492</v>
          </cell>
          <cell r="AN211">
            <v>57</v>
          </cell>
          <cell r="AO211">
            <v>86</v>
          </cell>
          <cell r="AP211" t="str">
            <v>FLOW</v>
          </cell>
          <cell r="AU211" t="str">
            <v>REGULAR</v>
          </cell>
          <cell r="AV211" t="str">
            <v>MH12VM2714</v>
          </cell>
          <cell r="AW211" t="str">
            <v>RE BULLET 350 EFI BLACK</v>
          </cell>
          <cell r="AX211">
            <v>45044</v>
          </cell>
          <cell r="AY211">
            <v>48</v>
          </cell>
          <cell r="AZ211" t="str">
            <v>02.07.26</v>
          </cell>
          <cell r="BA211" t="str">
            <v>VIJAY NIKAM</v>
          </cell>
          <cell r="BL211">
            <v>1</v>
          </cell>
          <cell r="ER211">
            <v>1</v>
          </cell>
          <cell r="ES211">
            <v>1</v>
          </cell>
          <cell r="ET211" t="str">
            <v>DUWT0014</v>
          </cell>
          <cell r="EU211" t="str">
            <v>GP_-2S6MTz</v>
          </cell>
          <cell r="EV211" t="str">
            <v>Allocated</v>
          </cell>
          <cell r="EW211" t="str">
            <v>Promise To Pay (PTP)</v>
          </cell>
          <cell r="EX211" t="str">
            <v xml:space="preserve">Customer meet at residence given ptp </v>
          </cell>
          <cell r="EY211">
            <v>46220</v>
          </cell>
        </row>
        <row r="212">
          <cell r="A212">
            <v>456920843</v>
          </cell>
          <cell r="B212" t="str">
            <v>SANGITA VILAS GONTE</v>
          </cell>
          <cell r="C212" t="str">
            <v>ONLINE</v>
          </cell>
          <cell r="D212" t="str">
            <v>11.07.26</v>
          </cell>
          <cell r="E212">
            <v>6161</v>
          </cell>
          <cell r="I212">
            <v>6161</v>
          </cell>
          <cell r="J212">
            <v>11431</v>
          </cell>
          <cell r="K212">
            <v>5616</v>
          </cell>
          <cell r="L212">
            <v>11431</v>
          </cell>
          <cell r="M212">
            <v>2</v>
          </cell>
          <cell r="N212" t="str">
            <v xml:space="preserve">STABLE </v>
          </cell>
          <cell r="O212" t="str">
            <v>PAID</v>
          </cell>
          <cell r="P212" t="str">
            <v>SACHIN KHAPRE</v>
          </cell>
          <cell r="Q212">
            <v>62464</v>
          </cell>
          <cell r="R212">
            <v>346</v>
          </cell>
          <cell r="S212">
            <v>0</v>
          </cell>
          <cell r="T212">
            <v>6750</v>
          </cell>
          <cell r="U212" t="str">
            <v>-</v>
          </cell>
          <cell r="V212">
            <v>0.56665632489844198</v>
          </cell>
          <cell r="W212">
            <v>1.1613948067527658E-2</v>
          </cell>
          <cell r="X212" t="str">
            <v xml:space="preserve">STABLE </v>
          </cell>
          <cell r="Y212" t="str">
            <v>PAID</v>
          </cell>
          <cell r="Z212" t="str">
            <v>-</v>
          </cell>
          <cell r="AA212" t="str">
            <v>PAID</v>
          </cell>
          <cell r="AF212" t="str">
            <v>-</v>
          </cell>
          <cell r="AH212" t="str">
            <v>PIMPARI</v>
          </cell>
          <cell r="AL212">
            <v>18527</v>
          </cell>
          <cell r="AM212">
            <v>62464</v>
          </cell>
          <cell r="AN212">
            <v>57</v>
          </cell>
          <cell r="AO212">
            <v>55</v>
          </cell>
          <cell r="AP212" t="str">
            <v>STABLE</v>
          </cell>
          <cell r="AU212" t="str">
            <v>REGULAR</v>
          </cell>
          <cell r="AV212" t="str">
            <v>MH14KR1491</v>
          </cell>
          <cell r="AW212" t="str">
            <v>CLASSIC 350 HALCYON BLACK SC</v>
          </cell>
          <cell r="AX212">
            <v>44978</v>
          </cell>
          <cell r="AY212">
            <v>48</v>
          </cell>
          <cell r="AZ212" t="str">
            <v>10.07.26</v>
          </cell>
          <cell r="BA212" t="str">
            <v>KAILASH ATKARI</v>
          </cell>
          <cell r="CG212">
            <v>1</v>
          </cell>
          <cell r="CS212">
            <v>1</v>
          </cell>
          <cell r="ER212">
            <v>2</v>
          </cell>
          <cell r="ES212">
            <v>1</v>
          </cell>
          <cell r="ET212" t="str">
            <v>ZBHT0015</v>
          </cell>
        </row>
        <row r="213">
          <cell r="A213">
            <v>465149328</v>
          </cell>
          <cell r="B213" t="str">
            <v>JANARDAN SITARAM CHAVAN</v>
          </cell>
          <cell r="H213" t="str">
            <v>BANK STABLE 08</v>
          </cell>
          <cell r="I213">
            <v>3579</v>
          </cell>
          <cell r="J213">
            <v>7156</v>
          </cell>
          <cell r="K213">
            <v>3715</v>
          </cell>
          <cell r="L213">
            <v>10735</v>
          </cell>
          <cell r="M213">
            <v>2</v>
          </cell>
          <cell r="N213" t="str">
            <v>RB</v>
          </cell>
          <cell r="O213" t="str">
            <v>UNPAID</v>
          </cell>
          <cell r="P213" t="str">
            <v>AMOL DHUMAL</v>
          </cell>
          <cell r="Q213">
            <v>62455</v>
          </cell>
          <cell r="R213">
            <v>138</v>
          </cell>
          <cell r="S213">
            <v>0</v>
          </cell>
          <cell r="T213">
            <v>1205.99</v>
          </cell>
          <cell r="U213" t="str">
            <v>FLOW</v>
          </cell>
          <cell r="V213">
            <v>9.4796131777475659E-2</v>
          </cell>
          <cell r="W213">
            <v>1.161227469514344E-2</v>
          </cell>
          <cell r="X213" t="str">
            <v>RB</v>
          </cell>
          <cell r="Y213" t="str">
            <v>PAID</v>
          </cell>
          <cell r="Z213" t="str">
            <v>PTP</v>
          </cell>
          <cell r="AA213" t="str">
            <v>PAID</v>
          </cell>
          <cell r="AF213" t="str">
            <v>-</v>
          </cell>
          <cell r="AH213" t="str">
            <v>SHIRUR</v>
          </cell>
          <cell r="AL213">
            <v>7156</v>
          </cell>
          <cell r="AM213">
            <v>62455</v>
          </cell>
          <cell r="AN213">
            <v>57</v>
          </cell>
          <cell r="AO213">
            <v>0</v>
          </cell>
          <cell r="AP213" t="str">
            <v>RB</v>
          </cell>
          <cell r="AU213" t="str">
            <v>REGULAR</v>
          </cell>
          <cell r="AW213" t="str">
            <v>SPLENDOR PLUS FI DRK CAST</v>
          </cell>
          <cell r="AX213">
            <v>45664</v>
          </cell>
          <cell r="AY213">
            <v>36</v>
          </cell>
          <cell r="AZ213" t="str">
            <v>02.07.26</v>
          </cell>
          <cell r="BA213" t="str">
            <v>KAILASH ATKARI</v>
          </cell>
          <cell r="BI213">
            <v>1</v>
          </cell>
          <cell r="ER213">
            <v>1</v>
          </cell>
          <cell r="ES213">
            <v>1</v>
          </cell>
          <cell r="ET213" t="str">
            <v>ZBHT0024</v>
          </cell>
          <cell r="EU213" t="e">
            <v>#N/A</v>
          </cell>
          <cell r="EV213" t="str">
            <v>Allocated</v>
          </cell>
          <cell r="EW213" t="str">
            <v>Left Message (LMCB)</v>
          </cell>
          <cell r="EX213" t="str">
            <v xml:space="preserve">Meet doughter </v>
          </cell>
          <cell r="EY213">
            <v>46206</v>
          </cell>
        </row>
        <row r="214">
          <cell r="A214">
            <v>462234854</v>
          </cell>
          <cell r="B214" t="str">
            <v>ANIL KISAN DUCHE</v>
          </cell>
          <cell r="C214" t="str">
            <v>ONLINE</v>
          </cell>
          <cell r="D214" t="str">
            <v>07.07.26</v>
          </cell>
          <cell r="E214">
            <v>6800</v>
          </cell>
          <cell r="I214">
            <v>6572</v>
          </cell>
          <cell r="J214">
            <v>8007</v>
          </cell>
          <cell r="K214">
            <v>1718</v>
          </cell>
          <cell r="L214">
            <v>7779</v>
          </cell>
          <cell r="M214">
            <v>2</v>
          </cell>
          <cell r="N214" t="str">
            <v xml:space="preserve">STABLE </v>
          </cell>
          <cell r="O214" t="str">
            <v>PAID</v>
          </cell>
          <cell r="P214" t="str">
            <v>AMOL DHUMAL</v>
          </cell>
          <cell r="Q214">
            <v>62245</v>
          </cell>
          <cell r="R214">
            <v>283</v>
          </cell>
          <cell r="S214">
            <v>0</v>
          </cell>
          <cell r="T214">
            <v>1411</v>
          </cell>
          <cell r="U214" t="str">
            <v>STABLE</v>
          </cell>
          <cell r="V214">
            <v>9.4477387278664199E-2</v>
          </cell>
          <cell r="W214">
            <v>1.1573229339511704E-2</v>
          </cell>
          <cell r="X214" t="str">
            <v xml:space="preserve">STABLE </v>
          </cell>
          <cell r="Y214" t="str">
            <v>PAID</v>
          </cell>
          <cell r="Z214" t="str">
            <v>PAID</v>
          </cell>
          <cell r="AA214" t="str">
            <v>PAID</v>
          </cell>
          <cell r="AF214" t="str">
            <v>-</v>
          </cell>
          <cell r="AH214" t="str">
            <v>SADAL GAON</v>
          </cell>
          <cell r="AL214">
            <v>8007</v>
          </cell>
          <cell r="AM214">
            <v>62245</v>
          </cell>
          <cell r="AN214">
            <v>57</v>
          </cell>
          <cell r="AO214">
            <v>55</v>
          </cell>
          <cell r="AP214" t="str">
            <v>STABLE</v>
          </cell>
          <cell r="AU214" t="str">
            <v>REGULAR</v>
          </cell>
          <cell r="AV214" t="str">
            <v>MH12WN6099</v>
          </cell>
          <cell r="AW214" t="str">
            <v>BAJAJ PULSAR NS 200 ABS</v>
          </cell>
          <cell r="AX214">
            <v>45365</v>
          </cell>
          <cell r="AY214">
            <v>36</v>
          </cell>
          <cell r="AZ214" t="str">
            <v>02.07.26</v>
          </cell>
          <cell r="BA214" t="str">
            <v>KAILASH ATKARI</v>
          </cell>
          <cell r="BL214">
            <v>1</v>
          </cell>
          <cell r="ER214">
            <v>1</v>
          </cell>
          <cell r="ES214">
            <v>1</v>
          </cell>
          <cell r="ET214" t="str">
            <v>ZBHT0024</v>
          </cell>
          <cell r="EU214" t="str">
            <v>A6JZR95wSOm</v>
          </cell>
          <cell r="EV214" t="str">
            <v>Allocated</v>
          </cell>
          <cell r="EW214" t="str">
            <v>Door Locked (NC_DL)</v>
          </cell>
          <cell r="EX214" t="str">
            <v xml:space="preserve">Door lock </v>
          </cell>
          <cell r="EY214">
            <v>46207</v>
          </cell>
        </row>
        <row r="215">
          <cell r="A215">
            <v>464626828</v>
          </cell>
          <cell r="B215" t="str">
            <v>VISHAL SANJAY SATPUTE</v>
          </cell>
          <cell r="C215" t="str">
            <v>ONLINE</v>
          </cell>
          <cell r="D215" t="str">
            <v>18.07.26</v>
          </cell>
          <cell r="E215">
            <v>4023</v>
          </cell>
          <cell r="I215">
            <v>4023</v>
          </cell>
          <cell r="J215">
            <v>2471</v>
          </cell>
          <cell r="K215">
            <v>2516</v>
          </cell>
          <cell r="L215">
            <v>2471</v>
          </cell>
          <cell r="M215">
            <v>1</v>
          </cell>
          <cell r="N215" t="str">
            <v xml:space="preserve">STABLE </v>
          </cell>
          <cell r="O215" t="str">
            <v>PAID</v>
          </cell>
          <cell r="P215" t="str">
            <v>HEMANT WALUNJ</v>
          </cell>
          <cell r="Q215">
            <v>62071</v>
          </cell>
          <cell r="R215">
            <v>45</v>
          </cell>
          <cell r="S215">
            <v>0</v>
          </cell>
          <cell r="T215">
            <v>2250</v>
          </cell>
          <cell r="U215" t="str">
            <v>11.06.26</v>
          </cell>
          <cell r="V215">
            <v>4.9698711917734457E-2</v>
          </cell>
          <cell r="W215">
            <v>3.2692615135528494E-3</v>
          </cell>
          <cell r="X215" t="str">
            <v xml:space="preserve">STABLE </v>
          </cell>
          <cell r="Y215" t="str">
            <v>PAID</v>
          </cell>
          <cell r="Z215" t="str">
            <v>PAID</v>
          </cell>
          <cell r="AA215" t="str">
            <v>PAID</v>
          </cell>
          <cell r="AD215" t="str">
            <v>CAVA</v>
          </cell>
          <cell r="AF215" t="str">
            <v>-</v>
          </cell>
          <cell r="AH215" t="str">
            <v>BHAMBOLI</v>
          </cell>
          <cell r="AL215">
            <v>4766</v>
          </cell>
          <cell r="AM215">
            <v>62071</v>
          </cell>
          <cell r="AN215">
            <v>26</v>
          </cell>
          <cell r="AO215">
            <v>25</v>
          </cell>
          <cell r="AP215" t="str">
            <v>STABLE</v>
          </cell>
          <cell r="AU215" t="str">
            <v>REGULAR</v>
          </cell>
          <cell r="AV215" t="str">
            <v>MH14MA3136</v>
          </cell>
          <cell r="AW215" t="str">
            <v>TVS JUPITER 125 DRUM ALLOY</v>
          </cell>
          <cell r="AX215">
            <v>45605</v>
          </cell>
          <cell r="AY215">
            <v>36</v>
          </cell>
          <cell r="AZ215" t="str">
            <v>10.07.26</v>
          </cell>
          <cell r="BA215" t="str">
            <v>KAILASH ATKARI</v>
          </cell>
          <cell r="ER215">
            <v>0</v>
          </cell>
          <cell r="ES215" t="str">
            <v/>
          </cell>
          <cell r="ET215" t="str">
            <v>ZBHT0010</v>
          </cell>
        </row>
        <row r="216">
          <cell r="A216">
            <v>464497060</v>
          </cell>
          <cell r="B216" t="str">
            <v>RAMESHWAR SHESHRAO DARADE</v>
          </cell>
          <cell r="C216" t="str">
            <v>ONLINE</v>
          </cell>
          <cell r="D216" t="str">
            <v>31.07.26</v>
          </cell>
          <cell r="E216">
            <v>3910</v>
          </cell>
          <cell r="I216">
            <v>3983</v>
          </cell>
          <cell r="J216">
            <v>3818</v>
          </cell>
          <cell r="K216">
            <v>3900</v>
          </cell>
          <cell r="L216">
            <v>3891</v>
          </cell>
          <cell r="M216">
            <v>1</v>
          </cell>
          <cell r="N216" t="str">
            <v xml:space="preserve">STABLE </v>
          </cell>
          <cell r="O216" t="str">
            <v>PAID</v>
          </cell>
          <cell r="P216" t="str">
            <v>SACHIN INGALE</v>
          </cell>
          <cell r="Q216">
            <v>62014</v>
          </cell>
          <cell r="R216">
            <v>82</v>
          </cell>
          <cell r="S216">
            <v>0</v>
          </cell>
          <cell r="T216">
            <v>3364</v>
          </cell>
          <cell r="U216" t="str">
            <v>28.06.26</v>
          </cell>
          <cell r="V216">
            <v>6.3971444972420966E-2</v>
          </cell>
          <cell r="W216">
            <v>3.2662593401341432E-3</v>
          </cell>
          <cell r="X216" t="str">
            <v xml:space="preserve">STABLE </v>
          </cell>
          <cell r="Y216" t="str">
            <v>PTP</v>
          </cell>
          <cell r="Z216" t="str">
            <v>PTP</v>
          </cell>
          <cell r="AA216" t="str">
            <v>PTP</v>
          </cell>
          <cell r="AC216">
            <v>31</v>
          </cell>
          <cell r="AD216" t="str">
            <v>CAVA</v>
          </cell>
          <cell r="AF216" t="str">
            <v>-</v>
          </cell>
          <cell r="AH216" t="str">
            <v>LONAVALA</v>
          </cell>
          <cell r="AL216">
            <v>7264</v>
          </cell>
          <cell r="AM216">
            <v>62014</v>
          </cell>
          <cell r="AN216">
            <v>26</v>
          </cell>
          <cell r="AO216">
            <v>55</v>
          </cell>
          <cell r="AP216" t="str">
            <v>FLOW</v>
          </cell>
          <cell r="AU216" t="str">
            <v>REGULAR</v>
          </cell>
          <cell r="AV216" t="str">
            <v>MH22BF2078</v>
          </cell>
          <cell r="AW216" t="str">
            <v>HONDA SHINE DRUM BSVI</v>
          </cell>
          <cell r="AX216">
            <v>45595</v>
          </cell>
          <cell r="AY216">
            <v>36</v>
          </cell>
          <cell r="AZ216" t="str">
            <v>10.07.26</v>
          </cell>
          <cell r="BA216" t="str">
            <v>VIJAY NIKAM</v>
          </cell>
          <cell r="CM216">
            <v>1</v>
          </cell>
          <cell r="ER216">
            <v>1</v>
          </cell>
          <cell r="ES216">
            <v>1</v>
          </cell>
          <cell r="ET216" t="str">
            <v>ZBHT0013</v>
          </cell>
        </row>
        <row r="217">
          <cell r="A217">
            <v>465630943</v>
          </cell>
          <cell r="B217" t="str">
            <v>ANJALI RAMESH BHUJANG</v>
          </cell>
          <cell r="C217" t="str">
            <v>ONLINE</v>
          </cell>
          <cell r="D217" t="str">
            <v>29.07.26</v>
          </cell>
          <cell r="E217">
            <v>7978</v>
          </cell>
          <cell r="H217" t="str">
            <v>CBC COLL</v>
          </cell>
          <cell r="I217">
            <v>3503</v>
          </cell>
          <cell r="J217">
            <v>3503</v>
          </cell>
          <cell r="K217">
            <v>3503</v>
          </cell>
          <cell r="L217">
            <v>-972</v>
          </cell>
          <cell r="M217">
            <v>1</v>
          </cell>
          <cell r="N217" t="str">
            <v>RB</v>
          </cell>
          <cell r="O217" t="str">
            <v>PAID</v>
          </cell>
          <cell r="P217" t="str">
            <v>SUNNY SHINDE</v>
          </cell>
          <cell r="Q217">
            <v>61588</v>
          </cell>
          <cell r="R217">
            <v>0</v>
          </cell>
          <cell r="S217">
            <v>450</v>
          </cell>
          <cell r="T217">
            <v>450</v>
          </cell>
          <cell r="U217" t="str">
            <v>-</v>
          </cell>
          <cell r="V217">
            <v>6.5534470755997914E-2</v>
          </cell>
          <cell r="W217">
            <v>3.2438220440574967E-3</v>
          </cell>
          <cell r="X217" t="str">
            <v xml:space="preserve">STABLE </v>
          </cell>
          <cell r="Y217" t="str">
            <v>PAID</v>
          </cell>
          <cell r="Z217" t="str">
            <v>-</v>
          </cell>
          <cell r="AA217" t="str">
            <v>NC</v>
          </cell>
          <cell r="AB217" t="str">
            <v>Add not found</v>
          </cell>
          <cell r="AD217" t="str">
            <v>CNAVNA</v>
          </cell>
          <cell r="AF217" t="str">
            <v>-</v>
          </cell>
          <cell r="AH217" t="str">
            <v>KHADKI</v>
          </cell>
          <cell r="AL217">
            <v>3953</v>
          </cell>
          <cell r="AM217">
            <v>61588</v>
          </cell>
          <cell r="AN217">
            <v>26</v>
          </cell>
          <cell r="AO217">
            <v>0</v>
          </cell>
          <cell r="AP217" t="str">
            <v>RB</v>
          </cell>
          <cell r="AU217" t="str">
            <v>REGULAR</v>
          </cell>
          <cell r="AV217" t="str">
            <v>MH12XV5633</v>
          </cell>
          <cell r="AW217" t="str">
            <v>TVS JUPITER 110 DRUM ALLOY OBDIIA</v>
          </cell>
          <cell r="AX217">
            <v>45720</v>
          </cell>
          <cell r="AY217">
            <v>36</v>
          </cell>
          <cell r="AZ217" t="str">
            <v>10.07.26</v>
          </cell>
          <cell r="BA217" t="str">
            <v>KAILASH ATKARI</v>
          </cell>
          <cell r="CG217">
            <v>1</v>
          </cell>
          <cell r="DN217">
            <v>1</v>
          </cell>
          <cell r="ER217">
            <v>2</v>
          </cell>
          <cell r="ES217">
            <v>1</v>
          </cell>
          <cell r="ET217" t="str">
            <v>DUWT0023</v>
          </cell>
        </row>
        <row r="218">
          <cell r="A218">
            <v>457622833</v>
          </cell>
          <cell r="B218" t="str">
            <v>LAHU GANGARAM DHOTRE</v>
          </cell>
          <cell r="C218" t="str">
            <v>ONLINE</v>
          </cell>
          <cell r="D218" t="str">
            <v>17.07.26</v>
          </cell>
          <cell r="E218">
            <v>6200</v>
          </cell>
          <cell r="I218">
            <v>6063</v>
          </cell>
          <cell r="J218">
            <v>5906</v>
          </cell>
          <cell r="K218">
            <v>5999</v>
          </cell>
          <cell r="L218">
            <v>5769</v>
          </cell>
          <cell r="M218">
            <v>1</v>
          </cell>
          <cell r="N218" t="str">
            <v xml:space="preserve">STABLE </v>
          </cell>
          <cell r="O218" t="str">
            <v>PAID</v>
          </cell>
          <cell r="P218" t="str">
            <v>SACHIN KHAPRE</v>
          </cell>
          <cell r="Q218">
            <v>61499.68</v>
          </cell>
          <cell r="R218">
            <v>93</v>
          </cell>
          <cell r="S218">
            <v>0</v>
          </cell>
          <cell r="T218">
            <v>5801</v>
          </cell>
          <cell r="U218" t="str">
            <v>16.06.26 18.06.26</v>
          </cell>
          <cell r="V218">
            <v>7.3559254075619529E-2</v>
          </cell>
          <cell r="W218">
            <v>3.2391702553497752E-3</v>
          </cell>
          <cell r="X218" t="str">
            <v xml:space="preserve">STABLE </v>
          </cell>
          <cell r="Y218" t="str">
            <v>PAID</v>
          </cell>
          <cell r="Z218" t="str">
            <v>PTP</v>
          </cell>
          <cell r="AA218" t="str">
            <v>PAID</v>
          </cell>
          <cell r="AD218" t="str">
            <v>CAVA</v>
          </cell>
          <cell r="AF218" t="str">
            <v>-</v>
          </cell>
          <cell r="AH218" t="str">
            <v>PIMPARI</v>
          </cell>
          <cell r="AL218">
            <v>5906</v>
          </cell>
          <cell r="AM218">
            <v>61499.68</v>
          </cell>
          <cell r="AN218">
            <v>26</v>
          </cell>
          <cell r="AO218">
            <v>25</v>
          </cell>
          <cell r="AP218" t="str">
            <v>STABLE</v>
          </cell>
          <cell r="AU218" t="str">
            <v>REGULAR</v>
          </cell>
          <cell r="AV218" t="str">
            <v>MH14KT5601</v>
          </cell>
          <cell r="AW218" t="str">
            <v>METEOR 350 FIREBALL RED</v>
          </cell>
          <cell r="AX218">
            <v>45027</v>
          </cell>
          <cell r="AY218">
            <v>48</v>
          </cell>
          <cell r="AZ218" t="str">
            <v>02.07.26</v>
          </cell>
          <cell r="BA218" t="str">
            <v>KAILASH ATKARI</v>
          </cell>
          <cell r="CA218">
            <v>1</v>
          </cell>
          <cell r="CG218">
            <v>1</v>
          </cell>
          <cell r="ER218">
            <v>2</v>
          </cell>
          <cell r="ES218">
            <v>1</v>
          </cell>
          <cell r="ET218" t="str">
            <v>ZBHT0015</v>
          </cell>
          <cell r="EU218" t="str">
            <v>B2Dkc3SAuz</v>
          </cell>
          <cell r="EV218" t="e">
            <v>#N/A</v>
          </cell>
          <cell r="EW218" t="e">
            <v>#N/A</v>
          </cell>
          <cell r="EX218" t="e">
            <v>#N/A</v>
          </cell>
          <cell r="EY218" t="e">
            <v>#N/A</v>
          </cell>
        </row>
        <row r="219">
          <cell r="A219">
            <v>464239808</v>
          </cell>
          <cell r="B219" t="str">
            <v>RAHUL KUMAR</v>
          </cell>
          <cell r="C219" t="str">
            <v>ONLINE</v>
          </cell>
          <cell r="D219" t="str">
            <v>23.07.26</v>
          </cell>
          <cell r="E219">
            <v>4330</v>
          </cell>
          <cell r="I219">
            <v>4071</v>
          </cell>
          <cell r="J219">
            <v>3850</v>
          </cell>
          <cell r="K219">
            <v>3947</v>
          </cell>
          <cell r="L219">
            <v>3591</v>
          </cell>
          <cell r="M219">
            <v>1</v>
          </cell>
          <cell r="N219" t="str">
            <v xml:space="preserve">STABLE </v>
          </cell>
          <cell r="O219" t="str">
            <v>PAID</v>
          </cell>
          <cell r="P219" t="str">
            <v>VIKRAM GAIKWAD</v>
          </cell>
          <cell r="Q219">
            <v>61130</v>
          </cell>
          <cell r="R219">
            <v>97</v>
          </cell>
          <cell r="S219">
            <v>0</v>
          </cell>
          <cell r="T219">
            <v>4660</v>
          </cell>
          <cell r="U219" t="str">
            <v>21.06.26</v>
          </cell>
          <cell r="V219">
            <v>4.1694241727157882E-2</v>
          </cell>
          <cell r="W219">
            <v>3.2196993172896472E-3</v>
          </cell>
          <cell r="X219" t="str">
            <v xml:space="preserve">STABLE </v>
          </cell>
          <cell r="Y219" t="str">
            <v>MPTP</v>
          </cell>
          <cell r="Z219" t="str">
            <v>PTP</v>
          </cell>
          <cell r="AA219" t="str">
            <v>MPTP</v>
          </cell>
          <cell r="AB219" t="str">
            <v xml:space="preserve">Shifted </v>
          </cell>
          <cell r="AD219" t="str">
            <v>CAVNA</v>
          </cell>
          <cell r="AF219" t="str">
            <v>-</v>
          </cell>
          <cell r="AH219" t="str">
            <v>LOHEGAON</v>
          </cell>
          <cell r="AL219">
            <v>8607</v>
          </cell>
          <cell r="AM219">
            <v>61130</v>
          </cell>
          <cell r="AN219">
            <v>26</v>
          </cell>
          <cell r="AO219">
            <v>25</v>
          </cell>
          <cell r="AP219" t="str">
            <v>STABLE</v>
          </cell>
          <cell r="AU219" t="str">
            <v>-</v>
          </cell>
          <cell r="AV219" t="str">
            <v>MH12XG4452</v>
          </cell>
          <cell r="AW219" t="str">
            <v>TVS NTORQ 125 RACE XP</v>
          </cell>
          <cell r="AX219">
            <v>45572</v>
          </cell>
          <cell r="AY219">
            <v>36</v>
          </cell>
          <cell r="AZ219" t="str">
            <v>06.07.26</v>
          </cell>
          <cell r="BA219" t="str">
            <v>VIJAY NIKAM</v>
          </cell>
          <cell r="EO219">
            <v>1</v>
          </cell>
          <cell r="ER219">
            <v>1</v>
          </cell>
          <cell r="ES219">
            <v>1</v>
          </cell>
          <cell r="ET219" t="str">
            <v>ZBHT0012</v>
          </cell>
          <cell r="EU219" t="e">
            <v>#N/A</v>
          </cell>
          <cell r="EV219" t="str">
            <v>Allocated</v>
          </cell>
          <cell r="EW219" t="e">
            <v>#N/A</v>
          </cell>
          <cell r="EX219" t="e">
            <v>#N/A</v>
          </cell>
          <cell r="EY219" t="e">
            <v>#N/A</v>
          </cell>
        </row>
        <row r="220">
          <cell r="A220">
            <v>457685874</v>
          </cell>
          <cell r="B220" t="str">
            <v>FAYYAZ AJAZ ANSARI</v>
          </cell>
          <cell r="I220">
            <v>6036</v>
          </cell>
          <cell r="J220">
            <v>4813</v>
          </cell>
          <cell r="K220">
            <v>4967</v>
          </cell>
          <cell r="L220">
            <v>10849</v>
          </cell>
          <cell r="M220">
            <v>1</v>
          </cell>
          <cell r="N220" t="str">
            <v>FLOW</v>
          </cell>
          <cell r="O220" t="str">
            <v>UNPAID</v>
          </cell>
          <cell r="P220" t="str">
            <v>SACHIN KHAPRE</v>
          </cell>
          <cell r="Q220">
            <v>60784.58</v>
          </cell>
          <cell r="R220">
            <v>154</v>
          </cell>
          <cell r="S220">
            <v>0</v>
          </cell>
          <cell r="T220">
            <v>0</v>
          </cell>
          <cell r="U220" t="str">
            <v>23.06.26</v>
          </cell>
          <cell r="V220">
            <v>7.2703928932635442E-2</v>
          </cell>
          <cell r="W220">
            <v>3.2015061463722874E-3</v>
          </cell>
          <cell r="X220" t="str">
            <v>FLOW</v>
          </cell>
          <cell r="Y220" t="str">
            <v>BPTP</v>
          </cell>
          <cell r="Z220" t="str">
            <v>BPTP</v>
          </cell>
          <cell r="AA220" t="str">
            <v>BPTP</v>
          </cell>
          <cell r="AB220" t="str">
            <v>Financail problem</v>
          </cell>
          <cell r="AC220">
            <v>31</v>
          </cell>
          <cell r="AD220" t="str">
            <v>CAVNA</v>
          </cell>
          <cell r="AF220" t="str">
            <v>-</v>
          </cell>
          <cell r="AH220" t="str">
            <v>PIMPARI</v>
          </cell>
          <cell r="AL220">
            <v>4813</v>
          </cell>
          <cell r="AM220">
            <v>60784.58</v>
          </cell>
          <cell r="AN220">
            <v>26</v>
          </cell>
          <cell r="AO220">
            <v>55</v>
          </cell>
          <cell r="AP220" t="str">
            <v>FLOW</v>
          </cell>
          <cell r="AU220" t="str">
            <v>REGULAR</v>
          </cell>
          <cell r="AV220" t="str">
            <v>MH14KV4801</v>
          </cell>
          <cell r="AW220" t="str">
            <v>CB350 RS DUAL TONE</v>
          </cell>
          <cell r="AX220">
            <v>45031</v>
          </cell>
          <cell r="AY220">
            <v>48</v>
          </cell>
          <cell r="AZ220" t="str">
            <v>02.07.26</v>
          </cell>
          <cell r="BA220" t="str">
            <v>KAILASH ATKARI</v>
          </cell>
          <cell r="BL220">
            <v>1</v>
          </cell>
          <cell r="CA220">
            <v>1</v>
          </cell>
          <cell r="CG220">
            <v>1</v>
          </cell>
          <cell r="CS220">
            <v>1</v>
          </cell>
          <cell r="ER220">
            <v>4</v>
          </cell>
          <cell r="ES220">
            <v>1</v>
          </cell>
          <cell r="ET220" t="str">
            <v>ZBHT0015</v>
          </cell>
          <cell r="EU220" t="str">
            <v>B6HO3AOHum</v>
          </cell>
          <cell r="EV220" t="str">
            <v>Allocated</v>
          </cell>
          <cell r="EW220" t="str">
            <v>Left Message (LMCB)</v>
          </cell>
          <cell r="EX220" t="str">
            <v>Visited at customer residence address. Customer not meet at home. Left message at home with wife. Vehicle not available.</v>
          </cell>
          <cell r="EY220">
            <v>46207</v>
          </cell>
        </row>
        <row r="221">
          <cell r="A221">
            <v>465072149</v>
          </cell>
          <cell r="B221" t="str">
            <v>VISHAL PADMAKAR GAIKWAD</v>
          </cell>
          <cell r="I221">
            <v>7571</v>
          </cell>
          <cell r="J221">
            <v>11514</v>
          </cell>
          <cell r="K221">
            <v>4233</v>
          </cell>
          <cell r="L221">
            <v>19085</v>
          </cell>
          <cell r="M221">
            <v>2</v>
          </cell>
          <cell r="N221" t="str">
            <v>FLOW</v>
          </cell>
          <cell r="O221" t="str">
            <v>UNPAID</v>
          </cell>
          <cell r="P221" t="str">
            <v>AMOL DHUMAL</v>
          </cell>
          <cell r="Q221">
            <v>60719</v>
          </cell>
          <cell r="R221">
            <v>290</v>
          </cell>
          <cell r="S221">
            <v>0</v>
          </cell>
          <cell r="T221">
            <v>1350</v>
          </cell>
          <cell r="U221" t="str">
            <v>STABLE</v>
          </cell>
          <cell r="V221">
            <v>9.2161177253967566E-2</v>
          </cell>
          <cell r="W221">
            <v>1.1289499755254416E-2</v>
          </cell>
          <cell r="X221" t="str">
            <v>FLOW</v>
          </cell>
          <cell r="Y221" t="str">
            <v>NC</v>
          </cell>
          <cell r="Z221" t="str">
            <v>PAID</v>
          </cell>
          <cell r="AA221" t="str">
            <v>NC</v>
          </cell>
          <cell r="AB221" t="str">
            <v xml:space="preserve">Cust at bhosari </v>
          </cell>
          <cell r="AD221" t="str">
            <v>CAVNA</v>
          </cell>
          <cell r="AF221" t="str">
            <v>-</v>
          </cell>
          <cell r="AH221" t="str">
            <v>SHIRUR</v>
          </cell>
          <cell r="AL221">
            <v>11514</v>
          </cell>
          <cell r="AM221">
            <v>60719</v>
          </cell>
          <cell r="AN221">
            <v>57</v>
          </cell>
          <cell r="AO221">
            <v>86</v>
          </cell>
          <cell r="AP221" t="str">
            <v>FLOW</v>
          </cell>
          <cell r="AU221" t="str">
            <v>REGULAR</v>
          </cell>
          <cell r="AV221" t="str">
            <v>MH17DG0875</v>
          </cell>
          <cell r="AW221" t="str">
            <v>BULLET BATTALION 350 BLACK</v>
          </cell>
          <cell r="AX221">
            <v>45656</v>
          </cell>
          <cell r="AY221">
            <v>24</v>
          </cell>
          <cell r="AZ221" t="str">
            <v>02.07.26</v>
          </cell>
          <cell r="BA221" t="str">
            <v>KAILASH ATKARI</v>
          </cell>
          <cell r="BX221">
            <v>1</v>
          </cell>
          <cell r="ER221">
            <v>1</v>
          </cell>
          <cell r="ES221">
            <v>1</v>
          </cell>
          <cell r="ET221" t="str">
            <v>ZBHT0024</v>
          </cell>
          <cell r="EU221" t="str">
            <v>k2tFigwigw7</v>
          </cell>
          <cell r="EV221" t="str">
            <v>Allocated</v>
          </cell>
          <cell r="EW221" t="str">
            <v>Door Locked (NC_DL)</v>
          </cell>
          <cell r="EX221" t="str">
            <v xml:space="preserve">Door lock </v>
          </cell>
          <cell r="EY221">
            <v>46211</v>
          </cell>
        </row>
        <row r="222">
          <cell r="A222">
            <v>463212097</v>
          </cell>
          <cell r="B222" t="str">
            <v>ADITYA KASHINATH HIRVE</v>
          </cell>
          <cell r="C222" t="str">
            <v>ONLINE</v>
          </cell>
          <cell r="D222" t="str">
            <v>10.07.26</v>
          </cell>
          <cell r="E222">
            <v>9130</v>
          </cell>
          <cell r="I222">
            <v>9130</v>
          </cell>
          <cell r="J222">
            <v>8630</v>
          </cell>
          <cell r="K222">
            <v>8776</v>
          </cell>
          <cell r="L222">
            <v>8630</v>
          </cell>
          <cell r="M222">
            <v>1</v>
          </cell>
          <cell r="N222" t="str">
            <v xml:space="preserve">STABLE </v>
          </cell>
          <cell r="O222" t="str">
            <v>PAID</v>
          </cell>
          <cell r="P222" t="str">
            <v>UDAY SOHANE</v>
          </cell>
          <cell r="Q222">
            <v>60709</v>
          </cell>
          <cell r="R222">
            <v>146</v>
          </cell>
          <cell r="S222">
            <v>0</v>
          </cell>
          <cell r="T222">
            <v>6750</v>
          </cell>
          <cell r="U222" t="str">
            <v>15.06.26</v>
          </cell>
          <cell r="V222">
            <v>5.0961663522202168E-2</v>
          </cell>
          <cell r="W222">
            <v>3.1975253697585013E-3</v>
          </cell>
          <cell r="X222" t="str">
            <v xml:space="preserve">STABLE </v>
          </cell>
          <cell r="Y222" t="str">
            <v>PAID</v>
          </cell>
          <cell r="Z222" t="str">
            <v>PAID</v>
          </cell>
          <cell r="AA222" t="str">
            <v>PAID</v>
          </cell>
          <cell r="AF222" t="str">
            <v>-</v>
          </cell>
          <cell r="AH222" t="str">
            <v>BHOSARI</v>
          </cell>
          <cell r="AL222">
            <v>15526</v>
          </cell>
          <cell r="AM222">
            <v>60709</v>
          </cell>
          <cell r="AN222">
            <v>26</v>
          </cell>
          <cell r="AO222">
            <v>25</v>
          </cell>
          <cell r="AP222" t="str">
            <v>STABLE</v>
          </cell>
          <cell r="AU222" t="str">
            <v>-</v>
          </cell>
          <cell r="AV222" t="str">
            <v>MH14LQ6897</v>
          </cell>
          <cell r="AW222" t="str">
            <v>BULLET 350 BLACK GOLD</v>
          </cell>
          <cell r="AX222">
            <v>45457</v>
          </cell>
          <cell r="AY222">
            <v>30</v>
          </cell>
          <cell r="AZ222" t="str">
            <v>06.07.26</v>
          </cell>
          <cell r="BA222" t="str">
            <v>VIJAY NIKAM</v>
          </cell>
          <cell r="EO222">
            <v>1</v>
          </cell>
          <cell r="ER222">
            <v>1</v>
          </cell>
          <cell r="ES222">
            <v>1</v>
          </cell>
          <cell r="ET222" t="str">
            <v>DUWT0025</v>
          </cell>
          <cell r="EU222" t="e">
            <v>#N/A</v>
          </cell>
          <cell r="EV222" t="str">
            <v>Allocated</v>
          </cell>
          <cell r="EW222" t="e">
            <v>#N/A</v>
          </cell>
          <cell r="EX222" t="e">
            <v>#N/A</v>
          </cell>
          <cell r="EY222" t="e">
            <v>#N/A</v>
          </cell>
        </row>
        <row r="223">
          <cell r="A223">
            <v>465200754</v>
          </cell>
          <cell r="B223" t="str">
            <v>SARALA MAHENDRA HIVALE</v>
          </cell>
          <cell r="C223" t="str">
            <v>ONLINE</v>
          </cell>
          <cell r="D223" t="str">
            <v>21.07.26</v>
          </cell>
          <cell r="E223">
            <v>3694</v>
          </cell>
          <cell r="I223">
            <v>3616</v>
          </cell>
          <cell r="J223">
            <v>3616</v>
          </cell>
          <cell r="K223">
            <v>3616</v>
          </cell>
          <cell r="L223">
            <v>3538</v>
          </cell>
          <cell r="M223">
            <v>1</v>
          </cell>
          <cell r="N223" t="str">
            <v xml:space="preserve">STABLE </v>
          </cell>
          <cell r="O223" t="str">
            <v>PAID</v>
          </cell>
          <cell r="P223" t="str">
            <v>TANAJI SURVASE</v>
          </cell>
          <cell r="Q223">
            <v>60587</v>
          </cell>
          <cell r="R223">
            <v>0</v>
          </cell>
          <cell r="S223">
            <v>0</v>
          </cell>
          <cell r="T223">
            <v>3918.54</v>
          </cell>
          <cell r="U223" t="str">
            <v>12.06.26</v>
          </cell>
          <cell r="V223">
            <v>8.7649029715967941E-2</v>
          </cell>
          <cell r="W223">
            <v>3.1910996652482881E-3</v>
          </cell>
          <cell r="X223" t="str">
            <v xml:space="preserve">STABLE </v>
          </cell>
          <cell r="Y223" t="str">
            <v>MPTP</v>
          </cell>
          <cell r="Z223" t="str">
            <v>PAID</v>
          </cell>
          <cell r="AA223" t="str">
            <v>MPTP</v>
          </cell>
          <cell r="AB223" t="str">
            <v>Add not found</v>
          </cell>
          <cell r="AC223">
            <v>21</v>
          </cell>
          <cell r="AD223" t="str">
            <v>CAVNA</v>
          </cell>
          <cell r="AF223" t="str">
            <v>-</v>
          </cell>
          <cell r="AH223" t="str">
            <v>PIRANGUT</v>
          </cell>
          <cell r="AL223">
            <v>3616</v>
          </cell>
          <cell r="AM223">
            <v>60587</v>
          </cell>
          <cell r="AN223">
            <v>26</v>
          </cell>
          <cell r="AO223">
            <v>25</v>
          </cell>
          <cell r="AP223" t="str">
            <v>STABLE</v>
          </cell>
          <cell r="AU223" t="str">
            <v>REGULAR</v>
          </cell>
          <cell r="AV223" t="str">
            <v>MH19EN7140</v>
          </cell>
          <cell r="AW223" t="str">
            <v>SPLENDOR PLUS I3S DRS C FI OTHERS</v>
          </cell>
          <cell r="AX223">
            <v>45670</v>
          </cell>
          <cell r="AY223">
            <v>36</v>
          </cell>
          <cell r="AZ223" t="str">
            <v>02.07.26</v>
          </cell>
          <cell r="BA223" t="str">
            <v>KAILASH ATKARI</v>
          </cell>
          <cell r="BU223">
            <v>1</v>
          </cell>
          <cell r="BX223">
            <v>1</v>
          </cell>
          <cell r="ER223">
            <v>2</v>
          </cell>
          <cell r="ES223">
            <v>1</v>
          </cell>
          <cell r="ET223" t="str">
            <v>DUWT0030</v>
          </cell>
          <cell r="EU223" t="str">
            <v>APBCGew5I3c</v>
          </cell>
          <cell r="EV223" t="str">
            <v>Allocated</v>
          </cell>
          <cell r="EW223" t="str">
            <v>Address Not Found (NC_ANF)</v>
          </cell>
          <cell r="EX223" t="str">
            <v xml:space="preserve">Address not found </v>
          </cell>
          <cell r="EY223">
            <v>46210</v>
          </cell>
        </row>
        <row r="224">
          <cell r="A224">
            <v>466006259</v>
          </cell>
          <cell r="B224" t="str">
            <v>ARIF S O TAHIR KHAN</v>
          </cell>
          <cell r="H224" t="str">
            <v>BANK STABLE 27</v>
          </cell>
          <cell r="I224">
            <v>5635</v>
          </cell>
          <cell r="J224">
            <v>5579</v>
          </cell>
          <cell r="K224">
            <v>5709</v>
          </cell>
          <cell r="L224">
            <v>11214</v>
          </cell>
          <cell r="M224">
            <v>1</v>
          </cell>
          <cell r="N224" t="str">
            <v xml:space="preserve">STABLE </v>
          </cell>
          <cell r="O224" t="str">
            <v>PAID</v>
          </cell>
          <cell r="P224" t="str">
            <v>NITIN KADAM</v>
          </cell>
          <cell r="Q224">
            <v>60521</v>
          </cell>
          <cell r="R224">
            <v>130</v>
          </cell>
          <cell r="S224">
            <v>0</v>
          </cell>
          <cell r="T224">
            <v>4878.42</v>
          </cell>
          <cell r="U224" t="str">
            <v>FLOW</v>
          </cell>
          <cell r="V224">
            <v>2.0848453049158687E-2</v>
          </cell>
          <cell r="W224">
            <v>3.1876234644476809E-3</v>
          </cell>
          <cell r="X224" t="str">
            <v xml:space="preserve">STABLE </v>
          </cell>
          <cell r="Y224" t="str">
            <v>MPTP</v>
          </cell>
          <cell r="Z224" t="str">
            <v>MPTP</v>
          </cell>
          <cell r="AA224" t="str">
            <v>MPTP</v>
          </cell>
          <cell r="AB224" t="str">
            <v>Add not found</v>
          </cell>
          <cell r="AC224">
            <v>21</v>
          </cell>
          <cell r="AD224" t="str">
            <v>CAVNA</v>
          </cell>
          <cell r="AF224" t="str">
            <v>-</v>
          </cell>
          <cell r="AH224" t="str">
            <v>THERGAON</v>
          </cell>
          <cell r="AL224">
            <v>10587.42</v>
          </cell>
          <cell r="AM224">
            <v>60521</v>
          </cell>
          <cell r="AN224">
            <v>26</v>
          </cell>
          <cell r="AO224">
            <v>25</v>
          </cell>
          <cell r="AP224" t="str">
            <v>STABLE</v>
          </cell>
          <cell r="AU224" t="str">
            <v>-</v>
          </cell>
          <cell r="AV224" t="str">
            <v>MH14MJ7138</v>
          </cell>
          <cell r="AW224" t="str">
            <v>HONDA ACTIVA DLX 2B</v>
          </cell>
          <cell r="AX224">
            <v>45775</v>
          </cell>
          <cell r="AY224">
            <v>24</v>
          </cell>
          <cell r="AZ224" t="str">
            <v>06.07.26</v>
          </cell>
          <cell r="BA224" t="str">
            <v>KAILASH ATKARI</v>
          </cell>
          <cell r="EO224">
            <v>1</v>
          </cell>
          <cell r="ER224">
            <v>1</v>
          </cell>
          <cell r="ES224">
            <v>1</v>
          </cell>
          <cell r="ET224" t="str">
            <v>ZBHT0011</v>
          </cell>
          <cell r="EU224" t="e">
            <v>#N/A</v>
          </cell>
          <cell r="EV224" t="str">
            <v>Allocated</v>
          </cell>
          <cell r="EW224" t="e">
            <v>#N/A</v>
          </cell>
          <cell r="EX224" t="e">
            <v>#N/A</v>
          </cell>
          <cell r="EY224" t="e">
            <v>#N/A</v>
          </cell>
        </row>
        <row r="225">
          <cell r="A225">
            <v>464416787</v>
          </cell>
          <cell r="B225" t="str">
            <v>MUKUND GYANOBA KENDRE</v>
          </cell>
          <cell r="I225">
            <v>2766</v>
          </cell>
          <cell r="J225">
            <v>10388.98</v>
          </cell>
          <cell r="K225">
            <v>2398.9799999999996</v>
          </cell>
          <cell r="L225">
            <v>13154.98</v>
          </cell>
          <cell r="M225">
            <v>4</v>
          </cell>
          <cell r="N225" t="str">
            <v>FLOW</v>
          </cell>
          <cell r="O225" t="str">
            <v>UNPAID</v>
          </cell>
          <cell r="P225" t="str">
            <v>AMOL DHUMAL</v>
          </cell>
          <cell r="Q225">
            <v>60471</v>
          </cell>
          <cell r="R225">
            <v>308</v>
          </cell>
          <cell r="S225">
            <v>0</v>
          </cell>
          <cell r="T225">
            <v>2250</v>
          </cell>
          <cell r="U225" t="str">
            <v>FLOW</v>
          </cell>
          <cell r="V225">
            <v>0.16370148187050282</v>
          </cell>
          <cell r="W225">
            <v>2.3296721883748785E-2</v>
          </cell>
          <cell r="X225" t="str">
            <v>FLOW</v>
          </cell>
          <cell r="Y225" t="str">
            <v>NC</v>
          </cell>
          <cell r="Z225" t="str">
            <v>NC</v>
          </cell>
          <cell r="AA225" t="str">
            <v>NC</v>
          </cell>
          <cell r="AB225" t="str">
            <v>sHIFTED</v>
          </cell>
          <cell r="AD225" t="str">
            <v>CNAVNA</v>
          </cell>
          <cell r="AF225" t="str">
            <v>ELG</v>
          </cell>
          <cell r="AH225" t="str">
            <v>RANJAN GAON</v>
          </cell>
          <cell r="AL225">
            <v>10388.98</v>
          </cell>
          <cell r="AM225">
            <v>60471</v>
          </cell>
          <cell r="AN225">
            <v>118</v>
          </cell>
          <cell r="AO225">
            <v>147</v>
          </cell>
          <cell r="AP225" t="str">
            <v>FLOW</v>
          </cell>
          <cell r="AU225" t="str">
            <v>NPA</v>
          </cell>
          <cell r="AV225" t="str">
            <v>MH44AD8553</v>
          </cell>
          <cell r="AW225" t="str">
            <v>HONDA SHINE 100 OBD2</v>
          </cell>
          <cell r="AX225">
            <v>45588</v>
          </cell>
          <cell r="AY225">
            <v>42</v>
          </cell>
          <cell r="AZ225" t="str">
            <v>02.07.26</v>
          </cell>
          <cell r="BA225" t="str">
            <v>KAILASH ATKARI</v>
          </cell>
          <cell r="BU225">
            <v>1</v>
          </cell>
          <cell r="BX225">
            <v>1</v>
          </cell>
          <cell r="ER225">
            <v>2</v>
          </cell>
          <cell r="ES225">
            <v>1</v>
          </cell>
          <cell r="ET225" t="str">
            <v>ZBHT0024</v>
          </cell>
          <cell r="EU225" t="str">
            <v>G68mS_9R0w7</v>
          </cell>
          <cell r="EV225" t="str">
            <v>Allocated</v>
          </cell>
          <cell r="EW225" t="str">
            <v>Shifted (NC_SFTD)</v>
          </cell>
          <cell r="EX225" t="str">
            <v xml:space="preserve">Shifted </v>
          </cell>
          <cell r="EY225">
            <v>46210</v>
          </cell>
        </row>
        <row r="226">
          <cell r="A226">
            <v>461722676</v>
          </cell>
          <cell r="B226" t="str">
            <v>SAHIL SANJAY GUNJAL</v>
          </cell>
          <cell r="I226">
            <v>7179</v>
          </cell>
          <cell r="J226">
            <v>7179</v>
          </cell>
          <cell r="K226">
            <v>7256</v>
          </cell>
          <cell r="L226">
            <v>14358</v>
          </cell>
          <cell r="M226">
            <v>1</v>
          </cell>
          <cell r="N226" t="str">
            <v>FLOW</v>
          </cell>
          <cell r="O226" t="str">
            <v>UNPAID</v>
          </cell>
          <cell r="P226" t="str">
            <v>AMOL DHUMAL</v>
          </cell>
          <cell r="Q226">
            <v>60322</v>
          </cell>
          <cell r="R226">
            <v>77</v>
          </cell>
          <cell r="S226">
            <v>0</v>
          </cell>
          <cell r="T226">
            <v>2517</v>
          </cell>
          <cell r="U226" t="str">
            <v>-</v>
          </cell>
          <cell r="V226">
            <v>3.7909421294352021E-2</v>
          </cell>
          <cell r="W226">
            <v>3.1771421923367589E-3</v>
          </cell>
          <cell r="X226" t="str">
            <v>FLOW</v>
          </cell>
          <cell r="Y226" t="str">
            <v>MPTP</v>
          </cell>
          <cell r="Z226" t="str">
            <v>-</v>
          </cell>
          <cell r="AA226" t="str">
            <v>MPTP</v>
          </cell>
          <cell r="AB226" t="str">
            <v>Shiftd to pune for job purpos</v>
          </cell>
          <cell r="AC226">
            <v>31</v>
          </cell>
          <cell r="AD226" t="str">
            <v>CAVA</v>
          </cell>
          <cell r="AF226" t="str">
            <v>-</v>
          </cell>
          <cell r="AH226" t="str">
            <v>SHIRUR</v>
          </cell>
          <cell r="AL226">
            <v>7179</v>
          </cell>
          <cell r="AM226">
            <v>60322</v>
          </cell>
          <cell r="AN226">
            <v>26</v>
          </cell>
          <cell r="AO226">
            <v>55</v>
          </cell>
          <cell r="AP226" t="str">
            <v>FLOW</v>
          </cell>
          <cell r="AU226" t="str">
            <v>REGULAR</v>
          </cell>
          <cell r="AV226" t="str">
            <v>MH12WL4029</v>
          </cell>
          <cell r="AW226" t="str">
            <v>YAMAHA MT15 V2 METALLIC BLACK</v>
          </cell>
          <cell r="AX226">
            <v>45321</v>
          </cell>
          <cell r="AY226">
            <v>36</v>
          </cell>
          <cell r="AZ226" t="str">
            <v>02.07.26</v>
          </cell>
          <cell r="BA226" t="str">
            <v>KAILASH ATKARI</v>
          </cell>
          <cell r="BU226">
            <v>1</v>
          </cell>
          <cell r="BX226">
            <v>1</v>
          </cell>
          <cell r="ER226">
            <v>2</v>
          </cell>
          <cell r="ES226">
            <v>1</v>
          </cell>
          <cell r="ET226" t="str">
            <v>ZBHT0024</v>
          </cell>
          <cell r="EU226" t="str">
            <v>GoGABiBr8P89</v>
          </cell>
          <cell r="EV226" t="str">
            <v>Allocated</v>
          </cell>
          <cell r="EW226" t="str">
            <v>Promise To Pay (PTP)</v>
          </cell>
          <cell r="EX226" t="str">
            <v>Ptp</v>
          </cell>
          <cell r="EY226">
            <v>46223</v>
          </cell>
        </row>
        <row r="227">
          <cell r="A227">
            <v>464769975</v>
          </cell>
          <cell r="B227" t="str">
            <v>KHARAT AMIT VILAS</v>
          </cell>
          <cell r="H227" t="str">
            <v>BANK STABLE 08</v>
          </cell>
          <cell r="I227">
            <v>3843</v>
          </cell>
          <cell r="J227">
            <v>3843</v>
          </cell>
          <cell r="K227">
            <v>3905</v>
          </cell>
          <cell r="L227">
            <v>7686</v>
          </cell>
          <cell r="M227">
            <v>1</v>
          </cell>
          <cell r="N227" t="str">
            <v xml:space="preserve">STABLE </v>
          </cell>
          <cell r="O227" t="str">
            <v>UNPAID</v>
          </cell>
          <cell r="P227" t="str">
            <v>AMOL DHUMAL</v>
          </cell>
          <cell r="Q227">
            <v>60248</v>
          </cell>
          <cell r="R227">
            <v>62</v>
          </cell>
          <cell r="S227">
            <v>0</v>
          </cell>
          <cell r="T227">
            <v>4023</v>
          </cell>
          <cell r="U227" t="str">
            <v>-</v>
          </cell>
          <cell r="V227">
            <v>3.7862915920263265E-2</v>
          </cell>
          <cell r="W227">
            <v>3.1732446338633511E-3</v>
          </cell>
          <cell r="X227" t="str">
            <v xml:space="preserve">STABLE </v>
          </cell>
          <cell r="Y227" t="str">
            <v>PAID</v>
          </cell>
          <cell r="Z227" t="str">
            <v>-</v>
          </cell>
          <cell r="AA227" t="str">
            <v>PAID</v>
          </cell>
          <cell r="AF227" t="str">
            <v>-</v>
          </cell>
          <cell r="AH227" t="str">
            <v>KAREGAON</v>
          </cell>
          <cell r="AL227">
            <v>3843</v>
          </cell>
          <cell r="AM227">
            <v>60248</v>
          </cell>
          <cell r="AN227">
            <v>26</v>
          </cell>
          <cell r="AO227">
            <v>25</v>
          </cell>
          <cell r="AP227" t="str">
            <v>STABLE</v>
          </cell>
          <cell r="AU227" t="str">
            <v>REGULAR</v>
          </cell>
          <cell r="AV227" t="str">
            <v>MH12XP1083</v>
          </cell>
          <cell r="AW227" t="str">
            <v>HONDA SP 125 BS VI DRUM</v>
          </cell>
          <cell r="AX227">
            <v>45621</v>
          </cell>
          <cell r="AY227">
            <v>36</v>
          </cell>
          <cell r="AZ227" t="str">
            <v>02.07.26</v>
          </cell>
          <cell r="BA227" t="str">
            <v>KAILASH ATKARI</v>
          </cell>
          <cell r="BU227">
            <v>1</v>
          </cell>
          <cell r="BX227">
            <v>1</v>
          </cell>
          <cell r="ER227">
            <v>2</v>
          </cell>
          <cell r="ES227">
            <v>1</v>
          </cell>
          <cell r="ET227" t="str">
            <v>ZBHT0024</v>
          </cell>
          <cell r="EU227" t="str">
            <v>k29kRURCv6tb</v>
          </cell>
          <cell r="EV227" t="str">
            <v>Allocated</v>
          </cell>
          <cell r="EW227" t="str">
            <v>Address Not Found (NC_ANF)</v>
          </cell>
          <cell r="EX227" t="str">
            <v xml:space="preserve">Address not found </v>
          </cell>
          <cell r="EY227">
            <v>46210</v>
          </cell>
        </row>
        <row r="228">
          <cell r="A228">
            <v>465074858</v>
          </cell>
          <cell r="B228" t="str">
            <v>TANOJA SIKANDAR MUNDE</v>
          </cell>
          <cell r="C228" t="str">
            <v>ONLINE</v>
          </cell>
          <cell r="D228" t="str">
            <v>06.07.26</v>
          </cell>
          <cell r="E228">
            <v>3753</v>
          </cell>
          <cell r="I228">
            <v>3677</v>
          </cell>
          <cell r="J228">
            <v>3677</v>
          </cell>
          <cell r="K228">
            <v>3732</v>
          </cell>
          <cell r="L228">
            <v>3601</v>
          </cell>
          <cell r="M228">
            <v>1</v>
          </cell>
          <cell r="N228" t="str">
            <v xml:space="preserve">STABLE </v>
          </cell>
          <cell r="O228" t="str">
            <v>PAID</v>
          </cell>
          <cell r="P228" t="str">
            <v>SACHIN KHAPRE</v>
          </cell>
          <cell r="Q228">
            <v>59879</v>
          </cell>
          <cell r="R228">
            <v>55</v>
          </cell>
          <cell r="S228">
            <v>0</v>
          </cell>
          <cell r="T228">
            <v>3009</v>
          </cell>
          <cell r="U228" t="str">
            <v>-</v>
          </cell>
          <cell r="V228">
            <v>7.1620772251075479E-2</v>
          </cell>
          <cell r="W228">
            <v>3.1538095112054109E-3</v>
          </cell>
          <cell r="X228" t="str">
            <v>RB</v>
          </cell>
          <cell r="Y228" t="str">
            <v>PAID</v>
          </cell>
          <cell r="Z228" t="str">
            <v>-</v>
          </cell>
          <cell r="AA228" t="str">
            <v>PAID</v>
          </cell>
          <cell r="AD228" t="str">
            <v>CAVNA</v>
          </cell>
          <cell r="AF228" t="str">
            <v>-</v>
          </cell>
          <cell r="AH228" t="str">
            <v>PIMPLE SAUDAGAR</v>
          </cell>
          <cell r="AL228">
            <v>3677</v>
          </cell>
          <cell r="AM228">
            <v>59879</v>
          </cell>
          <cell r="AN228">
            <v>26</v>
          </cell>
          <cell r="AO228">
            <v>25</v>
          </cell>
          <cell r="AP228" t="str">
            <v>STABLE</v>
          </cell>
          <cell r="AU228" t="str">
            <v>REGULAR</v>
          </cell>
          <cell r="AV228" t="str">
            <v>MH14MB4572</v>
          </cell>
          <cell r="AW228" t="str">
            <v>HONDA ACTIVA 125 SMART</v>
          </cell>
          <cell r="AX228">
            <v>45656</v>
          </cell>
          <cell r="AY228">
            <v>36</v>
          </cell>
          <cell r="AZ228" t="str">
            <v>02.07.26</v>
          </cell>
          <cell r="BA228" t="str">
            <v>KAILASH ATKARI</v>
          </cell>
          <cell r="BX228">
            <v>1</v>
          </cell>
          <cell r="CM228">
            <v>1</v>
          </cell>
          <cell r="DH228">
            <v>1</v>
          </cell>
          <cell r="EC228">
            <v>1</v>
          </cell>
          <cell r="ER228">
            <v>4</v>
          </cell>
          <cell r="ES228">
            <v>1</v>
          </cell>
          <cell r="ET228" t="str">
            <v>ZBHT0015</v>
          </cell>
          <cell r="EU228" t="str">
            <v>A2xkuOuyov1</v>
          </cell>
          <cell r="EV228" t="str">
            <v>Allocated</v>
          </cell>
          <cell r="EW228" t="str">
            <v>Promise To Pay (PTP)</v>
          </cell>
          <cell r="EX228" t="str">
            <v>Visited at customer residence address. Customer 1 emi promise to pay on date. Balance emi after 7/8 days. Vehicle with him.</v>
          </cell>
          <cell r="EY228">
            <v>46223</v>
          </cell>
        </row>
        <row r="229">
          <cell r="A229">
            <v>463773768</v>
          </cell>
          <cell r="B229" t="str">
            <v>RUSHAB RAMCHANDRA SABLE</v>
          </cell>
          <cell r="C229" t="str">
            <v>ONLINE</v>
          </cell>
          <cell r="D229" t="str">
            <v>17.07.26</v>
          </cell>
          <cell r="E229">
            <v>4530</v>
          </cell>
          <cell r="I229">
            <v>4522</v>
          </cell>
          <cell r="J229">
            <v>4112</v>
          </cell>
          <cell r="K229">
            <v>4216</v>
          </cell>
          <cell r="L229">
            <v>4104</v>
          </cell>
          <cell r="M229">
            <v>1</v>
          </cell>
          <cell r="N229" t="str">
            <v xml:space="preserve">STABLE </v>
          </cell>
          <cell r="O229" t="str">
            <v>PAID</v>
          </cell>
          <cell r="P229" t="str">
            <v>NITIN KADAM</v>
          </cell>
          <cell r="Q229">
            <v>59763</v>
          </cell>
          <cell r="R229">
            <v>104</v>
          </cell>
          <cell r="S229">
            <v>0</v>
          </cell>
          <cell r="T229">
            <v>3147</v>
          </cell>
          <cell r="U229" t="str">
            <v>22.06.26</v>
          </cell>
          <cell r="V229">
            <v>2.0587334967645456E-2</v>
          </cell>
          <cell r="W229">
            <v>3.1476998249497985E-3</v>
          </cell>
          <cell r="X229" t="str">
            <v xml:space="preserve">STABLE </v>
          </cell>
          <cell r="Y229" t="str">
            <v>PAID</v>
          </cell>
          <cell r="Z229" t="str">
            <v>PTP</v>
          </cell>
          <cell r="AA229" t="str">
            <v>PAID</v>
          </cell>
          <cell r="AD229" t="str">
            <v>CAVA</v>
          </cell>
          <cell r="AF229" t="str">
            <v>-</v>
          </cell>
          <cell r="AH229" t="str">
            <v>CHINCHWAD</v>
          </cell>
          <cell r="AL229">
            <v>4112</v>
          </cell>
          <cell r="AM229">
            <v>59763</v>
          </cell>
          <cell r="AN229">
            <v>26</v>
          </cell>
          <cell r="AO229">
            <v>25</v>
          </cell>
          <cell r="AP229" t="str">
            <v>STABLE</v>
          </cell>
          <cell r="AU229" t="str">
            <v>NPA</v>
          </cell>
          <cell r="AV229" t="str">
            <v>MH14LV1808</v>
          </cell>
          <cell r="AW229" t="str">
            <v>PIAGGIO VESPA VXL 125</v>
          </cell>
          <cell r="AX229">
            <v>45520</v>
          </cell>
          <cell r="AY229">
            <v>36</v>
          </cell>
          <cell r="AZ229" t="str">
            <v>02.07.26</v>
          </cell>
          <cell r="BA229" t="str">
            <v>KAILASH ATKARI</v>
          </cell>
          <cell r="BI229">
            <v>1</v>
          </cell>
          <cell r="CM229">
            <v>1</v>
          </cell>
          <cell r="ER229">
            <v>2</v>
          </cell>
          <cell r="ES229">
            <v>1</v>
          </cell>
          <cell r="ET229" t="str">
            <v>ZBHT0011</v>
          </cell>
          <cell r="EU229" t="str">
            <v>G21LrC0UoS</v>
          </cell>
          <cell r="EV229" t="str">
            <v>Allocated</v>
          </cell>
          <cell r="EW229" t="str">
            <v>Left Message (LMCB)</v>
          </cell>
          <cell r="EX229" t="str">
            <v xml:space="preserve">Visit cm residence address cm is not at home lm with wife </v>
          </cell>
          <cell r="EY229">
            <v>46206</v>
          </cell>
        </row>
        <row r="230">
          <cell r="A230">
            <v>465315718</v>
          </cell>
          <cell r="B230" t="str">
            <v>SMITESH ROHIDAS BHANUSGHARE</v>
          </cell>
          <cell r="I230">
            <v>3178</v>
          </cell>
          <cell r="J230">
            <v>9399</v>
          </cell>
          <cell r="K230">
            <v>3455</v>
          </cell>
          <cell r="L230">
            <v>12577</v>
          </cell>
          <cell r="M230">
            <v>3</v>
          </cell>
          <cell r="N230" t="str">
            <v>FLOW</v>
          </cell>
          <cell r="O230" t="str">
            <v>UNPAID</v>
          </cell>
          <cell r="P230" t="str">
            <v>SACHIN INGALE</v>
          </cell>
          <cell r="Q230">
            <v>59755</v>
          </cell>
          <cell r="R230">
            <v>412</v>
          </cell>
          <cell r="S230">
            <v>0</v>
          </cell>
          <cell r="T230">
            <v>4950</v>
          </cell>
          <cell r="U230" t="str">
            <v>FLOW</v>
          </cell>
          <cell r="V230">
            <v>0.23340241466721007</v>
          </cell>
          <cell r="W230">
            <v>1.913791168612964E-2</v>
          </cell>
          <cell r="X230" t="str">
            <v xml:space="preserve">STABLE </v>
          </cell>
          <cell r="Y230" t="str">
            <v>PTP</v>
          </cell>
          <cell r="Z230" t="str">
            <v>PTP</v>
          </cell>
          <cell r="AA230" t="str">
            <v>PTP</v>
          </cell>
          <cell r="AC230">
            <v>25</v>
          </cell>
          <cell r="AD230" t="str">
            <v>CAVA</v>
          </cell>
          <cell r="AF230" t="str">
            <v>ELG</v>
          </cell>
          <cell r="AH230" t="str">
            <v>SHILTANAE</v>
          </cell>
          <cell r="AL230">
            <v>9399</v>
          </cell>
          <cell r="AM230">
            <v>59755</v>
          </cell>
          <cell r="AN230">
            <v>87</v>
          </cell>
          <cell r="AO230">
            <v>116</v>
          </cell>
          <cell r="AP230" t="str">
            <v>FLOW</v>
          </cell>
          <cell r="AU230" t="str">
            <v>NPA</v>
          </cell>
          <cell r="AV230" t="str">
            <v>MH14MD6202</v>
          </cell>
          <cell r="AW230" t="str">
            <v>SPLENDOR PLUS I3S DRSC FI</v>
          </cell>
          <cell r="AX230">
            <v>45681</v>
          </cell>
          <cell r="AY230">
            <v>36</v>
          </cell>
          <cell r="AZ230" t="str">
            <v>02.07.26</v>
          </cell>
          <cell r="BA230" t="str">
            <v>VIJAY NIKAM</v>
          </cell>
          <cell r="CM230">
            <v>1</v>
          </cell>
          <cell r="ER230">
            <v>1</v>
          </cell>
          <cell r="ES230">
            <v>1</v>
          </cell>
          <cell r="ET230" t="str">
            <v>ZBHT0013</v>
          </cell>
          <cell r="EU230" t="str">
            <v>G2nGSdZiFRPm</v>
          </cell>
          <cell r="EV230" t="str">
            <v>Allocated</v>
          </cell>
          <cell r="EW230" t="e">
            <v>#N/A</v>
          </cell>
          <cell r="EX230" t="e">
            <v>#N/A</v>
          </cell>
          <cell r="EY230" t="e">
            <v>#N/A</v>
          </cell>
        </row>
        <row r="231">
          <cell r="A231">
            <v>459446869</v>
          </cell>
          <cell r="B231" t="str">
            <v>VINAYAK SHIVRAM PAWAR</v>
          </cell>
          <cell r="H231" t="str">
            <v>BANK STABLE 08</v>
          </cell>
          <cell r="I231">
            <v>4361</v>
          </cell>
          <cell r="J231">
            <v>4122</v>
          </cell>
          <cell r="K231">
            <v>4207</v>
          </cell>
          <cell r="L231">
            <v>8483</v>
          </cell>
          <cell r="M231">
            <v>1</v>
          </cell>
          <cell r="N231" t="str">
            <v xml:space="preserve">STABLE </v>
          </cell>
          <cell r="O231" t="str">
            <v>UNPAID</v>
          </cell>
          <cell r="P231" t="str">
            <v>AKSHAY KARALE</v>
          </cell>
          <cell r="Q231">
            <v>59692.15</v>
          </cell>
          <cell r="R231">
            <v>85</v>
          </cell>
          <cell r="S231">
            <v>0</v>
          </cell>
          <cell r="T231">
            <v>6439</v>
          </cell>
          <cell r="U231" t="str">
            <v>26.06.26</v>
          </cell>
          <cell r="V231">
            <v>5.0942919997789625E-2</v>
          </cell>
          <cell r="W231">
            <v>3.1439681760600559E-3</v>
          </cell>
          <cell r="X231" t="str">
            <v xml:space="preserve">STABLE </v>
          </cell>
          <cell r="Y231" t="str">
            <v>PAID</v>
          </cell>
          <cell r="Z231" t="str">
            <v>PTP</v>
          </cell>
          <cell r="AA231" t="str">
            <v>PAID</v>
          </cell>
          <cell r="AD231" t="str">
            <v>CAVA</v>
          </cell>
          <cell r="AF231" t="str">
            <v>-</v>
          </cell>
          <cell r="AH231" t="str">
            <v>BHOR</v>
          </cell>
          <cell r="AL231">
            <v>4122</v>
          </cell>
          <cell r="AM231">
            <v>59692.15</v>
          </cell>
          <cell r="AN231">
            <v>26</v>
          </cell>
          <cell r="AO231">
            <v>25</v>
          </cell>
          <cell r="AP231" t="str">
            <v>STABLE</v>
          </cell>
          <cell r="AU231" t="str">
            <v>NPA</v>
          </cell>
          <cell r="AV231" t="str">
            <v>MH12VY505</v>
          </cell>
          <cell r="AW231" t="str">
            <v>RE BULLET 350 EFI BLACK</v>
          </cell>
          <cell r="AX231">
            <v>45156</v>
          </cell>
          <cell r="AY231">
            <v>48</v>
          </cell>
          <cell r="AZ231" t="str">
            <v>02.07.26</v>
          </cell>
          <cell r="BA231" t="str">
            <v>VIJAY NIKAM</v>
          </cell>
          <cell r="BR231">
            <v>1</v>
          </cell>
          <cell r="EC231">
            <v>1</v>
          </cell>
          <cell r="ER231">
            <v>2</v>
          </cell>
          <cell r="ES231">
            <v>1</v>
          </cell>
          <cell r="ET231" t="str">
            <v>DUWT0011</v>
          </cell>
          <cell r="EU231" t="str">
            <v>G67Fj0S_Egz</v>
          </cell>
          <cell r="EV231" t="str">
            <v>Allocated</v>
          </cell>
          <cell r="EW231" t="str">
            <v>Promise To Pay (PTP)</v>
          </cell>
          <cell r="EX231" t="str">
            <v>Customer office address vijit promise to pay amt. 20.07.2026</v>
          </cell>
          <cell r="EY231">
            <v>46223</v>
          </cell>
        </row>
        <row r="232">
          <cell r="A232">
            <v>463265509</v>
          </cell>
          <cell r="B232" t="str">
            <v>VIKAS NARESH JADHAV</v>
          </cell>
          <cell r="C232" t="str">
            <v>ONLINE</v>
          </cell>
          <cell r="D232" t="str">
            <v>28.07.26</v>
          </cell>
          <cell r="E232">
            <v>4850</v>
          </cell>
          <cell r="I232">
            <v>4731</v>
          </cell>
          <cell r="J232">
            <v>4709</v>
          </cell>
          <cell r="K232">
            <v>4828</v>
          </cell>
          <cell r="L232">
            <v>4590</v>
          </cell>
          <cell r="M232">
            <v>1</v>
          </cell>
          <cell r="N232" t="str">
            <v xml:space="preserve">STABLE </v>
          </cell>
          <cell r="O232" t="str">
            <v>PAID</v>
          </cell>
          <cell r="P232" t="str">
            <v>PARMESHWAR KOTULE</v>
          </cell>
          <cell r="Q232">
            <v>59430</v>
          </cell>
          <cell r="R232">
            <v>119</v>
          </cell>
          <cell r="S232">
            <v>0</v>
          </cell>
          <cell r="T232">
            <v>2250</v>
          </cell>
          <cell r="U232" t="str">
            <v>30.06.26</v>
          </cell>
          <cell r="V232">
            <v>0.13468677336451776</v>
          </cell>
          <cell r="W232">
            <v>3.1301608118194622E-3</v>
          </cell>
          <cell r="X232" t="str">
            <v xml:space="preserve">STABLE </v>
          </cell>
          <cell r="Y232" t="str">
            <v>PTP</v>
          </cell>
          <cell r="Z232" t="str">
            <v>PTP</v>
          </cell>
          <cell r="AA232" t="str">
            <v>PTP</v>
          </cell>
          <cell r="AC232">
            <v>29</v>
          </cell>
          <cell r="AD232" t="str">
            <v>CAVA</v>
          </cell>
          <cell r="AF232" t="str">
            <v>-</v>
          </cell>
          <cell r="AH232" t="str">
            <v>JAMBHUL WADI</v>
          </cell>
          <cell r="AL232">
            <v>4709</v>
          </cell>
          <cell r="AM232">
            <v>59430</v>
          </cell>
          <cell r="AN232">
            <v>26</v>
          </cell>
          <cell r="AO232">
            <v>25</v>
          </cell>
          <cell r="AP232" t="str">
            <v>STABLE</v>
          </cell>
          <cell r="AU232" t="str">
            <v>REGULAR</v>
          </cell>
          <cell r="AV232" t="str">
            <v>MH14LR2229</v>
          </cell>
          <cell r="AW232" t="str">
            <v>BAJAJ PULSAR NS 125 UG</v>
          </cell>
          <cell r="AX232">
            <v>45464</v>
          </cell>
          <cell r="AY232">
            <v>36</v>
          </cell>
          <cell r="AZ232" t="str">
            <v>02.07.26</v>
          </cell>
          <cell r="BA232" t="str">
            <v>VIJAY NIKAM</v>
          </cell>
          <cell r="CM232">
            <v>1</v>
          </cell>
          <cell r="DH232">
            <v>1</v>
          </cell>
          <cell r="EO232">
            <v>1</v>
          </cell>
          <cell r="ER232">
            <v>3</v>
          </cell>
          <cell r="ES232">
            <v>1</v>
          </cell>
          <cell r="ET232" t="str">
            <v>DUWT0027</v>
          </cell>
          <cell r="EU232" t="str">
            <v>GPnA5XxDgrK7</v>
          </cell>
          <cell r="EV232" t="str">
            <v>Allocated</v>
          </cell>
          <cell r="EW232" t="str">
            <v>Door Locked (NC_DL)</v>
          </cell>
          <cell r="EX232" t="str">
            <v xml:space="preserve">Visited to Customers residence address but Customers residence is Door Lock </v>
          </cell>
          <cell r="EY232">
            <v>46207</v>
          </cell>
        </row>
        <row r="233">
          <cell r="A233">
            <v>462002443</v>
          </cell>
          <cell r="B233" t="str">
            <v>RAJASHREE BAPU MANE</v>
          </cell>
          <cell r="I233">
            <v>5840</v>
          </cell>
          <cell r="J233">
            <v>11680</v>
          </cell>
          <cell r="K233">
            <v>6081</v>
          </cell>
          <cell r="L233">
            <v>17520</v>
          </cell>
          <cell r="M233">
            <v>2</v>
          </cell>
          <cell r="N233" t="str">
            <v>FLOW</v>
          </cell>
          <cell r="O233" t="str">
            <v>UNPAID</v>
          </cell>
          <cell r="P233" t="str">
            <v>TANAJI SURVASE</v>
          </cell>
          <cell r="Q233">
            <v>59239</v>
          </cell>
          <cell r="R233">
            <v>241</v>
          </cell>
          <cell r="S233">
            <v>0</v>
          </cell>
          <cell r="T233">
            <v>900</v>
          </cell>
          <cell r="U233" t="str">
            <v>FLOW</v>
          </cell>
          <cell r="V233">
            <v>0.15557921907683447</v>
          </cell>
          <cell r="W233">
            <v>1.1014322963183129E-2</v>
          </cell>
          <cell r="X233" t="str">
            <v>FLOW</v>
          </cell>
          <cell r="Y233" t="str">
            <v>NC</v>
          </cell>
          <cell r="Z233" t="str">
            <v>MPTP</v>
          </cell>
          <cell r="AA233" t="str">
            <v>NC</v>
          </cell>
          <cell r="AB233" t="str">
            <v>Shifted</v>
          </cell>
          <cell r="AC233">
            <v>25</v>
          </cell>
          <cell r="AD233" t="str">
            <v>CAVNA</v>
          </cell>
          <cell r="AF233" t="str">
            <v>-</v>
          </cell>
          <cell r="AH233" t="str">
            <v>JAMBE</v>
          </cell>
          <cell r="AL233">
            <v>11680</v>
          </cell>
          <cell r="AM233">
            <v>59239</v>
          </cell>
          <cell r="AN233">
            <v>57</v>
          </cell>
          <cell r="AO233">
            <v>86</v>
          </cell>
          <cell r="AP233" t="str">
            <v>FLOW</v>
          </cell>
          <cell r="AU233" t="str">
            <v>REGULAR</v>
          </cell>
          <cell r="AV233" t="str">
            <v>MH14LK1513</v>
          </cell>
          <cell r="AW233" t="str">
            <v>BAJAJ PULSAR RS200 ABS TWIN CHANNEL</v>
          </cell>
          <cell r="AX233">
            <v>45344</v>
          </cell>
          <cell r="AY233">
            <v>36</v>
          </cell>
          <cell r="AZ233" t="str">
            <v>02.07.26</v>
          </cell>
          <cell r="BA233" t="str">
            <v>KAILASH ATKARI</v>
          </cell>
          <cell r="BL233">
            <v>1</v>
          </cell>
          <cell r="ER233">
            <v>1</v>
          </cell>
          <cell r="ES233">
            <v>1</v>
          </cell>
          <cell r="ET233" t="str">
            <v>DUWT0030</v>
          </cell>
          <cell r="EU233" t="str">
            <v>G6SskSv1vNm</v>
          </cell>
          <cell r="EV233" t="str">
            <v>Allocated</v>
          </cell>
          <cell r="EW233" t="str">
            <v>Shifted (NC_SFTD)</v>
          </cell>
          <cell r="EX233" t="str">
            <v xml:space="preserve">We had visited to customer but customer shifted </v>
          </cell>
          <cell r="EY233">
            <v>46207</v>
          </cell>
        </row>
        <row r="234">
          <cell r="A234">
            <v>464000542</v>
          </cell>
          <cell r="B234" t="str">
            <v>DHANANJAY SHANTARAM AKHADE</v>
          </cell>
          <cell r="I234">
            <v>4728</v>
          </cell>
          <cell r="J234">
            <v>23640</v>
          </cell>
          <cell r="K234">
            <v>5455</v>
          </cell>
          <cell r="L234">
            <v>28368</v>
          </cell>
          <cell r="M234">
            <v>5</v>
          </cell>
          <cell r="N234" t="str">
            <v>FLOW</v>
          </cell>
          <cell r="O234" t="str">
            <v>UNPAID</v>
          </cell>
          <cell r="P234" t="str">
            <v>SACHIN INGALE</v>
          </cell>
          <cell r="Q234">
            <v>59213</v>
          </cell>
          <cell r="R234">
            <v>727</v>
          </cell>
          <cell r="S234">
            <v>0</v>
          </cell>
          <cell r="T234">
            <v>5457</v>
          </cell>
          <cell r="U234" t="str">
            <v>FLOW</v>
          </cell>
          <cell r="V234">
            <v>0.4732262307973869</v>
          </cell>
          <cell r="W234">
            <v>2.646861569931094E-2</v>
          </cell>
          <cell r="X234" t="str">
            <v>FLOW</v>
          </cell>
          <cell r="Y234" t="str">
            <v>BPTP</v>
          </cell>
          <cell r="Z234" t="str">
            <v>PTP</v>
          </cell>
          <cell r="AA234" t="str">
            <v>BPTP</v>
          </cell>
          <cell r="AB234" t="str">
            <v>Financail Problem</v>
          </cell>
          <cell r="AD234" t="str">
            <v>CAVNA</v>
          </cell>
          <cell r="AF234" t="str">
            <v>ELG</v>
          </cell>
          <cell r="AH234" t="str">
            <v>LONAVALA</v>
          </cell>
          <cell r="AL234">
            <v>23640</v>
          </cell>
          <cell r="AM234">
            <v>59213</v>
          </cell>
          <cell r="AN234">
            <v>146</v>
          </cell>
          <cell r="AO234">
            <v>175</v>
          </cell>
          <cell r="AP234" t="str">
            <v>FLOW</v>
          </cell>
          <cell r="AU234" t="str">
            <v>NPA</v>
          </cell>
          <cell r="AV234" t="str">
            <v>MH14LV1826</v>
          </cell>
          <cell r="AW234" t="str">
            <v>XTREME 160R 4V STD</v>
          </cell>
          <cell r="AX234">
            <v>45546</v>
          </cell>
          <cell r="AY234">
            <v>30</v>
          </cell>
          <cell r="AZ234" t="str">
            <v>02.07.26</v>
          </cell>
          <cell r="BA234" t="str">
            <v>VIJAY NIKAM</v>
          </cell>
          <cell r="BL234">
            <v>1</v>
          </cell>
          <cell r="ER234">
            <v>1</v>
          </cell>
          <cell r="ES234">
            <v>1</v>
          </cell>
          <cell r="ET234" t="str">
            <v>ZBHT0013</v>
          </cell>
          <cell r="EU234" t="str">
            <v>A6UAhFU2qQEc</v>
          </cell>
          <cell r="EV234" t="str">
            <v>Allocated</v>
          </cell>
          <cell r="EW234" t="str">
            <v>Refuse To Pay (RTP)</v>
          </cell>
          <cell r="EX234" t="str">
            <v xml:space="preserve">3rd party vehical </v>
          </cell>
          <cell r="EY234">
            <v>46207</v>
          </cell>
        </row>
        <row r="235">
          <cell r="A235">
            <v>467586191</v>
          </cell>
          <cell r="B235" t="str">
            <v>SAHIL VISHNU KARLEKAR</v>
          </cell>
          <cell r="C235" t="str">
            <v>BRANCH</v>
          </cell>
          <cell r="D235" t="str">
            <v>07.07.26</v>
          </cell>
          <cell r="E235">
            <v>4800</v>
          </cell>
          <cell r="I235">
            <v>4704</v>
          </cell>
          <cell r="J235">
            <v>4702</v>
          </cell>
          <cell r="K235">
            <v>4791</v>
          </cell>
          <cell r="L235">
            <v>4606</v>
          </cell>
          <cell r="M235">
            <v>1</v>
          </cell>
          <cell r="N235" t="str">
            <v xml:space="preserve">STABLE </v>
          </cell>
          <cell r="O235" t="str">
            <v>PAID</v>
          </cell>
          <cell r="P235" t="str">
            <v>NITIN KADAM</v>
          </cell>
          <cell r="Q235">
            <v>59180</v>
          </cell>
          <cell r="R235">
            <v>89</v>
          </cell>
          <cell r="S235">
            <v>0</v>
          </cell>
          <cell r="T235">
            <v>1799</v>
          </cell>
          <cell r="U235" t="str">
            <v>15.06.26</v>
          </cell>
          <cell r="V235">
            <v>2.038650140363198E-2</v>
          </cell>
          <cell r="W235">
            <v>3.1169933845444351E-3</v>
          </cell>
          <cell r="X235" t="str">
            <v xml:space="preserve">STABLE </v>
          </cell>
          <cell r="Y235" t="str">
            <v>PAID</v>
          </cell>
          <cell r="Z235" t="str">
            <v>PAID</v>
          </cell>
          <cell r="AA235" t="str">
            <v>PAID</v>
          </cell>
          <cell r="AB235" t="str">
            <v>Shifted</v>
          </cell>
          <cell r="AD235" t="str">
            <v>CAVNA</v>
          </cell>
          <cell r="AF235" t="str">
            <v>-</v>
          </cell>
          <cell r="AH235" t="str">
            <v>CHIKHALI</v>
          </cell>
          <cell r="AL235">
            <v>4702</v>
          </cell>
          <cell r="AM235">
            <v>59180</v>
          </cell>
          <cell r="AN235">
            <v>26</v>
          </cell>
          <cell r="AO235">
            <v>25</v>
          </cell>
          <cell r="AP235" t="str">
            <v>STABLE</v>
          </cell>
          <cell r="AU235" t="str">
            <v>REGULAR</v>
          </cell>
          <cell r="AV235" t="str">
            <v>MH14NA6814</v>
          </cell>
          <cell r="AW235" t="str">
            <v>HUNTER 350 TOKYO BLACK</v>
          </cell>
          <cell r="AX235">
            <v>46035</v>
          </cell>
          <cell r="AY235">
            <v>18</v>
          </cell>
          <cell r="AZ235" t="str">
            <v>02.07.26</v>
          </cell>
          <cell r="BA235" t="str">
            <v>KAILASH ATKARI</v>
          </cell>
          <cell r="BU235">
            <v>1</v>
          </cell>
          <cell r="BX235">
            <v>1</v>
          </cell>
          <cell r="ER235">
            <v>2</v>
          </cell>
          <cell r="ES235">
            <v>1</v>
          </cell>
          <cell r="ET235" t="str">
            <v>ZBHT0011</v>
          </cell>
          <cell r="EU235" t="str">
            <v>B2ykA-2J5ybz</v>
          </cell>
          <cell r="EV235" t="str">
            <v>Allocated</v>
          </cell>
          <cell r="EW235" t="str">
            <v>Shifted (NC_SFTD)</v>
          </cell>
          <cell r="EX235" t="str">
            <v xml:space="preserve">Visit cm residence address cm shifted confirm with neighbour </v>
          </cell>
          <cell r="EY235">
            <v>46210</v>
          </cell>
        </row>
        <row r="236">
          <cell r="A236">
            <v>464516840</v>
          </cell>
          <cell r="B236" t="str">
            <v>RUKMINI NARSING NARAL</v>
          </cell>
          <cell r="I236">
            <v>3458</v>
          </cell>
          <cell r="J236">
            <v>10374</v>
          </cell>
          <cell r="K236">
            <v>3660</v>
          </cell>
          <cell r="L236">
            <v>13832</v>
          </cell>
          <cell r="M236">
            <v>3</v>
          </cell>
          <cell r="N236" t="str">
            <v>FLOW</v>
          </cell>
          <cell r="O236" t="str">
            <v>UNPAID</v>
          </cell>
          <cell r="P236" t="str">
            <v>KIRAN KHAIRNAR</v>
          </cell>
          <cell r="Q236">
            <v>58758</v>
          </cell>
          <cell r="R236">
            <v>202</v>
          </cell>
          <cell r="S236">
            <v>0</v>
          </cell>
          <cell r="T236">
            <v>3150</v>
          </cell>
          <cell r="U236" t="str">
            <v>FLOW</v>
          </cell>
          <cell r="V236">
            <v>0.7696073847101732</v>
          </cell>
          <cell r="W236">
            <v>1.881859952897005E-2</v>
          </cell>
          <cell r="X236" t="str">
            <v>FLOW</v>
          </cell>
          <cell r="Y236" t="str">
            <v>NC</v>
          </cell>
          <cell r="Z236" t="str">
            <v>NC</v>
          </cell>
          <cell r="AA236" t="str">
            <v>NC</v>
          </cell>
          <cell r="AB236" t="str">
            <v>Shifted</v>
          </cell>
          <cell r="AD236" t="str">
            <v>CNAVNA</v>
          </cell>
          <cell r="AF236" t="str">
            <v>ELG</v>
          </cell>
          <cell r="AH236" t="str">
            <v>GHORPADI PETH</v>
          </cell>
          <cell r="AL236">
            <v>10374</v>
          </cell>
          <cell r="AM236">
            <v>58758</v>
          </cell>
          <cell r="AN236">
            <v>87</v>
          </cell>
          <cell r="AO236" t="e">
            <v>#N/A</v>
          </cell>
          <cell r="AP236" t="e">
            <v>#N/A</v>
          </cell>
          <cell r="AU236" t="str">
            <v>REGULAR</v>
          </cell>
          <cell r="AV236" t="str">
            <v>MH12XK7423</v>
          </cell>
          <cell r="AW236" t="str">
            <v>HONDA ACTIVA 6G DLX BS VI</v>
          </cell>
          <cell r="AX236">
            <v>45596</v>
          </cell>
          <cell r="AY236">
            <v>36</v>
          </cell>
          <cell r="AZ236" t="str">
            <v>02.07.26</v>
          </cell>
          <cell r="BA236" t="str">
            <v>VIJAY NIKAM</v>
          </cell>
          <cell r="BC236">
            <v>1</v>
          </cell>
          <cell r="ER236">
            <v>1</v>
          </cell>
          <cell r="ES236">
            <v>1</v>
          </cell>
          <cell r="ET236" t="str">
            <v>DUWT0014</v>
          </cell>
          <cell r="EU236" t="str">
            <v>BPz2nxitS7</v>
          </cell>
          <cell r="EV236" t="str">
            <v>Allocated</v>
          </cell>
          <cell r="EW236" t="str">
            <v>Shifted (NC_SFTD)</v>
          </cell>
          <cell r="EX236" t="str">
            <v xml:space="preserve">Customer shifted from residence address </v>
          </cell>
          <cell r="EY236">
            <v>46204</v>
          </cell>
        </row>
        <row r="237">
          <cell r="A237">
            <v>465436824</v>
          </cell>
          <cell r="B237" t="str">
            <v>ADIKA SHARAD BELHEKAR</v>
          </cell>
          <cell r="I237">
            <v>3311</v>
          </cell>
          <cell r="J237">
            <v>6503</v>
          </cell>
          <cell r="K237">
            <v>3374</v>
          </cell>
          <cell r="L237">
            <v>9814</v>
          </cell>
          <cell r="M237">
            <v>2</v>
          </cell>
          <cell r="N237" t="str">
            <v>FLOW</v>
          </cell>
          <cell r="O237" t="str">
            <v>UNPAID</v>
          </cell>
          <cell r="P237" t="str">
            <v>HARIDAS DIVATE</v>
          </cell>
          <cell r="Q237">
            <v>58722</v>
          </cell>
          <cell r="R237">
            <v>182</v>
          </cell>
          <cell r="S237">
            <v>0</v>
          </cell>
          <cell r="T237">
            <v>4438</v>
          </cell>
          <cell r="U237" t="str">
            <v>FLOW</v>
          </cell>
          <cell r="V237">
            <v>9.4635585952083587E-2</v>
          </cell>
          <cell r="W237">
            <v>1.091819701622309E-2</v>
          </cell>
          <cell r="X237" t="str">
            <v>FLOW</v>
          </cell>
          <cell r="Y237" t="str">
            <v>NC</v>
          </cell>
          <cell r="Z237" t="str">
            <v>NC</v>
          </cell>
          <cell r="AA237" t="str">
            <v>NC</v>
          </cell>
          <cell r="AB237" t="str">
            <v>Shifted</v>
          </cell>
          <cell r="AD237" t="str">
            <v>CNAVNA</v>
          </cell>
          <cell r="AF237" t="str">
            <v>-</v>
          </cell>
          <cell r="AH237" t="str">
            <v>BORI BK</v>
          </cell>
          <cell r="AL237">
            <v>6503</v>
          </cell>
          <cell r="AM237">
            <v>58722</v>
          </cell>
          <cell r="AN237">
            <v>57</v>
          </cell>
          <cell r="AO237">
            <v>86</v>
          </cell>
          <cell r="AP237" t="str">
            <v>FLOW</v>
          </cell>
          <cell r="AU237" t="str">
            <v>REGULAR</v>
          </cell>
          <cell r="AV237" t="str">
            <v>MH14MD7627</v>
          </cell>
          <cell r="AW237" t="str">
            <v>HONDA ACTIVA STD</v>
          </cell>
          <cell r="AX237">
            <v>45694</v>
          </cell>
          <cell r="AY237">
            <v>36</v>
          </cell>
          <cell r="AZ237" t="str">
            <v>02.07.26</v>
          </cell>
          <cell r="BA237" t="str">
            <v>KAILASH ATKARI</v>
          </cell>
          <cell r="BI237">
            <v>1</v>
          </cell>
          <cell r="CM237">
            <v>1</v>
          </cell>
          <cell r="ER237">
            <v>2</v>
          </cell>
          <cell r="ES237">
            <v>1</v>
          </cell>
          <cell r="ET237" t="str">
            <v>ZBHT0021</v>
          </cell>
          <cell r="EU237" t="str">
            <v>A62wHCoZwm</v>
          </cell>
          <cell r="EV237" t="str">
            <v>Allocated</v>
          </cell>
          <cell r="EW237" t="str">
            <v>Shifted (NC_SFTD)</v>
          </cell>
          <cell r="EX237" t="str">
            <v xml:space="preserve">Shifted </v>
          </cell>
          <cell r="EY237">
            <v>46206</v>
          </cell>
        </row>
        <row r="238">
          <cell r="A238">
            <v>464470565</v>
          </cell>
          <cell r="B238" t="str">
            <v>SATISH BHIMRAO MANE</v>
          </cell>
          <cell r="C238" t="str">
            <v>ONLINE</v>
          </cell>
          <cell r="D238" t="str">
            <v>14.07.26</v>
          </cell>
          <cell r="E238">
            <v>4000</v>
          </cell>
          <cell r="I238">
            <v>3938</v>
          </cell>
          <cell r="J238">
            <v>3890</v>
          </cell>
          <cell r="K238">
            <v>3994</v>
          </cell>
          <cell r="L238">
            <v>3828</v>
          </cell>
          <cell r="M238">
            <v>1</v>
          </cell>
          <cell r="N238" t="str">
            <v xml:space="preserve">STABLE </v>
          </cell>
          <cell r="O238" t="str">
            <v>PAID</v>
          </cell>
          <cell r="P238" t="str">
            <v>SUNNY SHINDE</v>
          </cell>
          <cell r="Q238">
            <v>58563</v>
          </cell>
          <cell r="R238">
            <v>104</v>
          </cell>
          <cell r="S238">
            <v>0</v>
          </cell>
          <cell r="T238">
            <v>6513</v>
          </cell>
          <cell r="U238" t="str">
            <v>14.06.26</v>
          </cell>
          <cell r="V238">
            <v>6.2315633092217736E-2</v>
          </cell>
          <cell r="W238">
            <v>3.0844961740296678E-3</v>
          </cell>
          <cell r="X238" t="str">
            <v xml:space="preserve">STABLE </v>
          </cell>
          <cell r="Y238" t="str">
            <v>PAID</v>
          </cell>
          <cell r="Z238" t="str">
            <v>PAID</v>
          </cell>
          <cell r="AA238" t="str">
            <v>PAID</v>
          </cell>
          <cell r="AF238" t="str">
            <v>-</v>
          </cell>
          <cell r="AH238" t="str">
            <v>RANGE HIILS</v>
          </cell>
          <cell r="AL238">
            <v>10507</v>
          </cell>
          <cell r="AM238">
            <v>58563</v>
          </cell>
          <cell r="AN238">
            <v>26</v>
          </cell>
          <cell r="AO238">
            <v>25</v>
          </cell>
          <cell r="AP238" t="str">
            <v>STABLE</v>
          </cell>
          <cell r="AU238" t="str">
            <v>REGULAR</v>
          </cell>
          <cell r="AV238" t="str">
            <v>MH12XK5963</v>
          </cell>
          <cell r="AW238" t="str">
            <v>HONDA ACTIVA 125 SMART</v>
          </cell>
          <cell r="AX238">
            <v>45593</v>
          </cell>
          <cell r="AY238">
            <v>36</v>
          </cell>
          <cell r="AZ238" t="str">
            <v>10.07.26</v>
          </cell>
          <cell r="BA238" t="str">
            <v>KAILASH ATKARI</v>
          </cell>
          <cell r="CG238">
            <v>1</v>
          </cell>
          <cell r="CP238">
            <v>1</v>
          </cell>
          <cell r="ER238">
            <v>2</v>
          </cell>
          <cell r="ES238">
            <v>1</v>
          </cell>
          <cell r="ET238" t="str">
            <v>DUWT0023</v>
          </cell>
        </row>
        <row r="239">
          <cell r="A239">
            <v>464989124</v>
          </cell>
          <cell r="B239" t="str">
            <v>SAGAR BHARAT GAIKAWAD</v>
          </cell>
          <cell r="I239">
            <v>3106</v>
          </cell>
          <cell r="J239">
            <v>15053</v>
          </cell>
          <cell r="K239">
            <v>3431</v>
          </cell>
          <cell r="L239">
            <v>18159</v>
          </cell>
          <cell r="M239">
            <v>5</v>
          </cell>
          <cell r="N239" t="str">
            <v>FLOW</v>
          </cell>
          <cell r="O239" t="str">
            <v>UNPAID</v>
          </cell>
          <cell r="P239" t="str">
            <v>AMIT GADE</v>
          </cell>
          <cell r="Q239">
            <v>57998</v>
          </cell>
          <cell r="R239">
            <v>802</v>
          </cell>
          <cell r="S239">
            <v>0</v>
          </cell>
          <cell r="T239">
            <v>3150</v>
          </cell>
          <cell r="U239" t="str">
            <v>FLOW</v>
          </cell>
          <cell r="V239">
            <v>0.68797077209589219</v>
          </cell>
          <cell r="W239">
            <v>2.5925502395228003E-2</v>
          </cell>
          <cell r="X239" t="str">
            <v>FLOW</v>
          </cell>
          <cell r="Y239" t="str">
            <v>REPO</v>
          </cell>
          <cell r="Z239" t="str">
            <v>MPTP</v>
          </cell>
          <cell r="AA239" t="str">
            <v>REPO</v>
          </cell>
          <cell r="AD239" t="str">
            <v>CAVA</v>
          </cell>
          <cell r="AF239" t="str">
            <v>ELG</v>
          </cell>
          <cell r="AH239" t="str">
            <v>CHAKAN</v>
          </cell>
          <cell r="AL239">
            <v>15053</v>
          </cell>
          <cell r="AM239">
            <v>57998</v>
          </cell>
          <cell r="AN239">
            <v>146</v>
          </cell>
          <cell r="AO239">
            <v>175</v>
          </cell>
          <cell r="AP239" t="str">
            <v>FLOW</v>
          </cell>
          <cell r="AU239" t="str">
            <v>NPA</v>
          </cell>
          <cell r="AV239" t="str">
            <v>MH14MB2217</v>
          </cell>
          <cell r="AW239" t="str">
            <v>SPLENDOR PLUS I3S BS6 FI DRUM SELF</v>
          </cell>
          <cell r="AX239">
            <v>45645</v>
          </cell>
          <cell r="AY239">
            <v>36</v>
          </cell>
          <cell r="AZ239" t="str">
            <v>02.07.26</v>
          </cell>
          <cell r="BA239" t="str">
            <v>KAILASH ATKARI</v>
          </cell>
          <cell r="EO239">
            <v>1</v>
          </cell>
          <cell r="ER239">
            <v>1</v>
          </cell>
          <cell r="ES239">
            <v>1</v>
          </cell>
          <cell r="ET239" t="str">
            <v>DUWT0017</v>
          </cell>
          <cell r="EU239" t="str">
            <v>G6D9K8kEDm</v>
          </cell>
          <cell r="EV239" t="str">
            <v>Allocated</v>
          </cell>
          <cell r="EW239" t="e">
            <v>#N/A</v>
          </cell>
          <cell r="EX239" t="e">
            <v>#N/A</v>
          </cell>
          <cell r="EY239" t="e">
            <v>#N/A</v>
          </cell>
        </row>
        <row r="240">
          <cell r="A240">
            <v>465307901</v>
          </cell>
          <cell r="B240" t="str">
            <v>MAYUR MACHHINDRA PAWAR</v>
          </cell>
          <cell r="C240" t="str">
            <v>ONLINE</v>
          </cell>
          <cell r="D240" t="str">
            <v>31.07.26</v>
          </cell>
          <cell r="E240">
            <v>4421</v>
          </cell>
          <cell r="I240">
            <v>4421</v>
          </cell>
          <cell r="J240">
            <v>4342.3100000000004</v>
          </cell>
          <cell r="K240">
            <v>4347.3100000000004</v>
          </cell>
          <cell r="L240">
            <v>4342.3100000000013</v>
          </cell>
          <cell r="M240">
            <v>1</v>
          </cell>
          <cell r="N240" t="str">
            <v xml:space="preserve">STABLE </v>
          </cell>
          <cell r="O240" t="str">
            <v>PAID</v>
          </cell>
          <cell r="P240" t="str">
            <v>SWAPNIL JADHAV</v>
          </cell>
          <cell r="Q240">
            <v>57885</v>
          </cell>
          <cell r="R240">
            <v>5</v>
          </cell>
          <cell r="S240">
            <v>0</v>
          </cell>
          <cell r="T240">
            <v>450</v>
          </cell>
          <cell r="U240" t="str">
            <v>-</v>
          </cell>
          <cell r="V240">
            <v>4.9884648268158152E-2</v>
          </cell>
          <cell r="W240">
            <v>3.0487861112597943E-3</v>
          </cell>
          <cell r="X240" t="str">
            <v xml:space="preserve">STABLE </v>
          </cell>
          <cell r="Y240" t="str">
            <v>NC</v>
          </cell>
          <cell r="Z240" t="str">
            <v>-</v>
          </cell>
          <cell r="AA240" t="str">
            <v>NC</v>
          </cell>
          <cell r="AD240" t="str">
            <v>CNAVNA</v>
          </cell>
          <cell r="AF240" t="str">
            <v>-</v>
          </cell>
          <cell r="AH240" t="str">
            <v>JANTA VASAHAT</v>
          </cell>
          <cell r="AL240">
            <v>4797.3100000000004</v>
          </cell>
          <cell r="AM240">
            <v>57885</v>
          </cell>
          <cell r="AN240">
            <v>26</v>
          </cell>
          <cell r="AO240">
            <v>55</v>
          </cell>
          <cell r="AP240" t="str">
            <v>FLOW</v>
          </cell>
          <cell r="AU240" t="str">
            <v>REGULAR</v>
          </cell>
          <cell r="AV240" t="str">
            <v>MH12XS9051</v>
          </cell>
          <cell r="AW240" t="str">
            <v>SUZUKI BURGMAN STREET BT BSVI</v>
          </cell>
          <cell r="AX240">
            <v>45680</v>
          </cell>
          <cell r="AY240">
            <v>30</v>
          </cell>
          <cell r="AZ240" t="str">
            <v>10.07.26</v>
          </cell>
          <cell r="BA240" t="str">
            <v>VIJAY NIKAM</v>
          </cell>
          <cell r="CP240">
            <v>1</v>
          </cell>
          <cell r="ER240">
            <v>1</v>
          </cell>
          <cell r="ES240">
            <v>1</v>
          </cell>
          <cell r="ET240" t="str">
            <v>DUWT0031</v>
          </cell>
        </row>
        <row r="241">
          <cell r="A241">
            <v>463639355</v>
          </cell>
          <cell r="B241" t="str">
            <v>SUNIL SATISH GODIWAL</v>
          </cell>
          <cell r="I241">
            <v>4024</v>
          </cell>
          <cell r="J241">
            <v>12072</v>
          </cell>
          <cell r="K241">
            <v>4266</v>
          </cell>
          <cell r="L241">
            <v>16096</v>
          </cell>
          <cell r="M241">
            <v>3</v>
          </cell>
          <cell r="N241" t="str">
            <v>FLOW</v>
          </cell>
          <cell r="O241" t="str">
            <v>UNPAID</v>
          </cell>
          <cell r="P241" t="str">
            <v>VIKRAM GAIKWAD</v>
          </cell>
          <cell r="Q241">
            <v>57504</v>
          </cell>
          <cell r="R241">
            <v>242</v>
          </cell>
          <cell r="S241">
            <v>0</v>
          </cell>
          <cell r="T241">
            <v>2700</v>
          </cell>
          <cell r="U241" t="str">
            <v>-</v>
          </cell>
          <cell r="V241">
            <v>0.35429136213334861</v>
          </cell>
          <cell r="W241">
            <v>1.8416977216955885E-2</v>
          </cell>
          <cell r="X241" t="str">
            <v>FLOW</v>
          </cell>
          <cell r="Y241" t="str">
            <v>NC</v>
          </cell>
          <cell r="Z241" t="str">
            <v>-</v>
          </cell>
          <cell r="AA241" t="str">
            <v>NC</v>
          </cell>
          <cell r="AB241" t="str">
            <v>Add not found</v>
          </cell>
          <cell r="AD241" t="str">
            <v>CNAVNA</v>
          </cell>
          <cell r="AF241" t="str">
            <v>ELG</v>
          </cell>
          <cell r="AH241" t="str">
            <v>WADGAON SHERI</v>
          </cell>
          <cell r="AL241">
            <v>12072</v>
          </cell>
          <cell r="AM241">
            <v>57504</v>
          </cell>
          <cell r="AN241">
            <v>87</v>
          </cell>
          <cell r="AO241">
            <v>116</v>
          </cell>
          <cell r="AP241" t="str">
            <v>FLOW</v>
          </cell>
          <cell r="AU241" t="str">
            <v>REGULAR</v>
          </cell>
          <cell r="AW241" t="str">
            <v>HONDA ACTIVA 125 DISC BSVI</v>
          </cell>
          <cell r="AX241">
            <v>45506</v>
          </cell>
          <cell r="AY241">
            <v>36</v>
          </cell>
          <cell r="AZ241" t="str">
            <v>02.07.26</v>
          </cell>
          <cell r="BA241" t="str">
            <v>VIJAY NIKAM</v>
          </cell>
          <cell r="CG241">
            <v>1</v>
          </cell>
          <cell r="ER241">
            <v>1</v>
          </cell>
          <cell r="ES241">
            <v>1</v>
          </cell>
          <cell r="ET241" t="str">
            <v>ZBHT0012</v>
          </cell>
          <cell r="EU241" t="str">
            <v>koVDYnhIb7</v>
          </cell>
          <cell r="EV241" t="str">
            <v>Allocated</v>
          </cell>
          <cell r="EW241" t="e">
            <v>#N/A</v>
          </cell>
          <cell r="EX241" t="e">
            <v>#N/A</v>
          </cell>
          <cell r="EY241" t="e">
            <v>#N/A</v>
          </cell>
        </row>
        <row r="242">
          <cell r="A242">
            <v>467383940</v>
          </cell>
          <cell r="B242" t="str">
            <v>MOHAMAD TALIB MANSUR ALAM KHAN</v>
          </cell>
          <cell r="C242" t="str">
            <v>ONLINE</v>
          </cell>
          <cell r="D242" t="str">
            <v>15.07.26</v>
          </cell>
          <cell r="E242">
            <v>3500</v>
          </cell>
          <cell r="I242">
            <v>3432</v>
          </cell>
          <cell r="J242">
            <v>3432</v>
          </cell>
          <cell r="K242">
            <v>3432</v>
          </cell>
          <cell r="L242">
            <v>3364</v>
          </cell>
          <cell r="M242">
            <v>1</v>
          </cell>
          <cell r="N242" t="str">
            <v xml:space="preserve">STABLE </v>
          </cell>
          <cell r="O242" t="str">
            <v>PAID</v>
          </cell>
          <cell r="P242" t="str">
            <v>UDAY SOHANE</v>
          </cell>
          <cell r="Q242">
            <v>57273</v>
          </cell>
          <cell r="R242">
            <v>0</v>
          </cell>
          <cell r="S242">
            <v>0</v>
          </cell>
          <cell r="T242">
            <v>450</v>
          </cell>
          <cell r="U242" t="str">
            <v>-</v>
          </cell>
          <cell r="V242">
            <v>4.8077341990595872E-2</v>
          </cell>
          <cell r="W242">
            <v>3.0165522492905275E-3</v>
          </cell>
          <cell r="X242" t="str">
            <v xml:space="preserve">STABLE </v>
          </cell>
          <cell r="Y242" t="str">
            <v>PAID</v>
          </cell>
          <cell r="Z242" t="str">
            <v>-</v>
          </cell>
          <cell r="AA242" t="str">
            <v>PAID</v>
          </cell>
          <cell r="AF242" t="str">
            <v>-</v>
          </cell>
          <cell r="AH242" t="str">
            <v>BHOSARI</v>
          </cell>
          <cell r="AL242">
            <v>3882</v>
          </cell>
          <cell r="AM242">
            <v>57273</v>
          </cell>
          <cell r="AN242">
            <v>25</v>
          </cell>
          <cell r="AO242">
            <v>24</v>
          </cell>
          <cell r="AP242" t="str">
            <v>STABLE</v>
          </cell>
          <cell r="AU242" t="str">
            <v>REGULAR</v>
          </cell>
          <cell r="AV242" t="str">
            <v>MH14LH5669</v>
          </cell>
          <cell r="AW242" t="str">
            <v>CLASSIC 350 DARK STEALTH BLACK</v>
          </cell>
          <cell r="AX242">
            <v>45994</v>
          </cell>
          <cell r="AY242">
            <v>24</v>
          </cell>
          <cell r="AZ242" t="str">
            <v>10.07.26</v>
          </cell>
          <cell r="BA242" t="str">
            <v>VIJAY NIKAM</v>
          </cell>
          <cell r="CM242">
            <v>1</v>
          </cell>
          <cell r="ER242">
            <v>1</v>
          </cell>
          <cell r="ES242">
            <v>1</v>
          </cell>
          <cell r="ET242" t="str">
            <v>DUWT0025</v>
          </cell>
        </row>
        <row r="243">
          <cell r="A243">
            <v>466641805</v>
          </cell>
          <cell r="B243" t="str">
            <v>SARIKA SUMIT SHINDE</v>
          </cell>
          <cell r="C243" t="str">
            <v>COLLECT</v>
          </cell>
          <cell r="D243" t="str">
            <v>24.07.26</v>
          </cell>
          <cell r="E243">
            <v>4100</v>
          </cell>
          <cell r="I243">
            <v>4241</v>
          </cell>
          <cell r="J243">
            <v>3998</v>
          </cell>
          <cell r="K243">
            <v>4091</v>
          </cell>
          <cell r="L243">
            <v>4139</v>
          </cell>
          <cell r="M243">
            <v>1</v>
          </cell>
          <cell r="N243" t="str">
            <v xml:space="preserve">STABLE </v>
          </cell>
          <cell r="O243" t="str">
            <v>PAID</v>
          </cell>
          <cell r="P243" t="str">
            <v>MAHESH SHINDE</v>
          </cell>
          <cell r="Q243">
            <v>56765</v>
          </cell>
          <cell r="R243">
            <v>93</v>
          </cell>
          <cell r="S243">
            <v>0</v>
          </cell>
          <cell r="T243">
            <v>2700</v>
          </cell>
          <cell r="U243" t="str">
            <v>25.06.26</v>
          </cell>
          <cell r="V243">
            <v>0.22115890539101374</v>
          </cell>
          <cell r="W243">
            <v>2.9897960370676721E-3</v>
          </cell>
          <cell r="X243" t="str">
            <v xml:space="preserve">STABLE </v>
          </cell>
          <cell r="Y243" t="str">
            <v>PTP</v>
          </cell>
          <cell r="Z243" t="str">
            <v>PTP</v>
          </cell>
          <cell r="AA243" t="str">
            <v>PTP</v>
          </cell>
          <cell r="AC243">
            <v>22</v>
          </cell>
          <cell r="AD243" t="str">
            <v>CAVA</v>
          </cell>
          <cell r="AF243" t="str">
            <v>-</v>
          </cell>
          <cell r="AH243" t="str">
            <v>PIMPAL WANDI</v>
          </cell>
          <cell r="AL243">
            <v>3998</v>
          </cell>
          <cell r="AM243">
            <v>56765</v>
          </cell>
          <cell r="AN243">
            <v>26</v>
          </cell>
          <cell r="AO243">
            <v>25</v>
          </cell>
          <cell r="AP243" t="str">
            <v>STABLE</v>
          </cell>
          <cell r="AU243" t="str">
            <v>REGULAR</v>
          </cell>
          <cell r="AV243" t="str">
            <v>MH14MP9447</v>
          </cell>
          <cell r="AW243" t="str">
            <v>TVS JUPITER 110 DRUM ALLOY OBDIIA</v>
          </cell>
          <cell r="AX243">
            <v>45874</v>
          </cell>
          <cell r="AY243">
            <v>24</v>
          </cell>
          <cell r="AZ243" t="str">
            <v>02.07.26</v>
          </cell>
          <cell r="BA243" t="str">
            <v>KAILASH ATKARI</v>
          </cell>
          <cell r="BU243">
            <v>1</v>
          </cell>
          <cell r="BX243">
            <v>1</v>
          </cell>
          <cell r="DH243">
            <v>1</v>
          </cell>
          <cell r="DT243">
            <v>1</v>
          </cell>
          <cell r="ER243">
            <v>4</v>
          </cell>
          <cell r="ES243">
            <v>1</v>
          </cell>
          <cell r="ET243" t="str">
            <v>DUWT0015</v>
          </cell>
          <cell r="EU243" t="str">
            <v>GPDsbLULbNz</v>
          </cell>
          <cell r="EV243" t="str">
            <v>Allocated</v>
          </cell>
          <cell r="EW243" t="str">
            <v>Promise To Pay (PTP)</v>
          </cell>
          <cell r="EX243" t="str">
            <v>Customer promise to pay 13 jul</v>
          </cell>
          <cell r="EY243">
            <v>46216</v>
          </cell>
        </row>
        <row r="244">
          <cell r="A244">
            <v>463953257</v>
          </cell>
          <cell r="B244" t="str">
            <v>CHETAN SATABIR TUSAMAD</v>
          </cell>
          <cell r="C244" t="str">
            <v>ONLINE</v>
          </cell>
          <cell r="D244" t="str">
            <v>03.07.26</v>
          </cell>
          <cell r="E244">
            <v>3950</v>
          </cell>
          <cell r="I244">
            <v>3761</v>
          </cell>
          <cell r="J244">
            <v>11241</v>
          </cell>
          <cell r="K244">
            <v>4364</v>
          </cell>
          <cell r="L244">
            <v>11052</v>
          </cell>
          <cell r="M244">
            <v>3</v>
          </cell>
          <cell r="N244" t="str">
            <v xml:space="preserve">STABLE </v>
          </cell>
          <cell r="O244" t="str">
            <v>PAID</v>
          </cell>
          <cell r="P244" t="str">
            <v>ANWAR SHAIKH</v>
          </cell>
          <cell r="Q244">
            <v>56585</v>
          </cell>
          <cell r="R244">
            <v>645</v>
          </cell>
          <cell r="S244">
            <v>0</v>
          </cell>
          <cell r="T244">
            <v>6750</v>
          </cell>
          <cell r="U244" t="str">
            <v>03.06.26</v>
          </cell>
          <cell r="V244">
            <v>0.16446962549610838</v>
          </cell>
          <cell r="W244">
            <v>1.8122646351931147E-2</v>
          </cell>
          <cell r="X244" t="str">
            <v xml:space="preserve">STABLE </v>
          </cell>
          <cell r="Y244" t="str">
            <v>PAID</v>
          </cell>
          <cell r="Z244" t="str">
            <v>PAID</v>
          </cell>
          <cell r="AA244" t="str">
            <v>PAID</v>
          </cell>
          <cell r="AF244" t="str">
            <v>ELG</v>
          </cell>
          <cell r="AH244" t="str">
            <v>DAPODI</v>
          </cell>
          <cell r="AL244">
            <v>11241</v>
          </cell>
          <cell r="AM244">
            <v>56585</v>
          </cell>
          <cell r="AN244">
            <v>87</v>
          </cell>
          <cell r="AO244">
            <v>86</v>
          </cell>
          <cell r="AP244" t="str">
            <v>STABLE</v>
          </cell>
          <cell r="AU244" t="str">
            <v>REGULAR</v>
          </cell>
          <cell r="AV244" t="str">
            <v>MH14LT9936</v>
          </cell>
          <cell r="AW244" t="str">
            <v>HONDA ACTIVA 6G H SMART</v>
          </cell>
          <cell r="AX244">
            <v>45540</v>
          </cell>
          <cell r="AY244">
            <v>36</v>
          </cell>
          <cell r="AZ244" t="str">
            <v>02.07.26</v>
          </cell>
          <cell r="BA244" t="str">
            <v>VIJAY NIKAM</v>
          </cell>
          <cell r="BC244">
            <v>1</v>
          </cell>
          <cell r="ER244">
            <v>1</v>
          </cell>
          <cell r="ES244">
            <v>1</v>
          </cell>
          <cell r="ET244" t="str">
            <v>ZBHT0009</v>
          </cell>
          <cell r="EU244" t="str">
            <v>k2HBnvsKpOJc</v>
          </cell>
          <cell r="EV244" t="str">
            <v>Allocated</v>
          </cell>
          <cell r="EW244" t="str">
            <v>Promise To Pay (PTP)</v>
          </cell>
          <cell r="EX244" t="str">
            <v>Customer promise pay online 4000 on 03/07</v>
          </cell>
          <cell r="EY244">
            <v>46206</v>
          </cell>
        </row>
        <row r="245">
          <cell r="A245">
            <v>463414396</v>
          </cell>
          <cell r="B245" t="str">
            <v>JYOTI NANDU VISHWAKARMA</v>
          </cell>
          <cell r="C245" t="str">
            <v>ONLINE</v>
          </cell>
          <cell r="D245" t="str">
            <v>22.07.26</v>
          </cell>
          <cell r="E245">
            <v>5000</v>
          </cell>
          <cell r="I245">
            <v>3872</v>
          </cell>
          <cell r="J245">
            <v>14238</v>
          </cell>
          <cell r="K245">
            <v>3337</v>
          </cell>
          <cell r="L245">
            <v>13110</v>
          </cell>
          <cell r="M245">
            <v>4</v>
          </cell>
          <cell r="N245" t="str">
            <v xml:space="preserve">STABLE </v>
          </cell>
          <cell r="O245" t="str">
            <v>PAID</v>
          </cell>
          <cell r="P245" t="str">
            <v>SACHIN KHAPRE</v>
          </cell>
          <cell r="Q245">
            <v>56426</v>
          </cell>
          <cell r="R245">
            <v>715</v>
          </cell>
          <cell r="S245">
            <v>0</v>
          </cell>
          <cell r="T245">
            <v>6749</v>
          </cell>
          <cell r="U245" t="str">
            <v>-</v>
          </cell>
          <cell r="V245">
            <v>0.27917631459162068</v>
          </cell>
          <cell r="W245">
            <v>2.1738367630970368E-2</v>
          </cell>
          <cell r="X245" t="str">
            <v xml:space="preserve">STABLE </v>
          </cell>
          <cell r="Y245" t="str">
            <v>NC</v>
          </cell>
          <cell r="Z245" t="str">
            <v>-</v>
          </cell>
          <cell r="AA245" t="str">
            <v>NC</v>
          </cell>
          <cell r="AB245" t="str">
            <v>no such person</v>
          </cell>
          <cell r="AD245" t="str">
            <v>CNAVNA</v>
          </cell>
          <cell r="AF245" t="str">
            <v>ELG</v>
          </cell>
          <cell r="AH245" t="str">
            <v>PIMPARI</v>
          </cell>
          <cell r="AL245">
            <v>21702</v>
          </cell>
          <cell r="AM245">
            <v>56426</v>
          </cell>
          <cell r="AN245">
            <v>118</v>
          </cell>
          <cell r="AO245">
            <v>116</v>
          </cell>
          <cell r="AP245" t="str">
            <v>STABLE</v>
          </cell>
          <cell r="AU245" t="str">
            <v>-</v>
          </cell>
          <cell r="AV245" t="str">
            <v>MH14LR7922</v>
          </cell>
          <cell r="AW245" t="str">
            <v>AMPERE MAGNUS EX</v>
          </cell>
          <cell r="AX245">
            <v>45479</v>
          </cell>
          <cell r="AY245">
            <v>36</v>
          </cell>
          <cell r="AZ245" t="str">
            <v>06.07.26</v>
          </cell>
          <cell r="BA245" t="str">
            <v>KAILASH ATKARI</v>
          </cell>
          <cell r="BX245">
            <v>1</v>
          </cell>
          <cell r="ER245">
            <v>1</v>
          </cell>
          <cell r="ES245">
            <v>1</v>
          </cell>
          <cell r="ET245" t="str">
            <v>ZBHT0015</v>
          </cell>
          <cell r="EU245" t="e">
            <v>#N/A</v>
          </cell>
          <cell r="EV245" t="str">
            <v>Allocated</v>
          </cell>
          <cell r="EW245" t="e">
            <v>#N/A</v>
          </cell>
          <cell r="EX245" t="e">
            <v>#N/A</v>
          </cell>
          <cell r="EY245" t="e">
            <v>#N/A</v>
          </cell>
        </row>
        <row r="246">
          <cell r="A246">
            <v>463810078</v>
          </cell>
          <cell r="B246" t="str">
            <v>MOHAMMAD MAZAR MOHAMMAD AKBAR</v>
          </cell>
          <cell r="C246" t="str">
            <v>ONLINE</v>
          </cell>
          <cell r="D246" t="str">
            <v>25.07.26</v>
          </cell>
          <cell r="E246">
            <v>4414</v>
          </cell>
          <cell r="I246">
            <v>4217</v>
          </cell>
          <cell r="J246">
            <v>3854</v>
          </cell>
          <cell r="K246">
            <v>3955</v>
          </cell>
          <cell r="L246">
            <v>3657</v>
          </cell>
          <cell r="M246">
            <v>1</v>
          </cell>
          <cell r="N246" t="str">
            <v xml:space="preserve">STABLE </v>
          </cell>
          <cell r="O246" t="str">
            <v>PAID</v>
          </cell>
          <cell r="P246" t="str">
            <v>SUNNY SHINDE</v>
          </cell>
          <cell r="Q246">
            <v>56360</v>
          </cell>
          <cell r="R246">
            <v>101</v>
          </cell>
          <cell r="S246">
            <v>0</v>
          </cell>
          <cell r="T246">
            <v>6669.99</v>
          </cell>
          <cell r="U246" t="str">
            <v>22.06.26</v>
          </cell>
          <cell r="V246">
            <v>5.9971468010132534E-2</v>
          </cell>
          <cell r="W246">
            <v>2.9684648048821285E-3</v>
          </cell>
          <cell r="X246" t="str">
            <v xml:space="preserve">STABLE </v>
          </cell>
          <cell r="Y246" t="str">
            <v>PTP</v>
          </cell>
          <cell r="Z246" t="str">
            <v>PTP</v>
          </cell>
          <cell r="AA246" t="str">
            <v>PTP</v>
          </cell>
          <cell r="AC246">
            <v>25</v>
          </cell>
          <cell r="AD246" t="str">
            <v>CAVA</v>
          </cell>
          <cell r="AF246" t="str">
            <v>-</v>
          </cell>
          <cell r="AH246" t="str">
            <v>KHADAKI</v>
          </cell>
          <cell r="AL246">
            <v>3854</v>
          </cell>
          <cell r="AM246">
            <v>56360</v>
          </cell>
          <cell r="AN246">
            <v>26</v>
          </cell>
          <cell r="AO246">
            <v>25</v>
          </cell>
          <cell r="AP246" t="str">
            <v>STABLE</v>
          </cell>
          <cell r="AU246" t="str">
            <v>REGULAR</v>
          </cell>
          <cell r="AV246" t="str">
            <v>MH12XC5761</v>
          </cell>
          <cell r="AW246" t="str">
            <v>BAJAJ FREEDOM 125 NG04 DISC LED</v>
          </cell>
          <cell r="AX246">
            <v>45523</v>
          </cell>
          <cell r="AY246">
            <v>36</v>
          </cell>
          <cell r="AZ246" t="str">
            <v>02.07.26</v>
          </cell>
          <cell r="BA246" t="str">
            <v>KAILASH ATKARI</v>
          </cell>
          <cell r="BR246">
            <v>1</v>
          </cell>
          <cell r="BX246">
            <v>1</v>
          </cell>
          <cell r="DN246">
            <v>1</v>
          </cell>
          <cell r="ER246">
            <v>3</v>
          </cell>
          <cell r="ES246">
            <v>1</v>
          </cell>
          <cell r="ET246" t="str">
            <v>DUWT0023</v>
          </cell>
          <cell r="EU246" t="str">
            <v>AoJfDEbkjm</v>
          </cell>
          <cell r="EV246" t="str">
            <v>Allocated</v>
          </cell>
          <cell r="EW246" t="str">
            <v>Refuse To Pay (RTP)</v>
          </cell>
          <cell r="EX246" t="str">
            <v xml:space="preserve">Customer RTP financial problem </v>
          </cell>
          <cell r="EY246">
            <v>46209</v>
          </cell>
        </row>
        <row r="247">
          <cell r="A247">
            <v>466451006</v>
          </cell>
          <cell r="B247" t="str">
            <v>ARBAJ SULTAN PATHAN</v>
          </cell>
          <cell r="C247" t="str">
            <v>ONLINE</v>
          </cell>
          <cell r="D247" t="str">
            <v>11.07.26</v>
          </cell>
          <cell r="E247">
            <v>2850</v>
          </cell>
          <cell r="I247">
            <v>2734</v>
          </cell>
          <cell r="J247">
            <v>2734</v>
          </cell>
          <cell r="K247">
            <v>2788</v>
          </cell>
          <cell r="L247">
            <v>2618</v>
          </cell>
          <cell r="M247">
            <v>1</v>
          </cell>
          <cell r="N247" t="str">
            <v xml:space="preserve">STABLE </v>
          </cell>
          <cell r="O247" t="str">
            <v>PAID</v>
          </cell>
          <cell r="P247" t="str">
            <v>HARIDAS DIVATE</v>
          </cell>
          <cell r="Q247">
            <v>56084</v>
          </cell>
          <cell r="R247">
            <v>54</v>
          </cell>
          <cell r="S247">
            <v>0</v>
          </cell>
          <cell r="T247">
            <v>3831</v>
          </cell>
          <cell r="U247" t="str">
            <v>03.06.26</v>
          </cell>
          <cell r="V247">
            <v>3.9840900092343597E-2</v>
          </cell>
          <cell r="W247">
            <v>2.9539279651704981E-3</v>
          </cell>
          <cell r="X247" t="str">
            <v xml:space="preserve">STABLE </v>
          </cell>
          <cell r="Y247" t="str">
            <v>PAID</v>
          </cell>
          <cell r="Z247" t="str">
            <v>PAID</v>
          </cell>
          <cell r="AA247" t="str">
            <v>PAID</v>
          </cell>
          <cell r="AD247" t="str">
            <v>CAVA</v>
          </cell>
          <cell r="AF247" t="str">
            <v>-</v>
          </cell>
          <cell r="AH247" t="str">
            <v>JUNNAR</v>
          </cell>
          <cell r="AL247">
            <v>2734</v>
          </cell>
          <cell r="AM247">
            <v>56084</v>
          </cell>
          <cell r="AN247">
            <v>26</v>
          </cell>
          <cell r="AO247">
            <v>25</v>
          </cell>
          <cell r="AP247" t="str">
            <v>STABLE</v>
          </cell>
          <cell r="AV247" t="str">
            <v>MH14MN8570</v>
          </cell>
          <cell r="AW247" t="str">
            <v>TVS XL 100 COM ITS</v>
          </cell>
          <cell r="AX247">
            <v>45841</v>
          </cell>
          <cell r="AY247">
            <v>36</v>
          </cell>
          <cell r="AZ247" t="str">
            <v>10.07.26</v>
          </cell>
          <cell r="BA247" t="str">
            <v>KAILASH ATKARI</v>
          </cell>
          <cell r="ER247">
            <v>0</v>
          </cell>
          <cell r="ES247" t="str">
            <v/>
          </cell>
          <cell r="ET247" t="str">
            <v>ZBHT0021</v>
          </cell>
        </row>
        <row r="248">
          <cell r="A248">
            <v>464296467</v>
          </cell>
          <cell r="B248" t="str">
            <v>ANUSAYA SUNIL GAIKWAD</v>
          </cell>
          <cell r="C248" t="str">
            <v>ONLINE</v>
          </cell>
          <cell r="D248" t="str">
            <v>29.07.26</v>
          </cell>
          <cell r="E248">
            <v>4400</v>
          </cell>
          <cell r="I248">
            <v>3592</v>
          </cell>
          <cell r="J248">
            <v>6894</v>
          </cell>
          <cell r="K248">
            <v>3590</v>
          </cell>
          <cell r="L248">
            <v>6086</v>
          </cell>
          <cell r="M248">
            <v>2</v>
          </cell>
          <cell r="N248" t="str">
            <v xml:space="preserve">STABLE </v>
          </cell>
          <cell r="O248" t="str">
            <v>PAID</v>
          </cell>
          <cell r="P248" t="str">
            <v>NITIN KADAM</v>
          </cell>
          <cell r="Q248">
            <v>55926</v>
          </cell>
          <cell r="R248">
            <v>288</v>
          </cell>
          <cell r="S248">
            <v>0</v>
          </cell>
          <cell r="T248">
            <v>2752.58</v>
          </cell>
          <cell r="U248" t="str">
            <v>02.06.26 30.06.26</v>
          </cell>
          <cell r="V248">
            <v>0.10159436631753829</v>
          </cell>
          <cell r="W248">
            <v>1.0398335995526252E-2</v>
          </cell>
          <cell r="X248" t="str">
            <v xml:space="preserve">STABLE </v>
          </cell>
          <cell r="Y248" t="str">
            <v>NC</v>
          </cell>
          <cell r="Z248" t="str">
            <v>PAID</v>
          </cell>
          <cell r="AA248" t="str">
            <v>NC</v>
          </cell>
          <cell r="AB248" t="str">
            <v>Add not found</v>
          </cell>
          <cell r="AD248" t="str">
            <v>CNAVNA</v>
          </cell>
          <cell r="AF248" t="str">
            <v>-</v>
          </cell>
          <cell r="AH248" t="str">
            <v>THERGAON</v>
          </cell>
          <cell r="AL248">
            <v>6894</v>
          </cell>
          <cell r="AM248">
            <v>55926</v>
          </cell>
          <cell r="AN248">
            <v>57</v>
          </cell>
          <cell r="AO248">
            <v>55</v>
          </cell>
          <cell r="AP248" t="str">
            <v>STABLE</v>
          </cell>
          <cell r="AU248" t="str">
            <v>REGULAR</v>
          </cell>
          <cell r="AV248" t="str">
            <v>MH14LW5329</v>
          </cell>
          <cell r="AW248" t="str">
            <v>PLEASURE PLUS XTEC DRUM JUBILANT</v>
          </cell>
          <cell r="AX248">
            <v>45577</v>
          </cell>
          <cell r="AY248">
            <v>36</v>
          </cell>
          <cell r="AZ248" t="str">
            <v>02.07.26</v>
          </cell>
          <cell r="BA248" t="str">
            <v>KAILASH ATKARI</v>
          </cell>
          <cell r="BI248">
            <v>1</v>
          </cell>
          <cell r="DB248">
            <v>1</v>
          </cell>
          <cell r="ER248">
            <v>2</v>
          </cell>
          <cell r="ES248">
            <v>1</v>
          </cell>
          <cell r="ET248" t="str">
            <v>ZBHT0011</v>
          </cell>
          <cell r="EU248" t="str">
            <v>A6GuU03InJc</v>
          </cell>
          <cell r="EV248" t="str">
            <v>Allocated</v>
          </cell>
          <cell r="EW248" t="str">
            <v>No Such Person (NC_NSP)</v>
          </cell>
          <cell r="EX248" t="str">
            <v xml:space="preserve">Visit cm residence address nobody knows cm in this colony no such person </v>
          </cell>
          <cell r="EY248">
            <v>46206</v>
          </cell>
        </row>
        <row r="249">
          <cell r="A249">
            <v>463815869</v>
          </cell>
          <cell r="B249" t="str">
            <v>RAHUL HONAJI VADEKAR</v>
          </cell>
          <cell r="C249" t="str">
            <v>ONLINE</v>
          </cell>
          <cell r="D249" t="str">
            <v>10.07.26</v>
          </cell>
          <cell r="E249">
            <v>3897</v>
          </cell>
          <cell r="I249">
            <v>3797</v>
          </cell>
          <cell r="J249">
            <v>10523</v>
          </cell>
          <cell r="K249">
            <v>3386</v>
          </cell>
          <cell r="L249">
            <v>10423</v>
          </cell>
          <cell r="M249">
            <v>3</v>
          </cell>
          <cell r="N249" t="str">
            <v xml:space="preserve">STABLE </v>
          </cell>
          <cell r="O249" t="str">
            <v>PAID</v>
          </cell>
          <cell r="P249" t="str">
            <v>SAGAR DONGRE</v>
          </cell>
          <cell r="Q249">
            <v>55863</v>
          </cell>
          <cell r="R249">
            <v>457</v>
          </cell>
          <cell r="S249">
            <v>0</v>
          </cell>
          <cell r="T249">
            <v>2700</v>
          </cell>
          <cell r="U249" t="str">
            <v>03.06.26</v>
          </cell>
          <cell r="V249">
            <v>0.58645740381082356</v>
          </cell>
          <cell r="W249">
            <v>1.7891409263195719E-2</v>
          </cell>
          <cell r="X249" t="str">
            <v xml:space="preserve">STABLE </v>
          </cell>
          <cell r="Y249" t="str">
            <v>PAID</v>
          </cell>
          <cell r="Z249" t="str">
            <v>PAID</v>
          </cell>
          <cell r="AA249" t="str">
            <v>PAID</v>
          </cell>
          <cell r="AD249" t="str">
            <v>CAVA</v>
          </cell>
          <cell r="AF249" t="str">
            <v>ELG</v>
          </cell>
          <cell r="AG249" t="str">
            <v>-</v>
          </cell>
          <cell r="AH249" t="str">
            <v>AHUPE</v>
          </cell>
          <cell r="AI249" t="str">
            <v>-</v>
          </cell>
          <cell r="AJ249" t="str">
            <v>-</v>
          </cell>
          <cell r="AK249" t="str">
            <v>-</v>
          </cell>
          <cell r="AL249">
            <v>10523</v>
          </cell>
          <cell r="AM249">
            <v>55863</v>
          </cell>
          <cell r="AN249">
            <v>87</v>
          </cell>
          <cell r="AO249">
            <v>86</v>
          </cell>
          <cell r="AP249" t="str">
            <v>STABLE</v>
          </cell>
          <cell r="AU249" t="str">
            <v>REGULAR</v>
          </cell>
          <cell r="AV249" t="str">
            <v>MH14LT6037</v>
          </cell>
          <cell r="AW249" t="str">
            <v>HONDA UNICORN 160 BSVI</v>
          </cell>
          <cell r="AX249">
            <v>45524</v>
          </cell>
          <cell r="AY249">
            <v>36</v>
          </cell>
          <cell r="AZ249" t="str">
            <v>02.07.26</v>
          </cell>
          <cell r="BA249" t="str">
            <v>VIJAY NIKAM</v>
          </cell>
          <cell r="BI249">
            <v>1</v>
          </cell>
          <cell r="ER249">
            <v>1</v>
          </cell>
          <cell r="ES249">
            <v>1</v>
          </cell>
          <cell r="ET249" t="str">
            <v>DUWT0029</v>
          </cell>
          <cell r="EU249" t="str">
            <v>B2vbnqFFPZz</v>
          </cell>
          <cell r="EV249" t="str">
            <v>Allocated</v>
          </cell>
          <cell r="EW249" t="str">
            <v>Promise To Pay (PTP)</v>
          </cell>
          <cell r="EX249" t="str">
            <v xml:space="preserve">Promise to pay 4 Jul </v>
          </cell>
          <cell r="EY249">
            <v>46207</v>
          </cell>
        </row>
        <row r="250">
          <cell r="A250">
            <v>463129830</v>
          </cell>
          <cell r="B250" t="str">
            <v>ANIKET RAJENDRA POUL</v>
          </cell>
          <cell r="H250" t="str">
            <v>BANK STABLE 08</v>
          </cell>
          <cell r="I250">
            <v>3580</v>
          </cell>
          <cell r="J250">
            <v>20078.89</v>
          </cell>
          <cell r="K250">
            <v>3368.8899999999994</v>
          </cell>
          <cell r="L250">
            <v>23658.89</v>
          </cell>
          <cell r="M250">
            <v>6</v>
          </cell>
          <cell r="N250" t="str">
            <v xml:space="preserve">STABLE </v>
          </cell>
          <cell r="O250" t="str">
            <v>UNPAID</v>
          </cell>
          <cell r="P250" t="str">
            <v>UDAY SOHANE</v>
          </cell>
          <cell r="Q250">
            <v>54802.89</v>
          </cell>
          <cell r="R250">
            <v>1190</v>
          </cell>
          <cell r="S250">
            <v>0</v>
          </cell>
          <cell r="T250">
            <v>6750</v>
          </cell>
          <cell r="U250" t="str">
            <v>FLOW</v>
          </cell>
          <cell r="V250">
            <v>1</v>
          </cell>
          <cell r="W250">
            <v>2.3954472257981207E-2</v>
          </cell>
          <cell r="X250" t="str">
            <v xml:space="preserve">STABLE </v>
          </cell>
          <cell r="Y250" t="str">
            <v>PAID</v>
          </cell>
          <cell r="Z250" t="str">
            <v>NC</v>
          </cell>
          <cell r="AA250" t="str">
            <v>PAID</v>
          </cell>
          <cell r="AF250" t="str">
            <v>ELG</v>
          </cell>
          <cell r="AH250" t="str">
            <v>BHOSARI</v>
          </cell>
          <cell r="AL250">
            <v>20078.89</v>
          </cell>
          <cell r="AM250">
            <v>54802.89</v>
          </cell>
          <cell r="AN250">
            <v>177</v>
          </cell>
          <cell r="AO250">
            <v>175</v>
          </cell>
          <cell r="AP250" t="str">
            <v>STABLE</v>
          </cell>
          <cell r="AU250" t="str">
            <v>NPA</v>
          </cell>
          <cell r="AW250" t="str">
            <v>HONDA SHINE DRUM BSVI</v>
          </cell>
          <cell r="AX250">
            <v>45449</v>
          </cell>
          <cell r="AY250">
            <v>36</v>
          </cell>
          <cell r="AZ250" t="str">
            <v>02.07.26</v>
          </cell>
          <cell r="BA250" t="str">
            <v>VIJAY NIKAM</v>
          </cell>
          <cell r="BI250">
            <v>1</v>
          </cell>
          <cell r="ER250">
            <v>1</v>
          </cell>
          <cell r="ES250">
            <v>1</v>
          </cell>
          <cell r="ET250" t="str">
            <v>DUWT0025</v>
          </cell>
          <cell r="EU250" t="str">
            <v>BoxBrnHjsNMz</v>
          </cell>
          <cell r="EV250" t="str">
            <v>Allocated</v>
          </cell>
          <cell r="EW250" t="str">
            <v>Shifted (NC_SFTD)</v>
          </cell>
          <cell r="EX250" t="str">
            <v xml:space="preserve">Visit at customer residence add meet customer room patanr they told customer shifted from residence add customer go to his home town </v>
          </cell>
          <cell r="EY250">
            <v>46206</v>
          </cell>
        </row>
        <row r="251">
          <cell r="A251">
            <v>464693708</v>
          </cell>
          <cell r="B251" t="str">
            <v>ARCHANA DINESH PAWALE</v>
          </cell>
          <cell r="C251" t="str">
            <v>ONLINE</v>
          </cell>
          <cell r="D251" t="str">
            <v>09.07.26</v>
          </cell>
          <cell r="E251">
            <v>3600</v>
          </cell>
          <cell r="I251">
            <v>3546</v>
          </cell>
          <cell r="J251">
            <v>3454</v>
          </cell>
          <cell r="K251">
            <v>3513</v>
          </cell>
          <cell r="L251">
            <v>3400</v>
          </cell>
          <cell r="M251">
            <v>1</v>
          </cell>
          <cell r="N251" t="str">
            <v xml:space="preserve">STABLE </v>
          </cell>
          <cell r="O251" t="str">
            <v>PAID</v>
          </cell>
          <cell r="P251" t="str">
            <v>SACHIN INGALE</v>
          </cell>
          <cell r="Q251">
            <v>54751</v>
          </cell>
          <cell r="R251">
            <v>59</v>
          </cell>
          <cell r="S251">
            <v>0</v>
          </cell>
          <cell r="T251">
            <v>3140</v>
          </cell>
          <cell r="U251" t="str">
            <v>19.06.26</v>
          </cell>
          <cell r="V251">
            <v>5.6479191532315613E-2</v>
          </cell>
          <cell r="W251">
            <v>2.8837192429400534E-3</v>
          </cell>
          <cell r="X251" t="str">
            <v xml:space="preserve">STABLE </v>
          </cell>
          <cell r="Y251" t="str">
            <v>PAID</v>
          </cell>
          <cell r="Z251" t="str">
            <v>PTP</v>
          </cell>
          <cell r="AA251" t="str">
            <v>PAID</v>
          </cell>
          <cell r="AD251" t="str">
            <v>CAVA</v>
          </cell>
          <cell r="AF251" t="str">
            <v>-</v>
          </cell>
          <cell r="AH251" t="str">
            <v>MAVAL</v>
          </cell>
          <cell r="AL251">
            <v>3454</v>
          </cell>
          <cell r="AM251">
            <v>54751</v>
          </cell>
          <cell r="AN251">
            <v>26</v>
          </cell>
          <cell r="AO251">
            <v>25</v>
          </cell>
          <cell r="AP251" t="str">
            <v>STABLE</v>
          </cell>
          <cell r="AU251" t="str">
            <v>REGULAR</v>
          </cell>
          <cell r="AV251" t="str">
            <v>MH14MA9847</v>
          </cell>
          <cell r="AW251" t="str">
            <v>HONDA DIO DLX BS VI</v>
          </cell>
          <cell r="AX251">
            <v>45612</v>
          </cell>
          <cell r="AY251">
            <v>36</v>
          </cell>
          <cell r="AZ251" t="str">
            <v>02.07.26</v>
          </cell>
          <cell r="BA251" t="str">
            <v>VIJAY NIKAM</v>
          </cell>
          <cell r="BL251">
            <v>1</v>
          </cell>
          <cell r="CA251">
            <v>1</v>
          </cell>
          <cell r="ER251">
            <v>2</v>
          </cell>
          <cell r="ES251">
            <v>1</v>
          </cell>
          <cell r="ET251" t="str">
            <v>ZBHT0013</v>
          </cell>
          <cell r="EU251" t="str">
            <v>A6zuGFttz7</v>
          </cell>
          <cell r="EV251" t="str">
            <v>Allocated</v>
          </cell>
          <cell r="EW251" t="str">
            <v>Promise To Pay (PTP)</v>
          </cell>
          <cell r="EX251" t="str">
            <v>Ptp</v>
          </cell>
          <cell r="EY251">
            <v>46216</v>
          </cell>
        </row>
        <row r="252">
          <cell r="A252">
            <v>466131426</v>
          </cell>
          <cell r="B252" t="str">
            <v>MANISH MANGALSING PAWAR</v>
          </cell>
          <cell r="I252">
            <v>4457</v>
          </cell>
          <cell r="J252">
            <v>13371</v>
          </cell>
          <cell r="K252">
            <v>4754</v>
          </cell>
          <cell r="L252">
            <v>17828</v>
          </cell>
          <cell r="M252">
            <v>3</v>
          </cell>
          <cell r="N252" t="str">
            <v>FLOW</v>
          </cell>
          <cell r="O252" t="str">
            <v>UNPAID</v>
          </cell>
          <cell r="P252" t="str">
            <v>AMOL DHUMAL</v>
          </cell>
          <cell r="Q252">
            <v>54723</v>
          </cell>
          <cell r="R252">
            <v>297</v>
          </cell>
          <cell r="S252">
            <v>0</v>
          </cell>
          <cell r="T252">
            <v>1800</v>
          </cell>
          <cell r="U252" t="str">
            <v>FLOW</v>
          </cell>
          <cell r="V252">
            <v>7.1455267752771584E-2</v>
          </cell>
          <cell r="W252">
            <v>1.7526298070455564E-2</v>
          </cell>
          <cell r="X252" t="str">
            <v>FLOW</v>
          </cell>
          <cell r="Y252" t="str">
            <v>OS</v>
          </cell>
          <cell r="Z252" t="str">
            <v>OS</v>
          </cell>
          <cell r="AA252" t="str">
            <v>OS</v>
          </cell>
          <cell r="AB252" t="str">
            <v>Cust at village</v>
          </cell>
          <cell r="AF252" t="str">
            <v>ELG</v>
          </cell>
          <cell r="AH252" t="str">
            <v>SHIRUR</v>
          </cell>
          <cell r="AL252">
            <v>13371</v>
          </cell>
          <cell r="AM252">
            <v>54723</v>
          </cell>
          <cell r="AN252">
            <v>87</v>
          </cell>
          <cell r="AO252">
            <v>116</v>
          </cell>
          <cell r="AP252" t="str">
            <v>FLOW</v>
          </cell>
          <cell r="AU252" t="str">
            <v>REGULAR</v>
          </cell>
          <cell r="AV252" t="str">
            <v>MH37AK8354</v>
          </cell>
          <cell r="AW252" t="str">
            <v>SPLENDOR PLUS XTEC 2</v>
          </cell>
          <cell r="AX252">
            <v>45792</v>
          </cell>
          <cell r="AY252">
            <v>24</v>
          </cell>
          <cell r="AZ252" t="str">
            <v>02.07.26</v>
          </cell>
          <cell r="BA252" t="str">
            <v>KAILASH ATKARI</v>
          </cell>
          <cell r="BF252">
            <v>1</v>
          </cell>
          <cell r="ER252">
            <v>1</v>
          </cell>
          <cell r="ES252">
            <v>1</v>
          </cell>
          <cell r="ET252" t="str">
            <v>ZBHT0024</v>
          </cell>
          <cell r="EU252" t="str">
            <v>kovfGBMit1c</v>
          </cell>
          <cell r="EV252" t="str">
            <v>Allocated</v>
          </cell>
          <cell r="EW252" t="str">
            <v>Shifted (NC_SFTD)</v>
          </cell>
          <cell r="EX252" t="str">
            <v xml:space="preserve">Customer paralise  went to netive place </v>
          </cell>
          <cell r="EY252">
            <v>46205</v>
          </cell>
        </row>
        <row r="253">
          <cell r="A253">
            <v>460419172</v>
          </cell>
          <cell r="B253" t="str">
            <v>PRADEEP ARJUN PHALKE</v>
          </cell>
          <cell r="C253" t="str">
            <v>ONLINE</v>
          </cell>
          <cell r="D253" t="str">
            <v>31.07.26</v>
          </cell>
          <cell r="E253">
            <v>3631</v>
          </cell>
          <cell r="I253">
            <v>3435</v>
          </cell>
          <cell r="J253">
            <v>3344.99</v>
          </cell>
          <cell r="K253">
            <v>3447.99</v>
          </cell>
          <cell r="L253">
            <v>3148.99</v>
          </cell>
          <cell r="M253">
            <v>1</v>
          </cell>
          <cell r="N253" t="str">
            <v xml:space="preserve">STABLE </v>
          </cell>
          <cell r="O253" t="str">
            <v>PAID</v>
          </cell>
          <cell r="P253" t="str">
            <v>NITIN KADAM</v>
          </cell>
          <cell r="Q253">
            <v>54244</v>
          </cell>
          <cell r="R253">
            <v>103</v>
          </cell>
          <cell r="S253">
            <v>0</v>
          </cell>
          <cell r="T253">
            <v>6750</v>
          </cell>
          <cell r="U253" t="str">
            <v>30.06.26</v>
          </cell>
          <cell r="V253">
            <v>1.8686133527181702E-2</v>
          </cell>
          <cell r="W253">
            <v>2.8570157004262982E-3</v>
          </cell>
          <cell r="X253" t="str">
            <v xml:space="preserve">STABLE </v>
          </cell>
          <cell r="Y253" t="str">
            <v>MPTP</v>
          </cell>
          <cell r="Z253" t="str">
            <v>MPTP</v>
          </cell>
          <cell r="AA253" t="str">
            <v>MPTP</v>
          </cell>
          <cell r="AB253" t="str">
            <v>Shifted</v>
          </cell>
          <cell r="AC253">
            <v>31</v>
          </cell>
          <cell r="AD253" t="str">
            <v>CNAVNA</v>
          </cell>
          <cell r="AF253" t="str">
            <v>-</v>
          </cell>
          <cell r="AH253" t="str">
            <v>CHINCHWAD</v>
          </cell>
          <cell r="AL253">
            <v>3344.99</v>
          </cell>
          <cell r="AM253">
            <v>54244</v>
          </cell>
          <cell r="AN253">
            <v>26</v>
          </cell>
          <cell r="AO253">
            <v>55</v>
          </cell>
          <cell r="AP253" t="str">
            <v>FLOW</v>
          </cell>
          <cell r="AU253" t="str">
            <v>REGULAR</v>
          </cell>
          <cell r="AV253" t="str">
            <v>MH14LD8053</v>
          </cell>
          <cell r="AW253" t="str">
            <v>SUZUKI BURGMAN STREET</v>
          </cell>
          <cell r="AX253">
            <v>45231</v>
          </cell>
          <cell r="AY253">
            <v>48</v>
          </cell>
          <cell r="AZ253" t="str">
            <v>02.07.26</v>
          </cell>
          <cell r="BA253" t="str">
            <v>KAILASH ATKARI</v>
          </cell>
          <cell r="BL253">
            <v>1</v>
          </cell>
          <cell r="ER253">
            <v>1</v>
          </cell>
          <cell r="ES253">
            <v>1</v>
          </cell>
          <cell r="ET253" t="str">
            <v>ZBHT0011</v>
          </cell>
          <cell r="EU253" t="str">
            <v>G6wAKtHm_NJc</v>
          </cell>
          <cell r="EV253" t="str">
            <v>Allocated</v>
          </cell>
          <cell r="EW253" t="str">
            <v>Shifted (NC_SFTD)</v>
          </cell>
          <cell r="EX253" t="str">
            <v xml:space="preserve">Visit cm residence address cm shifted for a long time </v>
          </cell>
          <cell r="EY253">
            <v>46207</v>
          </cell>
        </row>
        <row r="254">
          <cell r="A254">
            <v>463554280</v>
          </cell>
          <cell r="B254" t="str">
            <v>MOHD YUNUS</v>
          </cell>
          <cell r="I254">
            <v>3252</v>
          </cell>
          <cell r="J254">
            <v>17813</v>
          </cell>
          <cell r="K254">
            <v>2499</v>
          </cell>
          <cell r="L254">
            <v>21065</v>
          </cell>
          <cell r="M254">
            <v>6</v>
          </cell>
          <cell r="N254" t="str">
            <v>FLOW</v>
          </cell>
          <cell r="O254" t="str">
            <v>UNPAID</v>
          </cell>
          <cell r="P254" t="str">
            <v>PARMESHWAR KOTULE</v>
          </cell>
          <cell r="Q254">
            <v>54146</v>
          </cell>
          <cell r="R254">
            <v>946</v>
          </cell>
          <cell r="S254">
            <v>0</v>
          </cell>
          <cell r="T254">
            <v>3600</v>
          </cell>
          <cell r="U254" t="str">
            <v>FLOW</v>
          </cell>
          <cell r="V254">
            <v>0.21698585780866164</v>
          </cell>
          <cell r="W254">
            <v>2.3667344092266857E-2</v>
          </cell>
          <cell r="X254" t="str">
            <v>FLOW</v>
          </cell>
          <cell r="Y254" t="str">
            <v>NC</v>
          </cell>
          <cell r="Z254" t="str">
            <v>NC</v>
          </cell>
          <cell r="AA254" t="str">
            <v>NC</v>
          </cell>
          <cell r="AB254" t="str">
            <v>Add not found</v>
          </cell>
          <cell r="AD254" t="str">
            <v>CNAVNA</v>
          </cell>
          <cell r="AF254" t="str">
            <v>ELG</v>
          </cell>
          <cell r="AH254" t="str">
            <v>TALEGAON DABADE</v>
          </cell>
          <cell r="AL254">
            <v>17813</v>
          </cell>
          <cell r="AM254">
            <v>54146</v>
          </cell>
          <cell r="AN254">
            <v>177</v>
          </cell>
          <cell r="AO254">
            <v>206</v>
          </cell>
          <cell r="AP254" t="str">
            <v>FLOW</v>
          </cell>
          <cell r="AU254" t="str">
            <v>NPA</v>
          </cell>
          <cell r="AV254" t="str">
            <v>MH14LR9016</v>
          </cell>
          <cell r="AW254" t="str">
            <v>SPLENDOR PLUS BS6 I3S DRS CAST FI</v>
          </cell>
          <cell r="AX254">
            <v>45496</v>
          </cell>
          <cell r="AY254">
            <v>36</v>
          </cell>
          <cell r="AZ254" t="str">
            <v>02.07.26</v>
          </cell>
          <cell r="BA254" t="str">
            <v>VIJAY NIKAM</v>
          </cell>
          <cell r="BL254">
            <v>1</v>
          </cell>
          <cell r="CM254">
            <v>1</v>
          </cell>
          <cell r="DH254">
            <v>1</v>
          </cell>
          <cell r="ER254">
            <v>3</v>
          </cell>
          <cell r="ES254">
            <v>1</v>
          </cell>
          <cell r="ET254" t="str">
            <v>DUWT0027</v>
          </cell>
          <cell r="EU254" t="str">
            <v>ko07yA-zsc</v>
          </cell>
          <cell r="EV254" t="str">
            <v>Allocated</v>
          </cell>
          <cell r="EW254" t="str">
            <v>Address Not Found (NC_ANF)</v>
          </cell>
          <cell r="EX254" t="str">
            <v xml:space="preserve">Visited to Customers residence address but short address so can't found Customer </v>
          </cell>
          <cell r="EY254">
            <v>46207</v>
          </cell>
        </row>
        <row r="255">
          <cell r="A255">
            <v>464189381</v>
          </cell>
          <cell r="B255" t="str">
            <v>MUKTA AMAR VATADE</v>
          </cell>
          <cell r="H255" t="str">
            <v>BANK STABLE 08</v>
          </cell>
          <cell r="I255">
            <v>3367</v>
          </cell>
          <cell r="J255">
            <v>11101</v>
          </cell>
          <cell r="K255">
            <v>1848</v>
          </cell>
          <cell r="L255">
            <v>14468</v>
          </cell>
          <cell r="M255">
            <v>4</v>
          </cell>
          <cell r="N255" t="str">
            <v xml:space="preserve">STABLE </v>
          </cell>
          <cell r="O255" t="str">
            <v>UNPAID</v>
          </cell>
          <cell r="P255" t="str">
            <v>SACHIN KHAPRE</v>
          </cell>
          <cell r="Q255">
            <v>53784</v>
          </cell>
          <cell r="R255">
            <v>848</v>
          </cell>
          <cell r="S255">
            <v>0</v>
          </cell>
          <cell r="T255">
            <v>1350</v>
          </cell>
          <cell r="U255" t="str">
            <v>-</v>
          </cell>
          <cell r="V255">
            <v>0.26610461319242418</v>
          </cell>
          <cell r="W255">
            <v>2.0720525372418922E-2</v>
          </cell>
          <cell r="X255" t="str">
            <v xml:space="preserve">STABLE </v>
          </cell>
          <cell r="Y255" t="str">
            <v>PAID</v>
          </cell>
          <cell r="Z255" t="str">
            <v>-</v>
          </cell>
          <cell r="AA255" t="str">
            <v>PAID</v>
          </cell>
          <cell r="AF255" t="str">
            <v>ELG</v>
          </cell>
          <cell r="AH255" t="str">
            <v>PIMPLE NILKH</v>
          </cell>
          <cell r="AL255">
            <v>11101</v>
          </cell>
          <cell r="AM255">
            <v>53784</v>
          </cell>
          <cell r="AN255">
            <v>118</v>
          </cell>
          <cell r="AO255">
            <v>116</v>
          </cell>
          <cell r="AP255" t="str">
            <v>STABLE</v>
          </cell>
          <cell r="AU255" t="str">
            <v>NPA</v>
          </cell>
          <cell r="AV255" t="str">
            <v>MH14LV8651</v>
          </cell>
          <cell r="AW255" t="str">
            <v>HONDA ACTIVA 125 SMART</v>
          </cell>
          <cell r="AX255">
            <v>45568</v>
          </cell>
          <cell r="AY255">
            <v>36</v>
          </cell>
          <cell r="AZ255" t="str">
            <v>02.07.26</v>
          </cell>
          <cell r="BA255" t="str">
            <v>KAILASH ATKARI</v>
          </cell>
          <cell r="BX255">
            <v>1</v>
          </cell>
          <cell r="ER255">
            <v>1</v>
          </cell>
          <cell r="ES255">
            <v>1</v>
          </cell>
          <cell r="ET255" t="str">
            <v>ZBHT0015</v>
          </cell>
          <cell r="EU255" t="str">
            <v>k2SNcIR4Dgz</v>
          </cell>
          <cell r="EV255" t="str">
            <v>Allocated</v>
          </cell>
          <cell r="EW255" t="str">
            <v>Address Not Found (NC_ANF)</v>
          </cell>
          <cell r="EX255" t="str">
            <v>Visited at customer given address but address not found due to short address on system hence.</v>
          </cell>
          <cell r="EY255">
            <v>46211</v>
          </cell>
        </row>
        <row r="256">
          <cell r="A256">
            <v>460561889</v>
          </cell>
          <cell r="B256" t="str">
            <v>OMKAR SUNIL NIKALJE</v>
          </cell>
          <cell r="C256" t="str">
            <v>ONLINE</v>
          </cell>
          <cell r="D256" t="str">
            <v>04.07.26</v>
          </cell>
          <cell r="E256">
            <v>6600</v>
          </cell>
          <cell r="I256">
            <v>6333</v>
          </cell>
          <cell r="J256">
            <v>24475.65</v>
          </cell>
          <cell r="K256">
            <v>6291.6500000000015</v>
          </cell>
          <cell r="L256">
            <v>24208.65</v>
          </cell>
          <cell r="M256">
            <v>4</v>
          </cell>
          <cell r="N256" t="str">
            <v xml:space="preserve">STABLE </v>
          </cell>
          <cell r="O256" t="str">
            <v>PAID</v>
          </cell>
          <cell r="P256" t="str">
            <v>KIRAN KHAIRNAR</v>
          </cell>
          <cell r="Q256">
            <v>53708.76</v>
          </cell>
          <cell r="R256">
            <v>815</v>
          </cell>
          <cell r="S256">
            <v>0</v>
          </cell>
          <cell r="T256">
            <v>5842</v>
          </cell>
          <cell r="U256" t="str">
            <v>-</v>
          </cell>
          <cell r="V256">
            <v>0.43856050845777467</v>
          </cell>
          <cell r="W256">
            <v>2.0691538827553892E-2</v>
          </cell>
          <cell r="X256" t="str">
            <v xml:space="preserve">STABLE </v>
          </cell>
          <cell r="Y256" t="str">
            <v>PAID</v>
          </cell>
          <cell r="Z256" t="str">
            <v>-</v>
          </cell>
          <cell r="AA256" t="str">
            <v>PAID</v>
          </cell>
          <cell r="AD256" t="str">
            <v>CAVA</v>
          </cell>
          <cell r="AF256" t="str">
            <v>ELG</v>
          </cell>
          <cell r="AH256" t="str">
            <v>CHAKAN</v>
          </cell>
          <cell r="AL256">
            <v>24475.65</v>
          </cell>
          <cell r="AM256">
            <v>53708.76</v>
          </cell>
          <cell r="AN256">
            <v>118</v>
          </cell>
          <cell r="AO256">
            <v>116</v>
          </cell>
          <cell r="AP256" t="str">
            <v>STABLE</v>
          </cell>
          <cell r="AU256" t="str">
            <v>NPA</v>
          </cell>
          <cell r="AV256" t="str">
            <v>MH12WD1404</v>
          </cell>
          <cell r="AW256" t="str">
            <v>HUNTER 350 REBEL BLACK</v>
          </cell>
          <cell r="AX256">
            <v>45239</v>
          </cell>
          <cell r="AY256">
            <v>36</v>
          </cell>
          <cell r="AZ256" t="str">
            <v>02.07.26</v>
          </cell>
          <cell r="BA256" t="str">
            <v>VIJAY NIKAM</v>
          </cell>
          <cell r="BL256">
            <v>1</v>
          </cell>
          <cell r="ER256">
            <v>1</v>
          </cell>
          <cell r="ES256">
            <v>1</v>
          </cell>
          <cell r="ET256" t="str">
            <v>DUWT0014</v>
          </cell>
          <cell r="EU256" t="str">
            <v>B2ySlTeFHOm</v>
          </cell>
          <cell r="EV256" t="str">
            <v>Allocated</v>
          </cell>
          <cell r="EW256" t="str">
            <v>Promise To Pay (PTP)</v>
          </cell>
          <cell r="EX256" t="str">
            <v xml:space="preserve">Customer meet at residence given ptp </v>
          </cell>
          <cell r="EY256">
            <v>46207</v>
          </cell>
        </row>
        <row r="257">
          <cell r="A257">
            <v>464137329</v>
          </cell>
          <cell r="B257" t="str">
            <v>SANDESH PRAKASH TAWHARE</v>
          </cell>
          <cell r="C257" t="str">
            <v>ONLINE</v>
          </cell>
          <cell r="D257" t="str">
            <v>28.07.26</v>
          </cell>
          <cell r="E257">
            <v>3159</v>
          </cell>
          <cell r="I257">
            <v>3159</v>
          </cell>
          <cell r="J257">
            <v>12254</v>
          </cell>
          <cell r="K257">
            <v>3746</v>
          </cell>
          <cell r="L257">
            <v>12254</v>
          </cell>
          <cell r="M257">
            <v>4</v>
          </cell>
          <cell r="N257" t="str">
            <v xml:space="preserve">STABLE </v>
          </cell>
          <cell r="O257" t="str">
            <v>PAID</v>
          </cell>
          <cell r="P257" t="str">
            <v>SAGAR DONGRE</v>
          </cell>
          <cell r="Q257">
            <v>53676</v>
          </cell>
          <cell r="R257">
            <v>969</v>
          </cell>
          <cell r="S257">
            <v>0</v>
          </cell>
          <cell r="T257">
            <v>5850</v>
          </cell>
          <cell r="U257" t="str">
            <v>04.06.26</v>
          </cell>
          <cell r="V257">
            <v>0.59339773711560451</v>
          </cell>
          <cell r="W257">
            <v>2.0678917891751417E-2</v>
          </cell>
          <cell r="X257" t="str">
            <v xml:space="preserve">STABLE </v>
          </cell>
          <cell r="Y257" t="str">
            <v>PTP</v>
          </cell>
          <cell r="Z257" t="str">
            <v>PAID</v>
          </cell>
          <cell r="AA257" t="str">
            <v>PTP</v>
          </cell>
          <cell r="AC257">
            <v>20</v>
          </cell>
          <cell r="AD257" t="str">
            <v>CAVA</v>
          </cell>
          <cell r="AF257" t="str">
            <v>ELG</v>
          </cell>
          <cell r="AH257" t="str">
            <v>NIRGOOODSAR</v>
          </cell>
          <cell r="AL257">
            <v>12254</v>
          </cell>
          <cell r="AM257">
            <v>53676</v>
          </cell>
          <cell r="AN257">
            <v>118</v>
          </cell>
          <cell r="AO257">
            <v>116</v>
          </cell>
          <cell r="AP257" t="str">
            <v>STABLE</v>
          </cell>
          <cell r="AU257" t="str">
            <v>NPA</v>
          </cell>
          <cell r="AV257" t="str">
            <v>MH14LW8931</v>
          </cell>
          <cell r="AW257" t="str">
            <v>SPLENDOR PLUS I3S DRS C FI OTHERS</v>
          </cell>
          <cell r="AX257">
            <v>45563</v>
          </cell>
          <cell r="AY257">
            <v>36</v>
          </cell>
          <cell r="AZ257" t="str">
            <v>02.07.26</v>
          </cell>
          <cell r="BA257" t="str">
            <v>VIJAY NIKAM</v>
          </cell>
          <cell r="BU257">
            <v>1</v>
          </cell>
          <cell r="BX257">
            <v>1</v>
          </cell>
          <cell r="ER257">
            <v>2</v>
          </cell>
          <cell r="ES257">
            <v>1</v>
          </cell>
          <cell r="ET257" t="str">
            <v>DUWT0029</v>
          </cell>
          <cell r="EU257" t="str">
            <v>B6w_Dnbl-7</v>
          </cell>
          <cell r="EV257" t="str">
            <v>Allocated</v>
          </cell>
          <cell r="EW257" t="str">
            <v>Promise To Pay (PTP)</v>
          </cell>
          <cell r="EX257" t="str">
            <v xml:space="preserve">Promise to pay 9 jul </v>
          </cell>
          <cell r="EY257">
            <v>46212</v>
          </cell>
        </row>
        <row r="258">
          <cell r="A258">
            <v>461248304</v>
          </cell>
          <cell r="B258" t="str">
            <v>AMIT DILIP SALUNKE</v>
          </cell>
          <cell r="H258" t="str">
            <v>BANK STABLE 08</v>
          </cell>
          <cell r="I258">
            <v>5805</v>
          </cell>
          <cell r="J258">
            <v>17415</v>
          </cell>
          <cell r="K258">
            <v>804</v>
          </cell>
          <cell r="L258">
            <v>23220</v>
          </cell>
          <cell r="M258">
            <v>4</v>
          </cell>
          <cell r="N258" t="str">
            <v xml:space="preserve">STABLE </v>
          </cell>
          <cell r="O258" t="str">
            <v>UNPAID</v>
          </cell>
          <cell r="P258" t="str">
            <v>NITIN KADAM</v>
          </cell>
          <cell r="Q258">
            <v>53473</v>
          </cell>
          <cell r="R258">
            <v>804</v>
          </cell>
          <cell r="S258">
            <v>0</v>
          </cell>
          <cell r="T258">
            <v>6282</v>
          </cell>
          <cell r="U258" t="str">
            <v>FLOW</v>
          </cell>
          <cell r="V258">
            <v>0.17998092921764355</v>
          </cell>
          <cell r="W258">
            <v>2.0600711238274526E-2</v>
          </cell>
          <cell r="X258" t="str">
            <v xml:space="preserve">STABLE </v>
          </cell>
          <cell r="Y258" t="str">
            <v>PAID</v>
          </cell>
          <cell r="Z258" t="str">
            <v>NC</v>
          </cell>
          <cell r="AA258" t="str">
            <v>PAID</v>
          </cell>
          <cell r="AB258" t="str">
            <v>Add not found</v>
          </cell>
          <cell r="AD258" t="str">
            <v>CNAVNA</v>
          </cell>
          <cell r="AF258" t="str">
            <v>ELG</v>
          </cell>
          <cell r="AH258" t="str">
            <v>CHIKHALI</v>
          </cell>
          <cell r="AL258">
            <v>17415</v>
          </cell>
          <cell r="AM258">
            <v>53473</v>
          </cell>
          <cell r="AN258">
            <v>118</v>
          </cell>
          <cell r="AO258">
            <v>116</v>
          </cell>
          <cell r="AP258" t="str">
            <v>STABLE</v>
          </cell>
          <cell r="AU258" t="str">
            <v>NPA</v>
          </cell>
          <cell r="AV258" t="str">
            <v>MH14LG2803</v>
          </cell>
          <cell r="AW258" t="str">
            <v>BAJAJ PULSAR RS200 ABS TWIN CHANNEL</v>
          </cell>
          <cell r="AX258">
            <v>45286</v>
          </cell>
          <cell r="AY258">
            <v>36</v>
          </cell>
          <cell r="AZ258" t="str">
            <v>02.07.26</v>
          </cell>
          <cell r="BA258" t="str">
            <v>KAILASH ATKARI</v>
          </cell>
          <cell r="BU258">
            <v>1</v>
          </cell>
          <cell r="BX258">
            <v>1</v>
          </cell>
          <cell r="ER258">
            <v>2</v>
          </cell>
          <cell r="ES258">
            <v>1</v>
          </cell>
          <cell r="ET258" t="str">
            <v>ZBHT0011</v>
          </cell>
          <cell r="EU258" t="str">
            <v>GoOEd3YB57</v>
          </cell>
          <cell r="EV258" t="str">
            <v>Allocated</v>
          </cell>
          <cell r="EW258" t="str">
            <v>Address Not Found (NC_ANF)</v>
          </cell>
          <cell r="EX258" t="str">
            <v xml:space="preserve">Visit cm residence address nobody knows cm in this area short address </v>
          </cell>
          <cell r="EY258">
            <v>46210</v>
          </cell>
        </row>
        <row r="259">
          <cell r="A259">
            <v>456991270</v>
          </cell>
          <cell r="B259" t="str">
            <v>SHIVDAS DILIP CHAVAN</v>
          </cell>
          <cell r="H259" t="str">
            <v>BANK STABLE 09</v>
          </cell>
          <cell r="I259">
            <v>5378</v>
          </cell>
          <cell r="J259">
            <v>8303</v>
          </cell>
          <cell r="K259">
            <v>3160</v>
          </cell>
          <cell r="L259">
            <v>13681</v>
          </cell>
          <cell r="M259">
            <v>2</v>
          </cell>
          <cell r="N259" t="str">
            <v xml:space="preserve">STABLE </v>
          </cell>
          <cell r="O259" t="str">
            <v>UNPAID</v>
          </cell>
          <cell r="P259" t="str">
            <v>AKSHAY KARALE</v>
          </cell>
          <cell r="Q259">
            <v>53183</v>
          </cell>
          <cell r="R259">
            <v>235</v>
          </cell>
          <cell r="S259">
            <v>0</v>
          </cell>
          <cell r="T259">
            <v>6750</v>
          </cell>
          <cell r="U259" t="str">
            <v>16.06.26</v>
          </cell>
          <cell r="V259">
            <v>0.24044924851641281</v>
          </cell>
          <cell r="W259">
            <v>9.8883292788698035E-3</v>
          </cell>
          <cell r="X259" t="str">
            <v xml:space="preserve">STABLE </v>
          </cell>
          <cell r="Y259" t="str">
            <v>PAID</v>
          </cell>
          <cell r="Z259" t="str">
            <v>PTP</v>
          </cell>
          <cell r="AA259" t="str">
            <v>PAID</v>
          </cell>
          <cell r="AD259" t="str">
            <v>CAVNA</v>
          </cell>
          <cell r="AF259" t="str">
            <v>-</v>
          </cell>
          <cell r="AH259" t="str">
            <v>BHOR</v>
          </cell>
          <cell r="AL259">
            <v>8303</v>
          </cell>
          <cell r="AM259">
            <v>53183</v>
          </cell>
          <cell r="AN259">
            <v>57</v>
          </cell>
          <cell r="AO259">
            <v>55</v>
          </cell>
          <cell r="AP259" t="str">
            <v>STABLE</v>
          </cell>
          <cell r="AU259" t="str">
            <v>NPA</v>
          </cell>
          <cell r="AV259" t="str">
            <v>MH12VE8225</v>
          </cell>
          <cell r="AW259" t="str">
            <v>CLASSIC 350 CHROME RED</v>
          </cell>
          <cell r="AX259">
            <v>44981</v>
          </cell>
          <cell r="AY259">
            <v>48</v>
          </cell>
          <cell r="AZ259" t="str">
            <v>02.07.26</v>
          </cell>
          <cell r="BA259" t="str">
            <v>VIJAY NIKAM</v>
          </cell>
          <cell r="EO259">
            <v>1</v>
          </cell>
          <cell r="ER259">
            <v>1</v>
          </cell>
          <cell r="ES259">
            <v>1</v>
          </cell>
          <cell r="ET259" t="str">
            <v>DUWT0011</v>
          </cell>
          <cell r="EU259" t="str">
            <v>AP7uocdGiz</v>
          </cell>
          <cell r="EV259" t="str">
            <v>Allocated</v>
          </cell>
          <cell r="EW259" t="str">
            <v>Promise To Pay (PTP)</v>
          </cell>
          <cell r="EX259" t="str">
            <v>Customer home address visit promise to pay amount 5800 ptp date 16.07.2026</v>
          </cell>
          <cell r="EY259">
            <v>46219</v>
          </cell>
        </row>
        <row r="260">
          <cell r="A260">
            <v>462406505</v>
          </cell>
          <cell r="B260" t="str">
            <v>KARAN RAJESH RATHOD</v>
          </cell>
          <cell r="C260" t="str">
            <v>ONLINE</v>
          </cell>
          <cell r="D260" t="str">
            <v>31.07.26</v>
          </cell>
          <cell r="E260">
            <v>5450</v>
          </cell>
          <cell r="I260">
            <v>2617</v>
          </cell>
          <cell r="J260">
            <v>7851</v>
          </cell>
          <cell r="K260">
            <v>2879</v>
          </cell>
          <cell r="L260">
            <v>5018</v>
          </cell>
          <cell r="M260">
            <v>3</v>
          </cell>
          <cell r="N260" t="str">
            <v>RB</v>
          </cell>
          <cell r="O260" t="str">
            <v>PAID</v>
          </cell>
          <cell r="P260" t="str">
            <v>VIKRAM GAIKWAD</v>
          </cell>
          <cell r="Q260">
            <v>53150</v>
          </cell>
          <cell r="R260">
            <v>262</v>
          </cell>
          <cell r="S260">
            <v>0</v>
          </cell>
          <cell r="T260">
            <v>5271</v>
          </cell>
          <cell r="U260" t="str">
            <v>-</v>
          </cell>
          <cell r="V260">
            <v>0.32746567016881395</v>
          </cell>
          <cell r="W260">
            <v>1.7022508679069372E-2</v>
          </cell>
          <cell r="X260" t="str">
            <v>RB</v>
          </cell>
          <cell r="Y260" t="str">
            <v>PAID</v>
          </cell>
          <cell r="Z260" t="str">
            <v>-</v>
          </cell>
          <cell r="AA260" t="str">
            <v>NC</v>
          </cell>
          <cell r="AB260" t="str">
            <v>Shifted</v>
          </cell>
          <cell r="AD260" t="str">
            <v>CNAVNA</v>
          </cell>
          <cell r="AF260" t="str">
            <v>-</v>
          </cell>
          <cell r="AH260" t="str">
            <v>PORWAL ROAD</v>
          </cell>
          <cell r="AL260">
            <v>7851</v>
          </cell>
          <cell r="AM260">
            <v>53150</v>
          </cell>
          <cell r="AN260">
            <v>87</v>
          </cell>
          <cell r="AO260">
            <v>116</v>
          </cell>
          <cell r="AP260" t="str">
            <v>FLOW</v>
          </cell>
          <cell r="AU260" t="str">
            <v>REGULAR</v>
          </cell>
          <cell r="AW260" t="str">
            <v>ACCESS SPL ED DRUM CBS BT BSVI</v>
          </cell>
          <cell r="AX260">
            <v>45382</v>
          </cell>
          <cell r="AY260">
            <v>48</v>
          </cell>
          <cell r="AZ260" t="str">
            <v>02.07.26</v>
          </cell>
          <cell r="BA260" t="str">
            <v>VIJAY NIKAM</v>
          </cell>
          <cell r="BX260">
            <v>1</v>
          </cell>
          <cell r="EO260">
            <v>1</v>
          </cell>
          <cell r="ER260">
            <v>2</v>
          </cell>
          <cell r="ES260">
            <v>1</v>
          </cell>
          <cell r="ET260" t="str">
            <v>ZBHT0012</v>
          </cell>
          <cell r="EU260" t="str">
            <v>G6VA5v2PBKF7</v>
          </cell>
          <cell r="EV260" t="str">
            <v>Allocated</v>
          </cell>
          <cell r="EW260" t="str">
            <v>Shifted (NC_SFTD)</v>
          </cell>
          <cell r="EX260" t="str">
            <v xml:space="preserve">Customer is shifted from the given address Long time back know budy known to customer </v>
          </cell>
          <cell r="EY260">
            <v>46207</v>
          </cell>
        </row>
        <row r="261">
          <cell r="A261">
            <v>464645726</v>
          </cell>
          <cell r="B261" t="str">
            <v>DHAPATE PRAMOD BHAU</v>
          </cell>
          <cell r="C261" t="str">
            <v>ONLINE</v>
          </cell>
          <cell r="D261" t="str">
            <v>21.07.26</v>
          </cell>
          <cell r="E261">
            <v>1400</v>
          </cell>
          <cell r="I261">
            <v>3376</v>
          </cell>
          <cell r="J261">
            <v>4543</v>
          </cell>
          <cell r="K261">
            <v>1369</v>
          </cell>
          <cell r="L261">
            <v>6519</v>
          </cell>
          <cell r="M261">
            <v>2</v>
          </cell>
          <cell r="N261" t="str">
            <v xml:space="preserve">STABLE </v>
          </cell>
          <cell r="O261" t="str">
            <v>PAID</v>
          </cell>
          <cell r="P261" t="str">
            <v>AKSHAY KARALE</v>
          </cell>
          <cell r="Q261">
            <v>52331</v>
          </cell>
          <cell r="R261">
            <v>202</v>
          </cell>
          <cell r="S261">
            <v>0</v>
          </cell>
          <cell r="T261">
            <v>3126</v>
          </cell>
          <cell r="U261" t="str">
            <v>FLOW</v>
          </cell>
          <cell r="V261">
            <v>0.23659721384864335</v>
          </cell>
          <cell r="W261">
            <v>9.7299166931638995E-3</v>
          </cell>
          <cell r="X261" t="str">
            <v xml:space="preserve">STABLE </v>
          </cell>
          <cell r="Y261" t="str">
            <v>PTP</v>
          </cell>
          <cell r="Z261" t="str">
            <v>PTP</v>
          </cell>
          <cell r="AA261" t="str">
            <v>PTP</v>
          </cell>
          <cell r="AC261">
            <v>21</v>
          </cell>
          <cell r="AD261" t="str">
            <v>CAVA</v>
          </cell>
          <cell r="AF261" t="str">
            <v>-</v>
          </cell>
          <cell r="AH261" t="str">
            <v>BHOR</v>
          </cell>
          <cell r="AL261">
            <v>4543</v>
          </cell>
          <cell r="AM261">
            <v>52331</v>
          </cell>
          <cell r="AN261">
            <v>57</v>
          </cell>
          <cell r="AO261">
            <v>55</v>
          </cell>
          <cell r="AP261" t="str">
            <v>STABLE</v>
          </cell>
          <cell r="AU261" t="str">
            <v>REGULAR</v>
          </cell>
          <cell r="AV261" t="str">
            <v>MH12XL3563</v>
          </cell>
          <cell r="AW261" t="str">
            <v>HONDA ACTIVA DLX</v>
          </cell>
          <cell r="AX261">
            <v>45607</v>
          </cell>
          <cell r="AY261">
            <v>36</v>
          </cell>
          <cell r="AZ261" t="str">
            <v>02.07.26</v>
          </cell>
          <cell r="BA261" t="str">
            <v>VIJAY NIKAM</v>
          </cell>
          <cell r="BR261">
            <v>1</v>
          </cell>
          <cell r="ER261">
            <v>1</v>
          </cell>
          <cell r="ES261">
            <v>1</v>
          </cell>
          <cell r="ET261" t="str">
            <v>DUWT0011</v>
          </cell>
          <cell r="EU261" t="str">
            <v>Bo2h2cg-iz</v>
          </cell>
          <cell r="EV261" t="str">
            <v>Allocated</v>
          </cell>
          <cell r="EW261" t="str">
            <v>Promise To Pay (PTP)</v>
          </cell>
          <cell r="EX261" t="str">
            <v>Customer home visit promise to pay amt. 4000 ptp date 11.07.2026</v>
          </cell>
          <cell r="EY261">
            <v>46214</v>
          </cell>
        </row>
        <row r="262">
          <cell r="A262">
            <v>465639719</v>
          </cell>
          <cell r="B262" t="str">
            <v>BHUSHAN UTTAM PATIL</v>
          </cell>
          <cell r="I262">
            <v>5665</v>
          </cell>
          <cell r="J262">
            <v>5494</v>
          </cell>
          <cell r="K262">
            <v>5653</v>
          </cell>
          <cell r="L262">
            <v>11159</v>
          </cell>
          <cell r="M262">
            <v>1</v>
          </cell>
          <cell r="N262" t="str">
            <v>FLOW</v>
          </cell>
          <cell r="O262" t="str">
            <v>UNPAID</v>
          </cell>
          <cell r="P262" t="str">
            <v>TANAJI SURVASE</v>
          </cell>
          <cell r="Q262">
            <v>52186</v>
          </cell>
          <cell r="R262">
            <v>159</v>
          </cell>
          <cell r="S262">
            <v>0</v>
          </cell>
          <cell r="T262">
            <v>3150</v>
          </cell>
          <cell r="U262" t="str">
            <v>30.06.26</v>
          </cell>
          <cell r="V262">
            <v>7.5495605736502922E-2</v>
          </cell>
          <cell r="W262">
            <v>2.7486214390982744E-3</v>
          </cell>
          <cell r="X262" t="str">
            <v>FLOW</v>
          </cell>
          <cell r="Y262" t="str">
            <v>NC</v>
          </cell>
          <cell r="Z262" t="str">
            <v>MPTP</v>
          </cell>
          <cell r="AA262" t="str">
            <v>NC</v>
          </cell>
          <cell r="AB262" t="str">
            <v>Add not found</v>
          </cell>
          <cell r="AC262">
            <v>30</v>
          </cell>
          <cell r="AD262" t="str">
            <v>CAVNA</v>
          </cell>
          <cell r="AF262" t="str">
            <v>-</v>
          </cell>
          <cell r="AH262" t="str">
            <v>HINJEWADI</v>
          </cell>
          <cell r="AL262">
            <v>5494</v>
          </cell>
          <cell r="AM262">
            <v>52186</v>
          </cell>
          <cell r="AN262">
            <v>26</v>
          </cell>
          <cell r="AO262">
            <v>55</v>
          </cell>
          <cell r="AP262" t="str">
            <v>FLOW</v>
          </cell>
          <cell r="AU262" t="str">
            <v>REGULAR</v>
          </cell>
          <cell r="AV262" t="str">
            <v>MH19EQ1030</v>
          </cell>
          <cell r="AW262" t="str">
            <v>HUNTER 350 REBEL RED</v>
          </cell>
          <cell r="AX262">
            <v>45721</v>
          </cell>
          <cell r="AY262">
            <v>24</v>
          </cell>
          <cell r="AZ262" t="str">
            <v>02.07.26</v>
          </cell>
          <cell r="BA262" t="str">
            <v>KAILASH ATKARI</v>
          </cell>
          <cell r="EO262">
            <v>1</v>
          </cell>
          <cell r="ER262">
            <v>1</v>
          </cell>
          <cell r="ES262">
            <v>1</v>
          </cell>
          <cell r="ET262" t="str">
            <v>DUWT0030</v>
          </cell>
          <cell r="EU262" t="str">
            <v>kPfR00vpMVm</v>
          </cell>
          <cell r="EV262" t="str">
            <v>Allocated</v>
          </cell>
          <cell r="EW262" t="str">
            <v>Entry Restricted (NC_ER)</v>
          </cell>
          <cell r="EX262" t="str">
            <v xml:space="preserve">No Entry </v>
          </cell>
          <cell r="EY262">
            <v>46206</v>
          </cell>
        </row>
        <row r="263">
          <cell r="A263">
            <v>462207375</v>
          </cell>
          <cell r="B263" t="str">
            <v>MAHENDRA AKRUD MANCHARE</v>
          </cell>
          <cell r="H263" t="str">
            <v>BANK RB 16</v>
          </cell>
          <cell r="I263">
            <v>4144</v>
          </cell>
          <cell r="J263">
            <v>20418</v>
          </cell>
          <cell r="K263">
            <v>4496</v>
          </cell>
          <cell r="L263">
            <v>24562</v>
          </cell>
          <cell r="M263">
            <v>5</v>
          </cell>
          <cell r="N263" t="str">
            <v>RB</v>
          </cell>
          <cell r="O263" t="str">
            <v>UNPAID</v>
          </cell>
          <cell r="P263" t="str">
            <v>NITIN KADAM</v>
          </cell>
          <cell r="Q263">
            <v>52058</v>
          </cell>
          <cell r="R263">
            <v>654</v>
          </cell>
          <cell r="S263">
            <v>0</v>
          </cell>
          <cell r="T263">
            <v>3313.43</v>
          </cell>
          <cell r="U263" t="str">
            <v>FLOW</v>
          </cell>
          <cell r="V263">
            <v>0.167529663157827</v>
          </cell>
          <cell r="W263">
            <v>2.3270281797489214E-2</v>
          </cell>
          <cell r="X263" t="str">
            <v>RB</v>
          </cell>
          <cell r="Y263" t="str">
            <v>PAID</v>
          </cell>
          <cell r="Z263" t="str">
            <v>NC</v>
          </cell>
          <cell r="AA263" t="str">
            <v>PAID</v>
          </cell>
          <cell r="AD263" t="str">
            <v>CNAVNA</v>
          </cell>
          <cell r="AF263" t="str">
            <v>ELG</v>
          </cell>
          <cell r="AH263" t="str">
            <v>CHINCHWAD</v>
          </cell>
          <cell r="AL263">
            <v>20418</v>
          </cell>
          <cell r="AM263">
            <v>52058</v>
          </cell>
          <cell r="AN263">
            <v>146</v>
          </cell>
          <cell r="AO263">
            <v>0</v>
          </cell>
          <cell r="AP263" t="str">
            <v>RB</v>
          </cell>
          <cell r="AU263" t="str">
            <v>NPA</v>
          </cell>
          <cell r="AV263" t="str">
            <v>MH14LK8938</v>
          </cell>
          <cell r="AW263" t="str">
            <v>HONDA UNICORN 160 BSVI</v>
          </cell>
          <cell r="AX263">
            <v>45363</v>
          </cell>
          <cell r="AY263">
            <v>36</v>
          </cell>
          <cell r="AZ263" t="str">
            <v>02.07.26</v>
          </cell>
          <cell r="BA263" t="str">
            <v>KAILASH ATKARI</v>
          </cell>
          <cell r="BI263">
            <v>1</v>
          </cell>
          <cell r="ER263">
            <v>1</v>
          </cell>
          <cell r="ES263">
            <v>1</v>
          </cell>
          <cell r="ET263" t="str">
            <v>ZBHT0011</v>
          </cell>
          <cell r="EU263" t="str">
            <v>Gol0mDGajz</v>
          </cell>
          <cell r="EV263" t="str">
            <v>Allocated</v>
          </cell>
          <cell r="EW263" t="str">
            <v>Address Not Found (NC_ANF)</v>
          </cell>
          <cell r="EX263" t="str">
            <v xml:space="preserve">Visit cm residence address cm address not found </v>
          </cell>
          <cell r="EY263">
            <v>46206</v>
          </cell>
        </row>
        <row r="264">
          <cell r="A264">
            <v>464019282</v>
          </cell>
          <cell r="B264" t="str">
            <v>VIKESH PAWAR</v>
          </cell>
          <cell r="C264" t="str">
            <v>ONLINE</v>
          </cell>
          <cell r="D264" t="str">
            <v>12.07.26</v>
          </cell>
          <cell r="E264">
            <v>4003</v>
          </cell>
          <cell r="I264">
            <v>3733</v>
          </cell>
          <cell r="J264">
            <v>2502</v>
          </cell>
          <cell r="K264">
            <v>2562</v>
          </cell>
          <cell r="L264">
            <v>2232</v>
          </cell>
          <cell r="M264">
            <v>1</v>
          </cell>
          <cell r="N264" t="str">
            <v xml:space="preserve">STABLE </v>
          </cell>
          <cell r="O264" t="str">
            <v>PAID</v>
          </cell>
          <cell r="P264" t="str">
            <v>SUNNY SHINDE</v>
          </cell>
          <cell r="Q264">
            <v>51913</v>
          </cell>
          <cell r="R264">
            <v>60</v>
          </cell>
          <cell r="S264">
            <v>0</v>
          </cell>
          <cell r="T264">
            <v>4940</v>
          </cell>
          <cell r="U264" t="str">
            <v>21.06.26</v>
          </cell>
          <cell r="V264">
            <v>5.5239510624734034E-2</v>
          </cell>
          <cell r="W264">
            <v>2.7342426085139445E-3</v>
          </cell>
          <cell r="X264" t="str">
            <v xml:space="preserve">STABLE </v>
          </cell>
          <cell r="Y264" t="str">
            <v>PTP</v>
          </cell>
          <cell r="Z264" t="str">
            <v>RTP</v>
          </cell>
          <cell r="AA264" t="str">
            <v>PTP</v>
          </cell>
          <cell r="AC264">
            <v>10</v>
          </cell>
          <cell r="AF264" t="str">
            <v>-</v>
          </cell>
          <cell r="AH264" t="str">
            <v>KHADAKI</v>
          </cell>
          <cell r="AL264">
            <v>2502</v>
          </cell>
          <cell r="AM264">
            <v>51913</v>
          </cell>
          <cell r="AN264">
            <v>26</v>
          </cell>
          <cell r="AO264">
            <v>25</v>
          </cell>
          <cell r="AP264" t="str">
            <v>STABLE</v>
          </cell>
          <cell r="AU264" t="str">
            <v>REGULAR</v>
          </cell>
          <cell r="AV264" t="str">
            <v>MH12XD7940</v>
          </cell>
          <cell r="AW264" t="str">
            <v>TVS JUPITER 125 DISC SXC OBDIIA</v>
          </cell>
          <cell r="AX264">
            <v>45548</v>
          </cell>
          <cell r="AY264">
            <v>36</v>
          </cell>
          <cell r="AZ264" t="str">
            <v>02.07.26</v>
          </cell>
          <cell r="BA264" t="str">
            <v>KAILASH ATKARI</v>
          </cell>
          <cell r="BR264">
            <v>1</v>
          </cell>
          <cell r="ER264">
            <v>1</v>
          </cell>
          <cell r="ES264">
            <v>1</v>
          </cell>
          <cell r="ET264" t="str">
            <v>DUWT0023</v>
          </cell>
          <cell r="EU264" t="str">
            <v>B2D8rYZ81m</v>
          </cell>
          <cell r="EV264" t="str">
            <v>Allocated</v>
          </cell>
          <cell r="EW264" t="str">
            <v>Left Message (LMCB)</v>
          </cell>
          <cell r="EX264" t="str">
            <v xml:space="preserve">Customer not available Lm with relatives </v>
          </cell>
          <cell r="EY264">
            <v>46209</v>
          </cell>
        </row>
        <row r="265">
          <cell r="A265">
            <v>462813255</v>
          </cell>
          <cell r="B265" t="str">
            <v>MINA DHRMARAJ KAMBALE</v>
          </cell>
          <cell r="C265" t="str">
            <v>ONLINE</v>
          </cell>
          <cell r="D265" t="str">
            <v>29.07.26</v>
          </cell>
          <cell r="E265">
            <v>3400</v>
          </cell>
          <cell r="I265">
            <v>3378</v>
          </cell>
          <cell r="J265">
            <v>3729</v>
          </cell>
          <cell r="K265">
            <v>584</v>
          </cell>
          <cell r="L265">
            <v>3707</v>
          </cell>
          <cell r="M265">
            <v>2</v>
          </cell>
          <cell r="N265" t="str">
            <v xml:space="preserve">STABLE </v>
          </cell>
          <cell r="O265" t="str">
            <v>PAID</v>
          </cell>
          <cell r="P265" t="str">
            <v>AMOL DHUMAL</v>
          </cell>
          <cell r="Q265">
            <v>51742</v>
          </cell>
          <cell r="R265">
            <v>233</v>
          </cell>
          <cell r="S265">
            <v>0</v>
          </cell>
          <cell r="T265">
            <v>6750</v>
          </cell>
          <cell r="U265" t="str">
            <v>30.06.26</v>
          </cell>
          <cell r="V265">
            <v>7.8535608845250904E-2</v>
          </cell>
          <cell r="W265">
            <v>9.6204037671301246E-3</v>
          </cell>
          <cell r="X265" t="str">
            <v xml:space="preserve">STABLE </v>
          </cell>
          <cell r="Y265" t="str">
            <v>PTP</v>
          </cell>
          <cell r="Z265" t="str">
            <v>PTP</v>
          </cell>
          <cell r="AA265" t="str">
            <v>PTP</v>
          </cell>
          <cell r="AC265">
            <v>28</v>
          </cell>
          <cell r="AD265" t="str">
            <v>CAVA</v>
          </cell>
          <cell r="AF265" t="str">
            <v>-</v>
          </cell>
          <cell r="AH265" t="str">
            <v>SHIRUR</v>
          </cell>
          <cell r="AL265">
            <v>3729</v>
          </cell>
          <cell r="AM265">
            <v>51742</v>
          </cell>
          <cell r="AN265">
            <v>57</v>
          </cell>
          <cell r="AO265">
            <v>55</v>
          </cell>
          <cell r="AP265" t="str">
            <v>STABLE</v>
          </cell>
          <cell r="AU265" t="str">
            <v>REGULAR</v>
          </cell>
          <cell r="AV265" t="str">
            <v>MH12WT6684</v>
          </cell>
          <cell r="AW265" t="str">
            <v>TVS RAIDER DISC</v>
          </cell>
          <cell r="AX265">
            <v>45418</v>
          </cell>
          <cell r="AY265">
            <v>42</v>
          </cell>
          <cell r="AZ265" t="str">
            <v>02.07.26</v>
          </cell>
          <cell r="BA265" t="str">
            <v>KAILASH ATKARI</v>
          </cell>
          <cell r="BU265">
            <v>1</v>
          </cell>
          <cell r="BX265">
            <v>1</v>
          </cell>
          <cell r="ER265">
            <v>2</v>
          </cell>
          <cell r="ES265">
            <v>1</v>
          </cell>
          <cell r="ET265" t="str">
            <v>ZBHT0024</v>
          </cell>
          <cell r="EU265" t="str">
            <v>k2A88fFrpNIm</v>
          </cell>
          <cell r="EV265" t="str">
            <v>Allocated</v>
          </cell>
          <cell r="EW265" t="str">
            <v>Left Message (LMCB)</v>
          </cell>
          <cell r="EX265" t="str">
            <v xml:space="preserve">Meet doughter in law </v>
          </cell>
          <cell r="EY265">
            <v>46210</v>
          </cell>
        </row>
        <row r="266">
          <cell r="A266">
            <v>462172378</v>
          </cell>
          <cell r="B266" t="str">
            <v>UJWALA NITIN DHAMDHERE</v>
          </cell>
          <cell r="I266">
            <v>3891</v>
          </cell>
          <cell r="J266">
            <v>22943.43</v>
          </cell>
          <cell r="K266">
            <v>4810.43</v>
          </cell>
          <cell r="L266">
            <v>26834.43</v>
          </cell>
          <cell r="M266">
            <v>6</v>
          </cell>
          <cell r="N266" t="str">
            <v>FLOW</v>
          </cell>
          <cell r="O266" t="str">
            <v>UNPAID</v>
          </cell>
          <cell r="P266" t="str">
            <v>AMOL DHUMAL</v>
          </cell>
          <cell r="Q266">
            <v>51269</v>
          </cell>
          <cell r="R266">
            <v>1322</v>
          </cell>
          <cell r="S266">
            <v>0</v>
          </cell>
          <cell r="T266">
            <v>5850</v>
          </cell>
          <cell r="U266" t="str">
            <v>-</v>
          </cell>
          <cell r="V266">
            <v>8.8289937618076311E-2</v>
          </cell>
          <cell r="W266">
            <v>2.2409800618077597E-2</v>
          </cell>
          <cell r="X266" t="str">
            <v>FLOW</v>
          </cell>
          <cell r="Y266" t="str">
            <v>RTP</v>
          </cell>
          <cell r="Z266" t="str">
            <v>-</v>
          </cell>
          <cell r="AA266" t="str">
            <v>RTP</v>
          </cell>
          <cell r="AB266" t="str">
            <v>Financail Problem</v>
          </cell>
          <cell r="AD266" t="str">
            <v>CAVNA</v>
          </cell>
          <cell r="AF266" t="str">
            <v>ELG</v>
          </cell>
          <cell r="AH266" t="str">
            <v>TALEGAON DHAMDHERE</v>
          </cell>
          <cell r="AL266">
            <v>22943.43</v>
          </cell>
          <cell r="AM266">
            <v>51269</v>
          </cell>
          <cell r="AN266">
            <v>177</v>
          </cell>
          <cell r="AO266">
            <v>206</v>
          </cell>
          <cell r="AP266" t="str">
            <v>FLOW</v>
          </cell>
          <cell r="AU266" t="str">
            <v>NPA</v>
          </cell>
          <cell r="AV266" t="str">
            <v>MH12WQ6234</v>
          </cell>
          <cell r="AW266" t="str">
            <v>HONDA SHINE DRUM BSVI</v>
          </cell>
          <cell r="AX266">
            <v>45361</v>
          </cell>
          <cell r="AY266">
            <v>36</v>
          </cell>
          <cell r="AZ266" t="str">
            <v>02.07.26</v>
          </cell>
          <cell r="BA266" t="str">
            <v>KAILASH ATKARI</v>
          </cell>
          <cell r="BI266">
            <v>1</v>
          </cell>
          <cell r="ER266">
            <v>1</v>
          </cell>
          <cell r="ES266">
            <v>1</v>
          </cell>
          <cell r="ET266" t="str">
            <v>ZBHT0024</v>
          </cell>
          <cell r="EU266" t="str">
            <v>GPehWR3_EJ7</v>
          </cell>
          <cell r="EV266" t="str">
            <v>Allocated</v>
          </cell>
          <cell r="EW266" t="str">
            <v>Left Message (LMCB)</v>
          </cell>
          <cell r="EX266" t="str">
            <v xml:space="preserve">Meet mother in law </v>
          </cell>
          <cell r="EY266">
            <v>46206</v>
          </cell>
        </row>
        <row r="267">
          <cell r="A267">
            <v>460347439</v>
          </cell>
          <cell r="B267" t="str">
            <v>MAHIBULLAH MOOHANIF SHAH</v>
          </cell>
          <cell r="C267" t="str">
            <v>ONLINE</v>
          </cell>
          <cell r="D267" t="str">
            <v>11.07.26</v>
          </cell>
          <cell r="E267">
            <v>9000</v>
          </cell>
          <cell r="I267">
            <v>8860</v>
          </cell>
          <cell r="J267">
            <v>8584</v>
          </cell>
          <cell r="K267">
            <v>8696</v>
          </cell>
          <cell r="L267">
            <v>8444</v>
          </cell>
          <cell r="M267">
            <v>1</v>
          </cell>
          <cell r="N267" t="str">
            <v xml:space="preserve">STABLE </v>
          </cell>
          <cell r="O267" t="str">
            <v>PAID</v>
          </cell>
          <cell r="P267" t="str">
            <v>HARIDAS DIVATE</v>
          </cell>
          <cell r="Q267">
            <v>51162</v>
          </cell>
          <cell r="R267">
            <v>112</v>
          </cell>
          <cell r="S267">
            <v>0</v>
          </cell>
          <cell r="T267">
            <v>5815</v>
          </cell>
          <cell r="U267" t="str">
            <v>12.06.26</v>
          </cell>
          <cell r="V267">
            <v>3.6344414280801707E-2</v>
          </cell>
          <cell r="W267">
            <v>2.694687656979763E-3</v>
          </cell>
          <cell r="X267" t="str">
            <v xml:space="preserve">STABLE </v>
          </cell>
          <cell r="Y267" t="str">
            <v>PAID</v>
          </cell>
          <cell r="Z267" t="str">
            <v>PAID</v>
          </cell>
          <cell r="AA267" t="str">
            <v>PAID</v>
          </cell>
          <cell r="AD267" t="str">
            <v>CAVNA</v>
          </cell>
          <cell r="AF267" t="str">
            <v>-</v>
          </cell>
          <cell r="AH267" t="str">
            <v>JUNNAR</v>
          </cell>
          <cell r="AL267">
            <v>14511</v>
          </cell>
          <cell r="AM267">
            <v>51162</v>
          </cell>
          <cell r="AN267">
            <v>26</v>
          </cell>
          <cell r="AO267">
            <v>25</v>
          </cell>
          <cell r="AP267" t="str">
            <v>STABLE</v>
          </cell>
          <cell r="AU267" t="str">
            <v>NPA</v>
          </cell>
          <cell r="AV267" t="str">
            <v>MH14LD8271</v>
          </cell>
          <cell r="AW267" t="str">
            <v>TVS APACHE RR 310 BSVI</v>
          </cell>
          <cell r="AX267">
            <v>45226</v>
          </cell>
          <cell r="AY267">
            <v>36</v>
          </cell>
          <cell r="AZ267" t="str">
            <v>10.07.26</v>
          </cell>
          <cell r="BA267" t="str">
            <v>KAILASH ATKARI</v>
          </cell>
          <cell r="EO267">
            <v>1</v>
          </cell>
          <cell r="ER267">
            <v>1</v>
          </cell>
          <cell r="ES267">
            <v>1</v>
          </cell>
          <cell r="ET267" t="str">
            <v>ZBHT0021</v>
          </cell>
        </row>
        <row r="268">
          <cell r="A268">
            <v>463069996</v>
          </cell>
          <cell r="B268" t="str">
            <v>LAXMAN MARUTI JADHAV</v>
          </cell>
          <cell r="C268" t="str">
            <v>ONLINE</v>
          </cell>
          <cell r="D268" t="str">
            <v>19.07.26</v>
          </cell>
          <cell r="E268">
            <v>4371</v>
          </cell>
          <cell r="I268">
            <v>4371</v>
          </cell>
          <cell r="J268">
            <v>4174</v>
          </cell>
          <cell r="K268">
            <v>4280</v>
          </cell>
          <cell r="L268">
            <v>4174</v>
          </cell>
          <cell r="M268">
            <v>1</v>
          </cell>
          <cell r="N268" t="str">
            <v xml:space="preserve">STABLE </v>
          </cell>
          <cell r="O268" t="str">
            <v>PAID</v>
          </cell>
          <cell r="P268" t="str">
            <v>KIRAN KHAIRNAR</v>
          </cell>
          <cell r="Q268">
            <v>51059</v>
          </cell>
          <cell r="R268">
            <v>106</v>
          </cell>
          <cell r="S268">
            <v>0</v>
          </cell>
          <cell r="T268">
            <v>6750</v>
          </cell>
          <cell r="U268" t="str">
            <v>20.06.26</v>
          </cell>
          <cell r="V268">
            <v>0.11062580113736643</v>
          </cell>
          <cell r="W268">
            <v>2.6892626769424517E-3</v>
          </cell>
          <cell r="X268" t="str">
            <v xml:space="preserve">STABLE </v>
          </cell>
          <cell r="Y268" t="str">
            <v>PTP</v>
          </cell>
          <cell r="Z268" t="str">
            <v>PTP</v>
          </cell>
          <cell r="AA268" t="str">
            <v>PTP</v>
          </cell>
          <cell r="AC268">
            <v>18</v>
          </cell>
          <cell r="AD268" t="str">
            <v>CAVA</v>
          </cell>
          <cell r="AF268" t="str">
            <v>-</v>
          </cell>
          <cell r="AH268" t="str">
            <v>JANWADI</v>
          </cell>
          <cell r="AL268">
            <v>4174</v>
          </cell>
          <cell r="AM268">
            <v>51059</v>
          </cell>
          <cell r="AN268">
            <v>26</v>
          </cell>
          <cell r="AO268">
            <v>25</v>
          </cell>
          <cell r="AP268" t="str">
            <v>STABLE</v>
          </cell>
          <cell r="AU268" t="str">
            <v>REGULAR</v>
          </cell>
          <cell r="AV268" t="str">
            <v>MH12WW9061</v>
          </cell>
          <cell r="AW268" t="str">
            <v>AMPERE PRIMUS</v>
          </cell>
          <cell r="AX268">
            <v>45443</v>
          </cell>
          <cell r="AY268">
            <v>36</v>
          </cell>
          <cell r="AZ268" t="str">
            <v>02.07.26</v>
          </cell>
          <cell r="BA268" t="str">
            <v>VIJAY NIKAM</v>
          </cell>
          <cell r="BL268">
            <v>1</v>
          </cell>
          <cell r="ER268">
            <v>1</v>
          </cell>
          <cell r="ES268">
            <v>1</v>
          </cell>
          <cell r="ET268" t="str">
            <v>DUWT0014</v>
          </cell>
          <cell r="EU268" t="str">
            <v>Got07Wt8zz</v>
          </cell>
          <cell r="EV268" t="str">
            <v>Allocated</v>
          </cell>
          <cell r="EW268" t="str">
            <v>Promise To Pay (PTP)</v>
          </cell>
          <cell r="EX268" t="str">
            <v xml:space="preserve">Customer meet at residence given ptp </v>
          </cell>
          <cell r="EY268">
            <v>46224</v>
          </cell>
        </row>
        <row r="269">
          <cell r="A269">
            <v>463269970</v>
          </cell>
          <cell r="B269" t="str">
            <v>OMKAR JAYSING BONVATE</v>
          </cell>
          <cell r="C269" t="str">
            <v>COLLECT</v>
          </cell>
          <cell r="D269" t="str">
            <v>19.07.26</v>
          </cell>
          <cell r="E269">
            <v>4371</v>
          </cell>
          <cell r="I269">
            <v>4056</v>
          </cell>
          <cell r="J269">
            <v>3682.75</v>
          </cell>
          <cell r="K269">
            <v>3755.75</v>
          </cell>
          <cell r="L269">
            <v>3367.75</v>
          </cell>
          <cell r="M269">
            <v>1</v>
          </cell>
          <cell r="N269" t="str">
            <v xml:space="preserve">STABLE </v>
          </cell>
          <cell r="O269" t="str">
            <v>PAID</v>
          </cell>
          <cell r="P269" t="str">
            <v>HARIDAS DIVATE</v>
          </cell>
          <cell r="Q269">
            <v>50954</v>
          </cell>
          <cell r="R269">
            <v>73</v>
          </cell>
          <cell r="S269">
            <v>0</v>
          </cell>
          <cell r="T269">
            <v>6750</v>
          </cell>
          <cell r="U269" t="str">
            <v>10.06.26</v>
          </cell>
          <cell r="V269">
            <v>3.619665543301611E-2</v>
          </cell>
          <cell r="W269">
            <v>2.6837323574869405E-3</v>
          </cell>
          <cell r="X269" t="str">
            <v xml:space="preserve">STABLE </v>
          </cell>
          <cell r="Y269" t="str">
            <v>PAID</v>
          </cell>
          <cell r="Z269" t="str">
            <v>PAID</v>
          </cell>
          <cell r="AA269" t="str">
            <v>PAID</v>
          </cell>
          <cell r="AD269" t="str">
            <v>CAVNA</v>
          </cell>
          <cell r="AF269" t="str">
            <v>-</v>
          </cell>
          <cell r="AH269" t="str">
            <v>JUNNAR</v>
          </cell>
          <cell r="AL269">
            <v>3682.75</v>
          </cell>
          <cell r="AM269">
            <v>50954</v>
          </cell>
          <cell r="AN269">
            <v>26</v>
          </cell>
          <cell r="AO269">
            <v>25</v>
          </cell>
          <cell r="AP269" t="str">
            <v>STABLE</v>
          </cell>
          <cell r="AU269" t="str">
            <v>NPA</v>
          </cell>
          <cell r="AV269" t="str">
            <v>MH14LQ9184</v>
          </cell>
          <cell r="AW269" t="str">
            <v>ACCESS SPL ED DRUM CBS BT BSVI</v>
          </cell>
          <cell r="AX269">
            <v>45464</v>
          </cell>
          <cell r="AY269">
            <v>36</v>
          </cell>
          <cell r="AZ269" t="str">
            <v>02.07.26</v>
          </cell>
          <cell r="BA269" t="str">
            <v>KAILASH ATKARI</v>
          </cell>
          <cell r="BI269">
            <v>1</v>
          </cell>
          <cell r="CY269">
            <v>3</v>
          </cell>
          <cell r="ER269">
            <v>4</v>
          </cell>
          <cell r="ES269">
            <v>1</v>
          </cell>
          <cell r="ET269" t="str">
            <v>ZBHT0021</v>
          </cell>
          <cell r="EU269" t="str">
            <v>A68Gp6FC_Ogz</v>
          </cell>
          <cell r="EV269" t="str">
            <v>Allocated</v>
          </cell>
          <cell r="EW269" t="str">
            <v>Promise To Pay (PTP)</v>
          </cell>
          <cell r="EX269" t="str">
            <v>Ptp</v>
          </cell>
          <cell r="EY269">
            <v>46223</v>
          </cell>
        </row>
        <row r="270">
          <cell r="A270">
            <v>464370861</v>
          </cell>
          <cell r="B270" t="str">
            <v>ADITYA SUNIL SONAVANE</v>
          </cell>
          <cell r="C270" t="str">
            <v>ONLINE</v>
          </cell>
          <cell r="D270" t="str">
            <v>14.07.26</v>
          </cell>
          <cell r="E270">
            <v>3610</v>
          </cell>
          <cell r="I270">
            <v>3504</v>
          </cell>
          <cell r="J270">
            <v>3171</v>
          </cell>
          <cell r="K270">
            <v>3255</v>
          </cell>
          <cell r="L270">
            <v>3065</v>
          </cell>
          <cell r="M270">
            <v>1</v>
          </cell>
          <cell r="N270" t="str">
            <v xml:space="preserve">STABLE </v>
          </cell>
          <cell r="O270" t="str">
            <v>PAID</v>
          </cell>
          <cell r="P270" t="str">
            <v>VIKRAM GAIKWAD</v>
          </cell>
          <cell r="Q270">
            <v>50604</v>
          </cell>
          <cell r="R270">
            <v>84</v>
          </cell>
          <cell r="S270">
            <v>0</v>
          </cell>
          <cell r="T270">
            <v>6300</v>
          </cell>
          <cell r="U270" t="str">
            <v>15.06.26</v>
          </cell>
          <cell r="V270">
            <v>3.4514892988076189E-2</v>
          </cell>
          <cell r="W270">
            <v>2.6652979593019023E-3</v>
          </cell>
          <cell r="X270" t="str">
            <v xml:space="preserve">STABLE </v>
          </cell>
          <cell r="Y270" t="str">
            <v>PAID</v>
          </cell>
          <cell r="Z270" t="str">
            <v>PAID</v>
          </cell>
          <cell r="AA270" t="str">
            <v>PAID</v>
          </cell>
          <cell r="AF270" t="str">
            <v>-</v>
          </cell>
          <cell r="AH270" t="str">
            <v>YERWADA</v>
          </cell>
          <cell r="AL270">
            <v>3171</v>
          </cell>
          <cell r="AM270">
            <v>50604</v>
          </cell>
          <cell r="AN270">
            <v>26</v>
          </cell>
          <cell r="AO270">
            <v>25</v>
          </cell>
          <cell r="AP270" t="str">
            <v>STABLE</v>
          </cell>
          <cell r="AU270" t="str">
            <v>REGULAR</v>
          </cell>
          <cell r="AV270" t="str">
            <v>MH12XK9060</v>
          </cell>
          <cell r="AW270" t="str">
            <v>HONDA ACTIVA 6G H SMART</v>
          </cell>
          <cell r="AX270">
            <v>45584</v>
          </cell>
          <cell r="AY270">
            <v>36</v>
          </cell>
          <cell r="AZ270" t="str">
            <v>02.07.26</v>
          </cell>
          <cell r="BA270" t="str">
            <v>VIJAY NIKAM</v>
          </cell>
          <cell r="EO270">
            <v>1</v>
          </cell>
          <cell r="ER270">
            <v>1</v>
          </cell>
          <cell r="ES270">
            <v>1</v>
          </cell>
          <cell r="ET270" t="str">
            <v>ZBHT0012</v>
          </cell>
          <cell r="EU270" t="str">
            <v>GohOuSK_DMc</v>
          </cell>
          <cell r="EV270" t="str">
            <v>Allocated</v>
          </cell>
          <cell r="EW270" t="str">
            <v>Promise To Pay (PTP)</v>
          </cell>
          <cell r="EX270" t="str">
            <v>Ptp</v>
          </cell>
          <cell r="EY270">
            <v>46218</v>
          </cell>
        </row>
        <row r="271">
          <cell r="A271">
            <v>464559146</v>
          </cell>
          <cell r="B271" t="str">
            <v>AMIT SUDAM WAYKAR</v>
          </cell>
          <cell r="H271" t="str">
            <v>BANK STABLE 13</v>
          </cell>
          <cell r="I271">
            <v>3255</v>
          </cell>
          <cell r="J271">
            <v>3145</v>
          </cell>
          <cell r="K271">
            <v>3197</v>
          </cell>
          <cell r="L271">
            <v>6400</v>
          </cell>
          <cell r="M271">
            <v>1</v>
          </cell>
          <cell r="N271" t="str">
            <v xml:space="preserve">STABLE </v>
          </cell>
          <cell r="O271" t="str">
            <v>UNPAID</v>
          </cell>
          <cell r="P271" t="str">
            <v>HARIDAS DIVATE</v>
          </cell>
          <cell r="Q271">
            <v>50527</v>
          </cell>
          <cell r="R271">
            <v>52</v>
          </cell>
          <cell r="S271">
            <v>0</v>
          </cell>
          <cell r="T271">
            <v>3295</v>
          </cell>
          <cell r="U271" t="str">
            <v>19.06.26</v>
          </cell>
          <cell r="V271">
            <v>3.5893323567610096E-2</v>
          </cell>
          <cell r="W271">
            <v>2.6612423917011939E-3</v>
          </cell>
          <cell r="X271" t="str">
            <v xml:space="preserve">STABLE </v>
          </cell>
          <cell r="Y271" t="str">
            <v>PAID</v>
          </cell>
          <cell r="Z271" t="str">
            <v>PTP</v>
          </cell>
          <cell r="AA271" t="str">
            <v>PAID</v>
          </cell>
          <cell r="AD271" t="str">
            <v>CAVA</v>
          </cell>
          <cell r="AF271" t="str">
            <v>-</v>
          </cell>
          <cell r="AH271" t="str">
            <v>KANDALI</v>
          </cell>
          <cell r="AL271">
            <v>3145</v>
          </cell>
          <cell r="AM271">
            <v>50527</v>
          </cell>
          <cell r="AN271">
            <v>26</v>
          </cell>
          <cell r="AO271">
            <v>25</v>
          </cell>
          <cell r="AP271" t="str">
            <v>STABLE</v>
          </cell>
          <cell r="AU271" t="str">
            <v>NPA</v>
          </cell>
          <cell r="AV271" t="str">
            <v>MH14MA0499</v>
          </cell>
          <cell r="AW271" t="str">
            <v>SPLENDOR PLUS I3S DRS C FI OTHERS</v>
          </cell>
          <cell r="AX271">
            <v>45600</v>
          </cell>
          <cell r="AY271">
            <v>36</v>
          </cell>
          <cell r="AZ271" t="str">
            <v>02.07.26</v>
          </cell>
          <cell r="BA271" t="str">
            <v>KAILASH ATKARI</v>
          </cell>
          <cell r="EO271">
            <v>1</v>
          </cell>
          <cell r="ER271">
            <v>1</v>
          </cell>
          <cell r="ES271">
            <v>1</v>
          </cell>
          <cell r="ET271" t="str">
            <v>ZBHT0021</v>
          </cell>
          <cell r="EU271" t="str">
            <v>G6BQiZtvsZc</v>
          </cell>
          <cell r="EV271" t="str">
            <v>Allocated</v>
          </cell>
          <cell r="EW271" t="str">
            <v>Left Message (LMCB)</v>
          </cell>
          <cell r="EX271" t="str">
            <v xml:space="preserve">Lmcb mother </v>
          </cell>
          <cell r="EY271">
            <v>46206</v>
          </cell>
        </row>
        <row r="272">
          <cell r="A272">
            <v>464064891</v>
          </cell>
          <cell r="B272" t="str">
            <v>ARTI RAGHUNATH JATHAR</v>
          </cell>
          <cell r="C272" t="str">
            <v>ONLINE</v>
          </cell>
          <cell r="D272" t="str">
            <v>17.07.26</v>
          </cell>
          <cell r="E272">
            <v>3700</v>
          </cell>
          <cell r="I272">
            <v>3617</v>
          </cell>
          <cell r="J272">
            <v>3386</v>
          </cell>
          <cell r="K272">
            <v>3474</v>
          </cell>
          <cell r="L272">
            <v>3303</v>
          </cell>
          <cell r="M272">
            <v>1</v>
          </cell>
          <cell r="N272" t="str">
            <v xml:space="preserve">STABLE </v>
          </cell>
          <cell r="O272" t="str">
            <v>PAID</v>
          </cell>
          <cell r="P272" t="str">
            <v>SACHIN KHAPRE</v>
          </cell>
          <cell r="Q272">
            <v>50424</v>
          </cell>
          <cell r="R272">
            <v>88</v>
          </cell>
          <cell r="S272">
            <v>0</v>
          </cell>
          <cell r="T272">
            <v>6277</v>
          </cell>
          <cell r="U272" t="str">
            <v>-</v>
          </cell>
          <cell r="V272">
            <v>6.0311725646524324E-2</v>
          </cell>
          <cell r="W272">
            <v>2.6558174116638827E-3</v>
          </cell>
          <cell r="X272" t="str">
            <v xml:space="preserve">STABLE </v>
          </cell>
          <cell r="Y272" t="str">
            <v>PAID</v>
          </cell>
          <cell r="Z272" t="str">
            <v>-</v>
          </cell>
          <cell r="AA272" t="str">
            <v>PAID</v>
          </cell>
          <cell r="AB272" t="str">
            <v>Shifted</v>
          </cell>
          <cell r="AD272" t="str">
            <v>CAVNA</v>
          </cell>
          <cell r="AF272" t="str">
            <v>-</v>
          </cell>
          <cell r="AH272" t="str">
            <v>KALEWADI</v>
          </cell>
          <cell r="AL272">
            <v>9751</v>
          </cell>
          <cell r="AM272">
            <v>50424</v>
          </cell>
          <cell r="AN272">
            <v>26</v>
          </cell>
          <cell r="AO272">
            <v>25</v>
          </cell>
          <cell r="AP272" t="str">
            <v>STABLE</v>
          </cell>
          <cell r="AU272" t="str">
            <v>-</v>
          </cell>
          <cell r="AV272" t="str">
            <v>MH14LV5722</v>
          </cell>
          <cell r="AW272" t="str">
            <v>HONDA ACTIVA 125 DRUM ALLOY BSVI</v>
          </cell>
          <cell r="AX272">
            <v>45554</v>
          </cell>
          <cell r="AY272">
            <v>36</v>
          </cell>
          <cell r="AZ272" t="str">
            <v>06.07.26</v>
          </cell>
          <cell r="BA272" t="str">
            <v>KAILASH ATKARI</v>
          </cell>
          <cell r="BX272">
            <v>1</v>
          </cell>
          <cell r="ER272">
            <v>1</v>
          </cell>
          <cell r="ES272">
            <v>1</v>
          </cell>
          <cell r="ET272" t="str">
            <v>ZBHT0015</v>
          </cell>
          <cell r="EU272" t="e">
            <v>#N/A</v>
          </cell>
          <cell r="EV272" t="str">
            <v>Allocated</v>
          </cell>
          <cell r="EW272" t="e">
            <v>#N/A</v>
          </cell>
          <cell r="EX272" t="e">
            <v>#N/A</v>
          </cell>
          <cell r="EY272" t="e">
            <v>#N/A</v>
          </cell>
        </row>
        <row r="273">
          <cell r="A273">
            <v>461103769</v>
          </cell>
          <cell r="B273" t="str">
            <v>MADHURI RAHUL CHOURE</v>
          </cell>
          <cell r="C273" t="str">
            <v>BRANCH</v>
          </cell>
          <cell r="D273" t="str">
            <v>16.07.26</v>
          </cell>
          <cell r="E273">
            <v>3200</v>
          </cell>
          <cell r="I273">
            <v>3106</v>
          </cell>
          <cell r="J273">
            <v>2832</v>
          </cell>
          <cell r="K273">
            <v>2903</v>
          </cell>
          <cell r="L273">
            <v>2738</v>
          </cell>
          <cell r="M273">
            <v>1</v>
          </cell>
          <cell r="N273" t="str">
            <v xml:space="preserve">STABLE </v>
          </cell>
          <cell r="O273" t="str">
            <v>PAID</v>
          </cell>
          <cell r="P273" t="str">
            <v>SACHIN INGALE</v>
          </cell>
          <cell r="Q273">
            <v>50326.02</v>
          </cell>
          <cell r="R273">
            <v>71</v>
          </cell>
          <cell r="S273">
            <v>0</v>
          </cell>
          <cell r="T273">
            <v>6750</v>
          </cell>
          <cell r="U273" t="str">
            <v>18.06.26</v>
          </cell>
          <cell r="V273">
            <v>5.1914538960733975E-2</v>
          </cell>
          <cell r="W273">
            <v>2.6506568335662541E-3</v>
          </cell>
          <cell r="X273" t="str">
            <v xml:space="preserve">STABLE </v>
          </cell>
          <cell r="Y273" t="str">
            <v>PTP</v>
          </cell>
          <cell r="Z273" t="str">
            <v>PTP</v>
          </cell>
          <cell r="AA273" t="str">
            <v>PTP</v>
          </cell>
          <cell r="AC273">
            <v>16</v>
          </cell>
          <cell r="AD273" t="str">
            <v>CAVA</v>
          </cell>
          <cell r="AF273" t="str">
            <v>-</v>
          </cell>
          <cell r="AH273" t="str">
            <v>SOMANTNE</v>
          </cell>
          <cell r="AL273">
            <v>2832</v>
          </cell>
          <cell r="AM273">
            <v>50326.02</v>
          </cell>
          <cell r="AN273">
            <v>26</v>
          </cell>
          <cell r="AO273">
            <v>25</v>
          </cell>
          <cell r="AP273" t="str">
            <v>STABLE</v>
          </cell>
          <cell r="AU273" t="str">
            <v>REGULAR</v>
          </cell>
          <cell r="AV273" t="str">
            <v>MH14LG1537</v>
          </cell>
          <cell r="AW273" t="str">
            <v>PLEASURE PLUS XTEC DRUM CAST</v>
          </cell>
          <cell r="AX273">
            <v>45273</v>
          </cell>
          <cell r="AY273">
            <v>48</v>
          </cell>
          <cell r="AZ273" t="str">
            <v>02.07.26</v>
          </cell>
          <cell r="BA273" t="str">
            <v>VIJAY NIKAM</v>
          </cell>
          <cell r="BU273">
            <v>1</v>
          </cell>
          <cell r="BX273">
            <v>1</v>
          </cell>
          <cell r="CV273">
            <v>1</v>
          </cell>
          <cell r="ER273">
            <v>3</v>
          </cell>
          <cell r="ES273">
            <v>1</v>
          </cell>
          <cell r="ET273" t="str">
            <v>ZBHT0013</v>
          </cell>
          <cell r="EU273" t="str">
            <v>koEoVuw_DIc</v>
          </cell>
          <cell r="EV273" t="str">
            <v>Allocated</v>
          </cell>
          <cell r="EW273" t="str">
            <v>Promise To Pay (PTP)</v>
          </cell>
          <cell r="EX273" t="str">
            <v>Ptp</v>
          </cell>
          <cell r="EY273">
            <v>46218</v>
          </cell>
        </row>
        <row r="274">
          <cell r="A274">
            <v>465043155</v>
          </cell>
          <cell r="B274" t="str">
            <v>MAHADEV RAMLING DHAWARE</v>
          </cell>
          <cell r="H274" t="str">
            <v>BANK RB 20</v>
          </cell>
          <cell r="I274">
            <v>2988</v>
          </cell>
          <cell r="J274">
            <v>2988</v>
          </cell>
          <cell r="K274">
            <v>3011</v>
          </cell>
          <cell r="L274">
            <v>5976</v>
          </cell>
          <cell r="M274">
            <v>1</v>
          </cell>
          <cell r="N274" t="str">
            <v>RB</v>
          </cell>
          <cell r="O274" t="str">
            <v>UNPAID</v>
          </cell>
          <cell r="P274" t="str">
            <v>UDAY SOHANE</v>
          </cell>
          <cell r="Q274">
            <v>50060</v>
          </cell>
          <cell r="R274">
            <v>23</v>
          </cell>
          <cell r="S274">
            <v>0</v>
          </cell>
          <cell r="T274">
            <v>1544</v>
          </cell>
          <cell r="U274" t="str">
            <v>-</v>
          </cell>
          <cell r="V274">
            <v>4.2022449322529451E-2</v>
          </cell>
          <cell r="W274">
            <v>2.6366456375514435E-3</v>
          </cell>
          <cell r="X274" t="str">
            <v xml:space="preserve">STABLE </v>
          </cell>
          <cell r="Y274" t="str">
            <v>PAID</v>
          </cell>
          <cell r="Z274" t="str">
            <v>-</v>
          </cell>
          <cell r="AA274" t="str">
            <v>MPTP</v>
          </cell>
          <cell r="AB274" t="str">
            <v>Shifted</v>
          </cell>
          <cell r="AC274">
            <v>21</v>
          </cell>
          <cell r="AD274" t="str">
            <v>CAVNA</v>
          </cell>
          <cell r="AF274" t="str">
            <v>-</v>
          </cell>
          <cell r="AH274" t="str">
            <v>BHOSARI</v>
          </cell>
          <cell r="AL274">
            <v>2988</v>
          </cell>
          <cell r="AM274">
            <v>50060</v>
          </cell>
          <cell r="AN274">
            <v>26</v>
          </cell>
          <cell r="AO274">
            <v>0</v>
          </cell>
          <cell r="AP274" t="str">
            <v>RB</v>
          </cell>
          <cell r="AU274" t="str">
            <v>REGULAR</v>
          </cell>
          <cell r="AV274" t="str">
            <v>MH14MB6130</v>
          </cell>
          <cell r="AW274" t="str">
            <v>HONDA ACTIVA 6G STD BS VI</v>
          </cell>
          <cell r="AX274">
            <v>45652</v>
          </cell>
          <cell r="AY274">
            <v>36</v>
          </cell>
          <cell r="AZ274" t="str">
            <v>02.07.26</v>
          </cell>
          <cell r="BA274" t="str">
            <v>VIJAY NIKAM</v>
          </cell>
          <cell r="BR274">
            <v>1</v>
          </cell>
          <cell r="BU274">
            <v>1</v>
          </cell>
          <cell r="BX274">
            <v>1</v>
          </cell>
          <cell r="ER274">
            <v>3</v>
          </cell>
          <cell r="ES274">
            <v>1</v>
          </cell>
          <cell r="ET274" t="str">
            <v>DUWT0025</v>
          </cell>
          <cell r="EU274" t="str">
            <v>APQA-4znt6yb</v>
          </cell>
          <cell r="EV274" t="str">
            <v>Allocated</v>
          </cell>
          <cell r="EW274" t="str">
            <v>Shifted (NC_SFTD)</v>
          </cell>
          <cell r="EX274" t="str">
            <v xml:space="preserve">Visit at customer residence add meet customer neibour they told customer shifted from residence add </v>
          </cell>
          <cell r="EY274">
            <v>46210</v>
          </cell>
        </row>
        <row r="275">
          <cell r="A275">
            <v>461652917</v>
          </cell>
          <cell r="B275" t="str">
            <v>PRATIK TULSIDAS PARMAR</v>
          </cell>
          <cell r="C275" t="str">
            <v>COLLECT</v>
          </cell>
          <cell r="D275" t="str">
            <v>28.07.26</v>
          </cell>
          <cell r="E275">
            <v>12500</v>
          </cell>
          <cell r="I275">
            <v>4000</v>
          </cell>
          <cell r="J275">
            <v>23789</v>
          </cell>
          <cell r="K275">
            <v>5261</v>
          </cell>
          <cell r="L275">
            <v>15289</v>
          </cell>
          <cell r="M275">
            <v>6</v>
          </cell>
          <cell r="N275" t="str">
            <v>RB</v>
          </cell>
          <cell r="O275" t="str">
            <v>PAID</v>
          </cell>
          <cell r="P275" t="str">
            <v>ANWAR SHAIKH</v>
          </cell>
          <cell r="Q275">
            <v>50019</v>
          </cell>
          <cell r="R275">
            <v>1472</v>
          </cell>
          <cell r="S275">
            <v>0</v>
          </cell>
          <cell r="T275">
            <v>6750</v>
          </cell>
          <cell r="U275" t="str">
            <v>FLOW</v>
          </cell>
          <cell r="V275">
            <v>1</v>
          </cell>
          <cell r="W275">
            <v>2.1863422674825397E-2</v>
          </cell>
          <cell r="X275" t="str">
            <v>RB</v>
          </cell>
          <cell r="Y275" t="str">
            <v>PAID</v>
          </cell>
          <cell r="Z275" t="str">
            <v>BPTP</v>
          </cell>
          <cell r="AA275" t="str">
            <v>BPTP</v>
          </cell>
          <cell r="AB275" t="str">
            <v>Financail Problem</v>
          </cell>
          <cell r="AD275" t="str">
            <v>CAVNA</v>
          </cell>
          <cell r="AF275" t="str">
            <v>ELG</v>
          </cell>
          <cell r="AH275" t="str">
            <v>DAPODI</v>
          </cell>
          <cell r="AL275">
            <v>23789</v>
          </cell>
          <cell r="AM275">
            <v>50019</v>
          </cell>
          <cell r="AN275">
            <v>177</v>
          </cell>
          <cell r="AO275">
            <v>116</v>
          </cell>
          <cell r="AP275" t="str">
            <v>STABLE</v>
          </cell>
          <cell r="AU275" t="str">
            <v>NPA</v>
          </cell>
          <cell r="AV275" t="str">
            <v>MH14LK9900</v>
          </cell>
          <cell r="AW275" t="str">
            <v>HONDA SP 160 DOUBLE DISC</v>
          </cell>
          <cell r="AX275">
            <v>45316</v>
          </cell>
          <cell r="AY275">
            <v>36</v>
          </cell>
          <cell r="AZ275" t="str">
            <v>02.07.26</v>
          </cell>
          <cell r="BA275" t="str">
            <v>VIJAY NIKAM</v>
          </cell>
          <cell r="BL275">
            <v>1</v>
          </cell>
          <cell r="CP275">
            <v>2</v>
          </cell>
          <cell r="DQ275">
            <v>1</v>
          </cell>
          <cell r="EF275">
            <v>2</v>
          </cell>
          <cell r="ER275">
            <v>6</v>
          </cell>
          <cell r="ES275">
            <v>1</v>
          </cell>
          <cell r="ET275" t="str">
            <v>ZBHT0009</v>
          </cell>
          <cell r="EU275" t="str">
            <v>B2-yN623sNg7</v>
          </cell>
          <cell r="EV275" t="str">
            <v>Allocated</v>
          </cell>
          <cell r="EW275" t="str">
            <v>Left Message (LMCB)</v>
          </cell>
          <cell r="EX275" t="str">
            <v xml:space="preserve">Msg to father </v>
          </cell>
          <cell r="EY275">
            <v>46207</v>
          </cell>
        </row>
        <row r="276">
          <cell r="A276">
            <v>463205215</v>
          </cell>
          <cell r="B276" t="str">
            <v>DEVENDRA SAMBHAJIRAO DHUMAL</v>
          </cell>
          <cell r="C276" t="str">
            <v>ONLINE</v>
          </cell>
          <cell r="D276" t="str">
            <v>24.07.26</v>
          </cell>
          <cell r="E276">
            <v>4500</v>
          </cell>
          <cell r="I276">
            <v>4227</v>
          </cell>
          <cell r="J276">
            <v>3985</v>
          </cell>
          <cell r="K276">
            <v>4078</v>
          </cell>
          <cell r="L276">
            <v>3712</v>
          </cell>
          <cell r="M276">
            <v>1</v>
          </cell>
          <cell r="N276" t="str">
            <v xml:space="preserve">STABLE </v>
          </cell>
          <cell r="O276" t="str">
            <v>PAID</v>
          </cell>
          <cell r="P276" t="str">
            <v>AMOL DHUMAL</v>
          </cell>
          <cell r="Q276">
            <v>49796</v>
          </cell>
          <cell r="R276">
            <v>93</v>
          </cell>
          <cell r="S276">
            <v>0</v>
          </cell>
          <cell r="T276">
            <v>2621</v>
          </cell>
          <cell r="U276" t="str">
            <v>27.06.26</v>
          </cell>
          <cell r="V276">
            <v>3.129434605572682E-2</v>
          </cell>
          <cell r="W276">
            <v>2.6227408343490145E-3</v>
          </cell>
          <cell r="X276" t="str">
            <v xml:space="preserve">STABLE </v>
          </cell>
          <cell r="Y276" t="str">
            <v>PTP</v>
          </cell>
          <cell r="Z276" t="str">
            <v>PTP</v>
          </cell>
          <cell r="AA276" t="str">
            <v>PTP</v>
          </cell>
          <cell r="AC276">
            <v>25</v>
          </cell>
          <cell r="AD276" t="str">
            <v>CAVA</v>
          </cell>
          <cell r="AF276" t="str">
            <v>-</v>
          </cell>
          <cell r="AH276" t="str">
            <v>KHALSA</v>
          </cell>
          <cell r="AL276">
            <v>3985</v>
          </cell>
          <cell r="AM276">
            <v>49796</v>
          </cell>
          <cell r="AN276">
            <v>26</v>
          </cell>
          <cell r="AO276">
            <v>25</v>
          </cell>
          <cell r="AP276" t="str">
            <v>STABLE</v>
          </cell>
          <cell r="AU276" t="str">
            <v>REGULAR</v>
          </cell>
          <cell r="AV276" t="str">
            <v>MH12WW4136</v>
          </cell>
          <cell r="AW276" t="str">
            <v>TVS IQUBE ELECTRIC</v>
          </cell>
          <cell r="AX276">
            <v>45457</v>
          </cell>
          <cell r="AY276">
            <v>36</v>
          </cell>
          <cell r="AZ276" t="str">
            <v>02.07.26</v>
          </cell>
          <cell r="BA276" t="str">
            <v>KAILASH ATKARI</v>
          </cell>
          <cell r="BU276">
            <v>1</v>
          </cell>
          <cell r="BX276">
            <v>1</v>
          </cell>
          <cell r="DT276">
            <v>1</v>
          </cell>
          <cell r="ER276">
            <v>3</v>
          </cell>
          <cell r="ES276">
            <v>1</v>
          </cell>
          <cell r="ET276" t="str">
            <v>ZBHT0024</v>
          </cell>
          <cell r="EU276" t="str">
            <v>Ao8kH5GjigLc</v>
          </cell>
          <cell r="EV276" t="str">
            <v>Allocated</v>
          </cell>
          <cell r="EW276" t="str">
            <v>Left Message (LMCB)</v>
          </cell>
          <cell r="EX276" t="str">
            <v xml:space="preserve">Meet mother </v>
          </cell>
          <cell r="EY276">
            <v>46210</v>
          </cell>
        </row>
        <row r="277">
          <cell r="A277">
            <v>463265017</v>
          </cell>
          <cell r="B277" t="str">
            <v>DASTAGIR GUNDULAL INAMDAR</v>
          </cell>
          <cell r="I277">
            <v>4612</v>
          </cell>
          <cell r="J277">
            <v>22749.17</v>
          </cell>
          <cell r="K277">
            <v>5050.1699999999983</v>
          </cell>
          <cell r="L277">
            <v>27361.17</v>
          </cell>
          <cell r="M277">
            <v>5</v>
          </cell>
          <cell r="N277" t="str">
            <v>FLOW</v>
          </cell>
          <cell r="O277" t="str">
            <v>UNPAID</v>
          </cell>
          <cell r="P277" t="str">
            <v>UDAY SOHANE</v>
          </cell>
          <cell r="Q277">
            <v>49791</v>
          </cell>
          <cell r="R277">
            <v>749</v>
          </cell>
          <cell r="S277">
            <v>0</v>
          </cell>
          <cell r="T277">
            <v>2250</v>
          </cell>
          <cell r="U277" t="str">
            <v>FLOW</v>
          </cell>
          <cell r="V277">
            <v>0.21214651833609571</v>
          </cell>
          <cell r="W277">
            <v>2.2256917303369039E-2</v>
          </cell>
          <cell r="X277" t="str">
            <v>FLOW</v>
          </cell>
          <cell r="Y277" t="str">
            <v>NC</v>
          </cell>
          <cell r="Z277" t="str">
            <v>NC</v>
          </cell>
          <cell r="AA277" t="str">
            <v>NC</v>
          </cell>
          <cell r="AF277" t="str">
            <v>ELG</v>
          </cell>
          <cell r="AH277" t="str">
            <v>BHOSARI GAON</v>
          </cell>
          <cell r="AL277">
            <v>22749.17</v>
          </cell>
          <cell r="AM277">
            <v>49791</v>
          </cell>
          <cell r="AN277">
            <v>146</v>
          </cell>
          <cell r="AO277">
            <v>175</v>
          </cell>
          <cell r="AP277" t="str">
            <v>FLOW</v>
          </cell>
          <cell r="AU277" t="str">
            <v>NPA</v>
          </cell>
          <cell r="AV277" t="str">
            <v>MH14LR3581</v>
          </cell>
          <cell r="AW277" t="str">
            <v>HONDA SHINE CELEBRATION ED DISC</v>
          </cell>
          <cell r="AX277">
            <v>45464</v>
          </cell>
          <cell r="AY277">
            <v>30</v>
          </cell>
          <cell r="AZ277" t="str">
            <v>02.07.26</v>
          </cell>
          <cell r="BA277" t="str">
            <v>VIJAY NIKAM</v>
          </cell>
          <cell r="BI277">
            <v>1</v>
          </cell>
          <cell r="CM277">
            <v>1</v>
          </cell>
          <cell r="ER277">
            <v>2</v>
          </cell>
          <cell r="ES277">
            <v>1</v>
          </cell>
          <cell r="ET277" t="str">
            <v>DUWT0025</v>
          </cell>
          <cell r="EU277" t="str">
            <v>kPot_1n0r7</v>
          </cell>
          <cell r="EV277" t="str">
            <v>Allocated</v>
          </cell>
          <cell r="EW277" t="str">
            <v>Address Not Found (NC_ANF)</v>
          </cell>
          <cell r="EX277" t="str">
            <v xml:space="preserve">Customer residence add not found Short add </v>
          </cell>
          <cell r="EY277">
            <v>46206</v>
          </cell>
        </row>
        <row r="278">
          <cell r="A278">
            <v>466340283</v>
          </cell>
          <cell r="B278" t="str">
            <v>RAJESH CHANDRAKANT GORE</v>
          </cell>
          <cell r="C278" t="str">
            <v>ONLINE</v>
          </cell>
          <cell r="D278" t="str">
            <v>16.07.26</v>
          </cell>
          <cell r="E278">
            <v>4416</v>
          </cell>
          <cell r="I278">
            <v>4336</v>
          </cell>
          <cell r="J278">
            <v>4295</v>
          </cell>
          <cell r="K278">
            <v>4403</v>
          </cell>
          <cell r="L278">
            <v>4215</v>
          </cell>
          <cell r="M278">
            <v>1</v>
          </cell>
          <cell r="N278" t="str">
            <v xml:space="preserve">STABLE </v>
          </cell>
          <cell r="O278" t="str">
            <v>PAID</v>
          </cell>
          <cell r="P278" t="str">
            <v>AMOL DHUMAL</v>
          </cell>
          <cell r="Q278">
            <v>49755</v>
          </cell>
          <cell r="R278">
            <v>108</v>
          </cell>
          <cell r="S278">
            <v>0</v>
          </cell>
          <cell r="T278">
            <v>1799</v>
          </cell>
          <cell r="U278" t="str">
            <v>17.06.26</v>
          </cell>
          <cell r="V278">
            <v>3.1268579564677643E-2</v>
          </cell>
          <cell r="W278">
            <v>2.62058137627591E-3</v>
          </cell>
          <cell r="X278" t="str">
            <v xml:space="preserve">STABLE </v>
          </cell>
          <cell r="Y278" t="str">
            <v>PAID</v>
          </cell>
          <cell r="Z278" t="str">
            <v>MPTP</v>
          </cell>
          <cell r="AA278" t="str">
            <v>PAID</v>
          </cell>
          <cell r="AF278" t="str">
            <v>-</v>
          </cell>
          <cell r="AH278" t="str">
            <v>SHIRUR</v>
          </cell>
          <cell r="AL278">
            <v>6202</v>
          </cell>
          <cell r="AM278">
            <v>49755</v>
          </cell>
          <cell r="AN278">
            <v>26</v>
          </cell>
          <cell r="AO278">
            <v>25</v>
          </cell>
          <cell r="AP278" t="str">
            <v>STABLE</v>
          </cell>
          <cell r="AU278" t="str">
            <v>REGULAR</v>
          </cell>
          <cell r="AV278" t="str">
            <v>MH22BG7797</v>
          </cell>
          <cell r="AW278" t="str">
            <v>SPLENDOR ISMART DSS CAST</v>
          </cell>
          <cell r="AX278">
            <v>45824</v>
          </cell>
          <cell r="AY278">
            <v>24</v>
          </cell>
          <cell r="AZ278" t="str">
            <v>10.07.26</v>
          </cell>
          <cell r="BA278" t="str">
            <v>KAILASH ATKARI</v>
          </cell>
          <cell r="CG278">
            <v>1</v>
          </cell>
          <cell r="ER278">
            <v>1</v>
          </cell>
          <cell r="ES278">
            <v>1</v>
          </cell>
          <cell r="ET278" t="str">
            <v>ZBHT0024</v>
          </cell>
        </row>
        <row r="279">
          <cell r="A279">
            <v>462024518</v>
          </cell>
          <cell r="B279" t="str">
            <v>KISHOR SHANKARRAO SOLANKE</v>
          </cell>
          <cell r="C279" t="str">
            <v>COLLECT</v>
          </cell>
          <cell r="D279" t="str">
            <v>11.07.26</v>
          </cell>
          <cell r="E279">
            <v>3700</v>
          </cell>
          <cell r="I279">
            <v>3562</v>
          </cell>
          <cell r="J279">
            <v>3411</v>
          </cell>
          <cell r="K279">
            <v>3475</v>
          </cell>
          <cell r="L279">
            <v>3273</v>
          </cell>
          <cell r="M279">
            <v>1</v>
          </cell>
          <cell r="N279" t="str">
            <v xml:space="preserve">STABLE </v>
          </cell>
          <cell r="O279" t="str">
            <v>PAID</v>
          </cell>
          <cell r="P279" t="str">
            <v>UDAY SOHANE</v>
          </cell>
          <cell r="Q279">
            <v>49747</v>
          </cell>
          <cell r="R279">
            <v>64</v>
          </cell>
          <cell r="S279">
            <v>0</v>
          </cell>
          <cell r="T279">
            <v>2250</v>
          </cell>
          <cell r="U279" t="str">
            <v>08.06.26</v>
          </cell>
          <cell r="V279">
            <v>4.1759704084056583E-2</v>
          </cell>
          <cell r="W279">
            <v>2.6201600186031094E-3</v>
          </cell>
          <cell r="X279" t="str">
            <v xml:space="preserve">STABLE </v>
          </cell>
          <cell r="Y279" t="str">
            <v>PAID</v>
          </cell>
          <cell r="Z279" t="str">
            <v>PAID</v>
          </cell>
          <cell r="AA279" t="str">
            <v>PAID</v>
          </cell>
          <cell r="AF279" t="str">
            <v>-</v>
          </cell>
          <cell r="AH279" t="str">
            <v>BHOSARI</v>
          </cell>
          <cell r="AL279">
            <v>5725</v>
          </cell>
          <cell r="AM279">
            <v>49747</v>
          </cell>
          <cell r="AN279">
            <v>26</v>
          </cell>
          <cell r="AO279">
            <v>25</v>
          </cell>
          <cell r="AP279" t="str">
            <v>STABLE</v>
          </cell>
          <cell r="AU279" t="str">
            <v>REGULAR</v>
          </cell>
          <cell r="AW279" t="str">
            <v>HONDA SHINE DRUM BSVI</v>
          </cell>
          <cell r="AX279">
            <v>45347</v>
          </cell>
          <cell r="AY279">
            <v>42</v>
          </cell>
          <cell r="AZ279" t="str">
            <v>10.07.26</v>
          </cell>
          <cell r="BA279" t="str">
            <v>VIJAY NIKAM</v>
          </cell>
          <cell r="CG279">
            <v>2</v>
          </cell>
          <cell r="ER279">
            <v>2</v>
          </cell>
          <cell r="ES279">
            <v>1</v>
          </cell>
          <cell r="ET279" t="str">
            <v>DUWT0025</v>
          </cell>
        </row>
        <row r="280">
          <cell r="A280">
            <v>464665781</v>
          </cell>
          <cell r="B280" t="str">
            <v>AVINASH AMBADAS JADHAV</v>
          </cell>
          <cell r="C280" t="str">
            <v>COLLECT</v>
          </cell>
          <cell r="D280" t="str">
            <v>30.07.26</v>
          </cell>
          <cell r="E280">
            <v>8810</v>
          </cell>
          <cell r="I280">
            <v>8677</v>
          </cell>
          <cell r="J280">
            <v>8677</v>
          </cell>
          <cell r="K280">
            <v>8689</v>
          </cell>
          <cell r="L280">
            <v>8544</v>
          </cell>
          <cell r="M280">
            <v>1</v>
          </cell>
          <cell r="N280" t="str">
            <v xml:space="preserve">STABLE </v>
          </cell>
          <cell r="O280" t="str">
            <v>PAID</v>
          </cell>
          <cell r="P280" t="str">
            <v>UDAY SOHANE</v>
          </cell>
          <cell r="Q280">
            <v>49643</v>
          </cell>
          <cell r="R280">
            <v>12</v>
          </cell>
          <cell r="S280">
            <v>0</v>
          </cell>
          <cell r="T280">
            <v>4049</v>
          </cell>
          <cell r="U280" t="str">
            <v>-</v>
          </cell>
          <cell r="V280">
            <v>4.167240215178445E-2</v>
          </cell>
          <cell r="W280">
            <v>2.6146823688566979E-3</v>
          </cell>
          <cell r="X280" t="str">
            <v>FLOW</v>
          </cell>
          <cell r="Y280" t="str">
            <v>NC</v>
          </cell>
          <cell r="Z280" t="str">
            <v>-</v>
          </cell>
          <cell r="AA280" t="str">
            <v>NC</v>
          </cell>
          <cell r="AB280" t="str">
            <v>Shifted</v>
          </cell>
          <cell r="AD280" t="str">
            <v>CNAVNA</v>
          </cell>
          <cell r="AF280" t="str">
            <v>-</v>
          </cell>
          <cell r="AH280" t="str">
            <v>BHOSARI GAON</v>
          </cell>
          <cell r="AL280">
            <v>8677</v>
          </cell>
          <cell r="AM280">
            <v>49643</v>
          </cell>
          <cell r="AN280">
            <v>26</v>
          </cell>
          <cell r="AO280">
            <v>55</v>
          </cell>
          <cell r="AP280" t="str">
            <v>FLOW</v>
          </cell>
          <cell r="AU280" t="str">
            <v>REGULAR</v>
          </cell>
          <cell r="AV280" t="str">
            <v>MH14MB0499</v>
          </cell>
          <cell r="AW280" t="str">
            <v>BULLET 350 THE STANDARD BLACK</v>
          </cell>
          <cell r="AX280">
            <v>45609</v>
          </cell>
          <cell r="AY280">
            <v>24</v>
          </cell>
          <cell r="AZ280" t="str">
            <v>02.07.26</v>
          </cell>
          <cell r="BA280" t="str">
            <v>VIJAY NIKAM</v>
          </cell>
          <cell r="BR280">
            <v>1</v>
          </cell>
          <cell r="DT280">
            <v>1</v>
          </cell>
          <cell r="EL280">
            <v>2</v>
          </cell>
          <cell r="ER280">
            <v>4</v>
          </cell>
          <cell r="ES280">
            <v>1</v>
          </cell>
          <cell r="ET280" t="str">
            <v>DUWT0025</v>
          </cell>
          <cell r="EU280" t="str">
            <v>kPkUgIsy87z</v>
          </cell>
          <cell r="EV280" t="str">
            <v>Allocated</v>
          </cell>
          <cell r="EW280" t="str">
            <v>Shifted (NC_SFTD)</v>
          </cell>
          <cell r="EX280" t="str">
            <v xml:space="preserve">Visit at customer residence add meet customer neibour they told customer shifted from residence add </v>
          </cell>
          <cell r="EY280">
            <v>46209</v>
          </cell>
        </row>
        <row r="281">
          <cell r="A281">
            <v>463514822</v>
          </cell>
          <cell r="B281" t="str">
            <v>ANANDA BALU SHINDE</v>
          </cell>
          <cell r="C281" t="str">
            <v>ONLINE</v>
          </cell>
          <cell r="D281" t="str">
            <v>28.07.26</v>
          </cell>
          <cell r="E281">
            <v>4100</v>
          </cell>
          <cell r="I281">
            <v>3996</v>
          </cell>
          <cell r="J281">
            <v>3947</v>
          </cell>
          <cell r="K281">
            <v>4039</v>
          </cell>
          <cell r="L281">
            <v>3843</v>
          </cell>
          <cell r="M281">
            <v>1</v>
          </cell>
          <cell r="N281" t="str">
            <v xml:space="preserve">STABLE </v>
          </cell>
          <cell r="O281" t="str">
            <v>PAID</v>
          </cell>
          <cell r="P281" t="str">
            <v>ANWAR SHAIKH</v>
          </cell>
          <cell r="Q281">
            <v>49526</v>
          </cell>
          <cell r="R281">
            <v>92</v>
          </cell>
          <cell r="S281">
            <v>0</v>
          </cell>
          <cell r="T281">
            <v>3140</v>
          </cell>
          <cell r="U281" t="str">
            <v>15.06.26</v>
          </cell>
          <cell r="V281">
            <v>5.3512021663778928E-2</v>
          </cell>
          <cell r="W281">
            <v>2.6085200128919852E-3</v>
          </cell>
          <cell r="X281" t="str">
            <v xml:space="preserve">STABLE </v>
          </cell>
          <cell r="Y281" t="str">
            <v>PTP</v>
          </cell>
          <cell r="Z281" t="str">
            <v>PAID</v>
          </cell>
          <cell r="AA281" t="str">
            <v>PTP</v>
          </cell>
          <cell r="AC281">
            <v>24</v>
          </cell>
          <cell r="AD281" t="str">
            <v>CAVA</v>
          </cell>
          <cell r="AF281" t="str">
            <v>-</v>
          </cell>
          <cell r="AH281" t="str">
            <v>CHINCHWAD</v>
          </cell>
          <cell r="AL281">
            <v>3947</v>
          </cell>
          <cell r="AM281">
            <v>49526</v>
          </cell>
          <cell r="AN281">
            <v>26</v>
          </cell>
          <cell r="AO281">
            <v>25</v>
          </cell>
          <cell r="AP281" t="str">
            <v>STABLE</v>
          </cell>
          <cell r="AU281" t="str">
            <v>REGULAR</v>
          </cell>
          <cell r="AV281" t="str">
            <v>MH14LR7215</v>
          </cell>
          <cell r="AW281" t="str">
            <v>ACCESS SPL ED DISC CBS BT BSVI</v>
          </cell>
          <cell r="AX281">
            <v>45492</v>
          </cell>
          <cell r="AY281">
            <v>36</v>
          </cell>
          <cell r="AZ281" t="str">
            <v>02.07.26</v>
          </cell>
          <cell r="BA281" t="str">
            <v>VIJAY NIKAM</v>
          </cell>
          <cell r="CY281">
            <v>1</v>
          </cell>
          <cell r="EO281">
            <v>1</v>
          </cell>
          <cell r="ER281">
            <v>2</v>
          </cell>
          <cell r="ES281">
            <v>1</v>
          </cell>
          <cell r="ET281" t="str">
            <v>ZBHT0009</v>
          </cell>
          <cell r="EU281" t="str">
            <v>G2dhsd5t9z</v>
          </cell>
          <cell r="EV281" t="str">
            <v>Allocated</v>
          </cell>
          <cell r="EW281" t="e">
            <v>#N/A</v>
          </cell>
          <cell r="EX281" t="e">
            <v>#N/A</v>
          </cell>
          <cell r="EY281" t="e">
            <v>#N/A</v>
          </cell>
        </row>
        <row r="282">
          <cell r="A282">
            <v>463312853</v>
          </cell>
          <cell r="B282" t="str">
            <v>KUMAR RATHOD</v>
          </cell>
          <cell r="C282" t="str">
            <v>ONLINE</v>
          </cell>
          <cell r="D282" t="str">
            <v>13.07.26</v>
          </cell>
          <cell r="E282">
            <v>3669</v>
          </cell>
          <cell r="H282" t="str">
            <v>BANK STABLE 09</v>
          </cell>
          <cell r="I282">
            <v>3569</v>
          </cell>
          <cell r="J282">
            <v>11045</v>
          </cell>
          <cell r="K282">
            <v>775</v>
          </cell>
          <cell r="L282">
            <v>10945</v>
          </cell>
          <cell r="M282">
            <v>4</v>
          </cell>
          <cell r="N282" t="str">
            <v xml:space="preserve">STABLE </v>
          </cell>
          <cell r="O282" t="str">
            <v>PAID</v>
          </cell>
          <cell r="P282" t="str">
            <v>VIKRAM GAIKWAD</v>
          </cell>
          <cell r="Q282">
            <v>49273</v>
          </cell>
          <cell r="R282">
            <v>437</v>
          </cell>
          <cell r="S282">
            <v>0</v>
          </cell>
          <cell r="T282">
            <v>2700</v>
          </cell>
          <cell r="U282" t="str">
            <v>-</v>
          </cell>
          <cell r="V282">
            <v>0.13274424734068332</v>
          </cell>
          <cell r="W282">
            <v>1.8982642545649221E-2</v>
          </cell>
          <cell r="X282" t="str">
            <v xml:space="preserve">STABLE </v>
          </cell>
          <cell r="Y282" t="str">
            <v>PAID</v>
          </cell>
          <cell r="Z282" t="str">
            <v>-</v>
          </cell>
          <cell r="AA282" t="str">
            <v>PAID</v>
          </cell>
          <cell r="AF282" t="str">
            <v>ELG</v>
          </cell>
          <cell r="AH282" t="str">
            <v>WADGAON SHERI</v>
          </cell>
          <cell r="AL282">
            <v>11045</v>
          </cell>
          <cell r="AM282">
            <v>49273</v>
          </cell>
          <cell r="AN282">
            <v>118</v>
          </cell>
          <cell r="AO282">
            <v>116</v>
          </cell>
          <cell r="AP282" t="str">
            <v>STABLE</v>
          </cell>
          <cell r="AU282" t="str">
            <v>NPA</v>
          </cell>
          <cell r="AV282" t="str">
            <v>MH12WW9986</v>
          </cell>
          <cell r="AW282" t="str">
            <v>HONDA SP 125 BS VI DISC</v>
          </cell>
          <cell r="AX282">
            <v>45469</v>
          </cell>
          <cell r="AY282">
            <v>36</v>
          </cell>
          <cell r="AZ282" t="str">
            <v>02.07.26</v>
          </cell>
          <cell r="BA282" t="str">
            <v>VIJAY NIKAM</v>
          </cell>
          <cell r="CP282">
            <v>1</v>
          </cell>
          <cell r="ER282">
            <v>1</v>
          </cell>
          <cell r="ES282">
            <v>1</v>
          </cell>
          <cell r="ET282" t="str">
            <v>ZBHT0012</v>
          </cell>
          <cell r="EU282" t="str">
            <v>A6vrxT3AEm</v>
          </cell>
          <cell r="EV282" t="str">
            <v>Allocated</v>
          </cell>
          <cell r="EW282" t="e">
            <v>#N/A</v>
          </cell>
          <cell r="EX282" t="e">
            <v>#N/A</v>
          </cell>
          <cell r="EY282" t="e">
            <v>#N/A</v>
          </cell>
        </row>
        <row r="283">
          <cell r="A283">
            <v>462204563</v>
          </cell>
          <cell r="B283" t="str">
            <v>GANESH DNYANDEV BAMHANE</v>
          </cell>
          <cell r="I283">
            <v>3917</v>
          </cell>
          <cell r="J283">
            <v>18842</v>
          </cell>
          <cell r="K283">
            <v>4205</v>
          </cell>
          <cell r="L283">
            <v>22759</v>
          </cell>
          <cell r="M283">
            <v>5</v>
          </cell>
          <cell r="N283" t="str">
            <v>FLOW</v>
          </cell>
          <cell r="O283" t="str">
            <v>UNPAID</v>
          </cell>
          <cell r="P283" t="str">
            <v>HARIDAS DIVATE</v>
          </cell>
          <cell r="Q283">
            <v>49190</v>
          </cell>
          <cell r="R283">
            <v>1031</v>
          </cell>
          <cell r="S283">
            <v>0</v>
          </cell>
          <cell r="T283">
            <v>6598</v>
          </cell>
          <cell r="U283" t="str">
            <v>FLOW</v>
          </cell>
          <cell r="V283">
            <v>0.14447038782912611</v>
          </cell>
          <cell r="W283">
            <v>2.1988266195752709E-2</v>
          </cell>
          <cell r="X283" t="str">
            <v>FLOW</v>
          </cell>
          <cell r="Y283" t="str">
            <v>RTP</v>
          </cell>
          <cell r="Z283" t="str">
            <v>RTP</v>
          </cell>
          <cell r="AA283" t="str">
            <v>RTP</v>
          </cell>
          <cell r="AB283" t="str">
            <v>Financail problem</v>
          </cell>
          <cell r="AD283" t="str">
            <v>CAVNA</v>
          </cell>
          <cell r="AF283" t="str">
            <v>ELG</v>
          </cell>
          <cell r="AH283" t="str">
            <v>BHATKALWADI</v>
          </cell>
          <cell r="AL283">
            <v>18842</v>
          </cell>
          <cell r="AM283">
            <v>49190</v>
          </cell>
          <cell r="AN283">
            <v>146</v>
          </cell>
          <cell r="AO283">
            <v>175</v>
          </cell>
          <cell r="AP283" t="str">
            <v>FLOW</v>
          </cell>
          <cell r="AU283" t="str">
            <v>NPA</v>
          </cell>
          <cell r="AV283" t="str">
            <v>MH14LK9146</v>
          </cell>
          <cell r="AW283" t="str">
            <v>AMPERE MAGNUS EX</v>
          </cell>
          <cell r="AX283">
            <v>45363</v>
          </cell>
          <cell r="AY283">
            <v>36</v>
          </cell>
          <cell r="AZ283" t="str">
            <v>02.07.26</v>
          </cell>
          <cell r="BA283" t="str">
            <v>KAILASH ATKARI</v>
          </cell>
          <cell r="BX283">
            <v>1</v>
          </cell>
          <cell r="EO283">
            <v>1</v>
          </cell>
          <cell r="ER283">
            <v>2</v>
          </cell>
          <cell r="ES283">
            <v>1</v>
          </cell>
          <cell r="ET283" t="str">
            <v>ZBHT0021</v>
          </cell>
          <cell r="EU283" t="str">
            <v>GoOGPBTw_NIm</v>
          </cell>
          <cell r="EV283" t="str">
            <v>Allocated</v>
          </cell>
          <cell r="EW283" t="str">
            <v>Refuse To Pay (RTP)</v>
          </cell>
          <cell r="EX283" t="str">
            <v>Rtp</v>
          </cell>
          <cell r="EY283">
            <v>46211</v>
          </cell>
        </row>
        <row r="284">
          <cell r="A284">
            <v>461699544</v>
          </cell>
          <cell r="B284" t="str">
            <v>MUSTAFA YAKUB SHARIF</v>
          </cell>
          <cell r="C284" t="str">
            <v>ONLINE</v>
          </cell>
          <cell r="D284" t="str">
            <v>29.07.26</v>
          </cell>
          <cell r="E284">
            <v>6053</v>
          </cell>
          <cell r="I284">
            <v>5867</v>
          </cell>
          <cell r="J284">
            <v>5698</v>
          </cell>
          <cell r="K284">
            <v>5852</v>
          </cell>
          <cell r="L284">
            <v>5512</v>
          </cell>
          <cell r="M284">
            <v>1</v>
          </cell>
          <cell r="N284" t="str">
            <v xml:space="preserve">STABLE </v>
          </cell>
          <cell r="O284" t="str">
            <v>PAID</v>
          </cell>
          <cell r="P284" t="str">
            <v>VIKRAM GAIKWAD</v>
          </cell>
          <cell r="Q284">
            <v>49099</v>
          </cell>
          <cell r="R284">
            <v>154</v>
          </cell>
          <cell r="S284">
            <v>0</v>
          </cell>
          <cell r="T284">
            <v>6750</v>
          </cell>
          <cell r="U284" t="str">
            <v>28.06.26</v>
          </cell>
          <cell r="V284">
            <v>3.3488394807160558E-2</v>
          </cell>
          <cell r="W284">
            <v>2.5860300471062386E-3</v>
          </cell>
          <cell r="X284" t="str">
            <v xml:space="preserve">STABLE </v>
          </cell>
          <cell r="Y284" t="str">
            <v>PTP</v>
          </cell>
          <cell r="Z284" t="str">
            <v>PTP</v>
          </cell>
          <cell r="AA284" t="str">
            <v>PTP</v>
          </cell>
          <cell r="AC284">
            <v>28</v>
          </cell>
          <cell r="AD284" t="str">
            <v>CAVA</v>
          </cell>
          <cell r="AF284" t="str">
            <v>-</v>
          </cell>
          <cell r="AH284" t="str">
            <v>WADGAON SHERI</v>
          </cell>
          <cell r="AL284">
            <v>12602</v>
          </cell>
          <cell r="AM284">
            <v>49099</v>
          </cell>
          <cell r="AN284">
            <v>26</v>
          </cell>
          <cell r="AO284">
            <v>25</v>
          </cell>
          <cell r="AP284" t="str">
            <v>STABLE</v>
          </cell>
          <cell r="AU284" t="str">
            <v>-</v>
          </cell>
          <cell r="AV284" t="str">
            <v>MH12WQ6553</v>
          </cell>
          <cell r="AW284" t="str">
            <v>PIAGGIO VESPA VXL 125 LTD EDITION</v>
          </cell>
          <cell r="AX284">
            <v>45320</v>
          </cell>
          <cell r="AY284">
            <v>36</v>
          </cell>
          <cell r="AZ284" t="str">
            <v>06.07.26</v>
          </cell>
          <cell r="BA284" t="str">
            <v>VIJAY NIKAM</v>
          </cell>
          <cell r="EO284">
            <v>1</v>
          </cell>
          <cell r="ER284">
            <v>1</v>
          </cell>
          <cell r="ES284">
            <v>1</v>
          </cell>
          <cell r="ET284" t="str">
            <v>ZBHT0012</v>
          </cell>
          <cell r="EU284" t="e">
            <v>#N/A</v>
          </cell>
          <cell r="EV284" t="str">
            <v>Allocated</v>
          </cell>
          <cell r="EW284" t="e">
            <v>#N/A</v>
          </cell>
          <cell r="EX284" t="e">
            <v>#N/A</v>
          </cell>
          <cell r="EY284" t="e">
            <v>#N/A</v>
          </cell>
        </row>
        <row r="285">
          <cell r="A285">
            <v>464619509</v>
          </cell>
          <cell r="B285" t="str">
            <v>BABU ARJUN AVACHITE</v>
          </cell>
          <cell r="C285" t="str">
            <v>ONLINE</v>
          </cell>
          <cell r="D285" t="str">
            <v>31.07.26</v>
          </cell>
          <cell r="E285">
            <v>3360</v>
          </cell>
          <cell r="I285">
            <v>3285</v>
          </cell>
          <cell r="J285">
            <v>3248</v>
          </cell>
          <cell r="K285">
            <v>3360</v>
          </cell>
          <cell r="L285">
            <v>3173</v>
          </cell>
          <cell r="M285">
            <v>1</v>
          </cell>
          <cell r="N285" t="str">
            <v xml:space="preserve">STABLE </v>
          </cell>
          <cell r="O285" t="str">
            <v>PAID</v>
          </cell>
          <cell r="P285" t="str">
            <v>AMOL DHUMAL</v>
          </cell>
          <cell r="Q285">
            <v>48851</v>
          </cell>
          <cell r="R285">
            <v>112</v>
          </cell>
          <cell r="S285">
            <v>0</v>
          </cell>
          <cell r="T285">
            <v>6736</v>
          </cell>
          <cell r="U285" t="str">
            <v>30.06.26</v>
          </cell>
          <cell r="V285">
            <v>3.0700459859593358E-2</v>
          </cell>
          <cell r="W285">
            <v>2.5729679592494119E-3</v>
          </cell>
          <cell r="X285" t="str">
            <v xml:space="preserve">STABLE </v>
          </cell>
          <cell r="Y285" t="str">
            <v>PTP</v>
          </cell>
          <cell r="Z285" t="str">
            <v>PTP</v>
          </cell>
          <cell r="AA285" t="str">
            <v>PTP</v>
          </cell>
          <cell r="AC285">
            <v>31</v>
          </cell>
          <cell r="AD285" t="str">
            <v xml:space="preserve">CAVA </v>
          </cell>
          <cell r="AF285" t="str">
            <v>-</v>
          </cell>
          <cell r="AH285" t="str">
            <v>SHIRUR</v>
          </cell>
          <cell r="AL285">
            <v>3248</v>
          </cell>
          <cell r="AM285">
            <v>48851</v>
          </cell>
          <cell r="AN285">
            <v>26</v>
          </cell>
          <cell r="AO285">
            <v>55</v>
          </cell>
          <cell r="AP285" t="str">
            <v>FLOW</v>
          </cell>
          <cell r="AU285" t="str">
            <v>REGULAR</v>
          </cell>
          <cell r="AV285" t="str">
            <v>MH12YC7753</v>
          </cell>
          <cell r="AW285" t="str">
            <v>DESTINI 125 XTEC</v>
          </cell>
          <cell r="AX285">
            <v>45604</v>
          </cell>
          <cell r="AY285">
            <v>36</v>
          </cell>
          <cell r="AZ285" t="str">
            <v>02.07.26</v>
          </cell>
          <cell r="BA285" t="str">
            <v>KAILASH ATKARI</v>
          </cell>
          <cell r="BL285">
            <v>1</v>
          </cell>
          <cell r="ER285">
            <v>1</v>
          </cell>
          <cell r="ES285">
            <v>1</v>
          </cell>
          <cell r="ET285" t="str">
            <v>ZBHT0024</v>
          </cell>
          <cell r="EU285" t="str">
            <v>APw7rdRsNIz</v>
          </cell>
          <cell r="EV285" t="str">
            <v>Allocated</v>
          </cell>
          <cell r="EW285" t="str">
            <v>Left Message (LMCB)</v>
          </cell>
          <cell r="EX285" t="str">
            <v xml:space="preserve">Meet doughter </v>
          </cell>
          <cell r="EY285">
            <v>46207</v>
          </cell>
        </row>
        <row r="286">
          <cell r="A286">
            <v>462490785</v>
          </cell>
          <cell r="B286" t="str">
            <v>VAISHALI PRAMOD PAWAR</v>
          </cell>
          <cell r="C286" t="str">
            <v>ONLINE</v>
          </cell>
          <cell r="D286" t="str">
            <v>28.07.26</v>
          </cell>
          <cell r="E286">
            <v>4210</v>
          </cell>
          <cell r="I286">
            <v>4107</v>
          </cell>
          <cell r="J286">
            <v>13290</v>
          </cell>
          <cell r="K286">
            <v>1840</v>
          </cell>
          <cell r="L286">
            <v>13187</v>
          </cell>
          <cell r="M286">
            <v>4</v>
          </cell>
          <cell r="N286" t="str">
            <v xml:space="preserve">STABLE </v>
          </cell>
          <cell r="O286" t="str">
            <v>PAID</v>
          </cell>
          <cell r="P286" t="str">
            <v>VIKRAM GAIKWAD</v>
          </cell>
          <cell r="Q286">
            <v>48621</v>
          </cell>
          <cell r="R286">
            <v>871</v>
          </cell>
          <cell r="S286">
            <v>0</v>
          </cell>
          <cell r="T286">
            <v>6750</v>
          </cell>
          <cell r="U286" t="str">
            <v>17.06.26</v>
          </cell>
          <cell r="V286">
            <v>0.13098772248394383</v>
          </cell>
          <cell r="W286">
            <v>1.8731456643841671E-2</v>
          </cell>
          <cell r="X286" t="str">
            <v xml:space="preserve">STABLE </v>
          </cell>
          <cell r="Y286" t="str">
            <v>LMCB</v>
          </cell>
          <cell r="Z286" t="str">
            <v>PAID</v>
          </cell>
          <cell r="AA286" t="str">
            <v>LMCB</v>
          </cell>
          <cell r="AD286" t="str">
            <v>CAVNA</v>
          </cell>
          <cell r="AF286" t="str">
            <v>-</v>
          </cell>
          <cell r="AH286" t="str">
            <v>VISHRANTWADI</v>
          </cell>
          <cell r="AL286">
            <v>13290</v>
          </cell>
          <cell r="AM286">
            <v>48621</v>
          </cell>
          <cell r="AN286">
            <v>118</v>
          </cell>
          <cell r="AO286">
            <v>116</v>
          </cell>
          <cell r="AP286" t="str">
            <v>STABLE</v>
          </cell>
          <cell r="AU286" t="str">
            <v>NPA</v>
          </cell>
          <cell r="AW286" t="str">
            <v>OLA S1 AIR</v>
          </cell>
          <cell r="AX286">
            <v>45390</v>
          </cell>
          <cell r="AY286">
            <v>36</v>
          </cell>
          <cell r="AZ286" t="str">
            <v>02.07.26</v>
          </cell>
          <cell r="BA286" t="str">
            <v>VIJAY NIKAM</v>
          </cell>
          <cell r="BL286">
            <v>1</v>
          </cell>
          <cell r="DK286">
            <v>1</v>
          </cell>
          <cell r="DQ286">
            <v>2</v>
          </cell>
          <cell r="EC286">
            <v>1</v>
          </cell>
          <cell r="ER286">
            <v>5</v>
          </cell>
          <cell r="ES286">
            <v>1</v>
          </cell>
          <cell r="ET286" t="str">
            <v>ZBHT0012</v>
          </cell>
          <cell r="EU286" t="str">
            <v>A6xAiB7q_Dgz</v>
          </cell>
          <cell r="EV286" t="str">
            <v>Allocated</v>
          </cell>
          <cell r="EW286" t="str">
            <v>Left Message (LMCB)</v>
          </cell>
          <cell r="EX286" t="str">
            <v>Lm</v>
          </cell>
          <cell r="EY286">
            <v>46207</v>
          </cell>
        </row>
        <row r="287">
          <cell r="A287">
            <v>465743751</v>
          </cell>
          <cell r="B287" t="str">
            <v>SAGAR SHRIKANT SURSE</v>
          </cell>
          <cell r="C287" t="str">
            <v>ONLINE</v>
          </cell>
          <cell r="D287" t="str">
            <v>27.07.26</v>
          </cell>
          <cell r="E287">
            <v>4820</v>
          </cell>
          <cell r="I287">
            <v>4806</v>
          </cell>
          <cell r="J287">
            <v>4789.5600000000004</v>
          </cell>
          <cell r="K287">
            <v>4791.5600000000004</v>
          </cell>
          <cell r="L287">
            <v>4775.5600000000013</v>
          </cell>
          <cell r="M287">
            <v>1</v>
          </cell>
          <cell r="N287" t="str">
            <v xml:space="preserve">STABLE </v>
          </cell>
          <cell r="O287" t="str">
            <v>PAID</v>
          </cell>
          <cell r="P287" t="str">
            <v>PARMESHWAR KOTULE</v>
          </cell>
          <cell r="Q287">
            <v>48460</v>
          </cell>
          <cell r="R287">
            <v>2</v>
          </cell>
          <cell r="S287">
            <v>0</v>
          </cell>
          <cell r="T287">
            <v>450</v>
          </cell>
          <cell r="U287" t="str">
            <v>-</v>
          </cell>
          <cell r="V287">
            <v>0.10982535819021588</v>
          </cell>
          <cell r="W287">
            <v>2.5523741029912692E-3</v>
          </cell>
          <cell r="X287" t="str">
            <v xml:space="preserve">STABLE </v>
          </cell>
          <cell r="Y287" t="str">
            <v>NC</v>
          </cell>
          <cell r="Z287" t="str">
            <v>-</v>
          </cell>
          <cell r="AA287" t="str">
            <v>NC</v>
          </cell>
          <cell r="AB287" t="str">
            <v>Entry restricted</v>
          </cell>
          <cell r="AD287" t="str">
            <v>CNAVNA</v>
          </cell>
          <cell r="AF287" t="str">
            <v>-</v>
          </cell>
          <cell r="AH287" t="str">
            <v>TALEGAON DABADE</v>
          </cell>
          <cell r="AL287">
            <v>5241.5600000000004</v>
          </cell>
          <cell r="AM287">
            <v>48460</v>
          </cell>
          <cell r="AN287">
            <v>26</v>
          </cell>
          <cell r="AO287">
            <v>25</v>
          </cell>
          <cell r="AP287" t="str">
            <v>STABLE</v>
          </cell>
          <cell r="AU287" t="str">
            <v>REGULAR</v>
          </cell>
          <cell r="AV287" t="str">
            <v>MH14MG7357</v>
          </cell>
          <cell r="AW287" t="str">
            <v>TVS JUPITER 125 DISC</v>
          </cell>
          <cell r="AX287">
            <v>45737</v>
          </cell>
          <cell r="AY287">
            <v>24</v>
          </cell>
          <cell r="AZ287" t="str">
            <v>10.07.26</v>
          </cell>
          <cell r="BA287" t="str">
            <v>VIJAY NIKAM</v>
          </cell>
          <cell r="CM287">
            <v>1</v>
          </cell>
          <cell r="ER287">
            <v>1</v>
          </cell>
          <cell r="ES287">
            <v>1</v>
          </cell>
          <cell r="ET287" t="str">
            <v>DUWT0027</v>
          </cell>
        </row>
        <row r="288">
          <cell r="A288">
            <v>466230787</v>
          </cell>
          <cell r="B288" t="str">
            <v>SANJAY BABULAL GUJRATHI</v>
          </cell>
          <cell r="I288">
            <v>3401</v>
          </cell>
          <cell r="J288">
            <v>16999</v>
          </cell>
          <cell r="K288">
            <v>4263</v>
          </cell>
          <cell r="L288">
            <v>20400</v>
          </cell>
          <cell r="M288">
            <v>5</v>
          </cell>
          <cell r="N288" t="str">
            <v>FLOW</v>
          </cell>
          <cell r="O288" t="str">
            <v>UNPAID</v>
          </cell>
          <cell r="P288" t="str">
            <v>HEMANT WALUNJ</v>
          </cell>
          <cell r="Q288">
            <v>48435</v>
          </cell>
          <cell r="R288">
            <v>868</v>
          </cell>
          <cell r="S288">
            <v>0</v>
          </cell>
          <cell r="T288">
            <v>4050</v>
          </cell>
          <cell r="U288" t="str">
            <v>FLOW</v>
          </cell>
          <cell r="V288">
            <v>0.30365057771034865</v>
          </cell>
          <cell r="W288">
            <v>2.1650776035602406E-2</v>
          </cell>
          <cell r="X288" t="str">
            <v>FLOW</v>
          </cell>
          <cell r="Y288" t="str">
            <v>PTP</v>
          </cell>
          <cell r="Z288" t="str">
            <v>PTP</v>
          </cell>
          <cell r="AA288" t="str">
            <v>PTP</v>
          </cell>
          <cell r="AF288" t="str">
            <v>ELG</v>
          </cell>
          <cell r="AH288" t="str">
            <v xml:space="preserve">RAJGURU NAGAR </v>
          </cell>
          <cell r="AL288">
            <v>16999</v>
          </cell>
          <cell r="AM288">
            <v>48435</v>
          </cell>
          <cell r="AN288">
            <v>146</v>
          </cell>
          <cell r="AO288">
            <v>175</v>
          </cell>
          <cell r="AP288" t="str">
            <v>FLOW</v>
          </cell>
          <cell r="AU288" t="str">
            <v>NPA</v>
          </cell>
          <cell r="AV288" t="str">
            <v>MH14MN3177</v>
          </cell>
          <cell r="AW288" t="str">
            <v>TVS XL 100 ES DX</v>
          </cell>
          <cell r="AX288">
            <v>45807</v>
          </cell>
          <cell r="AY288">
            <v>24</v>
          </cell>
          <cell r="AZ288" t="str">
            <v>02.07.26</v>
          </cell>
          <cell r="BA288" t="str">
            <v>KAILASH ATKARI</v>
          </cell>
          <cell r="CA288">
            <v>1</v>
          </cell>
          <cell r="ER288">
            <v>1</v>
          </cell>
          <cell r="ES288">
            <v>1</v>
          </cell>
          <cell r="ET288" t="str">
            <v>ZBHT0010</v>
          </cell>
          <cell r="EU288" t="str">
            <v>AoXAztSeBaz</v>
          </cell>
          <cell r="EV288" t="str">
            <v>Allocated</v>
          </cell>
          <cell r="EW288" t="e">
            <v>#N/A</v>
          </cell>
          <cell r="EX288" t="e">
            <v>#N/A</v>
          </cell>
          <cell r="EY288" t="e">
            <v>#N/A</v>
          </cell>
        </row>
        <row r="289">
          <cell r="A289">
            <v>463689660</v>
          </cell>
          <cell r="B289" t="str">
            <v>SHEETAL SANTOSH SURVE</v>
          </cell>
          <cell r="H289" t="str">
            <v>BANK STABLE 20</v>
          </cell>
          <cell r="I289">
            <v>3293</v>
          </cell>
          <cell r="J289">
            <v>9173</v>
          </cell>
          <cell r="K289">
            <v>2797</v>
          </cell>
          <cell r="L289">
            <v>12466</v>
          </cell>
          <cell r="M289">
            <v>3</v>
          </cell>
          <cell r="N289" t="str">
            <v xml:space="preserve">STABLE </v>
          </cell>
          <cell r="O289" t="str">
            <v>UNPAID</v>
          </cell>
          <cell r="P289" t="str">
            <v>SWAPNIL JADHAV</v>
          </cell>
          <cell r="Q289">
            <v>48410</v>
          </cell>
          <cell r="R289">
            <v>210</v>
          </cell>
          <cell r="S289">
            <v>0</v>
          </cell>
          <cell r="T289">
            <v>2700</v>
          </cell>
          <cell r="U289" t="str">
            <v>-</v>
          </cell>
          <cell r="V289">
            <v>0.38895112071111287</v>
          </cell>
          <cell r="W289">
            <v>1.5504414772412951E-2</v>
          </cell>
          <cell r="X289" t="str">
            <v xml:space="preserve">STABLE </v>
          </cell>
          <cell r="Y289" t="str">
            <v>-</v>
          </cell>
          <cell r="Z289" t="str">
            <v>-</v>
          </cell>
          <cell r="AA289" t="str">
            <v>-</v>
          </cell>
          <cell r="AF289" t="str">
            <v>ELG</v>
          </cell>
          <cell r="AH289" t="str">
            <v>JANTA VASAHAT</v>
          </cell>
          <cell r="AL289">
            <v>9173</v>
          </cell>
          <cell r="AM289">
            <v>48410</v>
          </cell>
          <cell r="AN289">
            <v>87</v>
          </cell>
          <cell r="AO289">
            <v>86</v>
          </cell>
          <cell r="AP289" t="str">
            <v>STABLE</v>
          </cell>
          <cell r="AU289" t="str">
            <v>NPA</v>
          </cell>
          <cell r="AV289" t="str">
            <v>MH12XB8211</v>
          </cell>
          <cell r="AW289" t="str">
            <v>HONDA ACTIVA 6G DLX BS VI</v>
          </cell>
          <cell r="AX289">
            <v>45511</v>
          </cell>
          <cell r="AY289">
            <v>36</v>
          </cell>
          <cell r="AZ289" t="str">
            <v>02.07.26</v>
          </cell>
          <cell r="BA289" t="str">
            <v>VIJAY NIKAM</v>
          </cell>
          <cell r="CA289">
            <v>1</v>
          </cell>
          <cell r="ER289">
            <v>1</v>
          </cell>
          <cell r="ES289">
            <v>1</v>
          </cell>
          <cell r="ET289" t="str">
            <v>DUWT0031</v>
          </cell>
          <cell r="EU289" t="str">
            <v>GoB0PF1PY97</v>
          </cell>
          <cell r="EV289" t="str">
            <v>Allocated</v>
          </cell>
          <cell r="EW289" t="e">
            <v>#N/A</v>
          </cell>
          <cell r="EX289" t="e">
            <v>#N/A</v>
          </cell>
          <cell r="EY289" t="e">
            <v>#N/A</v>
          </cell>
        </row>
        <row r="290">
          <cell r="A290">
            <v>465745916</v>
          </cell>
          <cell r="B290" t="str">
            <v>RAHUL VIJAY MORE</v>
          </cell>
          <cell r="C290" t="str">
            <v>ONLINE</v>
          </cell>
          <cell r="D290" t="str">
            <v>23.07.26</v>
          </cell>
          <cell r="E290">
            <v>4900</v>
          </cell>
          <cell r="I290">
            <v>4873</v>
          </cell>
          <cell r="J290">
            <v>4684.3500000000004</v>
          </cell>
          <cell r="K290">
            <v>4808.3500000000004</v>
          </cell>
          <cell r="L290">
            <v>4657.3500000000004</v>
          </cell>
          <cell r="M290">
            <v>1</v>
          </cell>
          <cell r="N290" t="str">
            <v xml:space="preserve">STABLE </v>
          </cell>
          <cell r="O290" t="str">
            <v>PAID</v>
          </cell>
          <cell r="P290" t="str">
            <v>SACHIN KHAPRE</v>
          </cell>
          <cell r="Q290">
            <v>48380</v>
          </cell>
          <cell r="R290">
            <v>124</v>
          </cell>
          <cell r="S290">
            <v>0</v>
          </cell>
          <cell r="T290">
            <v>1350</v>
          </cell>
          <cell r="U290" t="str">
            <v>15.06.26</v>
          </cell>
          <cell r="V290">
            <v>5.7866914302293487E-2</v>
          </cell>
          <cell r="W290">
            <v>2.5481605262632607E-3</v>
          </cell>
          <cell r="X290" t="str">
            <v xml:space="preserve">STABLE </v>
          </cell>
          <cell r="Y290" t="str">
            <v>MPTP</v>
          </cell>
          <cell r="Z290" t="str">
            <v>PAID</v>
          </cell>
          <cell r="AA290" t="str">
            <v>MPTP</v>
          </cell>
          <cell r="AB290" t="str">
            <v>Shifted</v>
          </cell>
          <cell r="AC290">
            <v>26</v>
          </cell>
          <cell r="AD290" t="str">
            <v>CAVNA</v>
          </cell>
          <cell r="AF290" t="str">
            <v>-</v>
          </cell>
          <cell r="AH290" t="str">
            <v>PIMPARI</v>
          </cell>
          <cell r="AL290">
            <v>6158.35</v>
          </cell>
          <cell r="AM290">
            <v>48380</v>
          </cell>
          <cell r="AN290">
            <v>26</v>
          </cell>
          <cell r="AO290">
            <v>25</v>
          </cell>
          <cell r="AP290" t="str">
            <v>STABLE</v>
          </cell>
          <cell r="AU290" t="str">
            <v>REGULAR</v>
          </cell>
          <cell r="AV290" t="str">
            <v>MH14MG0833</v>
          </cell>
          <cell r="AW290" t="str">
            <v>SPLENDOR PLUS BS6 I3S DRS CAST FI</v>
          </cell>
          <cell r="AX290">
            <v>45737</v>
          </cell>
          <cell r="AY290">
            <v>24</v>
          </cell>
          <cell r="AZ290" t="str">
            <v>10.07.26</v>
          </cell>
          <cell r="BA290" t="str">
            <v>KAILASH ATKARI</v>
          </cell>
          <cell r="CG290">
            <v>1</v>
          </cell>
          <cell r="CS290">
            <v>1</v>
          </cell>
          <cell r="DQ290">
            <v>1</v>
          </cell>
          <cell r="ER290">
            <v>3</v>
          </cell>
          <cell r="ES290">
            <v>1</v>
          </cell>
          <cell r="ET290" t="str">
            <v>ZBHT0015</v>
          </cell>
        </row>
        <row r="291">
          <cell r="A291">
            <v>460542843</v>
          </cell>
          <cell r="B291" t="str">
            <v>HANUMANT TULSHIRAM PAWAR</v>
          </cell>
          <cell r="C291" t="str">
            <v>ONLINE</v>
          </cell>
          <cell r="D291" t="str">
            <v>28.07.26</v>
          </cell>
          <cell r="E291">
            <v>7500</v>
          </cell>
          <cell r="I291">
            <v>7281</v>
          </cell>
          <cell r="J291">
            <v>14005</v>
          </cell>
          <cell r="K291">
            <v>7236</v>
          </cell>
          <cell r="L291">
            <v>13786</v>
          </cell>
          <cell r="M291">
            <v>2</v>
          </cell>
          <cell r="N291" t="str">
            <v xml:space="preserve">STABLE </v>
          </cell>
          <cell r="O291" t="str">
            <v>PAID</v>
          </cell>
          <cell r="P291" t="str">
            <v>VIKRAM GAIKWAD</v>
          </cell>
          <cell r="Q291">
            <v>48371.11</v>
          </cell>
          <cell r="R291">
            <v>512</v>
          </cell>
          <cell r="S291">
            <v>0</v>
          </cell>
          <cell r="T291">
            <v>6750</v>
          </cell>
          <cell r="U291" t="str">
            <v>27.06.26</v>
          </cell>
          <cell r="V291">
            <v>7.3343273441239129E-2</v>
          </cell>
          <cell r="W291">
            <v>8.9936532964374327E-3</v>
          </cell>
          <cell r="X291" t="str">
            <v xml:space="preserve">STABLE </v>
          </cell>
          <cell r="Y291" t="str">
            <v>MPTP</v>
          </cell>
          <cell r="Z291" t="str">
            <v>MPTP</v>
          </cell>
          <cell r="AA291" t="str">
            <v>MPTP</v>
          </cell>
          <cell r="AB291" t="str">
            <v>Shifted</v>
          </cell>
          <cell r="AC291">
            <v>25</v>
          </cell>
          <cell r="AD291" t="str">
            <v>CAVNA</v>
          </cell>
          <cell r="AF291" t="str">
            <v>-</v>
          </cell>
          <cell r="AH291" t="str">
            <v xml:space="preserve">TINGRE NAGAR </v>
          </cell>
          <cell r="AL291">
            <v>14005</v>
          </cell>
          <cell r="AM291">
            <v>48371.11</v>
          </cell>
          <cell r="AN291">
            <v>57</v>
          </cell>
          <cell r="AO291">
            <v>55</v>
          </cell>
          <cell r="AP291" t="str">
            <v>STABLE</v>
          </cell>
          <cell r="AU291" t="str">
            <v>REGULAR</v>
          </cell>
          <cell r="AV291" t="str">
            <v>MH12WF4905</v>
          </cell>
          <cell r="AW291" t="str">
            <v>BULLET 350 THE STANDARD BLACK</v>
          </cell>
          <cell r="AX291">
            <v>45238</v>
          </cell>
          <cell r="AY291">
            <v>36</v>
          </cell>
          <cell r="AZ291" t="str">
            <v>02.07.26</v>
          </cell>
          <cell r="BA291" t="str">
            <v>VIJAY NIKAM</v>
          </cell>
          <cell r="BL291">
            <v>1</v>
          </cell>
          <cell r="EC291">
            <v>1</v>
          </cell>
          <cell r="ER291">
            <v>2</v>
          </cell>
          <cell r="ES291">
            <v>1</v>
          </cell>
          <cell r="ET291" t="str">
            <v>ZBHT0012</v>
          </cell>
          <cell r="EU291" t="str">
            <v>k2zjYsRF_c</v>
          </cell>
          <cell r="EV291" t="str">
            <v>Allocated</v>
          </cell>
          <cell r="EW291" t="str">
            <v>Shifted (NC_SFTD)</v>
          </cell>
          <cell r="EX291" t="str">
            <v>Nc</v>
          </cell>
          <cell r="EY291">
            <v>46207</v>
          </cell>
        </row>
        <row r="292">
          <cell r="A292">
            <v>461702783</v>
          </cell>
          <cell r="B292" t="str">
            <v>RAM ARUN BAGADE</v>
          </cell>
          <cell r="C292" t="str">
            <v>ONLINE</v>
          </cell>
          <cell r="D292" t="str">
            <v>07.07.26</v>
          </cell>
          <cell r="E292">
            <v>3500</v>
          </cell>
          <cell r="I292">
            <v>3338</v>
          </cell>
          <cell r="J292">
            <v>9743</v>
          </cell>
          <cell r="K292">
            <v>3562</v>
          </cell>
          <cell r="L292">
            <v>9581</v>
          </cell>
          <cell r="M292">
            <v>3</v>
          </cell>
          <cell r="N292" t="str">
            <v xml:space="preserve">STABLE </v>
          </cell>
          <cell r="O292" t="str">
            <v>PAID</v>
          </cell>
          <cell r="P292" t="str">
            <v>AMOL DHUMAL</v>
          </cell>
          <cell r="Q292">
            <v>48202</v>
          </cell>
          <cell r="R292">
            <v>495</v>
          </cell>
          <cell r="S292">
            <v>0</v>
          </cell>
          <cell r="T292">
            <v>0</v>
          </cell>
          <cell r="U292" t="str">
            <v>06.06.26</v>
          </cell>
          <cell r="V292">
            <v>6.2940387336569564E-2</v>
          </cell>
          <cell r="W292">
            <v>1.5437797993386678E-2</v>
          </cell>
          <cell r="X292" t="str">
            <v xml:space="preserve">STABLE </v>
          </cell>
          <cell r="Y292" t="str">
            <v>PAID</v>
          </cell>
          <cell r="Z292" t="str">
            <v>PAID</v>
          </cell>
          <cell r="AA292" t="str">
            <v>PAID</v>
          </cell>
          <cell r="AF292" t="str">
            <v>ELG</v>
          </cell>
          <cell r="AH292" t="str">
            <v>SHIRUR</v>
          </cell>
          <cell r="AL292">
            <v>9743</v>
          </cell>
          <cell r="AM292">
            <v>48202</v>
          </cell>
          <cell r="AN292">
            <v>87</v>
          </cell>
          <cell r="AO292">
            <v>86</v>
          </cell>
          <cell r="AP292" t="str">
            <v>STABLE</v>
          </cell>
          <cell r="AU292" t="str">
            <v>NPA</v>
          </cell>
          <cell r="AV292" t="str">
            <v>MH12WM8212</v>
          </cell>
          <cell r="AW292" t="str">
            <v>HONDA ACTIVA 6G DLX BS VI</v>
          </cell>
          <cell r="AX292">
            <v>45320</v>
          </cell>
          <cell r="AY292">
            <v>42</v>
          </cell>
          <cell r="AZ292" t="str">
            <v>02.07.26</v>
          </cell>
          <cell r="BA292" t="str">
            <v>KAILASH ATKARI</v>
          </cell>
          <cell r="BU292">
            <v>1</v>
          </cell>
          <cell r="BX292">
            <v>1</v>
          </cell>
          <cell r="ER292">
            <v>2</v>
          </cell>
          <cell r="ES292">
            <v>1</v>
          </cell>
          <cell r="ET292" t="str">
            <v>ZBHT0024</v>
          </cell>
          <cell r="EU292" t="str">
            <v>A2rSNc8tic</v>
          </cell>
          <cell r="EV292" t="str">
            <v>Allocated</v>
          </cell>
          <cell r="EW292" t="str">
            <v>Payment (PAID)</v>
          </cell>
          <cell r="EX292" t="str">
            <v>Paid 3500rs</v>
          </cell>
          <cell r="EY292">
            <v>46210</v>
          </cell>
        </row>
        <row r="293">
          <cell r="A293">
            <v>463785816</v>
          </cell>
          <cell r="B293" t="str">
            <v>SIDDHARTH SAWDEKAR</v>
          </cell>
          <cell r="I293">
            <v>3557</v>
          </cell>
          <cell r="J293">
            <v>6781</v>
          </cell>
          <cell r="K293">
            <v>3474</v>
          </cell>
          <cell r="L293">
            <v>10338</v>
          </cell>
          <cell r="M293">
            <v>2</v>
          </cell>
          <cell r="N293" t="str">
            <v>FLOW</v>
          </cell>
          <cell r="O293" t="str">
            <v>UNPAID</v>
          </cell>
          <cell r="P293" t="str">
            <v>UDAY SOHANE</v>
          </cell>
          <cell r="Q293">
            <v>47968</v>
          </cell>
          <cell r="R293">
            <v>250</v>
          </cell>
          <cell r="S293">
            <v>0</v>
          </cell>
          <cell r="T293">
            <v>5467.99</v>
          </cell>
          <cell r="U293" t="str">
            <v>17.06.26</v>
          </cell>
          <cell r="V293">
            <v>0.56285063759543741</v>
          </cell>
          <cell r="W293">
            <v>8.9187029473483392E-3</v>
          </cell>
          <cell r="X293" t="str">
            <v>FLOW</v>
          </cell>
          <cell r="Y293" t="str">
            <v>RTP</v>
          </cell>
          <cell r="Z293" t="str">
            <v>PAID</v>
          </cell>
          <cell r="AA293" t="str">
            <v>RTP</v>
          </cell>
          <cell r="AB293" t="str">
            <v>Financail Problem</v>
          </cell>
          <cell r="AD293" t="str">
            <v>CAVNA</v>
          </cell>
          <cell r="AF293" t="str">
            <v>-</v>
          </cell>
          <cell r="AH293" t="str">
            <v>BHOSARI</v>
          </cell>
          <cell r="AL293">
            <v>6781</v>
          </cell>
          <cell r="AM293">
            <v>47968</v>
          </cell>
          <cell r="AN293">
            <v>57</v>
          </cell>
          <cell r="AO293">
            <v>86</v>
          </cell>
          <cell r="AP293" t="str">
            <v>FLOW</v>
          </cell>
          <cell r="AU293" t="str">
            <v>REGULAR</v>
          </cell>
          <cell r="AV293" t="str">
            <v>MH14LT3723</v>
          </cell>
          <cell r="AW293" t="str">
            <v>PASSION PLUS I3S DRS CAST</v>
          </cell>
          <cell r="AX293">
            <v>45521</v>
          </cell>
          <cell r="AY293">
            <v>36</v>
          </cell>
          <cell r="AZ293" t="str">
            <v>02.07.26</v>
          </cell>
          <cell r="BA293" t="str">
            <v>VIJAY NIKAM</v>
          </cell>
          <cell r="BI293">
            <v>1</v>
          </cell>
          <cell r="ER293">
            <v>1</v>
          </cell>
          <cell r="ES293">
            <v>1</v>
          </cell>
          <cell r="ET293" t="str">
            <v>DUWT0025</v>
          </cell>
          <cell r="EU293" t="str">
            <v>Go0lEGpIjz</v>
          </cell>
          <cell r="EV293" t="str">
            <v>Allocated</v>
          </cell>
          <cell r="EW293" t="str">
            <v>Promise To Pay (PTP)</v>
          </cell>
          <cell r="EX293" t="str">
            <v xml:space="preserve">Customer given ptp to online payment </v>
          </cell>
          <cell r="EY293">
            <v>46211</v>
          </cell>
        </row>
        <row r="294">
          <cell r="A294">
            <v>465514812</v>
          </cell>
          <cell r="B294" t="str">
            <v>CHANDRAKANT DAGDOJI PACHKOR</v>
          </cell>
          <cell r="C294" t="str">
            <v>ONLINE</v>
          </cell>
          <cell r="D294" t="str">
            <v>07.07.26</v>
          </cell>
          <cell r="E294">
            <v>5350</v>
          </cell>
          <cell r="I294">
            <v>5268</v>
          </cell>
          <cell r="J294">
            <v>10467</v>
          </cell>
          <cell r="K294">
            <v>5479</v>
          </cell>
          <cell r="L294">
            <v>10385</v>
          </cell>
          <cell r="M294">
            <v>2</v>
          </cell>
          <cell r="N294" t="str">
            <v xml:space="preserve">STABLE </v>
          </cell>
          <cell r="O294" t="str">
            <v>PAID</v>
          </cell>
          <cell r="P294" t="str">
            <v>AMOL DHUMAL</v>
          </cell>
          <cell r="Q294">
            <v>47915</v>
          </cell>
          <cell r="R294">
            <v>280</v>
          </cell>
          <cell r="S294">
            <v>0</v>
          </cell>
          <cell r="T294">
            <v>2700</v>
          </cell>
          <cell r="U294" t="str">
            <v>FLOW</v>
          </cell>
          <cell r="V294">
            <v>7.2726869812148681E-2</v>
          </cell>
          <cell r="W294">
            <v>8.908848643307949E-3</v>
          </cell>
          <cell r="X294" t="str">
            <v xml:space="preserve">STABLE </v>
          </cell>
          <cell r="Y294" t="str">
            <v>PAID</v>
          </cell>
          <cell r="Z294" t="str">
            <v>PTP</v>
          </cell>
          <cell r="AA294" t="str">
            <v>PAID</v>
          </cell>
          <cell r="AF294" t="str">
            <v>-</v>
          </cell>
          <cell r="AH294" t="str">
            <v>SHIRUR</v>
          </cell>
          <cell r="AL294">
            <v>10467</v>
          </cell>
          <cell r="AM294">
            <v>47915</v>
          </cell>
          <cell r="AN294">
            <v>57</v>
          </cell>
          <cell r="AO294">
            <v>55</v>
          </cell>
          <cell r="AP294" t="str">
            <v>STABLE</v>
          </cell>
          <cell r="AU294" t="str">
            <v>REGULAR</v>
          </cell>
          <cell r="AV294" t="str">
            <v>MH22BF9131</v>
          </cell>
          <cell r="AW294" t="str">
            <v>HONDA SHINE DISC BSVI</v>
          </cell>
          <cell r="AX294">
            <v>45704</v>
          </cell>
          <cell r="AY294">
            <v>24</v>
          </cell>
          <cell r="AZ294" t="str">
            <v>02.07.26</v>
          </cell>
          <cell r="BA294" t="str">
            <v>KAILASH ATKARI</v>
          </cell>
          <cell r="BU294">
            <v>1</v>
          </cell>
          <cell r="BX294">
            <v>1</v>
          </cell>
          <cell r="ER294">
            <v>2</v>
          </cell>
          <cell r="ES294">
            <v>1</v>
          </cell>
          <cell r="ET294" t="str">
            <v>ZBHT0024</v>
          </cell>
          <cell r="EU294" t="str">
            <v>A289VaZ2LRz</v>
          </cell>
          <cell r="EV294" t="str">
            <v>Allocated</v>
          </cell>
          <cell r="EW294" t="str">
            <v>Payment (PAID)</v>
          </cell>
          <cell r="EX294" t="str">
            <v>Paid 5300rs</v>
          </cell>
          <cell r="EY294">
            <v>46210</v>
          </cell>
        </row>
        <row r="295">
          <cell r="A295">
            <v>463639237</v>
          </cell>
          <cell r="B295" t="str">
            <v>AKASH SUBHASH PATNAGE</v>
          </cell>
          <cell r="I295">
            <v>3482</v>
          </cell>
          <cell r="J295">
            <v>6369</v>
          </cell>
          <cell r="K295">
            <v>3167</v>
          </cell>
          <cell r="L295">
            <v>9851</v>
          </cell>
          <cell r="M295">
            <v>2</v>
          </cell>
          <cell r="N295" t="str">
            <v>FLOW</v>
          </cell>
          <cell r="O295" t="str">
            <v>UNPAID</v>
          </cell>
          <cell r="P295" t="str">
            <v>VIKRAM GAIKWAD</v>
          </cell>
          <cell r="Q295">
            <v>47903</v>
          </cell>
          <cell r="R295">
            <v>280</v>
          </cell>
          <cell r="S295">
            <v>0</v>
          </cell>
          <cell r="T295">
            <v>4498</v>
          </cell>
          <cell r="U295" t="str">
            <v>-</v>
          </cell>
          <cell r="V295">
            <v>7.2633496061092623E-2</v>
          </cell>
          <cell r="W295">
            <v>8.9066174801289925E-3</v>
          </cell>
          <cell r="X295" t="str">
            <v>FLOW</v>
          </cell>
          <cell r="Y295" t="str">
            <v>NC</v>
          </cell>
          <cell r="Z295" t="str">
            <v>-</v>
          </cell>
          <cell r="AA295" t="str">
            <v>NC</v>
          </cell>
          <cell r="AB295" t="str">
            <v>Shifted</v>
          </cell>
          <cell r="AD295" t="str">
            <v>CNAVNA</v>
          </cell>
          <cell r="AF295" t="str">
            <v>-</v>
          </cell>
          <cell r="AH295" t="str">
            <v>WADGAON SHERI</v>
          </cell>
          <cell r="AL295">
            <v>6369</v>
          </cell>
          <cell r="AM295">
            <v>47903</v>
          </cell>
          <cell r="AN295">
            <v>57</v>
          </cell>
          <cell r="AO295">
            <v>86</v>
          </cell>
          <cell r="AP295" t="str">
            <v>FLOW</v>
          </cell>
          <cell r="AU295" t="str">
            <v>REGULAR</v>
          </cell>
          <cell r="AW295" t="str">
            <v>HONDA ACTIVA 125 DISC BSVI</v>
          </cell>
          <cell r="AX295">
            <v>45506</v>
          </cell>
          <cell r="AY295">
            <v>36</v>
          </cell>
          <cell r="AZ295" t="str">
            <v>02.07.26</v>
          </cell>
          <cell r="BA295" t="str">
            <v>VIJAY NIKAM</v>
          </cell>
          <cell r="CD295">
            <v>1</v>
          </cell>
          <cell r="ER295">
            <v>1</v>
          </cell>
          <cell r="ES295">
            <v>1</v>
          </cell>
          <cell r="ET295" t="str">
            <v>ZBHT0012</v>
          </cell>
          <cell r="EU295" t="str">
            <v>BPHtl5Uz6F87</v>
          </cell>
          <cell r="EV295" t="str">
            <v>Allocated</v>
          </cell>
          <cell r="EW295" t="e">
            <v>#N/A</v>
          </cell>
          <cell r="EX295" t="e">
            <v>#N/A</v>
          </cell>
          <cell r="EY295" t="e">
            <v>#N/A</v>
          </cell>
        </row>
        <row r="296">
          <cell r="A296">
            <v>460952186</v>
          </cell>
          <cell r="B296" t="str">
            <v>ABHIJEET UTTAM KUMBHAR</v>
          </cell>
          <cell r="C296" t="str">
            <v>ONLINE</v>
          </cell>
          <cell r="D296" t="str">
            <v>31.07.26</v>
          </cell>
          <cell r="E296">
            <v>3000</v>
          </cell>
          <cell r="I296">
            <v>2774</v>
          </cell>
          <cell r="J296">
            <v>4509</v>
          </cell>
          <cell r="K296">
            <v>1898</v>
          </cell>
          <cell r="L296">
            <v>4283</v>
          </cell>
          <cell r="M296">
            <v>2</v>
          </cell>
          <cell r="N296" t="str">
            <v xml:space="preserve">STABLE </v>
          </cell>
          <cell r="O296" t="str">
            <v>PAID</v>
          </cell>
          <cell r="P296" t="str">
            <v>PARMESHWAR KOTULE</v>
          </cell>
          <cell r="Q296">
            <v>47667</v>
          </cell>
          <cell r="R296">
            <v>163</v>
          </cell>
          <cell r="S296">
            <v>0</v>
          </cell>
          <cell r="T296">
            <v>6750</v>
          </cell>
          <cell r="U296" t="str">
            <v>27.06.26</v>
          </cell>
          <cell r="V296">
            <v>0.13689691705512091</v>
          </cell>
          <cell r="W296">
            <v>8.8627379376095168E-3</v>
          </cell>
          <cell r="X296" t="str">
            <v>FLOW</v>
          </cell>
          <cell r="Y296" t="str">
            <v>BPTP</v>
          </cell>
          <cell r="Z296" t="str">
            <v>PTP</v>
          </cell>
          <cell r="AA296" t="str">
            <v>BPTP</v>
          </cell>
          <cell r="AB296" t="str">
            <v>Financail Problem</v>
          </cell>
          <cell r="AC296">
            <v>29</v>
          </cell>
          <cell r="AD296" t="str">
            <v>CAVA</v>
          </cell>
          <cell r="AF296" t="str">
            <v>-</v>
          </cell>
          <cell r="AH296" t="str">
            <v>DEHU</v>
          </cell>
          <cell r="AL296">
            <v>4509</v>
          </cell>
          <cell r="AM296">
            <v>47667</v>
          </cell>
          <cell r="AN296">
            <v>57</v>
          </cell>
          <cell r="AO296">
            <v>86</v>
          </cell>
          <cell r="AP296" t="str">
            <v>FLOW</v>
          </cell>
          <cell r="AU296" t="str">
            <v>REGULAR</v>
          </cell>
          <cell r="AV296" t="str">
            <v>MH14LF6664</v>
          </cell>
          <cell r="AW296" t="str">
            <v>SPLENDOR PLUS DRS CAST FI BLACK</v>
          </cell>
          <cell r="AX296">
            <v>45261</v>
          </cell>
          <cell r="AY296">
            <v>48</v>
          </cell>
          <cell r="AZ296" t="str">
            <v>02.07.26</v>
          </cell>
          <cell r="BA296" t="str">
            <v>VIJAY NIKAM</v>
          </cell>
          <cell r="BL296">
            <v>1</v>
          </cell>
          <cell r="CD296">
            <v>1</v>
          </cell>
          <cell r="CS296">
            <v>1</v>
          </cell>
          <cell r="DT296">
            <v>1</v>
          </cell>
          <cell r="ER296">
            <v>4</v>
          </cell>
          <cell r="ES296">
            <v>1</v>
          </cell>
          <cell r="ET296" t="str">
            <v>DUWT0027</v>
          </cell>
          <cell r="EU296" t="str">
            <v>G6Jit5JApz</v>
          </cell>
          <cell r="EV296" t="str">
            <v>Allocated</v>
          </cell>
          <cell r="EW296" t="str">
            <v>Left Message (LMCB)</v>
          </cell>
          <cell r="EX296" t="str">
            <v xml:space="preserve">Visited to Customers residence address and Left massage with his Father </v>
          </cell>
          <cell r="EY296">
            <v>46207</v>
          </cell>
        </row>
        <row r="297">
          <cell r="A297">
            <v>460922761</v>
          </cell>
          <cell r="B297" t="str">
            <v>SAINATH MANOHAR GAVHANE</v>
          </cell>
          <cell r="I297">
            <v>2834</v>
          </cell>
          <cell r="J297">
            <v>2813</v>
          </cell>
          <cell r="K297">
            <v>2813</v>
          </cell>
          <cell r="L297">
            <v>5647</v>
          </cell>
          <cell r="M297">
            <v>1</v>
          </cell>
          <cell r="N297" t="str">
            <v>FLOW</v>
          </cell>
          <cell r="O297" t="str">
            <v>UNPAID</v>
          </cell>
          <cell r="P297" t="str">
            <v>SWAPNIL JADHAV</v>
          </cell>
          <cell r="Q297">
            <v>47289</v>
          </cell>
          <cell r="R297">
            <v>0</v>
          </cell>
          <cell r="S297">
            <v>0</v>
          </cell>
          <cell r="T297">
            <v>450</v>
          </cell>
          <cell r="U297" t="str">
            <v>-</v>
          </cell>
          <cell r="V297">
            <v>4.075313348800088E-2</v>
          </cell>
          <cell r="W297">
            <v>2.490697873635042E-3</v>
          </cell>
          <cell r="X297" t="str">
            <v>FLOW</v>
          </cell>
          <cell r="Y297" t="str">
            <v>NC</v>
          </cell>
          <cell r="Z297" t="str">
            <v>-</v>
          </cell>
          <cell r="AA297" t="str">
            <v>NC</v>
          </cell>
          <cell r="AB297" t="str">
            <v>Shifted</v>
          </cell>
          <cell r="AD297" t="str">
            <v>CAVNA</v>
          </cell>
          <cell r="AF297" t="str">
            <v>-</v>
          </cell>
          <cell r="AH297" t="str">
            <v>NHARE</v>
          </cell>
          <cell r="AL297">
            <v>3263</v>
          </cell>
          <cell r="AM297">
            <v>47289</v>
          </cell>
          <cell r="AN297">
            <v>26</v>
          </cell>
          <cell r="AO297">
            <v>55</v>
          </cell>
          <cell r="AP297" t="str">
            <v>FLOW</v>
          </cell>
          <cell r="AU297" t="str">
            <v>REGULAR</v>
          </cell>
          <cell r="AV297" t="str">
            <v>MH12WF7775</v>
          </cell>
          <cell r="AW297" t="str">
            <v>ATHER 450 X HR PRO PACK</v>
          </cell>
          <cell r="AX297">
            <v>45259</v>
          </cell>
          <cell r="AY297">
            <v>48</v>
          </cell>
          <cell r="AZ297" t="str">
            <v>10.07.26</v>
          </cell>
          <cell r="BA297" t="str">
            <v>VIJAY NIKAM</v>
          </cell>
          <cell r="CM297">
            <v>1</v>
          </cell>
          <cell r="ER297">
            <v>1</v>
          </cell>
          <cell r="ES297">
            <v>1</v>
          </cell>
          <cell r="ET297" t="str">
            <v>DUWT0031</v>
          </cell>
        </row>
        <row r="298">
          <cell r="A298">
            <v>460174984</v>
          </cell>
          <cell r="B298" t="str">
            <v>DHURBOJYOTI BORGOHAIN</v>
          </cell>
          <cell r="C298" t="str">
            <v>ONLINE</v>
          </cell>
          <cell r="D298" t="str">
            <v>13.07.26</v>
          </cell>
          <cell r="E298">
            <v>3195</v>
          </cell>
          <cell r="I298">
            <v>3138</v>
          </cell>
          <cell r="J298">
            <v>3138</v>
          </cell>
          <cell r="K298">
            <v>3151</v>
          </cell>
          <cell r="L298">
            <v>3081</v>
          </cell>
          <cell r="M298">
            <v>1</v>
          </cell>
          <cell r="N298" t="str">
            <v xml:space="preserve">STABLE </v>
          </cell>
          <cell r="O298" t="str">
            <v>PAID</v>
          </cell>
          <cell r="P298" t="str">
            <v>VIKRAM GAIKWAD</v>
          </cell>
          <cell r="Q298">
            <v>47119.85</v>
          </cell>
          <cell r="R298">
            <v>13</v>
          </cell>
          <cell r="S298">
            <v>0</v>
          </cell>
          <cell r="T298">
            <v>4964.38</v>
          </cell>
          <cell r="U298" t="str">
            <v>-</v>
          </cell>
          <cell r="V298">
            <v>3.2138498544862101E-2</v>
          </cell>
          <cell r="W298">
            <v>2.4817887923407585E-3</v>
          </cell>
          <cell r="X298" t="str">
            <v xml:space="preserve">STABLE </v>
          </cell>
          <cell r="Y298" t="str">
            <v>PAID</v>
          </cell>
          <cell r="Z298" t="str">
            <v>-</v>
          </cell>
          <cell r="AA298" t="str">
            <v>PAID</v>
          </cell>
          <cell r="AF298" t="str">
            <v>-</v>
          </cell>
          <cell r="AH298" t="str">
            <v>YERWADA</v>
          </cell>
          <cell r="AL298">
            <v>8115.38</v>
          </cell>
          <cell r="AM298">
            <v>47119.85</v>
          </cell>
          <cell r="AN298">
            <v>26</v>
          </cell>
          <cell r="AO298">
            <v>25</v>
          </cell>
          <cell r="AP298" t="str">
            <v>STABLE</v>
          </cell>
          <cell r="AU298" t="str">
            <v>REGULAR</v>
          </cell>
          <cell r="AV298" t="str">
            <v>MH12WF4131</v>
          </cell>
          <cell r="AW298" t="str">
            <v>HONDA ACTIVA 125 DISC BSVI</v>
          </cell>
          <cell r="AX298">
            <v>45216</v>
          </cell>
          <cell r="AY298">
            <v>48</v>
          </cell>
          <cell r="AZ298" t="str">
            <v>10.07.26</v>
          </cell>
          <cell r="BA298" t="str">
            <v>VIJAY NIKAM</v>
          </cell>
          <cell r="CM298">
            <v>1</v>
          </cell>
          <cell r="DQ298">
            <v>1</v>
          </cell>
          <cell r="ER298">
            <v>2</v>
          </cell>
          <cell r="ES298">
            <v>1</v>
          </cell>
          <cell r="ET298" t="str">
            <v>ZBHT0012</v>
          </cell>
        </row>
        <row r="299">
          <cell r="A299">
            <v>464314536</v>
          </cell>
          <cell r="B299" t="str">
            <v>AAMBUBAI BHAGVAT MANJAREKAR</v>
          </cell>
          <cell r="C299" t="str">
            <v>ONLINE</v>
          </cell>
          <cell r="D299" t="str">
            <v>15.07.26</v>
          </cell>
          <cell r="E299">
            <v>3346</v>
          </cell>
          <cell r="I299">
            <v>3104</v>
          </cell>
          <cell r="J299">
            <v>5874</v>
          </cell>
          <cell r="K299">
            <v>3012</v>
          </cell>
          <cell r="L299">
            <v>5632</v>
          </cell>
          <cell r="M299">
            <v>2</v>
          </cell>
          <cell r="N299" t="str">
            <v xml:space="preserve">STABLE </v>
          </cell>
          <cell r="O299" t="str">
            <v>PAID</v>
          </cell>
          <cell r="P299" t="str">
            <v>KIRAN KHAIRNAR</v>
          </cell>
          <cell r="Q299">
            <v>47048</v>
          </cell>
          <cell r="R299">
            <v>242</v>
          </cell>
          <cell r="S299">
            <v>0</v>
          </cell>
          <cell r="T299">
            <v>5332</v>
          </cell>
          <cell r="U299" t="str">
            <v>-</v>
          </cell>
          <cell r="V299">
            <v>0.36178304413425555</v>
          </cell>
          <cell r="W299">
            <v>8.7476471036283497E-3</v>
          </cell>
          <cell r="X299" t="str">
            <v xml:space="preserve">STABLE </v>
          </cell>
          <cell r="Y299" t="str">
            <v>PAID</v>
          </cell>
          <cell r="Z299" t="str">
            <v>-</v>
          </cell>
          <cell r="AA299" t="str">
            <v>PAID</v>
          </cell>
          <cell r="AD299" t="str">
            <v>CAVA</v>
          </cell>
          <cell r="AF299" t="str">
            <v>-</v>
          </cell>
          <cell r="AH299" t="str">
            <v>MODEL COLONY</v>
          </cell>
          <cell r="AL299">
            <v>11448</v>
          </cell>
          <cell r="AM299">
            <v>47048</v>
          </cell>
          <cell r="AN299">
            <v>57</v>
          </cell>
          <cell r="AO299">
            <v>55</v>
          </cell>
          <cell r="AP299" t="str">
            <v>STABLE</v>
          </cell>
          <cell r="AU299" t="str">
            <v>REGULAR</v>
          </cell>
          <cell r="AV299" t="str">
            <v>MH12XJ6244</v>
          </cell>
          <cell r="AW299" t="str">
            <v>AMPERE MAGNUS LT</v>
          </cell>
          <cell r="AX299">
            <v>45579</v>
          </cell>
          <cell r="AY299">
            <v>36</v>
          </cell>
          <cell r="AZ299" t="str">
            <v>10.07.26</v>
          </cell>
          <cell r="BA299" t="str">
            <v>VIJAY NIKAM</v>
          </cell>
          <cell r="CP299">
            <v>1</v>
          </cell>
          <cell r="ER299">
            <v>1</v>
          </cell>
          <cell r="ES299">
            <v>1</v>
          </cell>
          <cell r="ET299" t="str">
            <v>DUWT0014</v>
          </cell>
        </row>
        <row r="300">
          <cell r="A300">
            <v>460516801</v>
          </cell>
          <cell r="B300" t="str">
            <v>ALIM AMIR PATHAN</v>
          </cell>
          <cell r="C300" t="str">
            <v>COLLECT</v>
          </cell>
          <cell r="D300" t="str">
            <v>25.07.26</v>
          </cell>
          <cell r="E300">
            <v>3100</v>
          </cell>
          <cell r="I300">
            <v>2999</v>
          </cell>
          <cell r="J300">
            <v>2767.99</v>
          </cell>
          <cell r="K300">
            <v>2819.99</v>
          </cell>
          <cell r="L300">
            <v>2666.99</v>
          </cell>
          <cell r="M300">
            <v>1</v>
          </cell>
          <cell r="N300" t="str">
            <v xml:space="preserve">STABLE </v>
          </cell>
          <cell r="O300" t="str">
            <v>PAID</v>
          </cell>
          <cell r="P300" t="str">
            <v>HARIDAS DIVATE</v>
          </cell>
          <cell r="Q300">
            <v>46826.29</v>
          </cell>
          <cell r="R300">
            <v>52</v>
          </cell>
          <cell r="S300">
            <v>0</v>
          </cell>
          <cell r="T300">
            <v>4835</v>
          </cell>
          <cell r="U300" t="str">
            <v>11.06.26</v>
          </cell>
          <cell r="V300">
            <v>3.3264416617664716E-2</v>
          </cell>
          <cell r="W300">
            <v>2.4663270725373307E-3</v>
          </cell>
          <cell r="X300" t="str">
            <v xml:space="preserve">STABLE </v>
          </cell>
          <cell r="Y300" t="str">
            <v>PTP</v>
          </cell>
          <cell r="Z300" t="str">
            <v>PAID</v>
          </cell>
          <cell r="AA300" t="str">
            <v>PTP</v>
          </cell>
          <cell r="AC300">
            <v>25</v>
          </cell>
          <cell r="AD300" t="str">
            <v>CAVNA</v>
          </cell>
          <cell r="AF300" t="str">
            <v>-</v>
          </cell>
          <cell r="AH300" t="str">
            <v>RAJURI</v>
          </cell>
          <cell r="AL300">
            <v>2767.99</v>
          </cell>
          <cell r="AM300">
            <v>46826.29</v>
          </cell>
          <cell r="AN300">
            <v>26</v>
          </cell>
          <cell r="AO300">
            <v>25</v>
          </cell>
          <cell r="AP300" t="str">
            <v>STABLE</v>
          </cell>
          <cell r="AU300" t="str">
            <v>REGULAR</v>
          </cell>
          <cell r="AV300" t="str">
            <v>MH14LD4719</v>
          </cell>
          <cell r="AW300" t="str">
            <v>TVS JUPITER 125 DISC</v>
          </cell>
          <cell r="AX300">
            <v>45237</v>
          </cell>
          <cell r="AY300">
            <v>48</v>
          </cell>
          <cell r="AZ300" t="str">
            <v>02.07.26</v>
          </cell>
          <cell r="BA300" t="str">
            <v>KAILASH ATKARI</v>
          </cell>
          <cell r="BI300">
            <v>1</v>
          </cell>
          <cell r="DW300">
            <v>2</v>
          </cell>
          <cell r="ER300">
            <v>3</v>
          </cell>
          <cell r="ES300">
            <v>1</v>
          </cell>
          <cell r="ET300" t="str">
            <v>ZBHT0021</v>
          </cell>
          <cell r="EU300" t="str">
            <v>k6SGsYbVpEIc</v>
          </cell>
          <cell r="EV300" t="str">
            <v>Allocated</v>
          </cell>
          <cell r="EW300" t="str">
            <v>Promise To Pay (PTP)</v>
          </cell>
          <cell r="EX300" t="str">
            <v>Ptp</v>
          </cell>
          <cell r="EY300">
            <v>46224</v>
          </cell>
        </row>
        <row r="301">
          <cell r="A301">
            <v>464050687</v>
          </cell>
          <cell r="B301" t="str">
            <v>BHARAT NIMBA RENGADE</v>
          </cell>
          <cell r="I301">
            <v>5587</v>
          </cell>
          <cell r="J301">
            <v>33319.35</v>
          </cell>
          <cell r="K301">
            <v>6653.3499999999985</v>
          </cell>
          <cell r="L301">
            <v>38906.35</v>
          </cell>
          <cell r="M301">
            <v>6</v>
          </cell>
          <cell r="N301" t="str">
            <v>FLOW</v>
          </cell>
          <cell r="O301" t="str">
            <v>UNPAID</v>
          </cell>
          <cell r="P301" t="str">
            <v>HARIDAS DIVATE</v>
          </cell>
          <cell r="Q301">
            <v>46757</v>
          </cell>
          <cell r="R301">
            <v>1269</v>
          </cell>
          <cell r="S301">
            <v>0</v>
          </cell>
          <cell r="T301">
            <v>2700</v>
          </cell>
          <cell r="U301" t="str">
            <v>FLOW</v>
          </cell>
          <cell r="V301">
            <v>0.65965491457513292</v>
          </cell>
          <cell r="W301">
            <v>2.0437594794114458E-2</v>
          </cell>
          <cell r="X301" t="str">
            <v>FLOW</v>
          </cell>
          <cell r="Y301" t="str">
            <v>NC</v>
          </cell>
          <cell r="Z301" t="str">
            <v>NC</v>
          </cell>
          <cell r="AA301" t="str">
            <v>NC</v>
          </cell>
          <cell r="AB301" t="str">
            <v>Shifted</v>
          </cell>
          <cell r="AD301" t="str">
            <v>CNAVNA</v>
          </cell>
          <cell r="AF301" t="str">
            <v>ELG</v>
          </cell>
          <cell r="AH301" t="str">
            <v>JUNNAR</v>
          </cell>
          <cell r="AL301">
            <v>33319.35</v>
          </cell>
          <cell r="AM301">
            <v>46757</v>
          </cell>
          <cell r="AN301">
            <v>177</v>
          </cell>
          <cell r="AO301">
            <v>206</v>
          </cell>
          <cell r="AP301" t="str">
            <v>FLOW</v>
          </cell>
          <cell r="AU301" t="str">
            <v>NPA</v>
          </cell>
          <cell r="AV301" t="str">
            <v>MH14LV4656</v>
          </cell>
          <cell r="AW301" t="str">
            <v>FZS V4</v>
          </cell>
          <cell r="AX301">
            <v>45552</v>
          </cell>
          <cell r="AY301">
            <v>24</v>
          </cell>
          <cell r="AZ301" t="str">
            <v>02.07.26</v>
          </cell>
          <cell r="BA301" t="str">
            <v>KAILASH ATKARI</v>
          </cell>
          <cell r="CG301">
            <v>1</v>
          </cell>
          <cell r="ER301">
            <v>1</v>
          </cell>
          <cell r="ES301">
            <v>1</v>
          </cell>
          <cell r="ET301" t="str">
            <v>ZBHT0021</v>
          </cell>
          <cell r="EU301" t="str">
            <v>Go7_hq2LK7</v>
          </cell>
          <cell r="EV301" t="str">
            <v>Allocated</v>
          </cell>
          <cell r="EW301" t="e">
            <v>#N/A</v>
          </cell>
          <cell r="EX301" t="e">
            <v>#N/A</v>
          </cell>
          <cell r="EY301" t="e">
            <v>#N/A</v>
          </cell>
        </row>
        <row r="302">
          <cell r="A302">
            <v>465762771</v>
          </cell>
          <cell r="B302" t="str">
            <v>ASHIM SAIKIA</v>
          </cell>
          <cell r="C302" t="str">
            <v>ONLINE</v>
          </cell>
          <cell r="D302" t="str">
            <v>13.07.26</v>
          </cell>
          <cell r="E302">
            <v>4968</v>
          </cell>
          <cell r="I302">
            <v>4727</v>
          </cell>
          <cell r="J302">
            <v>4523</v>
          </cell>
          <cell r="K302">
            <v>4640</v>
          </cell>
          <cell r="L302">
            <v>4282</v>
          </cell>
          <cell r="M302">
            <v>1</v>
          </cell>
          <cell r="N302" t="str">
            <v xml:space="preserve">STABLE </v>
          </cell>
          <cell r="O302" t="str">
            <v>PAID</v>
          </cell>
          <cell r="P302" t="str">
            <v>AMIT GADE</v>
          </cell>
          <cell r="Q302">
            <v>46707</v>
          </cell>
          <cell r="R302">
            <v>117</v>
          </cell>
          <cell r="S302">
            <v>0</v>
          </cell>
          <cell r="T302">
            <v>3600</v>
          </cell>
          <cell r="U302" t="str">
            <v>19.06.26</v>
          </cell>
          <cell r="V302">
            <v>5.6323077284470134E-2</v>
          </cell>
          <cell r="W302">
            <v>2.4600441029387788E-3</v>
          </cell>
          <cell r="X302" t="str">
            <v xml:space="preserve">STABLE </v>
          </cell>
          <cell r="Y302" t="str">
            <v>PAID</v>
          </cell>
          <cell r="Z302" t="str">
            <v>NC</v>
          </cell>
          <cell r="AA302" t="str">
            <v>PAID</v>
          </cell>
          <cell r="AF302" t="str">
            <v>-</v>
          </cell>
          <cell r="AH302" t="str">
            <v>NANEKAR WADI</v>
          </cell>
          <cell r="AL302">
            <v>4523</v>
          </cell>
          <cell r="AM302">
            <v>46707</v>
          </cell>
          <cell r="AN302">
            <v>26</v>
          </cell>
          <cell r="AO302">
            <v>25</v>
          </cell>
          <cell r="AP302" t="str">
            <v>STABLE</v>
          </cell>
          <cell r="AU302" t="str">
            <v>REGULAR</v>
          </cell>
          <cell r="AV302" t="str">
            <v>MH14MG6130</v>
          </cell>
          <cell r="AW302" t="str">
            <v>TVS RAIDER SMARTXONNECT</v>
          </cell>
          <cell r="AX302">
            <v>45740</v>
          </cell>
          <cell r="AY302">
            <v>24</v>
          </cell>
          <cell r="AZ302" t="str">
            <v>02.07.26</v>
          </cell>
          <cell r="BA302" t="str">
            <v>KAILASH ATKARI</v>
          </cell>
          <cell r="BL302">
            <v>1</v>
          </cell>
          <cell r="ER302">
            <v>1</v>
          </cell>
          <cell r="ES302">
            <v>1</v>
          </cell>
          <cell r="ET302" t="str">
            <v>DUWT0017</v>
          </cell>
          <cell r="EU302" t="str">
            <v>APG1EgdZybz</v>
          </cell>
          <cell r="EV302" t="str">
            <v>Allocated</v>
          </cell>
          <cell r="EW302" t="str">
            <v>Shifted (NC_SFTD)</v>
          </cell>
          <cell r="EX302" t="str">
            <v xml:space="preserve">As per room mate customer shifted from residence </v>
          </cell>
          <cell r="EY302">
            <v>46207</v>
          </cell>
        </row>
        <row r="303">
          <cell r="A303">
            <v>463864554</v>
          </cell>
          <cell r="B303" t="str">
            <v>BALKRUSHNA MANIK SHELAR</v>
          </cell>
          <cell r="C303" t="str">
            <v>ONLINE</v>
          </cell>
          <cell r="D303" t="str">
            <v>30.07.26</v>
          </cell>
          <cell r="E303">
            <v>3500</v>
          </cell>
          <cell r="I303">
            <v>3255</v>
          </cell>
          <cell r="J303">
            <v>6322</v>
          </cell>
          <cell r="K303">
            <v>3366</v>
          </cell>
          <cell r="L303">
            <v>6077</v>
          </cell>
          <cell r="M303">
            <v>2</v>
          </cell>
          <cell r="N303" t="str">
            <v xml:space="preserve">STABLE </v>
          </cell>
          <cell r="O303" t="str">
            <v>PAID</v>
          </cell>
          <cell r="P303" t="str">
            <v>AMOL DHUMAL</v>
          </cell>
          <cell r="Q303">
            <v>46677</v>
          </cell>
          <cell r="R303">
            <v>299</v>
          </cell>
          <cell r="S303">
            <v>0</v>
          </cell>
          <cell r="T303">
            <v>6737</v>
          </cell>
          <cell r="U303" t="str">
            <v>13.06.26 22.06.26</v>
          </cell>
          <cell r="V303">
            <v>7.0847795100107774E-2</v>
          </cell>
          <cell r="W303">
            <v>8.6786669753456148E-3</v>
          </cell>
          <cell r="X303" t="str">
            <v xml:space="preserve">STABLE </v>
          </cell>
          <cell r="Y303" t="str">
            <v>PTP</v>
          </cell>
          <cell r="Z303" t="str">
            <v>PAID</v>
          </cell>
          <cell r="AA303" t="str">
            <v>PTP</v>
          </cell>
          <cell r="AC303">
            <v>22</v>
          </cell>
          <cell r="AD303" t="str">
            <v>CAVA</v>
          </cell>
          <cell r="AF303" t="str">
            <v>-</v>
          </cell>
          <cell r="AH303" t="str">
            <v>NHAVARA</v>
          </cell>
          <cell r="AL303">
            <v>6322</v>
          </cell>
          <cell r="AM303">
            <v>46677</v>
          </cell>
          <cell r="AN303">
            <v>57</v>
          </cell>
          <cell r="AO303">
            <v>86</v>
          </cell>
          <cell r="AP303" t="str">
            <v>FLOW</v>
          </cell>
          <cell r="AU303" t="str">
            <v>REGULAR</v>
          </cell>
          <cell r="AV303" t="str">
            <v>MH12XV2835</v>
          </cell>
          <cell r="AW303" t="str">
            <v>DESTINI 125 XTEC</v>
          </cell>
          <cell r="AX303">
            <v>45530</v>
          </cell>
          <cell r="AY303">
            <v>36</v>
          </cell>
          <cell r="AZ303" t="str">
            <v>02.07.26</v>
          </cell>
          <cell r="BA303" t="str">
            <v>KAILASH ATKARI</v>
          </cell>
          <cell r="BL303">
            <v>1</v>
          </cell>
          <cell r="ER303">
            <v>1</v>
          </cell>
          <cell r="ES303">
            <v>1</v>
          </cell>
          <cell r="ET303" t="str">
            <v>ZBHT0024</v>
          </cell>
          <cell r="EU303" t="str">
            <v>k2HFeo5Aaz</v>
          </cell>
          <cell r="EV303" t="str">
            <v>Allocated</v>
          </cell>
          <cell r="EW303" t="str">
            <v>Left Message (LMCB)</v>
          </cell>
          <cell r="EX303" t="str">
            <v xml:space="preserve">Meet wife </v>
          </cell>
          <cell r="EY303">
            <v>46207</v>
          </cell>
        </row>
        <row r="304">
          <cell r="A304">
            <v>463739181</v>
          </cell>
          <cell r="B304" t="str">
            <v>SHIVAJI NIVRUTTI WATORE</v>
          </cell>
          <cell r="C304" t="str">
            <v>BRANCH</v>
          </cell>
          <cell r="D304" t="str">
            <v>24.07.26</v>
          </cell>
          <cell r="E304">
            <v>3514</v>
          </cell>
          <cell r="I304">
            <v>3514</v>
          </cell>
          <cell r="J304">
            <v>2968</v>
          </cell>
          <cell r="K304">
            <v>3138</v>
          </cell>
          <cell r="L304">
            <v>2968</v>
          </cell>
          <cell r="M304">
            <v>1</v>
          </cell>
          <cell r="N304" t="str">
            <v xml:space="preserve">STABLE </v>
          </cell>
          <cell r="O304" t="str">
            <v>PAID</v>
          </cell>
          <cell r="P304" t="str">
            <v>AKSHAY KARALE</v>
          </cell>
          <cell r="Q304">
            <v>46305</v>
          </cell>
          <cell r="R304">
            <v>170</v>
          </cell>
          <cell r="S304">
            <v>0</v>
          </cell>
          <cell r="T304">
            <v>3915.64</v>
          </cell>
          <cell r="U304" t="str">
            <v>03.06.26 16.06.26 23.06.26</v>
          </cell>
          <cell r="V304">
            <v>3.9517958567376922E-2</v>
          </cell>
          <cell r="W304">
            <v>2.4388708798805349E-3</v>
          </cell>
          <cell r="X304" t="str">
            <v xml:space="preserve">STABLE </v>
          </cell>
          <cell r="Y304" t="str">
            <v>PTP</v>
          </cell>
          <cell r="Z304" t="str">
            <v>PAID</v>
          </cell>
          <cell r="AA304" t="str">
            <v>PTP</v>
          </cell>
          <cell r="AC304">
            <v>22</v>
          </cell>
          <cell r="AD304" t="str">
            <v>CAVA</v>
          </cell>
          <cell r="AF304" t="str">
            <v>-</v>
          </cell>
          <cell r="AH304" t="str">
            <v>BHOR</v>
          </cell>
          <cell r="AL304">
            <v>7053.64</v>
          </cell>
          <cell r="AM304">
            <v>46305</v>
          </cell>
          <cell r="AN304">
            <v>26</v>
          </cell>
          <cell r="AO304">
            <v>25</v>
          </cell>
          <cell r="AP304" t="str">
            <v>STABLE</v>
          </cell>
          <cell r="AU304" t="str">
            <v>REGULAR</v>
          </cell>
          <cell r="AV304" t="str">
            <v>MH38AG9448</v>
          </cell>
          <cell r="AW304" t="str">
            <v>SPLENDOR PLUS I3S DRSC FI</v>
          </cell>
          <cell r="AX304">
            <v>45517</v>
          </cell>
          <cell r="AY304">
            <v>36</v>
          </cell>
          <cell r="AZ304" t="str">
            <v>10.07.26</v>
          </cell>
          <cell r="BA304" t="str">
            <v>VIJAY NIKAM</v>
          </cell>
          <cell r="CM304">
            <v>1</v>
          </cell>
          <cell r="ER304">
            <v>1</v>
          </cell>
          <cell r="ES304">
            <v>1</v>
          </cell>
          <cell r="ET304" t="str">
            <v>DUWT0011</v>
          </cell>
        </row>
        <row r="305">
          <cell r="A305">
            <v>463886724</v>
          </cell>
          <cell r="B305" t="str">
            <v>RUSHIKESH SUNIL MOHITE</v>
          </cell>
          <cell r="C305" t="str">
            <v>ONLINE</v>
          </cell>
          <cell r="D305" t="str">
            <v>10.07.26</v>
          </cell>
          <cell r="E305">
            <v>30</v>
          </cell>
          <cell r="I305">
            <v>5002</v>
          </cell>
          <cell r="J305">
            <v>4928</v>
          </cell>
          <cell r="K305">
            <v>5002</v>
          </cell>
          <cell r="L305">
            <v>9900</v>
          </cell>
          <cell r="M305">
            <v>1</v>
          </cell>
          <cell r="N305" t="str">
            <v>RB</v>
          </cell>
          <cell r="O305" t="str">
            <v>PAID</v>
          </cell>
          <cell r="P305" t="str">
            <v>AMOL DHUMAL</v>
          </cell>
          <cell r="Q305">
            <v>46181</v>
          </cell>
          <cell r="R305">
            <v>74</v>
          </cell>
          <cell r="S305">
            <v>0</v>
          </cell>
          <cell r="T305">
            <v>900</v>
          </cell>
          <cell r="U305" t="str">
            <v>15.06.26</v>
          </cell>
          <cell r="V305">
            <v>2.902249568639088E-2</v>
          </cell>
          <cell r="W305">
            <v>2.4323398359521213E-3</v>
          </cell>
          <cell r="X305" t="str">
            <v>RB</v>
          </cell>
          <cell r="Y305" t="str">
            <v>PAID</v>
          </cell>
          <cell r="Z305" t="str">
            <v>PAID</v>
          </cell>
          <cell r="AA305" t="str">
            <v>PAID</v>
          </cell>
          <cell r="AF305" t="str">
            <v>-</v>
          </cell>
          <cell r="AH305" t="str">
            <v>SHIRUR</v>
          </cell>
          <cell r="AL305">
            <v>4928</v>
          </cell>
          <cell r="AM305">
            <v>46181</v>
          </cell>
          <cell r="AN305">
            <v>26</v>
          </cell>
          <cell r="AO305">
            <v>0</v>
          </cell>
          <cell r="AP305" t="str">
            <v>RB</v>
          </cell>
          <cell r="AU305" t="str">
            <v>REGULAR</v>
          </cell>
          <cell r="AV305" t="str">
            <v>MH16DN0975</v>
          </cell>
          <cell r="AW305" t="str">
            <v>TVS RAIDER DISC</v>
          </cell>
          <cell r="AX305">
            <v>45533</v>
          </cell>
          <cell r="AY305">
            <v>30</v>
          </cell>
          <cell r="AZ305" t="str">
            <v>02.07.26</v>
          </cell>
          <cell r="BA305" t="str">
            <v>KAILASH ATKARI</v>
          </cell>
          <cell r="EO305">
            <v>1</v>
          </cell>
          <cell r="ER305">
            <v>1</v>
          </cell>
          <cell r="ES305">
            <v>1</v>
          </cell>
          <cell r="ET305" t="str">
            <v>ZBHT0024</v>
          </cell>
          <cell r="EU305" t="e">
            <v>#N/A</v>
          </cell>
          <cell r="EV305" t="str">
            <v>Allocated</v>
          </cell>
          <cell r="EW305" t="e">
            <v>#N/A</v>
          </cell>
          <cell r="EX305" t="e">
            <v>#N/A</v>
          </cell>
          <cell r="EY305" t="e">
            <v>#N/A</v>
          </cell>
        </row>
        <row r="306">
          <cell r="A306">
            <v>462463887</v>
          </cell>
          <cell r="B306" t="str">
            <v>SHAM PANDHRINATH CHAWAN</v>
          </cell>
          <cell r="C306" t="str">
            <v>ONLINE</v>
          </cell>
          <cell r="D306" t="str">
            <v>11.07.26</v>
          </cell>
          <cell r="E306">
            <v>3750</v>
          </cell>
          <cell r="I306">
            <v>3672</v>
          </cell>
          <cell r="J306">
            <v>3665</v>
          </cell>
          <cell r="K306">
            <v>3725</v>
          </cell>
          <cell r="L306">
            <v>3587</v>
          </cell>
          <cell r="M306">
            <v>1</v>
          </cell>
          <cell r="N306" t="str">
            <v xml:space="preserve">STABLE </v>
          </cell>
          <cell r="O306" t="str">
            <v>PAID</v>
          </cell>
          <cell r="P306" t="str">
            <v>HEMANT WALUNJ</v>
          </cell>
          <cell r="Q306">
            <v>46121</v>
          </cell>
          <cell r="R306">
            <v>60</v>
          </cell>
          <cell r="S306">
            <v>0</v>
          </cell>
          <cell r="T306">
            <v>4175</v>
          </cell>
          <cell r="U306" t="str">
            <v>08.06.26</v>
          </cell>
          <cell r="V306">
            <v>3.6927942072108248E-2</v>
          </cell>
          <cell r="W306">
            <v>2.4291796534061149E-3</v>
          </cell>
          <cell r="X306" t="str">
            <v xml:space="preserve">STABLE </v>
          </cell>
          <cell r="Y306" t="str">
            <v>PAID</v>
          </cell>
          <cell r="Z306" t="str">
            <v>PTP</v>
          </cell>
          <cell r="AA306" t="str">
            <v>PAID</v>
          </cell>
          <cell r="AD306" t="str">
            <v>CAVA</v>
          </cell>
          <cell r="AF306" t="str">
            <v>-</v>
          </cell>
          <cell r="AH306" t="str">
            <v>MAHALUNGE</v>
          </cell>
          <cell r="AL306">
            <v>3665</v>
          </cell>
          <cell r="AM306">
            <v>46121</v>
          </cell>
          <cell r="AN306">
            <v>26</v>
          </cell>
          <cell r="AO306">
            <v>25</v>
          </cell>
          <cell r="AP306" t="str">
            <v>STABLE</v>
          </cell>
          <cell r="AU306" t="str">
            <v>NPA</v>
          </cell>
          <cell r="AV306" t="str">
            <v>MH14LM6881</v>
          </cell>
          <cell r="AW306" t="str">
            <v>TVS RAIDER DISC</v>
          </cell>
          <cell r="AX306">
            <v>45387</v>
          </cell>
          <cell r="AY306">
            <v>39</v>
          </cell>
          <cell r="AZ306" t="str">
            <v>02.07.26</v>
          </cell>
          <cell r="BA306" t="str">
            <v>KAILASH ATKARI</v>
          </cell>
          <cell r="ER306">
            <v>0</v>
          </cell>
          <cell r="ES306" t="str">
            <v/>
          </cell>
          <cell r="ET306" t="str">
            <v>ZBHT0010</v>
          </cell>
          <cell r="EU306" t="str">
            <v>BoqPo5ttm7</v>
          </cell>
          <cell r="EV306" t="str">
            <v>Allocated</v>
          </cell>
          <cell r="EW306" t="e">
            <v>#N/A</v>
          </cell>
          <cell r="EX306" t="e">
            <v>#N/A</v>
          </cell>
          <cell r="EY306" t="e">
            <v>#N/A</v>
          </cell>
        </row>
        <row r="307">
          <cell r="A307">
            <v>461348532</v>
          </cell>
          <cell r="B307" t="str">
            <v>MAHESH DATTATRAY DAHATONDE</v>
          </cell>
          <cell r="H307" t="str">
            <v>BANK RB 27</v>
          </cell>
          <cell r="I307">
            <v>6122</v>
          </cell>
          <cell r="J307">
            <v>6122</v>
          </cell>
          <cell r="K307">
            <v>6188</v>
          </cell>
          <cell r="L307">
            <v>12244</v>
          </cell>
          <cell r="M307">
            <v>1</v>
          </cell>
          <cell r="N307" t="str">
            <v>RB</v>
          </cell>
          <cell r="O307" t="str">
            <v>UNPAID</v>
          </cell>
          <cell r="P307" t="str">
            <v>SANDEEP KHAIRNAR</v>
          </cell>
          <cell r="Q307">
            <v>46040</v>
          </cell>
          <cell r="R307">
            <v>66</v>
          </cell>
          <cell r="S307">
            <v>0</v>
          </cell>
          <cell r="T307">
            <v>450</v>
          </cell>
          <cell r="U307" t="str">
            <v>-</v>
          </cell>
          <cell r="V307">
            <v>1</v>
          </cell>
          <cell r="W307">
            <v>2.4249134069690061E-3</v>
          </cell>
          <cell r="X307" t="str">
            <v>RB</v>
          </cell>
          <cell r="Y307" t="str">
            <v>PAID</v>
          </cell>
          <cell r="Z307" t="str">
            <v>-</v>
          </cell>
          <cell r="AA307" t="str">
            <v>OS</v>
          </cell>
          <cell r="AB307" t="str">
            <v>Customer at village</v>
          </cell>
          <cell r="AF307" t="str">
            <v>-</v>
          </cell>
          <cell r="AH307" t="str">
            <v>KESNAND</v>
          </cell>
          <cell r="AL307">
            <v>6122</v>
          </cell>
          <cell r="AM307">
            <v>46040</v>
          </cell>
          <cell r="AN307">
            <v>26</v>
          </cell>
          <cell r="AO307">
            <v>0</v>
          </cell>
          <cell r="AP307" t="str">
            <v>RB</v>
          </cell>
          <cell r="AU307" t="str">
            <v>REGULAR</v>
          </cell>
          <cell r="AV307" t="str">
            <v>MH12WH8707</v>
          </cell>
          <cell r="AW307" t="str">
            <v>HONDA CB 200 X</v>
          </cell>
          <cell r="AX307">
            <v>45293</v>
          </cell>
          <cell r="AY307">
            <v>36</v>
          </cell>
          <cell r="AZ307" t="str">
            <v>02.07.26</v>
          </cell>
          <cell r="BA307" t="str">
            <v>VIJAY NIKAM</v>
          </cell>
          <cell r="BX307">
            <v>1</v>
          </cell>
          <cell r="CG307">
            <v>1</v>
          </cell>
          <cell r="DB307">
            <v>1</v>
          </cell>
          <cell r="DH307">
            <v>1</v>
          </cell>
          <cell r="ER307">
            <v>4</v>
          </cell>
          <cell r="ES307">
            <v>1</v>
          </cell>
          <cell r="ET307" t="str">
            <v>DUWT0021</v>
          </cell>
          <cell r="EU307" t="str">
            <v>Ao0rOULy6v1</v>
          </cell>
          <cell r="EV307" t="str">
            <v>Allocated</v>
          </cell>
          <cell r="EW307" t="str">
            <v>Door Locked (NC_DL)</v>
          </cell>
          <cell r="EX307" t="str">
            <v>Customer office is door lock</v>
          </cell>
          <cell r="EY307">
            <v>46211</v>
          </cell>
        </row>
        <row r="308">
          <cell r="A308">
            <v>457165708</v>
          </cell>
          <cell r="B308" t="str">
            <v>SANGRAM ANKUSH PARKHANDE</v>
          </cell>
          <cell r="H308" t="str">
            <v>BANK RB 27</v>
          </cell>
          <cell r="I308">
            <v>4948</v>
          </cell>
          <cell r="J308">
            <v>4948</v>
          </cell>
          <cell r="K308">
            <v>4966</v>
          </cell>
          <cell r="L308">
            <v>9896</v>
          </cell>
          <cell r="M308">
            <v>1</v>
          </cell>
          <cell r="N308" t="str">
            <v>RB</v>
          </cell>
          <cell r="O308" t="str">
            <v>UNPAID</v>
          </cell>
          <cell r="P308" t="str">
            <v>AKSHAY KARALE</v>
          </cell>
          <cell r="Q308">
            <v>45936.17</v>
          </cell>
          <cell r="R308">
            <v>18</v>
          </cell>
          <cell r="S308">
            <v>0</v>
          </cell>
          <cell r="T308">
            <v>450</v>
          </cell>
          <cell r="U308" t="str">
            <v>-</v>
          </cell>
          <cell r="V308">
            <v>3.9203188917049624E-2</v>
          </cell>
          <cell r="W308">
            <v>2.419444711073142E-3</v>
          </cell>
          <cell r="X308" t="str">
            <v>RB</v>
          </cell>
          <cell r="Y308" t="str">
            <v>PAID</v>
          </cell>
          <cell r="Z308" t="str">
            <v>-</v>
          </cell>
          <cell r="AA308" t="str">
            <v>NITP</v>
          </cell>
          <cell r="AB308" t="str">
            <v>Financail Problem</v>
          </cell>
          <cell r="AD308" t="str">
            <v>CAVA</v>
          </cell>
          <cell r="AF308" t="str">
            <v>-</v>
          </cell>
          <cell r="AH308" t="str">
            <v>BHOR</v>
          </cell>
          <cell r="AL308">
            <v>5416</v>
          </cell>
          <cell r="AM308">
            <v>45936.17</v>
          </cell>
          <cell r="AN308">
            <v>26</v>
          </cell>
          <cell r="AO308">
            <v>0</v>
          </cell>
          <cell r="AP308" t="str">
            <v>RB</v>
          </cell>
          <cell r="AU308" t="str">
            <v>REGULAR</v>
          </cell>
          <cell r="AV308" t="str">
            <v>MH12VH2865</v>
          </cell>
          <cell r="AW308" t="str">
            <v>RE BULLET 350 EFI BLACK</v>
          </cell>
          <cell r="AX308">
            <v>44995</v>
          </cell>
          <cell r="AY308">
            <v>48</v>
          </cell>
          <cell r="AZ308" t="str">
            <v>10.07.26</v>
          </cell>
          <cell r="BA308" t="str">
            <v>VIJAY NIKAM</v>
          </cell>
          <cell r="CM308">
            <v>1</v>
          </cell>
          <cell r="ER308">
            <v>1</v>
          </cell>
          <cell r="ES308">
            <v>1</v>
          </cell>
          <cell r="ET308" t="str">
            <v>DUWT0011</v>
          </cell>
        </row>
        <row r="309">
          <cell r="A309">
            <v>462848842</v>
          </cell>
          <cell r="B309" t="str">
            <v>RAMESH MANIK RAUT</v>
          </cell>
          <cell r="C309" t="str">
            <v>ONLINE</v>
          </cell>
          <cell r="D309" t="str">
            <v>25.07.26</v>
          </cell>
          <cell r="E309">
            <v>4403</v>
          </cell>
          <cell r="I309">
            <v>4230</v>
          </cell>
          <cell r="J309">
            <v>3938</v>
          </cell>
          <cell r="K309">
            <v>4053</v>
          </cell>
          <cell r="L309">
            <v>3765</v>
          </cell>
          <cell r="M309">
            <v>1</v>
          </cell>
          <cell r="N309" t="str">
            <v xml:space="preserve">STABLE </v>
          </cell>
          <cell r="O309" t="str">
            <v>PAID</v>
          </cell>
          <cell r="P309" t="str">
            <v>NITIN KADAM</v>
          </cell>
          <cell r="Q309">
            <v>45845</v>
          </cell>
          <cell r="R309">
            <v>115</v>
          </cell>
          <cell r="S309">
            <v>0</v>
          </cell>
          <cell r="T309">
            <v>5850</v>
          </cell>
          <cell r="U309" t="str">
            <v>26.06.26</v>
          </cell>
          <cell r="V309">
            <v>1.5792821170150524E-2</v>
          </cell>
          <cell r="W309">
            <v>2.4146428136944849E-3</v>
          </cell>
          <cell r="X309" t="str">
            <v xml:space="preserve">STABLE </v>
          </cell>
          <cell r="Y309" t="str">
            <v>PTP</v>
          </cell>
          <cell r="Z309" t="str">
            <v>PTP</v>
          </cell>
          <cell r="AA309" t="str">
            <v>PTP</v>
          </cell>
          <cell r="AC309">
            <v>21</v>
          </cell>
          <cell r="AD309" t="str">
            <v>CAVA</v>
          </cell>
          <cell r="AF309" t="str">
            <v>-</v>
          </cell>
          <cell r="AH309" t="str">
            <v>THERGAON</v>
          </cell>
          <cell r="AL309">
            <v>9903</v>
          </cell>
          <cell r="AM309">
            <v>45845</v>
          </cell>
          <cell r="AN309">
            <v>26</v>
          </cell>
          <cell r="AO309">
            <v>25</v>
          </cell>
          <cell r="AP309" t="str">
            <v>STABLE</v>
          </cell>
          <cell r="AU309" t="str">
            <v>-</v>
          </cell>
          <cell r="AV309" t="str">
            <v>MH14LR6917</v>
          </cell>
          <cell r="AW309" t="str">
            <v>AMPERE PRIMUS</v>
          </cell>
          <cell r="AX309">
            <v>45421</v>
          </cell>
          <cell r="AY309">
            <v>36</v>
          </cell>
          <cell r="AZ309" t="str">
            <v>06.07.26</v>
          </cell>
          <cell r="BA309" t="str">
            <v>KAILASH ATKARI</v>
          </cell>
          <cell r="EO309">
            <v>1</v>
          </cell>
          <cell r="ER309">
            <v>1</v>
          </cell>
          <cell r="ES309">
            <v>1</v>
          </cell>
          <cell r="ET309" t="str">
            <v>ZBHT0011</v>
          </cell>
          <cell r="EU309" t="e">
            <v>#N/A</v>
          </cell>
          <cell r="EV309" t="str">
            <v>Allocated</v>
          </cell>
          <cell r="EW309" t="e">
            <v>#N/A</v>
          </cell>
          <cell r="EX309" t="e">
            <v>#N/A</v>
          </cell>
          <cell r="EY309" t="e">
            <v>#N/A</v>
          </cell>
        </row>
        <row r="310">
          <cell r="A310">
            <v>465424893</v>
          </cell>
          <cell r="B310" t="str">
            <v>YASH UDAY GUPTA</v>
          </cell>
          <cell r="H310" t="str">
            <v>BANK RB 20</v>
          </cell>
          <cell r="I310">
            <v>15705</v>
          </cell>
          <cell r="J310">
            <v>15705</v>
          </cell>
          <cell r="K310">
            <v>15890</v>
          </cell>
          <cell r="L310">
            <v>31410</v>
          </cell>
          <cell r="M310">
            <v>1</v>
          </cell>
          <cell r="N310" t="str">
            <v>RB</v>
          </cell>
          <cell r="O310" t="str">
            <v>UNPAID</v>
          </cell>
          <cell r="P310" t="str">
            <v>ANWAR SHAIKH</v>
          </cell>
          <cell r="Q310">
            <v>45811</v>
          </cell>
          <cell r="R310">
            <v>185</v>
          </cell>
          <cell r="S310">
            <v>0</v>
          </cell>
          <cell r="T310">
            <v>2700</v>
          </cell>
          <cell r="U310" t="str">
            <v>-</v>
          </cell>
          <cell r="V310">
            <v>4.9498025773116676E-2</v>
          </cell>
          <cell r="W310">
            <v>2.4128520435850813E-3</v>
          </cell>
          <cell r="X310" t="str">
            <v>RB</v>
          </cell>
          <cell r="Y310" t="str">
            <v>PAID</v>
          </cell>
          <cell r="Z310" t="str">
            <v>-</v>
          </cell>
          <cell r="AA310" t="str">
            <v>PAID</v>
          </cell>
          <cell r="AF310" t="str">
            <v>-</v>
          </cell>
          <cell r="AH310" t="str">
            <v>MOSHI</v>
          </cell>
          <cell r="AL310">
            <v>15705</v>
          </cell>
          <cell r="AM310">
            <v>45811</v>
          </cell>
          <cell r="AN310">
            <v>26</v>
          </cell>
          <cell r="AO310">
            <v>0</v>
          </cell>
          <cell r="AP310" t="str">
            <v>RB</v>
          </cell>
          <cell r="AU310" t="str">
            <v>REGULAR</v>
          </cell>
          <cell r="AV310" t="str">
            <v>MH14MD7113</v>
          </cell>
          <cell r="AW310" t="str">
            <v>METEOR 350 STELLAR BLACK</v>
          </cell>
          <cell r="AX310">
            <v>45693</v>
          </cell>
          <cell r="AY310">
            <v>18</v>
          </cell>
          <cell r="AZ310" t="str">
            <v>02.07.26</v>
          </cell>
          <cell r="BA310" t="str">
            <v>VIJAY NIKAM</v>
          </cell>
          <cell r="CA310">
            <v>1</v>
          </cell>
          <cell r="ER310">
            <v>1</v>
          </cell>
          <cell r="ES310">
            <v>1</v>
          </cell>
          <cell r="ET310" t="str">
            <v>ZBHT0009</v>
          </cell>
          <cell r="EU310" t="str">
            <v>kofO534rSNm</v>
          </cell>
          <cell r="EV310" t="str">
            <v>Allocated</v>
          </cell>
          <cell r="EW310" t="e">
            <v>#N/A</v>
          </cell>
          <cell r="EX310" t="e">
            <v>#N/A</v>
          </cell>
          <cell r="EY310" t="e">
            <v>#N/A</v>
          </cell>
        </row>
        <row r="311">
          <cell r="A311">
            <v>463888060</v>
          </cell>
          <cell r="B311" t="str">
            <v>BHEGADE AKASH ANKUSH</v>
          </cell>
          <cell r="I311">
            <v>3150</v>
          </cell>
          <cell r="J311">
            <v>6300</v>
          </cell>
          <cell r="K311">
            <v>3317</v>
          </cell>
          <cell r="L311">
            <v>9450</v>
          </cell>
          <cell r="M311">
            <v>2</v>
          </cell>
          <cell r="N311" t="str">
            <v>FLOW</v>
          </cell>
          <cell r="O311" t="str">
            <v>UNPAID</v>
          </cell>
          <cell r="P311" t="str">
            <v>TANAJI SURVASE</v>
          </cell>
          <cell r="Q311">
            <v>45640</v>
          </cell>
          <cell r="R311">
            <v>167</v>
          </cell>
          <cell r="S311">
            <v>0</v>
          </cell>
          <cell r="T311">
            <v>5844</v>
          </cell>
          <cell r="U311" t="str">
            <v>30.06.26</v>
          </cell>
          <cell r="V311">
            <v>0.119864203627116</v>
          </cell>
          <cell r="W311">
            <v>8.4858572906308001E-3</v>
          </cell>
          <cell r="X311" t="str">
            <v>FLOW</v>
          </cell>
          <cell r="Y311" t="str">
            <v>NC</v>
          </cell>
          <cell r="Z311" t="str">
            <v>NC</v>
          </cell>
          <cell r="AA311" t="str">
            <v>NC</v>
          </cell>
          <cell r="AB311" t="str">
            <v>Add not found</v>
          </cell>
          <cell r="AD311" t="str">
            <v>CNAVNA</v>
          </cell>
          <cell r="AF311" t="str">
            <v>-</v>
          </cell>
          <cell r="AH311" t="str">
            <v>PIRANGUT</v>
          </cell>
          <cell r="AL311">
            <v>6300</v>
          </cell>
          <cell r="AM311">
            <v>45640</v>
          </cell>
          <cell r="AN311">
            <v>57</v>
          </cell>
          <cell r="AO311">
            <v>86</v>
          </cell>
          <cell r="AP311" t="str">
            <v>FLOW</v>
          </cell>
          <cell r="AU311" t="str">
            <v>REGULAR</v>
          </cell>
          <cell r="AV311" t="str">
            <v>MH12XC6756</v>
          </cell>
          <cell r="AW311" t="str">
            <v>BAJAJ CHETAK 2901 STANDARD</v>
          </cell>
          <cell r="AX311">
            <v>45533</v>
          </cell>
          <cell r="AY311">
            <v>36</v>
          </cell>
          <cell r="AZ311" t="str">
            <v>02.07.26</v>
          </cell>
          <cell r="BA311" t="str">
            <v>KAILASH ATKARI</v>
          </cell>
          <cell r="BU311">
            <v>1</v>
          </cell>
          <cell r="BX311">
            <v>1</v>
          </cell>
          <cell r="ER311">
            <v>2</v>
          </cell>
          <cell r="ES311">
            <v>1</v>
          </cell>
          <cell r="ET311" t="str">
            <v>DUWT0030</v>
          </cell>
          <cell r="EU311" t="str">
            <v>GoIpwRYZ8bm</v>
          </cell>
          <cell r="EV311" t="str">
            <v>Allocated</v>
          </cell>
          <cell r="EW311" t="str">
            <v>Address Not Found (NC_ANF)</v>
          </cell>
          <cell r="EX311" t="str">
            <v xml:space="preserve">Address not found </v>
          </cell>
          <cell r="EY311">
            <v>46210</v>
          </cell>
        </row>
        <row r="312">
          <cell r="A312">
            <v>464022912</v>
          </cell>
          <cell r="B312" t="str">
            <v>MANE BALU NIVRUTTI</v>
          </cell>
          <cell r="C312" t="str">
            <v>ONLINE</v>
          </cell>
          <cell r="D312" t="str">
            <v>10.07.26</v>
          </cell>
          <cell r="E312">
            <v>3400</v>
          </cell>
          <cell r="I312">
            <v>3310</v>
          </cell>
          <cell r="J312">
            <v>3116</v>
          </cell>
          <cell r="K312">
            <v>3203</v>
          </cell>
          <cell r="L312">
            <v>3026</v>
          </cell>
          <cell r="M312">
            <v>1</v>
          </cell>
          <cell r="N312" t="str">
            <v xml:space="preserve">STABLE </v>
          </cell>
          <cell r="O312" t="str">
            <v>PAID</v>
          </cell>
          <cell r="P312" t="str">
            <v>PARMESHWAR KOTULE</v>
          </cell>
          <cell r="Q312">
            <v>45233</v>
          </cell>
          <cell r="R312">
            <v>87</v>
          </cell>
          <cell r="S312">
            <v>0</v>
          </cell>
          <cell r="T312">
            <v>3595</v>
          </cell>
          <cell r="U312" t="str">
            <v>11.06.26</v>
          </cell>
          <cell r="V312">
            <v>0.10251197744568789</v>
          </cell>
          <cell r="W312">
            <v>2.3824089517252185E-3</v>
          </cell>
          <cell r="X312" t="str">
            <v xml:space="preserve">STABLE </v>
          </cell>
          <cell r="Y312" t="str">
            <v>PAID</v>
          </cell>
          <cell r="Z312" t="str">
            <v>-</v>
          </cell>
          <cell r="AA312" t="str">
            <v>PAID</v>
          </cell>
          <cell r="AF312" t="str">
            <v>-</v>
          </cell>
          <cell r="AH312" t="str">
            <v>DEHU</v>
          </cell>
          <cell r="AL312">
            <v>6798</v>
          </cell>
          <cell r="AM312">
            <v>45233</v>
          </cell>
          <cell r="AN312">
            <v>26</v>
          </cell>
          <cell r="AO312">
            <v>25</v>
          </cell>
          <cell r="AP312" t="str">
            <v>STABLE</v>
          </cell>
          <cell r="AU312" t="str">
            <v>REGULAR</v>
          </cell>
          <cell r="AV312" t="str">
            <v>MH14LV2354</v>
          </cell>
          <cell r="AW312" t="str">
            <v>TVS STARCITY PLUS ES DT DUAL TONE</v>
          </cell>
          <cell r="AX312">
            <v>45548</v>
          </cell>
          <cell r="AY312">
            <v>36</v>
          </cell>
          <cell r="AZ312" t="str">
            <v>10.07.26</v>
          </cell>
          <cell r="BA312" t="str">
            <v>VIJAY NIKAM</v>
          </cell>
          <cell r="CP312">
            <v>1</v>
          </cell>
          <cell r="CS312">
            <v>2</v>
          </cell>
          <cell r="DT312">
            <v>1</v>
          </cell>
          <cell r="ER312">
            <v>4</v>
          </cell>
          <cell r="ES312">
            <v>1</v>
          </cell>
          <cell r="ET312" t="str">
            <v>DUWT0027</v>
          </cell>
        </row>
        <row r="313">
          <cell r="A313">
            <v>462947636</v>
          </cell>
          <cell r="B313" t="str">
            <v>RAMPRABHU BALIRAM BORADE</v>
          </cell>
          <cell r="I313">
            <v>3644</v>
          </cell>
          <cell r="J313">
            <v>10610</v>
          </cell>
          <cell r="K313">
            <v>3668</v>
          </cell>
          <cell r="L313">
            <v>14254</v>
          </cell>
          <cell r="M313">
            <v>3</v>
          </cell>
          <cell r="N313" t="str">
            <v>FLOW</v>
          </cell>
          <cell r="O313" t="str">
            <v>UNPAID</v>
          </cell>
          <cell r="P313" t="str">
            <v>SUNNY SHINDE</v>
          </cell>
          <cell r="Q313">
            <v>45170</v>
          </cell>
          <cell r="R313">
            <v>346</v>
          </cell>
          <cell r="S313">
            <v>0</v>
          </cell>
          <cell r="T313">
            <v>6750</v>
          </cell>
          <cell r="U313" t="str">
            <v>FLOW</v>
          </cell>
          <cell r="V313">
            <v>0.35923879549943855</v>
          </cell>
          <cell r="W313">
            <v>1.4466730329888308E-2</v>
          </cell>
          <cell r="X313" t="str">
            <v xml:space="preserve">STABLE </v>
          </cell>
          <cell r="Y313" t="str">
            <v>PTP</v>
          </cell>
          <cell r="Z313" t="str">
            <v>PTP</v>
          </cell>
          <cell r="AA313" t="str">
            <v>PTP</v>
          </cell>
          <cell r="AC313">
            <v>24</v>
          </cell>
          <cell r="AF313" t="str">
            <v>ELG</v>
          </cell>
          <cell r="AH313" t="str">
            <v>RANGE HIILS</v>
          </cell>
          <cell r="AL313">
            <v>10610</v>
          </cell>
          <cell r="AM313">
            <v>45170</v>
          </cell>
          <cell r="AN313">
            <v>87</v>
          </cell>
          <cell r="AO313">
            <v>116</v>
          </cell>
          <cell r="AP313" t="str">
            <v>FLOW</v>
          </cell>
          <cell r="AU313" t="str">
            <v>REGULAR</v>
          </cell>
          <cell r="AV313" t="str">
            <v>MH12WV1542</v>
          </cell>
          <cell r="AW313" t="str">
            <v>SPLENDOR PLUS I3S DRS C FI OTHERS</v>
          </cell>
          <cell r="AX313">
            <v>45430</v>
          </cell>
          <cell r="AY313">
            <v>36</v>
          </cell>
          <cell r="AZ313" t="str">
            <v>02.07.26</v>
          </cell>
          <cell r="BA313" t="str">
            <v>KAILASH ATKARI</v>
          </cell>
          <cell r="BC313">
            <v>1</v>
          </cell>
          <cell r="CM313">
            <v>1</v>
          </cell>
          <cell r="CY313">
            <v>1</v>
          </cell>
          <cell r="DE313">
            <v>1</v>
          </cell>
          <cell r="DN313">
            <v>1</v>
          </cell>
          <cell r="ER313">
            <v>5</v>
          </cell>
          <cell r="ES313">
            <v>1</v>
          </cell>
          <cell r="ET313" t="str">
            <v>DUWT0023</v>
          </cell>
          <cell r="EU313" t="str">
            <v>koGLoEHCl_z</v>
          </cell>
          <cell r="EV313" t="str">
            <v>Allocated</v>
          </cell>
          <cell r="EW313" t="str">
            <v>Left Message (LMCB)</v>
          </cell>
          <cell r="EX313" t="str">
            <v>Visited customer residential address customer is not available left message to his son</v>
          </cell>
          <cell r="EY313">
            <v>46204</v>
          </cell>
        </row>
        <row r="314">
          <cell r="A314">
            <v>464896837</v>
          </cell>
          <cell r="B314" t="str">
            <v>KUMAR ASHOK BHISE</v>
          </cell>
          <cell r="I314">
            <v>3886</v>
          </cell>
          <cell r="J314">
            <v>3886</v>
          </cell>
          <cell r="K314">
            <v>3923</v>
          </cell>
          <cell r="L314">
            <v>7772</v>
          </cell>
          <cell r="M314">
            <v>1</v>
          </cell>
          <cell r="N314" t="str">
            <v>FLOW</v>
          </cell>
          <cell r="O314" t="str">
            <v>UNPAID</v>
          </cell>
          <cell r="P314" t="str">
            <v>ANWAR SHAIKH</v>
          </cell>
          <cell r="Q314">
            <v>44713</v>
          </cell>
          <cell r="R314">
            <v>37</v>
          </cell>
          <cell r="S314">
            <v>0</v>
          </cell>
          <cell r="T314">
            <v>450</v>
          </cell>
          <cell r="U314" t="str">
            <v>-</v>
          </cell>
          <cell r="V314">
            <v>4.8311654982282987E-2</v>
          </cell>
          <cell r="W314">
            <v>2.3550207029931617E-3</v>
          </cell>
          <cell r="X314" t="str">
            <v>FLOW</v>
          </cell>
          <cell r="Y314" t="str">
            <v>NC</v>
          </cell>
          <cell r="Z314" t="str">
            <v>-</v>
          </cell>
          <cell r="AA314" t="str">
            <v>NC</v>
          </cell>
          <cell r="AB314" t="str">
            <v>Entry restricted</v>
          </cell>
          <cell r="AC314">
            <v>22</v>
          </cell>
          <cell r="AD314" t="str">
            <v>CAVNA</v>
          </cell>
          <cell r="AF314" t="str">
            <v>-</v>
          </cell>
          <cell r="AH314" t="str">
            <v>DAPODI</v>
          </cell>
          <cell r="AL314">
            <v>3886</v>
          </cell>
          <cell r="AM314">
            <v>44713</v>
          </cell>
          <cell r="AN314">
            <v>26</v>
          </cell>
          <cell r="AO314">
            <v>55</v>
          </cell>
          <cell r="AP314" t="str">
            <v>FLOW</v>
          </cell>
          <cell r="AU314" t="str">
            <v>REGULAR</v>
          </cell>
          <cell r="AV314" t="str">
            <v>MH14MB0262</v>
          </cell>
          <cell r="AW314" t="str">
            <v>HONDA ACTIVA DLX</v>
          </cell>
          <cell r="AX314">
            <v>45635</v>
          </cell>
          <cell r="AY314">
            <v>30</v>
          </cell>
          <cell r="AZ314" t="str">
            <v>02.07.26</v>
          </cell>
          <cell r="BA314" t="str">
            <v>VIJAY NIKAM</v>
          </cell>
          <cell r="CD314">
            <v>1</v>
          </cell>
          <cell r="CP314">
            <v>2</v>
          </cell>
          <cell r="ER314">
            <v>3</v>
          </cell>
          <cell r="ES314">
            <v>1</v>
          </cell>
          <cell r="ET314" t="str">
            <v>ZBHT0009</v>
          </cell>
          <cell r="EU314" t="str">
            <v>Ao8kk5O0yS</v>
          </cell>
          <cell r="EV314" t="str">
            <v>Allocated</v>
          </cell>
          <cell r="EW314" t="e">
            <v>#N/A</v>
          </cell>
          <cell r="EX314" t="e">
            <v>#N/A</v>
          </cell>
          <cell r="EY314" t="e">
            <v>#N/A</v>
          </cell>
        </row>
        <row r="315">
          <cell r="A315">
            <v>460714153</v>
          </cell>
          <cell r="B315" t="str">
            <v>MANGESH MUKUNDRAO AAGJAL</v>
          </cell>
          <cell r="C315" t="str">
            <v>ONLINE</v>
          </cell>
          <cell r="D315" t="str">
            <v>25.07.26</v>
          </cell>
          <cell r="E315">
            <v>2865</v>
          </cell>
          <cell r="I315">
            <v>2812</v>
          </cell>
          <cell r="J315">
            <v>2756</v>
          </cell>
          <cell r="K315">
            <v>2796</v>
          </cell>
          <cell r="L315">
            <v>2703</v>
          </cell>
          <cell r="M315">
            <v>1</v>
          </cell>
          <cell r="N315" t="str">
            <v xml:space="preserve">STABLE </v>
          </cell>
          <cell r="O315" t="str">
            <v>PAID</v>
          </cell>
          <cell r="P315" t="str">
            <v>SUNNY SHINDE</v>
          </cell>
          <cell r="Q315">
            <v>44407.01</v>
          </cell>
          <cell r="R315">
            <v>40</v>
          </cell>
          <cell r="S315">
            <v>0</v>
          </cell>
          <cell r="T315">
            <v>3147</v>
          </cell>
          <cell r="U315" t="str">
            <v>25.06.26</v>
          </cell>
          <cell r="V315">
            <v>4.7252547545078703E-2</v>
          </cell>
          <cell r="W315">
            <v>2.3389042987056199E-3</v>
          </cell>
          <cell r="X315" t="str">
            <v xml:space="preserve">STABLE </v>
          </cell>
          <cell r="Y315" t="str">
            <v>MPTP</v>
          </cell>
          <cell r="Z315" t="str">
            <v>MPTP</v>
          </cell>
          <cell r="AA315" t="str">
            <v>MPTP</v>
          </cell>
          <cell r="AB315" t="str">
            <v>Add not found</v>
          </cell>
          <cell r="AC315">
            <v>25</v>
          </cell>
          <cell r="AD315" t="str">
            <v>CNAVNA</v>
          </cell>
          <cell r="AF315" t="str">
            <v>-</v>
          </cell>
          <cell r="AH315" t="str">
            <v>MAAN</v>
          </cell>
          <cell r="AL315">
            <v>2756</v>
          </cell>
          <cell r="AM315">
            <v>44407.01</v>
          </cell>
          <cell r="AN315">
            <v>26</v>
          </cell>
          <cell r="AO315">
            <v>25</v>
          </cell>
          <cell r="AP315" t="str">
            <v>STABLE</v>
          </cell>
          <cell r="AU315" t="str">
            <v>REGULAR</v>
          </cell>
          <cell r="AW315" t="str">
            <v>JUPITER BASIC</v>
          </cell>
          <cell r="AX315">
            <v>45246</v>
          </cell>
          <cell r="AY315">
            <v>48</v>
          </cell>
          <cell r="AZ315" t="str">
            <v>02.07.26</v>
          </cell>
          <cell r="BA315" t="str">
            <v>KAILASH ATKARI</v>
          </cell>
          <cell r="DB315">
            <v>1</v>
          </cell>
          <cell r="ER315">
            <v>1</v>
          </cell>
          <cell r="ES315">
            <v>1</v>
          </cell>
          <cell r="ET315" t="str">
            <v>DUWT0030</v>
          </cell>
          <cell r="EU315" t="str">
            <v>AoWpNe9w37c</v>
          </cell>
          <cell r="EV315" t="str">
            <v>Allocated</v>
          </cell>
          <cell r="EW315" t="e">
            <v>#N/A</v>
          </cell>
          <cell r="EX315" t="e">
            <v>#N/A</v>
          </cell>
          <cell r="EY315" t="e">
            <v>#N/A</v>
          </cell>
        </row>
        <row r="316">
          <cell r="A316">
            <v>462935207</v>
          </cell>
          <cell r="B316" t="str">
            <v>MANGAL MACHHINDRA GARADE</v>
          </cell>
          <cell r="H316" t="str">
            <v>BANK RB 31</v>
          </cell>
          <cell r="I316">
            <v>3820</v>
          </cell>
          <cell r="J316">
            <v>7640</v>
          </cell>
          <cell r="K316">
            <v>3908</v>
          </cell>
          <cell r="L316">
            <v>11460</v>
          </cell>
          <cell r="M316">
            <v>2</v>
          </cell>
          <cell r="N316" t="str">
            <v>RB</v>
          </cell>
          <cell r="O316" t="str">
            <v>UNPAID</v>
          </cell>
          <cell r="P316" t="str">
            <v>SACHIN INGALE</v>
          </cell>
          <cell r="Q316">
            <v>44321</v>
          </cell>
          <cell r="R316">
            <v>88</v>
          </cell>
          <cell r="S316">
            <v>0</v>
          </cell>
          <cell r="T316">
            <v>900</v>
          </cell>
          <cell r="U316" t="str">
            <v>FLOW</v>
          </cell>
          <cell r="V316">
            <v>0.22059465442327597</v>
          </cell>
          <cell r="W316">
            <v>8.2406152712105104E-3</v>
          </cell>
          <cell r="X316" t="str">
            <v xml:space="preserve">STABLE </v>
          </cell>
          <cell r="Y316" t="str">
            <v>PAID</v>
          </cell>
          <cell r="Z316" t="str">
            <v>PTP</v>
          </cell>
          <cell r="AA316" t="str">
            <v>PTP</v>
          </cell>
          <cell r="AC316">
            <v>25</v>
          </cell>
          <cell r="AD316" t="str">
            <v>CAVNA</v>
          </cell>
          <cell r="AF316" t="str">
            <v>-</v>
          </cell>
          <cell r="AH316" t="str">
            <v>SHIVNE</v>
          </cell>
          <cell r="AL316">
            <v>7640</v>
          </cell>
          <cell r="AM316">
            <v>44321</v>
          </cell>
          <cell r="AN316">
            <v>57</v>
          </cell>
          <cell r="AO316">
            <v>86</v>
          </cell>
          <cell r="AP316" t="str">
            <v>FLOW</v>
          </cell>
          <cell r="AU316" t="str">
            <v>REGULAR</v>
          </cell>
          <cell r="AV316" t="str">
            <v>MH14LQ1829</v>
          </cell>
          <cell r="AW316" t="str">
            <v>HONDA ACTIVA 125 DRUM ALLOY BSVI</v>
          </cell>
          <cell r="AX316">
            <v>45430</v>
          </cell>
          <cell r="AY316">
            <v>36</v>
          </cell>
          <cell r="AZ316" t="str">
            <v>02.07.26</v>
          </cell>
          <cell r="BA316" t="str">
            <v>VIJAY NIKAM</v>
          </cell>
          <cell r="BL316">
            <v>1</v>
          </cell>
          <cell r="ER316">
            <v>1</v>
          </cell>
          <cell r="ES316">
            <v>1</v>
          </cell>
          <cell r="ET316" t="str">
            <v>ZBHT0013</v>
          </cell>
          <cell r="EU316" t="str">
            <v>kPQTsxbCQNz</v>
          </cell>
          <cell r="EV316" t="str">
            <v>Allocated</v>
          </cell>
          <cell r="EW316" t="str">
            <v>Promise To Pay (PTP)</v>
          </cell>
          <cell r="EX316" t="str">
            <v>Ptp</v>
          </cell>
          <cell r="EY316">
            <v>46209</v>
          </cell>
        </row>
        <row r="317">
          <cell r="A317">
            <v>460212761</v>
          </cell>
          <cell r="B317" t="str">
            <v>ROHIT TANAJI SHINDE</v>
          </cell>
          <cell r="I317">
            <v>4331</v>
          </cell>
          <cell r="J317">
            <v>4557</v>
          </cell>
          <cell r="K317">
            <v>342</v>
          </cell>
          <cell r="L317">
            <v>8888</v>
          </cell>
          <cell r="M317">
            <v>2</v>
          </cell>
          <cell r="N317" t="str">
            <v>FLOW</v>
          </cell>
          <cell r="O317" t="str">
            <v>UNPAID</v>
          </cell>
          <cell r="P317" t="str">
            <v>SACHIN INGALE</v>
          </cell>
          <cell r="Q317">
            <v>44269.279999999999</v>
          </cell>
          <cell r="R317">
            <v>116</v>
          </cell>
          <cell r="S317">
            <v>0</v>
          </cell>
          <cell r="T317">
            <v>900</v>
          </cell>
          <cell r="U317" t="str">
            <v>FLOW</v>
          </cell>
          <cell r="V317">
            <v>0.22033723343713457</v>
          </cell>
          <cell r="W317">
            <v>8.2309989579092083E-3</v>
          </cell>
          <cell r="X317" t="str">
            <v>FLOW</v>
          </cell>
          <cell r="Y317" t="str">
            <v>NC</v>
          </cell>
          <cell r="Z317" t="str">
            <v>NC</v>
          </cell>
          <cell r="AA317" t="str">
            <v>NC</v>
          </cell>
          <cell r="AB317" t="str">
            <v>Shifted</v>
          </cell>
          <cell r="AD317" t="str">
            <v>CNAVNA</v>
          </cell>
          <cell r="AF317" t="str">
            <v>-</v>
          </cell>
          <cell r="AH317" t="str">
            <v>SHIRGAON</v>
          </cell>
          <cell r="AL317">
            <v>4557</v>
          </cell>
          <cell r="AM317">
            <v>44269.279999999999</v>
          </cell>
          <cell r="AN317">
            <v>57</v>
          </cell>
          <cell r="AO317">
            <v>86</v>
          </cell>
          <cell r="AP317" t="str">
            <v>FLOW</v>
          </cell>
          <cell r="AU317" t="str">
            <v>NPA</v>
          </cell>
          <cell r="AV317" t="str">
            <v>MH14LD2346</v>
          </cell>
          <cell r="AW317" t="str">
            <v>HONDA UNICORN 160 BSVI</v>
          </cell>
          <cell r="AX317">
            <v>45219</v>
          </cell>
          <cell r="AY317">
            <v>42</v>
          </cell>
          <cell r="AZ317" t="str">
            <v>02.07.26</v>
          </cell>
          <cell r="BA317" t="str">
            <v>VIJAY NIKAM</v>
          </cell>
          <cell r="BU317">
            <v>1</v>
          </cell>
          <cell r="BX317">
            <v>1</v>
          </cell>
          <cell r="ER317">
            <v>2</v>
          </cell>
          <cell r="ES317">
            <v>1</v>
          </cell>
          <cell r="ET317" t="str">
            <v>ZBHT0013</v>
          </cell>
          <cell r="EU317" t="str">
            <v>B68sNSK4Vm</v>
          </cell>
          <cell r="EV317" t="str">
            <v>Allocated</v>
          </cell>
          <cell r="EW317" t="str">
            <v>Shifted (NC_SFTD)</v>
          </cell>
          <cell r="EX317" t="str">
            <v>Ptp</v>
          </cell>
          <cell r="EY317">
            <v>46210</v>
          </cell>
        </row>
        <row r="318">
          <cell r="A318">
            <v>459890368</v>
          </cell>
          <cell r="B318" t="str">
            <v>RAMKRISHNA MADASU</v>
          </cell>
          <cell r="C318" t="str">
            <v>BRANCH</v>
          </cell>
          <cell r="D318" t="str">
            <v>15.07.26</v>
          </cell>
          <cell r="E318">
            <v>6120</v>
          </cell>
          <cell r="I318">
            <v>3002</v>
          </cell>
          <cell r="J318">
            <v>3002</v>
          </cell>
          <cell r="K318">
            <v>3046</v>
          </cell>
          <cell r="L318">
            <v>-116</v>
          </cell>
          <cell r="M318">
            <v>1</v>
          </cell>
          <cell r="N318" t="str">
            <v>RB</v>
          </cell>
          <cell r="O318" t="str">
            <v>PAID</v>
          </cell>
          <cell r="P318" t="str">
            <v>VIKRAM GAIKWAD</v>
          </cell>
          <cell r="Q318">
            <v>44200</v>
          </cell>
          <cell r="R318">
            <v>44</v>
          </cell>
          <cell r="S318">
            <v>0</v>
          </cell>
          <cell r="T318">
            <v>3401</v>
          </cell>
          <cell r="U318" t="str">
            <v>-</v>
          </cell>
          <cell r="V318">
            <v>3.0146989765096981E-2</v>
          </cell>
          <cell r="W318">
            <v>2.3280011422248063E-3</v>
          </cell>
          <cell r="X318" t="str">
            <v xml:space="preserve">STABLE </v>
          </cell>
          <cell r="Y318" t="str">
            <v>PAID</v>
          </cell>
          <cell r="Z318" t="str">
            <v>-</v>
          </cell>
          <cell r="AA318" t="str">
            <v>PTP</v>
          </cell>
          <cell r="AC318">
            <v>28</v>
          </cell>
          <cell r="AD318" t="str">
            <v>CAVA</v>
          </cell>
          <cell r="AF318" t="str">
            <v>-</v>
          </cell>
          <cell r="AH318" t="str">
            <v>WADGAON SHERI</v>
          </cell>
          <cell r="AL318">
            <v>6447</v>
          </cell>
          <cell r="AM318">
            <v>44200</v>
          </cell>
          <cell r="AN318">
            <v>26</v>
          </cell>
          <cell r="AO318">
            <v>0</v>
          </cell>
          <cell r="AP318" t="str">
            <v>RB</v>
          </cell>
          <cell r="AU318" t="str">
            <v>NPA</v>
          </cell>
          <cell r="AV318" t="str">
            <v>MH12VY1372</v>
          </cell>
          <cell r="AW318" t="str">
            <v>HONDA ACTIVA 6G H SMART</v>
          </cell>
          <cell r="AX318">
            <v>45194</v>
          </cell>
          <cell r="AY318">
            <v>48</v>
          </cell>
          <cell r="AZ318" t="str">
            <v>10.07.26</v>
          </cell>
          <cell r="BA318" t="str">
            <v>VIJAY NIKAM</v>
          </cell>
          <cell r="CM318">
            <v>1</v>
          </cell>
          <cell r="ER318">
            <v>1</v>
          </cell>
          <cell r="ES318">
            <v>1</v>
          </cell>
          <cell r="ET318" t="str">
            <v>ZBHT0012</v>
          </cell>
        </row>
        <row r="319">
          <cell r="A319">
            <v>462898206</v>
          </cell>
          <cell r="B319" t="str">
            <v>FAIZAN AHMED MEMAN</v>
          </cell>
          <cell r="C319" t="str">
            <v>ONLINE</v>
          </cell>
          <cell r="D319" t="str">
            <v>02.07.26</v>
          </cell>
          <cell r="E319">
            <v>4000</v>
          </cell>
          <cell r="I319">
            <v>3689</v>
          </cell>
          <cell r="J319">
            <v>9202</v>
          </cell>
          <cell r="K319">
            <v>2335</v>
          </cell>
          <cell r="L319">
            <v>8891</v>
          </cell>
          <cell r="M319">
            <v>3</v>
          </cell>
          <cell r="N319" t="str">
            <v xml:space="preserve">STABLE </v>
          </cell>
          <cell r="O319" t="str">
            <v>PAID</v>
          </cell>
          <cell r="P319" t="str">
            <v>SUNNY SHINDE</v>
          </cell>
          <cell r="Q319">
            <v>44143</v>
          </cell>
          <cell r="R319">
            <v>511</v>
          </cell>
          <cell r="S319">
            <v>0</v>
          </cell>
          <cell r="T319">
            <v>0</v>
          </cell>
          <cell r="U319" t="str">
            <v>01.06.26</v>
          </cell>
          <cell r="V319">
            <v>0.35107102390373512</v>
          </cell>
          <cell r="W319">
            <v>1.4137809983446084E-2</v>
          </cell>
          <cell r="X319" t="str">
            <v xml:space="preserve">STABLE </v>
          </cell>
          <cell r="Y319" t="str">
            <v>PAID</v>
          </cell>
          <cell r="Z319" t="str">
            <v>PAID</v>
          </cell>
          <cell r="AA319" t="str">
            <v>PAID</v>
          </cell>
          <cell r="AF319" t="str">
            <v>ELG</v>
          </cell>
          <cell r="AH319" t="str">
            <v>KHADAKI</v>
          </cell>
          <cell r="AL319">
            <v>9202</v>
          </cell>
          <cell r="AM319">
            <v>44143</v>
          </cell>
          <cell r="AN319">
            <v>87</v>
          </cell>
          <cell r="AO319">
            <v>86</v>
          </cell>
          <cell r="AP319" t="str">
            <v>STABLE</v>
          </cell>
          <cell r="AU319" t="str">
            <v>REGULAR</v>
          </cell>
          <cell r="AV319" t="str">
            <v>MH12WV0196</v>
          </cell>
          <cell r="AW319" t="str">
            <v>HONDA ACTIVA 125 SMART</v>
          </cell>
          <cell r="AX319">
            <v>45426</v>
          </cell>
          <cell r="AY319">
            <v>36</v>
          </cell>
          <cell r="AZ319" t="str">
            <v>02.07.26</v>
          </cell>
          <cell r="BA319" t="str">
            <v>KAILASH ATKARI</v>
          </cell>
          <cell r="BC319">
            <v>1</v>
          </cell>
          <cell r="BX319">
            <v>1</v>
          </cell>
          <cell r="DN319">
            <v>1</v>
          </cell>
          <cell r="ER319">
            <v>3</v>
          </cell>
          <cell r="ES319">
            <v>1</v>
          </cell>
          <cell r="ET319" t="str">
            <v>DUWT0023</v>
          </cell>
          <cell r="EU319" t="str">
            <v>A63MygKF_z</v>
          </cell>
          <cell r="EV319" t="str">
            <v>Allocated</v>
          </cell>
          <cell r="EW319" t="str">
            <v>Promise To Pay (PTP)</v>
          </cell>
          <cell r="EX319" t="str">
            <v>Visited customer residential address customer said his salary not credited will try to arrange 1 emi till tomorrow</v>
          </cell>
          <cell r="EY319">
            <v>46205</v>
          </cell>
        </row>
        <row r="320">
          <cell r="A320">
            <v>466958013</v>
          </cell>
          <cell r="B320" t="str">
            <v>PRAPHUL ASHOK JAIN</v>
          </cell>
          <cell r="I320">
            <v>9332</v>
          </cell>
          <cell r="J320">
            <v>9164</v>
          </cell>
          <cell r="K320">
            <v>9461</v>
          </cell>
          <cell r="L320">
            <v>18496</v>
          </cell>
          <cell r="M320">
            <v>1</v>
          </cell>
          <cell r="N320" t="str">
            <v>FLOW</v>
          </cell>
          <cell r="O320" t="str">
            <v>UNPAID</v>
          </cell>
          <cell r="P320" t="str">
            <v>AMOL DHUMAL</v>
          </cell>
          <cell r="Q320">
            <v>43931</v>
          </cell>
          <cell r="R320">
            <v>297</v>
          </cell>
          <cell r="S320">
            <v>0</v>
          </cell>
          <cell r="T320">
            <v>1800</v>
          </cell>
          <cell r="U320" t="str">
            <v>25.06.26</v>
          </cell>
          <cell r="V320">
            <v>2.7608480933692163E-2</v>
          </cell>
          <cell r="W320">
            <v>2.3138329904768768E-3</v>
          </cell>
          <cell r="X320" t="str">
            <v xml:space="preserve">STABLE </v>
          </cell>
          <cell r="Y320" t="str">
            <v>PTP</v>
          </cell>
          <cell r="Z320" t="str">
            <v>PTP</v>
          </cell>
          <cell r="AA320" t="str">
            <v>PTP</v>
          </cell>
          <cell r="AC320">
            <v>31</v>
          </cell>
          <cell r="AD320" t="str">
            <v>CAVA</v>
          </cell>
          <cell r="AF320" t="str">
            <v>-</v>
          </cell>
          <cell r="AH320" t="str">
            <v>SHIRUR</v>
          </cell>
          <cell r="AL320">
            <v>9164</v>
          </cell>
          <cell r="AM320">
            <v>43931</v>
          </cell>
          <cell r="AN320">
            <v>21</v>
          </cell>
          <cell r="AO320">
            <v>50</v>
          </cell>
          <cell r="AP320" t="str">
            <v>FLOW</v>
          </cell>
          <cell r="AU320" t="str">
            <v>REGULAR</v>
          </cell>
          <cell r="AV320" t="str">
            <v>MH12YT5870</v>
          </cell>
          <cell r="AW320" t="str">
            <v>TVS JUPITER 125 DISC</v>
          </cell>
          <cell r="AX320">
            <v>45927</v>
          </cell>
          <cell r="AY320">
            <v>12</v>
          </cell>
          <cell r="AZ320" t="str">
            <v>02.07.26</v>
          </cell>
          <cell r="BA320" t="str">
            <v>KAILASH ATKARI</v>
          </cell>
          <cell r="BU320">
            <v>1</v>
          </cell>
          <cell r="BX320">
            <v>1</v>
          </cell>
          <cell r="ER320">
            <v>2</v>
          </cell>
          <cell r="ES320">
            <v>1</v>
          </cell>
          <cell r="ET320" t="str">
            <v>ZBHT0024</v>
          </cell>
          <cell r="EU320" t="str">
            <v>G6g44kUOC17</v>
          </cell>
          <cell r="EV320" t="str">
            <v>Allocated</v>
          </cell>
          <cell r="EW320" t="str">
            <v>Left Message (LMCB)</v>
          </cell>
          <cell r="EX320" t="str">
            <v xml:space="preserve">Meet wife </v>
          </cell>
          <cell r="EY320">
            <v>46210</v>
          </cell>
        </row>
        <row r="321">
          <cell r="A321">
            <v>459307537</v>
          </cell>
          <cell r="B321" t="str">
            <v>TEJASWINI ISHWAR NIKUMBH</v>
          </cell>
          <cell r="C321" t="str">
            <v>ONLINE</v>
          </cell>
          <cell r="D321" t="str">
            <v>18.07.26</v>
          </cell>
          <cell r="E321">
            <v>3400</v>
          </cell>
          <cell r="I321">
            <v>3270</v>
          </cell>
          <cell r="J321">
            <v>2862</v>
          </cell>
          <cell r="K321">
            <v>2938</v>
          </cell>
          <cell r="L321">
            <v>2732</v>
          </cell>
          <cell r="M321">
            <v>1</v>
          </cell>
          <cell r="N321" t="str">
            <v xml:space="preserve">STABLE </v>
          </cell>
          <cell r="O321" t="str">
            <v>PAID</v>
          </cell>
          <cell r="P321" t="str">
            <v>UDAY SOHANE</v>
          </cell>
          <cell r="Q321">
            <v>43908.92</v>
          </cell>
          <cell r="R321">
            <v>76</v>
          </cell>
          <cell r="S321">
            <v>0</v>
          </cell>
          <cell r="T321">
            <v>6035.5</v>
          </cell>
          <cell r="U321" t="str">
            <v>17.06.26</v>
          </cell>
          <cell r="V321">
            <v>3.6858976538294043E-2</v>
          </cell>
          <cell r="W321">
            <v>2.3126700432999463E-3</v>
          </cell>
          <cell r="X321" t="str">
            <v xml:space="preserve">STABLE </v>
          </cell>
          <cell r="Y321" t="str">
            <v>PAID</v>
          </cell>
          <cell r="Z321" t="str">
            <v>PTP</v>
          </cell>
          <cell r="AA321" t="str">
            <v>PAID</v>
          </cell>
          <cell r="AF321" t="str">
            <v>-</v>
          </cell>
          <cell r="AH321" t="str">
            <v>BHOSARI</v>
          </cell>
          <cell r="AL321">
            <v>2862</v>
          </cell>
          <cell r="AM321">
            <v>43908.92</v>
          </cell>
          <cell r="AN321">
            <v>26</v>
          </cell>
          <cell r="AO321">
            <v>25</v>
          </cell>
          <cell r="AP321" t="str">
            <v>STABLE</v>
          </cell>
          <cell r="AU321" t="str">
            <v>NPA</v>
          </cell>
          <cell r="AV321" t="str">
            <v>MH19EE8529</v>
          </cell>
          <cell r="AW321" t="str">
            <v>TVS RAIDER DISC</v>
          </cell>
          <cell r="AX321">
            <v>45146</v>
          </cell>
          <cell r="AY321">
            <v>48</v>
          </cell>
          <cell r="AZ321" t="str">
            <v>02.07.26</v>
          </cell>
          <cell r="BA321" t="str">
            <v>VIJAY NIKAM</v>
          </cell>
          <cell r="BI321">
            <v>1</v>
          </cell>
          <cell r="ER321">
            <v>1</v>
          </cell>
          <cell r="ES321">
            <v>1</v>
          </cell>
          <cell r="ET321" t="str">
            <v>DUWT0025</v>
          </cell>
          <cell r="EU321" t="str">
            <v>AP7dHwWjYm</v>
          </cell>
          <cell r="EV321" t="str">
            <v>Allocated</v>
          </cell>
          <cell r="EW321" t="str">
            <v>Shifted (NC_SFTD)</v>
          </cell>
          <cell r="EX321" t="str">
            <v xml:space="preserve">Visit at customer residence add meet customer room owner they told customer shifted from residence add </v>
          </cell>
          <cell r="EY321">
            <v>46206</v>
          </cell>
        </row>
        <row r="322">
          <cell r="A322">
            <v>467704441</v>
          </cell>
          <cell r="B322" t="str">
            <v>ASHISH PRAVIN SAMUDRE</v>
          </cell>
          <cell r="I322">
            <v>2923</v>
          </cell>
          <cell r="J322">
            <v>11900</v>
          </cell>
          <cell r="K322">
            <v>3502</v>
          </cell>
          <cell r="L322">
            <v>14823</v>
          </cell>
          <cell r="M322">
            <v>4</v>
          </cell>
          <cell r="N322" t="str">
            <v>FLOW</v>
          </cell>
          <cell r="O322" t="str">
            <v>UNPAID</v>
          </cell>
          <cell r="P322" t="str">
            <v>SACHIN KHAPRE</v>
          </cell>
          <cell r="Q322">
            <v>43660</v>
          </cell>
          <cell r="R322">
            <v>371</v>
          </cell>
          <cell r="S322">
            <v>0</v>
          </cell>
          <cell r="T322">
            <v>1800</v>
          </cell>
          <cell r="U322" t="str">
            <v>-</v>
          </cell>
          <cell r="V322">
            <v>0.21601456589285362</v>
          </cell>
          <cell r="W322">
            <v>1.6820209314290686E-2</v>
          </cell>
          <cell r="X322" t="str">
            <v>FLOW</v>
          </cell>
          <cell r="Y322" t="str">
            <v>NC</v>
          </cell>
          <cell r="Z322" t="str">
            <v>-</v>
          </cell>
          <cell r="AA322" t="str">
            <v>NC</v>
          </cell>
          <cell r="AB322" t="str">
            <v>Shifted</v>
          </cell>
          <cell r="AD322" t="str">
            <v>CNAVNA</v>
          </cell>
          <cell r="AF322" t="str">
            <v>ELG</v>
          </cell>
          <cell r="AH322" t="str">
            <v>RAHATANI</v>
          </cell>
          <cell r="AL322">
            <v>14071</v>
          </cell>
          <cell r="AM322">
            <v>43660</v>
          </cell>
          <cell r="AN322">
            <v>113</v>
          </cell>
          <cell r="AO322">
            <v>142</v>
          </cell>
          <cell r="AP322" t="str">
            <v>FLOW</v>
          </cell>
          <cell r="AU322" t="str">
            <v>-</v>
          </cell>
          <cell r="AV322" t="str">
            <v>MH14KX8926</v>
          </cell>
          <cell r="AW322" t="str">
            <v>HONDA SP 125 BS VI DISC</v>
          </cell>
          <cell r="AX322">
            <v>46056</v>
          </cell>
          <cell r="AY322">
            <v>18</v>
          </cell>
          <cell r="AZ322" t="str">
            <v>06.07.26</v>
          </cell>
          <cell r="BA322" t="str">
            <v>KAILASH ATKARI</v>
          </cell>
          <cell r="BX322">
            <v>1</v>
          </cell>
          <cell r="ER322">
            <v>1</v>
          </cell>
          <cell r="ES322">
            <v>1</v>
          </cell>
          <cell r="ET322" t="str">
            <v>ZBHT0015</v>
          </cell>
          <cell r="EU322" t="e">
            <v>#N/A</v>
          </cell>
          <cell r="EV322" t="str">
            <v>Allocated</v>
          </cell>
          <cell r="EW322" t="e">
            <v>#N/A</v>
          </cell>
          <cell r="EX322" t="e">
            <v>#N/A</v>
          </cell>
          <cell r="EY322" t="e">
            <v>#N/A</v>
          </cell>
        </row>
        <row r="323">
          <cell r="A323">
            <v>463868517</v>
          </cell>
          <cell r="B323" t="str">
            <v>ABHISHEK DATTU DEVADE</v>
          </cell>
          <cell r="C323" t="str">
            <v>ONLINE</v>
          </cell>
          <cell r="D323" t="str">
            <v>17.07.26</v>
          </cell>
          <cell r="E323">
            <v>4800</v>
          </cell>
          <cell r="H323" t="str">
            <v>BANK RB 27</v>
          </cell>
          <cell r="I323">
            <v>4760</v>
          </cell>
          <cell r="J323">
            <v>3952</v>
          </cell>
          <cell r="K323">
            <v>4058</v>
          </cell>
          <cell r="L323">
            <v>3912</v>
          </cell>
          <cell r="M323">
            <v>1</v>
          </cell>
          <cell r="N323" t="str">
            <v>RB</v>
          </cell>
          <cell r="O323" t="str">
            <v>PAID</v>
          </cell>
          <cell r="P323" t="str">
            <v>HEMANT WALUNJ</v>
          </cell>
          <cell r="Q323">
            <v>43347</v>
          </cell>
          <cell r="R323">
            <v>106</v>
          </cell>
          <cell r="S323">
            <v>0</v>
          </cell>
          <cell r="T323">
            <v>3150</v>
          </cell>
          <cell r="U323" t="str">
            <v>17.06.26</v>
          </cell>
          <cell r="V323">
            <v>3.4706868996762348E-2</v>
          </cell>
          <cell r="W323">
            <v>2.2830738803624132E-3</v>
          </cell>
          <cell r="X323" t="str">
            <v>RB</v>
          </cell>
          <cell r="Y323" t="str">
            <v>PAID</v>
          </cell>
          <cell r="Z323" t="str">
            <v>PAID</v>
          </cell>
          <cell r="AA323" t="str">
            <v>PAID</v>
          </cell>
          <cell r="AD323" t="str">
            <v>CAVA</v>
          </cell>
          <cell r="AF323" t="str">
            <v>-</v>
          </cell>
          <cell r="AH323" t="str">
            <v>RAJGURU NAGAR</v>
          </cell>
          <cell r="AL323">
            <v>3952</v>
          </cell>
          <cell r="AM323">
            <v>43347</v>
          </cell>
          <cell r="AN323">
            <v>26</v>
          </cell>
          <cell r="AO323">
            <v>0</v>
          </cell>
          <cell r="AP323" t="str">
            <v>RB</v>
          </cell>
          <cell r="AU323" t="str">
            <v>REGULAR</v>
          </cell>
          <cell r="AV323" t="str">
            <v>MH14LT7446</v>
          </cell>
          <cell r="AW323" t="str">
            <v>HONDA UNICORN 160 BSVI</v>
          </cell>
          <cell r="AX323">
            <v>45530</v>
          </cell>
          <cell r="AY323">
            <v>30</v>
          </cell>
          <cell r="AZ323" t="str">
            <v>02.07.26</v>
          </cell>
          <cell r="BA323" t="str">
            <v>KAILASH ATKARI</v>
          </cell>
          <cell r="BI323">
            <v>1</v>
          </cell>
          <cell r="ER323">
            <v>1</v>
          </cell>
          <cell r="ES323">
            <v>1</v>
          </cell>
          <cell r="ET323" t="str">
            <v>ZBHT0010</v>
          </cell>
          <cell r="EU323" t="str">
            <v>A6iMTkFeWez</v>
          </cell>
          <cell r="EV323" t="str">
            <v>Allocated</v>
          </cell>
          <cell r="EW323" t="str">
            <v>Promise To Pay (PTP)</v>
          </cell>
          <cell r="EX323" t="str">
            <v xml:space="preserve">Ptp </v>
          </cell>
          <cell r="EY323">
            <v>46213</v>
          </cell>
        </row>
        <row r="324">
          <cell r="A324">
            <v>463121248</v>
          </cell>
          <cell r="B324" t="str">
            <v>PREETI SANTOSH GHAITADKE</v>
          </cell>
          <cell r="I324">
            <v>3787</v>
          </cell>
          <cell r="J324">
            <v>3646</v>
          </cell>
          <cell r="K324">
            <v>3730</v>
          </cell>
          <cell r="L324">
            <v>7433</v>
          </cell>
          <cell r="M324">
            <v>1</v>
          </cell>
          <cell r="N324" t="str">
            <v>FLOW</v>
          </cell>
          <cell r="O324" t="str">
            <v>UNPAID</v>
          </cell>
          <cell r="P324" t="str">
            <v>SUNNY SHINDE</v>
          </cell>
          <cell r="Q324">
            <v>43326</v>
          </cell>
          <cell r="R324">
            <v>84</v>
          </cell>
          <cell r="S324">
            <v>0</v>
          </cell>
          <cell r="T324">
            <v>4688</v>
          </cell>
          <cell r="U324" t="str">
            <v>23.06.26</v>
          </cell>
          <cell r="V324">
            <v>4.6102267973864478E-2</v>
          </cell>
          <cell r="W324">
            <v>2.2819678164713109E-3</v>
          </cell>
          <cell r="X324" t="str">
            <v>FLOW</v>
          </cell>
          <cell r="Y324" t="str">
            <v>RTP</v>
          </cell>
          <cell r="Z324" t="str">
            <v>PTP</v>
          </cell>
          <cell r="AA324" t="str">
            <v>RTP</v>
          </cell>
          <cell r="AB324" t="str">
            <v>Financail Problem</v>
          </cell>
          <cell r="AC324">
            <v>28</v>
          </cell>
          <cell r="AD324" t="str">
            <v>CAVA</v>
          </cell>
          <cell r="AF324" t="str">
            <v>-</v>
          </cell>
          <cell r="AH324" t="str">
            <v>KHADKI</v>
          </cell>
          <cell r="AL324">
            <v>3646</v>
          </cell>
          <cell r="AM324">
            <v>43326</v>
          </cell>
          <cell r="AN324">
            <v>26</v>
          </cell>
          <cell r="AO324">
            <v>55</v>
          </cell>
          <cell r="AP324" t="str">
            <v>FLOW</v>
          </cell>
          <cell r="AU324" t="str">
            <v>REGULAR</v>
          </cell>
          <cell r="AV324" t="str">
            <v>MH12WV8868</v>
          </cell>
          <cell r="AW324" t="str">
            <v>HONDA ACTIVA 125 SMART</v>
          </cell>
          <cell r="AX324">
            <v>45448</v>
          </cell>
          <cell r="AY324">
            <v>36</v>
          </cell>
          <cell r="AZ324" t="str">
            <v>02.07.26</v>
          </cell>
          <cell r="BA324" t="str">
            <v>KAILASH ATKARI</v>
          </cell>
          <cell r="BR324">
            <v>1</v>
          </cell>
          <cell r="ER324">
            <v>1</v>
          </cell>
          <cell r="ES324">
            <v>1</v>
          </cell>
          <cell r="ET324" t="str">
            <v>DUWT0023</v>
          </cell>
          <cell r="EU324" t="str">
            <v>G2EEIcJaWc</v>
          </cell>
          <cell r="EV324" t="str">
            <v>Allocated</v>
          </cell>
          <cell r="EW324" t="str">
            <v>Refuse To Pay (RTP)</v>
          </cell>
          <cell r="EX324" t="str">
            <v xml:space="preserve">Customer RTP financial problem </v>
          </cell>
          <cell r="EY324">
            <v>46209</v>
          </cell>
        </row>
        <row r="325">
          <cell r="A325">
            <v>462401584</v>
          </cell>
          <cell r="B325" t="str">
            <v>AKASH BHOJLING SHINDE</v>
          </cell>
          <cell r="C325" t="str">
            <v>ONLINE</v>
          </cell>
          <cell r="D325" t="str">
            <v>06.07.26</v>
          </cell>
          <cell r="E325">
            <v>4003</v>
          </cell>
          <cell r="I325">
            <v>3771</v>
          </cell>
          <cell r="J325">
            <v>10364</v>
          </cell>
          <cell r="K325">
            <v>3354</v>
          </cell>
          <cell r="L325">
            <v>10132</v>
          </cell>
          <cell r="M325">
            <v>3</v>
          </cell>
          <cell r="N325" t="str">
            <v xml:space="preserve">STABLE </v>
          </cell>
          <cell r="O325" t="str">
            <v>PAID</v>
          </cell>
          <cell r="P325" t="str">
            <v>NITIN KADAM</v>
          </cell>
          <cell r="Q325">
            <v>43315</v>
          </cell>
          <cell r="R325">
            <v>532</v>
          </cell>
          <cell r="S325">
            <v>0</v>
          </cell>
          <cell r="T325">
            <v>5216</v>
          </cell>
          <cell r="U325" t="str">
            <v>03.06.26</v>
          </cell>
          <cell r="V325">
            <v>0.13514989266636712</v>
          </cell>
          <cell r="W325">
            <v>1.3872623959245342E-2</v>
          </cell>
          <cell r="X325" t="str">
            <v xml:space="preserve">STABLE </v>
          </cell>
          <cell r="Y325" t="str">
            <v>PAID</v>
          </cell>
          <cell r="Z325" t="str">
            <v>PAID</v>
          </cell>
          <cell r="AA325" t="str">
            <v>PAID</v>
          </cell>
          <cell r="AD325" t="str">
            <v>CAVNA</v>
          </cell>
          <cell r="AF325" t="str">
            <v>ELG</v>
          </cell>
          <cell r="AH325" t="str">
            <v>CHIKHALI</v>
          </cell>
          <cell r="AL325">
            <v>10364</v>
          </cell>
          <cell r="AM325">
            <v>43315</v>
          </cell>
          <cell r="AN325">
            <v>87</v>
          </cell>
          <cell r="AO325">
            <v>86</v>
          </cell>
          <cell r="AP325" t="str">
            <v>STABLE</v>
          </cell>
          <cell r="AU325" t="str">
            <v>NPA</v>
          </cell>
          <cell r="AV325" t="str">
            <v>MH14LM3157</v>
          </cell>
          <cell r="AW325" t="str">
            <v>TVS JUPITER 125 DISC</v>
          </cell>
          <cell r="AX325">
            <v>45381</v>
          </cell>
          <cell r="AY325">
            <v>36</v>
          </cell>
          <cell r="AZ325" t="str">
            <v>02.07.26</v>
          </cell>
          <cell r="BA325" t="str">
            <v>KAILASH ATKARI</v>
          </cell>
          <cell r="BU325">
            <v>1</v>
          </cell>
          <cell r="BX325">
            <v>1</v>
          </cell>
          <cell r="ER325">
            <v>2</v>
          </cell>
          <cell r="ES325">
            <v>1</v>
          </cell>
          <cell r="ET325" t="str">
            <v>ZBHT0011</v>
          </cell>
          <cell r="EU325" t="str">
            <v>Aofhjx3kD7</v>
          </cell>
          <cell r="EV325" t="str">
            <v>Allocated</v>
          </cell>
          <cell r="EW325" t="str">
            <v>Address Not Found (NC_ANF)</v>
          </cell>
          <cell r="EX325" t="str">
            <v xml:space="preserve">Visit cm residence address cm residence address not found short address </v>
          </cell>
          <cell r="EY325">
            <v>46210</v>
          </cell>
        </row>
        <row r="326">
          <cell r="A326">
            <v>463198993</v>
          </cell>
          <cell r="B326" t="str">
            <v>SAURABH CHANDRAKANT DESHPANDE</v>
          </cell>
          <cell r="C326" t="str">
            <v>ONLINE</v>
          </cell>
          <cell r="D326" t="str">
            <v>23.07.26</v>
          </cell>
          <cell r="E326">
            <v>3900</v>
          </cell>
          <cell r="I326">
            <v>3768</v>
          </cell>
          <cell r="J326">
            <v>3768</v>
          </cell>
          <cell r="K326">
            <v>3785</v>
          </cell>
          <cell r="L326">
            <v>3636</v>
          </cell>
          <cell r="M326">
            <v>1</v>
          </cell>
          <cell r="N326" t="str">
            <v xml:space="preserve">STABLE </v>
          </cell>
          <cell r="O326" t="str">
            <v>PAID</v>
          </cell>
          <cell r="P326" t="str">
            <v>AKSHAY KARALE</v>
          </cell>
          <cell r="Q326">
            <v>43106</v>
          </cell>
          <cell r="R326">
            <v>17</v>
          </cell>
          <cell r="S326">
            <v>0</v>
          </cell>
          <cell r="T326">
            <v>6185</v>
          </cell>
          <cell r="U326" t="str">
            <v>-</v>
          </cell>
          <cell r="V326">
            <v>3.6787844120620874E-2</v>
          </cell>
          <cell r="W326">
            <v>2.270380480469287E-3</v>
          </cell>
          <cell r="X326" t="str">
            <v xml:space="preserve">STABLE </v>
          </cell>
          <cell r="Y326" t="str">
            <v>PTP</v>
          </cell>
          <cell r="Z326" t="str">
            <v>-</v>
          </cell>
          <cell r="AA326" t="str">
            <v>PTP</v>
          </cell>
          <cell r="AC326">
            <v>23</v>
          </cell>
          <cell r="AD326" t="str">
            <v>CAVA</v>
          </cell>
          <cell r="AF326" t="str">
            <v>-</v>
          </cell>
          <cell r="AH326" t="str">
            <v>BHOR</v>
          </cell>
          <cell r="AL326">
            <v>9970</v>
          </cell>
          <cell r="AM326">
            <v>43106</v>
          </cell>
          <cell r="AN326">
            <v>26</v>
          </cell>
          <cell r="AO326">
            <v>25</v>
          </cell>
          <cell r="AP326" t="str">
            <v>STABLE</v>
          </cell>
          <cell r="AU326" t="str">
            <v>REGULAR</v>
          </cell>
          <cell r="AV326" t="str">
            <v>MH12WW2475</v>
          </cell>
          <cell r="AW326" t="str">
            <v>ACCESS 125 BT CONNECT ED DISC</v>
          </cell>
          <cell r="AX326">
            <v>45456</v>
          </cell>
          <cell r="AY326">
            <v>36</v>
          </cell>
          <cell r="AZ326" t="str">
            <v>10.07.26</v>
          </cell>
          <cell r="BA326" t="str">
            <v>VIJAY NIKAM</v>
          </cell>
          <cell r="CM326">
            <v>1</v>
          </cell>
          <cell r="ER326">
            <v>1</v>
          </cell>
          <cell r="ES326">
            <v>1</v>
          </cell>
          <cell r="ET326" t="str">
            <v>DUWT0011</v>
          </cell>
        </row>
        <row r="327">
          <cell r="A327">
            <v>466024248</v>
          </cell>
          <cell r="B327" t="str">
            <v>SIDDHARTH AUDUMBAR LOKHANDE</v>
          </cell>
          <cell r="I327">
            <v>3886</v>
          </cell>
          <cell r="J327">
            <v>3982</v>
          </cell>
          <cell r="K327">
            <v>200</v>
          </cell>
          <cell r="L327">
            <v>7868</v>
          </cell>
          <cell r="M327">
            <v>2</v>
          </cell>
          <cell r="N327" t="str">
            <v>FLOW</v>
          </cell>
          <cell r="O327" t="str">
            <v>UNPAID</v>
          </cell>
          <cell r="P327" t="str">
            <v>SWAPNIL JADHAV</v>
          </cell>
          <cell r="Q327">
            <v>42930</v>
          </cell>
          <cell r="R327">
            <v>104</v>
          </cell>
          <cell r="S327">
            <v>0</v>
          </cell>
          <cell r="T327">
            <v>1800</v>
          </cell>
          <cell r="U327" t="str">
            <v>-</v>
          </cell>
          <cell r="V327">
            <v>0.2406930344680499</v>
          </cell>
          <cell r="W327">
            <v>7.981986272716483E-3</v>
          </cell>
          <cell r="X327" t="str">
            <v>FLOW</v>
          </cell>
          <cell r="Y327" t="str">
            <v>-</v>
          </cell>
          <cell r="Z327" t="str">
            <v>-</v>
          </cell>
          <cell r="AA327" t="str">
            <v>-</v>
          </cell>
          <cell r="AF327" t="str">
            <v>-</v>
          </cell>
          <cell r="AH327" t="str">
            <v>DHANKWADI</v>
          </cell>
          <cell r="AL327">
            <v>5886</v>
          </cell>
          <cell r="AM327">
            <v>42930</v>
          </cell>
          <cell r="AN327">
            <v>56</v>
          </cell>
          <cell r="AO327">
            <v>85</v>
          </cell>
          <cell r="AP327" t="str">
            <v>FLOW</v>
          </cell>
          <cell r="AU327" t="str">
            <v>REGULAR</v>
          </cell>
          <cell r="AV327" t="str">
            <v>MH12VK8181</v>
          </cell>
          <cell r="AW327" t="str">
            <v>HIMALAYAN SLEET BLACK</v>
          </cell>
          <cell r="AX327">
            <v>45777</v>
          </cell>
          <cell r="AY327">
            <v>24</v>
          </cell>
          <cell r="AZ327" t="str">
            <v>10.07.26</v>
          </cell>
          <cell r="BA327" t="str">
            <v>VIJAY NIKAM</v>
          </cell>
          <cell r="CP327">
            <v>1</v>
          </cell>
          <cell r="ER327">
            <v>1</v>
          </cell>
          <cell r="ES327">
            <v>1</v>
          </cell>
          <cell r="ET327" t="str">
            <v>DUWT0031</v>
          </cell>
        </row>
        <row r="328">
          <cell r="A328">
            <v>463072757</v>
          </cell>
          <cell r="B328" t="str">
            <v>RUSHIKESH DAULAT GAIKWAD</v>
          </cell>
          <cell r="I328">
            <v>3444</v>
          </cell>
          <cell r="J328">
            <v>6849</v>
          </cell>
          <cell r="K328">
            <v>3692</v>
          </cell>
          <cell r="L328">
            <v>10293</v>
          </cell>
          <cell r="M328">
            <v>2</v>
          </cell>
          <cell r="N328" t="str">
            <v>FLOW</v>
          </cell>
          <cell r="O328" t="str">
            <v>UNPAID</v>
          </cell>
          <cell r="P328" t="str">
            <v>AKSHAY KARALE</v>
          </cell>
          <cell r="Q328">
            <v>42691</v>
          </cell>
          <cell r="R328">
            <v>287</v>
          </cell>
          <cell r="S328">
            <v>0</v>
          </cell>
          <cell r="T328">
            <v>6292</v>
          </cell>
          <cell r="U328" t="str">
            <v>25.06.26</v>
          </cell>
          <cell r="V328">
            <v>0.19301315962646295</v>
          </cell>
          <cell r="W328">
            <v>7.9375489394022669E-3</v>
          </cell>
          <cell r="X328" t="str">
            <v xml:space="preserve">STABLE </v>
          </cell>
          <cell r="Y328" t="str">
            <v>PTP</v>
          </cell>
          <cell r="Z328" t="str">
            <v>PTP</v>
          </cell>
          <cell r="AA328" t="str">
            <v>PTP</v>
          </cell>
          <cell r="AC328">
            <v>28</v>
          </cell>
          <cell r="AD328" t="str">
            <v>CAVA</v>
          </cell>
          <cell r="AF328" t="str">
            <v>-</v>
          </cell>
          <cell r="AH328" t="str">
            <v>BHOR</v>
          </cell>
          <cell r="AL328">
            <v>6849</v>
          </cell>
          <cell r="AM328">
            <v>42691</v>
          </cell>
          <cell r="AN328">
            <v>57</v>
          </cell>
          <cell r="AO328">
            <v>86</v>
          </cell>
          <cell r="AP328" t="str">
            <v>FLOW</v>
          </cell>
          <cell r="AU328" t="str">
            <v>NPA</v>
          </cell>
          <cell r="AV328" t="str">
            <v>MH12WV7789</v>
          </cell>
          <cell r="AW328" t="str">
            <v>SPLENDOR PLUS I3S DRSC FI</v>
          </cell>
          <cell r="AX328">
            <v>45444</v>
          </cell>
          <cell r="AY328">
            <v>36</v>
          </cell>
          <cell r="AZ328" t="str">
            <v>02.07.26</v>
          </cell>
          <cell r="BA328" t="str">
            <v>VIJAY NIKAM</v>
          </cell>
          <cell r="BR328">
            <v>1</v>
          </cell>
          <cell r="ER328">
            <v>1</v>
          </cell>
          <cell r="ES328">
            <v>1</v>
          </cell>
          <cell r="ET328" t="str">
            <v>DUWT0011</v>
          </cell>
          <cell r="EU328" t="str">
            <v>GPPLtjdBim</v>
          </cell>
          <cell r="EV328" t="str">
            <v>Allocated</v>
          </cell>
          <cell r="EW328" t="str">
            <v>Promise To Pay (PTP)</v>
          </cell>
          <cell r="EX328" t="str">
            <v xml:space="preserve">Customer home visit promise to pay amount 4000 PTP date 20.07.2026 </v>
          </cell>
          <cell r="EY328">
            <v>46223</v>
          </cell>
        </row>
        <row r="329">
          <cell r="A329">
            <v>461184027</v>
          </cell>
          <cell r="B329" t="str">
            <v>GANESH BABASAHEB BANE</v>
          </cell>
          <cell r="I329">
            <v>5104</v>
          </cell>
          <cell r="J329">
            <v>14688</v>
          </cell>
          <cell r="K329">
            <v>5084</v>
          </cell>
          <cell r="L329">
            <v>19792</v>
          </cell>
          <cell r="M329">
            <v>3</v>
          </cell>
          <cell r="N329" t="str">
            <v>FLOW</v>
          </cell>
          <cell r="O329" t="str">
            <v>UNPAID</v>
          </cell>
          <cell r="P329" t="str">
            <v>UDAY SOHANE</v>
          </cell>
          <cell r="Q329">
            <v>42629.599999999999</v>
          </cell>
          <cell r="R329">
            <v>604</v>
          </cell>
          <cell r="S329">
            <v>0</v>
          </cell>
          <cell r="T329">
            <v>2250</v>
          </cell>
          <cell r="U329" t="str">
            <v>-</v>
          </cell>
          <cell r="V329">
            <v>0.52448144378805395</v>
          </cell>
          <cell r="W329">
            <v>1.3653108861434726E-2</v>
          </cell>
          <cell r="X329" t="str">
            <v>FLOW</v>
          </cell>
          <cell r="Y329" t="str">
            <v>RTP</v>
          </cell>
          <cell r="Z329" t="str">
            <v>-</v>
          </cell>
          <cell r="AA329" t="str">
            <v>RTP</v>
          </cell>
          <cell r="AB329" t="str">
            <v>Financail Problem</v>
          </cell>
          <cell r="AD329" t="str">
            <v>CNAVNA</v>
          </cell>
          <cell r="AF329" t="str">
            <v>ELG</v>
          </cell>
          <cell r="AH329" t="str">
            <v>KASARWADI</v>
          </cell>
          <cell r="AL329">
            <v>17542</v>
          </cell>
          <cell r="AM329">
            <v>42629.599999999999</v>
          </cell>
          <cell r="AN329">
            <v>87</v>
          </cell>
          <cell r="AO329">
            <v>116</v>
          </cell>
          <cell r="AP329" t="str">
            <v>FLOW</v>
          </cell>
          <cell r="AU329" t="str">
            <v>-</v>
          </cell>
          <cell r="AV329" t="str">
            <v>MH14LG1435</v>
          </cell>
          <cell r="AW329" t="str">
            <v>BAJAJ PULSAR 220 ABS</v>
          </cell>
          <cell r="AX329">
            <v>45280</v>
          </cell>
          <cell r="AY329">
            <v>36</v>
          </cell>
          <cell r="AZ329" t="str">
            <v>06.07.26</v>
          </cell>
          <cell r="BA329" t="str">
            <v>VIJAY NIKAM</v>
          </cell>
          <cell r="EO329">
            <v>1</v>
          </cell>
          <cell r="ER329">
            <v>1</v>
          </cell>
          <cell r="ES329">
            <v>1</v>
          </cell>
          <cell r="ET329" t="str">
            <v>DUWT0025</v>
          </cell>
          <cell r="EU329" t="e">
            <v>#N/A</v>
          </cell>
          <cell r="EV329" t="str">
            <v>Allocated</v>
          </cell>
          <cell r="EW329" t="str">
            <v>No Intention to pay (NITP)</v>
          </cell>
          <cell r="EX329" t="str">
            <v>Visited customer office address customer said his brother is admit in hospital due to kidney stone operation. Customer said due to medical problem facing financial issue not able to make the payment</v>
          </cell>
          <cell r="EY329">
            <v>46204</v>
          </cell>
        </row>
        <row r="330">
          <cell r="A330">
            <v>461404386</v>
          </cell>
          <cell r="B330" t="str">
            <v>ASHOK DADASAHEB SABLE</v>
          </cell>
          <cell r="I330">
            <v>3667</v>
          </cell>
          <cell r="J330">
            <v>21997</v>
          </cell>
          <cell r="K330">
            <v>4614</v>
          </cell>
          <cell r="L330">
            <v>25664</v>
          </cell>
          <cell r="M330">
            <v>6</v>
          </cell>
          <cell r="N330" t="str">
            <v>FLOW</v>
          </cell>
          <cell r="O330" t="str">
            <v>UNPAID</v>
          </cell>
          <cell r="P330" t="str">
            <v>AMOL DHUMAL</v>
          </cell>
          <cell r="Q330">
            <v>42600.59</v>
          </cell>
          <cell r="R330">
            <v>952</v>
          </cell>
          <cell r="S330">
            <v>0</v>
          </cell>
          <cell r="T330">
            <v>2700</v>
          </cell>
          <cell r="U330" t="str">
            <v>FLOW</v>
          </cell>
          <cell r="V330">
            <v>7.3362137619092341E-2</v>
          </cell>
          <cell r="W330">
            <v>1.8620818196424159E-2</v>
          </cell>
          <cell r="X330" t="str">
            <v>FLOW</v>
          </cell>
          <cell r="Y330" t="str">
            <v>NC</v>
          </cell>
          <cell r="Z330" t="str">
            <v>NC</v>
          </cell>
          <cell r="AA330" t="str">
            <v>NC</v>
          </cell>
          <cell r="AB330" t="str">
            <v>Shifted</v>
          </cell>
          <cell r="AD330" t="str">
            <v>CNAVNA</v>
          </cell>
          <cell r="AF330" t="str">
            <v>ELG</v>
          </cell>
          <cell r="AH330" t="str">
            <v>SHIRUR</v>
          </cell>
          <cell r="AL330">
            <v>21997</v>
          </cell>
          <cell r="AM330">
            <v>42600.59</v>
          </cell>
          <cell r="AN330">
            <v>177</v>
          </cell>
          <cell r="AO330">
            <v>206</v>
          </cell>
          <cell r="AP330" t="str">
            <v>FLOW</v>
          </cell>
          <cell r="AU330" t="str">
            <v>NPA</v>
          </cell>
          <cell r="AV330" t="str">
            <v>MH12WH3414</v>
          </cell>
          <cell r="AW330" t="str">
            <v>SPLENDOR PLUS I3S BS6 FI DRUM SELF</v>
          </cell>
          <cell r="AX330">
            <v>45297</v>
          </cell>
          <cell r="AY330">
            <v>36</v>
          </cell>
          <cell r="AZ330" t="str">
            <v>02.07.26</v>
          </cell>
          <cell r="BA330" t="str">
            <v>KAILASH ATKARI</v>
          </cell>
          <cell r="BL330">
            <v>1</v>
          </cell>
          <cell r="ER330">
            <v>1</v>
          </cell>
          <cell r="ES330">
            <v>1</v>
          </cell>
          <cell r="ET330" t="str">
            <v>ZBHT0024</v>
          </cell>
          <cell r="EU330" t="str">
            <v>A2gFwOLSDz</v>
          </cell>
          <cell r="EV330" t="str">
            <v>Allocated</v>
          </cell>
          <cell r="EW330" t="str">
            <v>Door Locked (NC_DL)</v>
          </cell>
          <cell r="EX330" t="str">
            <v xml:space="preserve">Door lock </v>
          </cell>
          <cell r="EY330">
            <v>46207</v>
          </cell>
        </row>
        <row r="331">
          <cell r="A331">
            <v>464961061</v>
          </cell>
          <cell r="B331" t="str">
            <v>MOHD FAIZUR RAHMAN SHAIKH JAMALODDIN</v>
          </cell>
          <cell r="I331">
            <v>5725</v>
          </cell>
          <cell r="J331">
            <v>9907.35</v>
          </cell>
          <cell r="K331">
            <v>4465.3500000000004</v>
          </cell>
          <cell r="L331">
            <v>15632.35</v>
          </cell>
          <cell r="M331">
            <v>2</v>
          </cell>
          <cell r="N331" t="str">
            <v>FLOW</v>
          </cell>
          <cell r="O331" t="str">
            <v>UNPAID</v>
          </cell>
          <cell r="P331" t="str">
            <v>AKSHAY KARALE</v>
          </cell>
          <cell r="Q331">
            <v>41804.35</v>
          </cell>
          <cell r="R331">
            <v>283</v>
          </cell>
          <cell r="S331">
            <v>0</v>
          </cell>
          <cell r="T331">
            <v>1800</v>
          </cell>
          <cell r="U331" t="str">
            <v>20.06.26</v>
          </cell>
          <cell r="V331">
            <v>0.18900446650653596</v>
          </cell>
          <cell r="W331">
            <v>7.7726938700171267E-3</v>
          </cell>
          <cell r="X331" t="str">
            <v>FLOW</v>
          </cell>
          <cell r="Y331" t="str">
            <v>NC</v>
          </cell>
          <cell r="Z331" t="str">
            <v>NC</v>
          </cell>
          <cell r="AA331" t="str">
            <v>NC</v>
          </cell>
          <cell r="AB331" t="str">
            <v>Shifted</v>
          </cell>
          <cell r="AD331" t="str">
            <v>CNAVNA</v>
          </cell>
          <cell r="AF331" t="str">
            <v>-</v>
          </cell>
          <cell r="AH331" t="str">
            <v>KHED SHIVAPUR</v>
          </cell>
          <cell r="AL331">
            <v>9907.35</v>
          </cell>
          <cell r="AM331">
            <v>41804.35</v>
          </cell>
          <cell r="AN331">
            <v>56</v>
          </cell>
          <cell r="AO331">
            <v>85</v>
          </cell>
          <cell r="AP331" t="str">
            <v>FLOW</v>
          </cell>
          <cell r="AU331" t="str">
            <v>REGULAR</v>
          </cell>
          <cell r="AV331" t="str">
            <v>MH37AG0854</v>
          </cell>
          <cell r="AW331" t="str">
            <v>HUNTER 350 DAPPER WHITE</v>
          </cell>
          <cell r="AX331">
            <v>45642</v>
          </cell>
          <cell r="AY331">
            <v>24</v>
          </cell>
          <cell r="AZ331" t="str">
            <v>02.07.26</v>
          </cell>
          <cell r="BA331" t="str">
            <v>VIJAY NIKAM</v>
          </cell>
          <cell r="BL331">
            <v>1</v>
          </cell>
          <cell r="ER331">
            <v>1</v>
          </cell>
          <cell r="ES331">
            <v>1</v>
          </cell>
          <cell r="ET331" t="str">
            <v>DUWT0011</v>
          </cell>
          <cell r="EU331" t="str">
            <v>GosgGm2xbc</v>
          </cell>
          <cell r="EV331" t="str">
            <v>Allocated</v>
          </cell>
          <cell r="EW331" t="str">
            <v>Others (NC_OTHER)</v>
          </cell>
          <cell r="EX331" t="str">
            <v xml:space="preserve">Customer not work in company address company name fabrication welding Technology </v>
          </cell>
          <cell r="EY331">
            <v>46207</v>
          </cell>
        </row>
        <row r="332">
          <cell r="A332">
            <v>463648401</v>
          </cell>
          <cell r="B332" t="str">
            <v>SUSLADE AKSHAY RAKHMAJI</v>
          </cell>
          <cell r="I332">
            <v>6271</v>
          </cell>
          <cell r="J332">
            <v>30787</v>
          </cell>
          <cell r="K332">
            <v>6612</v>
          </cell>
          <cell r="L332">
            <v>37058</v>
          </cell>
          <cell r="M332">
            <v>5</v>
          </cell>
          <cell r="N332" t="str">
            <v>FLOW</v>
          </cell>
          <cell r="O332" t="str">
            <v>UNPAID</v>
          </cell>
          <cell r="P332" t="str">
            <v>AMOL DHUMAL</v>
          </cell>
          <cell r="Q332">
            <v>41411</v>
          </cell>
          <cell r="R332">
            <v>909</v>
          </cell>
          <cell r="S332">
            <v>0</v>
          </cell>
          <cell r="T332">
            <v>2697</v>
          </cell>
          <cell r="U332" t="str">
            <v>-</v>
          </cell>
          <cell r="V332">
            <v>0.89865320289107176</v>
          </cell>
          <cell r="W332">
            <v>1.851100002911802E-2</v>
          </cell>
          <cell r="X332" t="str">
            <v>FLOW</v>
          </cell>
          <cell r="Y332" t="str">
            <v>RTP</v>
          </cell>
          <cell r="Z332" t="str">
            <v>-</v>
          </cell>
          <cell r="AA332" t="str">
            <v>RTP</v>
          </cell>
          <cell r="AB332" t="str">
            <v>Vehicle stolen</v>
          </cell>
          <cell r="AD332" t="str">
            <v>CAVNA</v>
          </cell>
          <cell r="AF332" t="str">
            <v>ELG</v>
          </cell>
          <cell r="AH332" t="str">
            <v>RANJAN GAON</v>
          </cell>
          <cell r="AL332">
            <v>30787</v>
          </cell>
          <cell r="AM332">
            <v>41411</v>
          </cell>
          <cell r="AN332">
            <v>146</v>
          </cell>
          <cell r="AO332">
            <v>175</v>
          </cell>
          <cell r="AP332" t="str">
            <v>FLOW</v>
          </cell>
          <cell r="AU332" t="str">
            <v>NPA</v>
          </cell>
          <cell r="AV332" t="str">
            <v>MH16DL8169</v>
          </cell>
          <cell r="AW332" t="str">
            <v>HONDA UNICORN 160 BS6</v>
          </cell>
          <cell r="AX332">
            <v>45507</v>
          </cell>
          <cell r="AY332">
            <v>24</v>
          </cell>
          <cell r="AZ332" t="str">
            <v>02.07.26</v>
          </cell>
          <cell r="BA332" t="str">
            <v>KAILASH ATKARI</v>
          </cell>
          <cell r="BU332">
            <v>1</v>
          </cell>
          <cell r="BX332">
            <v>1</v>
          </cell>
          <cell r="ER332">
            <v>2</v>
          </cell>
          <cell r="ES332">
            <v>1</v>
          </cell>
          <cell r="ET332" t="str">
            <v>ZBHT0024</v>
          </cell>
          <cell r="EU332" t="str">
            <v>k2sr_HTZjc</v>
          </cell>
          <cell r="EV332" t="str">
            <v>Allocated</v>
          </cell>
          <cell r="EW332" t="str">
            <v>Address Not Found (NC_ANF)</v>
          </cell>
          <cell r="EX332" t="str">
            <v xml:space="preserve">Address not found </v>
          </cell>
          <cell r="EY332">
            <v>46210</v>
          </cell>
        </row>
        <row r="333">
          <cell r="A333">
            <v>463069843</v>
          </cell>
          <cell r="B333" t="str">
            <v>DEEPAK</v>
          </cell>
          <cell r="C333" t="str">
            <v>ONLINE</v>
          </cell>
          <cell r="D333" t="str">
            <v>28.07.26</v>
          </cell>
          <cell r="E333">
            <v>3630</v>
          </cell>
          <cell r="I333">
            <v>3528</v>
          </cell>
          <cell r="J333">
            <v>3401</v>
          </cell>
          <cell r="K333">
            <v>3498</v>
          </cell>
          <cell r="L333">
            <v>3299</v>
          </cell>
          <cell r="M333">
            <v>1</v>
          </cell>
          <cell r="N333" t="str">
            <v xml:space="preserve">STABLE </v>
          </cell>
          <cell r="O333" t="str">
            <v>PAID</v>
          </cell>
          <cell r="P333" t="str">
            <v>VIKRAM GAIKWAD</v>
          </cell>
          <cell r="Q333">
            <v>41212</v>
          </cell>
          <cell r="R333">
            <v>97</v>
          </cell>
          <cell r="S333">
            <v>0</v>
          </cell>
          <cell r="T333">
            <v>0</v>
          </cell>
          <cell r="U333" t="str">
            <v>29.06.26</v>
          </cell>
          <cell r="V333">
            <v>2.8108998692289066E-2</v>
          </cell>
          <cell r="W333">
            <v>2.170624051433681E-3</v>
          </cell>
          <cell r="X333" t="str">
            <v xml:space="preserve">STABLE </v>
          </cell>
          <cell r="Y333" t="str">
            <v>PTP</v>
          </cell>
          <cell r="Z333" t="str">
            <v>PTP</v>
          </cell>
          <cell r="AA333" t="str">
            <v>PTP</v>
          </cell>
          <cell r="AC333">
            <v>29</v>
          </cell>
          <cell r="AD333" t="str">
            <v>CAVNA</v>
          </cell>
          <cell r="AF333" t="str">
            <v>-</v>
          </cell>
          <cell r="AH333" t="str">
            <v>YERWADA</v>
          </cell>
          <cell r="AL333">
            <v>3498</v>
          </cell>
          <cell r="AM333">
            <v>41212</v>
          </cell>
          <cell r="AN333">
            <v>26</v>
          </cell>
          <cell r="AO333">
            <v>25</v>
          </cell>
          <cell r="AP333" t="str">
            <v>STABLE</v>
          </cell>
          <cell r="AU333" t="str">
            <v>-</v>
          </cell>
          <cell r="AV333" t="str">
            <v>MH12WV9538</v>
          </cell>
          <cell r="AW333" t="str">
            <v>HONDA ACTIVA 125 SMART</v>
          </cell>
          <cell r="AX333">
            <v>45443</v>
          </cell>
          <cell r="AY333">
            <v>36</v>
          </cell>
          <cell r="AZ333" t="str">
            <v>06.07.26</v>
          </cell>
          <cell r="BA333" t="str">
            <v>VIJAY NIKAM</v>
          </cell>
          <cell r="EO333">
            <v>1</v>
          </cell>
          <cell r="ER333">
            <v>1</v>
          </cell>
          <cell r="ES333">
            <v>1</v>
          </cell>
          <cell r="ET333" t="str">
            <v>ZBHT0012</v>
          </cell>
          <cell r="EU333" t="e">
            <v>#N/A</v>
          </cell>
          <cell r="EV333" t="str">
            <v>Allocated</v>
          </cell>
          <cell r="EW333" t="e">
            <v>#N/A</v>
          </cell>
          <cell r="EX333" t="e">
            <v>#N/A</v>
          </cell>
          <cell r="EY333" t="e">
            <v>#N/A</v>
          </cell>
        </row>
        <row r="334">
          <cell r="A334">
            <v>136775582</v>
          </cell>
          <cell r="B334" t="str">
            <v>ATUL RAOSAHEB NANAVARE</v>
          </cell>
          <cell r="C334" t="str">
            <v>ONLINE</v>
          </cell>
          <cell r="D334" t="str">
            <v>21.07.26</v>
          </cell>
          <cell r="E334">
            <v>6200</v>
          </cell>
          <cell r="I334">
            <v>6125</v>
          </cell>
          <cell r="J334">
            <v>6003</v>
          </cell>
          <cell r="K334">
            <v>6097</v>
          </cell>
          <cell r="L334">
            <v>5928</v>
          </cell>
          <cell r="M334">
            <v>1</v>
          </cell>
          <cell r="N334" t="str">
            <v xml:space="preserve">STABLE </v>
          </cell>
          <cell r="O334" t="str">
            <v>PAID</v>
          </cell>
          <cell r="P334" t="str">
            <v>SWAPNIL JADHAV</v>
          </cell>
          <cell r="Q334">
            <v>41142.400000000001</v>
          </cell>
          <cell r="R334">
            <v>94</v>
          </cell>
          <cell r="S334">
            <v>0</v>
          </cell>
          <cell r="T334">
            <v>1350</v>
          </cell>
          <cell r="U334" t="str">
            <v>30.06.26</v>
          </cell>
          <cell r="V334">
            <v>3.5456062069756759E-2</v>
          </cell>
          <cell r="W334">
            <v>2.1669582396803139E-3</v>
          </cell>
          <cell r="X334" t="str">
            <v xml:space="preserve">STABLE </v>
          </cell>
          <cell r="Y334" t="str">
            <v>MPTP</v>
          </cell>
          <cell r="Z334" t="str">
            <v>MPTP</v>
          </cell>
          <cell r="AA334" t="str">
            <v>MPTP</v>
          </cell>
          <cell r="AB334" t="str">
            <v>Shifted</v>
          </cell>
          <cell r="AC334">
            <v>27</v>
          </cell>
          <cell r="AD334" t="str">
            <v>CNAVNA</v>
          </cell>
          <cell r="AF334" t="str">
            <v>-</v>
          </cell>
          <cell r="AH334" t="str">
            <v>AMBEGAON BK</v>
          </cell>
          <cell r="AL334">
            <v>6003</v>
          </cell>
          <cell r="AM334">
            <v>41142.400000000001</v>
          </cell>
          <cell r="AN334">
            <v>25</v>
          </cell>
          <cell r="AO334">
            <v>24</v>
          </cell>
          <cell r="AP334" t="str">
            <v>STABLE</v>
          </cell>
          <cell r="AU334" t="str">
            <v>NPA</v>
          </cell>
          <cell r="AV334" t="str">
            <v>MH12UY0202</v>
          </cell>
          <cell r="AW334" t="str">
            <v>CLASSIC SIGNALS 350 MARSH GREY</v>
          </cell>
          <cell r="AX334">
            <v>44909</v>
          </cell>
          <cell r="AY334">
            <v>48</v>
          </cell>
          <cell r="AZ334" t="str">
            <v>02.07.26</v>
          </cell>
          <cell r="BA334" t="str">
            <v>VIJAY NIKAM</v>
          </cell>
          <cell r="BR334">
            <v>1</v>
          </cell>
          <cell r="ER334">
            <v>1</v>
          </cell>
          <cell r="ES334">
            <v>1</v>
          </cell>
          <cell r="ET334" t="str">
            <v>DUWT0031</v>
          </cell>
          <cell r="EU334" t="str">
            <v>A6hq4at7Lm</v>
          </cell>
          <cell r="EV334" t="str">
            <v>Allocated</v>
          </cell>
          <cell r="EW334" t="str">
            <v>Shifted (NC_SFTD)</v>
          </cell>
          <cell r="EX334" t="str">
            <v xml:space="preserve">Customer shifted at residence address </v>
          </cell>
          <cell r="EY334">
            <v>46209</v>
          </cell>
        </row>
        <row r="335">
          <cell r="A335">
            <v>465282350</v>
          </cell>
          <cell r="B335" t="str">
            <v>ADITYA MARUTI KHAWALE</v>
          </cell>
          <cell r="I335">
            <v>4043</v>
          </cell>
          <cell r="J335">
            <v>12129</v>
          </cell>
          <cell r="K335">
            <v>4205</v>
          </cell>
          <cell r="L335">
            <v>16172</v>
          </cell>
          <cell r="M335">
            <v>3</v>
          </cell>
          <cell r="N335" t="str">
            <v>FLOW</v>
          </cell>
          <cell r="O335" t="str">
            <v>UNPAID</v>
          </cell>
          <cell r="P335" t="str">
            <v>NITIN KADAM</v>
          </cell>
          <cell r="Q335">
            <v>41113</v>
          </cell>
          <cell r="R335">
            <v>162</v>
          </cell>
          <cell r="S335">
            <v>0</v>
          </cell>
          <cell r="T335">
            <v>1800</v>
          </cell>
          <cell r="U335" t="str">
            <v>FLOW</v>
          </cell>
          <cell r="V335">
            <v>0.12827929209724925</v>
          </cell>
          <cell r="W335">
            <v>1.316738286589989E-2</v>
          </cell>
          <cell r="X335" t="str">
            <v>FLOW</v>
          </cell>
          <cell r="Y335" t="str">
            <v>NC</v>
          </cell>
          <cell r="Z335" t="str">
            <v>NC</v>
          </cell>
          <cell r="AA335" t="str">
            <v>NC</v>
          </cell>
          <cell r="AB335" t="str">
            <v>Shifted</v>
          </cell>
          <cell r="AD335" t="str">
            <v>CNAVNA</v>
          </cell>
          <cell r="AF335" t="str">
            <v>ELG</v>
          </cell>
          <cell r="AH335" t="str">
            <v>CHINCHWAD GAON</v>
          </cell>
          <cell r="AL335">
            <v>12129</v>
          </cell>
          <cell r="AM335">
            <v>41113</v>
          </cell>
          <cell r="AN335">
            <v>86</v>
          </cell>
          <cell r="AO335">
            <v>115</v>
          </cell>
          <cell r="AP335" t="str">
            <v>FLOW</v>
          </cell>
          <cell r="AU335" t="str">
            <v>REGULAR</v>
          </cell>
          <cell r="AV335" t="str">
            <v>MH14LN8288</v>
          </cell>
          <cell r="AW335" t="str">
            <v>BULLET 350 BLACK GOLD</v>
          </cell>
          <cell r="AX335">
            <v>45678</v>
          </cell>
          <cell r="AY335">
            <v>24</v>
          </cell>
          <cell r="AZ335" t="str">
            <v>02.07.26</v>
          </cell>
          <cell r="BA335" t="str">
            <v>KAILASH ATKARI</v>
          </cell>
          <cell r="BF335">
            <v>1</v>
          </cell>
          <cell r="ER335">
            <v>1</v>
          </cell>
          <cell r="ES335">
            <v>1</v>
          </cell>
          <cell r="ET335" t="str">
            <v>ZBHT0011</v>
          </cell>
          <cell r="EU335" t="str">
            <v>k2uLHz2x1m</v>
          </cell>
          <cell r="EV335" t="str">
            <v>Allocated</v>
          </cell>
          <cell r="EW335" t="str">
            <v>Shifted (NC_SFTD)</v>
          </cell>
          <cell r="EX335" t="str">
            <v xml:space="preserve">Visit cm residence address cm shifted </v>
          </cell>
          <cell r="EY335">
            <v>46205</v>
          </cell>
        </row>
        <row r="336">
          <cell r="A336">
            <v>462307995</v>
          </cell>
          <cell r="B336" t="str">
            <v>PRADNYA VIKAS PAWAR</v>
          </cell>
          <cell r="C336" t="str">
            <v>ONLINE</v>
          </cell>
          <cell r="D336" t="str">
            <v>31.07.26</v>
          </cell>
          <cell r="E336">
            <v>2610</v>
          </cell>
          <cell r="I336">
            <v>3777</v>
          </cell>
          <cell r="J336">
            <v>7548.99</v>
          </cell>
          <cell r="K336">
            <v>4074.99</v>
          </cell>
          <cell r="L336">
            <v>8715.99</v>
          </cell>
          <cell r="M336">
            <v>2</v>
          </cell>
          <cell r="N336" t="str">
            <v xml:space="preserve">STABLE </v>
          </cell>
          <cell r="O336" t="str">
            <v>PAID</v>
          </cell>
          <cell r="P336" t="str">
            <v>AMOL DHUMAL</v>
          </cell>
          <cell r="Q336">
            <v>40777</v>
          </cell>
          <cell r="R336">
            <v>303</v>
          </cell>
          <cell r="S336">
            <v>0</v>
          </cell>
          <cell r="T336">
            <v>6750</v>
          </cell>
          <cell r="U336" t="str">
            <v>30.06.26</v>
          </cell>
          <cell r="V336">
            <v>6.1892592514452408E-2</v>
          </cell>
          <cell r="W336">
            <v>7.5816784123587232E-3</v>
          </cell>
          <cell r="X336" t="str">
            <v xml:space="preserve">STABLE </v>
          </cell>
          <cell r="Y336" t="str">
            <v>MPTP</v>
          </cell>
          <cell r="Z336" t="str">
            <v>MPTP</v>
          </cell>
          <cell r="AA336" t="str">
            <v>MPTP</v>
          </cell>
          <cell r="AB336" t="str">
            <v>Shifted to pune</v>
          </cell>
          <cell r="AC336">
            <v>30</v>
          </cell>
          <cell r="AD336" t="str">
            <v>CAVNA</v>
          </cell>
          <cell r="AF336" t="str">
            <v>-</v>
          </cell>
          <cell r="AH336" t="str">
            <v>SHIRUR</v>
          </cell>
          <cell r="AL336">
            <v>7548.99</v>
          </cell>
          <cell r="AM336">
            <v>40777</v>
          </cell>
          <cell r="AN336">
            <v>57</v>
          </cell>
          <cell r="AO336">
            <v>86</v>
          </cell>
          <cell r="AP336" t="str">
            <v>FLOW</v>
          </cell>
          <cell r="AU336" t="str">
            <v>REGULAR</v>
          </cell>
          <cell r="AW336" t="str">
            <v>HONDA ACTIVA 125 DRUM ALLOY BSVI</v>
          </cell>
          <cell r="AX336">
            <v>45372</v>
          </cell>
          <cell r="AY336">
            <v>36</v>
          </cell>
          <cell r="AZ336" t="str">
            <v>02.07.26</v>
          </cell>
          <cell r="BA336" t="str">
            <v>KAILASH ATKARI</v>
          </cell>
          <cell r="BL336">
            <v>1</v>
          </cell>
          <cell r="ER336">
            <v>1</v>
          </cell>
          <cell r="ES336">
            <v>1</v>
          </cell>
          <cell r="ET336" t="str">
            <v>ZBHT0024</v>
          </cell>
          <cell r="EU336" t="str">
            <v>k2pMnnV_OMm</v>
          </cell>
          <cell r="EV336" t="str">
            <v>Allocated</v>
          </cell>
          <cell r="EW336" t="str">
            <v>Left Message (LMCB)</v>
          </cell>
          <cell r="EX336" t="str">
            <v xml:space="preserve">Meet father in law </v>
          </cell>
          <cell r="EY336">
            <v>46207</v>
          </cell>
        </row>
        <row r="337">
          <cell r="A337">
            <v>465527769</v>
          </cell>
          <cell r="B337" t="str">
            <v>SAHIL ARVIND KHANDARE</v>
          </cell>
          <cell r="C337" t="str">
            <v>ONLINE</v>
          </cell>
          <cell r="D337" t="str">
            <v>31.07.26</v>
          </cell>
          <cell r="E337">
            <v>5182</v>
          </cell>
          <cell r="I337">
            <v>4912</v>
          </cell>
          <cell r="J337">
            <v>4907</v>
          </cell>
          <cell r="K337">
            <v>5066</v>
          </cell>
          <cell r="L337">
            <v>4637</v>
          </cell>
          <cell r="M337">
            <v>1</v>
          </cell>
          <cell r="N337" t="str">
            <v xml:space="preserve">STABLE </v>
          </cell>
          <cell r="O337" t="str">
            <v>PAID</v>
          </cell>
          <cell r="P337" t="str">
            <v>AMIT GADE</v>
          </cell>
          <cell r="Q337">
            <v>40552</v>
          </cell>
          <cell r="R337">
            <v>159</v>
          </cell>
          <cell r="S337">
            <v>0</v>
          </cell>
          <cell r="T337">
            <v>4387</v>
          </cell>
          <cell r="U337" t="str">
            <v>FLOW</v>
          </cell>
          <cell r="V337">
            <v>4.8900880596909092E-2</v>
          </cell>
          <cell r="W337">
            <v>2.1358620434276093E-3</v>
          </cell>
          <cell r="X337" t="str">
            <v xml:space="preserve">STABLE </v>
          </cell>
          <cell r="Y337" t="str">
            <v>MPTP</v>
          </cell>
          <cell r="Z337" t="str">
            <v>NC</v>
          </cell>
          <cell r="AA337" t="str">
            <v>MPTP</v>
          </cell>
          <cell r="AB337" t="str">
            <v>Shifted</v>
          </cell>
          <cell r="AC337">
            <v>31</v>
          </cell>
          <cell r="AD337" t="str">
            <v>CAVNA</v>
          </cell>
          <cell r="AF337" t="str">
            <v>-</v>
          </cell>
          <cell r="AH337" t="str">
            <v>MEDANKAR WADI</v>
          </cell>
          <cell r="AL337">
            <v>9453</v>
          </cell>
          <cell r="AM337">
            <v>40552</v>
          </cell>
          <cell r="AN337">
            <v>26</v>
          </cell>
          <cell r="AO337">
            <v>55</v>
          </cell>
          <cell r="AP337" t="str">
            <v>FLOW</v>
          </cell>
          <cell r="AU337" t="str">
            <v>REGULAR</v>
          </cell>
          <cell r="AV337" t="str">
            <v>MH38AH9206</v>
          </cell>
          <cell r="AW337" t="str">
            <v>HONDA ACTIVA DLX 2B</v>
          </cell>
          <cell r="AX337">
            <v>45706</v>
          </cell>
          <cell r="AY337">
            <v>24</v>
          </cell>
          <cell r="AZ337" t="str">
            <v>10.07.26</v>
          </cell>
          <cell r="BA337" t="str">
            <v>KAILASH ATKARI</v>
          </cell>
          <cell r="CG337">
            <v>1</v>
          </cell>
          <cell r="ER337">
            <v>1</v>
          </cell>
          <cell r="ES337">
            <v>1</v>
          </cell>
          <cell r="ET337" t="str">
            <v>DUWT0017</v>
          </cell>
        </row>
        <row r="338">
          <cell r="A338">
            <v>462383949</v>
          </cell>
          <cell r="B338" t="str">
            <v>RAVINDRA KHANDU JADHAV</v>
          </cell>
          <cell r="C338" t="str">
            <v>COLLECT</v>
          </cell>
          <cell r="D338" t="str">
            <v>30.07.26</v>
          </cell>
          <cell r="E338">
            <v>3500</v>
          </cell>
          <cell r="I338">
            <v>3281</v>
          </cell>
          <cell r="J338">
            <v>13099</v>
          </cell>
          <cell r="K338">
            <v>4164</v>
          </cell>
          <cell r="L338">
            <v>12880</v>
          </cell>
          <cell r="M338">
            <v>4</v>
          </cell>
          <cell r="N338" t="str">
            <v xml:space="preserve">STABLE </v>
          </cell>
          <cell r="O338" t="str">
            <v>PAID</v>
          </cell>
          <cell r="P338" t="str">
            <v>ANWAR SHAIKH</v>
          </cell>
          <cell r="Q338">
            <v>40068</v>
          </cell>
          <cell r="R338">
            <v>908</v>
          </cell>
          <cell r="S338">
            <v>0</v>
          </cell>
          <cell r="T338">
            <v>0</v>
          </cell>
          <cell r="U338" t="str">
            <v>29.06.26</v>
          </cell>
          <cell r="V338">
            <v>0.36370419487965711</v>
          </cell>
          <cell r="W338">
            <v>1.5436375327645423E-2</v>
          </cell>
          <cell r="X338" t="str">
            <v xml:space="preserve">STABLE </v>
          </cell>
          <cell r="Y338" t="str">
            <v>-</v>
          </cell>
          <cell r="Z338" t="str">
            <v>BPTP</v>
          </cell>
          <cell r="AA338" t="str">
            <v>-</v>
          </cell>
          <cell r="AF338" t="str">
            <v>ELG</v>
          </cell>
          <cell r="AH338" t="str">
            <v>BOPODI</v>
          </cell>
          <cell r="AL338">
            <v>13099</v>
          </cell>
          <cell r="AM338">
            <v>40068</v>
          </cell>
          <cell r="AN338">
            <v>118</v>
          </cell>
          <cell r="AO338">
            <v>147</v>
          </cell>
          <cell r="AP338" t="str">
            <v>FLOW</v>
          </cell>
          <cell r="AU338" t="str">
            <v>NPA</v>
          </cell>
          <cell r="AV338" t="str">
            <v>MH12WQ4856</v>
          </cell>
          <cell r="AW338" t="str">
            <v>HONDA ACTIVA 6G H SMART</v>
          </cell>
          <cell r="AX338">
            <v>45380</v>
          </cell>
          <cell r="AY338">
            <v>36</v>
          </cell>
          <cell r="AZ338" t="str">
            <v>02.07.26</v>
          </cell>
          <cell r="BA338" t="str">
            <v>VIJAY NIKAM</v>
          </cell>
          <cell r="BL338">
            <v>1</v>
          </cell>
          <cell r="CP338">
            <v>2</v>
          </cell>
          <cell r="DQ338">
            <v>1</v>
          </cell>
          <cell r="EF338">
            <v>1</v>
          </cell>
          <cell r="EL338">
            <v>2</v>
          </cell>
          <cell r="ER338">
            <v>7</v>
          </cell>
          <cell r="ES338">
            <v>1</v>
          </cell>
          <cell r="ET338" t="str">
            <v>ZBHT0009</v>
          </cell>
          <cell r="EU338" t="str">
            <v>k6-taz-q_OI7</v>
          </cell>
          <cell r="EV338" t="str">
            <v>Allocated</v>
          </cell>
          <cell r="EW338" t="str">
            <v>Promise To Pay (PTP)</v>
          </cell>
          <cell r="EX338" t="str">
            <v>Customer promise pay online 3500 on 09/07</v>
          </cell>
          <cell r="EY338">
            <v>46212</v>
          </cell>
        </row>
        <row r="339">
          <cell r="A339">
            <v>136615657</v>
          </cell>
          <cell r="B339" t="str">
            <v>NIKITA SHIVAJI DHUMAL</v>
          </cell>
          <cell r="C339" t="str">
            <v>ONLINE</v>
          </cell>
          <cell r="D339" t="str">
            <v>29.07.26</v>
          </cell>
          <cell r="E339">
            <v>2461</v>
          </cell>
          <cell r="I339">
            <v>2461</v>
          </cell>
          <cell r="J339">
            <v>2371</v>
          </cell>
          <cell r="K339">
            <v>2412</v>
          </cell>
          <cell r="L339">
            <v>2371</v>
          </cell>
          <cell r="M339">
            <v>1</v>
          </cell>
          <cell r="N339" t="str">
            <v xml:space="preserve">STABLE </v>
          </cell>
          <cell r="O339" t="str">
            <v>PAID</v>
          </cell>
          <cell r="P339" t="str">
            <v>SUNNY SHINDE</v>
          </cell>
          <cell r="Q339">
            <v>39875.449999999997</v>
          </cell>
          <cell r="R339">
            <v>41</v>
          </cell>
          <cell r="S339">
            <v>0</v>
          </cell>
          <cell r="T339">
            <v>1350</v>
          </cell>
          <cell r="U339" t="str">
            <v>25.06.26</v>
          </cell>
          <cell r="V339">
            <v>4.2430611676093667E-2</v>
          </cell>
          <cell r="W339">
            <v>2.1002283517359307E-3</v>
          </cell>
          <cell r="X339" t="str">
            <v xml:space="preserve">STABLE </v>
          </cell>
          <cell r="Y339" t="str">
            <v>PTP</v>
          </cell>
          <cell r="Z339" t="str">
            <v>PTP</v>
          </cell>
          <cell r="AA339" t="str">
            <v>PTP</v>
          </cell>
          <cell r="AC339">
            <v>25</v>
          </cell>
          <cell r="AD339" t="str">
            <v>CAVA</v>
          </cell>
          <cell r="AF339" t="str">
            <v>-</v>
          </cell>
          <cell r="AH339" t="str">
            <v>BANNER</v>
          </cell>
          <cell r="AL339">
            <v>2371</v>
          </cell>
          <cell r="AM339">
            <v>39875.449999999997</v>
          </cell>
          <cell r="AN339">
            <v>25</v>
          </cell>
          <cell r="AO339">
            <v>24</v>
          </cell>
          <cell r="AP339" t="str">
            <v>STABLE</v>
          </cell>
          <cell r="AU339" t="str">
            <v>NPA</v>
          </cell>
          <cell r="AV339" t="str">
            <v>MH12UX9648</v>
          </cell>
          <cell r="AW339" t="str">
            <v>JUPITER BASIC</v>
          </cell>
          <cell r="AX339">
            <v>44902</v>
          </cell>
          <cell r="AY339">
            <v>60</v>
          </cell>
          <cell r="AZ339" t="str">
            <v>02.07.26</v>
          </cell>
          <cell r="BA339" t="str">
            <v>KAILASH ATKARI</v>
          </cell>
          <cell r="BL339">
            <v>1</v>
          </cell>
          <cell r="CG339">
            <v>1</v>
          </cell>
          <cell r="CV339">
            <v>1</v>
          </cell>
          <cell r="DB339">
            <v>1</v>
          </cell>
          <cell r="DE339">
            <v>1</v>
          </cell>
          <cell r="DW339">
            <v>1</v>
          </cell>
          <cell r="EI339">
            <v>1</v>
          </cell>
          <cell r="ER339">
            <v>7</v>
          </cell>
          <cell r="ES339">
            <v>1</v>
          </cell>
          <cell r="ET339" t="str">
            <v>DUWT0023</v>
          </cell>
          <cell r="EU339" t="str">
            <v>G2bAOLwFkF8m</v>
          </cell>
          <cell r="EV339" t="str">
            <v>Allocated</v>
          </cell>
          <cell r="EW339" t="str">
            <v>Left Message (LMCB)</v>
          </cell>
          <cell r="EX339" t="str">
            <v xml:space="preserve">Customer not available lm with relatives husband </v>
          </cell>
          <cell r="EY339">
            <v>46207</v>
          </cell>
        </row>
        <row r="340">
          <cell r="A340">
            <v>464301174</v>
          </cell>
          <cell r="B340" t="str">
            <v>SADIK IBRAHIM MULLA</v>
          </cell>
          <cell r="C340" t="str">
            <v>ONLINE</v>
          </cell>
          <cell r="D340" t="str">
            <v>10.07.26</v>
          </cell>
          <cell r="E340">
            <v>4020</v>
          </cell>
          <cell r="I340">
            <v>3976</v>
          </cell>
          <cell r="J340">
            <v>3882</v>
          </cell>
          <cell r="K340">
            <v>4008</v>
          </cell>
          <cell r="L340">
            <v>3838</v>
          </cell>
          <cell r="M340">
            <v>1</v>
          </cell>
          <cell r="N340" t="str">
            <v xml:space="preserve">STABLE </v>
          </cell>
          <cell r="O340" t="str">
            <v>PAID</v>
          </cell>
          <cell r="P340" t="str">
            <v>UDAY SOHANE</v>
          </cell>
          <cell r="Q340">
            <v>39874</v>
          </cell>
          <cell r="R340">
            <v>126</v>
          </cell>
          <cell r="S340">
            <v>0</v>
          </cell>
          <cell r="T340">
            <v>2700</v>
          </cell>
          <cell r="U340" t="str">
            <v>05.06.26 06.06.26</v>
          </cell>
          <cell r="V340">
            <v>3.3471896609799025E-2</v>
          </cell>
          <cell r="W340">
            <v>2.1001519806577358E-3</v>
          </cell>
          <cell r="X340" t="str">
            <v xml:space="preserve">STABLE </v>
          </cell>
          <cell r="Y340" t="str">
            <v>PAID</v>
          </cell>
          <cell r="Z340" t="str">
            <v>PAID</v>
          </cell>
          <cell r="AA340" t="str">
            <v>PAID</v>
          </cell>
          <cell r="AF340" t="str">
            <v>-</v>
          </cell>
          <cell r="AH340" t="str">
            <v>BHOSARI</v>
          </cell>
          <cell r="AL340">
            <v>3882</v>
          </cell>
          <cell r="AM340">
            <v>39874</v>
          </cell>
          <cell r="AN340">
            <v>26</v>
          </cell>
          <cell r="AO340">
            <v>25</v>
          </cell>
          <cell r="AP340" t="str">
            <v>STABLE</v>
          </cell>
          <cell r="AU340" t="str">
            <v>REGULAR</v>
          </cell>
          <cell r="AV340" t="str">
            <v>MH14LW5192</v>
          </cell>
          <cell r="AW340" t="str">
            <v>PASSION PLUS DRUM FI I3S</v>
          </cell>
          <cell r="AX340">
            <v>45578</v>
          </cell>
          <cell r="AY340">
            <v>30</v>
          </cell>
          <cell r="AZ340" t="str">
            <v>02.07.26</v>
          </cell>
          <cell r="BA340" t="str">
            <v>VIJAY NIKAM</v>
          </cell>
          <cell r="BI340">
            <v>1</v>
          </cell>
          <cell r="ER340">
            <v>1</v>
          </cell>
          <cell r="ES340">
            <v>1</v>
          </cell>
          <cell r="ET340" t="str">
            <v>DUWT0025</v>
          </cell>
          <cell r="EU340" t="str">
            <v>GPtD0cKdLc</v>
          </cell>
          <cell r="EV340" t="str">
            <v>Allocated</v>
          </cell>
          <cell r="EW340" t="str">
            <v>Promise To Pay (PTP)</v>
          </cell>
          <cell r="EX340" t="str">
            <v xml:space="preserve">Customer given ptp to online payment </v>
          </cell>
          <cell r="EY340">
            <v>46212</v>
          </cell>
        </row>
        <row r="341">
          <cell r="A341">
            <v>462801904</v>
          </cell>
          <cell r="B341" t="str">
            <v>BHARATIBAI LIMBRAJ BHONG</v>
          </cell>
          <cell r="C341" t="str">
            <v>ONLINE</v>
          </cell>
          <cell r="D341" t="str">
            <v>07.07.26</v>
          </cell>
          <cell r="E341">
            <v>3500</v>
          </cell>
          <cell r="I341">
            <v>3303</v>
          </cell>
          <cell r="J341">
            <v>8545</v>
          </cell>
          <cell r="K341">
            <v>2272</v>
          </cell>
          <cell r="L341">
            <v>8348</v>
          </cell>
          <cell r="M341">
            <v>3</v>
          </cell>
          <cell r="N341" t="str">
            <v xml:space="preserve">STABLE </v>
          </cell>
          <cell r="O341" t="str">
            <v>PAID</v>
          </cell>
          <cell r="P341" t="str">
            <v>AMOL DHUMAL</v>
          </cell>
          <cell r="Q341">
            <v>39832</v>
          </cell>
          <cell r="R341">
            <v>333</v>
          </cell>
          <cell r="S341">
            <v>0</v>
          </cell>
          <cell r="T341">
            <v>6750</v>
          </cell>
          <cell r="U341" t="str">
            <v>FLOW</v>
          </cell>
          <cell r="V341">
            <v>5.2011151163649613E-2</v>
          </cell>
          <cell r="W341">
            <v>1.275711318353135E-2</v>
          </cell>
          <cell r="X341" t="str">
            <v xml:space="preserve">STABLE </v>
          </cell>
          <cell r="Y341" t="str">
            <v>PAID</v>
          </cell>
          <cell r="Z341" t="str">
            <v>RTP</v>
          </cell>
          <cell r="AA341" t="str">
            <v>PAID</v>
          </cell>
          <cell r="AF341" t="str">
            <v>ELG</v>
          </cell>
          <cell r="AH341" t="str">
            <v>ALEGAON PAGA</v>
          </cell>
          <cell r="AL341">
            <v>8545</v>
          </cell>
          <cell r="AM341">
            <v>39832</v>
          </cell>
          <cell r="AN341">
            <v>87</v>
          </cell>
          <cell r="AO341">
            <v>86</v>
          </cell>
          <cell r="AP341" t="str">
            <v>STABLE</v>
          </cell>
          <cell r="AU341" t="str">
            <v>NPA</v>
          </cell>
          <cell r="AV341" t="str">
            <v>MH12YE1688</v>
          </cell>
          <cell r="AW341" t="str">
            <v>SPLENDOR PLUS I3S XTEC</v>
          </cell>
          <cell r="AX341">
            <v>45416</v>
          </cell>
          <cell r="AY341">
            <v>36</v>
          </cell>
          <cell r="AZ341" t="str">
            <v>02.07.26</v>
          </cell>
          <cell r="BA341" t="str">
            <v>KAILASH ATKARI</v>
          </cell>
          <cell r="BL341">
            <v>1</v>
          </cell>
          <cell r="ER341">
            <v>1</v>
          </cell>
          <cell r="ES341">
            <v>1</v>
          </cell>
          <cell r="ET341" t="str">
            <v>ZBHT0024</v>
          </cell>
          <cell r="EU341" t="str">
            <v>B6fAgKv3sDM7</v>
          </cell>
          <cell r="EV341" t="str">
            <v>Allocated</v>
          </cell>
          <cell r="EW341" t="str">
            <v>Left Message (LMCB)</v>
          </cell>
          <cell r="EX341" t="str">
            <v>Meet son</v>
          </cell>
          <cell r="EY341">
            <v>46207</v>
          </cell>
        </row>
        <row r="342">
          <cell r="A342">
            <v>461922570</v>
          </cell>
          <cell r="B342" t="str">
            <v>SHRADDHA SURESH NAWGHIRE</v>
          </cell>
          <cell r="I342">
            <v>3464</v>
          </cell>
          <cell r="J342">
            <v>17318</v>
          </cell>
          <cell r="K342">
            <v>4124</v>
          </cell>
          <cell r="L342">
            <v>20782</v>
          </cell>
          <cell r="M342">
            <v>5</v>
          </cell>
          <cell r="N342" t="str">
            <v>FLOW</v>
          </cell>
          <cell r="O342" t="str">
            <v>UNPAID</v>
          </cell>
          <cell r="P342" t="str">
            <v>SANDEEP KHAIRNAR</v>
          </cell>
          <cell r="Q342">
            <v>39804.07</v>
          </cell>
          <cell r="R342">
            <v>662</v>
          </cell>
          <cell r="S342">
            <v>0</v>
          </cell>
          <cell r="T342">
            <v>2250</v>
          </cell>
          <cell r="U342" t="str">
            <v>-</v>
          </cell>
          <cell r="V342">
            <v>0.65918163515642458</v>
          </cell>
          <cell r="W342">
            <v>1.7792691336336135E-2</v>
          </cell>
          <cell r="X342" t="str">
            <v>FLOW</v>
          </cell>
          <cell r="Y342" t="str">
            <v>NC</v>
          </cell>
          <cell r="Z342" t="str">
            <v>-</v>
          </cell>
          <cell r="AA342" t="str">
            <v>NC</v>
          </cell>
          <cell r="AB342" t="str">
            <v>Entry restricted</v>
          </cell>
          <cell r="AD342" t="str">
            <v>CNAVNA</v>
          </cell>
          <cell r="AF342" t="str">
            <v>ELG</v>
          </cell>
          <cell r="AH342" t="str">
            <v>WAGHOLI</v>
          </cell>
          <cell r="AL342">
            <v>17318</v>
          </cell>
          <cell r="AM342">
            <v>39804.07</v>
          </cell>
          <cell r="AN342">
            <v>146</v>
          </cell>
          <cell r="AO342">
            <v>175</v>
          </cell>
          <cell r="AP342" t="str">
            <v>FLOW</v>
          </cell>
          <cell r="AU342" t="str">
            <v>NPA</v>
          </cell>
          <cell r="AV342" t="str">
            <v>MH12WM1855</v>
          </cell>
          <cell r="AW342" t="str">
            <v>HONDA SHINE DRUM BSVI</v>
          </cell>
          <cell r="AX342">
            <v>45337</v>
          </cell>
          <cell r="AY342">
            <v>36</v>
          </cell>
          <cell r="AZ342" t="str">
            <v>02.07.26</v>
          </cell>
          <cell r="BA342" t="str">
            <v>VIJAY NIKAM</v>
          </cell>
          <cell r="BI342">
            <v>1</v>
          </cell>
          <cell r="ER342">
            <v>1</v>
          </cell>
          <cell r="ES342">
            <v>1</v>
          </cell>
          <cell r="ET342" t="str">
            <v>DUWT0021</v>
          </cell>
          <cell r="EU342" t="str">
            <v>A6kkb2sbKfOc</v>
          </cell>
          <cell r="EV342" t="str">
            <v>Allocated</v>
          </cell>
          <cell r="EW342" t="str">
            <v>Entry Restricted (NC_ER)</v>
          </cell>
          <cell r="EX342" t="str">
            <v xml:space="preserve">Customer residence gate entry not allowed </v>
          </cell>
          <cell r="EY342">
            <v>46206</v>
          </cell>
        </row>
        <row r="343">
          <cell r="A343">
            <v>466279858</v>
          </cell>
          <cell r="B343" t="str">
            <v>HARSHA SEETARAM BADADE</v>
          </cell>
          <cell r="I343">
            <v>6072</v>
          </cell>
          <cell r="J343">
            <v>6066</v>
          </cell>
          <cell r="K343">
            <v>6172</v>
          </cell>
          <cell r="L343">
            <v>12138</v>
          </cell>
          <cell r="M343">
            <v>1</v>
          </cell>
          <cell r="N343" t="str">
            <v>FLOW</v>
          </cell>
          <cell r="O343" t="str">
            <v>UNPAID</v>
          </cell>
          <cell r="P343" t="str">
            <v>VIKRAM GAIKWAD</v>
          </cell>
          <cell r="Q343">
            <v>39695</v>
          </cell>
          <cell r="R343">
            <v>106</v>
          </cell>
          <cell r="S343">
            <v>0</v>
          </cell>
          <cell r="T343">
            <v>1167</v>
          </cell>
          <cell r="U343" t="str">
            <v>10.06.26</v>
          </cell>
          <cell r="V343">
            <v>2.7074315808269789E-2</v>
          </cell>
          <cell r="W343">
            <v>2.0907241027288163E-3</v>
          </cell>
          <cell r="X343" t="str">
            <v>FLOW</v>
          </cell>
          <cell r="Y343" t="str">
            <v>RTP</v>
          </cell>
          <cell r="Z343" t="str">
            <v>PAID</v>
          </cell>
          <cell r="AA343" t="str">
            <v>RTP</v>
          </cell>
          <cell r="AB343" t="str">
            <v>Financail Problem</v>
          </cell>
          <cell r="AD343" t="str">
            <v>CAVA</v>
          </cell>
          <cell r="AF343" t="str">
            <v>-</v>
          </cell>
          <cell r="AH343" t="str">
            <v>WADGAON SHERI</v>
          </cell>
          <cell r="AL343">
            <v>6066</v>
          </cell>
          <cell r="AM343">
            <v>39695</v>
          </cell>
          <cell r="AN343">
            <v>26</v>
          </cell>
          <cell r="AO343">
            <v>55</v>
          </cell>
          <cell r="AP343" t="str">
            <v>FLOW</v>
          </cell>
          <cell r="AU343" t="str">
            <v>REGULAR</v>
          </cell>
          <cell r="AV343" t="str">
            <v>MH12YF4974</v>
          </cell>
          <cell r="AW343" t="str">
            <v>HONDA ACTIVA STD 2B</v>
          </cell>
          <cell r="AX343">
            <v>45814</v>
          </cell>
          <cell r="AY343">
            <v>18</v>
          </cell>
          <cell r="AZ343" t="str">
            <v>02.07.26</v>
          </cell>
          <cell r="BA343" t="str">
            <v>VIJAY NIKAM</v>
          </cell>
          <cell r="CD343">
            <v>1</v>
          </cell>
          <cell r="ER343">
            <v>1</v>
          </cell>
          <cell r="ES343">
            <v>1</v>
          </cell>
          <cell r="ET343" t="str">
            <v>ZBHT0012</v>
          </cell>
          <cell r="EU343" t="str">
            <v>Aoj0ddo6EF7</v>
          </cell>
          <cell r="EV343" t="str">
            <v>Allocated</v>
          </cell>
          <cell r="EW343" t="e">
            <v>#N/A</v>
          </cell>
          <cell r="EX343" t="e">
            <v>#N/A</v>
          </cell>
          <cell r="EY343" t="e">
            <v>#N/A</v>
          </cell>
        </row>
        <row r="344">
          <cell r="A344">
            <v>466462040</v>
          </cell>
          <cell r="B344" t="str">
            <v>ANIL MARUTI MANJARE</v>
          </cell>
          <cell r="C344" t="str">
            <v>ONLINE</v>
          </cell>
          <cell r="D344" t="str">
            <v>18.07.26</v>
          </cell>
          <cell r="E344">
            <v>5400</v>
          </cell>
          <cell r="I344">
            <v>5326</v>
          </cell>
          <cell r="J344">
            <v>5317</v>
          </cell>
          <cell r="K344">
            <v>5317</v>
          </cell>
          <cell r="L344">
            <v>5243</v>
          </cell>
          <cell r="M344">
            <v>1</v>
          </cell>
          <cell r="N344" t="str">
            <v xml:space="preserve">STABLE </v>
          </cell>
          <cell r="O344" t="str">
            <v>PAID</v>
          </cell>
          <cell r="P344" t="str">
            <v>ANWAR SHAIKH</v>
          </cell>
          <cell r="Q344">
            <v>39690</v>
          </cell>
          <cell r="R344">
            <v>0</v>
          </cell>
          <cell r="S344">
            <v>0</v>
          </cell>
          <cell r="T344">
            <v>450</v>
          </cell>
          <cell r="U344" t="str">
            <v>-</v>
          </cell>
          <cell r="V344">
            <v>4.2884386783414483E-2</v>
          </cell>
          <cell r="W344">
            <v>2.0904607541833158E-3</v>
          </cell>
          <cell r="X344" t="str">
            <v xml:space="preserve">STABLE </v>
          </cell>
          <cell r="Y344" t="str">
            <v>PTP</v>
          </cell>
          <cell r="Z344" t="str">
            <v>-</v>
          </cell>
          <cell r="AA344" t="str">
            <v>PTP</v>
          </cell>
          <cell r="AC344">
            <v>20</v>
          </cell>
          <cell r="AD344" t="str">
            <v>CAVA</v>
          </cell>
          <cell r="AF344" t="str">
            <v>-</v>
          </cell>
          <cell r="AH344" t="str">
            <v>CHARHOLI</v>
          </cell>
          <cell r="AL344">
            <v>5767</v>
          </cell>
          <cell r="AM344">
            <v>39690</v>
          </cell>
          <cell r="AN344">
            <v>26</v>
          </cell>
          <cell r="AO344">
            <v>24</v>
          </cell>
          <cell r="AP344" t="str">
            <v>STABLE</v>
          </cell>
          <cell r="AV344" t="str">
            <v>MH14LV8556</v>
          </cell>
          <cell r="AW344" t="str">
            <v>CLASSIC 350 REDDITCH GREY</v>
          </cell>
          <cell r="AX344">
            <v>45843</v>
          </cell>
          <cell r="AY344">
            <v>18</v>
          </cell>
          <cell r="AZ344" t="str">
            <v>10.07.26</v>
          </cell>
          <cell r="BA344" t="str">
            <v>VIJAY NIKAM</v>
          </cell>
          <cell r="CG344">
            <v>1</v>
          </cell>
          <cell r="CS344">
            <v>1</v>
          </cell>
          <cell r="ER344">
            <v>2</v>
          </cell>
          <cell r="ES344">
            <v>1</v>
          </cell>
          <cell r="ET344" t="str">
            <v>ZBHT0009</v>
          </cell>
        </row>
        <row r="345">
          <cell r="A345">
            <v>139851810</v>
          </cell>
          <cell r="B345" t="str">
            <v>ALKA KAILAS MEDANKAR</v>
          </cell>
          <cell r="C345" t="str">
            <v>ONLINE</v>
          </cell>
          <cell r="D345" t="str">
            <v>11.07.26</v>
          </cell>
          <cell r="E345">
            <v>4027</v>
          </cell>
          <cell r="I345">
            <v>3901</v>
          </cell>
          <cell r="J345">
            <v>3604</v>
          </cell>
          <cell r="K345">
            <v>3658</v>
          </cell>
          <cell r="L345">
            <v>3478</v>
          </cell>
          <cell r="M345">
            <v>1</v>
          </cell>
          <cell r="N345" t="str">
            <v xml:space="preserve">STABLE </v>
          </cell>
          <cell r="O345" t="str">
            <v>PAID</v>
          </cell>
          <cell r="P345" t="str">
            <v>AMIT GADE</v>
          </cell>
          <cell r="Q345">
            <v>39523.660000000003</v>
          </cell>
          <cell r="R345">
            <v>54</v>
          </cell>
          <cell r="S345">
            <v>0</v>
          </cell>
          <cell r="T345">
            <v>1253</v>
          </cell>
          <cell r="U345" t="str">
            <v>FLOW</v>
          </cell>
          <cell r="V345">
            <v>4.7660825074295525E-2</v>
          </cell>
          <cell r="W345">
            <v>2.0816996747716038E-3</v>
          </cell>
          <cell r="X345" t="str">
            <v xml:space="preserve">STABLE </v>
          </cell>
          <cell r="Y345" t="str">
            <v>PAID</v>
          </cell>
          <cell r="Z345" t="str">
            <v>PTP</v>
          </cell>
          <cell r="AA345" t="str">
            <v>PAID</v>
          </cell>
          <cell r="AF345" t="str">
            <v>-</v>
          </cell>
          <cell r="AH345" t="str">
            <v>CHAKAN</v>
          </cell>
          <cell r="AL345">
            <v>4911</v>
          </cell>
          <cell r="AM345">
            <v>39523.660000000003</v>
          </cell>
          <cell r="AN345">
            <v>25</v>
          </cell>
          <cell r="AO345">
            <v>24</v>
          </cell>
          <cell r="AP345" t="str">
            <v>STABLE</v>
          </cell>
          <cell r="AU345" t="str">
            <v>REGULAR</v>
          </cell>
          <cell r="AV345" t="str">
            <v>MH14KT0041</v>
          </cell>
          <cell r="AW345" t="str">
            <v>PIAGGIO VESPA SXL 125 CBS</v>
          </cell>
          <cell r="AX345">
            <v>45013</v>
          </cell>
          <cell r="AY345">
            <v>48</v>
          </cell>
          <cell r="AZ345" t="str">
            <v>10.07.26</v>
          </cell>
          <cell r="BA345" t="str">
            <v>KAILASH ATKARI</v>
          </cell>
          <cell r="CG345">
            <v>1</v>
          </cell>
          <cell r="ER345">
            <v>1</v>
          </cell>
          <cell r="ES345">
            <v>1</v>
          </cell>
          <cell r="ET345" t="str">
            <v>DUWT0017</v>
          </cell>
        </row>
        <row r="346">
          <cell r="A346">
            <v>464864353</v>
          </cell>
          <cell r="B346" t="str">
            <v>MADHURI SWAMI BHAGWAT</v>
          </cell>
          <cell r="I346">
            <v>3500</v>
          </cell>
          <cell r="J346">
            <v>3500</v>
          </cell>
          <cell r="K346">
            <v>3500</v>
          </cell>
          <cell r="L346">
            <v>7000</v>
          </cell>
          <cell r="M346">
            <v>1</v>
          </cell>
          <cell r="N346" t="str">
            <v>FLOW</v>
          </cell>
          <cell r="O346" t="str">
            <v>UNPAID</v>
          </cell>
          <cell r="P346" t="str">
            <v>HEMANT WALUNJ</v>
          </cell>
          <cell r="Q346">
            <v>39478</v>
          </cell>
          <cell r="R346">
            <v>0</v>
          </cell>
          <cell r="S346">
            <v>0</v>
          </cell>
          <cell r="T346">
            <v>450</v>
          </cell>
          <cell r="U346" t="str">
            <v>-</v>
          </cell>
          <cell r="V346">
            <v>3.160905654956938E-2</v>
          </cell>
          <cell r="W346">
            <v>2.0792947758540925E-3</v>
          </cell>
          <cell r="X346" t="str">
            <v xml:space="preserve">STABLE </v>
          </cell>
          <cell r="Y346" t="str">
            <v>PTP</v>
          </cell>
          <cell r="Z346" t="str">
            <v>-</v>
          </cell>
          <cell r="AA346" t="str">
            <v>PTP</v>
          </cell>
          <cell r="AC346">
            <v>31</v>
          </cell>
          <cell r="AD346" t="str">
            <v>CNAVNA</v>
          </cell>
          <cell r="AF346" t="str">
            <v>-</v>
          </cell>
          <cell r="AH346" t="str">
            <v>WADA</v>
          </cell>
          <cell r="AL346">
            <v>3950</v>
          </cell>
          <cell r="AM346">
            <v>39478</v>
          </cell>
          <cell r="AN346">
            <v>26</v>
          </cell>
          <cell r="AO346">
            <v>55</v>
          </cell>
          <cell r="AP346" t="str">
            <v>FLOW</v>
          </cell>
          <cell r="AU346" t="str">
            <v>REGULAR</v>
          </cell>
          <cell r="AV346" t="str">
            <v>MH14MB3629</v>
          </cell>
          <cell r="AW346" t="str">
            <v>HONDA ACTIVA 125 DISC BSVI</v>
          </cell>
          <cell r="AX346">
            <v>45631</v>
          </cell>
          <cell r="AY346">
            <v>30</v>
          </cell>
          <cell r="AZ346" t="str">
            <v>10.07.26</v>
          </cell>
          <cell r="BA346" t="str">
            <v>KAILASH ATKARI</v>
          </cell>
          <cell r="ER346">
            <v>0</v>
          </cell>
          <cell r="ES346" t="str">
            <v/>
          </cell>
          <cell r="ET346" t="str">
            <v>ZBHT0010</v>
          </cell>
        </row>
        <row r="347">
          <cell r="A347">
            <v>462856016</v>
          </cell>
          <cell r="B347" t="str">
            <v>SANTOSH BABU LABADE</v>
          </cell>
          <cell r="C347" t="str">
            <v>COLLECT</v>
          </cell>
          <cell r="D347" t="str">
            <v>07.07.26</v>
          </cell>
          <cell r="E347">
            <v>3500</v>
          </cell>
          <cell r="I347">
            <v>3235</v>
          </cell>
          <cell r="J347">
            <v>9253</v>
          </cell>
          <cell r="K347">
            <v>3424</v>
          </cell>
          <cell r="L347">
            <v>8988</v>
          </cell>
          <cell r="M347">
            <v>3</v>
          </cell>
          <cell r="N347" t="str">
            <v xml:space="preserve">STABLE </v>
          </cell>
          <cell r="O347" t="str">
            <v>PAID</v>
          </cell>
          <cell r="P347" t="str">
            <v>SAGAR DONGRE</v>
          </cell>
          <cell r="Q347">
            <v>39392</v>
          </cell>
          <cell r="R347">
            <v>641</v>
          </cell>
          <cell r="S347">
            <v>0</v>
          </cell>
          <cell r="T347">
            <v>6750</v>
          </cell>
          <cell r="U347" t="str">
            <v>12.06.26</v>
          </cell>
          <cell r="V347">
            <v>0.41354259618917644</v>
          </cell>
          <cell r="W347">
            <v>1.2616193074052696E-2</v>
          </cell>
          <cell r="X347" t="str">
            <v xml:space="preserve">STABLE </v>
          </cell>
          <cell r="Y347" t="str">
            <v>PAID</v>
          </cell>
          <cell r="Z347" t="str">
            <v>PAID</v>
          </cell>
          <cell r="AA347" t="str">
            <v>PAID</v>
          </cell>
          <cell r="AF347" t="str">
            <v>ELG</v>
          </cell>
          <cell r="AH347" t="str">
            <v>AMBEGAON</v>
          </cell>
          <cell r="AL347">
            <v>9253</v>
          </cell>
          <cell r="AM347">
            <v>39392</v>
          </cell>
          <cell r="AN347">
            <v>87</v>
          </cell>
          <cell r="AO347">
            <v>86</v>
          </cell>
          <cell r="AP347" t="str">
            <v>STABLE</v>
          </cell>
          <cell r="AU347" t="str">
            <v>NPA</v>
          </cell>
          <cell r="AV347" t="str">
            <v>MH14LQ3190</v>
          </cell>
          <cell r="AW347" t="str">
            <v>SPLENDOR PLUS DRS CAST FI BLACK</v>
          </cell>
          <cell r="AX347">
            <v>45422</v>
          </cell>
          <cell r="AY347">
            <v>36</v>
          </cell>
          <cell r="AZ347" t="str">
            <v>02.07.26</v>
          </cell>
          <cell r="BA347" t="str">
            <v>VIJAY NIKAM</v>
          </cell>
          <cell r="BU347">
            <v>2</v>
          </cell>
          <cell r="BX347">
            <v>2</v>
          </cell>
          <cell r="ER347">
            <v>4</v>
          </cell>
          <cell r="ES347">
            <v>1</v>
          </cell>
          <cell r="ET347" t="str">
            <v>DUWT0029</v>
          </cell>
          <cell r="EU347" t="str">
            <v>A2Y1YA3pNIc</v>
          </cell>
          <cell r="EV347" t="str">
            <v>Allocated</v>
          </cell>
          <cell r="EW347" t="str">
            <v>Payment (PAID)</v>
          </cell>
          <cell r="EX347" t="str">
            <v>Payment (PAID)</v>
          </cell>
          <cell r="EY347">
            <v>46210</v>
          </cell>
        </row>
        <row r="348">
          <cell r="A348">
            <v>462821869</v>
          </cell>
          <cell r="B348" t="str">
            <v>SANGITA DILIP FAKATKAR</v>
          </cell>
          <cell r="C348" t="str">
            <v>ONLINE</v>
          </cell>
          <cell r="D348" t="str">
            <v>09.07.26</v>
          </cell>
          <cell r="E348">
            <v>3819</v>
          </cell>
          <cell r="I348">
            <v>3696</v>
          </cell>
          <cell r="J348">
            <v>2515</v>
          </cell>
          <cell r="K348">
            <v>2579</v>
          </cell>
          <cell r="L348">
            <v>2392</v>
          </cell>
          <cell r="M348">
            <v>1</v>
          </cell>
          <cell r="N348" t="str">
            <v xml:space="preserve">STABLE </v>
          </cell>
          <cell r="O348" t="str">
            <v>PAID</v>
          </cell>
          <cell r="P348" t="str">
            <v>SACHIN INGALE</v>
          </cell>
          <cell r="Q348">
            <v>39163</v>
          </cell>
          <cell r="R348">
            <v>64</v>
          </cell>
          <cell r="S348">
            <v>0</v>
          </cell>
          <cell r="T348">
            <v>6622</v>
          </cell>
          <cell r="U348" t="str">
            <v>19.06.26</v>
          </cell>
          <cell r="V348">
            <v>4.0399163083415394E-2</v>
          </cell>
          <cell r="W348">
            <v>2.0627038174875585E-3</v>
          </cell>
          <cell r="X348" t="str">
            <v xml:space="preserve">STABLE </v>
          </cell>
          <cell r="Y348" t="str">
            <v>PAID</v>
          </cell>
          <cell r="Z348" t="str">
            <v>PAID</v>
          </cell>
          <cell r="AA348" t="str">
            <v>PAID</v>
          </cell>
          <cell r="AD348" t="str">
            <v>CAVA</v>
          </cell>
          <cell r="AF348" t="str">
            <v>-</v>
          </cell>
          <cell r="AH348" t="str">
            <v>KARLA</v>
          </cell>
          <cell r="AL348">
            <v>2515</v>
          </cell>
          <cell r="AM348">
            <v>39163</v>
          </cell>
          <cell r="AN348">
            <v>26</v>
          </cell>
          <cell r="AO348">
            <v>25</v>
          </cell>
          <cell r="AP348" t="str">
            <v>STABLE</v>
          </cell>
          <cell r="AU348" t="str">
            <v>REGULAR</v>
          </cell>
          <cell r="AV348" t="str">
            <v>MH14LN8745</v>
          </cell>
          <cell r="AW348" t="str">
            <v>HONDA ACTIVA DLX</v>
          </cell>
          <cell r="AX348">
            <v>45419</v>
          </cell>
          <cell r="AY348">
            <v>36</v>
          </cell>
          <cell r="AZ348" t="str">
            <v>02.07.26</v>
          </cell>
          <cell r="BA348" t="str">
            <v>VIJAY NIKAM</v>
          </cell>
          <cell r="BU348">
            <v>1</v>
          </cell>
          <cell r="BX348">
            <v>1</v>
          </cell>
          <cell r="ER348">
            <v>2</v>
          </cell>
          <cell r="ES348">
            <v>1</v>
          </cell>
          <cell r="ET348" t="str">
            <v>ZBHT0013</v>
          </cell>
          <cell r="EU348" t="str">
            <v>A69as-LBNz</v>
          </cell>
          <cell r="EV348" t="str">
            <v>Allocated</v>
          </cell>
          <cell r="EW348" t="str">
            <v>Promise To Pay (PTP)</v>
          </cell>
          <cell r="EX348" t="str">
            <v>Ptp</v>
          </cell>
          <cell r="EY348">
            <v>46216</v>
          </cell>
        </row>
        <row r="349">
          <cell r="A349">
            <v>460545508</v>
          </cell>
          <cell r="B349" t="str">
            <v>JYOTSNA RAJENDRA AMALE</v>
          </cell>
          <cell r="C349" t="str">
            <v>COLLECT</v>
          </cell>
          <cell r="D349" t="str">
            <v>16.07.26</v>
          </cell>
          <cell r="E349">
            <v>4760</v>
          </cell>
          <cell r="I349">
            <v>2380</v>
          </cell>
          <cell r="J349">
            <v>4748</v>
          </cell>
          <cell r="K349">
            <v>2506</v>
          </cell>
          <cell r="L349">
            <v>2368</v>
          </cell>
          <cell r="M349">
            <v>2</v>
          </cell>
          <cell r="N349" t="str">
            <v xml:space="preserve">STABLE </v>
          </cell>
          <cell r="O349" t="str">
            <v>PAID</v>
          </cell>
          <cell r="P349" t="str">
            <v>HARIDAS DIVATE</v>
          </cell>
          <cell r="Q349">
            <v>38937.9</v>
          </cell>
          <cell r="R349">
            <v>138</v>
          </cell>
          <cell r="S349">
            <v>0</v>
          </cell>
          <cell r="T349">
            <v>6396</v>
          </cell>
          <cell r="U349" t="str">
            <v>FLOW</v>
          </cell>
          <cell r="V349">
            <v>6.2751796298553111E-2</v>
          </cell>
          <cell r="W349">
            <v>7.239734062157166E-3</v>
          </cell>
          <cell r="X349" t="str">
            <v xml:space="preserve">STABLE </v>
          </cell>
          <cell r="Y349" t="str">
            <v>BPTP</v>
          </cell>
          <cell r="Z349" t="str">
            <v>BPTP</v>
          </cell>
          <cell r="AA349" t="str">
            <v>BPTP</v>
          </cell>
          <cell r="AD349" t="str">
            <v>CAVNA</v>
          </cell>
          <cell r="AF349" t="str">
            <v>-</v>
          </cell>
          <cell r="AH349" t="str">
            <v>JUNNAR</v>
          </cell>
          <cell r="AL349">
            <v>4748</v>
          </cell>
          <cell r="AM349">
            <v>38937.9</v>
          </cell>
          <cell r="AN349">
            <v>57</v>
          </cell>
          <cell r="AO349">
            <v>55</v>
          </cell>
          <cell r="AP349" t="str">
            <v>STABLE</v>
          </cell>
          <cell r="AU349" t="str">
            <v>NPA</v>
          </cell>
          <cell r="AV349" t="str">
            <v>MH14LG1669</v>
          </cell>
          <cell r="AW349" t="str">
            <v>HONDA SHINE 100 OBD2</v>
          </cell>
          <cell r="AX349">
            <v>45238</v>
          </cell>
          <cell r="AY349">
            <v>48</v>
          </cell>
          <cell r="AZ349" t="str">
            <v>02.07.26</v>
          </cell>
          <cell r="BA349" t="str">
            <v>KAILASH ATKARI</v>
          </cell>
          <cell r="BU349">
            <v>1</v>
          </cell>
          <cell r="BX349">
            <v>1</v>
          </cell>
          <cell r="CV349">
            <v>2</v>
          </cell>
          <cell r="ER349">
            <v>4</v>
          </cell>
          <cell r="ES349">
            <v>1</v>
          </cell>
          <cell r="ET349" t="str">
            <v>ZBHT0021</v>
          </cell>
          <cell r="EU349" t="str">
            <v>B6-8azk7sDgc</v>
          </cell>
          <cell r="EV349" t="str">
            <v>Allocated</v>
          </cell>
          <cell r="EW349" t="str">
            <v>Shifted (NC_SFTD)</v>
          </cell>
          <cell r="EX349" t="str">
            <v xml:space="preserve">Shifted </v>
          </cell>
          <cell r="EY349">
            <v>46210</v>
          </cell>
        </row>
        <row r="350">
          <cell r="A350">
            <v>461511012</v>
          </cell>
          <cell r="B350" t="str">
            <v>NANDA SHANKAR MANJULE</v>
          </cell>
          <cell r="H350" t="str">
            <v>BANK RB 08</v>
          </cell>
          <cell r="I350">
            <v>4467</v>
          </cell>
          <cell r="J350">
            <v>10390.89</v>
          </cell>
          <cell r="K350">
            <v>1766.8899999999994</v>
          </cell>
          <cell r="L350">
            <v>14857.89</v>
          </cell>
          <cell r="M350">
            <v>3</v>
          </cell>
          <cell r="N350" t="str">
            <v>RB</v>
          </cell>
          <cell r="O350" t="str">
            <v>UNPAID</v>
          </cell>
          <cell r="P350" t="str">
            <v>UDAY SOHANE</v>
          </cell>
          <cell r="Q350">
            <v>38649.919999999998</v>
          </cell>
          <cell r="R350">
            <v>310</v>
          </cell>
          <cell r="S350">
            <v>0</v>
          </cell>
          <cell r="T350">
            <v>1350</v>
          </cell>
          <cell r="U350" t="str">
            <v>FLOW</v>
          </cell>
          <cell r="V350">
            <v>0.47551855621194616</v>
          </cell>
          <cell r="W350">
            <v>1.2378524903957421E-2</v>
          </cell>
          <cell r="X350" t="str">
            <v>RB</v>
          </cell>
          <cell r="Y350" t="str">
            <v>PAID</v>
          </cell>
          <cell r="Z350" t="str">
            <v>NC</v>
          </cell>
          <cell r="AA350" t="str">
            <v>PAID</v>
          </cell>
          <cell r="AF350" t="str">
            <v>ELG</v>
          </cell>
          <cell r="AH350" t="str">
            <v>BHOSARI</v>
          </cell>
          <cell r="AL350">
            <v>12050.89</v>
          </cell>
          <cell r="AM350">
            <v>38649.919999999998</v>
          </cell>
          <cell r="AN350">
            <v>87</v>
          </cell>
          <cell r="AO350">
            <v>0</v>
          </cell>
          <cell r="AP350" t="str">
            <v>RB</v>
          </cell>
          <cell r="AU350" t="str">
            <v>-</v>
          </cell>
          <cell r="AV350" t="str">
            <v>MH14LH0427</v>
          </cell>
          <cell r="AW350" t="str">
            <v>HONDA UNICORN 160 BSVI</v>
          </cell>
          <cell r="AX350">
            <v>45306</v>
          </cell>
          <cell r="AY350">
            <v>36</v>
          </cell>
          <cell r="AZ350" t="str">
            <v>06.07.26</v>
          </cell>
          <cell r="BA350" t="str">
            <v>VIJAY NIKAM</v>
          </cell>
          <cell r="EO350">
            <v>1</v>
          </cell>
          <cell r="ER350">
            <v>1</v>
          </cell>
          <cell r="ES350">
            <v>1</v>
          </cell>
          <cell r="ET350" t="str">
            <v>DUWT0025</v>
          </cell>
          <cell r="EU350" t="e">
            <v>#N/A</v>
          </cell>
          <cell r="EV350" t="str">
            <v>Allocated</v>
          </cell>
          <cell r="EW350" t="e">
            <v>#N/A</v>
          </cell>
          <cell r="EX350" t="e">
            <v>#N/A</v>
          </cell>
          <cell r="EY350" t="e">
            <v>#N/A</v>
          </cell>
        </row>
        <row r="351">
          <cell r="A351">
            <v>462194461</v>
          </cell>
          <cell r="B351" t="str">
            <v>MAHMEDRAFEEK HAJINMLANG MOMIN</v>
          </cell>
          <cell r="C351" t="str">
            <v>COLLECT</v>
          </cell>
          <cell r="D351" t="str">
            <v>20.07.26</v>
          </cell>
          <cell r="E351">
            <v>4000</v>
          </cell>
          <cell r="I351">
            <v>3869</v>
          </cell>
          <cell r="J351">
            <v>7738</v>
          </cell>
          <cell r="K351">
            <v>4069</v>
          </cell>
          <cell r="L351">
            <v>7607</v>
          </cell>
          <cell r="M351">
            <v>2</v>
          </cell>
          <cell r="N351" t="str">
            <v xml:space="preserve">STABLE </v>
          </cell>
          <cell r="O351" t="str">
            <v>PAID</v>
          </cell>
          <cell r="P351" t="str">
            <v>SANDEEP KHAIRNAR</v>
          </cell>
          <cell r="Q351">
            <v>38592</v>
          </cell>
          <cell r="R351">
            <v>200</v>
          </cell>
          <cell r="S351">
            <v>0</v>
          </cell>
          <cell r="T351">
            <v>6750</v>
          </cell>
          <cell r="U351" t="str">
            <v>-</v>
          </cell>
          <cell r="V351">
            <v>0.25988928845609921</v>
          </cell>
          <cell r="W351">
            <v>7.1754207835237477E-3</v>
          </cell>
          <cell r="X351" t="str">
            <v xml:space="preserve">STABLE </v>
          </cell>
          <cell r="Y351" t="str">
            <v>PTP</v>
          </cell>
          <cell r="Z351" t="str">
            <v>-</v>
          </cell>
          <cell r="AA351" t="str">
            <v>PTP</v>
          </cell>
          <cell r="AC351">
            <v>25</v>
          </cell>
          <cell r="AD351" t="str">
            <v>CAVA</v>
          </cell>
          <cell r="AF351" t="str">
            <v>-</v>
          </cell>
          <cell r="AH351" t="str">
            <v>LOHEGAON</v>
          </cell>
          <cell r="AL351">
            <v>7738</v>
          </cell>
          <cell r="AM351">
            <v>38592</v>
          </cell>
          <cell r="AN351">
            <v>57</v>
          </cell>
          <cell r="AO351">
            <v>55</v>
          </cell>
          <cell r="AP351" t="str">
            <v>STABLE</v>
          </cell>
          <cell r="AU351" t="str">
            <v>NPA</v>
          </cell>
          <cell r="AV351" t="str">
            <v>MH12WN9421</v>
          </cell>
          <cell r="AW351" t="str">
            <v>HONDA SHINE DISC BSVI</v>
          </cell>
          <cell r="AX351">
            <v>45362</v>
          </cell>
          <cell r="AY351">
            <v>36</v>
          </cell>
          <cell r="AZ351" t="str">
            <v>02.07.26</v>
          </cell>
          <cell r="BA351" t="str">
            <v>VIJAY NIKAM</v>
          </cell>
          <cell r="BI351">
            <v>1</v>
          </cell>
          <cell r="CG351">
            <v>1</v>
          </cell>
          <cell r="DB351">
            <v>1</v>
          </cell>
          <cell r="DH351">
            <v>2</v>
          </cell>
          <cell r="ER351">
            <v>5</v>
          </cell>
          <cell r="ES351">
            <v>1</v>
          </cell>
          <cell r="ET351" t="str">
            <v>DUWT0021</v>
          </cell>
          <cell r="EU351" t="str">
            <v>k6Uvrqow_EIz</v>
          </cell>
          <cell r="EV351" t="str">
            <v>Allocated</v>
          </cell>
          <cell r="EW351" t="str">
            <v>Promise To Pay (PTP)</v>
          </cell>
          <cell r="EX351" t="str">
            <v>Customer promise to pay rs 4000</v>
          </cell>
          <cell r="EY351">
            <v>46218</v>
          </cell>
        </row>
        <row r="352">
          <cell r="A352">
            <v>462702660</v>
          </cell>
          <cell r="B352" t="str">
            <v>SHAMRAO BHIKAJI ZENDE</v>
          </cell>
          <cell r="C352" t="str">
            <v>ONLINE</v>
          </cell>
          <cell r="D352" t="str">
            <v>02.07.26</v>
          </cell>
          <cell r="E352">
            <v>3200</v>
          </cell>
          <cell r="I352">
            <v>3151</v>
          </cell>
          <cell r="J352">
            <v>9329</v>
          </cell>
          <cell r="K352">
            <v>3348</v>
          </cell>
          <cell r="L352">
            <v>9280</v>
          </cell>
          <cell r="M352">
            <v>3</v>
          </cell>
          <cell r="N352" t="str">
            <v xml:space="preserve">STABLE </v>
          </cell>
          <cell r="O352" t="str">
            <v>PAID</v>
          </cell>
          <cell r="P352" t="str">
            <v>AMOL DHUMAL</v>
          </cell>
          <cell r="Q352">
            <v>38588</v>
          </cell>
          <cell r="R352">
            <v>321</v>
          </cell>
          <cell r="S352">
            <v>0</v>
          </cell>
          <cell r="T352">
            <v>0</v>
          </cell>
          <cell r="U352" t="str">
            <v>FLOW</v>
          </cell>
          <cell r="V352">
            <v>5.0386782012023283E-2</v>
          </cell>
          <cell r="W352">
            <v>1.2358693601278063E-2</v>
          </cell>
          <cell r="X352" t="str">
            <v xml:space="preserve">STABLE </v>
          </cell>
          <cell r="Y352" t="str">
            <v>PAID</v>
          </cell>
          <cell r="Z352" t="str">
            <v>BPTP</v>
          </cell>
          <cell r="AA352" t="str">
            <v>PAID</v>
          </cell>
          <cell r="AF352" t="str">
            <v>ELG</v>
          </cell>
          <cell r="AH352" t="str">
            <v>AMBALE</v>
          </cell>
          <cell r="AL352">
            <v>9329</v>
          </cell>
          <cell r="AM352">
            <v>38588</v>
          </cell>
          <cell r="AN352">
            <v>87</v>
          </cell>
          <cell r="AO352">
            <v>86</v>
          </cell>
          <cell r="AP352" t="str">
            <v>STABLE</v>
          </cell>
          <cell r="AU352" t="str">
            <v>REGULAR</v>
          </cell>
          <cell r="AV352" t="str">
            <v>MH12XL2984</v>
          </cell>
          <cell r="AW352" t="str">
            <v>SPLENDOR PLUS I3S XTEC</v>
          </cell>
          <cell r="AX352">
            <v>45408</v>
          </cell>
          <cell r="AY352">
            <v>36</v>
          </cell>
          <cell r="AZ352" t="str">
            <v>02.07.26</v>
          </cell>
          <cell r="BA352" t="str">
            <v>KAILASH ATKARI</v>
          </cell>
          <cell r="BC352">
            <v>1</v>
          </cell>
          <cell r="ER352">
            <v>1</v>
          </cell>
          <cell r="ES352">
            <v>1</v>
          </cell>
          <cell r="ET352" t="str">
            <v>ZBHT0024</v>
          </cell>
          <cell r="EU352" t="str">
            <v>BPg7sTLkEc</v>
          </cell>
          <cell r="EV352" t="str">
            <v>Allocated</v>
          </cell>
          <cell r="EW352" t="str">
            <v>Left Message (LMCB)</v>
          </cell>
          <cell r="EX352" t="str">
            <v>Meet mother</v>
          </cell>
          <cell r="EY352">
            <v>46204</v>
          </cell>
        </row>
        <row r="353">
          <cell r="A353">
            <v>461100108</v>
          </cell>
          <cell r="B353" t="str">
            <v>MADHAV KISHANRAO HULGUNDE</v>
          </cell>
          <cell r="I353">
            <v>3822</v>
          </cell>
          <cell r="J353">
            <v>20134</v>
          </cell>
          <cell r="K353">
            <v>2520</v>
          </cell>
          <cell r="L353">
            <v>23956</v>
          </cell>
          <cell r="M353">
            <v>6</v>
          </cell>
          <cell r="N353" t="str">
            <v>FLOW</v>
          </cell>
          <cell r="O353" t="str">
            <v>UNPAID</v>
          </cell>
          <cell r="P353" t="str">
            <v>AMIT GADE</v>
          </cell>
          <cell r="Q353">
            <v>38518</v>
          </cell>
          <cell r="R353">
            <v>1496</v>
          </cell>
          <cell r="S353">
            <v>0</v>
          </cell>
          <cell r="T353">
            <v>6750</v>
          </cell>
          <cell r="U353" t="str">
            <v>FLOW</v>
          </cell>
          <cell r="V353">
            <v>0.63645076007931267</v>
          </cell>
          <cell r="W353">
            <v>1.6836308494550565E-2</v>
          </cell>
          <cell r="X353" t="str">
            <v>FLOW</v>
          </cell>
          <cell r="Y353" t="str">
            <v>OS</v>
          </cell>
          <cell r="Z353" t="str">
            <v>OS</v>
          </cell>
          <cell r="AA353" t="str">
            <v>OS</v>
          </cell>
          <cell r="AB353" t="str">
            <v>Cust at village</v>
          </cell>
          <cell r="AD353" t="str">
            <v>CNAVNA</v>
          </cell>
          <cell r="AF353" t="str">
            <v>ELG</v>
          </cell>
          <cell r="AH353" t="str">
            <v>KURULI</v>
          </cell>
          <cell r="AL353">
            <v>20134</v>
          </cell>
          <cell r="AM353">
            <v>38518</v>
          </cell>
          <cell r="AN353">
            <v>177</v>
          </cell>
          <cell r="AO353">
            <v>206</v>
          </cell>
          <cell r="AP353" t="str">
            <v>FLOW</v>
          </cell>
          <cell r="AU353" t="str">
            <v>NPA</v>
          </cell>
          <cell r="AV353" t="str">
            <v>MH26CL1468</v>
          </cell>
          <cell r="AW353" t="str">
            <v>BAJAJ PULSAR 125 NEONDISC SPLIT CBS</v>
          </cell>
          <cell r="AX353">
            <v>45272</v>
          </cell>
          <cell r="AY353">
            <v>36</v>
          </cell>
          <cell r="AZ353" t="str">
            <v>02.07.26</v>
          </cell>
          <cell r="BA353" t="str">
            <v>KAILASH ATKARI</v>
          </cell>
          <cell r="EO353">
            <v>1</v>
          </cell>
          <cell r="ER353">
            <v>1</v>
          </cell>
          <cell r="ES353">
            <v>1</v>
          </cell>
          <cell r="ET353" t="str">
            <v>DUWT0017</v>
          </cell>
          <cell r="EU353" t="str">
            <v>GP_kQXiwsDgz</v>
          </cell>
          <cell r="EV353" t="str">
            <v>Allocated</v>
          </cell>
          <cell r="EW353" t="e">
            <v>#N/A</v>
          </cell>
          <cell r="EX353" t="e">
            <v>#N/A</v>
          </cell>
          <cell r="EY353" t="e">
            <v>#N/A</v>
          </cell>
        </row>
        <row r="354">
          <cell r="A354">
            <v>462435808</v>
          </cell>
          <cell r="B354" t="str">
            <v>RAGINI DIPAK THORAT</v>
          </cell>
          <cell r="C354" t="str">
            <v>COLLECT</v>
          </cell>
          <cell r="D354" t="str">
            <v>16.07.26</v>
          </cell>
          <cell r="E354">
            <v>3850</v>
          </cell>
          <cell r="H354" t="str">
            <v>BANK RB 30</v>
          </cell>
          <cell r="I354">
            <v>3850</v>
          </cell>
          <cell r="J354">
            <v>3756</v>
          </cell>
          <cell r="K354">
            <v>3766</v>
          </cell>
          <cell r="L354">
            <v>3756</v>
          </cell>
          <cell r="M354">
            <v>1</v>
          </cell>
          <cell r="N354" t="str">
            <v>RB</v>
          </cell>
          <cell r="O354" t="str">
            <v>PAID</v>
          </cell>
          <cell r="P354" t="str">
            <v>SWAPNIL JADHAV</v>
          </cell>
          <cell r="Q354">
            <v>38267</v>
          </cell>
          <cell r="R354">
            <v>10</v>
          </cell>
          <cell r="S354">
            <v>0</v>
          </cell>
          <cell r="T354">
            <v>450</v>
          </cell>
          <cell r="U354" t="str">
            <v>-</v>
          </cell>
          <cell r="V354">
            <v>3.297807437639471E-2</v>
          </cell>
          <cell r="W354">
            <v>2.015511758133861E-3</v>
          </cell>
          <cell r="X354" t="str">
            <v>RB</v>
          </cell>
          <cell r="Y354" t="str">
            <v>PAID</v>
          </cell>
          <cell r="Z354" t="str">
            <v>-</v>
          </cell>
          <cell r="AA354" t="str">
            <v>PAID</v>
          </cell>
          <cell r="AF354" t="str">
            <v>-</v>
          </cell>
          <cell r="AH354" t="str">
            <v>HINGANE</v>
          </cell>
          <cell r="AL354">
            <v>4216</v>
          </cell>
          <cell r="AM354">
            <v>38267</v>
          </cell>
          <cell r="AN354">
            <v>26</v>
          </cell>
          <cell r="AO354">
            <v>0</v>
          </cell>
          <cell r="AP354" t="str">
            <v>RB</v>
          </cell>
          <cell r="AU354" t="str">
            <v>REGULAR</v>
          </cell>
          <cell r="AV354" t="str">
            <v>MH12WS2818</v>
          </cell>
          <cell r="AW354" t="str">
            <v>ACCESS 125 BT CONNECT ED DISC</v>
          </cell>
          <cell r="AX354">
            <v>45384</v>
          </cell>
          <cell r="AY354">
            <v>36</v>
          </cell>
          <cell r="AZ354" t="str">
            <v>10.07.26</v>
          </cell>
          <cell r="BA354" t="str">
            <v>VIJAY NIKAM</v>
          </cell>
          <cell r="CS354">
            <v>1</v>
          </cell>
          <cell r="CV354">
            <v>1</v>
          </cell>
          <cell r="ER354">
            <v>2</v>
          </cell>
          <cell r="ES354">
            <v>1</v>
          </cell>
          <cell r="ET354" t="str">
            <v>DUWT0031</v>
          </cell>
        </row>
        <row r="355">
          <cell r="A355">
            <v>460835887</v>
          </cell>
          <cell r="B355" t="str">
            <v>JANARDHAN PRAKASH BORAWADE</v>
          </cell>
          <cell r="I355">
            <v>3573</v>
          </cell>
          <cell r="J355">
            <v>20356</v>
          </cell>
          <cell r="K355">
            <v>3858</v>
          </cell>
          <cell r="L355">
            <v>23929</v>
          </cell>
          <cell r="M355">
            <v>6</v>
          </cell>
          <cell r="N355" t="str">
            <v>FLOW</v>
          </cell>
          <cell r="O355" t="str">
            <v>UNPAID</v>
          </cell>
          <cell r="P355" t="str">
            <v>AMOL DHUMAL</v>
          </cell>
          <cell r="Q355">
            <v>38211</v>
          </cell>
          <cell r="R355">
            <v>1367</v>
          </cell>
          <cell r="S355">
            <v>0</v>
          </cell>
          <cell r="T355">
            <v>6300</v>
          </cell>
          <cell r="U355" t="str">
            <v>STABLE</v>
          </cell>
          <cell r="V355">
            <v>6.5802859551079868E-2</v>
          </cell>
          <cell r="W355">
            <v>1.6702118071687824E-2</v>
          </cell>
          <cell r="X355" t="str">
            <v>FLOW</v>
          </cell>
          <cell r="Y355" t="str">
            <v>NC</v>
          </cell>
          <cell r="Z355" t="str">
            <v>NC</v>
          </cell>
          <cell r="AA355" t="str">
            <v>NC</v>
          </cell>
          <cell r="AB355" t="str">
            <v>Shifted</v>
          </cell>
          <cell r="AD355" t="str">
            <v>CNAVNA</v>
          </cell>
          <cell r="AF355" t="str">
            <v>ELG</v>
          </cell>
          <cell r="AH355" t="str">
            <v>DUMLA</v>
          </cell>
          <cell r="AL355">
            <v>20356</v>
          </cell>
          <cell r="AM355">
            <v>38211</v>
          </cell>
          <cell r="AN355">
            <v>177</v>
          </cell>
          <cell r="AO355">
            <v>206</v>
          </cell>
          <cell r="AP355" t="str">
            <v>FLOW</v>
          </cell>
          <cell r="AU355" t="str">
            <v>NPA</v>
          </cell>
          <cell r="AV355" t="str">
            <v>MH12WL6692</v>
          </cell>
          <cell r="AW355" t="str">
            <v>DESTINI 125 XTEC</v>
          </cell>
          <cell r="AX355">
            <v>45252</v>
          </cell>
          <cell r="AY355">
            <v>36</v>
          </cell>
          <cell r="AZ355" t="str">
            <v>02.07.26</v>
          </cell>
          <cell r="BA355" t="str">
            <v>KAILASH ATKARI</v>
          </cell>
          <cell r="BL355">
            <v>1</v>
          </cell>
          <cell r="ER355">
            <v>1</v>
          </cell>
          <cell r="ES355">
            <v>1</v>
          </cell>
          <cell r="ET355" t="str">
            <v>ZBHT0024</v>
          </cell>
          <cell r="EU355" t="str">
            <v>A2aH74-Repc</v>
          </cell>
          <cell r="EV355" t="str">
            <v>Allocated</v>
          </cell>
          <cell r="EW355" t="str">
            <v>Shifted (NC_SFTD)</v>
          </cell>
          <cell r="EX355" t="str">
            <v xml:space="preserve">Customer shifted </v>
          </cell>
          <cell r="EY355">
            <v>46207</v>
          </cell>
        </row>
        <row r="356">
          <cell r="A356">
            <v>460723500</v>
          </cell>
          <cell r="B356" t="str">
            <v>ARJUN ROHIDAS BHISE</v>
          </cell>
          <cell r="C356" t="str">
            <v>ONLINE</v>
          </cell>
          <cell r="D356" t="str">
            <v>17.07.26</v>
          </cell>
          <cell r="E356">
            <v>2434</v>
          </cell>
          <cell r="I356">
            <v>2431</v>
          </cell>
          <cell r="J356">
            <v>2189</v>
          </cell>
          <cell r="K356">
            <v>2243</v>
          </cell>
          <cell r="L356">
            <v>2186</v>
          </cell>
          <cell r="M356">
            <v>1</v>
          </cell>
          <cell r="N356" t="str">
            <v xml:space="preserve">STABLE </v>
          </cell>
          <cell r="O356" t="str">
            <v>PAID</v>
          </cell>
          <cell r="P356" t="str">
            <v>TANAJI SURVASE</v>
          </cell>
          <cell r="Q356">
            <v>37948.080000000002</v>
          </cell>
          <cell r="R356">
            <v>54</v>
          </cell>
          <cell r="S356">
            <v>0</v>
          </cell>
          <cell r="T356">
            <v>6336</v>
          </cell>
          <cell r="U356" t="str">
            <v>18.06.26</v>
          </cell>
          <cell r="V356">
            <v>5.4898119919849615E-2</v>
          </cell>
          <cell r="W356">
            <v>1.9987143345076542E-3</v>
          </cell>
          <cell r="X356" t="str">
            <v xml:space="preserve">STABLE </v>
          </cell>
          <cell r="Y356" t="str">
            <v>PTP</v>
          </cell>
          <cell r="Z356" t="str">
            <v>PTP</v>
          </cell>
          <cell r="AA356" t="str">
            <v>PTP</v>
          </cell>
          <cell r="AC356">
            <v>15</v>
          </cell>
          <cell r="AD356" t="str">
            <v>CAVA</v>
          </cell>
          <cell r="AF356" t="str">
            <v>-</v>
          </cell>
          <cell r="AH356" t="str">
            <v>HINJEWADI</v>
          </cell>
          <cell r="AL356">
            <v>2189</v>
          </cell>
          <cell r="AM356">
            <v>37948.080000000002</v>
          </cell>
          <cell r="AN356">
            <v>26</v>
          </cell>
          <cell r="AO356">
            <v>25</v>
          </cell>
          <cell r="AP356" t="str">
            <v>STABLE</v>
          </cell>
          <cell r="AU356" t="str">
            <v>REGULAR</v>
          </cell>
          <cell r="AV356" t="str">
            <v>MH14LF4565</v>
          </cell>
          <cell r="AW356" t="str">
            <v>SPLENDOR PLUS I3S BS6 FI DRUM SELF</v>
          </cell>
          <cell r="AX356">
            <v>45246</v>
          </cell>
          <cell r="AY356">
            <v>48</v>
          </cell>
          <cell r="AZ356" t="str">
            <v>02.07.26</v>
          </cell>
          <cell r="BA356" t="str">
            <v>KAILASH ATKARI</v>
          </cell>
          <cell r="BI356">
            <v>1</v>
          </cell>
          <cell r="ER356">
            <v>1</v>
          </cell>
          <cell r="ES356">
            <v>1</v>
          </cell>
          <cell r="ET356" t="str">
            <v>DUWT0030</v>
          </cell>
          <cell r="EU356" t="str">
            <v>G2hG_M-LpNMm</v>
          </cell>
          <cell r="EV356" t="str">
            <v>Allocated</v>
          </cell>
          <cell r="EW356" t="str">
            <v>Door Locked (NC_DL)</v>
          </cell>
          <cell r="EX356" t="str">
            <v xml:space="preserve">Door lock </v>
          </cell>
          <cell r="EY356">
            <v>46206</v>
          </cell>
        </row>
        <row r="357">
          <cell r="A357">
            <v>462516053</v>
          </cell>
          <cell r="B357" t="str">
            <v>SACHIN ARJUN LONDHE</v>
          </cell>
          <cell r="C357" t="str">
            <v>ONLINE</v>
          </cell>
          <cell r="D357" t="str">
            <v>02.07.26</v>
          </cell>
          <cell r="E357">
            <v>3490</v>
          </cell>
          <cell r="I357">
            <v>3305</v>
          </cell>
          <cell r="J357">
            <v>9898</v>
          </cell>
          <cell r="K357">
            <v>3847</v>
          </cell>
          <cell r="L357">
            <v>9713</v>
          </cell>
          <cell r="M357">
            <v>3</v>
          </cell>
          <cell r="N357" t="str">
            <v xml:space="preserve">STABLE </v>
          </cell>
          <cell r="O357" t="str">
            <v>PAID</v>
          </cell>
          <cell r="P357" t="str">
            <v>TANAJI SURVASE</v>
          </cell>
          <cell r="Q357">
            <v>37658</v>
          </cell>
          <cell r="R357">
            <v>559</v>
          </cell>
          <cell r="S357">
            <v>0</v>
          </cell>
          <cell r="T357">
            <v>4500</v>
          </cell>
          <cell r="U357" t="str">
            <v>02.06.26</v>
          </cell>
          <cell r="V357">
            <v>0.23108171129820082</v>
          </cell>
          <cell r="W357">
            <v>1.2060839733516359E-2</v>
          </cell>
          <cell r="X357" t="str">
            <v xml:space="preserve">STABLE </v>
          </cell>
          <cell r="Y357" t="str">
            <v>PAID</v>
          </cell>
          <cell r="Z357" t="str">
            <v>PAID</v>
          </cell>
          <cell r="AA357" t="str">
            <v>PAID</v>
          </cell>
          <cell r="AB357" t="str">
            <v>Add not found</v>
          </cell>
          <cell r="AD357" t="str">
            <v>CAVNA</v>
          </cell>
          <cell r="AF357" t="str">
            <v>ELG</v>
          </cell>
          <cell r="AH357" t="str">
            <v>WAKAD</v>
          </cell>
          <cell r="AL357">
            <v>9898</v>
          </cell>
          <cell r="AM357">
            <v>37658</v>
          </cell>
          <cell r="AN357">
            <v>87</v>
          </cell>
          <cell r="AO357">
            <v>86</v>
          </cell>
          <cell r="AP357" t="str">
            <v>STABLE</v>
          </cell>
          <cell r="AU357" t="str">
            <v>REGULAR</v>
          </cell>
          <cell r="AV357" t="str">
            <v>MH14LM6573</v>
          </cell>
          <cell r="AW357" t="str">
            <v>SPLENDOR PLUS I3S BS6 FI DRUM SELF</v>
          </cell>
          <cell r="AX357">
            <v>45392</v>
          </cell>
          <cell r="AY357">
            <v>36</v>
          </cell>
          <cell r="AZ357" t="str">
            <v>02.07.26</v>
          </cell>
          <cell r="BA357" t="str">
            <v>KAILASH ATKARI</v>
          </cell>
          <cell r="BC357">
            <v>1</v>
          </cell>
          <cell r="ER357">
            <v>1</v>
          </cell>
          <cell r="ES357">
            <v>1</v>
          </cell>
          <cell r="ET357" t="str">
            <v>DUWT0030</v>
          </cell>
          <cell r="EU357" t="str">
            <v>A67XMq0GZ7</v>
          </cell>
          <cell r="EV357" t="str">
            <v>Allocated</v>
          </cell>
          <cell r="EW357" t="str">
            <v>Address Not Found (NC_ANF)</v>
          </cell>
          <cell r="EX357" t="str">
            <v xml:space="preserve">Address not found </v>
          </cell>
          <cell r="EY357">
            <v>46204</v>
          </cell>
        </row>
        <row r="358">
          <cell r="A358">
            <v>466804889</v>
          </cell>
          <cell r="B358" t="str">
            <v>SWATANTRA TIWARI</v>
          </cell>
          <cell r="I358">
            <v>2678</v>
          </cell>
          <cell r="J358">
            <v>2678</v>
          </cell>
          <cell r="K358">
            <v>2679</v>
          </cell>
          <cell r="L358">
            <v>5356</v>
          </cell>
          <cell r="M358">
            <v>1</v>
          </cell>
          <cell r="N358" t="str">
            <v>FLOW</v>
          </cell>
          <cell r="O358" t="str">
            <v>UNPAID</v>
          </cell>
          <cell r="P358" t="str">
            <v>HEMANT WALUNJ</v>
          </cell>
          <cell r="Q358">
            <v>37530</v>
          </cell>
          <cell r="R358">
            <v>1</v>
          </cell>
          <cell r="S358">
            <v>0</v>
          </cell>
          <cell r="T358">
            <v>450</v>
          </cell>
          <cell r="U358" t="str">
            <v>-</v>
          </cell>
          <cell r="V358">
            <v>3.0049341210429577E-2</v>
          </cell>
          <cell r="W358">
            <v>1.9766941825270809E-3</v>
          </cell>
          <cell r="X358" t="str">
            <v>FLOW</v>
          </cell>
          <cell r="Y358" t="str">
            <v>RTP</v>
          </cell>
          <cell r="Z358" t="str">
            <v>-</v>
          </cell>
          <cell r="AA358" t="str">
            <v>RTP</v>
          </cell>
          <cell r="AD358" t="str">
            <v>CNAVNA</v>
          </cell>
          <cell r="AF358" t="str">
            <v>-</v>
          </cell>
          <cell r="AH358" t="str">
            <v>SAVARDHARI</v>
          </cell>
          <cell r="AL358">
            <v>3129</v>
          </cell>
          <cell r="AM358">
            <v>37530</v>
          </cell>
          <cell r="AN358">
            <v>25</v>
          </cell>
          <cell r="AO358">
            <v>54</v>
          </cell>
          <cell r="AP358" t="str">
            <v>FLOW</v>
          </cell>
          <cell r="AU358" t="str">
            <v>REGULAR</v>
          </cell>
          <cell r="AV358" t="str">
            <v>MH14MD2942</v>
          </cell>
          <cell r="AW358" t="str">
            <v>SUZUKI GIXXER 150 SF</v>
          </cell>
          <cell r="AX358">
            <v>45902</v>
          </cell>
          <cell r="AY358">
            <v>24</v>
          </cell>
          <cell r="AZ358" t="str">
            <v>10.07.26</v>
          </cell>
          <cell r="BA358" t="str">
            <v>KAILASH ATKARI</v>
          </cell>
          <cell r="ER358">
            <v>0</v>
          </cell>
          <cell r="ES358" t="str">
            <v/>
          </cell>
          <cell r="ET358" t="str">
            <v>ZBHT0010</v>
          </cell>
        </row>
        <row r="359">
          <cell r="A359">
            <v>458417053</v>
          </cell>
          <cell r="B359" t="str">
            <v>PRASHANT GHONGANE</v>
          </cell>
          <cell r="C359" t="str">
            <v>ONLINE</v>
          </cell>
          <cell r="D359" t="str">
            <v>18.07.26</v>
          </cell>
          <cell r="E359">
            <v>3000</v>
          </cell>
          <cell r="I359">
            <v>2686</v>
          </cell>
          <cell r="J359">
            <v>10699.09</v>
          </cell>
          <cell r="K359">
            <v>3128.09</v>
          </cell>
          <cell r="L359">
            <v>10385.09</v>
          </cell>
          <cell r="M359">
            <v>4</v>
          </cell>
          <cell r="N359" t="str">
            <v xml:space="preserve">STABLE </v>
          </cell>
          <cell r="O359" t="str">
            <v>PAID</v>
          </cell>
          <cell r="P359" t="str">
            <v>ANWAR SHAIKH</v>
          </cell>
          <cell r="Q359">
            <v>37517</v>
          </cell>
          <cell r="R359">
            <v>487</v>
          </cell>
          <cell r="S359">
            <v>0</v>
          </cell>
          <cell r="T359">
            <v>6750</v>
          </cell>
          <cell r="U359" t="str">
            <v>FLOW</v>
          </cell>
          <cell r="V359">
            <v>0.3405483248302909</v>
          </cell>
          <cell r="W359">
            <v>1.4453591224100863E-2</v>
          </cell>
          <cell r="X359" t="str">
            <v xml:space="preserve">STABLE </v>
          </cell>
          <cell r="Y359" t="str">
            <v>PAID</v>
          </cell>
          <cell r="Z359" t="str">
            <v>PTP</v>
          </cell>
          <cell r="AA359" t="str">
            <v>PAID</v>
          </cell>
          <cell r="AF359" t="str">
            <v>ELG</v>
          </cell>
          <cell r="AH359" t="str">
            <v xml:space="preserve">ALANDI DEVACHI </v>
          </cell>
          <cell r="AL359">
            <v>10699.09</v>
          </cell>
          <cell r="AM359">
            <v>37517</v>
          </cell>
          <cell r="AN359">
            <v>118</v>
          </cell>
          <cell r="AO359">
            <v>116</v>
          </cell>
          <cell r="AP359" t="str">
            <v>STABLE</v>
          </cell>
          <cell r="AU359" t="str">
            <v>NPA</v>
          </cell>
          <cell r="AV359" t="str">
            <v>MH14KX3901</v>
          </cell>
          <cell r="AW359" t="str">
            <v>SPLENDOR PLUS BS6 I3S DRS CAST FI</v>
          </cell>
          <cell r="AX359">
            <v>45082</v>
          </cell>
          <cell r="AY359">
            <v>48</v>
          </cell>
          <cell r="AZ359" t="str">
            <v>02.07.26</v>
          </cell>
          <cell r="BA359" t="str">
            <v>VIJAY NIKAM</v>
          </cell>
          <cell r="CG359">
            <v>1</v>
          </cell>
          <cell r="CS359">
            <v>1</v>
          </cell>
          <cell r="ER359">
            <v>2</v>
          </cell>
          <cell r="ES359">
            <v>1</v>
          </cell>
          <cell r="ET359" t="str">
            <v>ZBHT0009</v>
          </cell>
          <cell r="EU359" t="str">
            <v>A6tvfGz7sNJm</v>
          </cell>
          <cell r="EV359" t="e">
            <v>#N/A</v>
          </cell>
          <cell r="EW359" t="e">
            <v>#N/A</v>
          </cell>
          <cell r="EX359" t="e">
            <v>#N/A</v>
          </cell>
          <cell r="EY359" t="e">
            <v>#N/A</v>
          </cell>
        </row>
        <row r="360">
          <cell r="A360">
            <v>464559429</v>
          </cell>
          <cell r="B360" t="str">
            <v>MAYUR NABAJI BOTKAR</v>
          </cell>
          <cell r="I360">
            <v>5629</v>
          </cell>
          <cell r="J360">
            <v>11187</v>
          </cell>
          <cell r="K360">
            <v>5791</v>
          </cell>
          <cell r="L360">
            <v>16816</v>
          </cell>
          <cell r="M360">
            <v>2</v>
          </cell>
          <cell r="N360" t="str">
            <v>FLOW</v>
          </cell>
          <cell r="O360" t="str">
            <v>UNPAID</v>
          </cell>
          <cell r="P360" t="str">
            <v>MAHESH SHINDE</v>
          </cell>
          <cell r="Q360">
            <v>37199</v>
          </cell>
          <cell r="R360">
            <v>233</v>
          </cell>
          <cell r="S360">
            <v>0</v>
          </cell>
          <cell r="T360">
            <v>2250</v>
          </cell>
          <cell r="U360" t="str">
            <v>FLOW</v>
          </cell>
          <cell r="V360">
            <v>1</v>
          </cell>
          <cell r="W360">
            <v>6.9164199244998933E-3</v>
          </cell>
          <cell r="X360" t="str">
            <v>FLOW</v>
          </cell>
          <cell r="Y360" t="str">
            <v>NC</v>
          </cell>
          <cell r="Z360" t="str">
            <v>NC</v>
          </cell>
          <cell r="AA360" t="str">
            <v>NC</v>
          </cell>
          <cell r="AB360" t="str">
            <v>Shifted</v>
          </cell>
          <cell r="AD360" t="str">
            <v>CNAVNA</v>
          </cell>
          <cell r="AF360" t="str">
            <v>-</v>
          </cell>
          <cell r="AH360" t="str">
            <v>NARAYAN GAON</v>
          </cell>
          <cell r="AL360">
            <v>11187</v>
          </cell>
          <cell r="AM360">
            <v>37199</v>
          </cell>
          <cell r="AN360">
            <v>57</v>
          </cell>
          <cell r="AO360">
            <v>86</v>
          </cell>
          <cell r="AP360" t="str">
            <v>FLOW</v>
          </cell>
          <cell r="AU360" t="str">
            <v>REGULAR</v>
          </cell>
          <cell r="AV360" t="str">
            <v>MH14LZ7244</v>
          </cell>
          <cell r="AW360" t="str">
            <v>ACCESS SPL ED DISC CBS BT BSVI</v>
          </cell>
          <cell r="AX360">
            <v>45600</v>
          </cell>
          <cell r="AY360">
            <v>24</v>
          </cell>
          <cell r="AZ360" t="str">
            <v>02.07.26</v>
          </cell>
          <cell r="BA360" t="str">
            <v>KAILASH ATKARI</v>
          </cell>
          <cell r="BI360">
            <v>1</v>
          </cell>
          <cell r="ER360">
            <v>1</v>
          </cell>
          <cell r="ES360">
            <v>1</v>
          </cell>
          <cell r="ET360" t="str">
            <v>DUWT0015</v>
          </cell>
          <cell r="EU360" t="str">
            <v>kP8Z7ChM0qz</v>
          </cell>
          <cell r="EV360" t="str">
            <v>Allocated</v>
          </cell>
          <cell r="EW360" t="str">
            <v>Shifted (NC_SFTD)</v>
          </cell>
          <cell r="EX360" t="str">
            <v xml:space="preserve">Customer shifted </v>
          </cell>
          <cell r="EY360">
            <v>46206</v>
          </cell>
        </row>
        <row r="361">
          <cell r="A361">
            <v>468012757</v>
          </cell>
          <cell r="B361" t="str">
            <v>ANWAR SUBHAN ANSARI</v>
          </cell>
          <cell r="C361" t="str">
            <v>ONLINE</v>
          </cell>
          <cell r="D361" t="str">
            <v>15.07.26</v>
          </cell>
          <cell r="E361">
            <v>8000</v>
          </cell>
          <cell r="I361">
            <v>3753</v>
          </cell>
          <cell r="J361">
            <v>3748</v>
          </cell>
          <cell r="K361">
            <v>3830</v>
          </cell>
          <cell r="L361">
            <v>-499</v>
          </cell>
          <cell r="M361">
            <v>1</v>
          </cell>
          <cell r="N361" t="str">
            <v>RB</v>
          </cell>
          <cell r="O361" t="str">
            <v>PAID</v>
          </cell>
          <cell r="P361" t="str">
            <v>TANAJI SURVASE</v>
          </cell>
          <cell r="Q361">
            <v>36646</v>
          </cell>
          <cell r="R361">
            <v>82</v>
          </cell>
          <cell r="S361">
            <v>0</v>
          </cell>
          <cell r="T361">
            <v>900</v>
          </cell>
          <cell r="U361" t="str">
            <v>30.06.26</v>
          </cell>
          <cell r="V361">
            <v>5.3014447702829995E-2</v>
          </cell>
          <cell r="W361">
            <v>1.9301341596825847E-3</v>
          </cell>
          <cell r="X361" t="str">
            <v>RB</v>
          </cell>
          <cell r="Y361" t="str">
            <v>PAID</v>
          </cell>
          <cell r="Z361" t="str">
            <v>NC</v>
          </cell>
          <cell r="AA361" t="str">
            <v>PTP</v>
          </cell>
          <cell r="AC361">
            <v>16</v>
          </cell>
          <cell r="AD361" t="str">
            <v>CAVA</v>
          </cell>
          <cell r="AF361" t="str">
            <v>-</v>
          </cell>
          <cell r="AH361" t="str">
            <v>MARUNJI</v>
          </cell>
          <cell r="AL361">
            <v>3748</v>
          </cell>
          <cell r="AM361">
            <v>36646</v>
          </cell>
          <cell r="AN361">
            <v>21</v>
          </cell>
          <cell r="AO361">
            <v>0</v>
          </cell>
          <cell r="AP361" t="str">
            <v>RB</v>
          </cell>
          <cell r="AU361" t="str">
            <v>REGULAR</v>
          </cell>
          <cell r="AV361" t="str">
            <v>MH14LM5338</v>
          </cell>
          <cell r="AW361" t="str">
            <v>SPLENDOR PLUS I3S BS6 FI DRUM SELF</v>
          </cell>
          <cell r="AX361">
            <v>46113</v>
          </cell>
          <cell r="AY361">
            <v>12</v>
          </cell>
          <cell r="AZ361" t="str">
            <v>02.07.26</v>
          </cell>
          <cell r="BA361" t="str">
            <v>KAILASH ATKARI</v>
          </cell>
          <cell r="BI361">
            <v>1</v>
          </cell>
          <cell r="CS361">
            <v>2</v>
          </cell>
          <cell r="ER361">
            <v>3</v>
          </cell>
          <cell r="ES361">
            <v>1</v>
          </cell>
          <cell r="ET361" t="str">
            <v>DUWT0030</v>
          </cell>
          <cell r="EU361" t="str">
            <v>BowtrqQzGB1</v>
          </cell>
          <cell r="EV361" t="str">
            <v>Allocated</v>
          </cell>
          <cell r="EW361" t="str">
            <v>Left Message (LMCB)</v>
          </cell>
          <cell r="EX361" t="str">
            <v>Left message to sister</v>
          </cell>
          <cell r="EY361">
            <v>46206</v>
          </cell>
        </row>
        <row r="362">
          <cell r="A362">
            <v>461763753</v>
          </cell>
          <cell r="B362" t="str">
            <v>SATISH MOHAN SONWANE</v>
          </cell>
          <cell r="I362">
            <v>2949</v>
          </cell>
          <cell r="J362">
            <v>17688</v>
          </cell>
          <cell r="K362">
            <v>3913</v>
          </cell>
          <cell r="L362">
            <v>20637</v>
          </cell>
          <cell r="M362">
            <v>6</v>
          </cell>
          <cell r="N362" t="str">
            <v>FLOW</v>
          </cell>
          <cell r="O362" t="str">
            <v>UNPAID</v>
          </cell>
          <cell r="P362" t="str">
            <v>SWAPNIL JADHAV</v>
          </cell>
          <cell r="Q362">
            <v>36603</v>
          </cell>
          <cell r="R362">
            <v>970</v>
          </cell>
          <cell r="S362">
            <v>0</v>
          </cell>
          <cell r="T362">
            <v>3600</v>
          </cell>
          <cell r="U362" t="str">
            <v>-</v>
          </cell>
          <cell r="V362">
            <v>0.52504797125038527</v>
          </cell>
          <cell r="W362">
            <v>1.5999257485488194E-2</v>
          </cell>
          <cell r="X362" t="str">
            <v>FLOW</v>
          </cell>
          <cell r="Y362" t="str">
            <v>-</v>
          </cell>
          <cell r="Z362" t="str">
            <v>-</v>
          </cell>
          <cell r="AA362" t="str">
            <v>-</v>
          </cell>
          <cell r="AF362" t="str">
            <v>-</v>
          </cell>
          <cell r="AH362" t="str">
            <v>DHAYARI</v>
          </cell>
          <cell r="AL362">
            <v>17688</v>
          </cell>
          <cell r="AM362">
            <v>36603</v>
          </cell>
          <cell r="AN362">
            <v>177</v>
          </cell>
          <cell r="AO362">
            <v>206</v>
          </cell>
          <cell r="AP362" t="str">
            <v>FLOW</v>
          </cell>
          <cell r="AU362" t="str">
            <v>NPA</v>
          </cell>
          <cell r="AW362" t="str">
            <v>SPLENDOR PLUS I3S XTEC</v>
          </cell>
          <cell r="AX362">
            <v>45324</v>
          </cell>
          <cell r="AY362">
            <v>36</v>
          </cell>
          <cell r="AZ362" t="str">
            <v>02.07.26</v>
          </cell>
          <cell r="BA362" t="str">
            <v>VIJAY NIKAM</v>
          </cell>
          <cell r="BX362">
            <v>1</v>
          </cell>
          <cell r="ER362">
            <v>1</v>
          </cell>
          <cell r="ES362">
            <v>1</v>
          </cell>
          <cell r="ET362" t="str">
            <v>DUWT0021</v>
          </cell>
          <cell r="EU362" t="str">
            <v>A2RuwC7K4z</v>
          </cell>
          <cell r="EV362" t="str">
            <v>Allocated</v>
          </cell>
          <cell r="EW362" t="str">
            <v>Shifted (NC_SFTD)</v>
          </cell>
          <cell r="EX362" t="str">
            <v xml:space="preserve">Customer shifted at residence address </v>
          </cell>
          <cell r="EY362">
            <v>46211</v>
          </cell>
        </row>
        <row r="363">
          <cell r="A363">
            <v>458806785</v>
          </cell>
          <cell r="B363" t="str">
            <v>SNEHAL NAMDEV KHANDARE</v>
          </cell>
          <cell r="C363" t="str">
            <v>ONLINE</v>
          </cell>
          <cell r="D363" t="str">
            <v>31.07.26</v>
          </cell>
          <cell r="E363">
            <v>5200</v>
          </cell>
          <cell r="I363">
            <v>4591</v>
          </cell>
          <cell r="J363">
            <v>6081</v>
          </cell>
          <cell r="K363">
            <v>1731</v>
          </cell>
          <cell r="L363">
            <v>5472</v>
          </cell>
          <cell r="M363">
            <v>2</v>
          </cell>
          <cell r="N363" t="str">
            <v xml:space="preserve">STABLE </v>
          </cell>
          <cell r="O363" t="str">
            <v>PAID</v>
          </cell>
          <cell r="P363" t="str">
            <v>HEMANT WALUNJ</v>
          </cell>
          <cell r="Q363">
            <v>35954</v>
          </cell>
          <cell r="R363">
            <v>241</v>
          </cell>
          <cell r="S363">
            <v>0</v>
          </cell>
          <cell r="T363">
            <v>5850</v>
          </cell>
          <cell r="U363" t="str">
            <v>13.06.26</v>
          </cell>
          <cell r="V363">
            <v>0.11561552759561024</v>
          </cell>
          <cell r="W363">
            <v>6.6849367446831683E-3</v>
          </cell>
          <cell r="X363" t="str">
            <v xml:space="preserve">STABLE </v>
          </cell>
          <cell r="Y363" t="str">
            <v>PTP</v>
          </cell>
          <cell r="Z363" t="str">
            <v>PAID</v>
          </cell>
          <cell r="AA363" t="str">
            <v>PTP</v>
          </cell>
          <cell r="AF363" t="str">
            <v>-</v>
          </cell>
          <cell r="AH363" t="str">
            <v>AMBETHAN</v>
          </cell>
          <cell r="AL363">
            <v>6081</v>
          </cell>
          <cell r="AM363">
            <v>35954</v>
          </cell>
          <cell r="AN363">
            <v>57</v>
          </cell>
          <cell r="AO363">
            <v>86</v>
          </cell>
          <cell r="AP363" t="str">
            <v>FLOW</v>
          </cell>
          <cell r="AU363" t="str">
            <v>NPA</v>
          </cell>
          <cell r="AV363" t="str">
            <v>MH14KX7966</v>
          </cell>
          <cell r="AW363" t="str">
            <v>YAMAHA FZX</v>
          </cell>
          <cell r="AX363">
            <v>45110</v>
          </cell>
          <cell r="AY363">
            <v>42</v>
          </cell>
          <cell r="AZ363" t="str">
            <v>02.07.26</v>
          </cell>
          <cell r="BA363" t="str">
            <v>KAILASH ATKARI</v>
          </cell>
          <cell r="CA363">
            <v>1</v>
          </cell>
          <cell r="ER363">
            <v>1</v>
          </cell>
          <cell r="ES363">
            <v>1</v>
          </cell>
          <cell r="ET363" t="str">
            <v>ZBHT0010</v>
          </cell>
          <cell r="EU363" t="str">
            <v>kP2bb4nepm</v>
          </cell>
          <cell r="EV363" t="str">
            <v>Allocated</v>
          </cell>
          <cell r="EW363" t="e">
            <v>#N/A</v>
          </cell>
          <cell r="EX363" t="e">
            <v>#N/A</v>
          </cell>
          <cell r="EY363" t="e">
            <v>#N/A</v>
          </cell>
        </row>
        <row r="364">
          <cell r="A364">
            <v>462670036</v>
          </cell>
          <cell r="B364" t="str">
            <v>SAKSHI RAJKUMAR CHINTALWAR</v>
          </cell>
          <cell r="C364" t="str">
            <v>ONLINE</v>
          </cell>
          <cell r="D364" t="str">
            <v>14.07.26</v>
          </cell>
          <cell r="E364">
            <v>3456</v>
          </cell>
          <cell r="I364">
            <v>3356</v>
          </cell>
          <cell r="J364">
            <v>3356</v>
          </cell>
          <cell r="K364">
            <v>3395</v>
          </cell>
          <cell r="L364">
            <v>3256</v>
          </cell>
          <cell r="M364">
            <v>1</v>
          </cell>
          <cell r="N364" t="str">
            <v xml:space="preserve">STABLE </v>
          </cell>
          <cell r="O364" t="str">
            <v>PAID</v>
          </cell>
          <cell r="P364" t="str">
            <v>UDAY SOHANE</v>
          </cell>
          <cell r="Q364">
            <v>35761</v>
          </cell>
          <cell r="R364">
            <v>39</v>
          </cell>
          <cell r="S364">
            <v>0</v>
          </cell>
          <cell r="T364">
            <v>450</v>
          </cell>
          <cell r="U364" t="str">
            <v>-</v>
          </cell>
          <cell r="V364">
            <v>3.0019273076767394E-2</v>
          </cell>
          <cell r="W364">
            <v>1.8835214671289885E-3</v>
          </cell>
          <cell r="X364" t="str">
            <v xml:space="preserve">STABLE </v>
          </cell>
          <cell r="Y364" t="str">
            <v>PAID</v>
          </cell>
          <cell r="Z364" t="str">
            <v>-</v>
          </cell>
          <cell r="AA364" t="str">
            <v>PAID</v>
          </cell>
          <cell r="AF364" t="str">
            <v>-</v>
          </cell>
          <cell r="AH364" t="str">
            <v>KASARWADI</v>
          </cell>
          <cell r="AL364">
            <v>3845</v>
          </cell>
          <cell r="AM364">
            <v>35761</v>
          </cell>
          <cell r="AN364">
            <v>26</v>
          </cell>
          <cell r="AO364">
            <v>25</v>
          </cell>
          <cell r="AP364" t="str">
            <v>STABLE</v>
          </cell>
          <cell r="AU364" t="str">
            <v>REGULAR</v>
          </cell>
          <cell r="AV364" t="str">
            <v>MH14LN2145</v>
          </cell>
          <cell r="AW364" t="str">
            <v>HONDA ACTIVA 125 SMART</v>
          </cell>
          <cell r="AX364">
            <v>45405</v>
          </cell>
          <cell r="AY364">
            <v>36</v>
          </cell>
          <cell r="AZ364" t="str">
            <v>10.07.26</v>
          </cell>
          <cell r="BA364" t="str">
            <v>VIJAY NIKAM</v>
          </cell>
          <cell r="CM364">
            <v>1</v>
          </cell>
          <cell r="ER364">
            <v>1</v>
          </cell>
          <cell r="ES364">
            <v>1</v>
          </cell>
          <cell r="ET364" t="str">
            <v>DUWT0025</v>
          </cell>
        </row>
        <row r="365">
          <cell r="A365">
            <v>461265756</v>
          </cell>
          <cell r="B365" t="str">
            <v>RAHILA RAFIK SHAIKH</v>
          </cell>
          <cell r="I365">
            <v>3909</v>
          </cell>
          <cell r="J365">
            <v>11727</v>
          </cell>
          <cell r="K365">
            <v>4124</v>
          </cell>
          <cell r="L365">
            <v>15636</v>
          </cell>
          <cell r="M365">
            <v>3</v>
          </cell>
          <cell r="N365" t="str">
            <v>FLOW</v>
          </cell>
          <cell r="O365" t="str">
            <v>UNPAID</v>
          </cell>
          <cell r="P365" t="str">
            <v>SWAPNIL JADHAV</v>
          </cell>
          <cell r="Q365">
            <v>35419</v>
          </cell>
          <cell r="R365">
            <v>215</v>
          </cell>
          <cell r="S365">
            <v>0</v>
          </cell>
          <cell r="T365">
            <v>1350</v>
          </cell>
          <cell r="U365" t="str">
            <v>FLOW</v>
          </cell>
          <cell r="V365">
            <v>0.28457466937547837</v>
          </cell>
          <cell r="W365">
            <v>1.1343748540055657E-2</v>
          </cell>
          <cell r="X365" t="str">
            <v>FLOW</v>
          </cell>
          <cell r="Y365" t="str">
            <v>-</v>
          </cell>
          <cell r="Z365" t="str">
            <v>NC</v>
          </cell>
          <cell r="AA365" t="str">
            <v>-</v>
          </cell>
          <cell r="AF365" t="str">
            <v>ELG</v>
          </cell>
          <cell r="AH365" t="str">
            <v>NAHRE</v>
          </cell>
          <cell r="AL365">
            <v>11727</v>
          </cell>
          <cell r="AM365">
            <v>35419</v>
          </cell>
          <cell r="AN365">
            <v>87</v>
          </cell>
          <cell r="AO365" t="e">
            <v>#N/A</v>
          </cell>
          <cell r="AP365" t="e">
            <v>#N/A</v>
          </cell>
          <cell r="AU365" t="str">
            <v>REGULAR</v>
          </cell>
          <cell r="AV365" t="str">
            <v>MH12WG5912</v>
          </cell>
          <cell r="AW365" t="str">
            <v>ACCESS SPL ED DISC CBS BT BSVI</v>
          </cell>
          <cell r="AX365">
            <v>45287</v>
          </cell>
          <cell r="AY365">
            <v>36</v>
          </cell>
          <cell r="AZ365" t="str">
            <v>02.07.26</v>
          </cell>
          <cell r="BA365" t="str">
            <v>VIJAY NIKAM</v>
          </cell>
          <cell r="EO365">
            <v>1</v>
          </cell>
          <cell r="ER365">
            <v>1</v>
          </cell>
          <cell r="ES365">
            <v>1</v>
          </cell>
          <cell r="ET365" t="str">
            <v>DUWT0031</v>
          </cell>
          <cell r="EU365" t="str">
            <v>APEWF1ga57</v>
          </cell>
          <cell r="EV365" t="str">
            <v>Allocated</v>
          </cell>
          <cell r="EW365" t="str">
            <v>Left Message (LMCB)</v>
          </cell>
          <cell r="EX365" t="str">
            <v xml:space="preserve">Left message with daughter </v>
          </cell>
          <cell r="EY365">
            <v>46205</v>
          </cell>
        </row>
        <row r="366">
          <cell r="A366">
            <v>463491160</v>
          </cell>
          <cell r="B366" t="str">
            <v>BHAUSAHEB LAXMAN KHARADE</v>
          </cell>
          <cell r="C366" t="str">
            <v>COLLECT</v>
          </cell>
          <cell r="D366" t="str">
            <v>04.07.26</v>
          </cell>
          <cell r="E366">
            <v>3000</v>
          </cell>
          <cell r="I366">
            <v>2617</v>
          </cell>
          <cell r="J366">
            <v>7315</v>
          </cell>
          <cell r="K366">
            <v>2430</v>
          </cell>
          <cell r="L366">
            <v>6932</v>
          </cell>
          <cell r="M366">
            <v>3</v>
          </cell>
          <cell r="N366" t="str">
            <v xml:space="preserve">STABLE </v>
          </cell>
          <cell r="O366" t="str">
            <v>PAID</v>
          </cell>
          <cell r="P366" t="str">
            <v>AMOL DHUMAL</v>
          </cell>
          <cell r="Q366">
            <v>35289</v>
          </cell>
          <cell r="R366">
            <v>349</v>
          </cell>
          <cell r="S366">
            <v>0</v>
          </cell>
          <cell r="T366">
            <v>6184</v>
          </cell>
          <cell r="U366" t="str">
            <v>FLOW</v>
          </cell>
          <cell r="V366">
            <v>4.60790699290528E-2</v>
          </cell>
          <cell r="W366">
            <v>1.1302113053164236E-2</v>
          </cell>
          <cell r="X366" t="str">
            <v xml:space="preserve">STABLE </v>
          </cell>
          <cell r="Y366" t="str">
            <v>PAID</v>
          </cell>
          <cell r="Z366" t="str">
            <v>PTP</v>
          </cell>
          <cell r="AA366" t="str">
            <v>PAID</v>
          </cell>
          <cell r="AF366" t="str">
            <v>ELG</v>
          </cell>
          <cell r="AH366" t="str">
            <v>CHINCHANI</v>
          </cell>
          <cell r="AL366">
            <v>7315</v>
          </cell>
          <cell r="AM366">
            <v>35289</v>
          </cell>
          <cell r="AN366">
            <v>87</v>
          </cell>
          <cell r="AO366">
            <v>86</v>
          </cell>
          <cell r="AP366" t="str">
            <v>STABLE</v>
          </cell>
          <cell r="AU366" t="str">
            <v>REGULAR</v>
          </cell>
          <cell r="AV366" t="str">
            <v>MH12XC8849</v>
          </cell>
          <cell r="AW366" t="str">
            <v>HF DELUXE DRUM SELF CAST ALL BLACK</v>
          </cell>
          <cell r="AX366">
            <v>45489</v>
          </cell>
          <cell r="AY366">
            <v>36</v>
          </cell>
          <cell r="AZ366" t="str">
            <v>02.07.26</v>
          </cell>
          <cell r="BA366" t="str">
            <v>KAILASH ATKARI</v>
          </cell>
          <cell r="BC366">
            <v>1</v>
          </cell>
          <cell r="BL366">
            <v>2</v>
          </cell>
          <cell r="ER366">
            <v>3</v>
          </cell>
          <cell r="ES366">
            <v>1</v>
          </cell>
          <cell r="ET366" t="str">
            <v>ZBHT0024</v>
          </cell>
          <cell r="EU366" t="str">
            <v>k2h089bKhEz</v>
          </cell>
          <cell r="EV366" t="str">
            <v>Allocated</v>
          </cell>
          <cell r="EW366" t="str">
            <v>Payment (PAID)</v>
          </cell>
          <cell r="EX366" t="str">
            <v>Payment (PAID)</v>
          </cell>
          <cell r="EY366">
            <v>46207</v>
          </cell>
        </row>
        <row r="367">
          <cell r="A367">
            <v>135050716</v>
          </cell>
          <cell r="B367" t="str">
            <v>KARUNA MHATU GHOLAP</v>
          </cell>
          <cell r="C367" t="str">
            <v>ONLINE</v>
          </cell>
          <cell r="D367" t="str">
            <v>26.07.26</v>
          </cell>
          <cell r="E367">
            <v>6143</v>
          </cell>
          <cell r="H367" t="str">
            <v>BANK STABLE 27</v>
          </cell>
          <cell r="I367">
            <v>6140</v>
          </cell>
          <cell r="J367">
            <v>5547</v>
          </cell>
          <cell r="K367">
            <v>5656</v>
          </cell>
          <cell r="L367">
            <v>5544</v>
          </cell>
          <cell r="M367">
            <v>1</v>
          </cell>
          <cell r="N367" t="str">
            <v xml:space="preserve">STABLE </v>
          </cell>
          <cell r="O367" t="str">
            <v>PAID</v>
          </cell>
          <cell r="P367" t="str">
            <v>VIKRAM GAIKWAD</v>
          </cell>
          <cell r="Q367">
            <v>35074</v>
          </cell>
          <cell r="R367">
            <v>109</v>
          </cell>
          <cell r="S367">
            <v>0</v>
          </cell>
          <cell r="T367">
            <v>6750</v>
          </cell>
          <cell r="U367" t="str">
            <v>18.06.26</v>
          </cell>
          <cell r="V367">
            <v>2.3922523054774016E-2</v>
          </cell>
          <cell r="W367">
            <v>1.8473373769772137E-3</v>
          </cell>
          <cell r="X367" t="str">
            <v xml:space="preserve">STABLE </v>
          </cell>
          <cell r="Y367" t="str">
            <v>PTP</v>
          </cell>
          <cell r="Z367" t="str">
            <v>PTP</v>
          </cell>
          <cell r="AA367" t="str">
            <v>PTP</v>
          </cell>
          <cell r="AC367">
            <v>21</v>
          </cell>
          <cell r="AD367" t="str">
            <v>CAVA</v>
          </cell>
          <cell r="AF367" t="str">
            <v>-</v>
          </cell>
          <cell r="AH367" t="str">
            <v>VIMAN NAGAR</v>
          </cell>
          <cell r="AL367">
            <v>5547</v>
          </cell>
          <cell r="AM367">
            <v>35074</v>
          </cell>
          <cell r="AN367">
            <v>26</v>
          </cell>
          <cell r="AO367">
            <v>25</v>
          </cell>
          <cell r="AP367" t="str">
            <v>STABLE</v>
          </cell>
          <cell r="AU367" t="str">
            <v>NPA</v>
          </cell>
          <cell r="AV367" t="str">
            <v>MH12UV1996</v>
          </cell>
          <cell r="AW367" t="str">
            <v>BAJAJ KTM RC 200</v>
          </cell>
          <cell r="AX367">
            <v>44862</v>
          </cell>
          <cell r="AY367">
            <v>48</v>
          </cell>
          <cell r="AZ367" t="str">
            <v>02.07.26</v>
          </cell>
          <cell r="BA367" t="str">
            <v>VIJAY NIKAM</v>
          </cell>
          <cell r="BU367">
            <v>2</v>
          </cell>
          <cell r="BX367">
            <v>2</v>
          </cell>
          <cell r="ER367">
            <v>4</v>
          </cell>
          <cell r="ES367">
            <v>1</v>
          </cell>
          <cell r="ET367" t="str">
            <v>ZBHT0012</v>
          </cell>
          <cell r="EU367" t="str">
            <v>kPYtzLseGX87</v>
          </cell>
          <cell r="EV367" t="str">
            <v>Allocated</v>
          </cell>
          <cell r="EW367" t="str">
            <v>Promise To Pay (PTP)</v>
          </cell>
          <cell r="EX367" t="str">
            <v>Ptp</v>
          </cell>
          <cell r="EY367">
            <v>46218</v>
          </cell>
        </row>
        <row r="368">
          <cell r="A368">
            <v>462727954</v>
          </cell>
          <cell r="B368" t="str">
            <v>PALLAVI SANGAM PETHSANGAVE</v>
          </cell>
          <cell r="C368" t="str">
            <v>ONLINE</v>
          </cell>
          <cell r="D368" t="str">
            <v>22.07.26</v>
          </cell>
          <cell r="E368">
            <v>58</v>
          </cell>
          <cell r="I368">
            <v>3254</v>
          </cell>
          <cell r="J368">
            <v>0</v>
          </cell>
          <cell r="K368">
            <v>58</v>
          </cell>
          <cell r="L368">
            <v>3196</v>
          </cell>
          <cell r="M368">
            <v>1</v>
          </cell>
          <cell r="N368" t="str">
            <v xml:space="preserve">STABLE </v>
          </cell>
          <cell r="O368" t="str">
            <v>PAID</v>
          </cell>
          <cell r="P368" t="str">
            <v>NITIN KADAM</v>
          </cell>
          <cell r="Q368">
            <v>34852</v>
          </cell>
          <cell r="R368">
            <v>58</v>
          </cell>
          <cell r="S368">
            <v>0</v>
          </cell>
          <cell r="T368">
            <v>450</v>
          </cell>
          <cell r="U368" t="str">
            <v>19.06.26</v>
          </cell>
          <cell r="V368">
            <v>1.2005920022294387E-2</v>
          </cell>
          <cell r="W368">
            <v>1.8356447015569896E-3</v>
          </cell>
          <cell r="X368" t="str">
            <v xml:space="preserve">STABLE </v>
          </cell>
          <cell r="Y368" t="str">
            <v>NC</v>
          </cell>
          <cell r="Z368" t="str">
            <v>NC</v>
          </cell>
          <cell r="AA368" t="str">
            <v>NC</v>
          </cell>
          <cell r="AB368" t="str">
            <v>Add not found</v>
          </cell>
          <cell r="AD368" t="str">
            <v>CNAVNA</v>
          </cell>
          <cell r="AF368" t="str">
            <v>-</v>
          </cell>
          <cell r="AH368" t="str">
            <v>THERGAON</v>
          </cell>
          <cell r="AL368">
            <v>3755</v>
          </cell>
          <cell r="AM368">
            <v>34852</v>
          </cell>
          <cell r="AN368">
            <v>26</v>
          </cell>
          <cell r="AO368">
            <v>25</v>
          </cell>
          <cell r="AP368" t="str">
            <v>STABLE</v>
          </cell>
          <cell r="AU368" t="str">
            <v>REGULAR</v>
          </cell>
          <cell r="AV368" t="str">
            <v>MH42BM6521</v>
          </cell>
          <cell r="AW368" t="str">
            <v>HONDA ACTIVA 6G H SMART</v>
          </cell>
          <cell r="AX368">
            <v>45411</v>
          </cell>
          <cell r="AY368">
            <v>36</v>
          </cell>
          <cell r="AZ368" t="str">
            <v>10.07.26</v>
          </cell>
          <cell r="BA368" t="str">
            <v>KAILASH ATKARI</v>
          </cell>
          <cell r="CG368">
            <v>1</v>
          </cell>
          <cell r="CV368">
            <v>1</v>
          </cell>
          <cell r="ER368">
            <v>2</v>
          </cell>
          <cell r="ES368">
            <v>1</v>
          </cell>
          <cell r="ET368" t="str">
            <v>ZBHT0011</v>
          </cell>
        </row>
        <row r="369">
          <cell r="A369">
            <v>462027650</v>
          </cell>
          <cell r="B369" t="str">
            <v>NEELAM YOGESH KUMBHAKARNA</v>
          </cell>
          <cell r="I369">
            <v>3798</v>
          </cell>
          <cell r="J369">
            <v>3648</v>
          </cell>
          <cell r="K369">
            <v>3730</v>
          </cell>
          <cell r="L369">
            <v>7446</v>
          </cell>
          <cell r="M369">
            <v>1</v>
          </cell>
          <cell r="N369" t="str">
            <v>FLOW</v>
          </cell>
          <cell r="O369" t="str">
            <v>UNPAID</v>
          </cell>
          <cell r="P369" t="str">
            <v>AMOL DHUMAL</v>
          </cell>
          <cell r="Q369">
            <v>34755</v>
          </cell>
          <cell r="R369">
            <v>82</v>
          </cell>
          <cell r="S369">
            <v>0</v>
          </cell>
          <cell r="T369">
            <v>5832</v>
          </cell>
          <cell r="U369" t="str">
            <v>26.06.26</v>
          </cell>
          <cell r="V369">
            <v>2.1841814546686194E-2</v>
          </cell>
          <cell r="W369">
            <v>1.830535739774279E-3</v>
          </cell>
          <cell r="X369" t="str">
            <v>FLOW</v>
          </cell>
          <cell r="Y369" t="str">
            <v>PTP</v>
          </cell>
          <cell r="Z369" t="str">
            <v>PTP</v>
          </cell>
          <cell r="AA369" t="str">
            <v>PTP</v>
          </cell>
          <cell r="AC369">
            <v>31</v>
          </cell>
          <cell r="AD369" t="str">
            <v>CAVA</v>
          </cell>
          <cell r="AF369" t="str">
            <v>-</v>
          </cell>
          <cell r="AH369" t="str">
            <v>ALEGAON PAGA</v>
          </cell>
          <cell r="AL369">
            <v>3648</v>
          </cell>
          <cell r="AM369">
            <v>34755</v>
          </cell>
          <cell r="AN369">
            <v>26</v>
          </cell>
          <cell r="AO369">
            <v>55</v>
          </cell>
          <cell r="AP369" t="str">
            <v>FLOW</v>
          </cell>
          <cell r="AU369" t="str">
            <v>NPA</v>
          </cell>
          <cell r="AV369" t="str">
            <v>MH12WN2154</v>
          </cell>
          <cell r="AW369" t="str">
            <v>BAJAJ PULSAR 125 NEON DISC CBS</v>
          </cell>
          <cell r="AX369">
            <v>45348</v>
          </cell>
          <cell r="AY369">
            <v>36</v>
          </cell>
          <cell r="AZ369" t="str">
            <v>02.07.26</v>
          </cell>
          <cell r="BA369" t="str">
            <v>KAILASH ATKARI</v>
          </cell>
          <cell r="BL369">
            <v>1</v>
          </cell>
          <cell r="ER369">
            <v>1</v>
          </cell>
          <cell r="ES369">
            <v>1</v>
          </cell>
          <cell r="ET369" t="str">
            <v>ZBHT0024</v>
          </cell>
          <cell r="EU369" t="str">
            <v>APKFGMt_i7</v>
          </cell>
          <cell r="EV369" t="str">
            <v>Allocated</v>
          </cell>
          <cell r="EW369" t="str">
            <v>Left Message (LMCB)</v>
          </cell>
          <cell r="EX369" t="str">
            <v xml:space="preserve">Meet husband </v>
          </cell>
          <cell r="EY369">
            <v>46207</v>
          </cell>
        </row>
        <row r="370">
          <cell r="A370">
            <v>464470722</v>
          </cell>
          <cell r="B370" t="str">
            <v>ARCHANA ASHOK KULAL</v>
          </cell>
          <cell r="H370" t="str">
            <v>BANK STABLE 13</v>
          </cell>
          <cell r="I370">
            <v>5289</v>
          </cell>
          <cell r="J370">
            <v>10337</v>
          </cell>
          <cell r="K370">
            <v>5438</v>
          </cell>
          <cell r="L370">
            <v>15626</v>
          </cell>
          <cell r="M370">
            <v>2</v>
          </cell>
          <cell r="N370" t="str">
            <v xml:space="preserve">STABLE </v>
          </cell>
          <cell r="O370" t="str">
            <v>UNPAID</v>
          </cell>
          <cell r="P370" t="str">
            <v>SANDEEP KHAIRNAR</v>
          </cell>
          <cell r="Q370">
            <v>34341</v>
          </cell>
          <cell r="R370">
            <v>390</v>
          </cell>
          <cell r="S370">
            <v>0</v>
          </cell>
          <cell r="T370">
            <v>2753.53</v>
          </cell>
          <cell r="U370" t="str">
            <v>28.06.26</v>
          </cell>
          <cell r="V370">
            <v>0.23126186916643096</v>
          </cell>
          <cell r="W370">
            <v>6.385031227378447E-3</v>
          </cell>
          <cell r="X370" t="str">
            <v xml:space="preserve">STABLE </v>
          </cell>
          <cell r="Y370" t="str">
            <v>PAID</v>
          </cell>
          <cell r="Z370" t="str">
            <v>PTP</v>
          </cell>
          <cell r="AA370" t="str">
            <v>PAID</v>
          </cell>
          <cell r="AF370" t="str">
            <v>-</v>
          </cell>
          <cell r="AH370" t="str">
            <v>WAGHOLI</v>
          </cell>
          <cell r="AL370">
            <v>10337</v>
          </cell>
          <cell r="AM370">
            <v>34341</v>
          </cell>
          <cell r="AN370">
            <v>57</v>
          </cell>
          <cell r="AO370">
            <v>55</v>
          </cell>
          <cell r="AP370" t="str">
            <v>STABLE</v>
          </cell>
          <cell r="AU370" t="str">
            <v>REGULAR</v>
          </cell>
          <cell r="AV370" t="str">
            <v>MH28BZ8530</v>
          </cell>
          <cell r="AW370" t="str">
            <v>HONDA ACTIVA 125 DISC BSVI</v>
          </cell>
          <cell r="AX370">
            <v>45593</v>
          </cell>
          <cell r="AY370">
            <v>24</v>
          </cell>
          <cell r="AZ370" t="str">
            <v>02.07.26</v>
          </cell>
          <cell r="BA370" t="str">
            <v>VIJAY NIKAM</v>
          </cell>
          <cell r="BI370">
            <v>1</v>
          </cell>
          <cell r="ER370">
            <v>1</v>
          </cell>
          <cell r="ES370">
            <v>1</v>
          </cell>
          <cell r="ET370" t="str">
            <v>DUWT0021</v>
          </cell>
          <cell r="EU370" t="str">
            <v>A6-g-mZz7z</v>
          </cell>
          <cell r="EV370" t="str">
            <v>Allocated</v>
          </cell>
          <cell r="EW370" t="str">
            <v>Left Message (LMCB)</v>
          </cell>
          <cell r="EX370" t="str">
            <v xml:space="preserve">Left message at residence address with husband </v>
          </cell>
          <cell r="EY370">
            <v>46206</v>
          </cell>
        </row>
        <row r="371">
          <cell r="A371">
            <v>465543533</v>
          </cell>
          <cell r="B371" t="str">
            <v>ASHWINI GANESH BORKAR</v>
          </cell>
          <cell r="I371">
            <v>11753</v>
          </cell>
          <cell r="J371">
            <v>11751</v>
          </cell>
          <cell r="K371">
            <v>12058</v>
          </cell>
          <cell r="L371">
            <v>23504</v>
          </cell>
          <cell r="M371">
            <v>1</v>
          </cell>
          <cell r="N371" t="str">
            <v>FLOW</v>
          </cell>
          <cell r="O371" t="str">
            <v>UNPAID</v>
          </cell>
          <cell r="P371" t="str">
            <v>SACHIN KHAPRE</v>
          </cell>
          <cell r="Q371">
            <v>34213</v>
          </cell>
          <cell r="R371">
            <v>307</v>
          </cell>
          <cell r="S371">
            <v>0</v>
          </cell>
          <cell r="T371">
            <v>2250</v>
          </cell>
          <cell r="U371" t="str">
            <v>08.06.26</v>
          </cell>
          <cell r="V371">
            <v>4.0921883816129954E-2</v>
          </cell>
          <cell r="W371">
            <v>1.8019887574420202E-3</v>
          </cell>
          <cell r="X371" t="str">
            <v>FLOW</v>
          </cell>
          <cell r="Y371" t="str">
            <v>OS</v>
          </cell>
          <cell r="Z371" t="str">
            <v>PAID</v>
          </cell>
          <cell r="AA371" t="str">
            <v>OS</v>
          </cell>
          <cell r="AB371" t="str">
            <v>Cust at village</v>
          </cell>
          <cell r="AD371" t="str">
            <v>CAVNA</v>
          </cell>
          <cell r="AF371" t="str">
            <v>-</v>
          </cell>
          <cell r="AH371" t="str">
            <v>SANGAVI</v>
          </cell>
          <cell r="AL371">
            <v>14308</v>
          </cell>
          <cell r="AM371">
            <v>34213</v>
          </cell>
          <cell r="AN371">
            <v>26</v>
          </cell>
          <cell r="AO371">
            <v>55</v>
          </cell>
          <cell r="AP371" t="str">
            <v>FLOW</v>
          </cell>
          <cell r="AU371" t="str">
            <v>REGULAR</v>
          </cell>
          <cell r="AV371" t="str">
            <v>MH12XV1046</v>
          </cell>
          <cell r="AW371" t="str">
            <v>BULLET BATTALION 350 BLACK</v>
          </cell>
          <cell r="AX371">
            <v>45708</v>
          </cell>
          <cell r="AY371">
            <v>18</v>
          </cell>
          <cell r="AZ371" t="str">
            <v>10.07.26</v>
          </cell>
          <cell r="BA371" t="str">
            <v>KAILASH ATKARI</v>
          </cell>
          <cell r="CM371">
            <v>1</v>
          </cell>
          <cell r="CV371">
            <v>1</v>
          </cell>
          <cell r="EC371">
            <v>1</v>
          </cell>
          <cell r="ER371">
            <v>3</v>
          </cell>
          <cell r="ES371">
            <v>1</v>
          </cell>
          <cell r="ET371" t="str">
            <v>ZBHT0015</v>
          </cell>
        </row>
        <row r="372">
          <cell r="A372">
            <v>139105181</v>
          </cell>
          <cell r="B372" t="str">
            <v>SAGAR SUBHASHSINGH PARDESHI</v>
          </cell>
          <cell r="C372" t="str">
            <v>ONLINE</v>
          </cell>
          <cell r="D372" t="str">
            <v>16.07.26</v>
          </cell>
          <cell r="E372">
            <v>4066</v>
          </cell>
          <cell r="H372" t="str">
            <v>BANK STABLE 16</v>
          </cell>
          <cell r="I372">
            <v>4066</v>
          </cell>
          <cell r="J372">
            <v>4046</v>
          </cell>
          <cell r="K372">
            <v>4063</v>
          </cell>
          <cell r="L372">
            <v>4046</v>
          </cell>
          <cell r="M372">
            <v>1</v>
          </cell>
          <cell r="N372" t="str">
            <v xml:space="preserve">STABLE </v>
          </cell>
          <cell r="O372" t="str">
            <v>PAID</v>
          </cell>
          <cell r="P372" t="str">
            <v>SWAPNIL JADHAV</v>
          </cell>
          <cell r="Q372">
            <v>34165.67</v>
          </cell>
          <cell r="R372">
            <v>17</v>
          </cell>
          <cell r="S372">
            <v>0</v>
          </cell>
          <cell r="T372">
            <v>450</v>
          </cell>
          <cell r="U372" t="str">
            <v>-</v>
          </cell>
          <cell r="V372">
            <v>2.9443593863625512E-2</v>
          </cell>
          <cell r="W372">
            <v>1.7994959001103119E-3</v>
          </cell>
          <cell r="X372" t="str">
            <v xml:space="preserve">STABLE </v>
          </cell>
          <cell r="Y372" t="str">
            <v>PAID</v>
          </cell>
          <cell r="Z372" t="str">
            <v>-</v>
          </cell>
          <cell r="AA372" t="str">
            <v>PAID</v>
          </cell>
          <cell r="AF372" t="str">
            <v>-</v>
          </cell>
          <cell r="AH372" t="str">
            <v>SAHKAR NAGAR</v>
          </cell>
          <cell r="AL372">
            <v>4513</v>
          </cell>
          <cell r="AM372">
            <v>34165.67</v>
          </cell>
          <cell r="AN372">
            <v>25</v>
          </cell>
          <cell r="AO372">
            <v>24</v>
          </cell>
          <cell r="AP372" t="str">
            <v>STABLE</v>
          </cell>
          <cell r="AU372" t="str">
            <v>REGULAR</v>
          </cell>
          <cell r="AV372" t="str">
            <v>MH12VE4740</v>
          </cell>
          <cell r="AW372" t="str">
            <v>XPULSE 200 4V</v>
          </cell>
          <cell r="AX372">
            <v>44977</v>
          </cell>
          <cell r="AY372">
            <v>48</v>
          </cell>
          <cell r="AZ372" t="str">
            <v>10.07.26</v>
          </cell>
          <cell r="BA372" t="str">
            <v>VIJAY NIKAM</v>
          </cell>
          <cell r="CG372">
            <v>1</v>
          </cell>
          <cell r="ER372">
            <v>1</v>
          </cell>
          <cell r="ES372">
            <v>1</v>
          </cell>
          <cell r="ET372" t="str">
            <v>DUWT0031</v>
          </cell>
        </row>
        <row r="373">
          <cell r="A373">
            <v>463200379</v>
          </cell>
          <cell r="B373" t="str">
            <v>SANGEETA VILAS JAGDALE</v>
          </cell>
          <cell r="C373" t="str">
            <v>ONLINE</v>
          </cell>
          <cell r="D373" t="str">
            <v>02.07.26</v>
          </cell>
          <cell r="E373">
            <v>4500</v>
          </cell>
          <cell r="I373">
            <v>2797</v>
          </cell>
          <cell r="J373">
            <v>4988</v>
          </cell>
          <cell r="K373">
            <v>2332</v>
          </cell>
          <cell r="L373">
            <v>3285</v>
          </cell>
          <cell r="M373">
            <v>2</v>
          </cell>
          <cell r="N373" t="str">
            <v xml:space="preserve">STABLE </v>
          </cell>
          <cell r="O373" t="str">
            <v>PAID</v>
          </cell>
          <cell r="P373" t="str">
            <v>HARIDAS DIVATE</v>
          </cell>
          <cell r="Q373">
            <v>34057</v>
          </cell>
          <cell r="R373">
            <v>141</v>
          </cell>
          <cell r="S373">
            <v>0</v>
          </cell>
          <cell r="T373">
            <v>5997</v>
          </cell>
          <cell r="U373" t="str">
            <v>FLOW</v>
          </cell>
          <cell r="V373">
            <v>5.4885803459863609E-2</v>
          </cell>
          <cell r="W373">
            <v>6.332227032143146E-3</v>
          </cell>
          <cell r="X373" t="str">
            <v xml:space="preserve">STABLE </v>
          </cell>
          <cell r="Y373" t="str">
            <v>PAID</v>
          </cell>
          <cell r="Z373" t="str">
            <v>PTP</v>
          </cell>
          <cell r="AA373" t="str">
            <v>PAID</v>
          </cell>
          <cell r="AD373" t="str">
            <v>CAVNA</v>
          </cell>
          <cell r="AF373" t="str">
            <v>-</v>
          </cell>
          <cell r="AH373" t="str">
            <v>JUNNAR</v>
          </cell>
          <cell r="AL373">
            <v>4988</v>
          </cell>
          <cell r="AM373">
            <v>34057</v>
          </cell>
          <cell r="AN373">
            <v>57</v>
          </cell>
          <cell r="AO373">
            <v>55</v>
          </cell>
          <cell r="AP373" t="str">
            <v>STABLE</v>
          </cell>
          <cell r="AU373" t="str">
            <v>REGULAR</v>
          </cell>
          <cell r="AV373" t="str">
            <v>MH14LR5137</v>
          </cell>
          <cell r="AW373" t="str">
            <v>HONDA ACTIVA 6G DLX BS VI</v>
          </cell>
          <cell r="AX373">
            <v>45456</v>
          </cell>
          <cell r="AY373">
            <v>36</v>
          </cell>
          <cell r="AZ373" t="str">
            <v>02.07.26</v>
          </cell>
          <cell r="BA373" t="str">
            <v>KAILASH ATKARI</v>
          </cell>
          <cell r="BR373">
            <v>1</v>
          </cell>
          <cell r="ER373">
            <v>1</v>
          </cell>
          <cell r="ES373">
            <v>1</v>
          </cell>
          <cell r="ET373" t="str">
            <v>ZBHT0021</v>
          </cell>
          <cell r="EU373" t="str">
            <v>GPgRl26CjNz</v>
          </cell>
          <cell r="EV373" t="str">
            <v>Allocated</v>
          </cell>
          <cell r="EW373" t="str">
            <v>Payment (PAID)</v>
          </cell>
          <cell r="EX373" t="str">
            <v>Paid</v>
          </cell>
          <cell r="EY373">
            <v>46209</v>
          </cell>
        </row>
        <row r="374">
          <cell r="A374">
            <v>460116654</v>
          </cell>
          <cell r="B374" t="str">
            <v>SHAIKH SHABINA JAVEED</v>
          </cell>
          <cell r="C374" t="str">
            <v>COLLECT</v>
          </cell>
          <cell r="D374" t="str">
            <v>20.07.26</v>
          </cell>
          <cell r="E374">
            <v>7100</v>
          </cell>
          <cell r="I374">
            <v>7015</v>
          </cell>
          <cell r="J374">
            <v>6984</v>
          </cell>
          <cell r="K374">
            <v>7062</v>
          </cell>
          <cell r="L374">
            <v>6899</v>
          </cell>
          <cell r="M374">
            <v>1</v>
          </cell>
          <cell r="N374" t="str">
            <v xml:space="preserve">STABLE </v>
          </cell>
          <cell r="O374" t="str">
            <v>PAID</v>
          </cell>
          <cell r="P374" t="str">
            <v>SACHIN KHAPRE</v>
          </cell>
          <cell r="Q374">
            <v>33942.9</v>
          </cell>
          <cell r="R374">
            <v>78</v>
          </cell>
          <cell r="S374">
            <v>0</v>
          </cell>
          <cell r="T374">
            <v>6499</v>
          </cell>
          <cell r="U374" t="str">
            <v>12.06.26</v>
          </cell>
          <cell r="V374">
            <v>4.0598819459928021E-2</v>
          </cell>
          <cell r="W374">
            <v>1.7877626690140809E-3</v>
          </cell>
          <cell r="X374" t="str">
            <v xml:space="preserve">STABLE </v>
          </cell>
          <cell r="Y374" t="str">
            <v>PTP</v>
          </cell>
          <cell r="Z374" t="str">
            <v>PAID</v>
          </cell>
          <cell r="AA374" t="str">
            <v>PTP</v>
          </cell>
          <cell r="AC374">
            <v>21</v>
          </cell>
          <cell r="AD374" t="str">
            <v>CAVA</v>
          </cell>
          <cell r="AF374" t="str">
            <v>-</v>
          </cell>
          <cell r="AH374" t="str">
            <v>PIMPLE GURAV</v>
          </cell>
          <cell r="AL374">
            <v>13561</v>
          </cell>
          <cell r="AM374">
            <v>33942.9</v>
          </cell>
          <cell r="AN374">
            <v>26</v>
          </cell>
          <cell r="AO374">
            <v>25</v>
          </cell>
          <cell r="AP374" t="str">
            <v>STABLE</v>
          </cell>
          <cell r="AU374" t="str">
            <v>REGULAR</v>
          </cell>
          <cell r="AV374" t="str">
            <v>MH14LC4368</v>
          </cell>
          <cell r="AW374" t="str">
            <v>BULLET 350 THE STANDARD BLACK</v>
          </cell>
          <cell r="AX374">
            <v>45212</v>
          </cell>
          <cell r="AY374">
            <v>36</v>
          </cell>
          <cell r="AZ374" t="str">
            <v>10.07.26</v>
          </cell>
          <cell r="BA374" t="str">
            <v>KAILASH ATKARI</v>
          </cell>
          <cell r="CM374">
            <v>1</v>
          </cell>
          <cell r="CV374">
            <v>1</v>
          </cell>
          <cell r="DB374">
            <v>1</v>
          </cell>
          <cell r="DH374">
            <v>1</v>
          </cell>
          <cell r="ER374">
            <v>4</v>
          </cell>
          <cell r="ES374">
            <v>1</v>
          </cell>
          <cell r="ET374" t="str">
            <v>ZBHT0015</v>
          </cell>
        </row>
        <row r="375">
          <cell r="A375">
            <v>465033317</v>
          </cell>
          <cell r="B375" t="str">
            <v>TEJASHREE CHANDRAKANT TALLELU</v>
          </cell>
          <cell r="C375" t="str">
            <v>ONLINE</v>
          </cell>
          <cell r="D375" t="str">
            <v>25.07.26</v>
          </cell>
          <cell r="E375">
            <v>100</v>
          </cell>
          <cell r="I375">
            <v>4624</v>
          </cell>
          <cell r="J375">
            <v>4618</v>
          </cell>
          <cell r="K375">
            <v>4724</v>
          </cell>
          <cell r="L375">
            <v>9142</v>
          </cell>
          <cell r="M375">
            <v>1</v>
          </cell>
          <cell r="N375" t="str">
            <v xml:space="preserve">STABLE </v>
          </cell>
          <cell r="O375" t="str">
            <v>PAID</v>
          </cell>
          <cell r="P375" t="str">
            <v>SUNNY SHINDE</v>
          </cell>
          <cell r="Q375">
            <v>33738</v>
          </cell>
          <cell r="R375">
            <v>106</v>
          </cell>
          <cell r="S375">
            <v>0</v>
          </cell>
          <cell r="T375">
            <v>2700</v>
          </cell>
          <cell r="U375" t="str">
            <v>28.06.26</v>
          </cell>
          <cell r="V375">
            <v>3.5899882677889489E-2</v>
          </cell>
          <cell r="W375">
            <v>1.7769706456194686E-3</v>
          </cell>
          <cell r="X375" t="str">
            <v xml:space="preserve">STABLE </v>
          </cell>
          <cell r="Y375" t="str">
            <v>MPTP</v>
          </cell>
          <cell r="Z375" t="str">
            <v>MPTP</v>
          </cell>
          <cell r="AA375" t="str">
            <v>MPTP</v>
          </cell>
          <cell r="AC375">
            <v>25</v>
          </cell>
          <cell r="AD375" t="str">
            <v>CAVNA</v>
          </cell>
          <cell r="AF375" t="str">
            <v>-</v>
          </cell>
          <cell r="AH375" t="str">
            <v>KHADAKI</v>
          </cell>
          <cell r="AL375">
            <v>7424</v>
          </cell>
          <cell r="AM375">
            <v>33738</v>
          </cell>
          <cell r="AN375">
            <v>26</v>
          </cell>
          <cell r="AO375">
            <v>25</v>
          </cell>
          <cell r="AP375" t="str">
            <v>STABLE</v>
          </cell>
          <cell r="AU375" t="str">
            <v>REGULAR</v>
          </cell>
          <cell r="AV375" t="str">
            <v>MH12XR1416</v>
          </cell>
          <cell r="AW375" t="str">
            <v>HONDA ACTIVA DLX</v>
          </cell>
          <cell r="AX375">
            <v>45650</v>
          </cell>
          <cell r="AY375">
            <v>24</v>
          </cell>
          <cell r="AZ375" t="str">
            <v>10.07.26</v>
          </cell>
          <cell r="BA375" t="str">
            <v>KAILASH ATKARI</v>
          </cell>
          <cell r="CG375">
            <v>1</v>
          </cell>
          <cell r="ER375">
            <v>1</v>
          </cell>
          <cell r="ES375">
            <v>1</v>
          </cell>
          <cell r="ET375" t="str">
            <v>DUWT0023</v>
          </cell>
        </row>
        <row r="376">
          <cell r="A376">
            <v>466637632</v>
          </cell>
          <cell r="B376" t="str">
            <v>RAHUL BHOJLAL TARAM BHOJLAL TARAM</v>
          </cell>
          <cell r="H376" t="str">
            <v>BANK RB 09</v>
          </cell>
          <cell r="I376">
            <v>2615</v>
          </cell>
          <cell r="J376">
            <v>2615</v>
          </cell>
          <cell r="K376">
            <v>2686</v>
          </cell>
          <cell r="L376">
            <v>5230</v>
          </cell>
          <cell r="M376">
            <v>1</v>
          </cell>
          <cell r="N376" t="str">
            <v>RB</v>
          </cell>
          <cell r="O376" t="str">
            <v>UNPAID</v>
          </cell>
          <cell r="P376" t="str">
            <v>HEMANT WALUNJ</v>
          </cell>
          <cell r="Q376">
            <v>33708</v>
          </cell>
          <cell r="R376">
            <v>71</v>
          </cell>
          <cell r="S376">
            <v>0</v>
          </cell>
          <cell r="T376">
            <v>617.99</v>
          </cell>
          <cell r="U376" t="str">
            <v>-</v>
          </cell>
          <cell r="V376">
            <v>2.6989160498831873E-2</v>
          </cell>
          <cell r="W376">
            <v>1.7753905543464652E-3</v>
          </cell>
          <cell r="X376" t="str">
            <v>RB</v>
          </cell>
          <cell r="Y376" t="str">
            <v>PAID</v>
          </cell>
          <cell r="Z376" t="str">
            <v>-</v>
          </cell>
          <cell r="AA376" t="str">
            <v>PAID</v>
          </cell>
          <cell r="AF376" t="str">
            <v>-</v>
          </cell>
          <cell r="AH376" t="str">
            <v>MAHALUNGE</v>
          </cell>
          <cell r="AL376">
            <v>2615</v>
          </cell>
          <cell r="AM376">
            <v>33708</v>
          </cell>
          <cell r="AN376">
            <v>26</v>
          </cell>
          <cell r="AO376">
            <v>0</v>
          </cell>
          <cell r="AP376" t="str">
            <v>RB</v>
          </cell>
          <cell r="AU376" t="str">
            <v>REGULAR</v>
          </cell>
          <cell r="AV376" t="str">
            <v>MH14LG4183</v>
          </cell>
          <cell r="AW376" t="str">
            <v>HONDA ACTIVA 6G H SMART</v>
          </cell>
          <cell r="AX376">
            <v>45873</v>
          </cell>
          <cell r="AY376">
            <v>24</v>
          </cell>
          <cell r="AZ376" t="str">
            <v>02.07.26</v>
          </cell>
          <cell r="BA376" t="str">
            <v>KAILASH ATKARI</v>
          </cell>
          <cell r="EO376">
            <v>1</v>
          </cell>
          <cell r="ER376">
            <v>1</v>
          </cell>
          <cell r="ES376">
            <v>1</v>
          </cell>
          <cell r="ET376" t="str">
            <v>ZBHT0010</v>
          </cell>
          <cell r="EU376" t="str">
            <v>GP8gpV89u6b</v>
          </cell>
          <cell r="EV376" t="str">
            <v>Allocated</v>
          </cell>
          <cell r="EW376" t="e">
            <v>#N/A</v>
          </cell>
          <cell r="EX376" t="e">
            <v>#N/A</v>
          </cell>
          <cell r="EY376" t="e">
            <v>#N/A</v>
          </cell>
        </row>
        <row r="377">
          <cell r="A377">
            <v>459192730</v>
          </cell>
          <cell r="B377" t="str">
            <v>SHRUTIKA RAJARAM GAWARI</v>
          </cell>
          <cell r="C377" t="str">
            <v>ONLINE</v>
          </cell>
          <cell r="D377" t="str">
            <v>24.07.26</v>
          </cell>
          <cell r="E377">
            <v>9050</v>
          </cell>
          <cell r="I377">
            <v>8859</v>
          </cell>
          <cell r="J377">
            <v>16375</v>
          </cell>
          <cell r="K377">
            <v>7977</v>
          </cell>
          <cell r="L377">
            <v>16184</v>
          </cell>
          <cell r="M377">
            <v>2</v>
          </cell>
          <cell r="N377" t="str">
            <v xml:space="preserve">STABLE </v>
          </cell>
          <cell r="O377" t="str">
            <v>PAID</v>
          </cell>
          <cell r="P377" t="str">
            <v>AMIT GADE</v>
          </cell>
          <cell r="Q377">
            <v>33485</v>
          </cell>
          <cell r="R377">
            <v>461</v>
          </cell>
          <cell r="S377">
            <v>0</v>
          </cell>
          <cell r="T377">
            <v>2700</v>
          </cell>
          <cell r="U377" t="str">
            <v>STABLE</v>
          </cell>
          <cell r="V377">
            <v>0.54883545590139482</v>
          </cell>
          <cell r="W377">
            <v>6.2258749206128908E-3</v>
          </cell>
          <cell r="X377" t="str">
            <v xml:space="preserve">STABLE </v>
          </cell>
          <cell r="Y377" t="str">
            <v>NC</v>
          </cell>
          <cell r="Z377" t="str">
            <v>NC</v>
          </cell>
          <cell r="AA377" t="str">
            <v>NC</v>
          </cell>
          <cell r="AB377" t="str">
            <v>Shifted</v>
          </cell>
          <cell r="AD377" t="str">
            <v>CNAVNA</v>
          </cell>
          <cell r="AF377" t="str">
            <v>-</v>
          </cell>
          <cell r="AH377" t="str">
            <v>MOI</v>
          </cell>
          <cell r="AL377">
            <v>16375</v>
          </cell>
          <cell r="AM377">
            <v>33485</v>
          </cell>
          <cell r="AN377">
            <v>57</v>
          </cell>
          <cell r="AO377">
            <v>55</v>
          </cell>
          <cell r="AP377" t="str">
            <v>STABLE</v>
          </cell>
          <cell r="AU377" t="str">
            <v>NPA</v>
          </cell>
          <cell r="AV377" t="str">
            <v>MH14KY9352</v>
          </cell>
          <cell r="AW377" t="str">
            <v>CLASSIC 350 DARK STEALTH BLACK</v>
          </cell>
          <cell r="AX377">
            <v>45138</v>
          </cell>
          <cell r="AY377">
            <v>36</v>
          </cell>
          <cell r="AZ377" t="str">
            <v>02.07.26</v>
          </cell>
          <cell r="BA377" t="str">
            <v>KAILASH ATKARI</v>
          </cell>
          <cell r="EO377">
            <v>1</v>
          </cell>
          <cell r="ER377">
            <v>1</v>
          </cell>
          <cell r="ES377">
            <v>1</v>
          </cell>
          <cell r="ET377" t="str">
            <v>DUWT0017</v>
          </cell>
          <cell r="EU377" t="str">
            <v>k2kOM8q0rc</v>
          </cell>
          <cell r="EV377" t="str">
            <v>Allocated</v>
          </cell>
          <cell r="EW377" t="e">
            <v>#N/A</v>
          </cell>
          <cell r="EX377" t="e">
            <v>#N/A</v>
          </cell>
          <cell r="EY377" t="e">
            <v>#N/A</v>
          </cell>
        </row>
        <row r="378">
          <cell r="A378">
            <v>467688957</v>
          </cell>
          <cell r="B378" t="str">
            <v>MANISH MANGALSING PAWAR</v>
          </cell>
          <cell r="I378">
            <v>2327</v>
          </cell>
          <cell r="J378">
            <v>6981</v>
          </cell>
          <cell r="K378">
            <v>2470</v>
          </cell>
          <cell r="L378">
            <v>9308</v>
          </cell>
          <cell r="M378">
            <v>3</v>
          </cell>
          <cell r="N378" t="str">
            <v>FLOW</v>
          </cell>
          <cell r="O378" t="str">
            <v>UNPAID</v>
          </cell>
          <cell r="P378" t="str">
            <v>AMOL DHUMAL</v>
          </cell>
          <cell r="Q378">
            <v>33143</v>
          </cell>
          <cell r="R378">
            <v>143</v>
          </cell>
          <cell r="S378">
            <v>0</v>
          </cell>
          <cell r="T378">
            <v>1350</v>
          </cell>
          <cell r="U378" t="str">
            <v>FLOW</v>
          </cell>
          <cell r="V378">
            <v>4.3276902566199017E-2</v>
          </cell>
          <cell r="W378">
            <v>1.0614807246479703E-2</v>
          </cell>
          <cell r="X378" t="str">
            <v>FLOW</v>
          </cell>
          <cell r="Y378" t="str">
            <v>OS</v>
          </cell>
          <cell r="Z378" t="str">
            <v>OS</v>
          </cell>
          <cell r="AA378" t="str">
            <v>OS</v>
          </cell>
          <cell r="AB378" t="str">
            <v>Cust at village</v>
          </cell>
          <cell r="AF378" t="str">
            <v>ELG</v>
          </cell>
          <cell r="AH378" t="str">
            <v>SHIRUR</v>
          </cell>
          <cell r="AL378">
            <v>6981</v>
          </cell>
          <cell r="AM378">
            <v>33143</v>
          </cell>
          <cell r="AN378">
            <v>87</v>
          </cell>
          <cell r="AO378">
            <v>116</v>
          </cell>
          <cell r="AP378" t="str">
            <v>FLOW</v>
          </cell>
          <cell r="AU378" t="str">
            <v>REGULAR</v>
          </cell>
          <cell r="AV378" t="str">
            <v>MH37AK8354</v>
          </cell>
          <cell r="AW378" t="str">
            <v>SPLENDOR PLUS XTEC 2</v>
          </cell>
          <cell r="AX378">
            <v>46053</v>
          </cell>
          <cell r="AY378">
            <v>18</v>
          </cell>
          <cell r="AZ378" t="str">
            <v>02.07.26</v>
          </cell>
          <cell r="BA378" t="str">
            <v>KAILASH ATKARI</v>
          </cell>
          <cell r="EO378">
            <v>1</v>
          </cell>
          <cell r="ER378">
            <v>1</v>
          </cell>
          <cell r="ES378">
            <v>1</v>
          </cell>
          <cell r="ET378" t="str">
            <v>ZBHT0024</v>
          </cell>
          <cell r="EU378" t="str">
            <v>GPtYeuVhg9z</v>
          </cell>
          <cell r="EV378" t="str">
            <v>Allocated</v>
          </cell>
          <cell r="EW378" t="e">
            <v>#N/A</v>
          </cell>
          <cell r="EX378" t="e">
            <v>#N/A</v>
          </cell>
          <cell r="EY378" t="e">
            <v>#N/A</v>
          </cell>
        </row>
        <row r="379">
          <cell r="A379">
            <v>460718833</v>
          </cell>
          <cell r="B379" t="str">
            <v>RAHUL SWAMINATH BALSHANKAR</v>
          </cell>
          <cell r="I379">
            <v>3316</v>
          </cell>
          <cell r="J379">
            <v>19180</v>
          </cell>
          <cell r="K379">
            <v>3530</v>
          </cell>
          <cell r="L379">
            <v>22496</v>
          </cell>
          <cell r="M379">
            <v>6</v>
          </cell>
          <cell r="N379" t="str">
            <v>FLOW</v>
          </cell>
          <cell r="O379" t="str">
            <v>UNPAID</v>
          </cell>
          <cell r="P379" t="str">
            <v>SWAPNIL JADHAV</v>
          </cell>
          <cell r="Q379">
            <v>33110.629999999997</v>
          </cell>
          <cell r="R379">
            <v>930</v>
          </cell>
          <cell r="S379">
            <v>0</v>
          </cell>
          <cell r="T379">
            <v>0</v>
          </cell>
          <cell r="U379" t="str">
            <v>-</v>
          </cell>
          <cell r="V379">
            <v>0.47495202874961462</v>
          </cell>
          <cell r="W379">
            <v>1.4472734335347648E-2</v>
          </cell>
          <cell r="X379" t="str">
            <v>FLOW</v>
          </cell>
          <cell r="Y379" t="str">
            <v>-</v>
          </cell>
          <cell r="Z379" t="str">
            <v>-</v>
          </cell>
          <cell r="AA379" t="str">
            <v>-</v>
          </cell>
          <cell r="AF379" t="str">
            <v>ELG</v>
          </cell>
          <cell r="AH379" t="str">
            <v>SINHAGAD ROAD</v>
          </cell>
          <cell r="AL379">
            <v>19180</v>
          </cell>
          <cell r="AM379">
            <v>33110.629999999997</v>
          </cell>
          <cell r="AN379">
            <v>177</v>
          </cell>
          <cell r="AO379">
            <v>206</v>
          </cell>
          <cell r="AP379" t="str">
            <v>FLOW</v>
          </cell>
          <cell r="AU379" t="str">
            <v>NPA</v>
          </cell>
          <cell r="AV379" t="str">
            <v>MH12WF2452</v>
          </cell>
          <cell r="AW379" t="str">
            <v>SPLENDOR PLUS DRS CAST FI BLACK</v>
          </cell>
          <cell r="AX379">
            <v>45246</v>
          </cell>
          <cell r="AY379">
            <v>36</v>
          </cell>
          <cell r="AZ379" t="str">
            <v>02.07.26</v>
          </cell>
          <cell r="BA379" t="str">
            <v>VIJAY NIKAM</v>
          </cell>
          <cell r="CM379">
            <v>1</v>
          </cell>
          <cell r="ER379">
            <v>1</v>
          </cell>
          <cell r="ES379">
            <v>1</v>
          </cell>
          <cell r="ET379" t="str">
            <v>DUWT0031</v>
          </cell>
          <cell r="EU379" t="str">
            <v>B6uYogLpNM7</v>
          </cell>
          <cell r="EV379" t="str">
            <v>Allocated</v>
          </cell>
          <cell r="EW379" t="e">
            <v>#N/A</v>
          </cell>
          <cell r="EX379" t="e">
            <v>#N/A</v>
          </cell>
          <cell r="EY379" t="e">
            <v>#N/A</v>
          </cell>
        </row>
        <row r="380">
          <cell r="A380">
            <v>464290217</v>
          </cell>
          <cell r="B380" t="str">
            <v>AMOL MERAM JADHAV</v>
          </cell>
          <cell r="C380" t="str">
            <v>ONLINE</v>
          </cell>
          <cell r="D380" t="str">
            <v>14.07.26</v>
          </cell>
          <cell r="E380">
            <v>3800</v>
          </cell>
          <cell r="I380">
            <v>6188</v>
          </cell>
          <cell r="J380">
            <v>9618</v>
          </cell>
          <cell r="K380">
            <v>3773</v>
          </cell>
          <cell r="L380">
            <v>12006</v>
          </cell>
          <cell r="M380">
            <v>2</v>
          </cell>
          <cell r="N380" t="str">
            <v xml:space="preserve">STABLE </v>
          </cell>
          <cell r="O380" t="str">
            <v>PAID</v>
          </cell>
          <cell r="P380" t="str">
            <v>TANAJI SURVASE</v>
          </cell>
          <cell r="Q380">
            <v>32935</v>
          </cell>
          <cell r="R380">
            <v>343</v>
          </cell>
          <cell r="S380">
            <v>0</v>
          </cell>
          <cell r="T380">
            <v>6750</v>
          </cell>
          <cell r="U380" t="str">
            <v>-</v>
          </cell>
          <cell r="V380">
            <v>8.6497097862819144E-2</v>
          </cell>
          <cell r="W380">
            <v>6.1236132749107235E-3</v>
          </cell>
          <cell r="X380" t="str">
            <v xml:space="preserve">STABLE </v>
          </cell>
          <cell r="Y380" t="str">
            <v>MPTP</v>
          </cell>
          <cell r="Z380" t="str">
            <v>-</v>
          </cell>
          <cell r="AA380" t="str">
            <v>MPTP</v>
          </cell>
          <cell r="AB380" t="str">
            <v>Shifted</v>
          </cell>
          <cell r="AC380">
            <v>14</v>
          </cell>
          <cell r="AD380" t="str">
            <v>CAVNA</v>
          </cell>
          <cell r="AF380" t="str">
            <v>-</v>
          </cell>
          <cell r="AH380" t="str">
            <v xml:space="preserve">MULSHI </v>
          </cell>
          <cell r="AL380">
            <v>16711</v>
          </cell>
          <cell r="AM380">
            <v>32935</v>
          </cell>
          <cell r="AN380">
            <v>57</v>
          </cell>
          <cell r="AO380">
            <v>55</v>
          </cell>
          <cell r="AP380" t="str">
            <v>STABLE</v>
          </cell>
          <cell r="AU380" t="str">
            <v>REGULAR</v>
          </cell>
          <cell r="AV380" t="str">
            <v>MH29CF9998</v>
          </cell>
          <cell r="AW380" t="str">
            <v>BAJAJ PULSAR 150 TWIN DISC ABS</v>
          </cell>
          <cell r="AX380">
            <v>45576</v>
          </cell>
          <cell r="AY380">
            <v>24</v>
          </cell>
          <cell r="AZ380" t="str">
            <v>10.07.26</v>
          </cell>
          <cell r="BA380" t="str">
            <v>KAILASH ATKARI</v>
          </cell>
          <cell r="CJ380">
            <v>1</v>
          </cell>
          <cell r="ER380">
            <v>1</v>
          </cell>
          <cell r="ES380">
            <v>1</v>
          </cell>
          <cell r="ET380" t="str">
            <v>DUWT0030</v>
          </cell>
        </row>
        <row r="381">
          <cell r="A381">
            <v>460523159</v>
          </cell>
          <cell r="B381" t="str">
            <v>ASHUTOSH BABA LONDHE</v>
          </cell>
          <cell r="C381" t="str">
            <v>COLLECT</v>
          </cell>
          <cell r="D381" t="str">
            <v>29.07.26</v>
          </cell>
          <cell r="E381">
            <v>5860</v>
          </cell>
          <cell r="I381">
            <v>5730</v>
          </cell>
          <cell r="J381">
            <v>5721</v>
          </cell>
          <cell r="K381">
            <v>5858</v>
          </cell>
          <cell r="L381">
            <v>5591</v>
          </cell>
          <cell r="M381">
            <v>1</v>
          </cell>
          <cell r="N381" t="str">
            <v xml:space="preserve">STABLE </v>
          </cell>
          <cell r="O381" t="str">
            <v>PAID</v>
          </cell>
          <cell r="P381" t="str">
            <v>KIRAN KHAIRNAR</v>
          </cell>
          <cell r="Q381">
            <v>32834.32</v>
          </cell>
          <cell r="R381">
            <v>137</v>
          </cell>
          <cell r="S381">
            <v>0</v>
          </cell>
          <cell r="T381">
            <v>5850</v>
          </cell>
          <cell r="U381" t="str">
            <v>29.06.26</v>
          </cell>
          <cell r="V381">
            <v>7.1139719830013382E-2</v>
          </cell>
          <cell r="W381">
            <v>1.7293740828998822E-3</v>
          </cell>
          <cell r="X381" t="str">
            <v xml:space="preserve">STABLE </v>
          </cell>
          <cell r="Y381" t="str">
            <v>PTP</v>
          </cell>
          <cell r="Z381" t="str">
            <v>PTP</v>
          </cell>
          <cell r="AA381" t="str">
            <v>PTP</v>
          </cell>
          <cell r="AC381">
            <v>28</v>
          </cell>
          <cell r="AD381" t="str">
            <v>CAVA</v>
          </cell>
          <cell r="AF381" t="str">
            <v>-</v>
          </cell>
          <cell r="AH381" t="str">
            <v>BHAWANI PETH</v>
          </cell>
          <cell r="AL381">
            <v>5721</v>
          </cell>
          <cell r="AM381">
            <v>32834.32</v>
          </cell>
          <cell r="AN381">
            <v>26</v>
          </cell>
          <cell r="AO381">
            <v>55</v>
          </cell>
          <cell r="AP381" t="str">
            <v>FLOW</v>
          </cell>
          <cell r="AU381" t="str">
            <v>REGULAR</v>
          </cell>
          <cell r="AV381" t="str">
            <v>MH12WC6082</v>
          </cell>
          <cell r="AW381" t="str">
            <v>BULLET 350 MILITARY RED</v>
          </cell>
          <cell r="AX381">
            <v>45237</v>
          </cell>
          <cell r="AY381">
            <v>36</v>
          </cell>
          <cell r="AZ381" t="str">
            <v>02.07.26</v>
          </cell>
          <cell r="BA381" t="str">
            <v>VIJAY NIKAM</v>
          </cell>
          <cell r="BR381">
            <v>1</v>
          </cell>
          <cell r="DT381">
            <v>1</v>
          </cell>
          <cell r="EI381">
            <v>2</v>
          </cell>
          <cell r="ER381">
            <v>4</v>
          </cell>
          <cell r="ES381">
            <v>1</v>
          </cell>
          <cell r="ET381" t="str">
            <v>DUWT0014</v>
          </cell>
          <cell r="EU381" t="str">
            <v>AoZzvJ3pOMz</v>
          </cell>
          <cell r="EV381" t="str">
            <v>Allocated</v>
          </cell>
          <cell r="EW381" t="str">
            <v>Promise To Pay (PTP)</v>
          </cell>
          <cell r="EX381" t="str">
            <v xml:space="preserve">Customer meet at residence given ptp </v>
          </cell>
          <cell r="EY381">
            <v>46232</v>
          </cell>
        </row>
        <row r="382">
          <cell r="A382">
            <v>465449543</v>
          </cell>
          <cell r="B382" t="str">
            <v>NIRNAY ROHIDAS MURKUTE</v>
          </cell>
          <cell r="I382">
            <v>3989</v>
          </cell>
          <cell r="J382">
            <v>3706</v>
          </cell>
          <cell r="K382">
            <v>3798</v>
          </cell>
          <cell r="L382">
            <v>7695</v>
          </cell>
          <cell r="M382">
            <v>1</v>
          </cell>
          <cell r="N382" t="str">
            <v>FLOW</v>
          </cell>
          <cell r="O382" t="str">
            <v>UNPAID</v>
          </cell>
          <cell r="P382" t="str">
            <v>SAGAR DONGRE</v>
          </cell>
          <cell r="Q382">
            <v>32819</v>
          </cell>
          <cell r="R382">
            <v>92</v>
          </cell>
          <cell r="S382">
            <v>0</v>
          </cell>
          <cell r="T382">
            <v>3600</v>
          </cell>
          <cell r="U382" t="str">
            <v>30.06.26</v>
          </cell>
          <cell r="V382">
            <v>7.306483599761697E-2</v>
          </cell>
          <cell r="W382">
            <v>1.7285671829564686E-3</v>
          </cell>
          <cell r="X382" t="str">
            <v xml:space="preserve">STABLE </v>
          </cell>
          <cell r="Y382" t="str">
            <v>PTP</v>
          </cell>
          <cell r="Z382" t="str">
            <v>PTP</v>
          </cell>
          <cell r="AA382" t="str">
            <v>PTP</v>
          </cell>
          <cell r="AC382">
            <v>31</v>
          </cell>
          <cell r="AD382" t="str">
            <v>CAVA</v>
          </cell>
          <cell r="AF382" t="str">
            <v>-</v>
          </cell>
          <cell r="AH382" t="str">
            <v>AMBEGAON</v>
          </cell>
          <cell r="AL382">
            <v>3706</v>
          </cell>
          <cell r="AM382">
            <v>32819</v>
          </cell>
          <cell r="AN382">
            <v>26</v>
          </cell>
          <cell r="AO382">
            <v>55</v>
          </cell>
          <cell r="AP382" t="str">
            <v>FLOW</v>
          </cell>
          <cell r="AU382" t="str">
            <v>REGULAR</v>
          </cell>
          <cell r="AV382" t="str">
            <v>MH14MD8140</v>
          </cell>
          <cell r="AW382" t="str">
            <v>SPLENDOR PLUS I3S BS6 FI DRUM SELF</v>
          </cell>
          <cell r="AX382">
            <v>45695</v>
          </cell>
          <cell r="AY382">
            <v>24</v>
          </cell>
          <cell r="AZ382" t="str">
            <v>02.07.26</v>
          </cell>
          <cell r="BA382" t="str">
            <v>VIJAY NIKAM</v>
          </cell>
          <cell r="EO382">
            <v>1</v>
          </cell>
          <cell r="ER382">
            <v>1</v>
          </cell>
          <cell r="ES382">
            <v>1</v>
          </cell>
          <cell r="ET382" t="str">
            <v>DUWT0029</v>
          </cell>
          <cell r="EU382" t="e">
            <v>#N/A</v>
          </cell>
          <cell r="EV382" t="str">
            <v>Allocated</v>
          </cell>
          <cell r="EW382" t="e">
            <v>#N/A</v>
          </cell>
          <cell r="EX382" t="e">
            <v>#N/A</v>
          </cell>
          <cell r="EY382" t="e">
            <v>#N/A</v>
          </cell>
        </row>
        <row r="383">
          <cell r="A383">
            <v>463295962</v>
          </cell>
          <cell r="B383" t="str">
            <v>PRASAD ASHOK TAJANE</v>
          </cell>
          <cell r="I383">
            <v>5988</v>
          </cell>
          <cell r="J383">
            <v>28005.98</v>
          </cell>
          <cell r="K383">
            <v>5370.9799999999959</v>
          </cell>
          <cell r="L383">
            <v>33993.979999999996</v>
          </cell>
          <cell r="M383">
            <v>5</v>
          </cell>
          <cell r="N383" t="str">
            <v>FLOW</v>
          </cell>
          <cell r="O383" t="str">
            <v>UNPAID</v>
          </cell>
          <cell r="P383" t="str">
            <v>SAGAR DONGRE</v>
          </cell>
          <cell r="Q383">
            <v>32726.98</v>
          </cell>
          <cell r="R383">
            <v>1317</v>
          </cell>
          <cell r="S383">
            <v>0</v>
          </cell>
          <cell r="T383">
            <v>6750</v>
          </cell>
          <cell r="U383" t="str">
            <v>STABLE</v>
          </cell>
          <cell r="V383">
            <v>1</v>
          </cell>
          <cell r="W383">
            <v>1.4629183737000914E-2</v>
          </cell>
          <cell r="X383" t="str">
            <v xml:space="preserve">STABLE </v>
          </cell>
          <cell r="Y383" t="str">
            <v>PTP</v>
          </cell>
          <cell r="Z383" t="str">
            <v>PAID</v>
          </cell>
          <cell r="AA383" t="str">
            <v>PTP</v>
          </cell>
          <cell r="AC383">
            <v>16</v>
          </cell>
          <cell r="AD383" t="str">
            <v>CAVA</v>
          </cell>
          <cell r="AF383" t="str">
            <v>ELG</v>
          </cell>
          <cell r="AH383" t="str">
            <v>AWASARI BK</v>
          </cell>
          <cell r="AL383">
            <v>28005.98</v>
          </cell>
          <cell r="AM383">
            <v>32726.98</v>
          </cell>
          <cell r="AN383">
            <v>146</v>
          </cell>
          <cell r="AO383">
            <v>175</v>
          </cell>
          <cell r="AP383" t="str">
            <v>FLOW</v>
          </cell>
          <cell r="AU383" t="str">
            <v>NPA</v>
          </cell>
          <cell r="AV383" t="str">
            <v>MH14LR5025</v>
          </cell>
          <cell r="AW383" t="str">
            <v>FZS FI V3 ABS DARKNIGHT BSVI</v>
          </cell>
          <cell r="AX383">
            <v>45467</v>
          </cell>
          <cell r="AY383">
            <v>24</v>
          </cell>
          <cell r="AZ383" t="str">
            <v>02.07.26</v>
          </cell>
          <cell r="BA383" t="str">
            <v>VIJAY NIKAM</v>
          </cell>
          <cell r="BU383">
            <v>1</v>
          </cell>
          <cell r="BX383">
            <v>1</v>
          </cell>
          <cell r="ER383">
            <v>2</v>
          </cell>
          <cell r="ES383">
            <v>1</v>
          </cell>
          <cell r="ET383" t="str">
            <v>DUWT0029</v>
          </cell>
          <cell r="EU383" t="str">
            <v>A6Nvka-qsDM7</v>
          </cell>
          <cell r="EV383" t="str">
            <v>Allocated</v>
          </cell>
          <cell r="EW383" t="str">
            <v>Promise To Pay (PTP)</v>
          </cell>
          <cell r="EX383" t="str">
            <v xml:space="preserve">Promise to pay 11 Jul </v>
          </cell>
          <cell r="EY383">
            <v>46214</v>
          </cell>
        </row>
        <row r="384">
          <cell r="A384">
            <v>465143711</v>
          </cell>
          <cell r="B384" t="str">
            <v>SACHIN NARSING TOTARE</v>
          </cell>
          <cell r="I384">
            <v>6839</v>
          </cell>
          <cell r="J384">
            <v>27354</v>
          </cell>
          <cell r="K384">
            <v>7555</v>
          </cell>
          <cell r="L384">
            <v>34193</v>
          </cell>
          <cell r="M384">
            <v>4</v>
          </cell>
          <cell r="N384" t="str">
            <v>FLOW</v>
          </cell>
          <cell r="O384" t="str">
            <v>UNPAID</v>
          </cell>
          <cell r="P384" t="str">
            <v>AMIT GADE</v>
          </cell>
          <cell r="Q384">
            <v>32472</v>
          </cell>
          <cell r="R384">
            <v>718</v>
          </cell>
          <cell r="S384">
            <v>0</v>
          </cell>
          <cell r="T384">
            <v>1800</v>
          </cell>
          <cell r="U384" t="str">
            <v>FLOW</v>
          </cell>
          <cell r="V384">
            <v>0.4502025162649384</v>
          </cell>
          <cell r="W384">
            <v>1.2509982520697368E-2</v>
          </cell>
          <cell r="X384" t="str">
            <v>FLOW</v>
          </cell>
          <cell r="Y384" t="str">
            <v>NC</v>
          </cell>
          <cell r="Z384" t="str">
            <v>NC</v>
          </cell>
          <cell r="AA384" t="str">
            <v>NC</v>
          </cell>
          <cell r="AD384" t="str">
            <v>CNAVNA</v>
          </cell>
          <cell r="AF384" t="str">
            <v>ELG</v>
          </cell>
          <cell r="AH384" t="str">
            <v>CHAKAN</v>
          </cell>
          <cell r="AL384">
            <v>27354</v>
          </cell>
          <cell r="AM384">
            <v>32472</v>
          </cell>
          <cell r="AN384">
            <v>118</v>
          </cell>
          <cell r="AO384">
            <v>147</v>
          </cell>
          <cell r="AP384" t="str">
            <v>FLOW</v>
          </cell>
          <cell r="AU384" t="str">
            <v>NPA</v>
          </cell>
          <cell r="AV384" t="str">
            <v>MH14MB9290</v>
          </cell>
          <cell r="AW384" t="str">
            <v>HONDA ACTIVA 6G DLX BS VI</v>
          </cell>
          <cell r="AX384">
            <v>45663</v>
          </cell>
          <cell r="AY384">
            <v>18</v>
          </cell>
          <cell r="AZ384" t="str">
            <v>02.07.26</v>
          </cell>
          <cell r="BA384" t="str">
            <v>KAILASH ATKARI</v>
          </cell>
          <cell r="BL384">
            <v>1</v>
          </cell>
          <cell r="ER384">
            <v>1</v>
          </cell>
          <cell r="ES384">
            <v>1</v>
          </cell>
          <cell r="ET384" t="str">
            <v>DUWT0017</v>
          </cell>
          <cell r="EU384" t="str">
            <v>BPTLc_tymc</v>
          </cell>
          <cell r="EV384" t="str">
            <v>Allocated</v>
          </cell>
          <cell r="EW384" t="str">
            <v>Shifted (NC_SFTD)</v>
          </cell>
          <cell r="EX384" t="str">
            <v xml:space="preserve">Shifted customer from residence address as per owner </v>
          </cell>
          <cell r="EY384">
            <v>46207</v>
          </cell>
        </row>
        <row r="385">
          <cell r="A385">
            <v>465213528</v>
          </cell>
          <cell r="B385" t="str">
            <v>SHUBHAM RAGHUVEER KSHIRSAGAR</v>
          </cell>
          <cell r="C385" t="str">
            <v>BRANCH</v>
          </cell>
          <cell r="D385" t="str">
            <v>09.07.26</v>
          </cell>
          <cell r="E385">
            <v>9760</v>
          </cell>
          <cell r="I385">
            <v>4387</v>
          </cell>
          <cell r="J385">
            <v>4387</v>
          </cell>
          <cell r="K385">
            <v>4387</v>
          </cell>
          <cell r="L385">
            <v>-986</v>
          </cell>
          <cell r="M385">
            <v>1</v>
          </cell>
          <cell r="N385" t="str">
            <v>RB</v>
          </cell>
          <cell r="O385" t="str">
            <v>PAID</v>
          </cell>
          <cell r="P385" t="str">
            <v>UDAY SOHANE</v>
          </cell>
          <cell r="Q385">
            <v>32196</v>
          </cell>
          <cell r="R385">
            <v>0</v>
          </cell>
          <cell r="S385">
            <v>0</v>
          </cell>
          <cell r="T385">
            <v>450</v>
          </cell>
          <cell r="U385" t="str">
            <v>-</v>
          </cell>
          <cell r="V385">
            <v>2.7026663571477389E-2</v>
          </cell>
          <cell r="W385">
            <v>1.6957539541871008E-3</v>
          </cell>
          <cell r="X385" t="str">
            <v>RB</v>
          </cell>
          <cell r="Y385" t="str">
            <v>PAID</v>
          </cell>
          <cell r="Z385" t="str">
            <v>-</v>
          </cell>
          <cell r="AA385" t="str">
            <v>PAID</v>
          </cell>
          <cell r="AF385" t="str">
            <v>-</v>
          </cell>
          <cell r="AH385" t="str">
            <v>BHOSARI</v>
          </cell>
          <cell r="AL385">
            <v>4837</v>
          </cell>
          <cell r="AM385">
            <v>32196</v>
          </cell>
          <cell r="AN385">
            <v>26</v>
          </cell>
          <cell r="AO385">
            <v>0</v>
          </cell>
          <cell r="AP385" t="str">
            <v>RB</v>
          </cell>
          <cell r="AU385" t="str">
            <v>REGULAR</v>
          </cell>
          <cell r="AV385" t="str">
            <v>MH14MD0195</v>
          </cell>
          <cell r="AW385" t="str">
            <v>ACCESS SPL ED DISC CBS BT BSVI</v>
          </cell>
          <cell r="AX385">
            <v>45671</v>
          </cell>
          <cell r="AY385">
            <v>24</v>
          </cell>
          <cell r="AZ385" t="str">
            <v>10.07.26</v>
          </cell>
          <cell r="BA385" t="str">
            <v>VIJAY NIKAM</v>
          </cell>
          <cell r="EO385">
            <v>1</v>
          </cell>
          <cell r="ER385">
            <v>1</v>
          </cell>
          <cell r="ES385">
            <v>1</v>
          </cell>
          <cell r="ET385" t="str">
            <v>DUWT0025</v>
          </cell>
        </row>
        <row r="386">
          <cell r="A386">
            <v>464446213</v>
          </cell>
          <cell r="B386" t="str">
            <v>GANESH DATTATRAY LOKHANDE</v>
          </cell>
          <cell r="C386" t="str">
            <v>ONLINE</v>
          </cell>
          <cell r="D386" t="str">
            <v>03.07.26</v>
          </cell>
          <cell r="E386">
            <v>5000</v>
          </cell>
          <cell r="H386" t="str">
            <v>BANK STABLE 13</v>
          </cell>
          <cell r="I386">
            <v>4839</v>
          </cell>
          <cell r="J386">
            <v>9478</v>
          </cell>
          <cell r="K386">
            <v>4807</v>
          </cell>
          <cell r="L386">
            <v>9317</v>
          </cell>
          <cell r="M386">
            <v>2</v>
          </cell>
          <cell r="N386" t="str">
            <v xml:space="preserve">STABLE </v>
          </cell>
          <cell r="O386" t="str">
            <v>PAID</v>
          </cell>
          <cell r="P386" t="str">
            <v>SAGAR DONGRE</v>
          </cell>
          <cell r="Q386">
            <v>31980</v>
          </cell>
          <cell r="R386">
            <v>168</v>
          </cell>
          <cell r="S386">
            <v>0</v>
          </cell>
          <cell r="T386">
            <v>4492.96</v>
          </cell>
          <cell r="U386" t="str">
            <v>FLOW</v>
          </cell>
          <cell r="V386">
            <v>0.98676293622141997</v>
          </cell>
          <cell r="W386">
            <v>5.9460498719187769E-3</v>
          </cell>
          <cell r="X386" t="str">
            <v xml:space="preserve">STABLE </v>
          </cell>
          <cell r="Y386" t="str">
            <v>PAID</v>
          </cell>
          <cell r="Z386" t="str">
            <v>PTP</v>
          </cell>
          <cell r="AA386" t="str">
            <v>PAID</v>
          </cell>
          <cell r="AD386" t="str">
            <v>CAVA</v>
          </cell>
          <cell r="AF386" t="str">
            <v>-</v>
          </cell>
          <cell r="AH386" t="str">
            <v>PARGAON</v>
          </cell>
          <cell r="AL386">
            <v>9478</v>
          </cell>
          <cell r="AM386">
            <v>31980</v>
          </cell>
          <cell r="AN386">
            <v>57</v>
          </cell>
          <cell r="AO386">
            <v>55</v>
          </cell>
          <cell r="AP386" t="str">
            <v>STABLE</v>
          </cell>
          <cell r="AU386" t="str">
            <v>NPA</v>
          </cell>
          <cell r="AV386" t="str">
            <v>MH14MA4154</v>
          </cell>
          <cell r="AW386" t="str">
            <v>HONDA UNICORN 160 BSVI</v>
          </cell>
          <cell r="AX386">
            <v>45590</v>
          </cell>
          <cell r="AY386">
            <v>24</v>
          </cell>
          <cell r="AZ386" t="str">
            <v>02.07.26</v>
          </cell>
          <cell r="BA386" t="str">
            <v>VIJAY NIKAM</v>
          </cell>
          <cell r="BU386">
            <v>1</v>
          </cell>
          <cell r="BX386">
            <v>1</v>
          </cell>
          <cell r="ER386">
            <v>2</v>
          </cell>
          <cell r="ES386">
            <v>1</v>
          </cell>
          <cell r="ET386" t="str">
            <v>DUWT0029</v>
          </cell>
          <cell r="EU386" t="str">
            <v>B2HCaFu5g3m</v>
          </cell>
          <cell r="EV386" t="str">
            <v>Allocated</v>
          </cell>
          <cell r="EW386" t="str">
            <v>Promise To Pay (PTP)</v>
          </cell>
          <cell r="EX386" t="str">
            <v>Promise to pay 9 jul</v>
          </cell>
          <cell r="EY386">
            <v>46212</v>
          </cell>
        </row>
        <row r="387">
          <cell r="A387">
            <v>462121952</v>
          </cell>
          <cell r="B387" t="str">
            <v>SAVITA JALINDAR MOTE</v>
          </cell>
          <cell r="I387">
            <v>3224</v>
          </cell>
          <cell r="J387">
            <v>6464</v>
          </cell>
          <cell r="K387">
            <v>562</v>
          </cell>
          <cell r="L387">
            <v>9688</v>
          </cell>
          <cell r="M387">
            <v>3</v>
          </cell>
          <cell r="N387" t="str">
            <v>FLOW</v>
          </cell>
          <cell r="O387" t="str">
            <v>UNPAID</v>
          </cell>
          <cell r="P387" t="str">
            <v>AMOL DHUMAL</v>
          </cell>
          <cell r="Q387">
            <v>31580</v>
          </cell>
          <cell r="R387">
            <v>546</v>
          </cell>
          <cell r="S387">
            <v>0</v>
          </cell>
          <cell r="T387">
            <v>4049</v>
          </cell>
          <cell r="U387" t="str">
            <v>-</v>
          </cell>
          <cell r="V387">
            <v>4.1235995022797116E-2</v>
          </cell>
          <cell r="W387">
            <v>1.0114220584854389E-2</v>
          </cell>
          <cell r="X387" t="str">
            <v xml:space="preserve">STABLE </v>
          </cell>
          <cell r="Y387" t="str">
            <v>PTP</v>
          </cell>
          <cell r="Z387" t="str">
            <v>-</v>
          </cell>
          <cell r="AA387" t="str">
            <v>PTP</v>
          </cell>
          <cell r="AC387">
            <v>26</v>
          </cell>
          <cell r="AD387" t="str">
            <v>CAVA</v>
          </cell>
          <cell r="AF387" t="str">
            <v>ELG</v>
          </cell>
          <cell r="AH387" t="str">
            <v>ALEGAON</v>
          </cell>
          <cell r="AL387">
            <v>6464</v>
          </cell>
          <cell r="AM387">
            <v>31580</v>
          </cell>
          <cell r="AN387">
            <v>87</v>
          </cell>
          <cell r="AO387">
            <v>116</v>
          </cell>
          <cell r="AP387" t="str">
            <v>FLOW</v>
          </cell>
          <cell r="AU387" t="str">
            <v>NPA</v>
          </cell>
          <cell r="AV387" t="str">
            <v>MH12XU9621</v>
          </cell>
          <cell r="AW387" t="str">
            <v>SPLENDOR PLUS DRS CAST FI BLACK</v>
          </cell>
          <cell r="AX387">
            <v>45355</v>
          </cell>
          <cell r="AY387">
            <v>36</v>
          </cell>
          <cell r="AZ387" t="str">
            <v>02.07.26</v>
          </cell>
          <cell r="BA387" t="str">
            <v>KAILASH ATKARI</v>
          </cell>
          <cell r="BL387">
            <v>1</v>
          </cell>
          <cell r="ER387">
            <v>1</v>
          </cell>
          <cell r="ES387">
            <v>1</v>
          </cell>
          <cell r="ET387" t="str">
            <v>ZBHT0024</v>
          </cell>
          <cell r="EU387" t="str">
            <v>k2IxcRYGWz</v>
          </cell>
          <cell r="EV387" t="str">
            <v>Allocated</v>
          </cell>
          <cell r="EW387" t="str">
            <v>Left Message (LMCB)</v>
          </cell>
          <cell r="EX387" t="str">
            <v>Meet son</v>
          </cell>
          <cell r="EY387">
            <v>46207</v>
          </cell>
        </row>
        <row r="388">
          <cell r="A388">
            <v>463630491</v>
          </cell>
          <cell r="B388" t="str">
            <v>MAHADEV RAMESH GHOLAP</v>
          </cell>
          <cell r="I388">
            <v>4368</v>
          </cell>
          <cell r="J388">
            <v>24938</v>
          </cell>
          <cell r="K388">
            <v>4753</v>
          </cell>
          <cell r="L388">
            <v>29306</v>
          </cell>
          <cell r="M388">
            <v>6</v>
          </cell>
          <cell r="N388" t="str">
            <v>FLOW</v>
          </cell>
          <cell r="O388" t="str">
            <v>UNPAID</v>
          </cell>
          <cell r="P388" t="str">
            <v>AMOL DHUMAL</v>
          </cell>
          <cell r="Q388">
            <v>31456</v>
          </cell>
          <cell r="R388">
            <v>1655</v>
          </cell>
          <cell r="S388">
            <v>0</v>
          </cell>
          <cell r="T388">
            <v>5980.21</v>
          </cell>
          <cell r="U388" t="str">
            <v>FLOW</v>
          </cell>
          <cell r="V388">
            <v>5.4170127712930005E-2</v>
          </cell>
          <cell r="W388">
            <v>1.3749491666352939E-2</v>
          </cell>
          <cell r="X388" t="str">
            <v>FLOW</v>
          </cell>
          <cell r="Y388" t="str">
            <v>RTP</v>
          </cell>
          <cell r="Z388" t="str">
            <v>SETT</v>
          </cell>
          <cell r="AA388" t="str">
            <v>RTP</v>
          </cell>
          <cell r="AB388" t="str">
            <v>Financail problem</v>
          </cell>
          <cell r="AD388" t="str">
            <v>CAVA</v>
          </cell>
          <cell r="AF388" t="str">
            <v>ELG</v>
          </cell>
          <cell r="AH388" t="str">
            <v>SHIRUR</v>
          </cell>
          <cell r="AL388">
            <v>24938</v>
          </cell>
          <cell r="AM388">
            <v>31456</v>
          </cell>
          <cell r="AN388">
            <v>177</v>
          </cell>
          <cell r="AO388">
            <v>206</v>
          </cell>
          <cell r="AP388" t="str">
            <v>FLOW</v>
          </cell>
          <cell r="AU388" t="str">
            <v>NPA</v>
          </cell>
          <cell r="AV388" t="str">
            <v>MH12XB4517</v>
          </cell>
          <cell r="AW388" t="str">
            <v>HONDA ACTIVA 6G H SMART</v>
          </cell>
          <cell r="AX388">
            <v>45505</v>
          </cell>
          <cell r="AY388">
            <v>24</v>
          </cell>
          <cell r="AZ388" t="str">
            <v>02.07.26</v>
          </cell>
          <cell r="BA388" t="str">
            <v>KAILASH ATKARI</v>
          </cell>
          <cell r="BU388">
            <v>1</v>
          </cell>
          <cell r="BX388">
            <v>1</v>
          </cell>
          <cell r="ER388">
            <v>2</v>
          </cell>
          <cell r="ES388">
            <v>1</v>
          </cell>
          <cell r="ET388" t="str">
            <v>ZBHT0024</v>
          </cell>
          <cell r="EU388" t="str">
            <v>G2hABQxRsOJc</v>
          </cell>
          <cell r="EV388" t="str">
            <v>Allocated</v>
          </cell>
          <cell r="EW388" t="str">
            <v>Left Message (LMCB)</v>
          </cell>
          <cell r="EX388" t="str">
            <v xml:space="preserve">Meet wife </v>
          </cell>
          <cell r="EY388">
            <v>46210</v>
          </cell>
        </row>
        <row r="389">
          <cell r="A389">
            <v>464406645</v>
          </cell>
          <cell r="B389" t="str">
            <v>BHUSHAN KISHOR PALIWAL</v>
          </cell>
          <cell r="I389">
            <v>5501</v>
          </cell>
          <cell r="J389">
            <v>5501</v>
          </cell>
          <cell r="K389">
            <v>5501</v>
          </cell>
          <cell r="L389">
            <v>11002</v>
          </cell>
          <cell r="M389">
            <v>1</v>
          </cell>
          <cell r="N389" t="str">
            <v>FLOW</v>
          </cell>
          <cell r="O389" t="str">
            <v>UNPAID</v>
          </cell>
          <cell r="P389" t="str">
            <v>HEMANT WALUNJ</v>
          </cell>
          <cell r="Q389">
            <v>31431</v>
          </cell>
          <cell r="R389">
            <v>0</v>
          </cell>
          <cell r="S389">
            <v>0</v>
          </cell>
          <cell r="T389">
            <v>450</v>
          </cell>
          <cell r="U389" t="str">
            <v>-</v>
          </cell>
          <cell r="V389">
            <v>2.5166023010525233E-2</v>
          </cell>
          <cell r="W389">
            <v>1.6554616267255176E-3</v>
          </cell>
          <cell r="X389" t="str">
            <v>FLOW</v>
          </cell>
          <cell r="Y389" t="str">
            <v>RTP</v>
          </cell>
          <cell r="Z389" t="str">
            <v>-</v>
          </cell>
          <cell r="AA389" t="str">
            <v>RTP</v>
          </cell>
          <cell r="AD389" t="str">
            <v>CNAVNA</v>
          </cell>
          <cell r="AF389" t="str">
            <v>-</v>
          </cell>
          <cell r="AH389" t="str">
            <v>KHALUMBARE</v>
          </cell>
          <cell r="AL389">
            <v>5951</v>
          </cell>
          <cell r="AM389">
            <v>31431</v>
          </cell>
          <cell r="AN389">
            <v>26</v>
          </cell>
          <cell r="AO389">
            <v>55</v>
          </cell>
          <cell r="AP389" t="str">
            <v>FLOW</v>
          </cell>
          <cell r="AU389" t="str">
            <v>REGULAR</v>
          </cell>
          <cell r="AV389" t="str">
            <v>MH28BZ9227</v>
          </cell>
          <cell r="AW389" t="str">
            <v>FZS FI V3 ABS DARKNIGHT BSVI</v>
          </cell>
          <cell r="AX389">
            <v>45587</v>
          </cell>
          <cell r="AY389">
            <v>24</v>
          </cell>
          <cell r="AZ389" t="str">
            <v>10.07.26</v>
          </cell>
          <cell r="BA389" t="str">
            <v>KAILASH ATKARI</v>
          </cell>
          <cell r="ER389">
            <v>0</v>
          </cell>
          <cell r="ES389" t="str">
            <v/>
          </cell>
          <cell r="ET389" t="str">
            <v>DUWT0017</v>
          </cell>
        </row>
        <row r="390">
          <cell r="A390">
            <v>461375051</v>
          </cell>
          <cell r="B390" t="str">
            <v>REKHA MAROTI KALE</v>
          </cell>
          <cell r="C390" t="str">
            <v>ONLINE</v>
          </cell>
          <cell r="D390" t="str">
            <v>02.07.26</v>
          </cell>
          <cell r="E390">
            <v>140</v>
          </cell>
          <cell r="I390">
            <v>3776</v>
          </cell>
          <cell r="J390">
            <v>7552</v>
          </cell>
          <cell r="K390">
            <v>394.03</v>
          </cell>
          <cell r="L390">
            <v>11188</v>
          </cell>
          <cell r="M390">
            <v>3</v>
          </cell>
          <cell r="N390" t="str">
            <v xml:space="preserve">STABLE </v>
          </cell>
          <cell r="O390" t="str">
            <v>PAID</v>
          </cell>
          <cell r="P390" t="str">
            <v>HEMANT WALUNJ</v>
          </cell>
          <cell r="Q390">
            <v>31355</v>
          </cell>
          <cell r="R390">
            <v>394.03</v>
          </cell>
          <cell r="S390">
            <v>0</v>
          </cell>
          <cell r="T390">
            <v>4050</v>
          </cell>
          <cell r="U390" t="str">
            <v>02.06.26</v>
          </cell>
          <cell r="V390">
            <v>0.54884559505680131</v>
          </cell>
          <cell r="W390">
            <v>1.0042159165234623E-2</v>
          </cell>
          <cell r="X390" t="str">
            <v xml:space="preserve">STABLE </v>
          </cell>
          <cell r="Y390" t="str">
            <v>PAID</v>
          </cell>
          <cell r="Z390" t="str">
            <v>PAID</v>
          </cell>
          <cell r="AA390" t="str">
            <v>PAID</v>
          </cell>
          <cell r="AF390" t="str">
            <v>ELG</v>
          </cell>
          <cell r="AH390" t="str">
            <v>SAVARDHARI</v>
          </cell>
          <cell r="AL390">
            <v>7552</v>
          </cell>
          <cell r="AM390">
            <v>31355</v>
          </cell>
          <cell r="AN390">
            <v>87</v>
          </cell>
          <cell r="AO390">
            <v>86</v>
          </cell>
          <cell r="AP390" t="str">
            <v>STABLE</v>
          </cell>
          <cell r="AU390" t="str">
            <v>REGULAR</v>
          </cell>
          <cell r="AV390" t="str">
            <v>MH22BD0801</v>
          </cell>
          <cell r="AW390" t="str">
            <v>HONDA SHINE CELEBRATION ED DRUM</v>
          </cell>
          <cell r="AX390">
            <v>45295</v>
          </cell>
          <cell r="AY390">
            <v>36</v>
          </cell>
          <cell r="AZ390" t="str">
            <v>02.07.26</v>
          </cell>
          <cell r="BA390" t="str">
            <v>KAILASH ATKARI</v>
          </cell>
          <cell r="CA390">
            <v>1</v>
          </cell>
          <cell r="ER390">
            <v>1</v>
          </cell>
          <cell r="ES390">
            <v>1</v>
          </cell>
          <cell r="ET390" t="str">
            <v>ZBHT0010</v>
          </cell>
          <cell r="EU390" t="str">
            <v>BolmyYUrFdm</v>
          </cell>
          <cell r="EV390" t="str">
            <v>Allocated</v>
          </cell>
          <cell r="EW390" t="e">
            <v>#N/A</v>
          </cell>
          <cell r="EX390" t="e">
            <v>#N/A</v>
          </cell>
          <cell r="EY390" t="e">
            <v>#N/A</v>
          </cell>
        </row>
        <row r="391">
          <cell r="A391">
            <v>460745169</v>
          </cell>
          <cell r="B391" t="str">
            <v>GANGAWANE VIJAY AJAYNATH</v>
          </cell>
          <cell r="C391" t="str">
            <v>ONLINE</v>
          </cell>
          <cell r="D391" t="str">
            <v>16.07.26</v>
          </cell>
          <cell r="E391">
            <v>5473</v>
          </cell>
          <cell r="I391">
            <v>5387</v>
          </cell>
          <cell r="J391">
            <v>5387</v>
          </cell>
          <cell r="K391">
            <v>5387</v>
          </cell>
          <cell r="L391">
            <v>5301</v>
          </cell>
          <cell r="M391">
            <v>1</v>
          </cell>
          <cell r="N391" t="str">
            <v xml:space="preserve">STABLE </v>
          </cell>
          <cell r="O391" t="str">
            <v>PAID</v>
          </cell>
          <cell r="P391" t="str">
            <v>UDAY SOHANE</v>
          </cell>
          <cell r="Q391">
            <v>30866.25</v>
          </cell>
          <cell r="R391">
            <v>0</v>
          </cell>
          <cell r="S391">
            <v>0</v>
          </cell>
          <cell r="T391">
            <v>4042</v>
          </cell>
          <cell r="U391" t="str">
            <v>-</v>
          </cell>
          <cell r="V391">
            <v>2.5910416028795936E-2</v>
          </cell>
          <cell r="W391">
            <v>1.6257164085112313E-3</v>
          </cell>
          <cell r="X391" t="str">
            <v xml:space="preserve">STABLE </v>
          </cell>
          <cell r="Y391" t="str">
            <v>PAID</v>
          </cell>
          <cell r="Z391" t="str">
            <v>-</v>
          </cell>
          <cell r="AA391" t="str">
            <v>PAID</v>
          </cell>
          <cell r="AF391" t="str">
            <v>-</v>
          </cell>
          <cell r="AH391" t="str">
            <v>BHOSARI</v>
          </cell>
          <cell r="AL391">
            <v>9429</v>
          </cell>
          <cell r="AM391">
            <v>30866.25</v>
          </cell>
          <cell r="AN391">
            <v>26</v>
          </cell>
          <cell r="AO391">
            <v>25</v>
          </cell>
          <cell r="AP391" t="str">
            <v>STABLE</v>
          </cell>
          <cell r="AU391" t="str">
            <v>REGULAR</v>
          </cell>
          <cell r="AV391" t="str">
            <v>MH14LG2928</v>
          </cell>
          <cell r="AW391" t="str">
            <v>PIAGGIO VESPA SXL 149 ABS RACING 60</v>
          </cell>
          <cell r="AX391">
            <v>45247</v>
          </cell>
          <cell r="AY391">
            <v>36</v>
          </cell>
          <cell r="AZ391" t="str">
            <v>10.07.26</v>
          </cell>
          <cell r="BA391" t="str">
            <v>VIJAY NIKAM</v>
          </cell>
          <cell r="CM391">
            <v>1</v>
          </cell>
          <cell r="ER391">
            <v>1</v>
          </cell>
          <cell r="ES391">
            <v>1</v>
          </cell>
          <cell r="ET391" t="str">
            <v>DUWT0025</v>
          </cell>
        </row>
        <row r="392">
          <cell r="A392">
            <v>462178358</v>
          </cell>
          <cell r="B392" t="str">
            <v>POOJA SANDEEP KHADSE</v>
          </cell>
          <cell r="C392" t="str">
            <v>ONLINE</v>
          </cell>
          <cell r="D392" t="str">
            <v>10.07.26</v>
          </cell>
          <cell r="E392">
            <v>3410</v>
          </cell>
          <cell r="I392">
            <v>3410</v>
          </cell>
          <cell r="J392">
            <v>3344</v>
          </cell>
          <cell r="K392">
            <v>3407</v>
          </cell>
          <cell r="L392">
            <v>3344</v>
          </cell>
          <cell r="M392">
            <v>1</v>
          </cell>
          <cell r="N392" t="str">
            <v xml:space="preserve">STABLE </v>
          </cell>
          <cell r="O392" t="str">
            <v>PAID</v>
          </cell>
          <cell r="P392" t="str">
            <v>SACHIN KHAPRE</v>
          </cell>
          <cell r="Q392">
            <v>30863</v>
          </cell>
          <cell r="R392">
            <v>63</v>
          </cell>
          <cell r="S392">
            <v>0</v>
          </cell>
          <cell r="T392">
            <v>4737</v>
          </cell>
          <cell r="U392" t="str">
            <v>23.06.26</v>
          </cell>
          <cell r="V392">
            <v>3.6914976769567669E-2</v>
          </cell>
          <cell r="W392">
            <v>1.6255452319566559E-3</v>
          </cell>
          <cell r="X392" t="str">
            <v xml:space="preserve">STABLE </v>
          </cell>
          <cell r="Y392" t="str">
            <v>PAID</v>
          </cell>
          <cell r="Z392" t="str">
            <v>MPTP</v>
          </cell>
          <cell r="AA392" t="str">
            <v>PAID</v>
          </cell>
          <cell r="AB392" t="str">
            <v>Shifted</v>
          </cell>
          <cell r="AD392" t="str">
            <v>CAVNA</v>
          </cell>
          <cell r="AF392" t="str">
            <v>-</v>
          </cell>
          <cell r="AH392" t="str">
            <v>PIMPLE GURAV</v>
          </cell>
          <cell r="AL392">
            <v>3344</v>
          </cell>
          <cell r="AM392">
            <v>30863</v>
          </cell>
          <cell r="AN392">
            <v>26</v>
          </cell>
          <cell r="AO392">
            <v>25</v>
          </cell>
          <cell r="AP392" t="str">
            <v>STABLE</v>
          </cell>
          <cell r="AU392" t="str">
            <v>REGULAR</v>
          </cell>
          <cell r="AV392" t="str">
            <v>MH14LK5867</v>
          </cell>
          <cell r="AW392" t="str">
            <v>SPLENDOR PLUS XTEC I3S DRSC FI</v>
          </cell>
          <cell r="AX392">
            <v>45362</v>
          </cell>
          <cell r="AY392">
            <v>36</v>
          </cell>
          <cell r="AZ392" t="str">
            <v>02.07.26</v>
          </cell>
          <cell r="BA392" t="str">
            <v>KAILASH ATKARI</v>
          </cell>
          <cell r="BX392">
            <v>1</v>
          </cell>
          <cell r="ER392">
            <v>1</v>
          </cell>
          <cell r="ES392">
            <v>1</v>
          </cell>
          <cell r="ET392" t="str">
            <v>ZBHT0015</v>
          </cell>
          <cell r="EU392" t="str">
            <v>koyqlWlXilm</v>
          </cell>
          <cell r="EV392" t="str">
            <v>Allocated</v>
          </cell>
          <cell r="EW392" t="str">
            <v>Shifted (NC_SFTD)</v>
          </cell>
          <cell r="EX392" t="str">
            <v>Visited at customer residence address. Customer is shifted other place long time many people sd. Vehicle with him. Customer new residence address not available.</v>
          </cell>
          <cell r="EY392">
            <v>46211</v>
          </cell>
        </row>
        <row r="393">
          <cell r="A393">
            <v>456675556</v>
          </cell>
          <cell r="B393" t="str">
            <v>RAVINDRA KISAN TEMGIRE</v>
          </cell>
          <cell r="C393" t="str">
            <v>ONLINE</v>
          </cell>
          <cell r="D393" t="str">
            <v>27.07.26</v>
          </cell>
          <cell r="E393">
            <v>3700</v>
          </cell>
          <cell r="I393">
            <v>3667</v>
          </cell>
          <cell r="J393">
            <v>3528</v>
          </cell>
          <cell r="K393">
            <v>3609</v>
          </cell>
          <cell r="L393">
            <v>3495</v>
          </cell>
          <cell r="M393">
            <v>1</v>
          </cell>
          <cell r="N393" t="str">
            <v xml:space="preserve">STABLE </v>
          </cell>
          <cell r="O393" t="str">
            <v>PAID</v>
          </cell>
          <cell r="P393" t="str">
            <v>SACHIN INGALE</v>
          </cell>
          <cell r="Q393">
            <v>30815</v>
          </cell>
          <cell r="R393">
            <v>81</v>
          </cell>
          <cell r="S393">
            <v>0</v>
          </cell>
          <cell r="T393">
            <v>6750</v>
          </cell>
          <cell r="U393" t="str">
            <v>30.06.26</v>
          </cell>
          <cell r="V393">
            <v>3.178766208961125E-2</v>
          </cell>
          <cell r="W393">
            <v>1.6230170859198507E-3</v>
          </cell>
          <cell r="X393" t="str">
            <v xml:space="preserve">STABLE </v>
          </cell>
          <cell r="Y393" t="str">
            <v>PTP</v>
          </cell>
          <cell r="Z393" t="str">
            <v>PTP</v>
          </cell>
          <cell r="AA393" t="str">
            <v>PTP</v>
          </cell>
          <cell r="AC393">
            <v>25</v>
          </cell>
          <cell r="AD393" t="str">
            <v>CAVA</v>
          </cell>
          <cell r="AF393" t="str">
            <v>-</v>
          </cell>
          <cell r="AH393" t="str">
            <v>LONAVALA</v>
          </cell>
          <cell r="AL393">
            <v>3528</v>
          </cell>
          <cell r="AM393">
            <v>30815</v>
          </cell>
          <cell r="AN393">
            <v>26</v>
          </cell>
          <cell r="AO393">
            <v>25</v>
          </cell>
          <cell r="AP393" t="str">
            <v>STABLE</v>
          </cell>
          <cell r="AU393" t="str">
            <v>NPA</v>
          </cell>
          <cell r="AV393" t="str">
            <v>MH14KP7672</v>
          </cell>
          <cell r="AW393" t="str">
            <v>HONDA UNICORN 160 BS6</v>
          </cell>
          <cell r="AX393">
            <v>44961</v>
          </cell>
          <cell r="AY393">
            <v>48</v>
          </cell>
          <cell r="AZ393" t="str">
            <v>02.07.26</v>
          </cell>
          <cell r="BA393" t="str">
            <v>VIJAY NIKAM</v>
          </cell>
          <cell r="BU393">
            <v>1</v>
          </cell>
          <cell r="BX393">
            <v>1</v>
          </cell>
          <cell r="ER393">
            <v>2</v>
          </cell>
          <cell r="ES393">
            <v>1</v>
          </cell>
          <cell r="ET393" t="str">
            <v>ZBHT0013</v>
          </cell>
          <cell r="EU393" t="str">
            <v>BoTqGMSsDI7</v>
          </cell>
          <cell r="EV393" t="str">
            <v>Allocated</v>
          </cell>
          <cell r="EW393" t="str">
            <v>Promise To Pay (PTP)</v>
          </cell>
          <cell r="EX393" t="str">
            <v>Ptp</v>
          </cell>
          <cell r="EY393">
            <v>46223</v>
          </cell>
        </row>
        <row r="394">
          <cell r="A394">
            <v>462680710</v>
          </cell>
          <cell r="B394" t="str">
            <v>MADAN BALU KAJALE</v>
          </cell>
          <cell r="H394" t="str">
            <v>BANK STABLE 15</v>
          </cell>
          <cell r="I394">
            <v>2823</v>
          </cell>
          <cell r="J394">
            <v>2823</v>
          </cell>
          <cell r="K394">
            <v>2826</v>
          </cell>
          <cell r="L394">
            <v>5646</v>
          </cell>
          <cell r="M394">
            <v>1</v>
          </cell>
          <cell r="N394" t="str">
            <v>RB</v>
          </cell>
          <cell r="O394" t="str">
            <v>PAID</v>
          </cell>
          <cell r="P394" t="str">
            <v>SACHIN INGALE</v>
          </cell>
          <cell r="Q394">
            <v>30477</v>
          </cell>
          <cell r="R394">
            <v>3</v>
          </cell>
          <cell r="S394">
            <v>0</v>
          </cell>
          <cell r="T394">
            <v>450</v>
          </cell>
          <cell r="U394" t="str">
            <v>-</v>
          </cell>
          <cell r="V394">
            <v>3.1438993266431348E-2</v>
          </cell>
          <cell r="W394">
            <v>1.6052147242440139E-3</v>
          </cell>
          <cell r="X394" t="str">
            <v>RB</v>
          </cell>
          <cell r="Y394" t="str">
            <v>PAID</v>
          </cell>
          <cell r="Z394" t="str">
            <v>-</v>
          </cell>
          <cell r="AA394" t="str">
            <v>PAID</v>
          </cell>
          <cell r="AD394" t="str">
            <v>CAVA</v>
          </cell>
          <cell r="AF394" t="str">
            <v>-</v>
          </cell>
          <cell r="AH394" t="str">
            <v>MAVAL</v>
          </cell>
          <cell r="AL394">
            <v>3276</v>
          </cell>
          <cell r="AM394">
            <v>30477</v>
          </cell>
          <cell r="AN394">
            <v>26</v>
          </cell>
          <cell r="AO394">
            <v>0</v>
          </cell>
          <cell r="AP394" t="str">
            <v>RB</v>
          </cell>
          <cell r="AU394" t="str">
            <v>REGULAR</v>
          </cell>
          <cell r="AV394" t="str">
            <v>MH14LN4461</v>
          </cell>
          <cell r="AW394" t="str">
            <v>ACCESS SPL ED DISC CBS BT BSVI</v>
          </cell>
          <cell r="AX394">
            <v>45406</v>
          </cell>
          <cell r="AY394">
            <v>36</v>
          </cell>
          <cell r="AZ394" t="str">
            <v>10.07.26</v>
          </cell>
          <cell r="BA394" t="str">
            <v>VIJAY NIKAM</v>
          </cell>
          <cell r="CM394">
            <v>1</v>
          </cell>
          <cell r="ER394">
            <v>1</v>
          </cell>
          <cell r="ES394">
            <v>1</v>
          </cell>
          <cell r="ET394" t="str">
            <v>ZBHT0013</v>
          </cell>
        </row>
        <row r="395">
          <cell r="A395">
            <v>460568310</v>
          </cell>
          <cell r="B395" t="str">
            <v>MALIBA DAMU KACHARE</v>
          </cell>
          <cell r="H395" t="str">
            <v>BANK STABLE 20</v>
          </cell>
          <cell r="I395">
            <v>3461</v>
          </cell>
          <cell r="J395">
            <v>15168</v>
          </cell>
          <cell r="K395">
            <v>2412</v>
          </cell>
          <cell r="L395">
            <v>18629</v>
          </cell>
          <cell r="M395">
            <v>5</v>
          </cell>
          <cell r="N395" t="str">
            <v xml:space="preserve">STABLE </v>
          </cell>
          <cell r="O395" t="str">
            <v>UNPAID</v>
          </cell>
          <cell r="P395" t="str">
            <v>SACHIN INGALE</v>
          </cell>
          <cell r="Q395">
            <v>30378.1</v>
          </cell>
          <cell r="R395">
            <v>1088</v>
          </cell>
          <cell r="S395">
            <v>0</v>
          </cell>
          <cell r="T395">
            <v>6750</v>
          </cell>
          <cell r="U395" t="str">
            <v>STABLE</v>
          </cell>
          <cell r="V395">
            <v>0.24277968962535421</v>
          </cell>
          <cell r="W395">
            <v>1.3579218323260729E-2</v>
          </cell>
          <cell r="X395" t="str">
            <v xml:space="preserve">STABLE </v>
          </cell>
          <cell r="Y395" t="str">
            <v>PTP</v>
          </cell>
          <cell r="Z395" t="str">
            <v>PAID</v>
          </cell>
          <cell r="AA395" t="str">
            <v>PTP</v>
          </cell>
          <cell r="AC395">
            <v>20</v>
          </cell>
          <cell r="AD395" t="str">
            <v>CAVA</v>
          </cell>
          <cell r="AF395" t="str">
            <v>ELG</v>
          </cell>
          <cell r="AH395" t="str">
            <v>TAKAVE</v>
          </cell>
          <cell r="AL395">
            <v>15168</v>
          </cell>
          <cell r="AM395">
            <v>30378.1</v>
          </cell>
          <cell r="AN395">
            <v>146</v>
          </cell>
          <cell r="AO395">
            <v>147</v>
          </cell>
          <cell r="AP395" t="str">
            <v>FLOW</v>
          </cell>
          <cell r="AU395" t="str">
            <v>NPA</v>
          </cell>
          <cell r="AV395" t="str">
            <v>MH14LF9921</v>
          </cell>
          <cell r="AW395" t="str">
            <v>HONDA ACTIVA 6G STD BS VI</v>
          </cell>
          <cell r="AX395">
            <v>45239</v>
          </cell>
          <cell r="AY395">
            <v>36</v>
          </cell>
          <cell r="AZ395" t="str">
            <v>02.07.26</v>
          </cell>
          <cell r="BA395" t="str">
            <v>VIJAY NIKAM</v>
          </cell>
          <cell r="ER395">
            <v>0</v>
          </cell>
          <cell r="ES395" t="str">
            <v/>
          </cell>
          <cell r="ET395" t="str">
            <v>ZBHT0013</v>
          </cell>
          <cell r="EU395" t="str">
            <v>k6FAWYxLsEM7</v>
          </cell>
          <cell r="EV395" t="str">
            <v>Allocated</v>
          </cell>
          <cell r="EW395" t="e">
            <v>#N/A</v>
          </cell>
          <cell r="EX395" t="e">
            <v>#N/A</v>
          </cell>
          <cell r="EY395" t="e">
            <v>#N/A</v>
          </cell>
        </row>
        <row r="396">
          <cell r="A396">
            <v>464986183</v>
          </cell>
          <cell r="B396" t="str">
            <v>RAJESH BABRU KHOKADE</v>
          </cell>
          <cell r="C396" t="str">
            <v>ONLINE</v>
          </cell>
          <cell r="D396" t="str">
            <v>15.07.26</v>
          </cell>
          <cell r="E396">
            <v>5400</v>
          </cell>
          <cell r="I396">
            <v>4634</v>
          </cell>
          <cell r="J396">
            <v>4634</v>
          </cell>
          <cell r="K396">
            <v>4637</v>
          </cell>
          <cell r="L396">
            <v>3868</v>
          </cell>
          <cell r="M396">
            <v>1</v>
          </cell>
          <cell r="N396" t="str">
            <v xml:space="preserve">STABLE </v>
          </cell>
          <cell r="O396" t="str">
            <v>PAID</v>
          </cell>
          <cell r="P396" t="str">
            <v>VIKRAM GAIKWAD</v>
          </cell>
          <cell r="Q396">
            <v>30182</v>
          </cell>
          <cell r="R396">
            <v>3</v>
          </cell>
          <cell r="S396">
            <v>0</v>
          </cell>
          <cell r="T396">
            <v>900</v>
          </cell>
          <cell r="U396" t="str">
            <v>-</v>
          </cell>
          <cell r="V396">
            <v>2.0585892422854232E-2</v>
          </cell>
          <cell r="W396">
            <v>1.5896771600594818E-3</v>
          </cell>
          <cell r="X396" t="str">
            <v>RB</v>
          </cell>
          <cell r="Y396" t="str">
            <v>PAID</v>
          </cell>
          <cell r="Z396" t="str">
            <v>-</v>
          </cell>
          <cell r="AA396" t="str">
            <v>PAID</v>
          </cell>
          <cell r="AF396" t="str">
            <v>-</v>
          </cell>
          <cell r="AH396" t="str">
            <v>WADGAON SHERI</v>
          </cell>
          <cell r="AL396">
            <v>5537</v>
          </cell>
          <cell r="AM396">
            <v>30182</v>
          </cell>
          <cell r="AN396">
            <v>26</v>
          </cell>
          <cell r="AO396">
            <v>25</v>
          </cell>
          <cell r="AP396" t="str">
            <v>STABLE</v>
          </cell>
          <cell r="AU396" t="str">
            <v>REGULAR</v>
          </cell>
          <cell r="AV396" t="str">
            <v>MH12XR0247</v>
          </cell>
          <cell r="AW396" t="str">
            <v>HONDA ACTIVA 6G DLX BS VI</v>
          </cell>
          <cell r="AX396">
            <v>45645</v>
          </cell>
          <cell r="AY396">
            <v>24</v>
          </cell>
          <cell r="AZ396" t="str">
            <v>10.07.26</v>
          </cell>
          <cell r="BA396" t="str">
            <v>VIJAY NIKAM</v>
          </cell>
          <cell r="CP396">
            <v>1</v>
          </cell>
          <cell r="ER396">
            <v>1</v>
          </cell>
          <cell r="ES396">
            <v>1</v>
          </cell>
          <cell r="ET396" t="str">
            <v>ZBHT0012</v>
          </cell>
        </row>
        <row r="397">
          <cell r="A397">
            <v>464867406</v>
          </cell>
          <cell r="B397" t="str">
            <v>AHMAD KHAN</v>
          </cell>
          <cell r="C397" t="str">
            <v>ONLINE</v>
          </cell>
          <cell r="D397" t="str">
            <v>13.07.26</v>
          </cell>
          <cell r="E397">
            <v>4604</v>
          </cell>
          <cell r="I397">
            <v>4523</v>
          </cell>
          <cell r="J397">
            <v>4521</v>
          </cell>
          <cell r="K397">
            <v>4596</v>
          </cell>
          <cell r="L397">
            <v>4440</v>
          </cell>
          <cell r="M397">
            <v>1</v>
          </cell>
          <cell r="N397" t="str">
            <v xml:space="preserve">STABLE </v>
          </cell>
          <cell r="O397" t="str">
            <v>PAID</v>
          </cell>
          <cell r="P397" t="str">
            <v>NITIN KADAM</v>
          </cell>
          <cell r="Q397">
            <v>29666</v>
          </cell>
          <cell r="R397">
            <v>75</v>
          </cell>
          <cell r="S397">
            <v>0</v>
          </cell>
          <cell r="T397">
            <v>6300</v>
          </cell>
          <cell r="U397" t="str">
            <v>11.06.26</v>
          </cell>
          <cell r="V397">
            <v>1.0219431406558741E-2</v>
          </cell>
          <cell r="W397">
            <v>1.5624995901638258E-3</v>
          </cell>
          <cell r="X397" t="str">
            <v xml:space="preserve">STABLE </v>
          </cell>
          <cell r="Y397" t="str">
            <v>PAID</v>
          </cell>
          <cell r="Z397" t="str">
            <v>PAID</v>
          </cell>
          <cell r="AA397" t="str">
            <v>PAID</v>
          </cell>
          <cell r="AB397" t="str">
            <v>Shifted</v>
          </cell>
          <cell r="AD397" t="str">
            <v>CAVNA</v>
          </cell>
          <cell r="AF397" t="str">
            <v>-</v>
          </cell>
          <cell r="AH397" t="str">
            <v>RUPEE NAGAR</v>
          </cell>
          <cell r="AL397">
            <v>4521</v>
          </cell>
          <cell r="AM397">
            <v>29666</v>
          </cell>
          <cell r="AN397">
            <v>26</v>
          </cell>
          <cell r="AO397">
            <v>25</v>
          </cell>
          <cell r="AP397" t="str">
            <v>STABLE</v>
          </cell>
          <cell r="AV397" t="str">
            <v>MH14MB9786</v>
          </cell>
          <cell r="AW397" t="str">
            <v>SUZUKI BURGMAN STREET BT BSVI</v>
          </cell>
          <cell r="AX397">
            <v>45631</v>
          </cell>
          <cell r="AY397">
            <v>24</v>
          </cell>
          <cell r="AZ397" t="str">
            <v>10.07.26</v>
          </cell>
          <cell r="BA397" t="str">
            <v>KAILASH ATKARI</v>
          </cell>
          <cell r="EO397">
            <v>1</v>
          </cell>
          <cell r="ER397">
            <v>1</v>
          </cell>
          <cell r="ES397">
            <v>1</v>
          </cell>
          <cell r="ET397" t="str">
            <v>ZBHT0011</v>
          </cell>
        </row>
        <row r="398">
          <cell r="A398">
            <v>461892940</v>
          </cell>
          <cell r="B398" t="str">
            <v>AJAY VITTHAL SHRIRAM</v>
          </cell>
          <cell r="I398">
            <v>3631</v>
          </cell>
          <cell r="J398">
            <v>3624</v>
          </cell>
          <cell r="K398">
            <v>3755</v>
          </cell>
          <cell r="L398">
            <v>7255</v>
          </cell>
          <cell r="M398">
            <v>1</v>
          </cell>
          <cell r="N398" t="str">
            <v>FLOW</v>
          </cell>
          <cell r="O398" t="str">
            <v>UNPAID</v>
          </cell>
          <cell r="P398" t="str">
            <v>AMOL DHUMAL</v>
          </cell>
          <cell r="Q398">
            <v>29646.23</v>
          </cell>
          <cell r="R398">
            <v>131</v>
          </cell>
          <cell r="S398">
            <v>0</v>
          </cell>
          <cell r="T398">
            <v>0</v>
          </cell>
          <cell r="U398" t="str">
            <v>30.06.26</v>
          </cell>
          <cell r="V398">
            <v>1.8631202925288581E-2</v>
          </cell>
          <cell r="W398">
            <v>1.5614583100149165E-3</v>
          </cell>
          <cell r="X398" t="str">
            <v>FLOW</v>
          </cell>
          <cell r="Y398" t="str">
            <v>PTP</v>
          </cell>
          <cell r="Z398" t="str">
            <v>PTP</v>
          </cell>
          <cell r="AA398" t="str">
            <v>PTP</v>
          </cell>
          <cell r="AC398">
            <v>31</v>
          </cell>
          <cell r="AD398" t="str">
            <v>CAVA</v>
          </cell>
          <cell r="AF398" t="str">
            <v>-</v>
          </cell>
          <cell r="AH398" t="str">
            <v>SHIRUR</v>
          </cell>
          <cell r="AL398">
            <v>3624</v>
          </cell>
          <cell r="AM398">
            <v>29646.23</v>
          </cell>
          <cell r="AN398">
            <v>26</v>
          </cell>
          <cell r="AO398">
            <v>55</v>
          </cell>
          <cell r="AP398" t="str">
            <v>FLOW</v>
          </cell>
          <cell r="AU398" t="str">
            <v>REGULAR</v>
          </cell>
          <cell r="AW398" t="str">
            <v>PASSION XTEC DISC</v>
          </cell>
          <cell r="AX398">
            <v>45334</v>
          </cell>
          <cell r="AY398">
            <v>36</v>
          </cell>
          <cell r="AZ398" t="str">
            <v>02.07.26</v>
          </cell>
          <cell r="BA398" t="str">
            <v>KAILASH ATKARI</v>
          </cell>
          <cell r="BL398">
            <v>1</v>
          </cell>
          <cell r="ER398">
            <v>1</v>
          </cell>
          <cell r="ES398">
            <v>1</v>
          </cell>
          <cell r="ET398" t="str">
            <v>ZBHT0024</v>
          </cell>
          <cell r="EU398" t="str">
            <v>Aoo8zh4j_OI7</v>
          </cell>
          <cell r="EV398" t="str">
            <v>Allocated</v>
          </cell>
          <cell r="EW398" t="str">
            <v>Left Message (LMCB)</v>
          </cell>
          <cell r="EX398" t="str">
            <v xml:space="preserve">Meet mother </v>
          </cell>
          <cell r="EY398">
            <v>46207</v>
          </cell>
        </row>
        <row r="399">
          <cell r="A399">
            <v>464069443</v>
          </cell>
          <cell r="B399" t="str">
            <v>SIMON VILAS JADHAV</v>
          </cell>
          <cell r="I399">
            <v>4557</v>
          </cell>
          <cell r="J399">
            <v>18228</v>
          </cell>
          <cell r="K399">
            <v>5145</v>
          </cell>
          <cell r="L399">
            <v>22785</v>
          </cell>
          <cell r="M399">
            <v>4</v>
          </cell>
          <cell r="N399" t="str">
            <v>FLOW</v>
          </cell>
          <cell r="O399" t="str">
            <v>UNPAID</v>
          </cell>
          <cell r="P399" t="str">
            <v>VIKRAM GAIKWAD</v>
          </cell>
          <cell r="Q399">
            <v>29586</v>
          </cell>
          <cell r="R399">
            <v>588</v>
          </cell>
          <cell r="S399">
            <v>0</v>
          </cell>
          <cell r="T399">
            <v>2250</v>
          </cell>
          <cell r="U399" t="str">
            <v>FLOW</v>
          </cell>
          <cell r="V399">
            <v>7.9706356459348052E-2</v>
          </cell>
          <cell r="W399">
            <v>1.1398138176193409E-2</v>
          </cell>
          <cell r="X399" t="str">
            <v>FLOW</v>
          </cell>
          <cell r="Y399" t="str">
            <v>NC</v>
          </cell>
          <cell r="Z399" t="str">
            <v>NC</v>
          </cell>
          <cell r="AA399" t="str">
            <v>NC</v>
          </cell>
          <cell r="AB399" t="str">
            <v>Add not found</v>
          </cell>
          <cell r="AD399" t="str">
            <v>CNAVNA</v>
          </cell>
          <cell r="AF399" t="str">
            <v>ELG</v>
          </cell>
          <cell r="AH399" t="str">
            <v>KHARADI</v>
          </cell>
          <cell r="AL399">
            <v>18228</v>
          </cell>
          <cell r="AM399">
            <v>29586</v>
          </cell>
          <cell r="AN399">
            <v>118</v>
          </cell>
          <cell r="AO399">
            <v>147</v>
          </cell>
          <cell r="AP399" t="str">
            <v>FLOW</v>
          </cell>
          <cell r="AU399" t="str">
            <v>NPA</v>
          </cell>
          <cell r="AV399" t="str">
            <v>MH12XF0668</v>
          </cell>
          <cell r="AW399" t="str">
            <v>HONDA ACTIVA 6G DLX BS VI</v>
          </cell>
          <cell r="AX399">
            <v>45555</v>
          </cell>
          <cell r="AY399">
            <v>24</v>
          </cell>
          <cell r="AZ399" t="str">
            <v>02.07.26</v>
          </cell>
          <cell r="BA399" t="str">
            <v>VIJAY NIKAM</v>
          </cell>
          <cell r="CG399">
            <v>1</v>
          </cell>
          <cell r="ER399">
            <v>1</v>
          </cell>
          <cell r="ES399">
            <v>1</v>
          </cell>
          <cell r="ET399" t="str">
            <v>ZBHT0012</v>
          </cell>
          <cell r="EU399" t="e">
            <v>#N/A</v>
          </cell>
          <cell r="EV399" t="str">
            <v>Allocated</v>
          </cell>
          <cell r="EW399" t="e">
            <v>#N/A</v>
          </cell>
          <cell r="EX399" t="e">
            <v>#N/A</v>
          </cell>
          <cell r="EY399" t="e">
            <v>#N/A</v>
          </cell>
        </row>
        <row r="400">
          <cell r="A400">
            <v>459730458</v>
          </cell>
          <cell r="B400" t="str">
            <v>RAM BHANUDAS PANGARE</v>
          </cell>
          <cell r="C400" t="str">
            <v>ONLINE</v>
          </cell>
          <cell r="D400" t="str">
            <v>29.07.26</v>
          </cell>
          <cell r="E400">
            <v>7900</v>
          </cell>
          <cell r="I400">
            <v>7727</v>
          </cell>
          <cell r="J400">
            <v>6554</v>
          </cell>
          <cell r="K400">
            <v>6674</v>
          </cell>
          <cell r="L400">
            <v>6381</v>
          </cell>
          <cell r="M400">
            <v>1</v>
          </cell>
          <cell r="N400" t="str">
            <v xml:space="preserve">STABLE </v>
          </cell>
          <cell r="O400" t="str">
            <v>PAID</v>
          </cell>
          <cell r="P400" t="str">
            <v>AKSHAY KARALE</v>
          </cell>
          <cell r="Q400">
            <v>29280.31</v>
          </cell>
          <cell r="R400">
            <v>120</v>
          </cell>
          <cell r="S400">
            <v>0</v>
          </cell>
          <cell r="T400">
            <v>0</v>
          </cell>
          <cell r="U400" t="str">
            <v>25.06.26</v>
          </cell>
          <cell r="V400">
            <v>2.4988620611595989E-2</v>
          </cell>
          <cell r="W400">
            <v>1.5421854100610049E-3</v>
          </cell>
          <cell r="X400" t="str">
            <v xml:space="preserve">STABLE </v>
          </cell>
          <cell r="Y400" t="str">
            <v>PTP</v>
          </cell>
          <cell r="Z400" t="str">
            <v>PTP</v>
          </cell>
          <cell r="AA400" t="str">
            <v>PTP</v>
          </cell>
          <cell r="AC400">
            <v>28</v>
          </cell>
          <cell r="AD400" t="str">
            <v>CAVA</v>
          </cell>
          <cell r="AF400" t="str">
            <v>-</v>
          </cell>
          <cell r="AH400" t="str">
            <v>BHOR</v>
          </cell>
          <cell r="AL400">
            <v>6554</v>
          </cell>
          <cell r="AM400">
            <v>29280.31</v>
          </cell>
          <cell r="AN400">
            <v>26</v>
          </cell>
          <cell r="AO400">
            <v>25</v>
          </cell>
          <cell r="AP400" t="str">
            <v>STABLE</v>
          </cell>
          <cell r="AU400" t="str">
            <v>REGULAR</v>
          </cell>
          <cell r="AV400" t="str">
            <v>MH12VX4075</v>
          </cell>
          <cell r="AW400" t="str">
            <v>CLASSIC 350 CHROME BRONZE</v>
          </cell>
          <cell r="AX400">
            <v>45181</v>
          </cell>
          <cell r="AY400">
            <v>36</v>
          </cell>
          <cell r="AZ400" t="str">
            <v>02.07.26</v>
          </cell>
          <cell r="BA400" t="str">
            <v>VIJAY NIKAM</v>
          </cell>
          <cell r="EO400">
            <v>1</v>
          </cell>
          <cell r="ER400">
            <v>1</v>
          </cell>
          <cell r="ES400">
            <v>1</v>
          </cell>
          <cell r="ET400" t="str">
            <v>DUWT0011</v>
          </cell>
          <cell r="EU400" t="e">
            <v>#N/A</v>
          </cell>
          <cell r="EV400" t="str">
            <v>Allocated</v>
          </cell>
          <cell r="EW400" t="str">
            <v>Promise To Pay (PTP)</v>
          </cell>
          <cell r="EX400" t="str">
            <v>Customer home visit promise to pay amt. 8000 ptp date 20.07.2026</v>
          </cell>
          <cell r="EY400">
            <v>46223</v>
          </cell>
        </row>
        <row r="401">
          <cell r="A401">
            <v>460644820</v>
          </cell>
          <cell r="B401" t="str">
            <v>MANISHA KISHOR DORKE</v>
          </cell>
          <cell r="I401">
            <v>3554</v>
          </cell>
          <cell r="J401">
            <v>14216</v>
          </cell>
          <cell r="K401">
            <v>3993</v>
          </cell>
          <cell r="L401">
            <v>17770</v>
          </cell>
          <cell r="M401">
            <v>4</v>
          </cell>
          <cell r="N401" t="str">
            <v>FLOW</v>
          </cell>
          <cell r="O401" t="str">
            <v>UNPAID</v>
          </cell>
          <cell r="P401" t="str">
            <v>SUNNY SHINDE</v>
          </cell>
          <cell r="Q401">
            <v>29237.7</v>
          </cell>
          <cell r="R401">
            <v>439</v>
          </cell>
          <cell r="S401">
            <v>0</v>
          </cell>
          <cell r="T401">
            <v>3143</v>
          </cell>
          <cell r="U401" t="str">
            <v>FLOW</v>
          </cell>
          <cell r="V401">
            <v>0.21411764361254546</v>
          </cell>
          <cell r="W401">
            <v>1.1263954051040696E-2</v>
          </cell>
          <cell r="X401" t="str">
            <v>FLOW</v>
          </cell>
          <cell r="Y401" t="str">
            <v>NC</v>
          </cell>
          <cell r="Z401" t="str">
            <v>NC</v>
          </cell>
          <cell r="AA401" t="str">
            <v>NC</v>
          </cell>
          <cell r="AB401" t="str">
            <v>Shifted</v>
          </cell>
          <cell r="AF401" t="str">
            <v>ELG</v>
          </cell>
          <cell r="AH401" t="str">
            <v>RANGE HIILS</v>
          </cell>
          <cell r="AL401">
            <v>14216</v>
          </cell>
          <cell r="AM401">
            <v>29237.7</v>
          </cell>
          <cell r="AN401">
            <v>118</v>
          </cell>
          <cell r="AO401">
            <v>147</v>
          </cell>
          <cell r="AP401" t="str">
            <v>FLOW</v>
          </cell>
          <cell r="AU401" t="str">
            <v>NPA</v>
          </cell>
          <cell r="AV401" t="str">
            <v>MH12WD4626</v>
          </cell>
          <cell r="AW401" t="str">
            <v>HONDA ACTIVA 125 DISC BSVI</v>
          </cell>
          <cell r="AX401">
            <v>45243</v>
          </cell>
          <cell r="AY401">
            <v>36</v>
          </cell>
          <cell r="AZ401" t="str">
            <v>02.07.26</v>
          </cell>
          <cell r="BA401" t="str">
            <v>KAILASH ATKARI</v>
          </cell>
          <cell r="BX401">
            <v>1</v>
          </cell>
          <cell r="ER401">
            <v>1</v>
          </cell>
          <cell r="ES401">
            <v>1</v>
          </cell>
          <cell r="ET401" t="str">
            <v>DUWT0023</v>
          </cell>
          <cell r="EU401" t="str">
            <v>B2BuXuD31Nm</v>
          </cell>
          <cell r="EV401" t="str">
            <v>Allocated</v>
          </cell>
          <cell r="EW401" t="str">
            <v>Shifted (NC_SFTD)</v>
          </cell>
          <cell r="EX401" t="str">
            <v xml:space="preserve">Customer shifted from the given residence address </v>
          </cell>
          <cell r="EY401">
            <v>46211</v>
          </cell>
        </row>
        <row r="402">
          <cell r="A402">
            <v>462788561</v>
          </cell>
          <cell r="B402" t="str">
            <v>DEVIDAS BAPU LOKHANDE</v>
          </cell>
          <cell r="H402" t="str">
            <v>BANK RB 23</v>
          </cell>
          <cell r="I402">
            <v>5813</v>
          </cell>
          <cell r="J402">
            <v>1363.11</v>
          </cell>
          <cell r="K402">
            <v>1366.11</v>
          </cell>
          <cell r="L402">
            <v>7176.11</v>
          </cell>
          <cell r="M402">
            <v>1</v>
          </cell>
          <cell r="N402" t="str">
            <v>RB</v>
          </cell>
          <cell r="O402" t="str">
            <v>UNPAID</v>
          </cell>
          <cell r="P402" t="str">
            <v>HARIDAS DIVATE</v>
          </cell>
          <cell r="Q402">
            <v>29181.11</v>
          </cell>
          <cell r="R402">
            <v>3</v>
          </cell>
          <cell r="S402">
            <v>0</v>
          </cell>
          <cell r="T402">
            <v>450</v>
          </cell>
          <cell r="U402" t="str">
            <v>-</v>
          </cell>
          <cell r="V402">
            <v>2.0729649955311472E-2</v>
          </cell>
          <cell r="W402">
            <v>1.536960574918274E-3</v>
          </cell>
          <cell r="X402" t="str">
            <v xml:space="preserve">STABLE </v>
          </cell>
          <cell r="Y402" t="str">
            <v>PAID</v>
          </cell>
          <cell r="Z402" t="str">
            <v>-</v>
          </cell>
          <cell r="AA402" t="str">
            <v>PTP</v>
          </cell>
          <cell r="AC402">
            <v>25</v>
          </cell>
          <cell r="AD402" t="str">
            <v>CAVNA</v>
          </cell>
          <cell r="AF402" t="str">
            <v>-</v>
          </cell>
          <cell r="AH402" t="str">
            <v>JUNNAR</v>
          </cell>
          <cell r="AL402">
            <v>1816.11</v>
          </cell>
          <cell r="AM402">
            <v>29181.11</v>
          </cell>
          <cell r="AN402">
            <v>26</v>
          </cell>
          <cell r="AO402">
            <v>0</v>
          </cell>
          <cell r="AP402" t="str">
            <v>RB</v>
          </cell>
          <cell r="AU402" t="str">
            <v>REGULAR</v>
          </cell>
          <cell r="AV402" t="str">
            <v>MH14LN6497</v>
          </cell>
          <cell r="AW402" t="str">
            <v>HONDA UNICORN 160 BSVI</v>
          </cell>
          <cell r="AX402">
            <v>45416</v>
          </cell>
          <cell r="AY402">
            <v>30</v>
          </cell>
          <cell r="AZ402" t="str">
            <v>10.07.26</v>
          </cell>
          <cell r="BA402" t="str">
            <v>KAILASH ATKARI</v>
          </cell>
          <cell r="CG402">
            <v>1</v>
          </cell>
          <cell r="ER402">
            <v>1</v>
          </cell>
          <cell r="ES402">
            <v>1</v>
          </cell>
          <cell r="ET402" t="str">
            <v>ZBHT0021</v>
          </cell>
        </row>
        <row r="403">
          <cell r="A403">
            <v>461826957</v>
          </cell>
          <cell r="B403" t="str">
            <v>BHAVAR EKNATH VILAS</v>
          </cell>
          <cell r="H403" t="str">
            <v>BANK STABLE 20</v>
          </cell>
          <cell r="I403">
            <v>3504</v>
          </cell>
          <cell r="J403">
            <v>3485</v>
          </cell>
          <cell r="K403">
            <v>3546</v>
          </cell>
          <cell r="L403">
            <v>6989</v>
          </cell>
          <cell r="M403">
            <v>1</v>
          </cell>
          <cell r="N403" t="str">
            <v xml:space="preserve">STABLE </v>
          </cell>
          <cell r="O403" t="str">
            <v>UNPAID</v>
          </cell>
          <cell r="P403" t="str">
            <v>AMOL DHUMAL</v>
          </cell>
          <cell r="Q403">
            <v>29088.55</v>
          </cell>
          <cell r="R403">
            <v>61</v>
          </cell>
          <cell r="S403">
            <v>0</v>
          </cell>
          <cell r="T403">
            <v>6397</v>
          </cell>
          <cell r="U403" t="str">
            <v>15.06.26</v>
          </cell>
          <cell r="V403">
            <v>1.8280728370939681E-2</v>
          </cell>
          <cell r="W403">
            <v>1.5320854666439679E-3</v>
          </cell>
          <cell r="X403" t="str">
            <v xml:space="preserve">STABLE </v>
          </cell>
          <cell r="Y403" t="str">
            <v>PTP</v>
          </cell>
          <cell r="Z403" t="str">
            <v>PAID</v>
          </cell>
          <cell r="AA403" t="str">
            <v>PTP</v>
          </cell>
          <cell r="AD403" t="str">
            <v>CAVA</v>
          </cell>
          <cell r="AF403" t="str">
            <v>-</v>
          </cell>
          <cell r="AH403" t="str">
            <v>NHAVRE</v>
          </cell>
          <cell r="AL403">
            <v>9943</v>
          </cell>
          <cell r="AM403">
            <v>29088.55</v>
          </cell>
          <cell r="AN403">
            <v>26</v>
          </cell>
          <cell r="AO403">
            <v>25</v>
          </cell>
          <cell r="AP403" t="str">
            <v>STABLE</v>
          </cell>
          <cell r="AU403" t="str">
            <v>NPA</v>
          </cell>
          <cell r="AV403" t="str">
            <v>MH15JT7057</v>
          </cell>
          <cell r="AW403" t="str">
            <v>SPLENDOR PLUS BS6 I3S DRS CAST FI</v>
          </cell>
          <cell r="AX403">
            <v>45329</v>
          </cell>
          <cell r="AY403">
            <v>36</v>
          </cell>
          <cell r="AZ403" t="str">
            <v>10.07.26</v>
          </cell>
          <cell r="BA403" t="str">
            <v>KAILASH ATKARI</v>
          </cell>
          <cell r="CP403">
            <v>1</v>
          </cell>
          <cell r="ER403">
            <v>1</v>
          </cell>
          <cell r="ES403">
            <v>1</v>
          </cell>
          <cell r="ET403" t="str">
            <v>ZBHT0024</v>
          </cell>
        </row>
        <row r="404">
          <cell r="A404">
            <v>461951394</v>
          </cell>
          <cell r="B404" t="str">
            <v>PREMDAS RAVJI JADHAV</v>
          </cell>
          <cell r="H404" t="str">
            <v>BANK STABLE 16</v>
          </cell>
          <cell r="I404">
            <v>3900</v>
          </cell>
          <cell r="J404">
            <v>23199</v>
          </cell>
          <cell r="K404">
            <v>4668</v>
          </cell>
          <cell r="L404">
            <v>27099</v>
          </cell>
          <cell r="M404">
            <v>6</v>
          </cell>
          <cell r="N404" t="str">
            <v xml:space="preserve">STABLE </v>
          </cell>
          <cell r="O404" t="str">
            <v>UNPAID</v>
          </cell>
          <cell r="P404" t="str">
            <v>AMOL DHUMAL</v>
          </cell>
          <cell r="Q404">
            <v>29008</v>
          </cell>
          <cell r="R404">
            <v>969</v>
          </cell>
          <cell r="S404">
            <v>0</v>
          </cell>
          <cell r="T404">
            <v>3702</v>
          </cell>
          <cell r="U404" t="str">
            <v>-</v>
          </cell>
          <cell r="V404">
            <v>4.9954446359889167E-2</v>
          </cell>
          <cell r="W404">
            <v>1.2679465102287834E-2</v>
          </cell>
          <cell r="X404" t="str">
            <v xml:space="preserve">STABLE </v>
          </cell>
          <cell r="Y404" t="str">
            <v>PAID</v>
          </cell>
          <cell r="Z404" t="str">
            <v>-</v>
          </cell>
          <cell r="AA404" t="str">
            <v>PAID</v>
          </cell>
          <cell r="AF404" t="str">
            <v>ELG</v>
          </cell>
          <cell r="AH404" t="str">
            <v>RANJAN GAON</v>
          </cell>
          <cell r="AL404">
            <v>23199</v>
          </cell>
          <cell r="AM404">
            <v>29008</v>
          </cell>
          <cell r="AN404">
            <v>177</v>
          </cell>
          <cell r="AO404">
            <v>175</v>
          </cell>
          <cell r="AP404" t="str">
            <v>STABLE</v>
          </cell>
          <cell r="AU404" t="str">
            <v>NPA</v>
          </cell>
          <cell r="AV404" t="str">
            <v>MH29CD9168</v>
          </cell>
          <cell r="AW404" t="str">
            <v>SPLENDOR PLUS I3S BS6 FI DRUM SELF</v>
          </cell>
          <cell r="AX404">
            <v>45340</v>
          </cell>
          <cell r="AY404">
            <v>30</v>
          </cell>
          <cell r="AZ404" t="str">
            <v>02.07.26</v>
          </cell>
          <cell r="BA404" t="str">
            <v>KAILASH ATKARI</v>
          </cell>
          <cell r="BU404">
            <v>1</v>
          </cell>
          <cell r="BX404">
            <v>1</v>
          </cell>
          <cell r="ER404">
            <v>2</v>
          </cell>
          <cell r="ES404">
            <v>1</v>
          </cell>
          <cell r="ET404" t="str">
            <v>ZBHT0024</v>
          </cell>
          <cell r="EU404" t="str">
            <v>k6RTsFrbO7</v>
          </cell>
          <cell r="EV404" t="str">
            <v>Allocated</v>
          </cell>
          <cell r="EW404" t="str">
            <v>Address Not Found (NC_ANF)</v>
          </cell>
          <cell r="EX404" t="str">
            <v xml:space="preserve">Address not found </v>
          </cell>
          <cell r="EY404">
            <v>46210</v>
          </cell>
        </row>
        <row r="405">
          <cell r="A405">
            <v>465044729</v>
          </cell>
          <cell r="B405" t="str">
            <v>MANISH RAHUL KAPURE</v>
          </cell>
          <cell r="H405" t="str">
            <v>BANK STABLE 08</v>
          </cell>
          <cell r="I405">
            <v>3441</v>
          </cell>
          <cell r="J405">
            <v>6882</v>
          </cell>
          <cell r="K405">
            <v>3496</v>
          </cell>
          <cell r="L405">
            <v>10323</v>
          </cell>
          <cell r="M405">
            <v>2</v>
          </cell>
          <cell r="N405" t="str">
            <v xml:space="preserve">STABLE </v>
          </cell>
          <cell r="O405" t="str">
            <v>UNPAID</v>
          </cell>
          <cell r="P405" t="str">
            <v>VIKRAM GAIKWAD</v>
          </cell>
          <cell r="Q405">
            <v>28625</v>
          </cell>
          <cell r="R405">
            <v>55</v>
          </cell>
          <cell r="S405">
            <v>0</v>
          </cell>
          <cell r="T405">
            <v>900</v>
          </cell>
          <cell r="U405" t="str">
            <v>FLOW</v>
          </cell>
          <cell r="V405">
            <v>4.3402998241211951E-2</v>
          </cell>
          <cell r="W405">
            <v>5.3222538331355535E-3</v>
          </cell>
          <cell r="X405" t="str">
            <v xml:space="preserve">STABLE </v>
          </cell>
          <cell r="Y405" t="str">
            <v>PAID</v>
          </cell>
          <cell r="Z405" t="str">
            <v>PTP</v>
          </cell>
          <cell r="AA405" t="str">
            <v>PAID</v>
          </cell>
          <cell r="AF405" t="str">
            <v>-</v>
          </cell>
          <cell r="AH405" t="str">
            <v>SHANTI NAGAR</v>
          </cell>
          <cell r="AL405">
            <v>6882</v>
          </cell>
          <cell r="AM405">
            <v>28625</v>
          </cell>
          <cell r="AN405">
            <v>56</v>
          </cell>
          <cell r="AO405">
            <v>54</v>
          </cell>
          <cell r="AP405" t="str">
            <v>STABLE</v>
          </cell>
          <cell r="AU405" t="str">
            <v>REGULAR</v>
          </cell>
          <cell r="AV405" t="str">
            <v>MH12WL8330</v>
          </cell>
          <cell r="AW405" t="str">
            <v>HUNTER 350 DAPPER ASH</v>
          </cell>
          <cell r="AX405">
            <v>45652</v>
          </cell>
          <cell r="AY405">
            <v>24</v>
          </cell>
          <cell r="AZ405" t="str">
            <v>02.07.26</v>
          </cell>
          <cell r="BA405" t="str">
            <v>VIJAY NIKAM</v>
          </cell>
          <cell r="EO405">
            <v>1</v>
          </cell>
          <cell r="ER405">
            <v>1</v>
          </cell>
          <cell r="ES405">
            <v>1</v>
          </cell>
          <cell r="ET405" t="str">
            <v>ZBHT0012</v>
          </cell>
          <cell r="EU405" t="e">
            <v>#N/A</v>
          </cell>
          <cell r="EV405" t="str">
            <v>Allocated</v>
          </cell>
          <cell r="EW405" t="str">
            <v>Left Message (LMCB)</v>
          </cell>
          <cell r="EX405" t="str">
            <v>Lm</v>
          </cell>
          <cell r="EY405">
            <v>46207</v>
          </cell>
        </row>
        <row r="406">
          <cell r="A406">
            <v>460472259</v>
          </cell>
          <cell r="B406" t="str">
            <v>FARHIN RAJJAK TAMBOLI</v>
          </cell>
          <cell r="H406">
            <v>140</v>
          </cell>
          <cell r="I406">
            <v>4266</v>
          </cell>
          <cell r="J406">
            <v>8528</v>
          </cell>
          <cell r="K406">
            <v>4540</v>
          </cell>
          <cell r="L406">
            <v>12794</v>
          </cell>
          <cell r="M406">
            <v>2</v>
          </cell>
          <cell r="N406" t="str">
            <v>FLOW</v>
          </cell>
          <cell r="O406" t="str">
            <v>UNPAID</v>
          </cell>
          <cell r="P406" t="str">
            <v>VIKRAM GAIKWAD</v>
          </cell>
          <cell r="Q406">
            <v>28011</v>
          </cell>
          <cell r="R406">
            <v>278</v>
          </cell>
          <cell r="S406">
            <v>0</v>
          </cell>
          <cell r="T406">
            <v>0</v>
          </cell>
          <cell r="U406" t="str">
            <v>03.06.26</v>
          </cell>
          <cell r="V406">
            <v>4.2472013405575125E-2</v>
          </cell>
          <cell r="W406">
            <v>5.2080926504789512E-3</v>
          </cell>
          <cell r="X406" t="str">
            <v>FLOW</v>
          </cell>
          <cell r="Y406" t="str">
            <v>NC</v>
          </cell>
          <cell r="Z406" t="str">
            <v>-</v>
          </cell>
          <cell r="AA406" t="str">
            <v>NC</v>
          </cell>
          <cell r="AB406" t="str">
            <v>Shifted</v>
          </cell>
          <cell r="AD406" t="str">
            <v>CNAVNA</v>
          </cell>
          <cell r="AF406" t="str">
            <v>-</v>
          </cell>
          <cell r="AH406" t="str">
            <v>YERWADA</v>
          </cell>
          <cell r="AL406">
            <v>8528</v>
          </cell>
          <cell r="AM406">
            <v>28011</v>
          </cell>
          <cell r="AN406">
            <v>57</v>
          </cell>
          <cell r="AO406">
            <v>86</v>
          </cell>
          <cell r="AP406" t="str">
            <v>FLOW</v>
          </cell>
          <cell r="AV406" t="str">
            <v>MH12WB5216</v>
          </cell>
          <cell r="AW406" t="str">
            <v>AMPERE MAGNUS EX</v>
          </cell>
          <cell r="AX406">
            <v>45234</v>
          </cell>
          <cell r="AY406">
            <v>36</v>
          </cell>
          <cell r="AZ406" t="str">
            <v>10.07.26</v>
          </cell>
          <cell r="BA406" t="str">
            <v>VIJAY NIKAM</v>
          </cell>
          <cell r="EO406">
            <v>1</v>
          </cell>
          <cell r="ER406">
            <v>1</v>
          </cell>
          <cell r="ES406">
            <v>1</v>
          </cell>
          <cell r="ET406" t="str">
            <v>ZBHT0012</v>
          </cell>
        </row>
        <row r="407">
          <cell r="A407">
            <v>461226479</v>
          </cell>
          <cell r="B407" t="str">
            <v>JADHAV RAHUL DNYANOBA</v>
          </cell>
          <cell r="I407">
            <v>3414</v>
          </cell>
          <cell r="J407">
            <v>5927</v>
          </cell>
          <cell r="K407">
            <v>2757</v>
          </cell>
          <cell r="L407">
            <v>9341</v>
          </cell>
          <cell r="M407">
            <v>2</v>
          </cell>
          <cell r="N407" t="str">
            <v>FLOW</v>
          </cell>
          <cell r="O407" t="str">
            <v>UNPAID</v>
          </cell>
          <cell r="P407" t="str">
            <v>SUNNY SHINDE</v>
          </cell>
          <cell r="Q407">
            <v>27911</v>
          </cell>
          <cell r="R407">
            <v>244</v>
          </cell>
          <cell r="S407">
            <v>0</v>
          </cell>
          <cell r="T407">
            <v>4617.95</v>
          </cell>
          <cell r="U407" t="str">
            <v>28.06.26</v>
          </cell>
          <cell r="V407">
            <v>6.0492787235894012E-2</v>
          </cell>
          <cell r="W407">
            <v>5.1894996239876482E-3</v>
          </cell>
          <cell r="X407" t="str">
            <v xml:space="preserve">STABLE </v>
          </cell>
          <cell r="Y407" t="str">
            <v>NC</v>
          </cell>
          <cell r="Z407" t="str">
            <v>NC</v>
          </cell>
          <cell r="AA407" t="str">
            <v>NC</v>
          </cell>
          <cell r="AB407" t="str">
            <v>Shifted</v>
          </cell>
          <cell r="AF407" t="str">
            <v>-</v>
          </cell>
          <cell r="AH407" t="str">
            <v>AUNDH</v>
          </cell>
          <cell r="AL407">
            <v>5927</v>
          </cell>
          <cell r="AM407">
            <v>27911</v>
          </cell>
          <cell r="AN407">
            <v>57</v>
          </cell>
          <cell r="AO407">
            <v>86</v>
          </cell>
          <cell r="AP407" t="str">
            <v>FLOW</v>
          </cell>
          <cell r="AU407" t="str">
            <v>REGULAR</v>
          </cell>
          <cell r="AV407" t="str">
            <v>MH12WH4533</v>
          </cell>
          <cell r="AW407" t="str">
            <v>HONDA ACTIVA 6G STD BS VI</v>
          </cell>
          <cell r="AX407">
            <v>45284</v>
          </cell>
          <cell r="AY407">
            <v>36</v>
          </cell>
          <cell r="AZ407" t="str">
            <v>02.07.26</v>
          </cell>
          <cell r="BA407" t="str">
            <v>KAILASH ATKARI</v>
          </cell>
          <cell r="BL407">
            <v>1</v>
          </cell>
          <cell r="CA407">
            <v>1</v>
          </cell>
          <cell r="CM407">
            <v>1</v>
          </cell>
          <cell r="DE407">
            <v>1</v>
          </cell>
          <cell r="ER407">
            <v>4</v>
          </cell>
          <cell r="ES407">
            <v>1</v>
          </cell>
          <cell r="ET407" t="str">
            <v>DUWT0023</v>
          </cell>
          <cell r="EU407" t="str">
            <v>A6G5Jgw2MUc</v>
          </cell>
          <cell r="EV407" t="str">
            <v>Allocated</v>
          </cell>
          <cell r="EW407" t="str">
            <v>Shifted (NC_SFTD)</v>
          </cell>
          <cell r="EX407" t="str">
            <v xml:space="preserve">Customer shifted from the given residence address </v>
          </cell>
          <cell r="EY407">
            <v>46207</v>
          </cell>
        </row>
        <row r="408">
          <cell r="A408">
            <v>460423919</v>
          </cell>
          <cell r="B408" t="str">
            <v>ANITA RAVINDRA BHOR</v>
          </cell>
          <cell r="I408">
            <v>3664</v>
          </cell>
          <cell r="J408">
            <v>10526</v>
          </cell>
          <cell r="K408">
            <v>3468</v>
          </cell>
          <cell r="L408">
            <v>14190</v>
          </cell>
          <cell r="M408">
            <v>3</v>
          </cell>
          <cell r="N408" t="str">
            <v>FLOW</v>
          </cell>
          <cell r="O408" t="str">
            <v>UNPAID</v>
          </cell>
          <cell r="P408" t="str">
            <v>HARIDAS DIVATE</v>
          </cell>
          <cell r="Q408">
            <v>27612</v>
          </cell>
          <cell r="R408">
            <v>270</v>
          </cell>
          <cell r="S408">
            <v>0</v>
          </cell>
          <cell r="T408">
            <v>4500</v>
          </cell>
          <cell r="U408" t="str">
            <v>24.06.26</v>
          </cell>
          <cell r="V408">
            <v>0.21679084849293773</v>
          </cell>
          <cell r="W408">
            <v>8.8433774157377909E-3</v>
          </cell>
          <cell r="X408" t="str">
            <v xml:space="preserve">STABLE </v>
          </cell>
          <cell r="Y408" t="str">
            <v>PTP</v>
          </cell>
          <cell r="Z408" t="str">
            <v>RTP</v>
          </cell>
          <cell r="AA408" t="str">
            <v>PTP</v>
          </cell>
          <cell r="AC408">
            <v>26</v>
          </cell>
          <cell r="AD408" t="str">
            <v>CAVA</v>
          </cell>
          <cell r="AF408" t="str">
            <v>ELG</v>
          </cell>
          <cell r="AH408" t="str">
            <v>JUNNAR</v>
          </cell>
          <cell r="AL408">
            <v>10526</v>
          </cell>
          <cell r="AM408">
            <v>27612</v>
          </cell>
          <cell r="AN408">
            <v>87</v>
          </cell>
          <cell r="AO408">
            <v>116</v>
          </cell>
          <cell r="AP408" t="str">
            <v>FLOW</v>
          </cell>
          <cell r="AU408" t="str">
            <v>NPA</v>
          </cell>
          <cell r="AV408" t="str">
            <v>MH14LD2981</v>
          </cell>
          <cell r="AW408" t="str">
            <v>OLA S1 AIR</v>
          </cell>
          <cell r="AX408">
            <v>45231</v>
          </cell>
          <cell r="AY408">
            <v>36</v>
          </cell>
          <cell r="AZ408" t="str">
            <v>02.07.26</v>
          </cell>
          <cell r="BA408" t="str">
            <v>KAILASH ATKARI</v>
          </cell>
          <cell r="BR408">
            <v>1</v>
          </cell>
          <cell r="ER408">
            <v>1</v>
          </cell>
          <cell r="ES408">
            <v>1</v>
          </cell>
          <cell r="ET408" t="str">
            <v>ZBHT0021</v>
          </cell>
          <cell r="EU408" t="str">
            <v>GPZ8uBxm_DMm</v>
          </cell>
          <cell r="EV408" t="str">
            <v>Allocated</v>
          </cell>
          <cell r="EW408" t="str">
            <v>Left Message (LMCB)</v>
          </cell>
          <cell r="EX408" t="str">
            <v>Lmcb husband</v>
          </cell>
          <cell r="EY408">
            <v>46209</v>
          </cell>
        </row>
        <row r="409">
          <cell r="A409">
            <v>467306509</v>
          </cell>
          <cell r="B409" t="str">
            <v>SALMAN USUF KHAN</v>
          </cell>
          <cell r="I409">
            <v>1633</v>
          </cell>
          <cell r="J409">
            <v>4899</v>
          </cell>
          <cell r="K409">
            <v>1715</v>
          </cell>
          <cell r="L409">
            <v>6532</v>
          </cell>
          <cell r="M409">
            <v>3</v>
          </cell>
          <cell r="N409" t="str">
            <v>FLOW</v>
          </cell>
          <cell r="O409" t="str">
            <v>UNPAID</v>
          </cell>
          <cell r="P409" t="str">
            <v>VIKRAM GAIKWAD</v>
          </cell>
          <cell r="Q409">
            <v>27575</v>
          </cell>
          <cell r="R409">
            <v>82</v>
          </cell>
          <cell r="S409">
            <v>0</v>
          </cell>
          <cell r="T409">
            <v>1350</v>
          </cell>
          <cell r="U409" t="str">
            <v>FLOW</v>
          </cell>
          <cell r="V409">
            <v>0.16989399538861796</v>
          </cell>
          <cell r="W409">
            <v>8.831527315622539E-3</v>
          </cell>
          <cell r="X409" t="str">
            <v>FLOW</v>
          </cell>
          <cell r="Y409" t="str">
            <v>LMCB</v>
          </cell>
          <cell r="Z409" t="str">
            <v>NC</v>
          </cell>
          <cell r="AA409" t="str">
            <v>LMCB</v>
          </cell>
          <cell r="AB409" t="str">
            <v>Add not found</v>
          </cell>
          <cell r="AD409" t="str">
            <v>CNAVNA</v>
          </cell>
          <cell r="AF409" t="str">
            <v>ELG</v>
          </cell>
          <cell r="AH409" t="str">
            <v>YERWADA</v>
          </cell>
          <cell r="AL409">
            <v>4899</v>
          </cell>
          <cell r="AM409">
            <v>27575</v>
          </cell>
          <cell r="AN409">
            <v>86</v>
          </cell>
          <cell r="AO409">
            <v>115</v>
          </cell>
          <cell r="AP409" t="str">
            <v>FLOW</v>
          </cell>
          <cell r="AU409" t="str">
            <v>REGULAR</v>
          </cell>
          <cell r="AV409" t="str">
            <v>MH12XK8967</v>
          </cell>
          <cell r="AW409" t="str">
            <v>SUZUKI BURGMAN STREET EX</v>
          </cell>
          <cell r="AX409">
            <v>45980</v>
          </cell>
          <cell r="AY409">
            <v>24</v>
          </cell>
          <cell r="AZ409" t="str">
            <v>02.07.26</v>
          </cell>
          <cell r="BA409" t="str">
            <v>VIJAY NIKAM</v>
          </cell>
          <cell r="BL409">
            <v>1</v>
          </cell>
          <cell r="ER409">
            <v>1</v>
          </cell>
          <cell r="ES409">
            <v>1</v>
          </cell>
          <cell r="ET409" t="str">
            <v>ZBHT0012</v>
          </cell>
          <cell r="EU409" t="str">
            <v>GoJgzulX41c</v>
          </cell>
          <cell r="EV409" t="str">
            <v>Allocated</v>
          </cell>
          <cell r="EW409" t="str">
            <v>Left Message (LMCB)</v>
          </cell>
          <cell r="EX409" t="str">
            <v>Lm</v>
          </cell>
          <cell r="EY409">
            <v>46207</v>
          </cell>
        </row>
        <row r="410">
          <cell r="A410">
            <v>461099946</v>
          </cell>
          <cell r="B410" t="str">
            <v>MANGAL DATTATRAY UKALE</v>
          </cell>
          <cell r="C410" t="str">
            <v>ONLINE</v>
          </cell>
          <cell r="D410" t="str">
            <v>01.07.26</v>
          </cell>
          <cell r="E410">
            <v>7000</v>
          </cell>
          <cell r="I410">
            <v>3352</v>
          </cell>
          <cell r="J410">
            <v>9538</v>
          </cell>
          <cell r="K410">
            <v>3267</v>
          </cell>
          <cell r="L410">
            <v>5890</v>
          </cell>
          <cell r="M410">
            <v>3</v>
          </cell>
          <cell r="N410" t="str">
            <v>RB</v>
          </cell>
          <cell r="O410" t="str">
            <v>PAID</v>
          </cell>
          <cell r="P410" t="str">
            <v>AMOL DHUMAL</v>
          </cell>
          <cell r="Q410">
            <v>27566.59</v>
          </cell>
          <cell r="R410">
            <v>433</v>
          </cell>
          <cell r="S410">
            <v>0</v>
          </cell>
          <cell r="T410">
            <v>0</v>
          </cell>
          <cell r="U410" t="str">
            <v>FLOW</v>
          </cell>
          <cell r="V410">
            <v>3.5995432806696925E-2</v>
          </cell>
          <cell r="W410">
            <v>8.8288338198936403E-3</v>
          </cell>
          <cell r="X410" t="str">
            <v>RB</v>
          </cell>
          <cell r="Y410" t="str">
            <v>PAID</v>
          </cell>
          <cell r="Z410" t="str">
            <v>PTP</v>
          </cell>
          <cell r="AA410" t="str">
            <v>PAID</v>
          </cell>
          <cell r="AF410" t="str">
            <v>ELG</v>
          </cell>
          <cell r="AH410" t="str">
            <v>RANJAN GAON</v>
          </cell>
          <cell r="AL410">
            <v>9538</v>
          </cell>
          <cell r="AM410">
            <v>27566.59</v>
          </cell>
          <cell r="AN410">
            <v>87</v>
          </cell>
          <cell r="AO410">
            <v>86</v>
          </cell>
          <cell r="AP410" t="str">
            <v>STABLE</v>
          </cell>
          <cell r="AU410" t="str">
            <v>REGULAR</v>
          </cell>
          <cell r="AV410" t="str">
            <v>MH12WN3370</v>
          </cell>
          <cell r="AW410" t="str">
            <v>SPLENDORPLUS I3S DRS C FI BLACKACNT</v>
          </cell>
          <cell r="AX410">
            <v>45272</v>
          </cell>
          <cell r="AY410">
            <v>36</v>
          </cell>
          <cell r="AZ410" t="str">
            <v>02.07.26</v>
          </cell>
          <cell r="BA410" t="str">
            <v>KAILASH ATKARI</v>
          </cell>
          <cell r="BC410">
            <v>1</v>
          </cell>
          <cell r="ER410">
            <v>1</v>
          </cell>
          <cell r="ES410">
            <v>1</v>
          </cell>
          <cell r="ET410" t="str">
            <v>ZBHT0024</v>
          </cell>
          <cell r="EU410" t="str">
            <v>A6myqhZw_OMc</v>
          </cell>
          <cell r="EV410" t="str">
            <v>Allocated</v>
          </cell>
          <cell r="EW410" t="str">
            <v>Left Message (LMCB)</v>
          </cell>
          <cell r="EX410" t="str">
            <v xml:space="preserve">Meet husband </v>
          </cell>
          <cell r="EY410">
            <v>46204</v>
          </cell>
        </row>
        <row r="411">
          <cell r="A411">
            <v>464476115</v>
          </cell>
          <cell r="B411" t="str">
            <v>RAJESHWAR ARUN DIKSHIT</v>
          </cell>
          <cell r="I411">
            <v>4189</v>
          </cell>
          <cell r="J411">
            <v>8368</v>
          </cell>
          <cell r="K411">
            <v>4264</v>
          </cell>
          <cell r="L411">
            <v>12557</v>
          </cell>
          <cell r="M411">
            <v>2</v>
          </cell>
          <cell r="N411" t="str">
            <v>FLOW</v>
          </cell>
          <cell r="O411" t="str">
            <v>UNPAID</v>
          </cell>
          <cell r="P411" t="str">
            <v>AMIT GADE</v>
          </cell>
          <cell r="Q411">
            <v>27526</v>
          </cell>
          <cell r="R411">
            <v>85</v>
          </cell>
          <cell r="S411">
            <v>0</v>
          </cell>
          <cell r="T411">
            <v>1800</v>
          </cell>
          <cell r="U411" t="str">
            <v>FLOW</v>
          </cell>
          <cell r="V411">
            <v>0.45116454409860518</v>
          </cell>
          <cell r="W411">
            <v>5.1179164719961307E-3</v>
          </cell>
          <cell r="X411" t="str">
            <v xml:space="preserve">STABLE </v>
          </cell>
          <cell r="Y411" t="str">
            <v>PTP</v>
          </cell>
          <cell r="Z411" t="str">
            <v>PTP</v>
          </cell>
          <cell r="AA411" t="str">
            <v>PTP</v>
          </cell>
          <cell r="AC411">
            <v>28</v>
          </cell>
          <cell r="AD411" t="str">
            <v>CAVA</v>
          </cell>
          <cell r="AF411" t="str">
            <v>-</v>
          </cell>
          <cell r="AH411" t="str">
            <v>DEHU</v>
          </cell>
          <cell r="AL411">
            <v>8368</v>
          </cell>
          <cell r="AM411">
            <v>27526</v>
          </cell>
          <cell r="AN411">
            <v>57</v>
          </cell>
          <cell r="AO411">
            <v>86</v>
          </cell>
          <cell r="AP411" t="str">
            <v>FLOW</v>
          </cell>
          <cell r="AU411" t="str">
            <v>REGULAR</v>
          </cell>
          <cell r="AV411" t="str">
            <v>MH14LZ9227</v>
          </cell>
          <cell r="AW411" t="str">
            <v>HONDA SHINE DISC BSVI</v>
          </cell>
          <cell r="AX411">
            <v>45593</v>
          </cell>
          <cell r="AY411">
            <v>24</v>
          </cell>
          <cell r="AZ411" t="str">
            <v>02.07.26</v>
          </cell>
          <cell r="BA411" t="str">
            <v>KAILASH ATKARI</v>
          </cell>
          <cell r="BL411">
            <v>1</v>
          </cell>
          <cell r="ER411">
            <v>1</v>
          </cell>
          <cell r="ES411">
            <v>1</v>
          </cell>
          <cell r="ET411" t="str">
            <v>DUWT0017</v>
          </cell>
          <cell r="EU411" t="str">
            <v>A6BjJNJWt1m</v>
          </cell>
          <cell r="EV411" t="str">
            <v>Allocated</v>
          </cell>
          <cell r="EW411" t="str">
            <v>Left Message (LMCB)</v>
          </cell>
          <cell r="EX411" t="str">
            <v xml:space="preserve">Customer not meet massage with wife </v>
          </cell>
          <cell r="EY411">
            <v>46207</v>
          </cell>
        </row>
        <row r="412">
          <cell r="A412">
            <v>464911621</v>
          </cell>
          <cell r="B412" t="str">
            <v>GANESH DNYANESHWAR KOTWAL</v>
          </cell>
          <cell r="C412" t="str">
            <v>COLLECT</v>
          </cell>
          <cell r="D412" t="str">
            <v>22.07.26</v>
          </cell>
          <cell r="E412">
            <v>4000</v>
          </cell>
          <cell r="I412">
            <v>3864</v>
          </cell>
          <cell r="J412">
            <v>5733</v>
          </cell>
          <cell r="K412">
            <v>2128</v>
          </cell>
          <cell r="L412">
            <v>5597</v>
          </cell>
          <cell r="M412">
            <v>2</v>
          </cell>
          <cell r="N412" t="str">
            <v xml:space="preserve">STABLE </v>
          </cell>
          <cell r="O412" t="str">
            <v>PAID</v>
          </cell>
          <cell r="P412" t="str">
            <v>PARMESHWAR KOTULE</v>
          </cell>
          <cell r="Q412">
            <v>27408</v>
          </cell>
          <cell r="R412">
            <v>259</v>
          </cell>
          <cell r="S412">
            <v>0</v>
          </cell>
          <cell r="T412">
            <v>4950</v>
          </cell>
          <cell r="U412" t="str">
            <v>30.06.26</v>
          </cell>
          <cell r="V412">
            <v>7.8714219536508576E-2</v>
          </cell>
          <cell r="W412">
            <v>5.0959767007363928E-3</v>
          </cell>
          <cell r="X412" t="str">
            <v xml:space="preserve">STABLE </v>
          </cell>
          <cell r="Y412" t="str">
            <v>PTP</v>
          </cell>
          <cell r="Z412" t="str">
            <v>PTP</v>
          </cell>
          <cell r="AA412" t="str">
            <v>PTP</v>
          </cell>
          <cell r="AD412" t="str">
            <v>CAVA</v>
          </cell>
          <cell r="AF412" t="str">
            <v>-</v>
          </cell>
          <cell r="AH412" t="str">
            <v>DEHU</v>
          </cell>
          <cell r="AL412">
            <v>5733</v>
          </cell>
          <cell r="AM412">
            <v>27408</v>
          </cell>
          <cell r="AN412">
            <v>57</v>
          </cell>
          <cell r="AO412">
            <v>55</v>
          </cell>
          <cell r="AP412" t="str">
            <v>STABLE</v>
          </cell>
          <cell r="AU412" t="str">
            <v>NPA</v>
          </cell>
          <cell r="AV412" t="str">
            <v>MH14MB4248</v>
          </cell>
          <cell r="AW412" t="str">
            <v>BULLET BATTALION 350 BLACK</v>
          </cell>
          <cell r="AX412">
            <v>45636</v>
          </cell>
          <cell r="AY412">
            <v>24</v>
          </cell>
          <cell r="AZ412" t="str">
            <v>02.07.26</v>
          </cell>
          <cell r="BA412" t="str">
            <v>VIJAY NIKAM</v>
          </cell>
          <cell r="EO412">
            <v>1</v>
          </cell>
          <cell r="ER412">
            <v>1</v>
          </cell>
          <cell r="ES412">
            <v>1</v>
          </cell>
          <cell r="ET412" t="str">
            <v>DUWT0027</v>
          </cell>
          <cell r="EU412" t="e">
            <v>#N/A</v>
          </cell>
          <cell r="EV412" t="str">
            <v>Allocated</v>
          </cell>
          <cell r="EW412" t="str">
            <v>Door Locked (NC_DL)</v>
          </cell>
          <cell r="EX412" t="str">
            <v xml:space="preserve">Visited to Customers residence address but Customers residence is Door Lock </v>
          </cell>
          <cell r="EY412">
            <v>46207</v>
          </cell>
        </row>
        <row r="413">
          <cell r="A413">
            <v>459609098</v>
          </cell>
          <cell r="B413" t="str">
            <v>MASHUD RAHAMAN</v>
          </cell>
          <cell r="I413">
            <v>3704</v>
          </cell>
          <cell r="J413">
            <v>17888.46</v>
          </cell>
          <cell r="K413">
            <v>3660.4599999999991</v>
          </cell>
          <cell r="L413">
            <v>21592.46</v>
          </cell>
          <cell r="M413">
            <v>5</v>
          </cell>
          <cell r="N413" t="str">
            <v>FLOW</v>
          </cell>
          <cell r="O413" t="str">
            <v>UNPAID</v>
          </cell>
          <cell r="P413" t="str">
            <v>SACHIN KHAPRE</v>
          </cell>
          <cell r="Q413">
            <v>27373.46</v>
          </cell>
          <cell r="R413">
            <v>588</v>
          </cell>
          <cell r="S413">
            <v>0</v>
          </cell>
          <cell r="T413">
            <v>2700</v>
          </cell>
          <cell r="U413" t="str">
            <v>-</v>
          </cell>
          <cell r="V413">
            <v>0.25484877656395183</v>
          </cell>
          <cell r="W413">
            <v>1.2236123707639539E-2</v>
          </cell>
          <cell r="X413" t="str">
            <v>FLOW</v>
          </cell>
          <cell r="Y413" t="str">
            <v>NC</v>
          </cell>
          <cell r="Z413" t="str">
            <v>-</v>
          </cell>
          <cell r="AA413" t="str">
            <v>NC</v>
          </cell>
          <cell r="AB413" t="str">
            <v>Shifted</v>
          </cell>
          <cell r="AD413" t="str">
            <v>CNAVNA</v>
          </cell>
          <cell r="AF413" t="str">
            <v>ELG</v>
          </cell>
          <cell r="AH413" t="str">
            <v>PIMPARI</v>
          </cell>
          <cell r="AL413">
            <v>17888.46</v>
          </cell>
          <cell r="AM413">
            <v>27373.46</v>
          </cell>
          <cell r="AN413">
            <v>146</v>
          </cell>
          <cell r="AO413">
            <v>175</v>
          </cell>
          <cell r="AP413" t="str">
            <v>FLOW</v>
          </cell>
          <cell r="AU413" t="str">
            <v>NPA</v>
          </cell>
          <cell r="AV413" t="str">
            <v>MH14KZ4171</v>
          </cell>
          <cell r="AW413" t="str">
            <v>TVS RAIDER DISC</v>
          </cell>
          <cell r="AX413">
            <v>45170</v>
          </cell>
          <cell r="AY413">
            <v>36</v>
          </cell>
          <cell r="AZ413" t="str">
            <v>02.07.26</v>
          </cell>
          <cell r="BA413" t="str">
            <v>KAILASH ATKARI</v>
          </cell>
          <cell r="BL413">
            <v>1</v>
          </cell>
          <cell r="CA413">
            <v>1</v>
          </cell>
          <cell r="CG413">
            <v>1</v>
          </cell>
          <cell r="CS413">
            <v>1</v>
          </cell>
          <cell r="ER413">
            <v>4</v>
          </cell>
          <cell r="ES413">
            <v>1</v>
          </cell>
          <cell r="ET413" t="str">
            <v>ZBHT0015</v>
          </cell>
          <cell r="EU413" t="str">
            <v>k6t-akVd3c</v>
          </cell>
          <cell r="EV413" t="str">
            <v>Allocated</v>
          </cell>
          <cell r="EW413" t="str">
            <v>Shifted (NC_SFTD)</v>
          </cell>
          <cell r="EX413" t="str">
            <v>Visited at customer residence and office address. Customer is shiffted at village long time. Customer is rented this system address. Vehicle status not available.</v>
          </cell>
          <cell r="EY413">
            <v>46207</v>
          </cell>
        </row>
        <row r="414">
          <cell r="A414">
            <v>460406801</v>
          </cell>
          <cell r="B414" t="str">
            <v>VARSHA SUBHASH LONKE</v>
          </cell>
          <cell r="C414" t="str">
            <v>BRANCH</v>
          </cell>
          <cell r="D414" t="str">
            <v>31.07.26</v>
          </cell>
          <cell r="E414">
            <v>9600</v>
          </cell>
          <cell r="I414">
            <v>4791</v>
          </cell>
          <cell r="J414">
            <v>4323</v>
          </cell>
          <cell r="K414">
            <v>4433</v>
          </cell>
          <cell r="L414">
            <v>-486</v>
          </cell>
          <cell r="M414">
            <v>1</v>
          </cell>
          <cell r="N414" t="str">
            <v>RB</v>
          </cell>
          <cell r="O414" t="str">
            <v>PAID</v>
          </cell>
          <cell r="P414" t="str">
            <v>VIKRAM GAIKWAD</v>
          </cell>
          <cell r="Q414">
            <v>27292</v>
          </cell>
          <cell r="R414">
            <v>110</v>
          </cell>
          <cell r="S414">
            <v>0</v>
          </cell>
          <cell r="T414">
            <v>6750</v>
          </cell>
          <cell r="U414" t="str">
            <v>19.06.26</v>
          </cell>
          <cell r="V414">
            <v>1.8614743092059429E-2</v>
          </cell>
          <cell r="W414">
            <v>1.4374617007601677E-3</v>
          </cell>
          <cell r="X414" t="str">
            <v>FLOW</v>
          </cell>
          <cell r="Y414" t="str">
            <v>PAID</v>
          </cell>
          <cell r="Z414" t="str">
            <v>PTP</v>
          </cell>
          <cell r="AA414" t="str">
            <v>RTP</v>
          </cell>
          <cell r="AC414">
            <v>25</v>
          </cell>
          <cell r="AD414" t="str">
            <v>CAVA</v>
          </cell>
          <cell r="AF414" t="str">
            <v>-</v>
          </cell>
          <cell r="AH414" t="str">
            <v>INDRA NAGAR</v>
          </cell>
          <cell r="AL414">
            <v>4323</v>
          </cell>
          <cell r="AM414">
            <v>27292</v>
          </cell>
          <cell r="AN414">
            <v>26</v>
          </cell>
          <cell r="AO414">
            <v>55</v>
          </cell>
          <cell r="AP414" t="str">
            <v>FLOW</v>
          </cell>
          <cell r="AU414" t="str">
            <v>REGULAR</v>
          </cell>
          <cell r="AV414" t="str">
            <v>MH12XC5352</v>
          </cell>
          <cell r="AW414" t="str">
            <v>PIAGGIO VESPA SXL 125 CBS</v>
          </cell>
          <cell r="AX414">
            <v>45230</v>
          </cell>
          <cell r="AY414">
            <v>36</v>
          </cell>
          <cell r="AZ414" t="str">
            <v>02.07.26</v>
          </cell>
          <cell r="BA414" t="str">
            <v>VIJAY NIKAM</v>
          </cell>
          <cell r="BL414">
            <v>1</v>
          </cell>
          <cell r="DQ414">
            <v>2</v>
          </cell>
          <cell r="EI414">
            <v>1</v>
          </cell>
          <cell r="ER414">
            <v>4</v>
          </cell>
          <cell r="ES414">
            <v>1</v>
          </cell>
          <cell r="ET414" t="str">
            <v>ZBHT0012</v>
          </cell>
          <cell r="EU414" t="str">
            <v>Ao_-fOwsOIz</v>
          </cell>
          <cell r="EV414" t="str">
            <v>Allocated</v>
          </cell>
          <cell r="EW414" t="str">
            <v>Left Message (LMCB)</v>
          </cell>
          <cell r="EX414" t="str">
            <v>Lm</v>
          </cell>
          <cell r="EY414">
            <v>46207</v>
          </cell>
        </row>
        <row r="415">
          <cell r="A415">
            <v>132748906</v>
          </cell>
          <cell r="B415" t="str">
            <v>KAPIL CHANDRAKANT KHAIRE</v>
          </cell>
          <cell r="C415" t="str">
            <v>ONLINE</v>
          </cell>
          <cell r="D415" t="str">
            <v>13.07.26</v>
          </cell>
          <cell r="E415">
            <v>19653</v>
          </cell>
          <cell r="H415" t="str">
            <v>CBC COLL</v>
          </cell>
          <cell r="I415">
            <v>9299</v>
          </cell>
          <cell r="J415">
            <v>9299</v>
          </cell>
          <cell r="K415">
            <v>9338</v>
          </cell>
          <cell r="L415">
            <v>-1055</v>
          </cell>
          <cell r="M415">
            <v>1</v>
          </cell>
          <cell r="N415" t="str">
            <v>RB</v>
          </cell>
          <cell r="O415" t="str">
            <v>PAID</v>
          </cell>
          <cell r="P415" t="str">
            <v>MAHESH SHINDE</v>
          </cell>
          <cell r="Q415">
            <v>27213.65</v>
          </cell>
          <cell r="R415">
            <v>39</v>
          </cell>
          <cell r="S415">
            <v>450</v>
          </cell>
          <cell r="T415">
            <v>450</v>
          </cell>
          <cell r="U415" t="str">
            <v>-</v>
          </cell>
          <cell r="V415">
            <v>0.10602556233055864</v>
          </cell>
          <cell r="W415">
            <v>1.4333350290521741E-3</v>
          </cell>
          <cell r="X415" t="str">
            <v>RB</v>
          </cell>
          <cell r="Y415" t="str">
            <v>PAID</v>
          </cell>
          <cell r="Z415" t="str">
            <v>-</v>
          </cell>
          <cell r="AA415" t="str">
            <v>PAID</v>
          </cell>
          <cell r="AD415" t="str">
            <v>CAVA</v>
          </cell>
          <cell r="AF415" t="str">
            <v>-</v>
          </cell>
          <cell r="AH415" t="str">
            <v>NARAYAN GAON</v>
          </cell>
          <cell r="AL415">
            <v>9788</v>
          </cell>
          <cell r="AM415">
            <v>27213.65</v>
          </cell>
          <cell r="AN415">
            <v>26</v>
          </cell>
          <cell r="AO415">
            <v>0</v>
          </cell>
          <cell r="AP415" t="str">
            <v>RB</v>
          </cell>
          <cell r="AU415" t="str">
            <v>REGULAR</v>
          </cell>
          <cell r="AV415" t="str">
            <v>MH14KH2221</v>
          </cell>
          <cell r="AW415" t="str">
            <v>BENELLI KEEWAY VIESTE WHITE</v>
          </cell>
          <cell r="AX415">
            <v>44777</v>
          </cell>
          <cell r="AY415">
            <v>48</v>
          </cell>
          <cell r="AZ415" t="str">
            <v>10.07.26</v>
          </cell>
          <cell r="BA415" t="str">
            <v>KAILASH ATKARI</v>
          </cell>
          <cell r="CM415">
            <v>2</v>
          </cell>
          <cell r="ER415">
            <v>2</v>
          </cell>
          <cell r="ES415">
            <v>1</v>
          </cell>
          <cell r="ET415" t="str">
            <v>DUWT0015</v>
          </cell>
        </row>
        <row r="416">
          <cell r="A416">
            <v>462115167</v>
          </cell>
          <cell r="B416" t="str">
            <v>SANKET TULASHIRAM SONAWANE</v>
          </cell>
          <cell r="C416" t="str">
            <v>ONLINE</v>
          </cell>
          <cell r="D416" t="str">
            <v>30.07.26</v>
          </cell>
          <cell r="E416">
            <v>3051</v>
          </cell>
          <cell r="I416">
            <v>2974</v>
          </cell>
          <cell r="J416">
            <v>2938.35</v>
          </cell>
          <cell r="K416">
            <v>3041.35</v>
          </cell>
          <cell r="L416">
            <v>2861.3500000000004</v>
          </cell>
          <cell r="M416">
            <v>1</v>
          </cell>
          <cell r="N416" t="str">
            <v xml:space="preserve">STABLE </v>
          </cell>
          <cell r="O416" t="str">
            <v>PAID</v>
          </cell>
          <cell r="P416" t="str">
            <v>ANWAR SHAIKH</v>
          </cell>
          <cell r="Q416">
            <v>27189</v>
          </cell>
          <cell r="R416">
            <v>103</v>
          </cell>
          <cell r="S416">
            <v>0</v>
          </cell>
          <cell r="T416">
            <v>4950</v>
          </cell>
          <cell r="U416" t="str">
            <v>29.06.26</v>
          </cell>
          <cell r="V416">
            <v>2.9377263599250601E-2</v>
          </cell>
          <cell r="W416">
            <v>1.4320367207228564E-3</v>
          </cell>
          <cell r="X416" t="str">
            <v xml:space="preserve">STABLE </v>
          </cell>
          <cell r="Y416" t="str">
            <v>PTP</v>
          </cell>
          <cell r="Z416" t="str">
            <v>PTP</v>
          </cell>
          <cell r="AA416" t="str">
            <v>PTP</v>
          </cell>
          <cell r="AC416">
            <v>31</v>
          </cell>
          <cell r="AD416" t="str">
            <v>CAVA</v>
          </cell>
          <cell r="AF416" t="str">
            <v>-</v>
          </cell>
          <cell r="AH416" t="str">
            <v>CHARHOLI</v>
          </cell>
          <cell r="AL416">
            <v>2938.35</v>
          </cell>
          <cell r="AM416">
            <v>27189</v>
          </cell>
          <cell r="AN416">
            <v>26</v>
          </cell>
          <cell r="AO416">
            <v>55</v>
          </cell>
          <cell r="AP416" t="str">
            <v>FLOW</v>
          </cell>
          <cell r="AU416" t="str">
            <v>REGULAR</v>
          </cell>
          <cell r="AV416" t="str">
            <v>MH14LK6484</v>
          </cell>
          <cell r="AW416" t="str">
            <v>HF DELUXE DRS C I3S FI</v>
          </cell>
          <cell r="AX416">
            <v>45355</v>
          </cell>
          <cell r="AY416">
            <v>36</v>
          </cell>
          <cell r="AZ416" t="str">
            <v>02.07.26</v>
          </cell>
          <cell r="BA416" t="str">
            <v>VIJAY NIKAM</v>
          </cell>
          <cell r="EO416">
            <v>1</v>
          </cell>
          <cell r="ER416">
            <v>1</v>
          </cell>
          <cell r="ES416">
            <v>1</v>
          </cell>
          <cell r="ET416" t="str">
            <v>ZBHT0009</v>
          </cell>
          <cell r="EU416" t="str">
            <v>BPkHeKIRep7</v>
          </cell>
          <cell r="EV416" t="str">
            <v>Allocated</v>
          </cell>
          <cell r="EW416" t="e">
            <v>#N/A</v>
          </cell>
          <cell r="EX416" t="e">
            <v>#N/A</v>
          </cell>
          <cell r="EY416" t="e">
            <v>#N/A</v>
          </cell>
        </row>
        <row r="417">
          <cell r="A417">
            <v>460794404</v>
          </cell>
          <cell r="B417" t="str">
            <v>SHILPA AKSHAY SUTAR</v>
          </cell>
          <cell r="C417" t="str">
            <v>ONLINE</v>
          </cell>
          <cell r="D417" t="str">
            <v>10.07.26</v>
          </cell>
          <cell r="E417">
            <v>4098</v>
          </cell>
          <cell r="I417">
            <v>4098</v>
          </cell>
          <cell r="J417">
            <v>8135</v>
          </cell>
          <cell r="K417">
            <v>4268</v>
          </cell>
          <cell r="L417">
            <v>8135</v>
          </cell>
          <cell r="M417">
            <v>2</v>
          </cell>
          <cell r="N417" t="str">
            <v>FLOW</v>
          </cell>
          <cell r="O417" t="str">
            <v>UNPAID</v>
          </cell>
          <cell r="P417" t="str">
            <v>UDAY SOHANE</v>
          </cell>
          <cell r="Q417">
            <v>27128.32</v>
          </cell>
          <cell r="R417">
            <v>231</v>
          </cell>
          <cell r="S417">
            <v>0</v>
          </cell>
          <cell r="T417">
            <v>6750</v>
          </cell>
          <cell r="U417" t="str">
            <v>-</v>
          </cell>
          <cell r="V417">
            <v>0.31832038460834428</v>
          </cell>
          <cell r="W417">
            <v>5.043975724245516E-3</v>
          </cell>
          <cell r="X417" t="str">
            <v>FLOW</v>
          </cell>
          <cell r="Y417" t="str">
            <v>PTP</v>
          </cell>
          <cell r="Z417" t="str">
            <v>-</v>
          </cell>
          <cell r="AA417" t="str">
            <v>PTP</v>
          </cell>
          <cell r="AD417" t="str">
            <v>CAVNA</v>
          </cell>
          <cell r="AF417" t="str">
            <v>-</v>
          </cell>
          <cell r="AH417" t="str">
            <v>BHOSARI</v>
          </cell>
          <cell r="AL417">
            <v>15116</v>
          </cell>
          <cell r="AM417">
            <v>27128.32</v>
          </cell>
          <cell r="AN417">
            <v>57</v>
          </cell>
          <cell r="AO417">
            <v>86</v>
          </cell>
          <cell r="AP417" t="str">
            <v>FLOW</v>
          </cell>
          <cell r="AU417" t="str">
            <v>REGULAR</v>
          </cell>
          <cell r="AV417" t="str">
            <v>MH14LF5225</v>
          </cell>
          <cell r="AW417" t="str">
            <v>HONDA UNICORN 160 BSVI</v>
          </cell>
          <cell r="AX417">
            <v>45250</v>
          </cell>
          <cell r="AY417">
            <v>36</v>
          </cell>
          <cell r="AZ417" t="str">
            <v>10.07.26</v>
          </cell>
          <cell r="BA417" t="str">
            <v>VIJAY NIKAM</v>
          </cell>
          <cell r="CP417">
            <v>1</v>
          </cell>
          <cell r="ER417">
            <v>1</v>
          </cell>
          <cell r="ES417">
            <v>1</v>
          </cell>
          <cell r="ET417" t="str">
            <v>DUWT0025</v>
          </cell>
        </row>
        <row r="418">
          <cell r="A418">
            <v>461431253</v>
          </cell>
          <cell r="B418" t="str">
            <v>SANTOSH SOMNATHAPPA LANDE</v>
          </cell>
          <cell r="C418" t="str">
            <v>ONLINE</v>
          </cell>
          <cell r="D418" t="str">
            <v>25.07.26</v>
          </cell>
          <cell r="E418">
            <v>3753</v>
          </cell>
          <cell r="I418">
            <v>3645</v>
          </cell>
          <cell r="J418">
            <v>3296</v>
          </cell>
          <cell r="K418">
            <v>3395</v>
          </cell>
          <cell r="L418">
            <v>3188</v>
          </cell>
          <cell r="M418">
            <v>1</v>
          </cell>
          <cell r="N418" t="str">
            <v xml:space="preserve">STABLE </v>
          </cell>
          <cell r="O418" t="str">
            <v>PAID</v>
          </cell>
          <cell r="P418" t="str">
            <v>SWAPNIL JADHAV</v>
          </cell>
          <cell r="Q418">
            <v>27117.200000000001</v>
          </cell>
          <cell r="R418">
            <v>99</v>
          </cell>
          <cell r="S418">
            <v>0</v>
          </cell>
          <cell r="T418">
            <v>2250</v>
          </cell>
          <cell r="U418" t="str">
            <v>20.06.26</v>
          </cell>
          <cell r="V418">
            <v>2.336930092454519E-2</v>
          </cell>
          <cell r="W418">
            <v>1.4282550356094685E-3</v>
          </cell>
          <cell r="X418" t="str">
            <v xml:space="preserve">STABLE </v>
          </cell>
          <cell r="Y418" t="str">
            <v>MPTP</v>
          </cell>
          <cell r="Z418" t="str">
            <v>NC</v>
          </cell>
          <cell r="AA418" t="str">
            <v>MPTP</v>
          </cell>
          <cell r="AB418" t="str">
            <v>Shifted</v>
          </cell>
          <cell r="AC418">
            <v>26</v>
          </cell>
          <cell r="AD418" t="str">
            <v>CNAVNA</v>
          </cell>
          <cell r="AF418" t="str">
            <v>-</v>
          </cell>
          <cell r="AH418" t="str">
            <v>BIBVEWADI</v>
          </cell>
          <cell r="AL418">
            <v>3296</v>
          </cell>
          <cell r="AM418">
            <v>27117.200000000001</v>
          </cell>
          <cell r="AN418">
            <v>26</v>
          </cell>
          <cell r="AO418">
            <v>25</v>
          </cell>
          <cell r="AP418" t="str">
            <v>STABLE</v>
          </cell>
          <cell r="AU418" t="str">
            <v>REGULAR</v>
          </cell>
          <cell r="AV418" t="str">
            <v>MH12WL1051</v>
          </cell>
          <cell r="AW418" t="str">
            <v>HONDA ACTIVA 6G DLX LTD ED</v>
          </cell>
          <cell r="AX418">
            <v>45299</v>
          </cell>
          <cell r="AY418">
            <v>36</v>
          </cell>
          <cell r="AZ418" t="str">
            <v>02.07.26</v>
          </cell>
          <cell r="BA418" t="str">
            <v>VIJAY NIKAM</v>
          </cell>
          <cell r="CP418">
            <v>1</v>
          </cell>
          <cell r="ER418">
            <v>1</v>
          </cell>
          <cell r="ES418">
            <v>1</v>
          </cell>
          <cell r="ET418" t="str">
            <v>DUWT0031</v>
          </cell>
          <cell r="EU418" t="str">
            <v>G6Q-9XkjHDm</v>
          </cell>
          <cell r="EV418" t="str">
            <v>Allocated</v>
          </cell>
          <cell r="EW418" t="e">
            <v>#N/A</v>
          </cell>
          <cell r="EX418" t="e">
            <v>#N/A</v>
          </cell>
          <cell r="EY418" t="e">
            <v>#N/A</v>
          </cell>
        </row>
        <row r="419">
          <cell r="A419">
            <v>467623626</v>
          </cell>
          <cell r="B419" t="str">
            <v>ANJALI RAMESH BHUJANG</v>
          </cell>
          <cell r="C419" t="str">
            <v>ONLINE</v>
          </cell>
          <cell r="D419" t="str">
            <v>29.07.26</v>
          </cell>
          <cell r="E419">
            <v>6481</v>
          </cell>
          <cell r="H419" t="str">
            <v>CBC COLL</v>
          </cell>
          <cell r="I419">
            <v>1530</v>
          </cell>
          <cell r="J419">
            <v>3058</v>
          </cell>
          <cell r="K419">
            <v>1559</v>
          </cell>
          <cell r="L419">
            <v>-1893</v>
          </cell>
          <cell r="M419">
            <v>2</v>
          </cell>
          <cell r="N419" t="str">
            <v>RB</v>
          </cell>
          <cell r="O419" t="str">
            <v>PAID</v>
          </cell>
          <cell r="P419" t="str">
            <v>SUNNY SHINDE</v>
          </cell>
          <cell r="Q419">
            <v>26897</v>
          </cell>
          <cell r="R419">
            <v>31</v>
          </cell>
          <cell r="S419">
            <v>1350</v>
          </cell>
          <cell r="T419">
            <v>1350</v>
          </cell>
          <cell r="U419" t="str">
            <v>FLOW</v>
          </cell>
          <cell r="V419">
            <v>5.8295098645116311E-2</v>
          </cell>
          <cell r="W419">
            <v>5.0009663353658331E-3</v>
          </cell>
          <cell r="X419" t="str">
            <v>RB</v>
          </cell>
          <cell r="Y419" t="str">
            <v>PAID</v>
          </cell>
          <cell r="Z419" t="str">
            <v>NC</v>
          </cell>
          <cell r="AA419" t="str">
            <v>NC</v>
          </cell>
          <cell r="AB419" t="str">
            <v>Add not found</v>
          </cell>
          <cell r="AF419" t="str">
            <v>-</v>
          </cell>
          <cell r="AH419" t="str">
            <v>KHADAKI</v>
          </cell>
          <cell r="AL419">
            <v>3058</v>
          </cell>
          <cell r="AM419">
            <v>26897</v>
          </cell>
          <cell r="AN419">
            <v>57</v>
          </cell>
          <cell r="AO419">
            <v>0</v>
          </cell>
          <cell r="AP419" t="str">
            <v>RB</v>
          </cell>
          <cell r="AU419" t="str">
            <v>REGULAR</v>
          </cell>
          <cell r="AV419" t="str">
            <v>MH12XV5633</v>
          </cell>
          <cell r="AW419" t="str">
            <v>TVS JUPITER 110 DRUM ALLOY OBDIIA</v>
          </cell>
          <cell r="AX419">
            <v>46043</v>
          </cell>
          <cell r="AY419">
            <v>24</v>
          </cell>
          <cell r="AZ419" t="str">
            <v>02.07.26</v>
          </cell>
          <cell r="BA419" t="str">
            <v>KAILASH ATKARI</v>
          </cell>
          <cell r="BR419">
            <v>1</v>
          </cell>
          <cell r="CG419">
            <v>1</v>
          </cell>
          <cell r="DN419">
            <v>1</v>
          </cell>
          <cell r="ER419">
            <v>3</v>
          </cell>
          <cell r="ES419">
            <v>1</v>
          </cell>
          <cell r="ET419" t="str">
            <v>DUWT0023</v>
          </cell>
          <cell r="EU419" t="str">
            <v>A6GGp8Dc3rz7</v>
          </cell>
          <cell r="EV419" t="str">
            <v>Allocated</v>
          </cell>
          <cell r="EW419" t="str">
            <v>Address Not Found (NC_ANF)</v>
          </cell>
          <cell r="EX419" t="str">
            <v xml:space="preserve">Address not found </v>
          </cell>
          <cell r="EY419">
            <v>46209</v>
          </cell>
        </row>
        <row r="420">
          <cell r="A420">
            <v>463967273</v>
          </cell>
          <cell r="B420" t="str">
            <v>AKASH DATTATRAY PATIL</v>
          </cell>
          <cell r="I420">
            <v>4734</v>
          </cell>
          <cell r="J420">
            <v>14014</v>
          </cell>
          <cell r="K420">
            <v>5014</v>
          </cell>
          <cell r="L420">
            <v>18748</v>
          </cell>
          <cell r="M420">
            <v>3</v>
          </cell>
          <cell r="N420" t="str">
            <v>FLOW</v>
          </cell>
          <cell r="O420" t="str">
            <v>UNPAID</v>
          </cell>
          <cell r="P420" t="str">
            <v>AMOL DHUMAL</v>
          </cell>
          <cell r="Q420">
            <v>26819</v>
          </cell>
          <cell r="R420">
            <v>468</v>
          </cell>
          <cell r="S420">
            <v>0</v>
          </cell>
          <cell r="T420">
            <v>2250</v>
          </cell>
          <cell r="U420" t="str">
            <v>FLOW</v>
          </cell>
          <cell r="V420">
            <v>3.5019257457770611E-2</v>
          </cell>
          <cell r="W420">
            <v>8.5894009457001229E-3</v>
          </cell>
          <cell r="X420" t="str">
            <v>FLOW</v>
          </cell>
          <cell r="Y420" t="str">
            <v>BPTP</v>
          </cell>
          <cell r="Z420" t="str">
            <v>BPTP</v>
          </cell>
          <cell r="AA420" t="str">
            <v>BPTP</v>
          </cell>
          <cell r="AB420" t="str">
            <v>Financail problem</v>
          </cell>
          <cell r="AD420" t="str">
            <v>CAVNA</v>
          </cell>
          <cell r="AF420" t="str">
            <v>-</v>
          </cell>
          <cell r="AH420" t="str">
            <v>KAREGAON</v>
          </cell>
          <cell r="AL420">
            <v>14014</v>
          </cell>
          <cell r="AM420">
            <v>26819</v>
          </cell>
          <cell r="AN420">
            <v>87</v>
          </cell>
          <cell r="AO420">
            <v>116</v>
          </cell>
          <cell r="AP420" t="str">
            <v>FLOW</v>
          </cell>
          <cell r="AU420" t="str">
            <v>REGULAR</v>
          </cell>
          <cell r="AV420" t="str">
            <v>MH29CF6329</v>
          </cell>
          <cell r="AW420" t="str">
            <v>HONDA SHINE DISC BSVI</v>
          </cell>
          <cell r="AX420">
            <v>45542</v>
          </cell>
          <cell r="AY420">
            <v>24</v>
          </cell>
          <cell r="AZ420" t="str">
            <v>02.07.26</v>
          </cell>
          <cell r="BA420" t="str">
            <v>KAILASH ATKARI</v>
          </cell>
          <cell r="BU420">
            <v>1</v>
          </cell>
          <cell r="BX420">
            <v>1</v>
          </cell>
          <cell r="ER420">
            <v>2</v>
          </cell>
          <cell r="ES420">
            <v>1</v>
          </cell>
          <cell r="ET420" t="str">
            <v>ZBHT0024</v>
          </cell>
          <cell r="EU420" t="str">
            <v>ko79HSndwc</v>
          </cell>
          <cell r="EV420" t="str">
            <v>Allocated</v>
          </cell>
          <cell r="EW420" t="str">
            <v>Left Message (LMCB)</v>
          </cell>
          <cell r="EX420" t="str">
            <v xml:space="preserve">Meet security </v>
          </cell>
          <cell r="EY420">
            <v>46210</v>
          </cell>
        </row>
        <row r="421">
          <cell r="A421">
            <v>461361352</v>
          </cell>
          <cell r="B421" t="str">
            <v>SANTOSH BHRAT LAMKHADE</v>
          </cell>
          <cell r="C421" t="str">
            <v>BRANCH</v>
          </cell>
          <cell r="D421" t="str">
            <v>16.07.26</v>
          </cell>
          <cell r="E421">
            <v>6500</v>
          </cell>
          <cell r="I421">
            <v>3223</v>
          </cell>
          <cell r="J421">
            <v>6442</v>
          </cell>
          <cell r="K421">
            <v>3335</v>
          </cell>
          <cell r="L421">
            <v>3165</v>
          </cell>
          <cell r="M421">
            <v>2</v>
          </cell>
          <cell r="N421" t="str">
            <v xml:space="preserve">STABLE </v>
          </cell>
          <cell r="O421" t="str">
            <v>PAID</v>
          </cell>
          <cell r="P421" t="str">
            <v>HARIDAS DIVATE</v>
          </cell>
          <cell r="Q421">
            <v>26621</v>
          </cell>
          <cell r="R421">
            <v>116</v>
          </cell>
          <cell r="S421">
            <v>0</v>
          </cell>
          <cell r="T421">
            <v>2173</v>
          </cell>
          <cell r="U421" t="str">
            <v>FLOW</v>
          </cell>
          <cell r="V421">
            <v>4.2902045802772681E-2</v>
          </cell>
          <cell r="W421">
            <v>4.9496495822498364E-3</v>
          </cell>
          <cell r="X421" t="str">
            <v xml:space="preserve">STABLE </v>
          </cell>
          <cell r="Y421" t="str">
            <v>PAID</v>
          </cell>
          <cell r="Z421" t="str">
            <v>PTP</v>
          </cell>
          <cell r="AA421" t="str">
            <v>PAID</v>
          </cell>
          <cell r="AD421" t="str">
            <v>CAVNA</v>
          </cell>
          <cell r="AF421" t="str">
            <v>-</v>
          </cell>
          <cell r="AH421" t="str">
            <v>JUNNAR</v>
          </cell>
          <cell r="AL421">
            <v>6442</v>
          </cell>
          <cell r="AM421">
            <v>26621</v>
          </cell>
          <cell r="AN421">
            <v>57</v>
          </cell>
          <cell r="AO421">
            <v>55</v>
          </cell>
          <cell r="AP421" t="str">
            <v>STABLE</v>
          </cell>
          <cell r="AU421" t="str">
            <v>NPA</v>
          </cell>
          <cell r="AV421" t="str">
            <v>MH14LG6871</v>
          </cell>
          <cell r="AW421" t="str">
            <v>HONDA SHINE DISC BSVI</v>
          </cell>
          <cell r="AX421">
            <v>45294</v>
          </cell>
          <cell r="AY421">
            <v>36</v>
          </cell>
          <cell r="AZ421" t="str">
            <v>02.07.26</v>
          </cell>
          <cell r="BA421" t="str">
            <v>KAILASH ATKARI</v>
          </cell>
          <cell r="BI421">
            <v>1</v>
          </cell>
          <cell r="ER421">
            <v>1</v>
          </cell>
          <cell r="ES421">
            <v>1</v>
          </cell>
          <cell r="ET421" t="str">
            <v>ZBHT0021</v>
          </cell>
          <cell r="EU421" t="str">
            <v>B2EoxdtEBS</v>
          </cell>
          <cell r="EV421" t="str">
            <v>Allocated</v>
          </cell>
          <cell r="EW421" t="str">
            <v>Left Message (LMCB)</v>
          </cell>
          <cell r="EX421" t="str">
            <v>Lmcb mama</v>
          </cell>
          <cell r="EY421">
            <v>46206</v>
          </cell>
        </row>
        <row r="422">
          <cell r="A422">
            <v>467347524</v>
          </cell>
          <cell r="B422" t="str">
            <v>SUBHASH PRALHAD HARIMKAR</v>
          </cell>
          <cell r="I422">
            <v>2060</v>
          </cell>
          <cell r="J422">
            <v>6180</v>
          </cell>
          <cell r="K422">
            <v>2181</v>
          </cell>
          <cell r="L422">
            <v>8240</v>
          </cell>
          <cell r="M422">
            <v>3</v>
          </cell>
          <cell r="N422" t="str">
            <v>FLOW</v>
          </cell>
          <cell r="O422" t="str">
            <v>UNPAID</v>
          </cell>
          <cell r="P422" t="str">
            <v>ANWAR SHAIKH</v>
          </cell>
          <cell r="Q422">
            <v>26554</v>
          </cell>
          <cell r="R422">
            <v>121</v>
          </cell>
          <cell r="S422">
            <v>0</v>
          </cell>
          <cell r="T422">
            <v>1350</v>
          </cell>
          <cell r="U422" t="str">
            <v>FLOW</v>
          </cell>
          <cell r="V422">
            <v>7.7181698955971767E-2</v>
          </cell>
          <cell r="W422">
            <v>8.5045286070368417E-3</v>
          </cell>
          <cell r="X422" t="str">
            <v>FLOW</v>
          </cell>
          <cell r="Y422" t="str">
            <v>-</v>
          </cell>
          <cell r="Z422" t="str">
            <v>NC</v>
          </cell>
          <cell r="AA422" t="str">
            <v>-</v>
          </cell>
          <cell r="AF422" t="str">
            <v>ELG</v>
          </cell>
          <cell r="AH422" t="str">
            <v>ALANDI DEVACHI</v>
          </cell>
          <cell r="AL422">
            <v>6180</v>
          </cell>
          <cell r="AM422">
            <v>26554</v>
          </cell>
          <cell r="AN422">
            <v>86</v>
          </cell>
          <cell r="AO422">
            <v>115</v>
          </cell>
          <cell r="AP422" t="str">
            <v>FLOW</v>
          </cell>
          <cell r="AU422" t="str">
            <v>REGULAR</v>
          </cell>
          <cell r="AV422" t="str">
            <v>MH38AF3104</v>
          </cell>
          <cell r="AW422" t="str">
            <v>SPLENDOR PLUS I3S BS6 FI DRUM SELF</v>
          </cell>
          <cell r="AX422">
            <v>45987</v>
          </cell>
          <cell r="AY422">
            <v>18</v>
          </cell>
          <cell r="AZ422" t="str">
            <v>02.07.26</v>
          </cell>
          <cell r="BA422" t="str">
            <v>VIJAY NIKAM</v>
          </cell>
          <cell r="BC422">
            <v>1</v>
          </cell>
          <cell r="ER422">
            <v>1</v>
          </cell>
          <cell r="ES422">
            <v>1</v>
          </cell>
          <cell r="ET422" t="str">
            <v>ZBHT0009</v>
          </cell>
          <cell r="EU422" t="str">
            <v>G2h9mtZls9c</v>
          </cell>
          <cell r="EV422" t="str">
            <v>Allocated</v>
          </cell>
          <cell r="EW422" t="str">
            <v>Address Not Found (NC_ANF)</v>
          </cell>
          <cell r="EX422" t="str">
            <v xml:space="preserve">Short address </v>
          </cell>
          <cell r="EY422">
            <v>46204</v>
          </cell>
        </row>
        <row r="423">
          <cell r="A423">
            <v>134779762</v>
          </cell>
          <cell r="B423" t="str">
            <v>SANJU PITAMBAR JADHAV</v>
          </cell>
          <cell r="C423" t="str">
            <v>ONLINE</v>
          </cell>
          <cell r="D423" t="str">
            <v>22.07.26</v>
          </cell>
          <cell r="E423">
            <v>5600</v>
          </cell>
          <cell r="I423">
            <v>5560</v>
          </cell>
          <cell r="J423">
            <v>4941</v>
          </cell>
          <cell r="K423">
            <v>5017</v>
          </cell>
          <cell r="L423">
            <v>4901</v>
          </cell>
          <cell r="M423">
            <v>1</v>
          </cell>
          <cell r="N423" t="str">
            <v xml:space="preserve">STABLE </v>
          </cell>
          <cell r="O423" t="str">
            <v>PAID</v>
          </cell>
          <cell r="P423" t="str">
            <v>SACHIN KHAPRE</v>
          </cell>
          <cell r="Q423">
            <v>26547.58</v>
          </cell>
          <cell r="R423">
            <v>76</v>
          </cell>
          <cell r="S423">
            <v>0</v>
          </cell>
          <cell r="T423">
            <v>7200</v>
          </cell>
          <cell r="U423" t="str">
            <v>15.06.26</v>
          </cell>
          <cell r="V423">
            <v>3.1753338916768924E-2</v>
          </cell>
          <cell r="W423">
            <v>1.3982533159118647E-3</v>
          </cell>
          <cell r="X423" t="str">
            <v xml:space="preserve">STABLE </v>
          </cell>
          <cell r="Y423" t="str">
            <v>PTP</v>
          </cell>
          <cell r="Z423" t="str">
            <v>PAID</v>
          </cell>
          <cell r="AA423" t="str">
            <v>PTP</v>
          </cell>
          <cell r="AC423">
            <v>21</v>
          </cell>
          <cell r="AD423" t="str">
            <v>CAVA</v>
          </cell>
          <cell r="AF423" t="str">
            <v>-</v>
          </cell>
          <cell r="AH423" t="str">
            <v>PIMPRI GAON</v>
          </cell>
          <cell r="AL423">
            <v>12217</v>
          </cell>
          <cell r="AM423">
            <v>26547.58</v>
          </cell>
          <cell r="AN423">
            <v>25</v>
          </cell>
          <cell r="AO423">
            <v>24</v>
          </cell>
          <cell r="AP423" t="str">
            <v>STABLE</v>
          </cell>
          <cell r="AU423" t="str">
            <v>-</v>
          </cell>
          <cell r="AV423" t="str">
            <v>MH14KK3648</v>
          </cell>
          <cell r="AW423" t="str">
            <v>CLASSIC 350 DARK STEALTH BLACK</v>
          </cell>
          <cell r="AX423">
            <v>44845</v>
          </cell>
          <cell r="AY423">
            <v>48</v>
          </cell>
          <cell r="AZ423" t="str">
            <v>06.07.26</v>
          </cell>
          <cell r="BA423" t="str">
            <v>KAILASH ATKARI</v>
          </cell>
          <cell r="BX423">
            <v>1</v>
          </cell>
          <cell r="ER423">
            <v>1</v>
          </cell>
          <cell r="ES423">
            <v>1</v>
          </cell>
          <cell r="ET423" t="str">
            <v>ZBHT0015</v>
          </cell>
          <cell r="EU423" t="e">
            <v>#N/A</v>
          </cell>
          <cell r="EV423" t="str">
            <v>Allocated</v>
          </cell>
          <cell r="EW423" t="e">
            <v>#N/A</v>
          </cell>
          <cell r="EX423" t="e">
            <v>#N/A</v>
          </cell>
          <cell r="EY423" t="e">
            <v>#N/A</v>
          </cell>
        </row>
        <row r="424">
          <cell r="A424">
            <v>463646816</v>
          </cell>
          <cell r="B424" t="str">
            <v>DOULATRAO BAPURAO KOLEKAR</v>
          </cell>
          <cell r="I424">
            <v>4722</v>
          </cell>
          <cell r="J424">
            <v>18120</v>
          </cell>
          <cell r="K424">
            <v>5011</v>
          </cell>
          <cell r="L424">
            <v>22842</v>
          </cell>
          <cell r="M424">
            <v>4</v>
          </cell>
          <cell r="N424" t="str">
            <v>FLOW</v>
          </cell>
          <cell r="O424" t="str">
            <v>UNPAID</v>
          </cell>
          <cell r="P424" t="str">
            <v>AMOL DHUMAL</v>
          </cell>
          <cell r="Q424">
            <v>26430</v>
          </cell>
          <cell r="R424">
            <v>1057</v>
          </cell>
          <cell r="S424">
            <v>0</v>
          </cell>
          <cell r="T424">
            <v>4281.0600000000004</v>
          </cell>
          <cell r="U424" t="str">
            <v>16.06.26</v>
          </cell>
          <cell r="V424">
            <v>7.1548844335919529E-2</v>
          </cell>
          <cell r="W424">
            <v>1.0182275130020678E-2</v>
          </cell>
          <cell r="X424" t="str">
            <v>FLOW</v>
          </cell>
          <cell r="Y424" t="str">
            <v>BPTP</v>
          </cell>
          <cell r="Z424" t="str">
            <v>PAID</v>
          </cell>
          <cell r="AA424" t="str">
            <v>BPTP</v>
          </cell>
          <cell r="AB424" t="str">
            <v>Financail problem</v>
          </cell>
          <cell r="AC424">
            <v>20</v>
          </cell>
          <cell r="AD424" t="str">
            <v>CAVA</v>
          </cell>
          <cell r="AF424" t="str">
            <v>ELG</v>
          </cell>
          <cell r="AH424" t="str">
            <v>RANJAN GAON</v>
          </cell>
          <cell r="AL424">
            <v>18120</v>
          </cell>
          <cell r="AM424">
            <v>26430</v>
          </cell>
          <cell r="AN424">
            <v>118</v>
          </cell>
          <cell r="AO424">
            <v>147</v>
          </cell>
          <cell r="AP424" t="str">
            <v>FLOW</v>
          </cell>
          <cell r="AU424" t="str">
            <v>NPA</v>
          </cell>
          <cell r="AV424" t="str">
            <v>MH12XB6413</v>
          </cell>
          <cell r="AW424" t="str">
            <v>PLEASURE PLUS XTEC DRUM CAST</v>
          </cell>
          <cell r="AX424">
            <v>45507</v>
          </cell>
          <cell r="AY424">
            <v>24</v>
          </cell>
          <cell r="AZ424" t="str">
            <v>02.07.26</v>
          </cell>
          <cell r="BA424" t="str">
            <v>KAILASH ATKARI</v>
          </cell>
          <cell r="BU424">
            <v>1</v>
          </cell>
          <cell r="BX424">
            <v>1</v>
          </cell>
          <cell r="ER424">
            <v>2</v>
          </cell>
          <cell r="ES424">
            <v>1</v>
          </cell>
          <cell r="ET424" t="str">
            <v>ZBHT0024</v>
          </cell>
          <cell r="EU424" t="str">
            <v>B2AZ5XtnFsc</v>
          </cell>
          <cell r="EV424" t="str">
            <v>Allocated</v>
          </cell>
          <cell r="EW424" t="str">
            <v>Left Message (LMCB)</v>
          </cell>
          <cell r="EX424" t="str">
            <v>Meet son</v>
          </cell>
          <cell r="EY424">
            <v>46210</v>
          </cell>
        </row>
        <row r="425">
          <cell r="A425">
            <v>467003063</v>
          </cell>
          <cell r="B425" t="str">
            <v>SACHIN NARSING TOTARE</v>
          </cell>
          <cell r="I425">
            <v>3301</v>
          </cell>
          <cell r="J425">
            <v>15283</v>
          </cell>
          <cell r="K425">
            <v>2631</v>
          </cell>
          <cell r="L425">
            <v>18584</v>
          </cell>
          <cell r="M425">
            <v>5</v>
          </cell>
          <cell r="N425" t="str">
            <v>FLOW</v>
          </cell>
          <cell r="O425" t="str">
            <v>UNPAID</v>
          </cell>
          <cell r="P425" t="str">
            <v>AMIT GADE</v>
          </cell>
          <cell r="Q425">
            <v>26305</v>
          </cell>
          <cell r="R425">
            <v>552</v>
          </cell>
          <cell r="S425">
            <v>0</v>
          </cell>
          <cell r="T425">
            <v>2250</v>
          </cell>
          <cell r="U425" t="str">
            <v>FLOW</v>
          </cell>
          <cell r="V425">
            <v>0.31202922790410781</v>
          </cell>
          <cell r="W425">
            <v>1.1758514785104188E-2</v>
          </cell>
          <cell r="X425" t="str">
            <v>FLOW</v>
          </cell>
          <cell r="Y425" t="str">
            <v xml:space="preserve">NC </v>
          </cell>
          <cell r="Z425" t="str">
            <v>NC</v>
          </cell>
          <cell r="AA425" t="str">
            <v xml:space="preserve">NC </v>
          </cell>
          <cell r="AD425" t="str">
            <v>CNAVNA</v>
          </cell>
          <cell r="AF425" t="str">
            <v>ELG</v>
          </cell>
          <cell r="AH425" t="str">
            <v>NANEKAR WADI</v>
          </cell>
          <cell r="AL425">
            <v>15283</v>
          </cell>
          <cell r="AM425">
            <v>26305</v>
          </cell>
          <cell r="AN425">
            <v>145</v>
          </cell>
          <cell r="AO425">
            <v>174</v>
          </cell>
          <cell r="AP425" t="str">
            <v>FLOW</v>
          </cell>
          <cell r="AU425" t="str">
            <v>NPA</v>
          </cell>
          <cell r="AV425" t="str">
            <v>MH14MB9290</v>
          </cell>
          <cell r="AW425" t="str">
            <v>HONDA ACTIVA 6G DLX BS VI</v>
          </cell>
          <cell r="AX425">
            <v>45934</v>
          </cell>
          <cell r="AY425">
            <v>12</v>
          </cell>
          <cell r="AZ425" t="str">
            <v>02.07.26</v>
          </cell>
          <cell r="BA425" t="str">
            <v>KAILASH ATKARI</v>
          </cell>
          <cell r="BL425">
            <v>1</v>
          </cell>
          <cell r="ER425">
            <v>1</v>
          </cell>
          <cell r="ES425">
            <v>1</v>
          </cell>
          <cell r="ET425" t="str">
            <v>DUWT0017</v>
          </cell>
          <cell r="EU425" t="str">
            <v>B2GOOuwnxrz</v>
          </cell>
          <cell r="EV425" t="str">
            <v>Allocated</v>
          </cell>
          <cell r="EW425" t="str">
            <v>Shifted (NC_SFTD)</v>
          </cell>
          <cell r="EX425" t="str">
            <v xml:space="preserve">Shifted customer from residence address as per owner </v>
          </cell>
          <cell r="EY425">
            <v>46207</v>
          </cell>
        </row>
        <row r="426">
          <cell r="A426">
            <v>461510911</v>
          </cell>
          <cell r="B426" t="str">
            <v>AKASH DNYANOBA PENTULE</v>
          </cell>
          <cell r="C426" t="str">
            <v>ONLINE</v>
          </cell>
          <cell r="D426" t="str">
            <v>28.07.26</v>
          </cell>
          <cell r="E426">
            <v>3586</v>
          </cell>
          <cell r="I426">
            <v>3491</v>
          </cell>
          <cell r="J426">
            <v>3491</v>
          </cell>
          <cell r="K426">
            <v>3586</v>
          </cell>
          <cell r="L426">
            <v>3396</v>
          </cell>
          <cell r="M426">
            <v>1</v>
          </cell>
          <cell r="N426" t="str">
            <v xml:space="preserve">STABLE </v>
          </cell>
          <cell r="O426" t="str">
            <v>PAID</v>
          </cell>
          <cell r="P426" t="str">
            <v>NITIN KADAM</v>
          </cell>
          <cell r="Q426">
            <v>25966.28</v>
          </cell>
          <cell r="R426">
            <v>95</v>
          </cell>
          <cell r="S426">
            <v>0</v>
          </cell>
          <cell r="T426">
            <v>2699.76</v>
          </cell>
          <cell r="U426" t="str">
            <v>04.06.26</v>
          </cell>
          <cell r="V426">
            <v>8.9449409203633153E-3</v>
          </cell>
          <cell r="W426">
            <v>1.3676364140119714E-3</v>
          </cell>
          <cell r="X426" t="str">
            <v xml:space="preserve">STABLE </v>
          </cell>
          <cell r="Y426" t="str">
            <v>NC</v>
          </cell>
          <cell r="Z426" t="str">
            <v>PAID</v>
          </cell>
          <cell r="AA426" t="str">
            <v>NC</v>
          </cell>
          <cell r="AB426" t="str">
            <v>Shifted</v>
          </cell>
          <cell r="AD426" t="str">
            <v>CNAVNA</v>
          </cell>
          <cell r="AF426" t="str">
            <v>-</v>
          </cell>
          <cell r="AH426" t="str">
            <v>THERGAON</v>
          </cell>
          <cell r="AL426">
            <v>6285.76</v>
          </cell>
          <cell r="AM426">
            <v>25966.28</v>
          </cell>
          <cell r="AN426">
            <v>26</v>
          </cell>
          <cell r="AO426">
            <v>25</v>
          </cell>
          <cell r="AP426" t="str">
            <v>STABLE</v>
          </cell>
          <cell r="AU426" t="str">
            <v>REGULAR</v>
          </cell>
          <cell r="AV426" t="str">
            <v>MH44AC7527</v>
          </cell>
          <cell r="AW426" t="str">
            <v>SPLENDOR PLUS DRS CAST FI BLACK</v>
          </cell>
          <cell r="AX426">
            <v>45306</v>
          </cell>
          <cell r="AY426">
            <v>36</v>
          </cell>
          <cell r="AZ426" t="str">
            <v>10.07.26</v>
          </cell>
          <cell r="BA426" t="str">
            <v>KAILASH ATKARI</v>
          </cell>
          <cell r="CG426">
            <v>1</v>
          </cell>
          <cell r="CV426">
            <v>1</v>
          </cell>
          <cell r="ER426">
            <v>2</v>
          </cell>
          <cell r="ES426">
            <v>1</v>
          </cell>
          <cell r="ET426" t="str">
            <v>ZBHT0011</v>
          </cell>
        </row>
        <row r="427">
          <cell r="A427">
            <v>461637613</v>
          </cell>
          <cell r="B427" t="str">
            <v>NILAM EKNATH POTAWDE</v>
          </cell>
          <cell r="C427" t="str">
            <v>ONLINE</v>
          </cell>
          <cell r="D427" t="str">
            <v>14.07.26</v>
          </cell>
          <cell r="E427">
            <v>3220</v>
          </cell>
          <cell r="H427" t="str">
            <v>BANK STABLE 16</v>
          </cell>
          <cell r="I427">
            <v>3125</v>
          </cell>
          <cell r="J427">
            <v>3125</v>
          </cell>
          <cell r="K427">
            <v>3165</v>
          </cell>
          <cell r="L427">
            <v>3030</v>
          </cell>
          <cell r="M427">
            <v>1</v>
          </cell>
          <cell r="N427" t="str">
            <v xml:space="preserve">STABLE </v>
          </cell>
          <cell r="O427" t="str">
            <v>PAID</v>
          </cell>
          <cell r="P427" t="str">
            <v>AMIT GADE</v>
          </cell>
          <cell r="Q427">
            <v>25813</v>
          </cell>
          <cell r="R427">
            <v>40</v>
          </cell>
          <cell r="S427">
            <v>0</v>
          </cell>
          <cell r="T427">
            <v>6750</v>
          </cell>
          <cell r="U427" t="str">
            <v>-</v>
          </cell>
          <cell r="V427">
            <v>3.1127402615111818E-2</v>
          </cell>
          <cell r="W427">
            <v>1.3595632010011069E-3</v>
          </cell>
          <cell r="X427" t="str">
            <v xml:space="preserve">STABLE </v>
          </cell>
          <cell r="Y427" t="str">
            <v>PAID</v>
          </cell>
          <cell r="Z427" t="str">
            <v>-</v>
          </cell>
          <cell r="AA427" t="str">
            <v>PAID</v>
          </cell>
          <cell r="AF427" t="str">
            <v>-</v>
          </cell>
          <cell r="AH427" t="str">
            <v>KHARABWADI</v>
          </cell>
          <cell r="AL427">
            <v>3125</v>
          </cell>
          <cell r="AM427">
            <v>25813</v>
          </cell>
          <cell r="AN427">
            <v>26</v>
          </cell>
          <cell r="AO427">
            <v>25</v>
          </cell>
          <cell r="AP427" t="str">
            <v>STABLE</v>
          </cell>
          <cell r="AU427" t="str">
            <v>NPA</v>
          </cell>
          <cell r="AV427" t="str">
            <v>MH14LH3721</v>
          </cell>
          <cell r="AW427" t="str">
            <v>HONDA ACTIVA 6G DLX BS VI</v>
          </cell>
          <cell r="AX427">
            <v>45315</v>
          </cell>
          <cell r="AY427">
            <v>36</v>
          </cell>
          <cell r="AZ427" t="str">
            <v>02.07.26</v>
          </cell>
          <cell r="BA427" t="str">
            <v>KAILASH ATKARI</v>
          </cell>
          <cell r="BL427">
            <v>1</v>
          </cell>
          <cell r="ER427">
            <v>1</v>
          </cell>
          <cell r="ES427">
            <v>1</v>
          </cell>
          <cell r="ET427" t="str">
            <v>DUWT0017</v>
          </cell>
          <cell r="EU427" t="str">
            <v>G6I3zhEl6iz</v>
          </cell>
          <cell r="EV427" t="str">
            <v>Allocated</v>
          </cell>
          <cell r="EW427" t="str">
            <v>Address Not Found (NC_ANF)</v>
          </cell>
          <cell r="EX427" t="str">
            <v xml:space="preserve">Short address available </v>
          </cell>
          <cell r="EY427">
            <v>46207</v>
          </cell>
        </row>
        <row r="428">
          <cell r="A428">
            <v>461750939</v>
          </cell>
          <cell r="B428" t="str">
            <v>NAMDEV YALAPPA REDEKAR</v>
          </cell>
          <cell r="C428" t="str">
            <v>ONLINE</v>
          </cell>
          <cell r="D428" t="str">
            <v>21.07.26</v>
          </cell>
          <cell r="E428">
            <v>3186</v>
          </cell>
          <cell r="I428">
            <v>3101</v>
          </cell>
          <cell r="J428">
            <v>3022</v>
          </cell>
          <cell r="K428">
            <v>3107</v>
          </cell>
          <cell r="L428">
            <v>2937</v>
          </cell>
          <cell r="M428">
            <v>1</v>
          </cell>
          <cell r="N428" t="str">
            <v xml:space="preserve">STABLE </v>
          </cell>
          <cell r="O428" t="str">
            <v>PAID</v>
          </cell>
          <cell r="P428" t="str">
            <v>AMIT GADE</v>
          </cell>
          <cell r="Q428">
            <v>25742</v>
          </cell>
          <cell r="R428">
            <v>85</v>
          </cell>
          <cell r="S428">
            <v>0</v>
          </cell>
          <cell r="T428">
            <v>4482</v>
          </cell>
          <cell r="U428" t="str">
            <v>FLOW</v>
          </cell>
          <cell r="V428">
            <v>3.1041785074118016E-2</v>
          </cell>
          <cell r="W428">
            <v>1.355823651654999E-3</v>
          </cell>
          <cell r="X428" t="str">
            <v xml:space="preserve">STABLE </v>
          </cell>
          <cell r="Y428" t="str">
            <v>NC</v>
          </cell>
          <cell r="Z428" t="str">
            <v>NC</v>
          </cell>
          <cell r="AA428" t="str">
            <v>NC</v>
          </cell>
          <cell r="AB428" t="str">
            <v>sHIFTED</v>
          </cell>
          <cell r="AD428" t="str">
            <v>CNAVNA</v>
          </cell>
          <cell r="AF428" t="str">
            <v>-</v>
          </cell>
          <cell r="AH428" t="str">
            <v>CHAKAN</v>
          </cell>
          <cell r="AL428">
            <v>7589</v>
          </cell>
          <cell r="AM428">
            <v>25742</v>
          </cell>
          <cell r="AN428">
            <v>26</v>
          </cell>
          <cell r="AO428">
            <v>25</v>
          </cell>
          <cell r="AP428" t="str">
            <v>STABLE</v>
          </cell>
          <cell r="AU428" t="str">
            <v>REGULAR</v>
          </cell>
          <cell r="AV428" t="str">
            <v>MH09GQ5807</v>
          </cell>
          <cell r="AW428" t="str">
            <v>SPLENDOR PLUS BS6 I3S DRS CAST FI</v>
          </cell>
          <cell r="AX428">
            <v>45323</v>
          </cell>
          <cell r="AY428">
            <v>36</v>
          </cell>
          <cell r="AZ428" t="str">
            <v>10.07.26</v>
          </cell>
          <cell r="BA428" t="str">
            <v>KAILASH ATKARI</v>
          </cell>
          <cell r="CV428">
            <v>1</v>
          </cell>
          <cell r="ER428">
            <v>1</v>
          </cell>
          <cell r="ES428">
            <v>1</v>
          </cell>
          <cell r="ET428" t="str">
            <v>DUWT0017</v>
          </cell>
        </row>
        <row r="429">
          <cell r="A429">
            <v>460579176</v>
          </cell>
          <cell r="B429" t="str">
            <v>TUKARAM SUBHASH BIRADAR</v>
          </cell>
          <cell r="I429">
            <v>8746</v>
          </cell>
          <cell r="J429">
            <v>26021</v>
          </cell>
          <cell r="K429">
            <v>598</v>
          </cell>
          <cell r="L429">
            <v>34767</v>
          </cell>
          <cell r="M429">
            <v>4</v>
          </cell>
          <cell r="N429" t="str">
            <v>FLOW</v>
          </cell>
          <cell r="O429" t="str">
            <v>UNPAID</v>
          </cell>
          <cell r="P429" t="str">
            <v>AMIT GADE</v>
          </cell>
          <cell r="Q429">
            <v>25553.54</v>
          </cell>
          <cell r="R429">
            <v>815</v>
          </cell>
          <cell r="S429">
            <v>0</v>
          </cell>
          <cell r="T429">
            <v>2700</v>
          </cell>
          <cell r="U429" t="str">
            <v>FLOW</v>
          </cell>
          <cell r="V429">
            <v>0.35428270533003065</v>
          </cell>
          <cell r="W429">
            <v>9.8446150142258264E-3</v>
          </cell>
          <cell r="X429" t="str">
            <v>FLOW</v>
          </cell>
          <cell r="Y429" t="str">
            <v>MPTP</v>
          </cell>
          <cell r="Z429" t="str">
            <v>MPTP</v>
          </cell>
          <cell r="AA429" t="str">
            <v>MPTP</v>
          </cell>
          <cell r="AC429">
            <v>25</v>
          </cell>
          <cell r="AD429" t="str">
            <v>CAVNA</v>
          </cell>
          <cell r="AF429" t="str">
            <v>ELG</v>
          </cell>
          <cell r="AH429" t="str">
            <v>CHAKAN</v>
          </cell>
          <cell r="AL429">
            <v>26021</v>
          </cell>
          <cell r="AM429">
            <v>25553.54</v>
          </cell>
          <cell r="AN429">
            <v>118</v>
          </cell>
          <cell r="AO429">
            <v>147</v>
          </cell>
          <cell r="AP429" t="str">
            <v>FLOW</v>
          </cell>
          <cell r="AU429" t="str">
            <v>NPA</v>
          </cell>
          <cell r="AV429" t="str">
            <v>MH14LD6157</v>
          </cell>
          <cell r="AW429" t="str">
            <v>CLASSIC 350 DARK GUNMETAL GREY</v>
          </cell>
          <cell r="AX429">
            <v>45240</v>
          </cell>
          <cell r="AY429">
            <v>30</v>
          </cell>
          <cell r="AZ429" t="str">
            <v>02.07.26</v>
          </cell>
          <cell r="BA429" t="str">
            <v>KAILASH ATKARI</v>
          </cell>
          <cell r="BL429">
            <v>1</v>
          </cell>
          <cell r="ER429">
            <v>1</v>
          </cell>
          <cell r="ES429">
            <v>1</v>
          </cell>
          <cell r="ET429" t="str">
            <v>DUWT0017</v>
          </cell>
          <cell r="EU429" t="str">
            <v>kPkHnVYa5jm</v>
          </cell>
          <cell r="EV429" t="str">
            <v>Allocated</v>
          </cell>
          <cell r="EW429" t="str">
            <v>Left Message (LMCB)</v>
          </cell>
          <cell r="EX429" t="str">
            <v xml:space="preserve">Customer not meet massage with wife </v>
          </cell>
          <cell r="EY429">
            <v>46207</v>
          </cell>
        </row>
        <row r="430">
          <cell r="A430">
            <v>461017884</v>
          </cell>
          <cell r="B430" t="str">
            <v>ATUL ARUN KAMBLE</v>
          </cell>
          <cell r="C430" t="str">
            <v>COLLECT</v>
          </cell>
          <cell r="D430" t="str">
            <v>29.07.26</v>
          </cell>
          <cell r="E430">
            <v>3650</v>
          </cell>
          <cell r="I430">
            <v>3434</v>
          </cell>
          <cell r="J430">
            <v>6764</v>
          </cell>
          <cell r="K430">
            <v>3510</v>
          </cell>
          <cell r="L430">
            <v>6548</v>
          </cell>
          <cell r="M430">
            <v>2</v>
          </cell>
          <cell r="N430" t="str">
            <v xml:space="preserve">STABLE </v>
          </cell>
          <cell r="O430" t="str">
            <v>PAID</v>
          </cell>
          <cell r="P430" t="str">
            <v>AMOL DHUMAL</v>
          </cell>
          <cell r="Q430">
            <v>25429</v>
          </cell>
          <cell r="R430">
            <v>180</v>
          </cell>
          <cell r="S430">
            <v>0</v>
          </cell>
          <cell r="T430">
            <v>0</v>
          </cell>
          <cell r="U430" t="str">
            <v>22.06.26</v>
          </cell>
          <cell r="V430">
            <v>3.8596923144174664E-2</v>
          </cell>
          <cell r="W430">
            <v>4.7280207064735015E-3</v>
          </cell>
          <cell r="X430" t="str">
            <v xml:space="preserve">STABLE </v>
          </cell>
          <cell r="Y430" t="str">
            <v>PTP</v>
          </cell>
          <cell r="Z430" t="str">
            <v>PTP</v>
          </cell>
          <cell r="AA430" t="str">
            <v>PTP</v>
          </cell>
          <cell r="AC430">
            <v>23</v>
          </cell>
          <cell r="AD430" t="str">
            <v>CAVA</v>
          </cell>
          <cell r="AF430" t="str">
            <v>-</v>
          </cell>
          <cell r="AH430" t="str">
            <v>ALEGAON PAGA</v>
          </cell>
          <cell r="AL430">
            <v>6764</v>
          </cell>
          <cell r="AM430">
            <v>25429</v>
          </cell>
          <cell r="AN430">
            <v>57</v>
          </cell>
          <cell r="AO430">
            <v>86</v>
          </cell>
          <cell r="AP430" t="str">
            <v>FLOW</v>
          </cell>
          <cell r="AU430" t="str">
            <v>REGULAR</v>
          </cell>
          <cell r="AV430" t="str">
            <v>MH12WM8082</v>
          </cell>
          <cell r="AW430" t="str">
            <v>SPLENDORPLUS I3S DRS C FI BLACKACNT</v>
          </cell>
          <cell r="AX430">
            <v>45262</v>
          </cell>
          <cell r="AY430">
            <v>36</v>
          </cell>
          <cell r="AZ430" t="str">
            <v>02.07.26</v>
          </cell>
          <cell r="BA430" t="str">
            <v>KAILASH ATKARI</v>
          </cell>
          <cell r="BL430">
            <v>1</v>
          </cell>
          <cell r="EI430">
            <v>2</v>
          </cell>
          <cell r="ER430">
            <v>3</v>
          </cell>
          <cell r="ES430">
            <v>1</v>
          </cell>
          <cell r="ET430" t="str">
            <v>ZBHT0024</v>
          </cell>
          <cell r="EU430" t="str">
            <v>BPitKWVZJrz</v>
          </cell>
          <cell r="EV430" t="str">
            <v>Allocated</v>
          </cell>
          <cell r="EW430" t="str">
            <v>Left Message (LMCB)</v>
          </cell>
          <cell r="EX430" t="str">
            <v xml:space="preserve">Meet mother </v>
          </cell>
          <cell r="EY430">
            <v>46207</v>
          </cell>
        </row>
        <row r="431">
          <cell r="A431">
            <v>461486702</v>
          </cell>
          <cell r="B431" t="str">
            <v>AJINKYA SHIVAJI DEOKAR</v>
          </cell>
          <cell r="C431" t="str">
            <v>ONLINE</v>
          </cell>
          <cell r="D431" t="str">
            <v>21.07.26</v>
          </cell>
          <cell r="E431">
            <v>3500</v>
          </cell>
          <cell r="I431">
            <v>3394</v>
          </cell>
          <cell r="J431">
            <v>3248</v>
          </cell>
          <cell r="K431">
            <v>3305</v>
          </cell>
          <cell r="L431">
            <v>3142</v>
          </cell>
          <cell r="M431">
            <v>1</v>
          </cell>
          <cell r="N431" t="str">
            <v xml:space="preserve">STABLE </v>
          </cell>
          <cell r="O431" t="str">
            <v>PAID</v>
          </cell>
          <cell r="P431" t="str">
            <v>VIKRAM GAIKWAD</v>
          </cell>
          <cell r="Q431">
            <v>25128.639999999999</v>
          </cell>
          <cell r="R431">
            <v>57</v>
          </cell>
          <cell r="S431">
            <v>0</v>
          </cell>
          <cell r="T431">
            <v>2700</v>
          </cell>
          <cell r="U431" t="str">
            <v>09.06.26</v>
          </cell>
          <cell r="V431">
            <v>1.7139204816534085E-2</v>
          </cell>
          <cell r="W431">
            <v>1.3235181588813563E-3</v>
          </cell>
          <cell r="X431" t="str">
            <v xml:space="preserve">STABLE </v>
          </cell>
          <cell r="Y431" t="str">
            <v>BPTP</v>
          </cell>
          <cell r="Z431" t="str">
            <v>PAID</v>
          </cell>
          <cell r="AA431" t="str">
            <v>BPTP</v>
          </cell>
          <cell r="AB431" t="str">
            <v>Financail problem</v>
          </cell>
          <cell r="AC431">
            <v>25</v>
          </cell>
          <cell r="AD431" t="str">
            <v>CAVA</v>
          </cell>
          <cell r="AF431" t="str">
            <v>-</v>
          </cell>
          <cell r="AH431" t="str">
            <v>YERWADA</v>
          </cell>
          <cell r="AL431">
            <v>3248</v>
          </cell>
          <cell r="AM431">
            <v>25128.639999999999</v>
          </cell>
          <cell r="AN431">
            <v>26</v>
          </cell>
          <cell r="AO431">
            <v>25</v>
          </cell>
          <cell r="AP431" t="str">
            <v>STABLE</v>
          </cell>
          <cell r="AV431" t="str">
            <v>MH12WL2154</v>
          </cell>
          <cell r="AW431" t="str">
            <v>HONDA ACTIVA 6G DLX BS VI</v>
          </cell>
          <cell r="AX431">
            <v>45303</v>
          </cell>
          <cell r="AY431">
            <v>36</v>
          </cell>
          <cell r="AZ431" t="str">
            <v>10.07.26</v>
          </cell>
          <cell r="BA431" t="str">
            <v>VIJAY NIKAM</v>
          </cell>
          <cell r="EO431">
            <v>1</v>
          </cell>
          <cell r="ER431">
            <v>1</v>
          </cell>
          <cell r="ES431">
            <v>1</v>
          </cell>
          <cell r="ET431" t="str">
            <v>ZBHT0012</v>
          </cell>
        </row>
        <row r="432">
          <cell r="A432">
            <v>461264401</v>
          </cell>
          <cell r="B432" t="str">
            <v>SAPANA GANGADHAR PAWAR</v>
          </cell>
          <cell r="I432">
            <v>3109</v>
          </cell>
          <cell r="J432">
            <v>5300</v>
          </cell>
          <cell r="K432">
            <v>2433</v>
          </cell>
          <cell r="L432">
            <v>8409</v>
          </cell>
          <cell r="M432">
            <v>2</v>
          </cell>
          <cell r="N432" t="str">
            <v>FLOW</v>
          </cell>
          <cell r="O432" t="str">
            <v>UNPAID</v>
          </cell>
          <cell r="P432" t="str">
            <v>AKSHAY KARALE</v>
          </cell>
          <cell r="Q432">
            <v>25127</v>
          </cell>
          <cell r="R432">
            <v>242</v>
          </cell>
          <cell r="S432">
            <v>0</v>
          </cell>
          <cell r="T432">
            <v>5850</v>
          </cell>
          <cell r="U432" t="str">
            <v>20.06.26</v>
          </cell>
          <cell r="V432">
            <v>0.11360337452704633</v>
          </cell>
          <cell r="W432">
            <v>4.6718697664697656E-3</v>
          </cell>
          <cell r="X432" t="str">
            <v xml:space="preserve">STABLE </v>
          </cell>
          <cell r="Y432" t="str">
            <v>PTP</v>
          </cell>
          <cell r="Z432" t="str">
            <v>PTP</v>
          </cell>
          <cell r="AA432" t="str">
            <v>PTP</v>
          </cell>
          <cell r="AC432">
            <v>22</v>
          </cell>
          <cell r="AD432" t="str">
            <v>CAVA</v>
          </cell>
          <cell r="AF432" t="str">
            <v>-</v>
          </cell>
          <cell r="AH432" t="str">
            <v>BHOR</v>
          </cell>
          <cell r="AL432">
            <v>5300</v>
          </cell>
          <cell r="AM432">
            <v>25127</v>
          </cell>
          <cell r="AN432">
            <v>57</v>
          </cell>
          <cell r="AO432">
            <v>86</v>
          </cell>
          <cell r="AP432" t="str">
            <v>FLOW</v>
          </cell>
          <cell r="AU432" t="str">
            <v>REGULAR</v>
          </cell>
          <cell r="AV432" t="str">
            <v>MH12WH6963</v>
          </cell>
          <cell r="AW432" t="str">
            <v>BAJAJ PLATINA 110 5 SPEED DISC ABS</v>
          </cell>
          <cell r="AX432">
            <v>45287</v>
          </cell>
          <cell r="AY432">
            <v>36</v>
          </cell>
          <cell r="AZ432" t="str">
            <v>02.07.26</v>
          </cell>
          <cell r="BA432" t="str">
            <v>VIJAY NIKAM</v>
          </cell>
          <cell r="EO432">
            <v>1</v>
          </cell>
          <cell r="ER432">
            <v>1</v>
          </cell>
          <cell r="ES432">
            <v>1</v>
          </cell>
          <cell r="ET432" t="str">
            <v>DUWT0011</v>
          </cell>
          <cell r="EU432" t="str">
            <v>k2rB7O674OMm</v>
          </cell>
          <cell r="EV432" t="str">
            <v>Allocated</v>
          </cell>
          <cell r="EW432" t="str">
            <v>Promise To Pay (PTP)</v>
          </cell>
          <cell r="EX432" t="str">
            <v>Customer home visit from east to pay amount. 3500 ptp date 15.07.2026</v>
          </cell>
          <cell r="EY432">
            <v>46218</v>
          </cell>
        </row>
        <row r="433">
          <cell r="A433">
            <v>462291870</v>
          </cell>
          <cell r="B433" t="str">
            <v>AMOL HARIBHAU CHAVAN</v>
          </cell>
          <cell r="I433">
            <v>3355</v>
          </cell>
          <cell r="J433">
            <v>16474.330000000002</v>
          </cell>
          <cell r="K433">
            <v>3647.3300000000017</v>
          </cell>
          <cell r="L433">
            <v>19829.330000000002</v>
          </cell>
          <cell r="M433">
            <v>5</v>
          </cell>
          <cell r="N433" t="str">
            <v>FLOW</v>
          </cell>
          <cell r="O433" t="str">
            <v>UNPAID</v>
          </cell>
          <cell r="P433" t="str">
            <v>TANAJI SURVASE</v>
          </cell>
          <cell r="Q433">
            <v>24935</v>
          </cell>
          <cell r="R433">
            <v>593</v>
          </cell>
          <cell r="S433">
            <v>0</v>
          </cell>
          <cell r="T433">
            <v>2700</v>
          </cell>
          <cell r="U433" t="str">
            <v>FLOW</v>
          </cell>
          <cell r="V433">
            <v>0.11333577291974541</v>
          </cell>
          <cell r="W433">
            <v>1.1146115421652648E-2</v>
          </cell>
          <cell r="X433" t="str">
            <v xml:space="preserve">STABLE </v>
          </cell>
          <cell r="Y433" t="str">
            <v>MPTP</v>
          </cell>
          <cell r="Z433" t="str">
            <v>NC</v>
          </cell>
          <cell r="AA433" t="str">
            <v>MPTP</v>
          </cell>
          <cell r="AB433" t="str">
            <v>Shifted</v>
          </cell>
          <cell r="AC433">
            <v>22</v>
          </cell>
          <cell r="AD433" t="str">
            <v>CAVNA</v>
          </cell>
          <cell r="AF433" t="str">
            <v>ELG</v>
          </cell>
          <cell r="AH433" t="str">
            <v>WAKAD</v>
          </cell>
          <cell r="AL433">
            <v>16474.330000000002</v>
          </cell>
          <cell r="AM433">
            <v>24935</v>
          </cell>
          <cell r="AN433">
            <v>146</v>
          </cell>
          <cell r="AO433">
            <v>175</v>
          </cell>
          <cell r="AP433" t="str">
            <v>FLOW</v>
          </cell>
          <cell r="AU433" t="str">
            <v>NPA</v>
          </cell>
          <cell r="AV433" t="str">
            <v>MH23BK2667</v>
          </cell>
          <cell r="AW433" t="str">
            <v>SPLENDORPLUS I3S DRS C FI BLACKACNT</v>
          </cell>
          <cell r="AX433">
            <v>45371</v>
          </cell>
          <cell r="AY433">
            <v>30</v>
          </cell>
          <cell r="AZ433" t="str">
            <v>02.07.26</v>
          </cell>
          <cell r="BA433" t="str">
            <v>KAILASH ATKARI</v>
          </cell>
          <cell r="BI433">
            <v>1</v>
          </cell>
          <cell r="ER433">
            <v>1</v>
          </cell>
          <cell r="ES433">
            <v>1</v>
          </cell>
          <cell r="ET433" t="str">
            <v>DUWT0030</v>
          </cell>
          <cell r="EU433" t="str">
            <v>komQOh4Mum</v>
          </cell>
          <cell r="EV433" t="str">
            <v>Allocated</v>
          </cell>
          <cell r="EW433" t="str">
            <v>Shifted (NC_SFTD)</v>
          </cell>
          <cell r="EX433" t="str">
            <v xml:space="preserve">We had visited to customer but customer shifted </v>
          </cell>
          <cell r="EY433">
            <v>46206</v>
          </cell>
        </row>
        <row r="434">
          <cell r="A434">
            <v>464475400</v>
          </cell>
          <cell r="B434" t="str">
            <v>MADHAV ASHOK DUBUKWAD</v>
          </cell>
          <cell r="H434" t="str">
            <v>BANK RB 16</v>
          </cell>
          <cell r="I434">
            <v>4363</v>
          </cell>
          <cell r="J434">
            <v>4363</v>
          </cell>
          <cell r="K434">
            <v>4431</v>
          </cell>
          <cell r="L434">
            <v>8726</v>
          </cell>
          <cell r="M434">
            <v>1</v>
          </cell>
          <cell r="N434" t="str">
            <v>RB</v>
          </cell>
          <cell r="O434" t="str">
            <v>UNPAID</v>
          </cell>
          <cell r="P434" t="str">
            <v>SUNNY SHINDE</v>
          </cell>
          <cell r="Q434">
            <v>24611</v>
          </cell>
          <cell r="R434">
            <v>68</v>
          </cell>
          <cell r="S434">
            <v>0</v>
          </cell>
          <cell r="T434">
            <v>463</v>
          </cell>
          <cell r="U434" t="str">
            <v>-</v>
          </cell>
          <cell r="V434">
            <v>2.6188037601088923E-2</v>
          </cell>
          <cell r="W434">
            <v>1.296254210662776E-3</v>
          </cell>
          <cell r="X434" t="str">
            <v>RB</v>
          </cell>
          <cell r="Y434" t="str">
            <v>PAID</v>
          </cell>
          <cell r="Z434" t="str">
            <v>-</v>
          </cell>
          <cell r="AA434" t="str">
            <v>NC</v>
          </cell>
          <cell r="AB434" t="str">
            <v>Add not found</v>
          </cell>
          <cell r="AD434" t="str">
            <v>CNAVNA</v>
          </cell>
          <cell r="AF434" t="str">
            <v>-</v>
          </cell>
          <cell r="AH434" t="str">
            <v>BANNER</v>
          </cell>
          <cell r="AL434">
            <v>4363</v>
          </cell>
          <cell r="AM434">
            <v>24611</v>
          </cell>
          <cell r="AN434">
            <v>26</v>
          </cell>
          <cell r="AO434">
            <v>0</v>
          </cell>
          <cell r="AP434" t="str">
            <v>RB</v>
          </cell>
          <cell r="AU434" t="str">
            <v>REGULAR</v>
          </cell>
          <cell r="AV434" t="str">
            <v>MH12XJ9431</v>
          </cell>
          <cell r="AW434" t="str">
            <v>SPLENDOR PLUS DRS CAST FI BLACK</v>
          </cell>
          <cell r="AX434">
            <v>45593</v>
          </cell>
          <cell r="AY434">
            <v>24</v>
          </cell>
          <cell r="AZ434" t="str">
            <v>02.07.26</v>
          </cell>
          <cell r="BA434" t="str">
            <v>KAILASH ATKARI</v>
          </cell>
          <cell r="BL434">
            <v>1</v>
          </cell>
          <cell r="CG434">
            <v>1</v>
          </cell>
          <cell r="ER434">
            <v>2</v>
          </cell>
          <cell r="ES434">
            <v>1</v>
          </cell>
          <cell r="ET434" t="str">
            <v>DUWT0023</v>
          </cell>
          <cell r="EU434" t="str">
            <v>k6xBR5M5yb7</v>
          </cell>
          <cell r="EV434" t="str">
            <v>Allocated</v>
          </cell>
          <cell r="EW434" t="str">
            <v>Address Not Found (NC_ANF)</v>
          </cell>
          <cell r="EX434" t="str">
            <v xml:space="preserve">Customer shifted from residence address </v>
          </cell>
          <cell r="EY434">
            <v>46207</v>
          </cell>
        </row>
        <row r="435">
          <cell r="A435">
            <v>461361123</v>
          </cell>
          <cell r="B435" t="str">
            <v>BABAN SHANKAR DIVEKAR</v>
          </cell>
          <cell r="C435" t="str">
            <v>COLLECT</v>
          </cell>
          <cell r="D435" t="str">
            <v>06.07.26</v>
          </cell>
          <cell r="E435">
            <v>4000</v>
          </cell>
          <cell r="I435">
            <v>3839</v>
          </cell>
          <cell r="J435">
            <v>10492</v>
          </cell>
          <cell r="K435">
            <v>3154</v>
          </cell>
          <cell r="L435">
            <v>10331</v>
          </cell>
          <cell r="M435">
            <v>3</v>
          </cell>
          <cell r="N435" t="str">
            <v xml:space="preserve">STABLE </v>
          </cell>
          <cell r="O435" t="str">
            <v>PAID</v>
          </cell>
          <cell r="P435" t="str">
            <v>HARIDAS DIVATE</v>
          </cell>
          <cell r="Q435">
            <v>24578</v>
          </cell>
          <cell r="R435">
            <v>340</v>
          </cell>
          <cell r="S435">
            <v>0</v>
          </cell>
          <cell r="T435">
            <v>0</v>
          </cell>
          <cell r="U435" t="str">
            <v>FLOW</v>
          </cell>
          <cell r="V435">
            <v>0.19296992156524059</v>
          </cell>
          <cell r="W435">
            <v>7.8716692062872455E-3</v>
          </cell>
          <cell r="X435" t="str">
            <v xml:space="preserve">STABLE </v>
          </cell>
          <cell r="Y435" t="str">
            <v>PAID</v>
          </cell>
          <cell r="Z435" t="str">
            <v>MPTP</v>
          </cell>
          <cell r="AA435" t="str">
            <v>PAID</v>
          </cell>
          <cell r="AB435" t="str">
            <v>Shifted</v>
          </cell>
          <cell r="AD435" t="str">
            <v>CAVNA</v>
          </cell>
          <cell r="AF435" t="str">
            <v>ELG</v>
          </cell>
          <cell r="AH435" t="str">
            <v>JUNNAR</v>
          </cell>
          <cell r="AL435">
            <v>10492</v>
          </cell>
          <cell r="AM435">
            <v>24578</v>
          </cell>
          <cell r="AN435">
            <v>87</v>
          </cell>
          <cell r="AO435">
            <v>86</v>
          </cell>
          <cell r="AP435" t="str">
            <v>STABLE</v>
          </cell>
          <cell r="AU435" t="str">
            <v>REGULAR</v>
          </cell>
          <cell r="AV435" t="str">
            <v>MH14LG6861</v>
          </cell>
          <cell r="AW435" t="str">
            <v>HONDA ACTIVA 6G H SMART</v>
          </cell>
          <cell r="AX435">
            <v>45294</v>
          </cell>
          <cell r="AY435">
            <v>34</v>
          </cell>
          <cell r="AZ435" t="str">
            <v>02.07.26</v>
          </cell>
          <cell r="BA435" t="str">
            <v>KAILASH ATKARI</v>
          </cell>
          <cell r="BI435">
            <v>1</v>
          </cell>
          <cell r="BR435">
            <v>2</v>
          </cell>
          <cell r="ER435">
            <v>3</v>
          </cell>
          <cell r="ES435">
            <v>1</v>
          </cell>
          <cell r="ET435" t="str">
            <v>ZBHT0021</v>
          </cell>
          <cell r="EU435" t="str">
            <v>BP-tF96r_DMc</v>
          </cell>
          <cell r="EV435" t="str">
            <v>Allocated</v>
          </cell>
          <cell r="EW435" t="str">
            <v>Payment (PAID)</v>
          </cell>
          <cell r="EX435" t="str">
            <v>Payment (PAID)</v>
          </cell>
          <cell r="EY435">
            <v>46209</v>
          </cell>
        </row>
        <row r="436">
          <cell r="A436">
            <v>462615275</v>
          </cell>
          <cell r="B436" t="str">
            <v>RAJESH GANGARAM JADHAV</v>
          </cell>
          <cell r="C436" t="str">
            <v>ONLINE</v>
          </cell>
          <cell r="D436" t="str">
            <v>30.07.26</v>
          </cell>
          <cell r="E436">
            <v>5300</v>
          </cell>
          <cell r="I436">
            <v>5136</v>
          </cell>
          <cell r="J436">
            <v>4983</v>
          </cell>
          <cell r="K436">
            <v>5064</v>
          </cell>
          <cell r="L436">
            <v>4819</v>
          </cell>
          <cell r="M436">
            <v>1</v>
          </cell>
          <cell r="N436" t="str">
            <v xml:space="preserve">STABLE </v>
          </cell>
          <cell r="O436" t="str">
            <v>PAID</v>
          </cell>
          <cell r="P436" t="str">
            <v>AKSHAY KARALE</v>
          </cell>
          <cell r="Q436">
            <v>24502</v>
          </cell>
          <cell r="R436">
            <v>81</v>
          </cell>
          <cell r="S436">
            <v>0</v>
          </cell>
          <cell r="T436">
            <v>1276</v>
          </cell>
          <cell r="U436" t="str">
            <v>26.06.26</v>
          </cell>
          <cell r="V436">
            <v>2.0910679641893304E-2</v>
          </cell>
          <cell r="W436">
            <v>1.2905132123708642E-3</v>
          </cell>
          <cell r="X436" t="str">
            <v>FLOW</v>
          </cell>
          <cell r="Y436" t="str">
            <v>BPTP</v>
          </cell>
          <cell r="Z436" t="str">
            <v>PTP</v>
          </cell>
          <cell r="AA436" t="str">
            <v>BPTP</v>
          </cell>
          <cell r="AB436" t="str">
            <v>Financail problem</v>
          </cell>
          <cell r="AC436">
            <v>20</v>
          </cell>
          <cell r="AD436" t="str">
            <v>CAVA</v>
          </cell>
          <cell r="AF436" t="str">
            <v>-</v>
          </cell>
          <cell r="AH436" t="str">
            <v>BHOR</v>
          </cell>
          <cell r="AL436">
            <v>4983</v>
          </cell>
          <cell r="AM436">
            <v>24502</v>
          </cell>
          <cell r="AN436">
            <v>26</v>
          </cell>
          <cell r="AO436">
            <v>55</v>
          </cell>
          <cell r="AP436" t="str">
            <v>FLOW</v>
          </cell>
          <cell r="AU436" t="str">
            <v>REGULAR</v>
          </cell>
          <cell r="AV436" t="str">
            <v>MH12WS7624</v>
          </cell>
          <cell r="AW436" t="str">
            <v>BAJAJ PULSAR 150 TWIN DISC ABS</v>
          </cell>
          <cell r="AX436">
            <v>45400</v>
          </cell>
          <cell r="AY436">
            <v>30</v>
          </cell>
          <cell r="AZ436" t="str">
            <v>02.07.26</v>
          </cell>
          <cell r="BA436" t="str">
            <v>VIJAY NIKAM</v>
          </cell>
          <cell r="CM436">
            <v>1</v>
          </cell>
          <cell r="ER436">
            <v>1</v>
          </cell>
          <cell r="ES436">
            <v>1</v>
          </cell>
          <cell r="ET436" t="str">
            <v>DUWT0011</v>
          </cell>
          <cell r="EU436" t="str">
            <v>Bote4d0st9</v>
          </cell>
          <cell r="EV436" t="str">
            <v>Allocated</v>
          </cell>
          <cell r="EW436" t="e">
            <v>#N/A</v>
          </cell>
          <cell r="EX436" t="e">
            <v>#N/A</v>
          </cell>
          <cell r="EY436" t="e">
            <v>#N/A</v>
          </cell>
        </row>
        <row r="437">
          <cell r="A437">
            <v>462338520</v>
          </cell>
          <cell r="B437" t="str">
            <v>SANDHYA YUVRAJ ISAVE</v>
          </cell>
          <cell r="I437">
            <v>3753</v>
          </cell>
          <cell r="J437">
            <v>11158</v>
          </cell>
          <cell r="K437">
            <v>4183</v>
          </cell>
          <cell r="L437">
            <v>14911</v>
          </cell>
          <cell r="M437">
            <v>3</v>
          </cell>
          <cell r="N437" t="str">
            <v>FLOW</v>
          </cell>
          <cell r="O437" t="str">
            <v>UNPAID</v>
          </cell>
          <cell r="P437" t="str">
            <v>TANAJI SURVASE</v>
          </cell>
          <cell r="Q437">
            <v>24405</v>
          </cell>
          <cell r="R437">
            <v>531</v>
          </cell>
          <cell r="S437">
            <v>0</v>
          </cell>
          <cell r="T437">
            <v>2893</v>
          </cell>
          <cell r="U437" t="str">
            <v>FLOW</v>
          </cell>
          <cell r="V437">
            <v>0.1497570015463538</v>
          </cell>
          <cell r="W437">
            <v>7.8162619814240459E-3</v>
          </cell>
          <cell r="X437" t="str">
            <v>FLOW</v>
          </cell>
          <cell r="Y437" t="str">
            <v>NC</v>
          </cell>
          <cell r="Z437" t="str">
            <v>NC</v>
          </cell>
          <cell r="AA437" t="str">
            <v>NC</v>
          </cell>
          <cell r="AB437" t="str">
            <v>Add not found</v>
          </cell>
          <cell r="AD437" t="str">
            <v>CNVANA</v>
          </cell>
          <cell r="AF437" t="str">
            <v>ELG</v>
          </cell>
          <cell r="AH437" t="str">
            <v xml:space="preserve">MULSHI </v>
          </cell>
          <cell r="AL437">
            <v>11158</v>
          </cell>
          <cell r="AM437">
            <v>24405</v>
          </cell>
          <cell r="AN437">
            <v>87</v>
          </cell>
          <cell r="AO437">
            <v>116</v>
          </cell>
          <cell r="AP437" t="str">
            <v>FLOW</v>
          </cell>
          <cell r="AU437" t="str">
            <v>REGULAR</v>
          </cell>
          <cell r="AV437" t="str">
            <v>MH14LM4260</v>
          </cell>
          <cell r="AW437" t="str">
            <v>HONDA ACTIVA DLX</v>
          </cell>
          <cell r="AX437">
            <v>45377</v>
          </cell>
          <cell r="AY437">
            <v>30</v>
          </cell>
          <cell r="AZ437" t="str">
            <v>02.07.26</v>
          </cell>
          <cell r="BA437" t="str">
            <v>KAILASH ATKARI</v>
          </cell>
          <cell r="BF437">
            <v>1</v>
          </cell>
          <cell r="CS437">
            <v>2</v>
          </cell>
          <cell r="ER437">
            <v>3</v>
          </cell>
          <cell r="ES437">
            <v>1</v>
          </cell>
          <cell r="ET437" t="str">
            <v>DUWT0030</v>
          </cell>
          <cell r="EU437" t="str">
            <v>AoX3q6qHEc</v>
          </cell>
          <cell r="EV437" t="str">
            <v>Allocated</v>
          </cell>
          <cell r="EW437" t="str">
            <v>Address Not Found (NC_ANF)</v>
          </cell>
          <cell r="EX437" t="str">
            <v xml:space="preserve">Address not found </v>
          </cell>
          <cell r="EY437">
            <v>46205</v>
          </cell>
        </row>
        <row r="438">
          <cell r="A438">
            <v>461279153</v>
          </cell>
          <cell r="B438" t="str">
            <v>UJWALA SATISH MANE</v>
          </cell>
          <cell r="I438">
            <v>3281</v>
          </cell>
          <cell r="J438">
            <v>2874.45</v>
          </cell>
          <cell r="K438">
            <v>2874.45</v>
          </cell>
          <cell r="L438">
            <v>6155.45</v>
          </cell>
          <cell r="M438">
            <v>1</v>
          </cell>
          <cell r="N438" t="str">
            <v>FLOW</v>
          </cell>
          <cell r="O438" t="str">
            <v>UNPAID</v>
          </cell>
          <cell r="P438" t="str">
            <v>TANAJI SURVASE</v>
          </cell>
          <cell r="Q438">
            <v>24403.45</v>
          </cell>
          <cell r="R438">
            <v>0</v>
          </cell>
          <cell r="S438">
            <v>0</v>
          </cell>
          <cell r="T438">
            <v>900</v>
          </cell>
          <cell r="U438" t="str">
            <v>27.06.26</v>
          </cell>
          <cell r="V438">
            <v>3.5303591764275138E-2</v>
          </cell>
          <cell r="W438">
            <v>1.2853226125390485E-3</v>
          </cell>
          <cell r="X438" t="str">
            <v xml:space="preserve">STABLE </v>
          </cell>
          <cell r="Y438" t="str">
            <v>MPTP</v>
          </cell>
          <cell r="Z438" t="str">
            <v>NC</v>
          </cell>
          <cell r="AA438" t="str">
            <v>MPTP</v>
          </cell>
          <cell r="AB438" t="str">
            <v>Add not found</v>
          </cell>
          <cell r="AC438">
            <v>31</v>
          </cell>
          <cell r="AD438" t="str">
            <v>CAVNA</v>
          </cell>
          <cell r="AF438" t="str">
            <v>-</v>
          </cell>
          <cell r="AH438" t="str">
            <v>PUNWALE</v>
          </cell>
          <cell r="AL438">
            <v>3774.45</v>
          </cell>
          <cell r="AM438">
            <v>24403.45</v>
          </cell>
          <cell r="AN438">
            <v>26</v>
          </cell>
          <cell r="AO438">
            <v>55</v>
          </cell>
          <cell r="AP438" t="str">
            <v>FLOW</v>
          </cell>
          <cell r="AU438" t="str">
            <v>REGULAR</v>
          </cell>
          <cell r="AV438" t="str">
            <v>MH14LG6760</v>
          </cell>
          <cell r="AW438" t="str">
            <v>TVS SCOOTY ZEST</v>
          </cell>
          <cell r="AX438">
            <v>45288</v>
          </cell>
          <cell r="AY438">
            <v>36</v>
          </cell>
          <cell r="AZ438" t="str">
            <v>10.07.26</v>
          </cell>
          <cell r="BA438" t="str">
            <v>KAILASH ATKARI</v>
          </cell>
          <cell r="CG438">
            <v>1</v>
          </cell>
          <cell r="ER438">
            <v>1</v>
          </cell>
          <cell r="ES438">
            <v>1</v>
          </cell>
          <cell r="ET438" t="str">
            <v>DUWT0030</v>
          </cell>
        </row>
        <row r="439">
          <cell r="A439">
            <v>459484458</v>
          </cell>
          <cell r="B439" t="str">
            <v>ARBAJ ALTAF SHAIKH</v>
          </cell>
          <cell r="I439">
            <v>2915</v>
          </cell>
          <cell r="J439">
            <v>17489</v>
          </cell>
          <cell r="K439">
            <v>3589</v>
          </cell>
          <cell r="L439">
            <v>20404</v>
          </cell>
          <cell r="M439">
            <v>6</v>
          </cell>
          <cell r="N439" t="str">
            <v>FLOW</v>
          </cell>
          <cell r="O439" t="str">
            <v>UNPAID</v>
          </cell>
          <cell r="P439" t="str">
            <v>AMOL DHUMAL</v>
          </cell>
          <cell r="Q439">
            <v>24318</v>
          </cell>
          <cell r="R439">
            <v>675</v>
          </cell>
          <cell r="S439">
            <v>0</v>
          </cell>
          <cell r="T439">
            <v>3150</v>
          </cell>
          <cell r="U439" t="str">
            <v>FLOW</v>
          </cell>
          <cell r="V439">
            <v>4.1877834617339516E-2</v>
          </cell>
          <cell r="W439">
            <v>1.0629455059205583E-2</v>
          </cell>
          <cell r="X439" t="str">
            <v>FLOW</v>
          </cell>
          <cell r="Y439" t="str">
            <v>NC</v>
          </cell>
          <cell r="Z439" t="str">
            <v>NC</v>
          </cell>
          <cell r="AA439" t="str">
            <v>NC</v>
          </cell>
          <cell r="AB439" t="str">
            <v>Shifted</v>
          </cell>
          <cell r="AD439" t="str">
            <v>CNVANA</v>
          </cell>
          <cell r="AF439" t="str">
            <v>ELG</v>
          </cell>
          <cell r="AH439" t="str">
            <v>TALEGAON DHAMDHERE</v>
          </cell>
          <cell r="AL439">
            <v>17489</v>
          </cell>
          <cell r="AM439">
            <v>24318</v>
          </cell>
          <cell r="AN439">
            <v>177</v>
          </cell>
          <cell r="AO439">
            <v>206</v>
          </cell>
          <cell r="AP439" t="str">
            <v>FLOW</v>
          </cell>
          <cell r="AU439" t="str">
            <v>NPA</v>
          </cell>
          <cell r="AV439" t="str">
            <v>MH12VU2754</v>
          </cell>
          <cell r="AW439" t="str">
            <v>SUP SPLENDOR XTEC DISC</v>
          </cell>
          <cell r="AX439">
            <v>45159</v>
          </cell>
          <cell r="AY439">
            <v>36</v>
          </cell>
          <cell r="AZ439" t="str">
            <v>02.07.26</v>
          </cell>
          <cell r="BA439" t="str">
            <v>KAILASH ATKARI</v>
          </cell>
          <cell r="BI439">
            <v>1</v>
          </cell>
          <cell r="ER439">
            <v>1</v>
          </cell>
          <cell r="ES439">
            <v>1</v>
          </cell>
          <cell r="ET439" t="str">
            <v>ZBHT0024</v>
          </cell>
          <cell r="EU439" t="str">
            <v>kPakB_dCL9Om</v>
          </cell>
          <cell r="EV439" t="str">
            <v>Allocated</v>
          </cell>
          <cell r="EW439" t="str">
            <v>Shifted (NC_SFTD)</v>
          </cell>
          <cell r="EX439" t="str">
            <v xml:space="preserve">Customer shifted </v>
          </cell>
          <cell r="EY439">
            <v>46206</v>
          </cell>
        </row>
        <row r="440">
          <cell r="A440">
            <v>461195835</v>
          </cell>
          <cell r="B440" t="str">
            <v>AARTI DEVI</v>
          </cell>
          <cell r="C440" t="str">
            <v>ONLINE</v>
          </cell>
          <cell r="D440" t="str">
            <v>26.07.26</v>
          </cell>
          <cell r="E440">
            <v>3300</v>
          </cell>
          <cell r="I440">
            <v>3202</v>
          </cell>
          <cell r="J440">
            <v>3193.24</v>
          </cell>
          <cell r="K440">
            <v>3275.24</v>
          </cell>
          <cell r="L440">
            <v>3095.24</v>
          </cell>
          <cell r="M440">
            <v>1</v>
          </cell>
          <cell r="N440" t="str">
            <v xml:space="preserve">STABLE </v>
          </cell>
          <cell r="O440" t="str">
            <v>PAID</v>
          </cell>
          <cell r="P440" t="str">
            <v>TANAJI SURVASE</v>
          </cell>
          <cell r="Q440">
            <v>23815</v>
          </cell>
          <cell r="R440">
            <v>82</v>
          </cell>
          <cell r="S440">
            <v>0</v>
          </cell>
          <cell r="T440">
            <v>6750</v>
          </cell>
          <cell r="U440" t="str">
            <v>27.06.26</v>
          </cell>
          <cell r="V440">
            <v>3.4452302353405455E-2</v>
          </cell>
          <cell r="W440">
            <v>1.2543291222190894E-3</v>
          </cell>
          <cell r="X440" t="str">
            <v xml:space="preserve">STABLE </v>
          </cell>
          <cell r="Y440" t="str">
            <v>PTP</v>
          </cell>
          <cell r="Z440" t="str">
            <v>PTP</v>
          </cell>
          <cell r="AA440" t="str">
            <v>PTP</v>
          </cell>
          <cell r="AC440">
            <v>25</v>
          </cell>
          <cell r="AD440" t="str">
            <v>CAVA</v>
          </cell>
          <cell r="AF440" t="str">
            <v>-</v>
          </cell>
          <cell r="AH440" t="str">
            <v>MARUNJI</v>
          </cell>
          <cell r="AL440">
            <v>3193.24</v>
          </cell>
          <cell r="AM440">
            <v>23815</v>
          </cell>
          <cell r="AN440">
            <v>26</v>
          </cell>
          <cell r="AO440">
            <v>25</v>
          </cell>
          <cell r="AP440" t="str">
            <v>STABLE</v>
          </cell>
          <cell r="AU440" t="str">
            <v>REGULAR</v>
          </cell>
          <cell r="AV440" t="str">
            <v>MH14LG2843</v>
          </cell>
          <cell r="AW440" t="str">
            <v>HF DELUXE DRS C I3S FI</v>
          </cell>
          <cell r="AX440">
            <v>45281</v>
          </cell>
          <cell r="AY440">
            <v>36</v>
          </cell>
          <cell r="AZ440" t="str">
            <v>02.07.26</v>
          </cell>
          <cell r="BA440" t="str">
            <v>KAILASH ATKARI</v>
          </cell>
          <cell r="BI440">
            <v>1</v>
          </cell>
          <cell r="ER440">
            <v>1</v>
          </cell>
          <cell r="ES440">
            <v>1</v>
          </cell>
          <cell r="ET440" t="str">
            <v>DUWT0030</v>
          </cell>
          <cell r="EU440" t="str">
            <v>A6YkBumV_NIm</v>
          </cell>
          <cell r="EV440" t="str">
            <v>Allocated</v>
          </cell>
          <cell r="EW440" t="str">
            <v>Door Locked (NC_DL)</v>
          </cell>
          <cell r="EX440" t="str">
            <v xml:space="preserve">Door lock </v>
          </cell>
          <cell r="EY440">
            <v>46206</v>
          </cell>
        </row>
        <row r="441">
          <cell r="A441">
            <v>460087897</v>
          </cell>
          <cell r="B441" t="str">
            <v>DATTATRAY GANPATRAV BALINAWAR</v>
          </cell>
          <cell r="C441" t="str">
            <v>COLLECT</v>
          </cell>
          <cell r="D441" t="str">
            <v>14.07.26</v>
          </cell>
          <cell r="E441">
            <v>70</v>
          </cell>
          <cell r="I441">
            <v>4950</v>
          </cell>
          <cell r="J441">
            <v>4944</v>
          </cell>
          <cell r="K441">
            <v>5012</v>
          </cell>
          <cell r="L441">
            <v>9824</v>
          </cell>
          <cell r="M441">
            <v>1</v>
          </cell>
          <cell r="N441" t="str">
            <v xml:space="preserve">STABLE </v>
          </cell>
          <cell r="O441" t="str">
            <v>PAID</v>
          </cell>
          <cell r="P441" t="str">
            <v>AMOL DHUMAL</v>
          </cell>
          <cell r="Q441">
            <v>23793.69</v>
          </cell>
          <cell r="R441">
            <v>68</v>
          </cell>
          <cell r="S441">
            <v>0</v>
          </cell>
          <cell r="T441">
            <v>4950</v>
          </cell>
          <cell r="U441" t="str">
            <v>12.06.26</v>
          </cell>
          <cell r="V441">
            <v>1.4953168302728867E-2</v>
          </cell>
          <cell r="W441">
            <v>1.2532067307181661E-3</v>
          </cell>
          <cell r="X441" t="str">
            <v xml:space="preserve">STABLE </v>
          </cell>
          <cell r="Y441" t="str">
            <v>PAID</v>
          </cell>
          <cell r="Z441" t="str">
            <v>PAID</v>
          </cell>
          <cell r="AA441" t="str">
            <v>PAID</v>
          </cell>
          <cell r="AF441" t="str">
            <v>-</v>
          </cell>
          <cell r="AH441" t="str">
            <v>ALEGAON PAGA</v>
          </cell>
          <cell r="AL441">
            <v>9962</v>
          </cell>
          <cell r="AM441">
            <v>23793.69</v>
          </cell>
          <cell r="AN441">
            <v>26</v>
          </cell>
          <cell r="AO441">
            <v>25</v>
          </cell>
          <cell r="AP441" t="str">
            <v>STABLE</v>
          </cell>
          <cell r="AU441" t="str">
            <v>REGULAR</v>
          </cell>
          <cell r="AV441" t="str">
            <v>MH12VY4771</v>
          </cell>
          <cell r="AW441" t="str">
            <v>HONDA UNICORN 160 BSVI</v>
          </cell>
          <cell r="AX441">
            <v>45210</v>
          </cell>
          <cell r="AY441">
            <v>36</v>
          </cell>
          <cell r="AZ441" t="str">
            <v>10.07.26</v>
          </cell>
          <cell r="BA441" t="str">
            <v>KAILASH ATKARI</v>
          </cell>
          <cell r="CP441">
            <v>2</v>
          </cell>
          <cell r="ER441">
            <v>2</v>
          </cell>
          <cell r="ES441">
            <v>1</v>
          </cell>
          <cell r="ET441" t="str">
            <v>ZBHT0024</v>
          </cell>
        </row>
        <row r="442">
          <cell r="A442">
            <v>464290127</v>
          </cell>
          <cell r="B442" t="str">
            <v>SANGEETA BALAJI HATAGALE</v>
          </cell>
          <cell r="H442" t="str">
            <v>BANK STABLE 16</v>
          </cell>
          <cell r="I442">
            <v>4969</v>
          </cell>
          <cell r="J442">
            <v>4959</v>
          </cell>
          <cell r="K442">
            <v>4963</v>
          </cell>
          <cell r="L442">
            <v>9928</v>
          </cell>
          <cell r="M442">
            <v>1</v>
          </cell>
          <cell r="N442" t="str">
            <v xml:space="preserve">STABLE </v>
          </cell>
          <cell r="O442" t="str">
            <v>UNPAID</v>
          </cell>
          <cell r="P442" t="str">
            <v>TANAJI SURVASE</v>
          </cell>
          <cell r="Q442">
            <v>23714</v>
          </cell>
          <cell r="R442">
            <v>4</v>
          </cell>
          <cell r="S442">
            <v>0</v>
          </cell>
          <cell r="T442">
            <v>2037</v>
          </cell>
          <cell r="U442" t="str">
            <v>-</v>
          </cell>
          <cell r="V442">
            <v>3.4306189292826243E-2</v>
          </cell>
          <cell r="W442">
            <v>1.2490094815999786E-3</v>
          </cell>
          <cell r="X442" t="str">
            <v xml:space="preserve">STABLE </v>
          </cell>
          <cell r="Y442" t="str">
            <v>NC</v>
          </cell>
          <cell r="Z442" t="str">
            <v>-</v>
          </cell>
          <cell r="AA442" t="str">
            <v>NC</v>
          </cell>
          <cell r="AB442" t="str">
            <v>Add not found</v>
          </cell>
          <cell r="AD442" t="str">
            <v>CNAVNA</v>
          </cell>
          <cell r="AF442" t="str">
            <v>-</v>
          </cell>
          <cell r="AH442" t="str">
            <v>WAKAD</v>
          </cell>
          <cell r="AL442">
            <v>7000</v>
          </cell>
          <cell r="AM442">
            <v>23714</v>
          </cell>
          <cell r="AN442">
            <v>26</v>
          </cell>
          <cell r="AO442">
            <v>25</v>
          </cell>
          <cell r="AP442" t="str">
            <v>STABLE</v>
          </cell>
          <cell r="AU442" t="str">
            <v>REGULAR</v>
          </cell>
          <cell r="AV442" t="str">
            <v>MH26CQ8709</v>
          </cell>
          <cell r="AW442" t="str">
            <v>HONDA ACTIVA DLX</v>
          </cell>
          <cell r="AX442">
            <v>45576</v>
          </cell>
          <cell r="AY442">
            <v>24</v>
          </cell>
          <cell r="AZ442" t="str">
            <v>10.07.26</v>
          </cell>
          <cell r="BA442" t="str">
            <v>KAILASH ATKARI</v>
          </cell>
          <cell r="CG442">
            <v>1</v>
          </cell>
          <cell r="ER442">
            <v>1</v>
          </cell>
          <cell r="ES442">
            <v>1</v>
          </cell>
          <cell r="ET442" t="str">
            <v>DUWT0030</v>
          </cell>
        </row>
        <row r="443">
          <cell r="A443">
            <v>454743569</v>
          </cell>
          <cell r="B443" t="str">
            <v>ASHWINI RAJU KHUDE</v>
          </cell>
          <cell r="I443">
            <v>2833</v>
          </cell>
          <cell r="J443">
            <v>16997</v>
          </cell>
          <cell r="K443">
            <v>3534</v>
          </cell>
          <cell r="L443">
            <v>19830</v>
          </cell>
          <cell r="M443">
            <v>6</v>
          </cell>
          <cell r="N443" t="str">
            <v>FLOW</v>
          </cell>
          <cell r="O443" t="str">
            <v>UNPAID</v>
          </cell>
          <cell r="P443" t="str">
            <v>KIRAN KHAIRNAR</v>
          </cell>
          <cell r="Q443">
            <v>23515.41</v>
          </cell>
          <cell r="R443">
            <v>702</v>
          </cell>
          <cell r="S443">
            <v>0</v>
          </cell>
          <cell r="T443">
            <v>3130</v>
          </cell>
          <cell r="U443" t="str">
            <v>FLOW</v>
          </cell>
          <cell r="V443">
            <v>0.16021531090698748</v>
          </cell>
          <cell r="W443">
            <v>1.0278641080425756E-2</v>
          </cell>
          <cell r="X443" t="str">
            <v>FLOW</v>
          </cell>
          <cell r="Y443" t="str">
            <v>RTP</v>
          </cell>
          <cell r="Z443" t="str">
            <v>RTP</v>
          </cell>
          <cell r="AA443" t="str">
            <v>RTP</v>
          </cell>
          <cell r="AB443" t="str">
            <v>Financail problem</v>
          </cell>
          <cell r="AD443" t="str">
            <v>CAVNA</v>
          </cell>
          <cell r="AF443" t="str">
            <v>ELG</v>
          </cell>
          <cell r="AH443" t="str">
            <v>SANGAMWADI</v>
          </cell>
          <cell r="AL443">
            <v>16997</v>
          </cell>
          <cell r="AM443">
            <v>23515.41</v>
          </cell>
          <cell r="AN443">
            <v>177</v>
          </cell>
          <cell r="AO443">
            <v>206</v>
          </cell>
          <cell r="AP443" t="str">
            <v>FLOW</v>
          </cell>
          <cell r="AU443" t="str">
            <v>NPA</v>
          </cell>
          <cell r="AV443" t="str">
            <v>MH12UR0998</v>
          </cell>
          <cell r="AW443" t="str">
            <v>HONDA ACTIVA 6G DLX BS VI</v>
          </cell>
          <cell r="AX443">
            <v>44823</v>
          </cell>
          <cell r="AY443">
            <v>48</v>
          </cell>
          <cell r="AZ443" t="str">
            <v>02.07.26</v>
          </cell>
          <cell r="BA443" t="str">
            <v>VIJAY NIKAM</v>
          </cell>
          <cell r="BL443">
            <v>1</v>
          </cell>
          <cell r="ER443">
            <v>1</v>
          </cell>
          <cell r="ES443">
            <v>1</v>
          </cell>
          <cell r="ET443" t="str">
            <v>DUWT0014</v>
          </cell>
          <cell r="EU443" t="str">
            <v>kolT9VwbEz</v>
          </cell>
          <cell r="EV443" t="str">
            <v>Allocated</v>
          </cell>
          <cell r="EW443" t="str">
            <v>Refuse To Pay (RTP)</v>
          </cell>
          <cell r="EX443" t="str">
            <v xml:space="preserve">Customer financial problem </v>
          </cell>
          <cell r="EY443">
            <v>46207</v>
          </cell>
        </row>
        <row r="444">
          <cell r="A444">
            <v>461172627</v>
          </cell>
          <cell r="B444" t="str">
            <v>ASHWINI YOGESH GAIKWAD</v>
          </cell>
          <cell r="C444" t="str">
            <v>ONLINE</v>
          </cell>
          <cell r="D444" t="str">
            <v>31.07.26</v>
          </cell>
          <cell r="E444">
            <v>850</v>
          </cell>
          <cell r="I444">
            <v>3741</v>
          </cell>
          <cell r="J444">
            <v>2241</v>
          </cell>
          <cell r="K444">
            <v>2309</v>
          </cell>
          <cell r="L444">
            <v>5132</v>
          </cell>
          <cell r="M444">
            <v>1</v>
          </cell>
          <cell r="N444" t="str">
            <v xml:space="preserve">STABLE </v>
          </cell>
          <cell r="O444" t="str">
            <v>PAID</v>
          </cell>
          <cell r="P444" t="str">
            <v>AMOL DHUMAL</v>
          </cell>
          <cell r="Q444">
            <v>23450.61</v>
          </cell>
          <cell r="R444">
            <v>68</v>
          </cell>
          <cell r="S444">
            <v>0</v>
          </cell>
          <cell r="T444">
            <v>513.21</v>
          </cell>
          <cell r="U444" t="str">
            <v>-</v>
          </cell>
          <cell r="V444">
            <v>1.4737559333237367E-2</v>
          </cell>
          <cell r="W444">
            <v>1.235136806920101E-3</v>
          </cell>
          <cell r="X444" t="str">
            <v>FLOW</v>
          </cell>
          <cell r="Y444" t="str">
            <v>RTP</v>
          </cell>
          <cell r="Z444" t="str">
            <v>-</v>
          </cell>
          <cell r="AA444" t="str">
            <v>RTP</v>
          </cell>
          <cell r="AB444" t="str">
            <v>Financail problem</v>
          </cell>
          <cell r="AC444">
            <v>26</v>
          </cell>
          <cell r="AD444" t="str">
            <v>CAVNA</v>
          </cell>
          <cell r="AF444" t="str">
            <v>-</v>
          </cell>
          <cell r="AH444" t="str">
            <v>KONDHWAPRUI</v>
          </cell>
          <cell r="AL444">
            <v>2241</v>
          </cell>
          <cell r="AM444">
            <v>23450.61</v>
          </cell>
          <cell r="AN444">
            <v>26</v>
          </cell>
          <cell r="AO444">
            <v>55</v>
          </cell>
          <cell r="AP444" t="str">
            <v>FLOW</v>
          </cell>
          <cell r="AU444" t="str">
            <v>REGULAR</v>
          </cell>
          <cell r="AV444" t="str">
            <v>MH12WH1872</v>
          </cell>
          <cell r="AW444" t="str">
            <v>SPLENDOR PLUS I3S BS6 FI DRUM SELF</v>
          </cell>
          <cell r="AX444">
            <v>45279</v>
          </cell>
          <cell r="AY444">
            <v>36</v>
          </cell>
          <cell r="AZ444" t="str">
            <v>02.07.26</v>
          </cell>
          <cell r="BA444" t="str">
            <v>KAILASH ATKARI</v>
          </cell>
          <cell r="BU444">
            <v>1</v>
          </cell>
          <cell r="BX444">
            <v>1</v>
          </cell>
          <cell r="EI444">
            <v>1</v>
          </cell>
          <cell r="ER444">
            <v>3</v>
          </cell>
          <cell r="ES444">
            <v>1</v>
          </cell>
          <cell r="ET444" t="str">
            <v>ZBHT0024</v>
          </cell>
          <cell r="EU444" t="str">
            <v>AP9DJpV86vb</v>
          </cell>
          <cell r="EV444" t="str">
            <v>Allocated</v>
          </cell>
          <cell r="EW444" t="str">
            <v>Door Locked (NC_DL)</v>
          </cell>
          <cell r="EX444" t="str">
            <v xml:space="preserve">Door lock </v>
          </cell>
          <cell r="EY444">
            <v>46210</v>
          </cell>
        </row>
        <row r="445">
          <cell r="A445">
            <v>464144514</v>
          </cell>
          <cell r="B445" t="str">
            <v>AKSHAY BALASAHEB DHOKALE</v>
          </cell>
          <cell r="C445" t="str">
            <v>COLLECT</v>
          </cell>
          <cell r="D445" t="str">
            <v>14.07.26</v>
          </cell>
          <cell r="E445">
            <v>10580</v>
          </cell>
          <cell r="I445">
            <v>4828</v>
          </cell>
          <cell r="J445">
            <v>4755.76</v>
          </cell>
          <cell r="K445">
            <v>4797.76</v>
          </cell>
          <cell r="L445">
            <v>-996.23999999999978</v>
          </cell>
          <cell r="M445">
            <v>1</v>
          </cell>
          <cell r="N445" t="str">
            <v>RB</v>
          </cell>
          <cell r="O445" t="str">
            <v>PAID</v>
          </cell>
          <cell r="P445" t="str">
            <v>AMOL DHUMAL</v>
          </cell>
          <cell r="Q445">
            <v>23044</v>
          </cell>
          <cell r="R445">
            <v>42</v>
          </cell>
          <cell r="S445">
            <v>0</v>
          </cell>
          <cell r="T445">
            <v>450</v>
          </cell>
          <cell r="U445" t="str">
            <v>-</v>
          </cell>
          <cell r="V445">
            <v>1.4482024871639666E-2</v>
          </cell>
          <cell r="W445">
            <v>1.2137207765029058E-3</v>
          </cell>
          <cell r="X445" t="str">
            <v>RB</v>
          </cell>
          <cell r="Y445" t="str">
            <v>PAID</v>
          </cell>
          <cell r="Z445" t="str">
            <v>-</v>
          </cell>
          <cell r="AA445" t="str">
            <v>PAID</v>
          </cell>
          <cell r="AF445" t="str">
            <v>-</v>
          </cell>
          <cell r="AH445" t="str">
            <v>KARANDI</v>
          </cell>
          <cell r="AL445">
            <v>5247.76</v>
          </cell>
          <cell r="AM445">
            <v>23044</v>
          </cell>
          <cell r="AN445">
            <v>26</v>
          </cell>
          <cell r="AO445">
            <v>0</v>
          </cell>
          <cell r="AP445" t="str">
            <v>RB</v>
          </cell>
          <cell r="AU445" t="str">
            <v>REGULAR</v>
          </cell>
          <cell r="AV445" t="str">
            <v>MH12XG0065</v>
          </cell>
          <cell r="AW445" t="str">
            <v>SPLENDOR PLUS I3S BS6 FI DRUM SELF</v>
          </cell>
          <cell r="AX445">
            <v>45564</v>
          </cell>
          <cell r="AY445">
            <v>24</v>
          </cell>
          <cell r="AZ445" t="str">
            <v>10.07.26</v>
          </cell>
          <cell r="BA445" t="str">
            <v>KAILASH ATKARI</v>
          </cell>
          <cell r="CJ445">
            <v>1</v>
          </cell>
          <cell r="CP445">
            <v>4</v>
          </cell>
          <cell r="ER445">
            <v>5</v>
          </cell>
          <cell r="ES445">
            <v>1</v>
          </cell>
          <cell r="ET445" t="str">
            <v>ZBHT0024</v>
          </cell>
        </row>
        <row r="446">
          <cell r="A446">
            <v>460587311</v>
          </cell>
          <cell r="B446" t="str">
            <v>VIKAS KESHAV TIKONE</v>
          </cell>
          <cell r="C446" t="str">
            <v>ONLINE</v>
          </cell>
          <cell r="D446" t="str">
            <v>29.07.26</v>
          </cell>
          <cell r="E446">
            <v>4114</v>
          </cell>
          <cell r="I446">
            <v>4031</v>
          </cell>
          <cell r="J446">
            <v>4028.5</v>
          </cell>
          <cell r="K446">
            <v>4106.5</v>
          </cell>
          <cell r="L446">
            <v>3945.5</v>
          </cell>
          <cell r="M446">
            <v>1</v>
          </cell>
          <cell r="N446" t="str">
            <v xml:space="preserve">STABLE </v>
          </cell>
          <cell r="O446" t="str">
            <v>PAID</v>
          </cell>
          <cell r="P446" t="str">
            <v>SACHIN INGALE</v>
          </cell>
          <cell r="Q446">
            <v>23032.09</v>
          </cell>
          <cell r="R446">
            <v>78</v>
          </cell>
          <cell r="S446">
            <v>0</v>
          </cell>
          <cell r="T446">
            <v>3022.8</v>
          </cell>
          <cell r="U446" t="str">
            <v>20.06.26</v>
          </cell>
          <cell r="V446">
            <v>2.3759087916193879E-2</v>
          </cell>
          <cell r="W446">
            <v>1.2130934802675234E-3</v>
          </cell>
          <cell r="X446" t="str">
            <v xml:space="preserve">STABLE </v>
          </cell>
          <cell r="Y446" t="str">
            <v>PTP</v>
          </cell>
          <cell r="Z446" t="str">
            <v>PTP</v>
          </cell>
          <cell r="AA446" t="str">
            <v>PTP</v>
          </cell>
          <cell r="AF446" t="str">
            <v>ELG</v>
          </cell>
          <cell r="AH446" t="str">
            <v>VEHERGAON</v>
          </cell>
          <cell r="AL446">
            <v>4028.5</v>
          </cell>
          <cell r="AM446">
            <v>23032.09</v>
          </cell>
          <cell r="AN446">
            <v>26</v>
          </cell>
          <cell r="AO446">
            <v>25</v>
          </cell>
          <cell r="AP446" t="str">
            <v>STABLE</v>
          </cell>
          <cell r="AU446" t="str">
            <v>NPA</v>
          </cell>
          <cell r="AV446" t="str">
            <v>MH14LF8117</v>
          </cell>
          <cell r="AW446" t="str">
            <v>HONDA ACTIVA 125 SMART</v>
          </cell>
          <cell r="AX446">
            <v>45240</v>
          </cell>
          <cell r="AY446">
            <v>36</v>
          </cell>
          <cell r="AZ446" t="str">
            <v>02.07.26</v>
          </cell>
          <cell r="BA446" t="str">
            <v>VIJAY NIKAM</v>
          </cell>
          <cell r="BL446">
            <v>1</v>
          </cell>
          <cell r="ER446">
            <v>1</v>
          </cell>
          <cell r="ES446">
            <v>1</v>
          </cell>
          <cell r="ET446" t="str">
            <v>ZBHT0013</v>
          </cell>
          <cell r="EU446" t="str">
            <v>A6K0DKBTjm</v>
          </cell>
          <cell r="EV446" t="str">
            <v>Allocated</v>
          </cell>
          <cell r="EW446" t="str">
            <v>Promise To Pay (PTP)</v>
          </cell>
          <cell r="EX446" t="str">
            <v>Ptp</v>
          </cell>
          <cell r="EY446">
            <v>46218</v>
          </cell>
        </row>
        <row r="447">
          <cell r="A447">
            <v>460234987</v>
          </cell>
          <cell r="B447" t="str">
            <v>KALPANA KISAN WAGHMARE</v>
          </cell>
          <cell r="I447">
            <v>3479</v>
          </cell>
          <cell r="J447">
            <v>6958</v>
          </cell>
          <cell r="K447">
            <v>3546</v>
          </cell>
          <cell r="L447">
            <v>10437</v>
          </cell>
          <cell r="M447">
            <v>2</v>
          </cell>
          <cell r="N447" t="str">
            <v>FLOW</v>
          </cell>
          <cell r="O447" t="str">
            <v>UNPAID</v>
          </cell>
          <cell r="P447" t="str">
            <v>VIKRAM GAIKWAD</v>
          </cell>
          <cell r="Q447">
            <v>23028</v>
          </cell>
          <cell r="R447">
            <v>67</v>
          </cell>
          <cell r="S447">
            <v>0</v>
          </cell>
          <cell r="T447">
            <v>900</v>
          </cell>
          <cell r="U447" t="str">
            <v>FLOW</v>
          </cell>
          <cell r="V447">
            <v>3.4916480122222843E-2</v>
          </cell>
          <cell r="W447">
            <v>4.2816021404173113E-3</v>
          </cell>
          <cell r="X447" t="str">
            <v>FLOW</v>
          </cell>
          <cell r="Y447" t="str">
            <v>NC</v>
          </cell>
          <cell r="Z447" t="str">
            <v>NC</v>
          </cell>
          <cell r="AA447" t="str">
            <v>NC</v>
          </cell>
          <cell r="AB447" t="str">
            <v>Shifted</v>
          </cell>
          <cell r="AD447" t="str">
            <v>CNAVNA</v>
          </cell>
          <cell r="AF447" t="str">
            <v>-</v>
          </cell>
          <cell r="AH447" t="str">
            <v>CHANDAN NAGAR</v>
          </cell>
          <cell r="AL447">
            <v>6958</v>
          </cell>
          <cell r="AM447">
            <v>23028</v>
          </cell>
          <cell r="AN447">
            <v>57</v>
          </cell>
          <cell r="AO447">
            <v>86</v>
          </cell>
          <cell r="AP447" t="str">
            <v>FLOW</v>
          </cell>
          <cell r="AU447" t="str">
            <v>REGULAR</v>
          </cell>
          <cell r="AV447" t="str">
            <v>MH12WC1845</v>
          </cell>
          <cell r="AW447" t="str">
            <v>HONDA DIO DLX BS VI</v>
          </cell>
          <cell r="AX447">
            <v>45220</v>
          </cell>
          <cell r="AY447">
            <v>36</v>
          </cell>
          <cell r="AZ447" t="str">
            <v>02.07.26</v>
          </cell>
          <cell r="BA447" t="str">
            <v>VIJAY NIKAM</v>
          </cell>
          <cell r="CG447">
            <v>1</v>
          </cell>
          <cell r="ER447">
            <v>1</v>
          </cell>
          <cell r="ES447">
            <v>1</v>
          </cell>
          <cell r="ET447" t="str">
            <v>ZBHT0012</v>
          </cell>
          <cell r="EU447" t="str">
            <v>kPPMRsd48S</v>
          </cell>
          <cell r="EV447" t="str">
            <v>Allocated</v>
          </cell>
          <cell r="EW447" t="e">
            <v>#N/A</v>
          </cell>
          <cell r="EX447" t="e">
            <v>#N/A</v>
          </cell>
          <cell r="EY447" t="e">
            <v>#N/A</v>
          </cell>
        </row>
        <row r="448">
          <cell r="A448">
            <v>464448758</v>
          </cell>
          <cell r="B448" t="str">
            <v>LAXMAN DASHRATH MANE</v>
          </cell>
          <cell r="I448">
            <v>3489</v>
          </cell>
          <cell r="J448">
            <v>6978</v>
          </cell>
          <cell r="K448">
            <v>3599</v>
          </cell>
          <cell r="L448">
            <v>10467</v>
          </cell>
          <cell r="M448">
            <v>2</v>
          </cell>
          <cell r="N448" t="str">
            <v>FLOW</v>
          </cell>
          <cell r="O448" t="str">
            <v>UNPAID</v>
          </cell>
          <cell r="P448" t="str">
            <v>TANAJI SURVASE</v>
          </cell>
          <cell r="Q448">
            <v>22956</v>
          </cell>
          <cell r="R448">
            <v>110</v>
          </cell>
          <cell r="S448">
            <v>0</v>
          </cell>
          <cell r="T448">
            <v>900.43</v>
          </cell>
          <cell r="U448" t="str">
            <v>FLOW</v>
          </cell>
          <cell r="V448">
            <v>6.028927823102706E-2</v>
          </cell>
          <cell r="W448">
            <v>4.2682151613435727E-3</v>
          </cell>
          <cell r="X448" t="str">
            <v xml:space="preserve">STABLE </v>
          </cell>
          <cell r="Y448" t="str">
            <v>MPTP</v>
          </cell>
          <cell r="Z448" t="str">
            <v>NC</v>
          </cell>
          <cell r="AA448" t="str">
            <v>MPTP</v>
          </cell>
          <cell r="AB448" t="str">
            <v>Shifted</v>
          </cell>
          <cell r="AC448">
            <v>28</v>
          </cell>
          <cell r="AD448" t="str">
            <v>CAVNA</v>
          </cell>
          <cell r="AF448" t="str">
            <v>-</v>
          </cell>
          <cell r="AH448" t="str">
            <v>HINJEWADI</v>
          </cell>
          <cell r="AL448">
            <v>6978</v>
          </cell>
          <cell r="AM448">
            <v>22956</v>
          </cell>
          <cell r="AN448">
            <v>57</v>
          </cell>
          <cell r="AO448">
            <v>86</v>
          </cell>
          <cell r="AP448" t="str">
            <v>FLOW</v>
          </cell>
          <cell r="AU448" t="str">
            <v>REGULAR</v>
          </cell>
          <cell r="AV448" t="str">
            <v>MH14LZ6618</v>
          </cell>
          <cell r="AW448" t="str">
            <v>HONDA SHINE DISC BSVI</v>
          </cell>
          <cell r="AX448">
            <v>45591</v>
          </cell>
          <cell r="AY448">
            <v>24</v>
          </cell>
          <cell r="AZ448" t="str">
            <v>02.07.26</v>
          </cell>
          <cell r="BA448" t="str">
            <v>KAILASH ATKARI</v>
          </cell>
          <cell r="CJ448">
            <v>1</v>
          </cell>
          <cell r="CS448">
            <v>2</v>
          </cell>
          <cell r="ER448">
            <v>3</v>
          </cell>
          <cell r="ES448">
            <v>1</v>
          </cell>
          <cell r="ET448" t="str">
            <v>DUWT0030</v>
          </cell>
          <cell r="EU448" t="str">
            <v>BPYeuxZ8b7</v>
          </cell>
          <cell r="EV448" t="str">
            <v>Allocated</v>
          </cell>
          <cell r="EW448" t="e">
            <v>#N/A</v>
          </cell>
          <cell r="EX448" t="e">
            <v>#N/A</v>
          </cell>
          <cell r="EY448" t="e">
            <v>#N/A</v>
          </cell>
        </row>
        <row r="449">
          <cell r="A449">
            <v>462841404</v>
          </cell>
          <cell r="B449" t="str">
            <v>KADAM AAKASH TUKARAM</v>
          </cell>
          <cell r="I449">
            <v>11637</v>
          </cell>
          <cell r="J449">
            <v>23274</v>
          </cell>
          <cell r="K449">
            <v>461</v>
          </cell>
          <cell r="L449">
            <v>34911</v>
          </cell>
          <cell r="M449">
            <v>3</v>
          </cell>
          <cell r="N449" t="str">
            <v>FLOW</v>
          </cell>
          <cell r="O449" t="str">
            <v>UNPAID</v>
          </cell>
          <cell r="P449" t="str">
            <v>HEMANT WALUNJ</v>
          </cell>
          <cell r="Q449">
            <v>22860</v>
          </cell>
          <cell r="R449">
            <v>461</v>
          </cell>
          <cell r="S449">
            <v>0</v>
          </cell>
          <cell r="T449">
            <v>900</v>
          </cell>
          <cell r="U449" t="str">
            <v>FLOW</v>
          </cell>
          <cell r="V449">
            <v>0.40014703565614662</v>
          </cell>
          <cell r="W449">
            <v>7.3214402333683136E-3</v>
          </cell>
          <cell r="X449" t="str">
            <v>FLOW</v>
          </cell>
          <cell r="Y449" t="str">
            <v>RTP</v>
          </cell>
          <cell r="Z449" t="str">
            <v>RTP</v>
          </cell>
          <cell r="AA449" t="str">
            <v>RTP</v>
          </cell>
          <cell r="AF449" t="str">
            <v>ELG</v>
          </cell>
          <cell r="AH449" t="str">
            <v>RAJGURU NAGAR</v>
          </cell>
          <cell r="AL449">
            <v>23274</v>
          </cell>
          <cell r="AM449">
            <v>22860</v>
          </cell>
          <cell r="AN449">
            <v>87</v>
          </cell>
          <cell r="AO449">
            <v>116</v>
          </cell>
          <cell r="AP449" t="str">
            <v>FLOW</v>
          </cell>
          <cell r="AU449" t="str">
            <v>REGULAR</v>
          </cell>
          <cell r="AV449" t="str">
            <v>MH14LN5931</v>
          </cell>
          <cell r="AW449" t="str">
            <v>CLASSIC 350 DARK GUNMETAL GREY</v>
          </cell>
          <cell r="AX449">
            <v>45421</v>
          </cell>
          <cell r="AY449">
            <v>24</v>
          </cell>
          <cell r="AZ449" t="str">
            <v>02.07.26</v>
          </cell>
          <cell r="BA449" t="str">
            <v>KAILASH ATKARI</v>
          </cell>
          <cell r="BI449">
            <v>1</v>
          </cell>
          <cell r="ER449">
            <v>1</v>
          </cell>
          <cell r="ES449">
            <v>1</v>
          </cell>
          <cell r="ET449" t="str">
            <v>ZBHT0010</v>
          </cell>
          <cell r="EU449" t="str">
            <v>A6p6l0c3rzc</v>
          </cell>
          <cell r="EV449" t="str">
            <v>Allocated</v>
          </cell>
          <cell r="EW449" t="str">
            <v>Door Locked (NC_DL)</v>
          </cell>
          <cell r="EX449" t="str">
            <v xml:space="preserve">Door lock </v>
          </cell>
          <cell r="EY449">
            <v>46206</v>
          </cell>
        </row>
        <row r="450">
          <cell r="A450">
            <v>460384052</v>
          </cell>
          <cell r="B450" t="str">
            <v>AJAY BAJIRAO MAKAR</v>
          </cell>
          <cell r="C450" t="str">
            <v>ONLINE</v>
          </cell>
          <cell r="D450" t="str">
            <v>29.07.26</v>
          </cell>
          <cell r="E450">
            <v>4100</v>
          </cell>
          <cell r="I450">
            <v>3984</v>
          </cell>
          <cell r="J450">
            <v>3785</v>
          </cell>
          <cell r="K450">
            <v>3857</v>
          </cell>
          <cell r="L450">
            <v>3669</v>
          </cell>
          <cell r="M450">
            <v>1</v>
          </cell>
          <cell r="N450" t="str">
            <v xml:space="preserve">STABLE </v>
          </cell>
          <cell r="O450" t="str">
            <v>PAID</v>
          </cell>
          <cell r="P450" t="str">
            <v>SWAPNIL JADHAV</v>
          </cell>
          <cell r="Q450">
            <v>22700</v>
          </cell>
          <cell r="R450">
            <v>72</v>
          </cell>
          <cell r="S450">
            <v>0</v>
          </cell>
          <cell r="T450">
            <v>6750</v>
          </cell>
          <cell r="U450" t="str">
            <v>23.06.26</v>
          </cell>
          <cell r="V450">
            <v>1.956260716398359E-2</v>
          </cell>
          <cell r="W450">
            <v>1.1956023965724683E-3</v>
          </cell>
          <cell r="X450" t="str">
            <v xml:space="preserve">STABLE </v>
          </cell>
          <cell r="Y450" t="str">
            <v>PTP</v>
          </cell>
          <cell r="Z450" t="str">
            <v>PTP</v>
          </cell>
          <cell r="AA450" t="str">
            <v>PTP</v>
          </cell>
          <cell r="AC450">
            <v>26</v>
          </cell>
          <cell r="AD450" t="str">
            <v>CAVA</v>
          </cell>
          <cell r="AF450" t="str">
            <v>-</v>
          </cell>
          <cell r="AH450" t="str">
            <v>DHAYARI</v>
          </cell>
          <cell r="AL450">
            <v>3785</v>
          </cell>
          <cell r="AM450">
            <v>22700</v>
          </cell>
          <cell r="AN450">
            <v>26</v>
          </cell>
          <cell r="AO450">
            <v>25</v>
          </cell>
          <cell r="AP450" t="str">
            <v>STABLE</v>
          </cell>
          <cell r="AU450" t="str">
            <v>REGULAR</v>
          </cell>
          <cell r="AV450" t="str">
            <v>MH12WC3681</v>
          </cell>
          <cell r="AW450" t="str">
            <v>HONDA UNICORN 160 BS6</v>
          </cell>
          <cell r="AX450">
            <v>45229</v>
          </cell>
          <cell r="AY450">
            <v>36</v>
          </cell>
          <cell r="AZ450" t="str">
            <v>02.07.26</v>
          </cell>
          <cell r="BA450" t="str">
            <v>VIJAY NIKAM</v>
          </cell>
          <cell r="BX450">
            <v>1</v>
          </cell>
          <cell r="ER450">
            <v>1</v>
          </cell>
          <cell r="ES450">
            <v>1</v>
          </cell>
          <cell r="ET450" t="str">
            <v>DUWT0031</v>
          </cell>
          <cell r="EU450" t="str">
            <v>B2_3nrmC_7</v>
          </cell>
          <cell r="EV450" t="str">
            <v>Allocated</v>
          </cell>
          <cell r="EW450" t="str">
            <v>Left Message (LMCB)</v>
          </cell>
          <cell r="EX450" t="str">
            <v xml:space="preserve">Left message customer mother </v>
          </cell>
          <cell r="EY450">
            <v>46211</v>
          </cell>
        </row>
        <row r="451">
          <cell r="A451">
            <v>464296005</v>
          </cell>
          <cell r="B451" t="str">
            <v>PRATHAMESH NITIN MINDHE</v>
          </cell>
          <cell r="C451" t="str">
            <v>ONLINE</v>
          </cell>
          <cell r="D451" t="str">
            <v>06.07.26</v>
          </cell>
          <cell r="E451">
            <v>4900</v>
          </cell>
          <cell r="H451" t="str">
            <v>BANK RB 08</v>
          </cell>
          <cell r="I451">
            <v>4768</v>
          </cell>
          <cell r="J451">
            <v>4345</v>
          </cell>
          <cell r="K451">
            <v>4447</v>
          </cell>
          <cell r="L451">
            <v>4213</v>
          </cell>
          <cell r="M451">
            <v>1</v>
          </cell>
          <cell r="N451" t="str">
            <v>RB</v>
          </cell>
          <cell r="O451" t="str">
            <v>PAID</v>
          </cell>
          <cell r="P451" t="str">
            <v>HARIDAS DIVATE</v>
          </cell>
          <cell r="Q451">
            <v>22690</v>
          </cell>
          <cell r="R451">
            <v>102</v>
          </cell>
          <cell r="S451">
            <v>0</v>
          </cell>
          <cell r="T451">
            <v>2250</v>
          </cell>
          <cell r="U451" t="str">
            <v>25.06.26</v>
          </cell>
          <cell r="V451">
            <v>1.6118501231996221E-2</v>
          </cell>
          <cell r="W451">
            <v>1.1950756994814672E-3</v>
          </cell>
          <cell r="X451" t="str">
            <v>RB</v>
          </cell>
          <cell r="Y451" t="str">
            <v>PAID</v>
          </cell>
          <cell r="Z451" t="str">
            <v>BPTP</v>
          </cell>
          <cell r="AA451" t="str">
            <v>PAID</v>
          </cell>
          <cell r="AD451" t="str">
            <v>CAVA</v>
          </cell>
          <cell r="AF451" t="str">
            <v>-</v>
          </cell>
          <cell r="AH451" t="str">
            <v>SHIROLI</v>
          </cell>
          <cell r="AL451">
            <v>6697</v>
          </cell>
          <cell r="AM451">
            <v>22690</v>
          </cell>
          <cell r="AN451">
            <v>26</v>
          </cell>
          <cell r="AO451">
            <v>0</v>
          </cell>
          <cell r="AP451" t="str">
            <v>RB</v>
          </cell>
          <cell r="AU451" t="str">
            <v>-</v>
          </cell>
          <cell r="AV451" t="str">
            <v>MH14LW5147</v>
          </cell>
          <cell r="AW451" t="str">
            <v>ACCESS SPL ED DISC CBS BT BSVI</v>
          </cell>
          <cell r="AX451">
            <v>45577</v>
          </cell>
          <cell r="AY451">
            <v>24</v>
          </cell>
          <cell r="AZ451" t="str">
            <v>06.07.26</v>
          </cell>
          <cell r="BA451" t="str">
            <v>KAILASH ATKARI</v>
          </cell>
          <cell r="ER451">
            <v>0</v>
          </cell>
          <cell r="ES451" t="str">
            <v/>
          </cell>
          <cell r="ET451" t="str">
            <v>ZBHT0021</v>
          </cell>
          <cell r="EU451" t="e">
            <v>#N/A</v>
          </cell>
          <cell r="EV451" t="str">
            <v>Allocated</v>
          </cell>
          <cell r="EW451" t="e">
            <v>#N/A</v>
          </cell>
          <cell r="EX451" t="e">
            <v>#N/A</v>
          </cell>
          <cell r="EY451" t="e">
            <v>#N/A</v>
          </cell>
        </row>
        <row r="452">
          <cell r="A452">
            <v>463200237</v>
          </cell>
          <cell r="B452" t="str">
            <v>ROSHAN MAHADEV HERODE</v>
          </cell>
          <cell r="C452" t="str">
            <v>COLLECT</v>
          </cell>
          <cell r="D452" t="str">
            <v>16.07.26</v>
          </cell>
          <cell r="E452">
            <v>3700</v>
          </cell>
          <cell r="I452">
            <v>3523</v>
          </cell>
          <cell r="J452">
            <v>2854</v>
          </cell>
          <cell r="K452">
            <v>2922</v>
          </cell>
          <cell r="L452">
            <v>2677</v>
          </cell>
          <cell r="M452">
            <v>1</v>
          </cell>
          <cell r="N452" t="str">
            <v xml:space="preserve">STABLE </v>
          </cell>
          <cell r="O452" t="str">
            <v>PAID</v>
          </cell>
          <cell r="P452" t="str">
            <v>TANAJI SURVASE</v>
          </cell>
          <cell r="Q452">
            <v>22641</v>
          </cell>
          <cell r="R452">
            <v>68</v>
          </cell>
          <cell r="S452">
            <v>0</v>
          </cell>
          <cell r="T452">
            <v>5900</v>
          </cell>
          <cell r="U452" t="str">
            <v>24.06.26</v>
          </cell>
          <cell r="V452">
            <v>3.2753918857167878E-2</v>
          </cell>
          <cell r="W452">
            <v>1.1924948837355618E-3</v>
          </cell>
          <cell r="X452" t="str">
            <v xml:space="preserve">STABLE </v>
          </cell>
          <cell r="Y452" t="str">
            <v>PTP</v>
          </cell>
          <cell r="Z452" t="str">
            <v>PTP</v>
          </cell>
          <cell r="AA452" t="str">
            <v>PTP</v>
          </cell>
          <cell r="AC452">
            <v>16</v>
          </cell>
          <cell r="AD452" t="str">
            <v>CAVA</v>
          </cell>
          <cell r="AF452" t="str">
            <v>-</v>
          </cell>
          <cell r="AH452" t="str">
            <v>HINJEWADI</v>
          </cell>
          <cell r="AL452">
            <v>2854</v>
          </cell>
          <cell r="AM452">
            <v>22641</v>
          </cell>
          <cell r="AN452">
            <v>26</v>
          </cell>
          <cell r="AO452">
            <v>25</v>
          </cell>
          <cell r="AP452" t="str">
            <v>STABLE</v>
          </cell>
          <cell r="AV452" t="str">
            <v>MH28BY5773</v>
          </cell>
          <cell r="AW452" t="str">
            <v>SPLENDOR PLUS DRS CAST FI BLACK</v>
          </cell>
          <cell r="AX452">
            <v>45456</v>
          </cell>
          <cell r="AY452">
            <v>30</v>
          </cell>
          <cell r="AZ452" t="str">
            <v>10.07.26</v>
          </cell>
          <cell r="BA452" t="str">
            <v>KAILASH ATKARI</v>
          </cell>
          <cell r="CJ452">
            <v>1</v>
          </cell>
          <cell r="ER452">
            <v>1</v>
          </cell>
          <cell r="ES452">
            <v>1</v>
          </cell>
          <cell r="ET452" t="str">
            <v>DUWT0030</v>
          </cell>
        </row>
        <row r="453">
          <cell r="A453">
            <v>456351377</v>
          </cell>
          <cell r="B453" t="str">
            <v>KANIJA BEE RAHIM SHAH</v>
          </cell>
          <cell r="C453" t="str">
            <v>COLLECT</v>
          </cell>
          <cell r="D453" t="str">
            <v>29.07.26</v>
          </cell>
          <cell r="E453">
            <v>3100</v>
          </cell>
          <cell r="I453">
            <v>3030</v>
          </cell>
          <cell r="J453">
            <v>2995</v>
          </cell>
          <cell r="K453">
            <v>3045</v>
          </cell>
          <cell r="L453">
            <v>2925</v>
          </cell>
          <cell r="M453">
            <v>1</v>
          </cell>
          <cell r="N453" t="str">
            <v xml:space="preserve">STABLE </v>
          </cell>
          <cell r="O453" t="str">
            <v>PAID</v>
          </cell>
          <cell r="P453" t="str">
            <v>ANWAR SHAIKH</v>
          </cell>
          <cell r="Q453">
            <v>22538.26</v>
          </cell>
          <cell r="R453">
            <v>50</v>
          </cell>
          <cell r="S453">
            <v>0</v>
          </cell>
          <cell r="T453">
            <v>6680</v>
          </cell>
          <cell r="U453" t="str">
            <v>25.06.26</v>
          </cell>
          <cell r="V453">
            <v>2.4352216156844526E-2</v>
          </cell>
          <cell r="W453">
            <v>1.1870835978226165E-3</v>
          </cell>
          <cell r="X453" t="str">
            <v xml:space="preserve">STABLE </v>
          </cell>
          <cell r="Y453" t="str">
            <v>PTP</v>
          </cell>
          <cell r="Z453" t="str">
            <v>PTP</v>
          </cell>
          <cell r="AA453" t="str">
            <v>PTP</v>
          </cell>
          <cell r="AC453">
            <v>22</v>
          </cell>
          <cell r="AD453" t="str">
            <v>CAVA</v>
          </cell>
          <cell r="AF453" t="str">
            <v>-</v>
          </cell>
          <cell r="AH453" t="str">
            <v>DAPODI</v>
          </cell>
          <cell r="AL453">
            <v>2995</v>
          </cell>
          <cell r="AM453">
            <v>22538.26</v>
          </cell>
          <cell r="AN453">
            <v>26</v>
          </cell>
          <cell r="AO453">
            <v>55</v>
          </cell>
          <cell r="AP453" t="str">
            <v>FLOW</v>
          </cell>
          <cell r="AU453" t="str">
            <v>NPA</v>
          </cell>
          <cell r="AV453" t="str">
            <v>MH28BT3148</v>
          </cell>
          <cell r="AW453" t="str">
            <v>HONDA SHINE DISC BSVI</v>
          </cell>
          <cell r="AX453">
            <v>44938</v>
          </cell>
          <cell r="AY453">
            <v>48</v>
          </cell>
          <cell r="AZ453" t="str">
            <v>02.07.26</v>
          </cell>
          <cell r="BA453" t="str">
            <v>VIJAY NIKAM</v>
          </cell>
          <cell r="BL453">
            <v>2</v>
          </cell>
          <cell r="DQ453">
            <v>1</v>
          </cell>
          <cell r="EF453">
            <v>1</v>
          </cell>
          <cell r="EI453">
            <v>2</v>
          </cell>
          <cell r="ER453">
            <v>6</v>
          </cell>
          <cell r="ES453">
            <v>1</v>
          </cell>
          <cell r="ET453" t="str">
            <v>ZBHT0009</v>
          </cell>
          <cell r="EU453" t="str">
            <v>APAbn8svpZ7</v>
          </cell>
          <cell r="EV453" t="str">
            <v>Allocated</v>
          </cell>
          <cell r="EW453" t="str">
            <v>Promise To Pay (PTP)</v>
          </cell>
          <cell r="EX453" t="str">
            <v>Customer promise pay online 3050 on 09/07</v>
          </cell>
          <cell r="EY453">
            <v>46213</v>
          </cell>
        </row>
        <row r="454">
          <cell r="A454">
            <v>464267425</v>
          </cell>
          <cell r="B454" t="str">
            <v>NARENDRA RAJESH JADHAV</v>
          </cell>
          <cell r="C454" t="str">
            <v>ONLINE</v>
          </cell>
          <cell r="D454" t="str">
            <v>14.07.26</v>
          </cell>
          <cell r="E454">
            <v>9650</v>
          </cell>
          <cell r="I454">
            <v>4705</v>
          </cell>
          <cell r="J454">
            <v>4705</v>
          </cell>
          <cell r="K454">
            <v>4705</v>
          </cell>
          <cell r="L454">
            <v>-240</v>
          </cell>
          <cell r="M454">
            <v>1</v>
          </cell>
          <cell r="N454" t="str">
            <v>RB</v>
          </cell>
          <cell r="O454" t="str">
            <v>PAID</v>
          </cell>
          <cell r="P454" t="str">
            <v>VIKRAM GAIKWAD</v>
          </cell>
          <cell r="Q454">
            <v>22487</v>
          </cell>
          <cell r="R454">
            <v>0</v>
          </cell>
          <cell r="S454">
            <v>0</v>
          </cell>
          <cell r="T454">
            <v>6144</v>
          </cell>
          <cell r="U454" t="str">
            <v>-</v>
          </cell>
          <cell r="V454">
            <v>1.5337451557641081E-2</v>
          </cell>
          <cell r="W454">
            <v>1.184383748534145E-3</v>
          </cell>
          <cell r="X454" t="str">
            <v>RB</v>
          </cell>
          <cell r="Y454" t="str">
            <v>PAID</v>
          </cell>
          <cell r="Z454" t="str">
            <v>-</v>
          </cell>
          <cell r="AA454" t="str">
            <v>PAID</v>
          </cell>
          <cell r="AF454" t="str">
            <v>-</v>
          </cell>
          <cell r="AH454" t="str">
            <v>YERWADA</v>
          </cell>
          <cell r="AL454">
            <v>4705</v>
          </cell>
          <cell r="AM454">
            <v>22487</v>
          </cell>
          <cell r="AN454">
            <v>26</v>
          </cell>
          <cell r="AO454">
            <v>0</v>
          </cell>
          <cell r="AP454" t="str">
            <v>RB</v>
          </cell>
          <cell r="AU454" t="str">
            <v>REGULAR</v>
          </cell>
          <cell r="AW454" t="str">
            <v>XTREME 200S BS6 FI DISC SELF CAST</v>
          </cell>
          <cell r="AX454">
            <v>45574</v>
          </cell>
          <cell r="AY454">
            <v>24</v>
          </cell>
          <cell r="AZ454" t="str">
            <v>02.07.26</v>
          </cell>
          <cell r="BA454" t="str">
            <v>VIJAY NIKAM</v>
          </cell>
          <cell r="BI454">
            <v>1</v>
          </cell>
          <cell r="ER454">
            <v>1</v>
          </cell>
          <cell r="ES454">
            <v>1</v>
          </cell>
          <cell r="ET454" t="str">
            <v>ZBHT0012</v>
          </cell>
          <cell r="EU454" t="str">
            <v>ko8hIE65r7</v>
          </cell>
          <cell r="EV454" t="str">
            <v>Allocated</v>
          </cell>
          <cell r="EW454" t="str">
            <v>Left Message (LMCB)</v>
          </cell>
          <cell r="EX454" t="str">
            <v>Lm</v>
          </cell>
          <cell r="EY454">
            <v>46206</v>
          </cell>
        </row>
        <row r="455">
          <cell r="A455">
            <v>460111082</v>
          </cell>
          <cell r="B455" t="str">
            <v>SHIVAJI BABAN GUNJAL</v>
          </cell>
          <cell r="C455" t="str">
            <v>COLLECT</v>
          </cell>
          <cell r="D455" t="str">
            <v>03.07.26</v>
          </cell>
          <cell r="E455">
            <v>3200</v>
          </cell>
          <cell r="I455">
            <v>2991</v>
          </cell>
          <cell r="J455">
            <v>11885</v>
          </cell>
          <cell r="K455">
            <v>3279</v>
          </cell>
          <cell r="L455">
            <v>11676</v>
          </cell>
          <cell r="M455">
            <v>4</v>
          </cell>
          <cell r="N455" t="str">
            <v xml:space="preserve">STABLE </v>
          </cell>
          <cell r="O455" t="str">
            <v>PAID</v>
          </cell>
          <cell r="P455" t="str">
            <v>SAGAR DONGRE</v>
          </cell>
          <cell r="Q455">
            <v>22264.35</v>
          </cell>
          <cell r="R455">
            <v>367</v>
          </cell>
          <cell r="S455">
            <v>0</v>
          </cell>
          <cell r="T455">
            <v>6743</v>
          </cell>
          <cell r="U455" t="str">
            <v>FLOW</v>
          </cell>
          <cell r="V455">
            <v>0.24613635346057472</v>
          </cell>
          <cell r="W455">
            <v>8.5774399277743427E-3</v>
          </cell>
          <cell r="X455" t="str">
            <v xml:space="preserve">STABLE </v>
          </cell>
          <cell r="Y455" t="str">
            <v>PAID</v>
          </cell>
          <cell r="Z455" t="str">
            <v>BPTP</v>
          </cell>
          <cell r="AA455" t="str">
            <v>PAID</v>
          </cell>
          <cell r="AF455" t="str">
            <v>ELG</v>
          </cell>
          <cell r="AH455" t="str">
            <v>VALTI</v>
          </cell>
          <cell r="AL455">
            <v>11885</v>
          </cell>
          <cell r="AM455">
            <v>22264.35</v>
          </cell>
          <cell r="AN455">
            <v>118</v>
          </cell>
          <cell r="AO455">
            <v>116</v>
          </cell>
          <cell r="AP455" t="str">
            <v>STABLE</v>
          </cell>
          <cell r="AU455" t="str">
            <v>NPA</v>
          </cell>
          <cell r="AV455" t="str">
            <v>MH14LD2646</v>
          </cell>
          <cell r="AW455" t="str">
            <v>SPLENDOR PLUS BS6 DRK CAST FI</v>
          </cell>
          <cell r="AX455">
            <v>45212</v>
          </cell>
          <cell r="AY455">
            <v>36</v>
          </cell>
          <cell r="AZ455" t="str">
            <v>02.07.26</v>
          </cell>
          <cell r="BA455" t="str">
            <v>VIJAY NIKAM</v>
          </cell>
          <cell r="BI455">
            <v>2</v>
          </cell>
          <cell r="ER455">
            <v>2</v>
          </cell>
          <cell r="ES455">
            <v>1</v>
          </cell>
          <cell r="ET455" t="str">
            <v>DUWT0029</v>
          </cell>
          <cell r="EU455" t="str">
            <v>B2hkFY6ZI3Km</v>
          </cell>
          <cell r="EV455" t="str">
            <v>Allocated</v>
          </cell>
          <cell r="EW455" t="str">
            <v>Payment (PAID)</v>
          </cell>
          <cell r="EX455" t="str">
            <v>Payment (PAID)</v>
          </cell>
          <cell r="EY455">
            <v>46206</v>
          </cell>
        </row>
        <row r="456">
          <cell r="A456">
            <v>460564240</v>
          </cell>
          <cell r="B456" t="str">
            <v>GANESH MOHAN GAIKWAD</v>
          </cell>
          <cell r="C456" t="str">
            <v>ONLINE</v>
          </cell>
          <cell r="D456" t="str">
            <v>28.07.26</v>
          </cell>
          <cell r="E456">
            <v>4000</v>
          </cell>
          <cell r="I456">
            <v>3857</v>
          </cell>
          <cell r="J456">
            <v>3840</v>
          </cell>
          <cell r="K456">
            <v>3919</v>
          </cell>
          <cell r="L456">
            <v>3697</v>
          </cell>
          <cell r="M456">
            <v>1</v>
          </cell>
          <cell r="N456" t="str">
            <v xml:space="preserve">STABLE </v>
          </cell>
          <cell r="O456" t="str">
            <v>PAID</v>
          </cell>
          <cell r="P456" t="str">
            <v>SWAPNIL JADHAV</v>
          </cell>
          <cell r="Q456">
            <v>22194.76</v>
          </cell>
          <cell r="R456">
            <v>79</v>
          </cell>
          <cell r="S456">
            <v>0</v>
          </cell>
          <cell r="T456">
            <v>1350</v>
          </cell>
          <cell r="U456" t="str">
            <v>24.06.26</v>
          </cell>
          <cell r="V456">
            <v>1.9127196959422749E-2</v>
          </cell>
          <cell r="W456">
            <v>1.1689915527467293E-3</v>
          </cell>
          <cell r="X456" t="str">
            <v xml:space="preserve">STABLE </v>
          </cell>
          <cell r="Y456" t="str">
            <v>PTP</v>
          </cell>
          <cell r="Z456" t="str">
            <v>PTP</v>
          </cell>
          <cell r="AA456" t="str">
            <v>PTP</v>
          </cell>
          <cell r="AC456">
            <v>28</v>
          </cell>
          <cell r="AD456" t="str">
            <v>CAVA</v>
          </cell>
          <cell r="AF456" t="str">
            <v>-</v>
          </cell>
          <cell r="AH456" t="str">
            <v>DHAYARI</v>
          </cell>
          <cell r="AL456">
            <v>3840</v>
          </cell>
          <cell r="AM456">
            <v>22194.76</v>
          </cell>
          <cell r="AN456">
            <v>26</v>
          </cell>
          <cell r="AO456">
            <v>25</v>
          </cell>
          <cell r="AP456" t="str">
            <v>STABLE</v>
          </cell>
          <cell r="AU456" t="str">
            <v>REGULAR</v>
          </cell>
          <cell r="AV456" t="str">
            <v>MH12WC8024</v>
          </cell>
          <cell r="AW456" t="str">
            <v>BAJAJ CHETAK PREMIUM</v>
          </cell>
          <cell r="AX456">
            <v>45239</v>
          </cell>
          <cell r="AY456">
            <v>36</v>
          </cell>
          <cell r="AZ456" t="str">
            <v>02.07.26</v>
          </cell>
          <cell r="BA456" t="str">
            <v>VIJAY NIKAM</v>
          </cell>
          <cell r="BX456">
            <v>1</v>
          </cell>
          <cell r="CM456">
            <v>1</v>
          </cell>
          <cell r="ER456">
            <v>2</v>
          </cell>
          <cell r="ES456">
            <v>1</v>
          </cell>
          <cell r="ET456" t="str">
            <v>DUWT0031</v>
          </cell>
          <cell r="EU456" t="str">
            <v>k26tmI6DSm</v>
          </cell>
          <cell r="EV456" t="str">
            <v>Allocated</v>
          </cell>
          <cell r="EW456" t="str">
            <v>Left Message (LMCB)</v>
          </cell>
          <cell r="EX456" t="str">
            <v xml:space="preserve">Left message customer mother </v>
          </cell>
          <cell r="EY456">
            <v>46211</v>
          </cell>
        </row>
        <row r="457">
          <cell r="A457">
            <v>454546998</v>
          </cell>
          <cell r="B457" t="str">
            <v>KUNAL BHIKAJI GAYAKAVAD</v>
          </cell>
          <cell r="I457">
            <v>3886</v>
          </cell>
          <cell r="J457">
            <v>11658</v>
          </cell>
          <cell r="K457">
            <v>579</v>
          </cell>
          <cell r="L457">
            <v>15544</v>
          </cell>
          <cell r="M457">
            <v>4</v>
          </cell>
          <cell r="N457" t="str">
            <v>FLOW</v>
          </cell>
          <cell r="O457" t="str">
            <v>UNPAID</v>
          </cell>
          <cell r="P457" t="str">
            <v>ANWAR SHAIKH</v>
          </cell>
          <cell r="Q457">
            <v>22029</v>
          </cell>
          <cell r="R457">
            <v>579</v>
          </cell>
          <cell r="S457">
            <v>0</v>
          </cell>
          <cell r="T457">
            <v>6750</v>
          </cell>
          <cell r="U457" t="str">
            <v>-</v>
          </cell>
          <cell r="V457">
            <v>0.1999610589249268</v>
          </cell>
          <cell r="W457">
            <v>8.4867702928197314E-3</v>
          </cell>
          <cell r="X457" t="str">
            <v>FLOW</v>
          </cell>
          <cell r="Y457" t="str">
            <v>-</v>
          </cell>
          <cell r="Z457" t="str">
            <v>-</v>
          </cell>
          <cell r="AA457" t="str">
            <v>-</v>
          </cell>
          <cell r="AF457" t="str">
            <v>ELG</v>
          </cell>
          <cell r="AH457" t="str">
            <v>DAPODI</v>
          </cell>
          <cell r="AL457">
            <v>18987</v>
          </cell>
          <cell r="AM457">
            <v>22029</v>
          </cell>
          <cell r="AN457">
            <v>118</v>
          </cell>
          <cell r="AO457">
            <v>147</v>
          </cell>
          <cell r="AP457" t="str">
            <v>FLOW</v>
          </cell>
          <cell r="AU457" t="str">
            <v>-</v>
          </cell>
          <cell r="AV457" t="str">
            <v>MH14KH3008</v>
          </cell>
          <cell r="AW457" t="str">
            <v>BAJAJ PULSAR 150 SINGLE DISC ABS</v>
          </cell>
          <cell r="AX457">
            <v>44803</v>
          </cell>
          <cell r="AY457">
            <v>48</v>
          </cell>
          <cell r="AZ457" t="str">
            <v>06.07.26</v>
          </cell>
          <cell r="BA457" t="str">
            <v>VIJAY NIKAM</v>
          </cell>
          <cell r="EO457">
            <v>1</v>
          </cell>
          <cell r="ER457">
            <v>1</v>
          </cell>
          <cell r="ES457">
            <v>1</v>
          </cell>
          <cell r="ET457" t="str">
            <v>ZBHT0009</v>
          </cell>
          <cell r="EU457" t="e">
            <v>#N/A</v>
          </cell>
          <cell r="EV457" t="str">
            <v>Allocated</v>
          </cell>
          <cell r="EW457" t="e">
            <v>#N/A</v>
          </cell>
          <cell r="EX457" t="e">
            <v>#N/A</v>
          </cell>
          <cell r="EY457" t="e">
            <v>#N/A</v>
          </cell>
        </row>
        <row r="458">
          <cell r="A458">
            <v>467004899</v>
          </cell>
          <cell r="B458" t="str">
            <v>SAGAR BHARAT GAIKAWAD</v>
          </cell>
          <cell r="I458">
            <v>2444</v>
          </cell>
          <cell r="J458">
            <v>14514</v>
          </cell>
          <cell r="K458">
            <v>3268</v>
          </cell>
          <cell r="L458">
            <v>16958</v>
          </cell>
          <cell r="M458">
            <v>6</v>
          </cell>
          <cell r="N458" t="str">
            <v>FLOW</v>
          </cell>
          <cell r="O458" t="str">
            <v>UNPAID</v>
          </cell>
          <cell r="P458" t="str">
            <v>AMIT GADE</v>
          </cell>
          <cell r="Q458">
            <v>22002</v>
          </cell>
          <cell r="R458">
            <v>974</v>
          </cell>
          <cell r="S458">
            <v>0</v>
          </cell>
          <cell r="T458">
            <v>3150</v>
          </cell>
          <cell r="U458" t="str">
            <v>FLOW</v>
          </cell>
          <cell r="V458">
            <v>0.36354923992068738</v>
          </cell>
          <cell r="W458">
            <v>9.6171260059479072E-3</v>
          </cell>
          <cell r="X458" t="str">
            <v>FLOW</v>
          </cell>
          <cell r="Y458" t="str">
            <v>RTP</v>
          </cell>
          <cell r="Z458" t="str">
            <v>MPTP</v>
          </cell>
          <cell r="AA458" t="str">
            <v>RTP</v>
          </cell>
          <cell r="AD458" t="str">
            <v>CAVNA</v>
          </cell>
          <cell r="AF458" t="str">
            <v>ELG</v>
          </cell>
          <cell r="AH458" t="str">
            <v>CHAKAN</v>
          </cell>
          <cell r="AL458">
            <v>14514</v>
          </cell>
          <cell r="AM458">
            <v>22002</v>
          </cell>
          <cell r="AN458">
            <v>176</v>
          </cell>
          <cell r="AO458">
            <v>205</v>
          </cell>
          <cell r="AP458" t="str">
            <v>FLOW</v>
          </cell>
          <cell r="AU458" t="str">
            <v>NPA</v>
          </cell>
          <cell r="AV458" t="str">
            <v>MH14MB2217</v>
          </cell>
          <cell r="AW458" t="str">
            <v>SPLENDOR PLUS I3S BS6 FI DRUM SELF</v>
          </cell>
          <cell r="AX458">
            <v>45934</v>
          </cell>
          <cell r="AY458">
            <v>12</v>
          </cell>
          <cell r="AZ458" t="str">
            <v>02.07.26</v>
          </cell>
          <cell r="BA458" t="str">
            <v>KAILASH ATKARI</v>
          </cell>
          <cell r="EO458">
            <v>1</v>
          </cell>
          <cell r="ER458">
            <v>1</v>
          </cell>
          <cell r="ES458">
            <v>1</v>
          </cell>
          <cell r="ET458" t="str">
            <v>DUWT0017</v>
          </cell>
          <cell r="EU458" t="str">
            <v>k2VSC6vvpWz</v>
          </cell>
          <cell r="EV458" t="str">
            <v>Allocated</v>
          </cell>
          <cell r="EW458" t="e">
            <v>#N/A</v>
          </cell>
          <cell r="EX458" t="e">
            <v>#N/A</v>
          </cell>
          <cell r="EY458" t="e">
            <v>#N/A</v>
          </cell>
        </row>
        <row r="459">
          <cell r="A459">
            <v>464482380</v>
          </cell>
          <cell r="B459" t="str">
            <v>MAHESH RAMESH KARDILE</v>
          </cell>
          <cell r="I459">
            <v>2581</v>
          </cell>
          <cell r="J459">
            <v>10224</v>
          </cell>
          <cell r="K459">
            <v>2720</v>
          </cell>
          <cell r="L459">
            <v>12805</v>
          </cell>
          <cell r="M459">
            <v>4</v>
          </cell>
          <cell r="N459" t="str">
            <v>FLOW</v>
          </cell>
          <cell r="O459" t="str">
            <v>UNPAID</v>
          </cell>
          <cell r="P459" t="str">
            <v>SWAPNIL JADHAV</v>
          </cell>
          <cell r="Q459">
            <v>21501</v>
          </cell>
          <cell r="R459">
            <v>239</v>
          </cell>
          <cell r="S459">
            <v>0</v>
          </cell>
          <cell r="T459">
            <v>3650.23</v>
          </cell>
          <cell r="U459" t="str">
            <v>-</v>
          </cell>
          <cell r="V459">
            <v>0.11824516064315335</v>
          </cell>
          <cell r="W459">
            <v>8.2833559428896943E-3</v>
          </cell>
          <cell r="X459" t="str">
            <v>FLOW</v>
          </cell>
          <cell r="Y459" t="str">
            <v>-</v>
          </cell>
          <cell r="Z459" t="str">
            <v>-</v>
          </cell>
          <cell r="AA459" t="str">
            <v>-</v>
          </cell>
          <cell r="AF459" t="str">
            <v>ELG</v>
          </cell>
          <cell r="AH459" t="str">
            <v>LONAVLA</v>
          </cell>
          <cell r="AL459">
            <v>10224</v>
          </cell>
          <cell r="AM459">
            <v>21501</v>
          </cell>
          <cell r="AN459">
            <v>118</v>
          </cell>
          <cell r="AO459">
            <v>147</v>
          </cell>
          <cell r="AP459" t="str">
            <v>FLOW</v>
          </cell>
          <cell r="AU459" t="str">
            <v>NPA</v>
          </cell>
          <cell r="AV459" t="str">
            <v>MH12XP1979</v>
          </cell>
          <cell r="AW459" t="str">
            <v>SPLENDOR PLUS BS6 I3S DRS CAST FI</v>
          </cell>
          <cell r="AX459">
            <v>45594</v>
          </cell>
          <cell r="AY459">
            <v>24</v>
          </cell>
          <cell r="AZ459" t="str">
            <v>02.07.26</v>
          </cell>
          <cell r="BA459" t="str">
            <v>VIJAY NIKAM</v>
          </cell>
          <cell r="BL459">
            <v>1</v>
          </cell>
          <cell r="ER459">
            <v>1</v>
          </cell>
          <cell r="ES459">
            <v>1</v>
          </cell>
          <cell r="ET459" t="str">
            <v>DUWT0031</v>
          </cell>
          <cell r="EU459" t="str">
            <v>G6__X_uWJ3m</v>
          </cell>
          <cell r="EV459" t="str">
            <v>Allocated</v>
          </cell>
          <cell r="EW459" t="str">
            <v>Left Message (LMCB)</v>
          </cell>
          <cell r="EX459" t="str">
            <v xml:space="preserve">Left message customer mother </v>
          </cell>
          <cell r="EY459">
            <v>46207</v>
          </cell>
        </row>
        <row r="460">
          <cell r="A460">
            <v>460561110</v>
          </cell>
          <cell r="B460" t="str">
            <v>SAMADHAN RAMDAS DEVKAR</v>
          </cell>
          <cell r="I460">
            <v>3257</v>
          </cell>
          <cell r="J460">
            <v>6512</v>
          </cell>
          <cell r="K460">
            <v>3397</v>
          </cell>
          <cell r="L460">
            <v>9769</v>
          </cell>
          <cell r="M460">
            <v>2</v>
          </cell>
          <cell r="N460" t="str">
            <v>FLOW</v>
          </cell>
          <cell r="O460" t="str">
            <v>UNPAID</v>
          </cell>
          <cell r="P460" t="str">
            <v>AMOL DHUMAL</v>
          </cell>
          <cell r="Q460">
            <v>21457.34</v>
          </cell>
          <cell r="R460">
            <v>142</v>
          </cell>
          <cell r="S460">
            <v>0</v>
          </cell>
          <cell r="T460">
            <v>1719</v>
          </cell>
          <cell r="U460" t="str">
            <v>FLOW</v>
          </cell>
          <cell r="V460">
            <v>3.256861468631974E-2</v>
          </cell>
          <cell r="W460">
            <v>3.989568910529007E-3</v>
          </cell>
          <cell r="X460" t="str">
            <v xml:space="preserve">STABLE </v>
          </cell>
          <cell r="Y460" t="str">
            <v>MPTP</v>
          </cell>
          <cell r="Z460" t="str">
            <v>MPTP</v>
          </cell>
          <cell r="AA460" t="str">
            <v>MPTP</v>
          </cell>
          <cell r="AB460" t="str">
            <v>Cust atpune</v>
          </cell>
          <cell r="AC460">
            <v>26</v>
          </cell>
          <cell r="AD460" t="str">
            <v>CAVNA</v>
          </cell>
          <cell r="AF460" t="str">
            <v>-</v>
          </cell>
          <cell r="AH460" t="str">
            <v>KOREGAON BHIMA</v>
          </cell>
          <cell r="AL460">
            <v>6512</v>
          </cell>
          <cell r="AM460">
            <v>21457.34</v>
          </cell>
          <cell r="AN460">
            <v>57</v>
          </cell>
          <cell r="AO460">
            <v>86</v>
          </cell>
          <cell r="AP460" t="str">
            <v>FLOW</v>
          </cell>
          <cell r="AU460" t="str">
            <v>REGULAR</v>
          </cell>
          <cell r="AV460" t="str">
            <v>MH12WD6948</v>
          </cell>
          <cell r="AW460" t="str">
            <v>HONDA ACTIVA 6G H SMART</v>
          </cell>
          <cell r="AX460">
            <v>45239</v>
          </cell>
          <cell r="AY460">
            <v>36</v>
          </cell>
          <cell r="AZ460" t="str">
            <v>02.07.26</v>
          </cell>
          <cell r="BA460" t="str">
            <v>KAILASH ATKARI</v>
          </cell>
          <cell r="BX460">
            <v>1</v>
          </cell>
          <cell r="ER460">
            <v>1</v>
          </cell>
          <cell r="ES460">
            <v>1</v>
          </cell>
          <cell r="ET460" t="str">
            <v>ZBHT0024</v>
          </cell>
          <cell r="EU460" t="str">
            <v>APHAU92Kgrnz</v>
          </cell>
          <cell r="EV460" t="str">
            <v>Allocated</v>
          </cell>
          <cell r="EW460" t="str">
            <v>Left Message (LMCB)</v>
          </cell>
          <cell r="EX460" t="str">
            <v xml:space="preserve">Meet father </v>
          </cell>
          <cell r="EY460">
            <v>46211</v>
          </cell>
        </row>
        <row r="461">
          <cell r="A461">
            <v>460917148</v>
          </cell>
          <cell r="B461" t="str">
            <v>SUVARNA YUVRAJ MAHULKAR</v>
          </cell>
          <cell r="C461" t="str">
            <v>COLLECT</v>
          </cell>
          <cell r="D461" t="str">
            <v>04.07.26</v>
          </cell>
          <cell r="E461">
            <v>3320</v>
          </cell>
          <cell r="I461">
            <v>3276</v>
          </cell>
          <cell r="J461">
            <v>3276</v>
          </cell>
          <cell r="K461">
            <v>3315</v>
          </cell>
          <cell r="L461">
            <v>3232</v>
          </cell>
          <cell r="M461">
            <v>1</v>
          </cell>
          <cell r="N461" t="str">
            <v>RB</v>
          </cell>
          <cell r="O461" t="str">
            <v>PAID</v>
          </cell>
          <cell r="P461" t="str">
            <v>AMOL DHUMAL</v>
          </cell>
          <cell r="Q461">
            <v>21338</v>
          </cell>
          <cell r="R461">
            <v>39</v>
          </cell>
          <cell r="S461">
            <v>0</v>
          </cell>
          <cell r="T461">
            <v>6731</v>
          </cell>
          <cell r="U461" t="str">
            <v>-</v>
          </cell>
          <cell r="V461">
            <v>1.3409887463593438E-2</v>
          </cell>
          <cell r="W461">
            <v>1.1238662527781201E-3</v>
          </cell>
          <cell r="X461" t="str">
            <v>RB</v>
          </cell>
          <cell r="Y461" t="str">
            <v>PAID</v>
          </cell>
          <cell r="Z461" t="str">
            <v>-</v>
          </cell>
          <cell r="AA461" t="str">
            <v>PAID</v>
          </cell>
          <cell r="AF461" t="str">
            <v>-</v>
          </cell>
          <cell r="AH461" t="str">
            <v>SHIKRAPUR</v>
          </cell>
          <cell r="AL461">
            <v>3276</v>
          </cell>
          <cell r="AM461">
            <v>21338</v>
          </cell>
          <cell r="AN461">
            <v>26</v>
          </cell>
          <cell r="AO461">
            <v>0</v>
          </cell>
          <cell r="AP461" t="str">
            <v>RB</v>
          </cell>
          <cell r="AU461" t="str">
            <v>REGULAR</v>
          </cell>
          <cell r="AV461" t="str">
            <v>MH12WG3944</v>
          </cell>
          <cell r="AW461" t="str">
            <v>SPLENDORPLUS I3S DRS C FI BLACKACNT</v>
          </cell>
          <cell r="AX461">
            <v>45258</v>
          </cell>
          <cell r="AY461">
            <v>36</v>
          </cell>
          <cell r="AZ461" t="str">
            <v>02.07.26</v>
          </cell>
          <cell r="BA461" t="str">
            <v>KAILASH ATKARI</v>
          </cell>
          <cell r="BL461">
            <v>1</v>
          </cell>
          <cell r="ER461">
            <v>1</v>
          </cell>
          <cell r="ES461">
            <v>1</v>
          </cell>
          <cell r="ET461" t="str">
            <v>ZBHT0024</v>
          </cell>
          <cell r="EU461" t="str">
            <v>BP801jQYSk9</v>
          </cell>
          <cell r="EV461" t="str">
            <v>Allocated</v>
          </cell>
          <cell r="EW461" t="str">
            <v>Payment (PAID)</v>
          </cell>
          <cell r="EX461" t="str">
            <v>Payment (PAID)</v>
          </cell>
          <cell r="EY461">
            <v>46207</v>
          </cell>
        </row>
        <row r="462">
          <cell r="A462">
            <v>460718470</v>
          </cell>
          <cell r="B462" t="str">
            <v>DOMINIC BENEDICT JOKIN</v>
          </cell>
          <cell r="C462" t="str">
            <v>COLLECT</v>
          </cell>
          <cell r="D462" t="str">
            <v>04.07.26</v>
          </cell>
          <cell r="E462">
            <v>3800</v>
          </cell>
          <cell r="I462">
            <v>3736</v>
          </cell>
          <cell r="J462">
            <v>3728</v>
          </cell>
          <cell r="K462">
            <v>3800</v>
          </cell>
          <cell r="L462">
            <v>3664</v>
          </cell>
          <cell r="M462">
            <v>1</v>
          </cell>
          <cell r="N462" t="str">
            <v xml:space="preserve">STABLE </v>
          </cell>
          <cell r="O462" t="str">
            <v>PAID</v>
          </cell>
          <cell r="P462" t="str">
            <v>SACHIN KHAPRE</v>
          </cell>
          <cell r="Q462">
            <v>21190.77</v>
          </cell>
          <cell r="R462">
            <v>72</v>
          </cell>
          <cell r="S462">
            <v>0</v>
          </cell>
          <cell r="T462">
            <v>6480</v>
          </cell>
          <cell r="U462" t="str">
            <v>04.06.26</v>
          </cell>
          <cell r="V462">
            <v>2.5346103174650924E-2</v>
          </cell>
          <cell r="W462">
            <v>1.1161116915073112E-3</v>
          </cell>
          <cell r="X462" t="str">
            <v xml:space="preserve">STABLE </v>
          </cell>
          <cell r="Y462" t="str">
            <v>PAID</v>
          </cell>
          <cell r="Z462" t="str">
            <v>PAID</v>
          </cell>
          <cell r="AA462" t="str">
            <v>PAID</v>
          </cell>
          <cell r="AD462" t="str">
            <v>CAVA</v>
          </cell>
          <cell r="AF462" t="str">
            <v>-</v>
          </cell>
          <cell r="AH462" t="str">
            <v>PIMPARI</v>
          </cell>
          <cell r="AL462">
            <v>3728</v>
          </cell>
          <cell r="AM462">
            <v>21190.77</v>
          </cell>
          <cell r="AN462">
            <v>26</v>
          </cell>
          <cell r="AO462">
            <v>25</v>
          </cell>
          <cell r="AP462" t="str">
            <v>STABLE</v>
          </cell>
          <cell r="AU462" t="str">
            <v>REGULAR</v>
          </cell>
          <cell r="AV462" t="str">
            <v>MH14LF1328</v>
          </cell>
          <cell r="AW462" t="str">
            <v>SUZUKI BURGMAN STREET</v>
          </cell>
          <cell r="AX462">
            <v>45245</v>
          </cell>
          <cell r="AY462">
            <v>36</v>
          </cell>
          <cell r="AZ462" t="str">
            <v>02.07.26</v>
          </cell>
          <cell r="BA462" t="str">
            <v>KAILASH ATKARI</v>
          </cell>
          <cell r="BI462">
            <v>1</v>
          </cell>
          <cell r="BL462">
            <v>2</v>
          </cell>
          <cell r="DQ462">
            <v>1</v>
          </cell>
          <cell r="ER462">
            <v>4</v>
          </cell>
          <cell r="ES462">
            <v>1</v>
          </cell>
          <cell r="ET462" t="str">
            <v>ZBHT0015</v>
          </cell>
          <cell r="EU462" t="str">
            <v>k6AqCQ39Gum</v>
          </cell>
          <cell r="EV462" t="str">
            <v>Allocated</v>
          </cell>
          <cell r="EW462" t="str">
            <v>Payment (PAID)</v>
          </cell>
          <cell r="EX462" t="str">
            <v>Payment (PAID)</v>
          </cell>
          <cell r="EY462">
            <v>46207</v>
          </cell>
        </row>
        <row r="463">
          <cell r="A463">
            <v>459059044</v>
          </cell>
          <cell r="B463" t="str">
            <v>IMTIYAZ RASHID SHAIKH</v>
          </cell>
          <cell r="I463">
            <v>3911</v>
          </cell>
          <cell r="J463">
            <v>18068</v>
          </cell>
          <cell r="K463">
            <v>3222</v>
          </cell>
          <cell r="L463">
            <v>21979</v>
          </cell>
          <cell r="M463">
            <v>5</v>
          </cell>
          <cell r="N463" t="str">
            <v>FLOW</v>
          </cell>
          <cell r="O463" t="str">
            <v>UNPAID</v>
          </cell>
          <cell r="P463" t="str">
            <v>SACHIN INGALE</v>
          </cell>
          <cell r="Q463">
            <v>20969.25</v>
          </cell>
          <cell r="R463">
            <v>798</v>
          </cell>
          <cell r="S463">
            <v>0</v>
          </cell>
          <cell r="T463">
            <v>6663</v>
          </cell>
          <cell r="U463" t="str">
            <v>FLOW</v>
          </cell>
          <cell r="V463">
            <v>0.16758480637947926</v>
          </cell>
          <cell r="W463">
            <v>9.3733980671942968E-3</v>
          </cell>
          <cell r="X463" t="str">
            <v>FLOW</v>
          </cell>
          <cell r="Y463" t="str">
            <v>NC</v>
          </cell>
          <cell r="Z463" t="str">
            <v>RTP</v>
          </cell>
          <cell r="AA463" t="str">
            <v>NC</v>
          </cell>
          <cell r="AB463" t="str">
            <v>Add not found</v>
          </cell>
          <cell r="AD463" t="str">
            <v>CNAVNA</v>
          </cell>
          <cell r="AF463" t="str">
            <v>ELG</v>
          </cell>
          <cell r="AH463" t="str">
            <v>LONAVALA</v>
          </cell>
          <cell r="AL463">
            <v>18068</v>
          </cell>
          <cell r="AM463">
            <v>20969.25</v>
          </cell>
          <cell r="AN463">
            <v>146</v>
          </cell>
          <cell r="AO463">
            <v>175</v>
          </cell>
          <cell r="AP463" t="str">
            <v>FLOW</v>
          </cell>
          <cell r="AU463" t="str">
            <v>NPA</v>
          </cell>
          <cell r="AV463" t="str">
            <v>MH14KY1815</v>
          </cell>
          <cell r="AW463" t="str">
            <v>SUZUKI BURGMAN STREET BT BSVI</v>
          </cell>
          <cell r="AX463">
            <v>45127</v>
          </cell>
          <cell r="AY463">
            <v>36</v>
          </cell>
          <cell r="AZ463" t="str">
            <v>02.07.26</v>
          </cell>
          <cell r="BA463" t="str">
            <v>VIJAY NIKAM</v>
          </cell>
          <cell r="ER463">
            <v>0</v>
          </cell>
          <cell r="ES463" t="str">
            <v/>
          </cell>
          <cell r="ET463" t="str">
            <v>ZBHT0013</v>
          </cell>
          <cell r="EU463" t="str">
            <v>A6lEjAhti7</v>
          </cell>
          <cell r="EV463" t="str">
            <v>Allocated</v>
          </cell>
          <cell r="EW463" t="e">
            <v>#N/A</v>
          </cell>
          <cell r="EX463" t="e">
            <v>#N/A</v>
          </cell>
          <cell r="EY463" t="e">
            <v>#N/A</v>
          </cell>
        </row>
        <row r="464">
          <cell r="A464">
            <v>460384585</v>
          </cell>
          <cell r="B464" t="str">
            <v>RAJU MOTILALJI AHIR</v>
          </cell>
          <cell r="C464" t="str">
            <v>ONLINE</v>
          </cell>
          <cell r="D464" t="str">
            <v>11.07.26</v>
          </cell>
          <cell r="E464">
            <v>3281</v>
          </cell>
          <cell r="I464">
            <v>3181</v>
          </cell>
          <cell r="J464">
            <v>5910</v>
          </cell>
          <cell r="K464">
            <v>2964</v>
          </cell>
          <cell r="L464">
            <v>5810</v>
          </cell>
          <cell r="M464">
            <v>2</v>
          </cell>
          <cell r="N464" t="str">
            <v xml:space="preserve">STABLE </v>
          </cell>
          <cell r="O464" t="str">
            <v>PAID</v>
          </cell>
          <cell r="P464" t="str">
            <v>VIKRAM GAIKWAD</v>
          </cell>
          <cell r="Q464">
            <v>20825</v>
          </cell>
          <cell r="R464">
            <v>235</v>
          </cell>
          <cell r="S464">
            <v>0</v>
          </cell>
          <cell r="T464">
            <v>6251</v>
          </cell>
          <cell r="U464" t="str">
            <v>25.06.26</v>
          </cell>
          <cell r="V464">
            <v>3.1576155052340224E-2</v>
          </cell>
          <cell r="W464">
            <v>3.8719977668139004E-3</v>
          </cell>
          <cell r="X464" t="str">
            <v xml:space="preserve">STABLE </v>
          </cell>
          <cell r="Y464" t="str">
            <v>PAID</v>
          </cell>
          <cell r="Z464" t="str">
            <v>NC</v>
          </cell>
          <cell r="AA464" t="str">
            <v>PAID</v>
          </cell>
          <cell r="AF464" t="str">
            <v>-</v>
          </cell>
          <cell r="AH464" t="str">
            <v>YERWADA</v>
          </cell>
          <cell r="AL464">
            <v>5910</v>
          </cell>
          <cell r="AM464">
            <v>20825</v>
          </cell>
          <cell r="AN464">
            <v>57</v>
          </cell>
          <cell r="AO464">
            <v>55</v>
          </cell>
          <cell r="AP464" t="str">
            <v>STABLE</v>
          </cell>
          <cell r="AU464" t="str">
            <v>NPA</v>
          </cell>
          <cell r="AV464" t="str">
            <v>MH12WN3926</v>
          </cell>
          <cell r="AW464" t="str">
            <v>SPLENDOR PLUS I3S BS6 FI DRUM SELF</v>
          </cell>
          <cell r="AX464">
            <v>45229</v>
          </cell>
          <cell r="AY464">
            <v>36</v>
          </cell>
          <cell r="AZ464" t="str">
            <v>02.07.26</v>
          </cell>
          <cell r="BA464" t="str">
            <v>VIJAY NIKAM</v>
          </cell>
          <cell r="BI464">
            <v>1</v>
          </cell>
          <cell r="ER464">
            <v>1</v>
          </cell>
          <cell r="ES464">
            <v>1</v>
          </cell>
          <cell r="ET464" t="str">
            <v>ZBHT0012</v>
          </cell>
          <cell r="EU464" t="str">
            <v>BoZQ9w0GZz</v>
          </cell>
          <cell r="EV464" t="str">
            <v>Allocated</v>
          </cell>
          <cell r="EW464" t="str">
            <v>Shifted (NC_SFTD)</v>
          </cell>
          <cell r="EX464" t="str">
            <v>Nc</v>
          </cell>
          <cell r="EY464">
            <v>46206</v>
          </cell>
        </row>
        <row r="465">
          <cell r="A465">
            <v>461125158</v>
          </cell>
          <cell r="B465" t="str">
            <v>NAMRTA SHANTARAM KUDEKAR</v>
          </cell>
          <cell r="C465" t="str">
            <v>ONLINE</v>
          </cell>
          <cell r="D465" t="str">
            <v>27.07.26</v>
          </cell>
          <cell r="E465">
            <v>3400</v>
          </cell>
          <cell r="I465">
            <v>3228</v>
          </cell>
          <cell r="J465">
            <v>2507</v>
          </cell>
          <cell r="K465">
            <v>2589</v>
          </cell>
          <cell r="L465">
            <v>2335</v>
          </cell>
          <cell r="M465">
            <v>1</v>
          </cell>
          <cell r="N465" t="str">
            <v xml:space="preserve">STABLE </v>
          </cell>
          <cell r="O465" t="str">
            <v>PAID</v>
          </cell>
          <cell r="P465" t="str">
            <v>AMIT GADE</v>
          </cell>
          <cell r="Q465">
            <v>20778.38</v>
          </cell>
          <cell r="R465">
            <v>82</v>
          </cell>
          <cell r="S465">
            <v>0</v>
          </cell>
          <cell r="T465">
            <v>0</v>
          </cell>
          <cell r="U465" t="str">
            <v>26.06.26</v>
          </cell>
          <cell r="V465">
            <v>2.5056250724432926E-2</v>
          </cell>
          <cell r="W465">
            <v>1.0943912301715174E-3</v>
          </cell>
          <cell r="X465" t="str">
            <v xml:space="preserve">STABLE </v>
          </cell>
          <cell r="Y465" t="str">
            <v>PTP</v>
          </cell>
          <cell r="Z465" t="str">
            <v>PTP</v>
          </cell>
          <cell r="AA465" t="str">
            <v>PTP</v>
          </cell>
          <cell r="AC465">
            <v>28</v>
          </cell>
          <cell r="AD465" t="str">
            <v>CAVA</v>
          </cell>
          <cell r="AF465" t="str">
            <v>-</v>
          </cell>
          <cell r="AH465" t="str">
            <v>CHAKAN</v>
          </cell>
          <cell r="AL465">
            <v>2507</v>
          </cell>
          <cell r="AM465">
            <v>20778.38</v>
          </cell>
          <cell r="AN465">
            <v>26</v>
          </cell>
          <cell r="AO465">
            <v>25</v>
          </cell>
          <cell r="AP465" t="str">
            <v>STABLE</v>
          </cell>
          <cell r="AU465" t="str">
            <v>REGULAR</v>
          </cell>
          <cell r="AV465" t="str">
            <v>MH14LG3125</v>
          </cell>
          <cell r="AW465" t="str">
            <v>HONDA DIO DLX BS VI</v>
          </cell>
          <cell r="AX465">
            <v>45274</v>
          </cell>
          <cell r="AY465">
            <v>36</v>
          </cell>
          <cell r="AZ465" t="str">
            <v>02.07.26</v>
          </cell>
          <cell r="BA465" t="str">
            <v>KAILASH ATKARI</v>
          </cell>
          <cell r="BL465">
            <v>1</v>
          </cell>
          <cell r="ER465">
            <v>1</v>
          </cell>
          <cell r="ES465">
            <v>1</v>
          </cell>
          <cell r="ET465" t="str">
            <v>DUWT0017</v>
          </cell>
          <cell r="EU465" t="str">
            <v>GoNvA5Gr_EMc</v>
          </cell>
          <cell r="EV465" t="str">
            <v>Allocated</v>
          </cell>
          <cell r="EW465" t="str">
            <v>Door Locked (NC_DL)</v>
          </cell>
          <cell r="EX465" t="str">
            <v xml:space="preserve">Customer not meet house lock </v>
          </cell>
          <cell r="EY465">
            <v>46207</v>
          </cell>
        </row>
        <row r="466">
          <cell r="A466">
            <v>459762372</v>
          </cell>
          <cell r="B466" t="str">
            <v>NIKITA AMIT MOHOL</v>
          </cell>
          <cell r="I466">
            <v>3652</v>
          </cell>
          <cell r="J466">
            <v>10578</v>
          </cell>
          <cell r="K466">
            <v>3814</v>
          </cell>
          <cell r="L466">
            <v>14230</v>
          </cell>
          <cell r="M466">
            <v>3</v>
          </cell>
          <cell r="N466" t="str">
            <v>FLOW</v>
          </cell>
          <cell r="O466" t="str">
            <v>UNPAID</v>
          </cell>
          <cell r="P466" t="str">
            <v>SACHIN INGALE</v>
          </cell>
          <cell r="Q466">
            <v>20665.310000000001</v>
          </cell>
          <cell r="R466">
            <v>540</v>
          </cell>
          <cell r="S466">
            <v>0</v>
          </cell>
          <cell r="T466">
            <v>6300</v>
          </cell>
          <cell r="U466" t="str">
            <v>STABLE</v>
          </cell>
          <cell r="V466">
            <v>8.0718488057006835E-2</v>
          </cell>
          <cell r="W466">
            <v>6.6185403354780646E-3</v>
          </cell>
          <cell r="X466" t="str">
            <v>FLOW</v>
          </cell>
          <cell r="Y466" t="str">
            <v>NC</v>
          </cell>
          <cell r="Z466" t="str">
            <v>NC</v>
          </cell>
          <cell r="AA466" t="str">
            <v>NC</v>
          </cell>
          <cell r="AB466" t="str">
            <v>Shifted</v>
          </cell>
          <cell r="AD466" t="str">
            <v>CNAVNA</v>
          </cell>
          <cell r="AF466" t="str">
            <v>ELG</v>
          </cell>
          <cell r="AH466" t="str">
            <v>TIKONA PETH</v>
          </cell>
          <cell r="AL466">
            <v>10578</v>
          </cell>
          <cell r="AM466">
            <v>20665.310000000001</v>
          </cell>
          <cell r="AN466">
            <v>87</v>
          </cell>
          <cell r="AO466">
            <v>116</v>
          </cell>
          <cell r="AP466" t="str">
            <v>FLOW</v>
          </cell>
          <cell r="AU466" t="str">
            <v>NPA</v>
          </cell>
          <cell r="AV466" t="str">
            <v>MH12VY480</v>
          </cell>
          <cell r="AW466" t="str">
            <v>HONDA ACTIVA 6G DLX BS VI</v>
          </cell>
          <cell r="AX466">
            <v>45183</v>
          </cell>
          <cell r="AY466">
            <v>36</v>
          </cell>
          <cell r="AZ466" t="str">
            <v>02.07.26</v>
          </cell>
          <cell r="BA466" t="str">
            <v>VIJAY NIKAM</v>
          </cell>
          <cell r="BU466">
            <v>1</v>
          </cell>
          <cell r="BX466">
            <v>1</v>
          </cell>
          <cell r="ER466">
            <v>2</v>
          </cell>
          <cell r="ES466">
            <v>1</v>
          </cell>
          <cell r="ET466" t="str">
            <v>ZBHT0013</v>
          </cell>
          <cell r="EU466" t="str">
            <v>BPt4gL34DJ7</v>
          </cell>
          <cell r="EV466" t="str">
            <v>Allocated</v>
          </cell>
          <cell r="EW466" t="str">
            <v>Promise To Pay (PTP)</v>
          </cell>
          <cell r="EX466" t="str">
            <v>Ptp</v>
          </cell>
          <cell r="EY466">
            <v>46218</v>
          </cell>
        </row>
        <row r="467">
          <cell r="A467">
            <v>454116052</v>
          </cell>
          <cell r="B467" t="str">
            <v>NARAYANI KEDAAR DEWALE</v>
          </cell>
          <cell r="I467">
            <v>2837</v>
          </cell>
          <cell r="J467">
            <v>16205.68</v>
          </cell>
          <cell r="K467">
            <v>2875.6800000000003</v>
          </cell>
          <cell r="L467">
            <v>19042.68</v>
          </cell>
          <cell r="M467">
            <v>6</v>
          </cell>
          <cell r="N467" t="str">
            <v>FLOW</v>
          </cell>
          <cell r="O467" t="str">
            <v>UNPAID</v>
          </cell>
          <cell r="P467" t="str">
            <v>SACHIN INGALE</v>
          </cell>
          <cell r="Q467">
            <v>20629.68</v>
          </cell>
          <cell r="R467">
            <v>855</v>
          </cell>
          <cell r="S467">
            <v>0</v>
          </cell>
          <cell r="T467">
            <v>6300</v>
          </cell>
          <cell r="U467" t="str">
            <v>FLOW</v>
          </cell>
          <cell r="V467">
            <v>9.2029842221020119E-2</v>
          </cell>
          <cell r="W467">
            <v>9.0172817026808218E-3</v>
          </cell>
          <cell r="X467" t="str">
            <v>FLOW</v>
          </cell>
          <cell r="Y467" t="str">
            <v>RTP</v>
          </cell>
          <cell r="Z467" t="str">
            <v>RTP</v>
          </cell>
          <cell r="AA467" t="str">
            <v>RTP</v>
          </cell>
          <cell r="AB467" t="str">
            <v>Financail problem</v>
          </cell>
          <cell r="AD467" t="str">
            <v>CNAVNA</v>
          </cell>
          <cell r="AF467" t="str">
            <v>-</v>
          </cell>
          <cell r="AH467" t="str">
            <v>LONAVALA</v>
          </cell>
          <cell r="AL467">
            <v>16205.68</v>
          </cell>
          <cell r="AM467">
            <v>20629.68</v>
          </cell>
          <cell r="AN467">
            <v>177</v>
          </cell>
          <cell r="AO467">
            <v>206</v>
          </cell>
          <cell r="AP467" t="str">
            <v>FLOW</v>
          </cell>
          <cell r="AU467" t="str">
            <v>NPA</v>
          </cell>
          <cell r="AV467" t="str">
            <v>MH14KG7661</v>
          </cell>
          <cell r="AW467" t="str">
            <v>OKINAWA RIDGE PLUS</v>
          </cell>
          <cell r="AX467">
            <v>44763</v>
          </cell>
          <cell r="AY467">
            <v>48</v>
          </cell>
          <cell r="AZ467" t="str">
            <v>02.07.26</v>
          </cell>
          <cell r="BA467" t="str">
            <v>VIJAY NIKAM</v>
          </cell>
          <cell r="CM467">
            <v>1</v>
          </cell>
          <cell r="ER467">
            <v>1</v>
          </cell>
          <cell r="ES467">
            <v>1</v>
          </cell>
          <cell r="ET467" t="str">
            <v>ZBHT0013</v>
          </cell>
          <cell r="EU467" t="str">
            <v>Bo9ehRolNg7</v>
          </cell>
          <cell r="EV467" t="str">
            <v>Allocated</v>
          </cell>
          <cell r="EW467" t="e">
            <v>#N/A</v>
          </cell>
          <cell r="EX467" t="e">
            <v>#N/A</v>
          </cell>
          <cell r="EY467" t="e">
            <v>#N/A</v>
          </cell>
        </row>
        <row r="468">
          <cell r="A468">
            <v>461252668</v>
          </cell>
          <cell r="B468" t="str">
            <v>VIJAYALAKSHMI SAMBHAJI GARJE</v>
          </cell>
          <cell r="I468">
            <v>3628</v>
          </cell>
          <cell r="J468">
            <v>18091</v>
          </cell>
          <cell r="K468">
            <v>4210</v>
          </cell>
          <cell r="L468">
            <v>21719</v>
          </cell>
          <cell r="M468">
            <v>5</v>
          </cell>
          <cell r="N468" t="str">
            <v>FLOW</v>
          </cell>
          <cell r="O468" t="str">
            <v>UNPAID</v>
          </cell>
          <cell r="P468" t="str">
            <v>SANDEEP KHAIRNAR</v>
          </cell>
          <cell r="Q468">
            <v>20580</v>
          </cell>
          <cell r="R468">
            <v>631</v>
          </cell>
          <cell r="S468">
            <v>0</v>
          </cell>
          <cell r="T468">
            <v>6745</v>
          </cell>
          <cell r="U468" t="str">
            <v>FLOW</v>
          </cell>
          <cell r="V468">
            <v>0.34081836484357547</v>
          </cell>
          <cell r="W468">
            <v>9.1994006568121723E-3</v>
          </cell>
          <cell r="X468" t="str">
            <v>FLOW</v>
          </cell>
          <cell r="Y468" t="str">
            <v>-</v>
          </cell>
          <cell r="Z468" t="str">
            <v>PTP</v>
          </cell>
          <cell r="AA468" t="str">
            <v>-</v>
          </cell>
          <cell r="AF468" t="str">
            <v>ELG</v>
          </cell>
          <cell r="AH468" t="str">
            <v>LOHEGAON</v>
          </cell>
          <cell r="AL468">
            <v>18091</v>
          </cell>
          <cell r="AM468">
            <v>20580</v>
          </cell>
          <cell r="AN468">
            <v>146</v>
          </cell>
          <cell r="AO468">
            <v>175</v>
          </cell>
          <cell r="AP468" t="str">
            <v>FLOW</v>
          </cell>
          <cell r="AU468" t="str">
            <v>NPA</v>
          </cell>
          <cell r="AV468" t="str">
            <v>MH12WL4609</v>
          </cell>
          <cell r="AW468" t="str">
            <v>HONDA ACTIVA 6G STD BS VI</v>
          </cell>
          <cell r="AX468">
            <v>45286</v>
          </cell>
          <cell r="AY468">
            <v>30</v>
          </cell>
          <cell r="AZ468" t="str">
            <v>02.07.26</v>
          </cell>
          <cell r="BA468" t="str">
            <v>VIJAY NIKAM</v>
          </cell>
          <cell r="ER468">
            <v>0</v>
          </cell>
          <cell r="ES468" t="str">
            <v/>
          </cell>
          <cell r="ET468" t="str">
            <v>ZBHT0012</v>
          </cell>
          <cell r="EU468" t="str">
            <v>G6R1z2HStDc</v>
          </cell>
          <cell r="EV468" t="str">
            <v>Allocated</v>
          </cell>
          <cell r="EW468" t="e">
            <v>#N/A</v>
          </cell>
          <cell r="EX468" t="e">
            <v>#N/A</v>
          </cell>
          <cell r="EY468" t="e">
            <v>#N/A</v>
          </cell>
        </row>
        <row r="469">
          <cell r="A469">
            <v>462723868</v>
          </cell>
          <cell r="B469" t="str">
            <v>AJAY KISHOR SHINDE</v>
          </cell>
          <cell r="I469">
            <v>4284</v>
          </cell>
          <cell r="J469">
            <v>21416</v>
          </cell>
          <cell r="K469">
            <v>1247</v>
          </cell>
          <cell r="L469">
            <v>25700</v>
          </cell>
          <cell r="M469">
            <v>6</v>
          </cell>
          <cell r="N469" t="str">
            <v>FLOW</v>
          </cell>
          <cell r="O469" t="str">
            <v>UNPAID</v>
          </cell>
          <cell r="P469" t="str">
            <v>HARIDAS DIVATE</v>
          </cell>
          <cell r="Q469">
            <v>20402</v>
          </cell>
          <cell r="R469">
            <v>1251</v>
          </cell>
          <cell r="S469">
            <v>0</v>
          </cell>
          <cell r="T469">
            <v>3600</v>
          </cell>
          <cell r="U469" t="str">
            <v>FLOW</v>
          </cell>
          <cell r="V469">
            <v>0.28783453958042354</v>
          </cell>
          <cell r="W469">
            <v>8.9177622385850919E-3</v>
          </cell>
          <cell r="X469" t="str">
            <v>FLOW</v>
          </cell>
          <cell r="Y469" t="str">
            <v>BPTP</v>
          </cell>
          <cell r="Z469" t="str">
            <v>BPTP</v>
          </cell>
          <cell r="AA469" t="str">
            <v>BPTP</v>
          </cell>
          <cell r="AB469" t="str">
            <v>Financail problem</v>
          </cell>
          <cell r="AD469" t="str">
            <v>CAVNA</v>
          </cell>
          <cell r="AF469" t="str">
            <v>ELG</v>
          </cell>
          <cell r="AH469" t="str">
            <v>ALE PHATA</v>
          </cell>
          <cell r="AL469">
            <v>21416</v>
          </cell>
          <cell r="AM469">
            <v>20402</v>
          </cell>
          <cell r="AN469">
            <v>177</v>
          </cell>
          <cell r="AO469">
            <v>206</v>
          </cell>
          <cell r="AP469" t="str">
            <v>FLOW</v>
          </cell>
          <cell r="AU469" t="str">
            <v>NPA</v>
          </cell>
          <cell r="AV469" t="str">
            <v>MH14LN7864</v>
          </cell>
          <cell r="AW469" t="str">
            <v>PASSION PLUS I3S DRS CAST</v>
          </cell>
          <cell r="AX469">
            <v>45411</v>
          </cell>
          <cell r="AY469">
            <v>24</v>
          </cell>
          <cell r="AZ469" t="str">
            <v>02.07.26</v>
          </cell>
          <cell r="BA469" t="str">
            <v>KAILASH ATKARI</v>
          </cell>
          <cell r="BI469">
            <v>1</v>
          </cell>
          <cell r="ER469">
            <v>1</v>
          </cell>
          <cell r="ES469">
            <v>1</v>
          </cell>
          <cell r="ET469" t="str">
            <v>ZBHT0021</v>
          </cell>
          <cell r="EU469" t="str">
            <v>kPnGrsF7U8_7</v>
          </cell>
          <cell r="EV469" t="str">
            <v>Allocated</v>
          </cell>
          <cell r="EW469" t="str">
            <v>Door Locked (NC_DL)</v>
          </cell>
          <cell r="EX469" t="str">
            <v xml:space="preserve">Door locked </v>
          </cell>
          <cell r="EY469">
            <v>46206</v>
          </cell>
        </row>
        <row r="470">
          <cell r="A470">
            <v>460465980</v>
          </cell>
          <cell r="B470" t="str">
            <v>BINAY KUMAR</v>
          </cell>
          <cell r="H470" t="str">
            <v>BANK STABLE 08</v>
          </cell>
          <cell r="I470">
            <v>2751</v>
          </cell>
          <cell r="J470">
            <v>8036</v>
          </cell>
          <cell r="K470">
            <v>3004</v>
          </cell>
          <cell r="L470">
            <v>10787</v>
          </cell>
          <cell r="M470">
            <v>3</v>
          </cell>
          <cell r="N470" t="str">
            <v xml:space="preserve">STABLE </v>
          </cell>
          <cell r="O470" t="str">
            <v>UNPAID</v>
          </cell>
          <cell r="P470" t="str">
            <v>ANWAR SHAIKH</v>
          </cell>
          <cell r="Q470">
            <v>20371</v>
          </cell>
          <cell r="R470">
            <v>470</v>
          </cell>
          <cell r="S470">
            <v>0</v>
          </cell>
          <cell r="T470">
            <v>4500</v>
          </cell>
          <cell r="U470" t="str">
            <v>STABLE</v>
          </cell>
          <cell r="V470">
            <v>5.921022781622734E-2</v>
          </cell>
          <cell r="W470">
            <v>6.5242807958856485E-3</v>
          </cell>
          <cell r="X470" t="str">
            <v xml:space="preserve">STABLE </v>
          </cell>
          <cell r="Y470" t="str">
            <v>PAID</v>
          </cell>
          <cell r="Z470" t="str">
            <v>PAID</v>
          </cell>
          <cell r="AA470" t="str">
            <v>PAID</v>
          </cell>
          <cell r="AF470" t="str">
            <v>ELG</v>
          </cell>
          <cell r="AH470" t="str">
            <v>DAPODI</v>
          </cell>
          <cell r="AL470">
            <v>8036</v>
          </cell>
          <cell r="AM470">
            <v>20371</v>
          </cell>
          <cell r="AN470">
            <v>87</v>
          </cell>
          <cell r="AO470">
            <v>86</v>
          </cell>
          <cell r="AP470" t="str">
            <v>STABLE</v>
          </cell>
          <cell r="AU470" t="str">
            <v>NPA</v>
          </cell>
          <cell r="AV470" t="str">
            <v>MH14LD7256</v>
          </cell>
          <cell r="AW470" t="str">
            <v>HONDA SHINE DRUM BSVI</v>
          </cell>
          <cell r="AX470">
            <v>45234</v>
          </cell>
          <cell r="AY470">
            <v>36</v>
          </cell>
          <cell r="AZ470" t="str">
            <v>02.07.26</v>
          </cell>
          <cell r="BA470" t="str">
            <v>VIJAY NIKAM</v>
          </cell>
          <cell r="BL470">
            <v>1</v>
          </cell>
          <cell r="ER470">
            <v>1</v>
          </cell>
          <cell r="ES470">
            <v>1</v>
          </cell>
          <cell r="ET470" t="str">
            <v>ZBHT0009</v>
          </cell>
          <cell r="EU470" t="str">
            <v>B6kN_0-RX4m</v>
          </cell>
          <cell r="EV470" t="str">
            <v>Allocated</v>
          </cell>
          <cell r="EW470" t="str">
            <v>Entry Restricted (NC_ER)</v>
          </cell>
          <cell r="EX470" t="str">
            <v xml:space="preserve">Defance erea entry not allow </v>
          </cell>
          <cell r="EY470">
            <v>46207</v>
          </cell>
        </row>
        <row r="471">
          <cell r="A471">
            <v>460792082</v>
          </cell>
          <cell r="B471" t="str">
            <v>SHANKAR DAS</v>
          </cell>
          <cell r="C471" t="str">
            <v>COLLECT</v>
          </cell>
          <cell r="D471" t="str">
            <v>21.07.26</v>
          </cell>
          <cell r="E471">
            <v>3700</v>
          </cell>
          <cell r="I471">
            <v>3565</v>
          </cell>
          <cell r="J471">
            <v>3329</v>
          </cell>
          <cell r="K471">
            <v>3373</v>
          </cell>
          <cell r="L471">
            <v>3194</v>
          </cell>
          <cell r="M471">
            <v>1</v>
          </cell>
          <cell r="N471" t="str">
            <v xml:space="preserve">STABLE </v>
          </cell>
          <cell r="O471" t="str">
            <v>PAID</v>
          </cell>
          <cell r="P471" t="str">
            <v>VIKRAM GAIKWAD</v>
          </cell>
          <cell r="Q471">
            <v>20370.2</v>
          </cell>
          <cell r="R471">
            <v>44</v>
          </cell>
          <cell r="S471">
            <v>0</v>
          </cell>
          <cell r="T471">
            <v>5829.52</v>
          </cell>
          <cell r="U471" t="str">
            <v>-</v>
          </cell>
          <cell r="V471">
            <v>1.3893669930157886E-2</v>
          </cell>
          <cell r="W471">
            <v>1.072892508311035E-3</v>
          </cell>
          <cell r="X471" t="str">
            <v xml:space="preserve">STABLE </v>
          </cell>
          <cell r="Y471" t="str">
            <v>NC</v>
          </cell>
          <cell r="Z471" t="str">
            <v>-</v>
          </cell>
          <cell r="AA471" t="str">
            <v>NC</v>
          </cell>
          <cell r="AB471" t="str">
            <v>Shifted</v>
          </cell>
          <cell r="AD471" t="str">
            <v>CNAVNA</v>
          </cell>
          <cell r="AF471" t="str">
            <v>-</v>
          </cell>
          <cell r="AH471" t="str">
            <v>KHARADI</v>
          </cell>
          <cell r="AL471">
            <v>9202.52</v>
          </cell>
          <cell r="AM471">
            <v>20370.2</v>
          </cell>
          <cell r="AN471">
            <v>26</v>
          </cell>
          <cell r="AO471">
            <v>55</v>
          </cell>
          <cell r="AP471" t="str">
            <v>FLOW</v>
          </cell>
          <cell r="AU471" t="str">
            <v>REGULAR</v>
          </cell>
          <cell r="AV471" t="str">
            <v>MH12WF3739</v>
          </cell>
          <cell r="AW471" t="str">
            <v>HONDA ACTIVA 6G DLX LTD ED</v>
          </cell>
          <cell r="AX471">
            <v>45250</v>
          </cell>
          <cell r="AY471">
            <v>36</v>
          </cell>
          <cell r="AZ471" t="str">
            <v>10.07.26</v>
          </cell>
          <cell r="BA471" t="str">
            <v>VIJAY NIKAM</v>
          </cell>
          <cell r="CP471">
            <v>1</v>
          </cell>
          <cell r="DK471">
            <v>3</v>
          </cell>
          <cell r="ER471">
            <v>4</v>
          </cell>
          <cell r="ES471">
            <v>1</v>
          </cell>
          <cell r="ET471" t="str">
            <v>ZBHT0012</v>
          </cell>
        </row>
        <row r="472">
          <cell r="A472">
            <v>460718163</v>
          </cell>
          <cell r="B472" t="str">
            <v>VIKAS LAXMAN SHELAR</v>
          </cell>
          <cell r="I472">
            <v>3434</v>
          </cell>
          <cell r="J472">
            <v>4297.8900000000003</v>
          </cell>
          <cell r="K472">
            <v>971.89000000000033</v>
          </cell>
          <cell r="L472">
            <v>7731.89</v>
          </cell>
          <cell r="M472">
            <v>2</v>
          </cell>
          <cell r="N472" t="str">
            <v>FLOW</v>
          </cell>
          <cell r="O472" t="str">
            <v>UNPAID</v>
          </cell>
          <cell r="P472" t="str">
            <v>AMOL DHUMAL</v>
          </cell>
          <cell r="Q472">
            <v>20263.419999999998</v>
          </cell>
          <cell r="R472">
            <v>108</v>
          </cell>
          <cell r="S472">
            <v>0</v>
          </cell>
          <cell r="T472">
            <v>5802</v>
          </cell>
          <cell r="U472" t="str">
            <v>FLOW</v>
          </cell>
          <cell r="V472">
            <v>3.0756445962410305E-2</v>
          </cell>
          <cell r="W472">
            <v>3.7675830486440394E-3</v>
          </cell>
          <cell r="X472" t="str">
            <v xml:space="preserve">STABLE </v>
          </cell>
          <cell r="Y472" t="str">
            <v>PTP</v>
          </cell>
          <cell r="Z472" t="str">
            <v>BPTP</v>
          </cell>
          <cell r="AA472" t="str">
            <v>PTP</v>
          </cell>
          <cell r="AB472" t="str">
            <v>Medical problem</v>
          </cell>
          <cell r="AD472" t="str">
            <v>CAVNA</v>
          </cell>
          <cell r="AF472" t="str">
            <v>-</v>
          </cell>
          <cell r="AH472" t="str">
            <v>SHIRUR</v>
          </cell>
          <cell r="AL472">
            <v>4297.8900000000003</v>
          </cell>
          <cell r="AM472">
            <v>20263.419999999998</v>
          </cell>
          <cell r="AN472">
            <v>57</v>
          </cell>
          <cell r="AO472">
            <v>86</v>
          </cell>
          <cell r="AP472" t="str">
            <v>FLOW</v>
          </cell>
          <cell r="AU472" t="str">
            <v>REGULAR</v>
          </cell>
          <cell r="AV472" t="str">
            <v>MH12WF7602</v>
          </cell>
          <cell r="AW472" t="str">
            <v>SPLENDORPLUS I3S DRS C FI BLACKACNT</v>
          </cell>
          <cell r="AX472">
            <v>45245</v>
          </cell>
          <cell r="AY472">
            <v>36</v>
          </cell>
          <cell r="AZ472" t="str">
            <v>02.07.26</v>
          </cell>
          <cell r="BA472" t="str">
            <v>KAILASH ATKARI</v>
          </cell>
          <cell r="BL472">
            <v>1</v>
          </cell>
          <cell r="ER472">
            <v>1</v>
          </cell>
          <cell r="ES472">
            <v>1</v>
          </cell>
          <cell r="ET472" t="str">
            <v>ZBHT0024</v>
          </cell>
          <cell r="EU472" t="str">
            <v>AoA1bdBjhN7</v>
          </cell>
          <cell r="EV472" t="str">
            <v>Allocated</v>
          </cell>
          <cell r="EW472" t="str">
            <v>Left Message (LMCB)</v>
          </cell>
          <cell r="EX472" t="str">
            <v xml:space="preserve">Meet mother </v>
          </cell>
          <cell r="EY472">
            <v>46207</v>
          </cell>
        </row>
        <row r="473">
          <cell r="A473">
            <v>459429144</v>
          </cell>
          <cell r="B473" t="str">
            <v>ARCHNA LAXMAN PAWAL</v>
          </cell>
          <cell r="I473">
            <v>3098</v>
          </cell>
          <cell r="J473">
            <v>15490</v>
          </cell>
          <cell r="K473">
            <v>3656</v>
          </cell>
          <cell r="L473">
            <v>18588</v>
          </cell>
          <cell r="M473">
            <v>5</v>
          </cell>
          <cell r="N473" t="str">
            <v>FLOW</v>
          </cell>
          <cell r="O473" t="str">
            <v>UNPAID</v>
          </cell>
          <cell r="P473" t="str">
            <v>SUNNY SHINDE</v>
          </cell>
          <cell r="Q473">
            <v>20211.18</v>
          </cell>
          <cell r="R473">
            <v>558</v>
          </cell>
          <cell r="S473">
            <v>0</v>
          </cell>
          <cell r="T473">
            <v>2250</v>
          </cell>
          <cell r="U473" t="str">
            <v>-</v>
          </cell>
          <cell r="V473">
            <v>0.21115078503597715</v>
          </cell>
          <cell r="W473">
            <v>9.0345355960616634E-3</v>
          </cell>
          <cell r="X473" t="str">
            <v>FLOW</v>
          </cell>
          <cell r="Y473" t="str">
            <v>NC</v>
          </cell>
          <cell r="Z473" t="str">
            <v>-</v>
          </cell>
          <cell r="AA473" t="str">
            <v>NC</v>
          </cell>
          <cell r="AB473" t="str">
            <v>Shifted</v>
          </cell>
          <cell r="AF473" t="str">
            <v>ELG</v>
          </cell>
          <cell r="AH473" t="str">
            <v>BALEWADI</v>
          </cell>
          <cell r="AL473">
            <v>15490</v>
          </cell>
          <cell r="AM473">
            <v>20211.18</v>
          </cell>
          <cell r="AN473">
            <v>146</v>
          </cell>
          <cell r="AO473">
            <v>175</v>
          </cell>
          <cell r="AP473" t="str">
            <v>FLOW</v>
          </cell>
          <cell r="AU473" t="str">
            <v>NPA</v>
          </cell>
          <cell r="AV473" t="str">
            <v>MH12VU2339</v>
          </cell>
          <cell r="AW473" t="str">
            <v>HF DELUXE BS6 DRUM SELF CAST</v>
          </cell>
          <cell r="AX473">
            <v>45155</v>
          </cell>
          <cell r="AY473">
            <v>36</v>
          </cell>
          <cell r="AZ473" t="str">
            <v>02.07.26</v>
          </cell>
          <cell r="BA473" t="str">
            <v>KAILASH ATKARI</v>
          </cell>
          <cell r="BL473">
            <v>1</v>
          </cell>
          <cell r="ER473">
            <v>1</v>
          </cell>
          <cell r="ES473">
            <v>1</v>
          </cell>
          <cell r="ET473" t="str">
            <v>DUWT0023</v>
          </cell>
          <cell r="EU473" t="str">
            <v>GoVki0L8bvD7</v>
          </cell>
          <cell r="EV473" t="str">
            <v>Allocated</v>
          </cell>
          <cell r="EW473" t="str">
            <v>Shifted (NC_SFTD)</v>
          </cell>
          <cell r="EX473" t="str">
            <v xml:space="preserve">Customer shifted from the given residence address </v>
          </cell>
          <cell r="EY473">
            <v>46207</v>
          </cell>
        </row>
        <row r="474">
          <cell r="A474">
            <v>464634347</v>
          </cell>
          <cell r="B474" t="str">
            <v>KAILASH</v>
          </cell>
          <cell r="I474">
            <v>7367</v>
          </cell>
          <cell r="J474">
            <v>20474</v>
          </cell>
          <cell r="K474">
            <v>-444</v>
          </cell>
          <cell r="L474">
            <v>27841</v>
          </cell>
          <cell r="M474">
            <v>4</v>
          </cell>
          <cell r="N474" t="str">
            <v>FLOW</v>
          </cell>
          <cell r="O474" t="str">
            <v>UNPAID</v>
          </cell>
          <cell r="P474" t="str">
            <v>SACHIN KHAPRE</v>
          </cell>
          <cell r="Q474">
            <v>20182</v>
          </cell>
          <cell r="R474">
            <v>1183</v>
          </cell>
          <cell r="S474">
            <v>0</v>
          </cell>
          <cell r="T474">
            <v>0</v>
          </cell>
          <cell r="U474" t="str">
            <v>10.06.26</v>
          </cell>
          <cell r="V474">
            <v>9.9853549446852305E-2</v>
          </cell>
          <cell r="W474">
            <v>7.7752053225152223E-3</v>
          </cell>
          <cell r="X474" t="str">
            <v xml:space="preserve">STABLE </v>
          </cell>
          <cell r="Y474" t="str">
            <v>MPTP</v>
          </cell>
          <cell r="Z474" t="str">
            <v>PAID</v>
          </cell>
          <cell r="AA474" t="str">
            <v>MPTP</v>
          </cell>
          <cell r="AB474" t="str">
            <v>Shifted</v>
          </cell>
          <cell r="AC474">
            <v>21</v>
          </cell>
          <cell r="AD474" t="str">
            <v>CAVNA</v>
          </cell>
          <cell r="AF474" t="str">
            <v>ELG</v>
          </cell>
          <cell r="AH474" t="str">
            <v>PIMPLE GURAV</v>
          </cell>
          <cell r="AL474">
            <v>20474</v>
          </cell>
          <cell r="AM474">
            <v>20182</v>
          </cell>
          <cell r="AN474">
            <v>118</v>
          </cell>
          <cell r="AO474">
            <v>147</v>
          </cell>
          <cell r="AP474" t="str">
            <v>FLOW</v>
          </cell>
          <cell r="AU474" t="str">
            <v>NPA</v>
          </cell>
          <cell r="AV474" t="str">
            <v>UP90AE6144</v>
          </cell>
          <cell r="AW474" t="str">
            <v>APACHE RTR 160 2V RM DISC BT</v>
          </cell>
          <cell r="AX474">
            <v>45607</v>
          </cell>
          <cell r="AY474">
            <v>18</v>
          </cell>
          <cell r="AZ474" t="str">
            <v>02.07.26</v>
          </cell>
          <cell r="BA474" t="str">
            <v>KAILASH ATKARI</v>
          </cell>
          <cell r="BX474">
            <v>1</v>
          </cell>
          <cell r="CM474">
            <v>1</v>
          </cell>
          <cell r="CV474">
            <v>1</v>
          </cell>
          <cell r="DB474">
            <v>1</v>
          </cell>
          <cell r="ER474">
            <v>4</v>
          </cell>
          <cell r="ES474">
            <v>1</v>
          </cell>
          <cell r="ET474" t="str">
            <v>ZBHT0015</v>
          </cell>
          <cell r="EU474" t="str">
            <v>kosktmRR_OIc</v>
          </cell>
          <cell r="EV474" t="str">
            <v>Allocated</v>
          </cell>
          <cell r="EW474" t="str">
            <v>No Such Person (NC_NSP)</v>
          </cell>
          <cell r="EX474" t="str">
            <v>Visited at customer given address but no buddy know customer this areas. Vehicle with him.</v>
          </cell>
          <cell r="EY474">
            <v>46211</v>
          </cell>
        </row>
        <row r="475">
          <cell r="A475">
            <v>466434465</v>
          </cell>
          <cell r="B475" t="str">
            <v>SUBHASH VISHNU PATIL</v>
          </cell>
          <cell r="I475">
            <v>4146</v>
          </cell>
          <cell r="J475">
            <v>16471</v>
          </cell>
          <cell r="K475">
            <v>4499</v>
          </cell>
          <cell r="L475">
            <v>20617</v>
          </cell>
          <cell r="M475">
            <v>4</v>
          </cell>
          <cell r="N475" t="str">
            <v>FLOW</v>
          </cell>
          <cell r="O475" t="str">
            <v>UNPAID</v>
          </cell>
          <cell r="P475" t="str">
            <v>SACHIN INGALE</v>
          </cell>
          <cell r="Q475">
            <v>19927</v>
          </cell>
          <cell r="R475">
            <v>466</v>
          </cell>
          <cell r="S475">
            <v>0</v>
          </cell>
          <cell r="T475">
            <v>3600</v>
          </cell>
          <cell r="U475" t="str">
            <v>FLOW</v>
          </cell>
          <cell r="V475">
            <v>8.4094578400121633E-2</v>
          </cell>
          <cell r="W475">
            <v>7.6769654376058292E-3</v>
          </cell>
          <cell r="X475" t="str">
            <v>FLOW</v>
          </cell>
          <cell r="Y475" t="str">
            <v xml:space="preserve">OS </v>
          </cell>
          <cell r="Z475" t="str">
            <v>NC</v>
          </cell>
          <cell r="AA475" t="str">
            <v xml:space="preserve">OS </v>
          </cell>
          <cell r="AB475" t="str">
            <v>Cust at village</v>
          </cell>
          <cell r="AD475" t="str">
            <v>CNAVNA</v>
          </cell>
          <cell r="AF475" t="str">
            <v>ELG</v>
          </cell>
          <cell r="AH475" t="str">
            <v>MAVAL</v>
          </cell>
          <cell r="AL475">
            <v>16471</v>
          </cell>
          <cell r="AM475">
            <v>19927</v>
          </cell>
          <cell r="AN475">
            <v>117</v>
          </cell>
          <cell r="AO475">
            <v>146</v>
          </cell>
          <cell r="AP475" t="str">
            <v>FLOW</v>
          </cell>
          <cell r="AU475" t="str">
            <v>NPA</v>
          </cell>
          <cell r="AV475" t="str">
            <v>MH14LW0799</v>
          </cell>
          <cell r="AW475" t="str">
            <v>CLASSIC 350 DARK STEALTH BLACK</v>
          </cell>
          <cell r="AX475">
            <v>45839</v>
          </cell>
          <cell r="AY475">
            <v>12</v>
          </cell>
          <cell r="AZ475" t="str">
            <v>02.07.26</v>
          </cell>
          <cell r="BA475" t="str">
            <v>VIJAY NIKAM</v>
          </cell>
          <cell r="CA475">
            <v>1</v>
          </cell>
          <cell r="ER475">
            <v>1</v>
          </cell>
          <cell r="ES475">
            <v>1</v>
          </cell>
          <cell r="ET475" t="str">
            <v>ZBHT0013</v>
          </cell>
          <cell r="EU475" t="str">
            <v>AovXFk1dmsz</v>
          </cell>
          <cell r="EV475" t="str">
            <v>Allocated</v>
          </cell>
          <cell r="EW475" t="e">
            <v>#N/A</v>
          </cell>
          <cell r="EX475" t="e">
            <v>#N/A</v>
          </cell>
          <cell r="EY475" t="e">
            <v>#N/A</v>
          </cell>
        </row>
        <row r="476">
          <cell r="A476">
            <v>460245734</v>
          </cell>
          <cell r="B476" t="str">
            <v>VIKAS ARJUN PARAKHI</v>
          </cell>
          <cell r="I476">
            <v>3495</v>
          </cell>
          <cell r="J476">
            <v>3495</v>
          </cell>
          <cell r="K476">
            <v>3495</v>
          </cell>
          <cell r="L476">
            <v>6990</v>
          </cell>
          <cell r="M476">
            <v>1</v>
          </cell>
          <cell r="N476" t="str">
            <v>FLOW</v>
          </cell>
          <cell r="O476" t="str">
            <v>UNPAID</v>
          </cell>
          <cell r="P476" t="str">
            <v>TANAJI SURVASE</v>
          </cell>
          <cell r="Q476">
            <v>19882</v>
          </cell>
          <cell r="R476">
            <v>0</v>
          </cell>
          <cell r="S476">
            <v>0</v>
          </cell>
          <cell r="T476">
            <v>450</v>
          </cell>
          <cell r="U476" t="str">
            <v>-</v>
          </cell>
          <cell r="V476">
            <v>2.8762572974612946E-2</v>
          </cell>
          <cell r="W476">
            <v>1.0471791563283618E-3</v>
          </cell>
          <cell r="X476" t="str">
            <v>FLOW</v>
          </cell>
          <cell r="Y476" t="str">
            <v>EXP</v>
          </cell>
          <cell r="Z476" t="str">
            <v>-</v>
          </cell>
          <cell r="AA476" t="str">
            <v>EXP</v>
          </cell>
          <cell r="AB476" t="str">
            <v>Cust exp</v>
          </cell>
          <cell r="AD476" t="str">
            <v>CNAVNA</v>
          </cell>
          <cell r="AF476" t="str">
            <v>-</v>
          </cell>
          <cell r="AH476" t="str">
            <v>MAAN</v>
          </cell>
          <cell r="AL476">
            <v>3945</v>
          </cell>
          <cell r="AM476">
            <v>19882</v>
          </cell>
          <cell r="AN476">
            <v>26</v>
          </cell>
          <cell r="AO476">
            <v>55</v>
          </cell>
          <cell r="AP476" t="str">
            <v>FLOW</v>
          </cell>
          <cell r="AU476" t="str">
            <v>REGULAR</v>
          </cell>
          <cell r="AV476" t="str">
            <v>MH14LD3614</v>
          </cell>
          <cell r="AW476" t="str">
            <v>HONDA ACTIVA DLX</v>
          </cell>
          <cell r="AX476">
            <v>45220</v>
          </cell>
          <cell r="AY476">
            <v>36</v>
          </cell>
          <cell r="AZ476" t="str">
            <v>10.07.26</v>
          </cell>
          <cell r="BA476" t="str">
            <v>KAILASH ATKARI</v>
          </cell>
          <cell r="CJ476">
            <v>1</v>
          </cell>
          <cell r="DN476">
            <v>1</v>
          </cell>
          <cell r="ER476">
            <v>2</v>
          </cell>
          <cell r="ES476">
            <v>1</v>
          </cell>
          <cell r="ET476" t="str">
            <v>DUWT0030</v>
          </cell>
        </row>
        <row r="477">
          <cell r="A477">
            <v>462726617</v>
          </cell>
          <cell r="B477" t="str">
            <v>DNYANESHWAR HARIBHAU NAMDAS</v>
          </cell>
          <cell r="I477">
            <v>4322</v>
          </cell>
          <cell r="J477">
            <v>20703</v>
          </cell>
          <cell r="K477">
            <v>801</v>
          </cell>
          <cell r="L477">
            <v>25025</v>
          </cell>
          <cell r="M477">
            <v>6</v>
          </cell>
          <cell r="N477" t="str">
            <v>FLOW</v>
          </cell>
          <cell r="O477" t="str">
            <v>UNPAID</v>
          </cell>
          <cell r="P477" t="str">
            <v>AKSHAY KARALE</v>
          </cell>
          <cell r="Q477">
            <v>19854</v>
          </cell>
          <cell r="R477">
            <v>1708</v>
          </cell>
          <cell r="S477">
            <v>0</v>
          </cell>
          <cell r="T477">
            <v>5834</v>
          </cell>
          <cell r="U477" t="str">
            <v>FLOW</v>
          </cell>
          <cell r="V477">
            <v>0.22984713324916953</v>
          </cell>
          <cell r="W477">
            <v>8.678230148263329E-3</v>
          </cell>
          <cell r="X477" t="str">
            <v>FLOW</v>
          </cell>
          <cell r="Y477" t="str">
            <v>-</v>
          </cell>
          <cell r="Z477" t="str">
            <v>NC</v>
          </cell>
          <cell r="AA477" t="str">
            <v>-</v>
          </cell>
          <cell r="AF477" t="str">
            <v>-</v>
          </cell>
          <cell r="AH477" t="str">
            <v>BHOR</v>
          </cell>
          <cell r="AL477">
            <v>20703</v>
          </cell>
          <cell r="AM477">
            <v>19854</v>
          </cell>
          <cell r="AN477">
            <v>177</v>
          </cell>
          <cell r="AO477">
            <v>206</v>
          </cell>
          <cell r="AP477" t="str">
            <v>FLOW</v>
          </cell>
          <cell r="AU477" t="str">
            <v>NPA</v>
          </cell>
          <cell r="AV477" t="str">
            <v>MH12WV1302</v>
          </cell>
          <cell r="AW477" t="str">
            <v>SPLENDORPLUS I3S DRS C FI BLACKACNT</v>
          </cell>
          <cell r="AX477">
            <v>45411</v>
          </cell>
          <cell r="AY477">
            <v>24</v>
          </cell>
          <cell r="AZ477" t="str">
            <v>02.07.26</v>
          </cell>
          <cell r="BA477" t="str">
            <v>VIJAY NIKAM</v>
          </cell>
          <cell r="BR477">
            <v>1</v>
          </cell>
          <cell r="ER477">
            <v>1</v>
          </cell>
          <cell r="ES477">
            <v>1</v>
          </cell>
          <cell r="ET477" t="str">
            <v>DUWT0011</v>
          </cell>
          <cell r="EU477" t="str">
            <v>APBa5o2BRec</v>
          </cell>
          <cell r="EV477" t="str">
            <v>Allocated</v>
          </cell>
          <cell r="EW477" t="str">
            <v>Shifted (NC_SFTD)</v>
          </cell>
          <cell r="EX477" t="str">
            <v xml:space="preserve">Customer shifted on office address </v>
          </cell>
          <cell r="EY477">
            <v>46209</v>
          </cell>
        </row>
        <row r="478">
          <cell r="A478">
            <v>461546516</v>
          </cell>
          <cell r="B478" t="str">
            <v>MANIK ANNASO ANAP</v>
          </cell>
          <cell r="C478" t="str">
            <v>ONLINE</v>
          </cell>
          <cell r="D478" t="str">
            <v>12.07.26</v>
          </cell>
          <cell r="E478">
            <v>2710</v>
          </cell>
          <cell r="I478">
            <v>2660</v>
          </cell>
          <cell r="J478">
            <v>2651</v>
          </cell>
          <cell r="K478">
            <v>2699</v>
          </cell>
          <cell r="L478">
            <v>2601</v>
          </cell>
          <cell r="M478">
            <v>1</v>
          </cell>
          <cell r="N478" t="str">
            <v xml:space="preserve">STABLE </v>
          </cell>
          <cell r="O478" t="str">
            <v>PAID</v>
          </cell>
          <cell r="P478" t="str">
            <v>HARIDAS DIVATE</v>
          </cell>
          <cell r="Q478">
            <v>19786.64</v>
          </cell>
          <cell r="R478">
            <v>48</v>
          </cell>
          <cell r="S478">
            <v>0</v>
          </cell>
          <cell r="T478">
            <v>3952</v>
          </cell>
          <cell r="U478" t="str">
            <v>19.06.26</v>
          </cell>
          <cell r="V478">
            <v>1.4056015038213562E-2</v>
          </cell>
          <cell r="W478">
            <v>1.0421565728685755E-3</v>
          </cell>
          <cell r="X478" t="str">
            <v xml:space="preserve">STABLE </v>
          </cell>
          <cell r="Y478" t="str">
            <v>PAID</v>
          </cell>
          <cell r="Z478" t="str">
            <v>MPTP</v>
          </cell>
          <cell r="AA478" t="str">
            <v>PAID</v>
          </cell>
          <cell r="AD478" t="str">
            <v>CAVNA</v>
          </cell>
          <cell r="AF478" t="str">
            <v>-</v>
          </cell>
          <cell r="AH478" t="str">
            <v>JUNNAR</v>
          </cell>
          <cell r="AL478">
            <v>6651</v>
          </cell>
          <cell r="AM478">
            <v>19786.64</v>
          </cell>
          <cell r="AN478">
            <v>26</v>
          </cell>
          <cell r="AO478">
            <v>25</v>
          </cell>
          <cell r="AP478" t="str">
            <v>STABLE</v>
          </cell>
          <cell r="AU478" t="str">
            <v>REGULAR</v>
          </cell>
          <cell r="AV478" t="str">
            <v>MH14LH4796</v>
          </cell>
          <cell r="AW478" t="str">
            <v>SPLENDOR PLUS DRS CAST FI BLACK</v>
          </cell>
          <cell r="AX478">
            <v>45308</v>
          </cell>
          <cell r="AY478">
            <v>36</v>
          </cell>
          <cell r="AZ478" t="str">
            <v>10.07.26</v>
          </cell>
          <cell r="BA478" t="str">
            <v>KAILASH ATKARI</v>
          </cell>
          <cell r="CJ478">
            <v>1</v>
          </cell>
          <cell r="ER478">
            <v>1</v>
          </cell>
          <cell r="ES478">
            <v>1</v>
          </cell>
          <cell r="ET478" t="str">
            <v>ZBHT0021</v>
          </cell>
        </row>
        <row r="479">
          <cell r="A479">
            <v>459935551</v>
          </cell>
          <cell r="B479" t="str">
            <v>PRASHANT NAMDEORAO NAROLKAR</v>
          </cell>
          <cell r="C479" t="str">
            <v>COLLECT</v>
          </cell>
          <cell r="D479" t="str">
            <v>25.07.26</v>
          </cell>
          <cell r="E479">
            <v>4250</v>
          </cell>
          <cell r="I479">
            <v>4148</v>
          </cell>
          <cell r="J479">
            <v>4148</v>
          </cell>
          <cell r="K479">
            <v>4166</v>
          </cell>
          <cell r="L479">
            <v>4046</v>
          </cell>
          <cell r="M479">
            <v>1</v>
          </cell>
          <cell r="N479" t="str">
            <v xml:space="preserve">STABLE </v>
          </cell>
          <cell r="O479" t="str">
            <v>PAID</v>
          </cell>
          <cell r="P479" t="str">
            <v>UDAY SOHANE</v>
          </cell>
          <cell r="Q479">
            <v>19755</v>
          </cell>
          <cell r="R479">
            <v>18</v>
          </cell>
          <cell r="S479">
            <v>0</v>
          </cell>
          <cell r="T479">
            <v>450</v>
          </cell>
          <cell r="U479" t="str">
            <v>-</v>
          </cell>
          <cell r="V479">
            <v>1.6583169923423277E-2</v>
          </cell>
          <cell r="W479">
            <v>1.0404901032726481E-3</v>
          </cell>
          <cell r="X479" t="str">
            <v xml:space="preserve">STABLE </v>
          </cell>
          <cell r="Y479" t="str">
            <v>PTP</v>
          </cell>
          <cell r="Z479" t="str">
            <v>-</v>
          </cell>
          <cell r="AA479" t="str">
            <v>PTP</v>
          </cell>
          <cell r="AB479" t="str">
            <v>Financail problem</v>
          </cell>
          <cell r="AC479">
            <v>28</v>
          </cell>
          <cell r="AD479" t="str">
            <v>CAVNA</v>
          </cell>
          <cell r="AF479" t="str">
            <v>-</v>
          </cell>
          <cell r="AH479" t="str">
            <v>BHOSARI</v>
          </cell>
          <cell r="AL479">
            <v>4616</v>
          </cell>
          <cell r="AM479">
            <v>19755</v>
          </cell>
          <cell r="AN479">
            <v>26</v>
          </cell>
          <cell r="AO479">
            <v>25</v>
          </cell>
          <cell r="AP479" t="str">
            <v>STABLE</v>
          </cell>
          <cell r="AU479" t="str">
            <v>REGULAR</v>
          </cell>
          <cell r="AV479" t="str">
            <v>MH14LC2661</v>
          </cell>
          <cell r="AW479" t="str">
            <v>HONDA SP 125 BS VI DISC</v>
          </cell>
          <cell r="AX479">
            <v>45198</v>
          </cell>
          <cell r="AY479">
            <v>36</v>
          </cell>
          <cell r="AZ479" t="str">
            <v>10.07.26</v>
          </cell>
          <cell r="BA479" t="str">
            <v>VIJAY NIKAM</v>
          </cell>
          <cell r="CP479">
            <v>1</v>
          </cell>
          <cell r="CY479">
            <v>1</v>
          </cell>
          <cell r="DW479">
            <v>2</v>
          </cell>
          <cell r="ER479">
            <v>4</v>
          </cell>
          <cell r="ES479">
            <v>1</v>
          </cell>
          <cell r="ET479" t="str">
            <v>ZBHT0009</v>
          </cell>
        </row>
        <row r="480">
          <cell r="A480">
            <v>459335118</v>
          </cell>
          <cell r="B480" t="str">
            <v>MEHABUB JAHANGIR SHAIKH</v>
          </cell>
          <cell r="C480" t="str">
            <v>ONLINE</v>
          </cell>
          <cell r="D480" t="str">
            <v>20.07.26</v>
          </cell>
          <cell r="E480">
            <v>6900</v>
          </cell>
          <cell r="I480">
            <v>6762</v>
          </cell>
          <cell r="J480">
            <v>6639</v>
          </cell>
          <cell r="K480">
            <v>6732</v>
          </cell>
          <cell r="L480">
            <v>6501</v>
          </cell>
          <cell r="M480">
            <v>1</v>
          </cell>
          <cell r="N480" t="str">
            <v xml:space="preserve">STABLE </v>
          </cell>
          <cell r="O480" t="str">
            <v>PAID</v>
          </cell>
          <cell r="P480" t="str">
            <v>SUNNY SHINDE</v>
          </cell>
          <cell r="Q480">
            <v>19741.669999999998</v>
          </cell>
          <cell r="R480">
            <v>93</v>
          </cell>
          <cell r="S480">
            <v>0</v>
          </cell>
          <cell r="T480">
            <v>1350</v>
          </cell>
          <cell r="U480" t="str">
            <v>18.06.26</v>
          </cell>
          <cell r="V480">
            <v>2.100668791468405E-2</v>
          </cell>
          <cell r="W480">
            <v>1.0397880160503436E-3</v>
          </cell>
          <cell r="X480" t="str">
            <v xml:space="preserve">STABLE </v>
          </cell>
          <cell r="Y480" t="str">
            <v>PTP</v>
          </cell>
          <cell r="Z480" t="str">
            <v>NC</v>
          </cell>
          <cell r="AA480" t="str">
            <v>PTP</v>
          </cell>
          <cell r="AC480">
            <v>20</v>
          </cell>
          <cell r="AD480" t="str">
            <v>CAVA</v>
          </cell>
          <cell r="AF480" t="str">
            <v>-</v>
          </cell>
          <cell r="AH480" t="str">
            <v>PASHAN</v>
          </cell>
          <cell r="AL480">
            <v>8082</v>
          </cell>
          <cell r="AM480">
            <v>19741.669999999998</v>
          </cell>
          <cell r="AN480">
            <v>26</v>
          </cell>
          <cell r="AO480">
            <v>25</v>
          </cell>
          <cell r="AP480" t="str">
            <v>STABLE</v>
          </cell>
          <cell r="AU480" t="str">
            <v>REGULAR</v>
          </cell>
          <cell r="AV480" t="str">
            <v>MH12VS7560</v>
          </cell>
          <cell r="AW480" t="str">
            <v>RE CLASSIC 350 EFI CLASSIC BLACK</v>
          </cell>
          <cell r="AX480">
            <v>45148</v>
          </cell>
          <cell r="AY480">
            <v>36</v>
          </cell>
          <cell r="AZ480" t="str">
            <v>10.07.26</v>
          </cell>
          <cell r="BA480" t="str">
            <v>KAILASH ATKARI</v>
          </cell>
          <cell r="CG480">
            <v>1</v>
          </cell>
          <cell r="CP480">
            <v>1</v>
          </cell>
          <cell r="DH480">
            <v>1</v>
          </cell>
          <cell r="ER480">
            <v>3</v>
          </cell>
          <cell r="ES480">
            <v>1</v>
          </cell>
          <cell r="ET480" t="str">
            <v>DUWT0023</v>
          </cell>
        </row>
        <row r="481">
          <cell r="A481">
            <v>461649431</v>
          </cell>
          <cell r="B481" t="str">
            <v>SHAILESH JADHAV</v>
          </cell>
          <cell r="I481">
            <v>3468</v>
          </cell>
          <cell r="J481">
            <v>13668</v>
          </cell>
          <cell r="K481">
            <v>3773</v>
          </cell>
          <cell r="L481">
            <v>17136</v>
          </cell>
          <cell r="M481">
            <v>4</v>
          </cell>
          <cell r="N481" t="str">
            <v>FLOW</v>
          </cell>
          <cell r="O481" t="str">
            <v>UNPAID</v>
          </cell>
          <cell r="P481" t="str">
            <v>SANDEEP KHAIRNAR</v>
          </cell>
          <cell r="Q481">
            <v>19659</v>
          </cell>
          <cell r="R481">
            <v>509</v>
          </cell>
          <cell r="S481">
            <v>0</v>
          </cell>
          <cell r="T481">
            <v>5139</v>
          </cell>
          <cell r="U481" t="str">
            <v>FLOW</v>
          </cell>
          <cell r="V481">
            <v>0.99944077275038135</v>
          </cell>
          <cell r="W481">
            <v>7.5737172448383091E-3</v>
          </cell>
          <cell r="X481" t="str">
            <v>FLOW</v>
          </cell>
          <cell r="Y481" t="str">
            <v>NC</v>
          </cell>
          <cell r="Z481" t="str">
            <v>NC</v>
          </cell>
          <cell r="AA481" t="str">
            <v>NC</v>
          </cell>
          <cell r="AF481" t="str">
            <v>ELG</v>
          </cell>
          <cell r="AH481" t="str">
            <v>WAGHOLI</v>
          </cell>
          <cell r="AL481">
            <v>13668</v>
          </cell>
          <cell r="AM481">
            <v>19659</v>
          </cell>
          <cell r="AN481">
            <v>118</v>
          </cell>
          <cell r="AO481">
            <v>147</v>
          </cell>
          <cell r="AP481" t="str">
            <v>FLOW</v>
          </cell>
          <cell r="AU481" t="str">
            <v>NPA</v>
          </cell>
          <cell r="AV481" t="str">
            <v>MH02GD8528</v>
          </cell>
          <cell r="AW481" t="str">
            <v>SPLENDOR PLUS I3S BS6 FI DRUM SELF</v>
          </cell>
          <cell r="AX481">
            <v>45316</v>
          </cell>
          <cell r="AY481">
            <v>30</v>
          </cell>
          <cell r="AZ481" t="str">
            <v>02.07.26</v>
          </cell>
          <cell r="BA481" t="str">
            <v>VIJAY NIKAM</v>
          </cell>
          <cell r="BX481">
            <v>1</v>
          </cell>
          <cell r="ER481">
            <v>1</v>
          </cell>
          <cell r="ES481">
            <v>1</v>
          </cell>
          <cell r="ET481" t="str">
            <v>DUWT0021</v>
          </cell>
          <cell r="EU481" t="str">
            <v>B6vAQcj_DJc</v>
          </cell>
          <cell r="EV481" t="str">
            <v>Allocated</v>
          </cell>
          <cell r="EW481" t="str">
            <v>Address Not Found (NC_ANF)</v>
          </cell>
          <cell r="EX481" t="str">
            <v xml:space="preserve">Customer residence address is not found </v>
          </cell>
          <cell r="EY481">
            <v>46211</v>
          </cell>
        </row>
        <row r="482">
          <cell r="A482">
            <v>464549996</v>
          </cell>
          <cell r="B482" t="str">
            <v>SOHIT SINGH</v>
          </cell>
          <cell r="C482" t="str">
            <v>ONLINE</v>
          </cell>
          <cell r="D482" t="str">
            <v>15.07.26</v>
          </cell>
          <cell r="E482">
            <v>3653</v>
          </cell>
          <cell r="H482" t="str">
            <v>BANK STABLE 16</v>
          </cell>
          <cell r="I482">
            <v>3500</v>
          </cell>
          <cell r="J482">
            <v>3431</v>
          </cell>
          <cell r="K482">
            <v>3500</v>
          </cell>
          <cell r="L482">
            <v>3278</v>
          </cell>
          <cell r="M482">
            <v>1</v>
          </cell>
          <cell r="N482" t="str">
            <v xml:space="preserve">STABLE </v>
          </cell>
          <cell r="O482" t="str">
            <v>PAID</v>
          </cell>
          <cell r="P482" t="str">
            <v>AMIT GADE</v>
          </cell>
          <cell r="Q482">
            <v>19632</v>
          </cell>
          <cell r="R482">
            <v>69</v>
          </cell>
          <cell r="S482">
            <v>0</v>
          </cell>
          <cell r="T482">
            <v>6509</v>
          </cell>
          <cell r="U482" t="str">
            <v>13.06.26</v>
          </cell>
          <cell r="V482">
            <v>2.3673853025215016E-2</v>
          </cell>
          <cell r="W482">
            <v>1.0340117290533347E-3</v>
          </cell>
          <cell r="X482" t="str">
            <v xml:space="preserve">STABLE </v>
          </cell>
          <cell r="Y482" t="str">
            <v>PAID</v>
          </cell>
          <cell r="Z482" t="str">
            <v>PAID</v>
          </cell>
          <cell r="AA482" t="str">
            <v>PAID</v>
          </cell>
          <cell r="AF482" t="str">
            <v>-</v>
          </cell>
          <cell r="AH482" t="str">
            <v>MAHALUNGE</v>
          </cell>
          <cell r="AL482">
            <v>10009</v>
          </cell>
          <cell r="AM482">
            <v>19632</v>
          </cell>
          <cell r="AN482">
            <v>26</v>
          </cell>
          <cell r="AO482">
            <v>25</v>
          </cell>
          <cell r="AP482" t="str">
            <v>STABLE</v>
          </cell>
          <cell r="AU482" t="str">
            <v>REGULAR</v>
          </cell>
          <cell r="AV482" t="str">
            <v>MH14MA1159</v>
          </cell>
          <cell r="AW482" t="str">
            <v>HONDA SHINE 100 OBD2</v>
          </cell>
          <cell r="AX482">
            <v>45600</v>
          </cell>
          <cell r="AY482">
            <v>24</v>
          </cell>
          <cell r="AZ482" t="str">
            <v>10.07.26</v>
          </cell>
          <cell r="BA482" t="str">
            <v>KAILASH ATKARI</v>
          </cell>
          <cell r="CG482">
            <v>1</v>
          </cell>
          <cell r="ER482">
            <v>1</v>
          </cell>
          <cell r="ES482">
            <v>1</v>
          </cell>
          <cell r="ET482" t="str">
            <v>DUWT0017</v>
          </cell>
        </row>
        <row r="483">
          <cell r="A483">
            <v>459472743</v>
          </cell>
          <cell r="B483" t="str">
            <v>MOSIN AYUB MANIYAR</v>
          </cell>
          <cell r="C483" t="str">
            <v>COLLECT</v>
          </cell>
          <cell r="D483" t="str">
            <v>21.07.26</v>
          </cell>
          <cell r="E483">
            <v>4928</v>
          </cell>
          <cell r="I483">
            <v>3566</v>
          </cell>
          <cell r="J483">
            <v>9700</v>
          </cell>
          <cell r="K483">
            <v>2930</v>
          </cell>
          <cell r="L483">
            <v>8338</v>
          </cell>
          <cell r="M483">
            <v>3</v>
          </cell>
          <cell r="N483" t="str">
            <v xml:space="preserve">STABLE </v>
          </cell>
          <cell r="O483" t="str">
            <v>PAID</v>
          </cell>
          <cell r="P483" t="str">
            <v>SWAPNIL JADHAV</v>
          </cell>
          <cell r="Q483">
            <v>19479</v>
          </cell>
          <cell r="R483">
            <v>362</v>
          </cell>
          <cell r="S483">
            <v>0</v>
          </cell>
          <cell r="T483">
            <v>5850</v>
          </cell>
          <cell r="U483" t="str">
            <v>-</v>
          </cell>
          <cell r="V483">
            <v>0.15650441810228813</v>
          </cell>
          <cell r="W483">
            <v>6.2385973012152839E-3</v>
          </cell>
          <cell r="X483" t="str">
            <v xml:space="preserve">STABLE </v>
          </cell>
          <cell r="Y483" t="str">
            <v>-</v>
          </cell>
          <cell r="Z483" t="str">
            <v>-</v>
          </cell>
          <cell r="AA483" t="str">
            <v>-</v>
          </cell>
          <cell r="AF483" t="str">
            <v>ELG</v>
          </cell>
          <cell r="AH483" t="str">
            <v>MARKET YARD</v>
          </cell>
          <cell r="AL483">
            <v>9700</v>
          </cell>
          <cell r="AM483">
            <v>19479</v>
          </cell>
          <cell r="AN483">
            <v>87</v>
          </cell>
          <cell r="AO483">
            <v>86</v>
          </cell>
          <cell r="AP483" t="str">
            <v>STABLE</v>
          </cell>
          <cell r="AU483" t="str">
            <v>NPA</v>
          </cell>
          <cell r="AV483" t="str">
            <v>MH12VU0613</v>
          </cell>
          <cell r="AW483" t="str">
            <v>ACCESS SPL ED DISC CBS BT BSVI</v>
          </cell>
          <cell r="AX483">
            <v>45159</v>
          </cell>
          <cell r="AY483">
            <v>36</v>
          </cell>
          <cell r="AZ483" t="str">
            <v>02.07.26</v>
          </cell>
          <cell r="BA483" t="str">
            <v>VIJAY NIKAM</v>
          </cell>
          <cell r="DK483">
            <v>1</v>
          </cell>
          <cell r="EO483">
            <v>1</v>
          </cell>
          <cell r="ER483">
            <v>2</v>
          </cell>
          <cell r="ES483">
            <v>1</v>
          </cell>
          <cell r="ET483" t="str">
            <v>DUWT0031</v>
          </cell>
          <cell r="EU483" t="str">
            <v>B24GClempNIm</v>
          </cell>
          <cell r="EV483" t="str">
            <v>Allocated</v>
          </cell>
          <cell r="EW483" t="e">
            <v>#N/A</v>
          </cell>
          <cell r="EX483" t="e">
            <v>#N/A</v>
          </cell>
          <cell r="EY483" t="e">
            <v>#N/A</v>
          </cell>
        </row>
        <row r="484">
          <cell r="A484">
            <v>460539281</v>
          </cell>
          <cell r="B484" t="str">
            <v>KIRAN VILAS ASWALE</v>
          </cell>
          <cell r="C484" t="str">
            <v>ONLINE</v>
          </cell>
          <cell r="D484" t="str">
            <v>21.07.26</v>
          </cell>
          <cell r="E484">
            <v>1900</v>
          </cell>
          <cell r="I484">
            <v>3727</v>
          </cell>
          <cell r="J484">
            <v>1607</v>
          </cell>
          <cell r="K484">
            <v>1621</v>
          </cell>
          <cell r="L484">
            <v>3434</v>
          </cell>
          <cell r="M484">
            <v>1</v>
          </cell>
          <cell r="N484" t="str">
            <v xml:space="preserve">STABLE </v>
          </cell>
          <cell r="O484" t="str">
            <v>PAID</v>
          </cell>
          <cell r="P484" t="str">
            <v>SACHIN INGALE</v>
          </cell>
          <cell r="Q484">
            <v>19474.16</v>
          </cell>
          <cell r="R484">
            <v>14</v>
          </cell>
          <cell r="S484">
            <v>0</v>
          </cell>
          <cell r="T484">
            <v>450</v>
          </cell>
          <cell r="U484" t="str">
            <v>-</v>
          </cell>
          <cell r="V484">
            <v>2.0088853401233939E-2</v>
          </cell>
          <cell r="W484">
            <v>1.0256983421689735E-3</v>
          </cell>
          <cell r="X484" t="str">
            <v xml:space="preserve">STABLE </v>
          </cell>
          <cell r="Y484" t="str">
            <v>PTP</v>
          </cell>
          <cell r="Z484" t="str">
            <v>-</v>
          </cell>
          <cell r="AA484" t="str">
            <v>PTP</v>
          </cell>
          <cell r="AC484">
            <v>22</v>
          </cell>
          <cell r="AD484" t="str">
            <v>CAVA</v>
          </cell>
          <cell r="AF484" t="str">
            <v>-</v>
          </cell>
          <cell r="AH484" t="str">
            <v>TAKAVE</v>
          </cell>
          <cell r="AL484">
            <v>2071</v>
          </cell>
          <cell r="AM484">
            <v>19474.16</v>
          </cell>
          <cell r="AN484">
            <v>26</v>
          </cell>
          <cell r="AO484">
            <v>25</v>
          </cell>
          <cell r="AP484" t="str">
            <v>STABLE</v>
          </cell>
          <cell r="AU484" t="str">
            <v>REGULAR</v>
          </cell>
          <cell r="AV484" t="str">
            <v>MH14LF8920</v>
          </cell>
          <cell r="AW484" t="str">
            <v>HONDA SHINE DRUM BSVI</v>
          </cell>
          <cell r="AX484">
            <v>45238</v>
          </cell>
          <cell r="AY484">
            <v>36</v>
          </cell>
          <cell r="AZ484" t="str">
            <v>10.07.26</v>
          </cell>
          <cell r="BA484" t="str">
            <v>VIJAY NIKAM</v>
          </cell>
          <cell r="CM484">
            <v>1</v>
          </cell>
          <cell r="DK484">
            <v>1</v>
          </cell>
          <cell r="ER484">
            <v>2</v>
          </cell>
          <cell r="ES484">
            <v>1</v>
          </cell>
          <cell r="ET484" t="str">
            <v>ZBHT0013</v>
          </cell>
        </row>
        <row r="485">
          <cell r="A485">
            <v>459425260</v>
          </cell>
          <cell r="B485" t="str">
            <v>SAMPADA GULAB TALAWADE</v>
          </cell>
          <cell r="I485">
            <v>3418</v>
          </cell>
          <cell r="J485">
            <v>13627</v>
          </cell>
          <cell r="K485">
            <v>3792</v>
          </cell>
          <cell r="L485">
            <v>17045</v>
          </cell>
          <cell r="M485">
            <v>4</v>
          </cell>
          <cell r="N485" t="str">
            <v>FLOW</v>
          </cell>
          <cell r="O485" t="str">
            <v>UNPAID</v>
          </cell>
          <cell r="P485" t="str">
            <v>SACHIN INGALE</v>
          </cell>
          <cell r="Q485">
            <v>19377.32</v>
          </cell>
          <cell r="R485">
            <v>419</v>
          </cell>
          <cell r="S485">
            <v>0</v>
          </cell>
          <cell r="T485">
            <v>4301</v>
          </cell>
          <cell r="U485" t="str">
            <v>FLOW</v>
          </cell>
          <cell r="V485">
            <v>8.1774856020687764E-2</v>
          </cell>
          <cell r="W485">
            <v>7.4651987711862383E-3</v>
          </cell>
          <cell r="X485" t="str">
            <v>FLOW</v>
          </cell>
          <cell r="Y485" t="str">
            <v>BPTP</v>
          </cell>
          <cell r="Z485" t="str">
            <v>BPTP</v>
          </cell>
          <cell r="AA485" t="str">
            <v>BPTP</v>
          </cell>
          <cell r="AB485" t="str">
            <v>Financail problem</v>
          </cell>
          <cell r="AD485" t="str">
            <v>CAVNA</v>
          </cell>
          <cell r="AF485" t="str">
            <v>ELG</v>
          </cell>
          <cell r="AH485" t="str">
            <v>KONDIVADE</v>
          </cell>
          <cell r="AL485">
            <v>13627</v>
          </cell>
          <cell r="AM485">
            <v>19377.32</v>
          </cell>
          <cell r="AN485">
            <v>118</v>
          </cell>
          <cell r="AO485">
            <v>147</v>
          </cell>
          <cell r="AP485" t="str">
            <v>FLOW</v>
          </cell>
          <cell r="AU485" t="str">
            <v>NPA</v>
          </cell>
          <cell r="AV485" t="str">
            <v>MH14KY9802</v>
          </cell>
          <cell r="AW485" t="str">
            <v>HONDA ACTIVA 6G DLX BS VI</v>
          </cell>
          <cell r="AX485">
            <v>45155</v>
          </cell>
          <cell r="AY485">
            <v>36</v>
          </cell>
          <cell r="AZ485" t="str">
            <v>02.07.26</v>
          </cell>
          <cell r="BA485" t="str">
            <v>VIJAY NIKAM</v>
          </cell>
          <cell r="ER485">
            <v>0</v>
          </cell>
          <cell r="ES485" t="str">
            <v/>
          </cell>
          <cell r="ET485" t="str">
            <v>ZBHT0013</v>
          </cell>
          <cell r="EU485" t="str">
            <v>AoDoEYnJ3Cz</v>
          </cell>
          <cell r="EV485" t="str">
            <v>Allocated</v>
          </cell>
          <cell r="EW485" t="e">
            <v>#N/A</v>
          </cell>
          <cell r="EX485" t="e">
            <v>#N/A</v>
          </cell>
          <cell r="EY485" t="e">
            <v>#N/A</v>
          </cell>
        </row>
        <row r="486">
          <cell r="A486">
            <v>460260039</v>
          </cell>
          <cell r="B486" t="str">
            <v>SNEHA SHRIDHAR PILLAY</v>
          </cell>
          <cell r="C486" t="str">
            <v>ONLINE</v>
          </cell>
          <cell r="D486" t="str">
            <v>08.07.26</v>
          </cell>
          <cell r="E486">
            <v>3500</v>
          </cell>
          <cell r="I486">
            <v>3434</v>
          </cell>
          <cell r="J486">
            <v>2930</v>
          </cell>
          <cell r="K486">
            <v>3004</v>
          </cell>
          <cell r="L486">
            <v>2864</v>
          </cell>
          <cell r="M486">
            <v>1</v>
          </cell>
          <cell r="N486" t="str">
            <v xml:space="preserve">STABLE </v>
          </cell>
          <cell r="O486" t="str">
            <v>PAID</v>
          </cell>
          <cell r="P486" t="str">
            <v>SACHIN KHAPRE</v>
          </cell>
          <cell r="Q486">
            <v>19233</v>
          </cell>
          <cell r="R486">
            <v>74</v>
          </cell>
          <cell r="S486">
            <v>0</v>
          </cell>
          <cell r="T486">
            <v>3065</v>
          </cell>
          <cell r="U486" t="str">
            <v>17.06.26</v>
          </cell>
          <cell r="V486">
            <v>2.3004430813890257E-2</v>
          </cell>
          <cell r="W486">
            <v>1.0129965151223913E-3</v>
          </cell>
          <cell r="X486" t="str">
            <v xml:space="preserve">STABLE </v>
          </cell>
          <cell r="Y486" t="str">
            <v>PAID</v>
          </cell>
          <cell r="Z486" t="str">
            <v>PAID</v>
          </cell>
          <cell r="AA486" t="str">
            <v>PAID</v>
          </cell>
          <cell r="AB486" t="str">
            <v>Shifted</v>
          </cell>
          <cell r="AD486" t="str">
            <v>CAVNA</v>
          </cell>
          <cell r="AF486" t="str">
            <v>-</v>
          </cell>
          <cell r="AH486" t="str">
            <v>SANGAVI</v>
          </cell>
          <cell r="AL486">
            <v>2930</v>
          </cell>
          <cell r="AM486">
            <v>19233</v>
          </cell>
          <cell r="AN486">
            <v>26</v>
          </cell>
          <cell r="AO486">
            <v>25</v>
          </cell>
          <cell r="AP486" t="str">
            <v>STABLE</v>
          </cell>
          <cell r="AU486" t="str">
            <v>REGULAR</v>
          </cell>
          <cell r="AV486" t="str">
            <v>MH14LD0112</v>
          </cell>
          <cell r="AW486" t="str">
            <v>HONDA ACTIVA 125 SMART</v>
          </cell>
          <cell r="AX486">
            <v>45222</v>
          </cell>
          <cell r="AY486">
            <v>36</v>
          </cell>
          <cell r="AZ486" t="str">
            <v>02.07.26</v>
          </cell>
          <cell r="BA486" t="str">
            <v>KAILASH ATKARI</v>
          </cell>
          <cell r="BX486">
            <v>1</v>
          </cell>
          <cell r="CM486">
            <v>1</v>
          </cell>
          <cell r="ER486">
            <v>2</v>
          </cell>
          <cell r="ES486">
            <v>1</v>
          </cell>
          <cell r="ET486" t="str">
            <v>ZBHT0015</v>
          </cell>
          <cell r="EU486" t="str">
            <v>kPJtmjsD1qmc</v>
          </cell>
          <cell r="EV486" t="str">
            <v>Allocated</v>
          </cell>
          <cell r="EW486" t="str">
            <v>Promise To Pay (PTP)</v>
          </cell>
          <cell r="EX486" t="str">
            <v xml:space="preserve">Visited at customer residence address. Customer got married last 2 month ago. So her mother is making the payment. Vehicle with him </v>
          </cell>
          <cell r="EY486">
            <v>46230</v>
          </cell>
        </row>
        <row r="487">
          <cell r="A487">
            <v>460051993</v>
          </cell>
          <cell r="B487" t="str">
            <v>DHEERAJ KASHINATH PANSARE</v>
          </cell>
          <cell r="C487" t="str">
            <v>COLLECT</v>
          </cell>
          <cell r="D487" t="str">
            <v>29.07.26</v>
          </cell>
          <cell r="E487">
            <v>3500</v>
          </cell>
          <cell r="I487">
            <v>3380</v>
          </cell>
          <cell r="J487">
            <v>6687</v>
          </cell>
          <cell r="K487">
            <v>3607</v>
          </cell>
          <cell r="L487">
            <v>6567</v>
          </cell>
          <cell r="M487">
            <v>2</v>
          </cell>
          <cell r="N487" t="str">
            <v xml:space="preserve">STABLE </v>
          </cell>
          <cell r="O487" t="str">
            <v>PAID</v>
          </cell>
          <cell r="P487" t="str">
            <v>HARIDAS DIVATE</v>
          </cell>
          <cell r="Q487">
            <v>19177.64</v>
          </cell>
          <cell r="R487">
            <v>300</v>
          </cell>
          <cell r="S487">
            <v>0</v>
          </cell>
          <cell r="T487">
            <v>6750</v>
          </cell>
          <cell r="U487" t="str">
            <v>23.06.26</v>
          </cell>
          <cell r="V487">
            <v>3.0906426868603187E-2</v>
          </cell>
          <cell r="W487">
            <v>3.565703685606767E-3</v>
          </cell>
          <cell r="X487" t="str">
            <v xml:space="preserve">STABLE </v>
          </cell>
          <cell r="Y487" t="str">
            <v>PAID</v>
          </cell>
          <cell r="Z487" t="str">
            <v>PTP</v>
          </cell>
          <cell r="AA487" t="str">
            <v>PAID</v>
          </cell>
          <cell r="AC487">
            <v>25</v>
          </cell>
          <cell r="AD487" t="str">
            <v xml:space="preserve">CAVA </v>
          </cell>
          <cell r="AF487" t="str">
            <v>-</v>
          </cell>
          <cell r="AH487" t="str">
            <v>OTUR</v>
          </cell>
          <cell r="AL487">
            <v>6687</v>
          </cell>
          <cell r="AM487">
            <v>19177.64</v>
          </cell>
          <cell r="AN487">
            <v>57</v>
          </cell>
          <cell r="AO487">
            <v>55</v>
          </cell>
          <cell r="AP487" t="str">
            <v>STABLE</v>
          </cell>
          <cell r="AU487" t="str">
            <v>REGULAR</v>
          </cell>
          <cell r="AV487" t="str">
            <v>MH14LD1684</v>
          </cell>
          <cell r="AW487" t="str">
            <v>HONDA ACTIVA 6G DLX BS VI</v>
          </cell>
          <cell r="AX487">
            <v>45208</v>
          </cell>
          <cell r="AY487">
            <v>36</v>
          </cell>
          <cell r="AZ487" t="str">
            <v>02.07.26</v>
          </cell>
          <cell r="BA487" t="str">
            <v>KAILASH ATKARI</v>
          </cell>
          <cell r="EI487">
            <v>2</v>
          </cell>
          <cell r="EO487">
            <v>1</v>
          </cell>
          <cell r="ER487">
            <v>3</v>
          </cell>
          <cell r="ES487">
            <v>1</v>
          </cell>
          <cell r="ET487" t="str">
            <v>ZBHT0021</v>
          </cell>
          <cell r="EU487" t="e">
            <v>#N/A</v>
          </cell>
          <cell r="EV487" t="str">
            <v>Allocated</v>
          </cell>
          <cell r="EW487" t="str">
            <v>Promise To Pay (PTP)</v>
          </cell>
          <cell r="EX487" t="str">
            <v>Ptp</v>
          </cell>
          <cell r="EY487">
            <v>46228</v>
          </cell>
        </row>
        <row r="488">
          <cell r="A488">
            <v>460900024</v>
          </cell>
          <cell r="B488" t="str">
            <v>DATTA BALU BARKADE</v>
          </cell>
          <cell r="I488">
            <v>2908</v>
          </cell>
          <cell r="J488">
            <v>2908</v>
          </cell>
          <cell r="K488">
            <v>2946</v>
          </cell>
          <cell r="L488">
            <v>5816</v>
          </cell>
          <cell r="M488">
            <v>1</v>
          </cell>
          <cell r="N488" t="str">
            <v>FLOW</v>
          </cell>
          <cell r="O488" t="str">
            <v>UNPAID</v>
          </cell>
          <cell r="P488" t="str">
            <v>AMOL DHUMAL</v>
          </cell>
          <cell r="Q488">
            <v>19095</v>
          </cell>
          <cell r="R488">
            <v>38</v>
          </cell>
          <cell r="S488">
            <v>0</v>
          </cell>
          <cell r="T488">
            <v>0</v>
          </cell>
          <cell r="U488" t="str">
            <v>-</v>
          </cell>
          <cell r="V488">
            <v>1.2000271867903117E-2</v>
          </cell>
          <cell r="W488">
            <v>1.0057280952665763E-3</v>
          </cell>
          <cell r="X488" t="str">
            <v>FLOW</v>
          </cell>
          <cell r="Y488" t="str">
            <v>PTP</v>
          </cell>
          <cell r="Z488" t="str">
            <v>-</v>
          </cell>
          <cell r="AA488" t="str">
            <v>PTP</v>
          </cell>
          <cell r="AC488">
            <v>31</v>
          </cell>
          <cell r="AD488" t="str">
            <v xml:space="preserve">CAVA </v>
          </cell>
          <cell r="AF488" t="str">
            <v>-</v>
          </cell>
          <cell r="AH488" t="str">
            <v>NHAVRA</v>
          </cell>
          <cell r="AL488">
            <v>2908</v>
          </cell>
          <cell r="AM488">
            <v>19095</v>
          </cell>
          <cell r="AN488">
            <v>26</v>
          </cell>
          <cell r="AO488">
            <v>55</v>
          </cell>
          <cell r="AP488" t="str">
            <v>FLOW</v>
          </cell>
          <cell r="AU488" t="str">
            <v>REGULAR</v>
          </cell>
          <cell r="AV488" t="str">
            <v>MH12YF8560</v>
          </cell>
          <cell r="AW488" t="str">
            <v>HF DELUXE DRUM SELF CAST ALL BLACK</v>
          </cell>
          <cell r="AX488">
            <v>45258</v>
          </cell>
          <cell r="AY488">
            <v>36</v>
          </cell>
          <cell r="AZ488" t="str">
            <v>02.07.26</v>
          </cell>
          <cell r="BA488" t="str">
            <v>KAILASH ATKARI</v>
          </cell>
          <cell r="EO488">
            <v>1</v>
          </cell>
          <cell r="ER488">
            <v>1</v>
          </cell>
          <cell r="ES488">
            <v>1</v>
          </cell>
          <cell r="ET488" t="str">
            <v>ZBHT0024</v>
          </cell>
          <cell r="EU488" t="e">
            <v>#N/A</v>
          </cell>
          <cell r="EV488" t="str">
            <v>Allocated</v>
          </cell>
          <cell r="EW488" t="str">
            <v>Left Message (LMCB)</v>
          </cell>
          <cell r="EX488" t="str">
            <v xml:space="preserve">Meet wife </v>
          </cell>
          <cell r="EY488">
            <v>46207</v>
          </cell>
        </row>
        <row r="489">
          <cell r="A489">
            <v>458640328</v>
          </cell>
          <cell r="B489" t="str">
            <v>ASHISH PRAVIN SAMUDRE</v>
          </cell>
          <cell r="I489">
            <v>4036</v>
          </cell>
          <cell r="J489">
            <v>16144</v>
          </cell>
          <cell r="K489">
            <v>4518</v>
          </cell>
          <cell r="L489">
            <v>20180</v>
          </cell>
          <cell r="M489">
            <v>4</v>
          </cell>
          <cell r="N489" t="str">
            <v>FLOW</v>
          </cell>
          <cell r="O489" t="str">
            <v>UNPAID</v>
          </cell>
          <cell r="P489" t="str">
            <v>SACHIN KHAPRE</v>
          </cell>
          <cell r="Q489">
            <v>19030</v>
          </cell>
          <cell r="R489">
            <v>482</v>
          </cell>
          <cell r="S489">
            <v>0</v>
          </cell>
          <cell r="T489">
            <v>1800</v>
          </cell>
          <cell r="U489" t="str">
            <v>-</v>
          </cell>
          <cell r="V489">
            <v>9.4153852243266237E-2</v>
          </cell>
          <cell r="W489">
            <v>7.3313921953951384E-3</v>
          </cell>
          <cell r="X489" t="str">
            <v>FLOW</v>
          </cell>
          <cell r="Y489" t="str">
            <v>NC</v>
          </cell>
          <cell r="Z489" t="str">
            <v>-</v>
          </cell>
          <cell r="AA489" t="str">
            <v>NC</v>
          </cell>
          <cell r="AB489" t="str">
            <v>Shifted</v>
          </cell>
          <cell r="AD489" t="str">
            <v>CNAVNA</v>
          </cell>
          <cell r="AF489" t="str">
            <v>ELG</v>
          </cell>
          <cell r="AH489" t="str">
            <v>RAHATANI</v>
          </cell>
          <cell r="AL489">
            <v>18426</v>
          </cell>
          <cell r="AM489">
            <v>19030</v>
          </cell>
          <cell r="AN489">
            <v>118</v>
          </cell>
          <cell r="AO489">
            <v>147</v>
          </cell>
          <cell r="AP489" t="str">
            <v>FLOW</v>
          </cell>
          <cell r="AU489" t="str">
            <v>-</v>
          </cell>
          <cell r="AV489" t="str">
            <v>MH14KX8926</v>
          </cell>
          <cell r="AW489" t="str">
            <v>HONDA SP 125 BS VI DISC</v>
          </cell>
          <cell r="AX489">
            <v>45098</v>
          </cell>
          <cell r="AY489">
            <v>36</v>
          </cell>
          <cell r="AZ489" t="str">
            <v>06.07.26</v>
          </cell>
          <cell r="BA489" t="str">
            <v>KAILASH ATKARI</v>
          </cell>
          <cell r="BX489">
            <v>1</v>
          </cell>
          <cell r="ER489">
            <v>1</v>
          </cell>
          <cell r="ES489">
            <v>1</v>
          </cell>
          <cell r="ET489" t="str">
            <v>ZBHT0015</v>
          </cell>
          <cell r="EU489" t="e">
            <v>#N/A</v>
          </cell>
          <cell r="EV489" t="str">
            <v>Allocated</v>
          </cell>
          <cell r="EW489" t="e">
            <v>#N/A</v>
          </cell>
          <cell r="EX489" t="e">
            <v>#N/A</v>
          </cell>
          <cell r="EY489" t="e">
            <v>#N/A</v>
          </cell>
        </row>
        <row r="490">
          <cell r="A490">
            <v>463788352</v>
          </cell>
          <cell r="B490" t="str">
            <v>HUSEN YAKUB SHAIKH</v>
          </cell>
          <cell r="I490">
            <v>4925</v>
          </cell>
          <cell r="J490">
            <v>9850</v>
          </cell>
          <cell r="K490">
            <v>5007</v>
          </cell>
          <cell r="L490">
            <v>14775</v>
          </cell>
          <cell r="M490">
            <v>2</v>
          </cell>
          <cell r="N490" t="str">
            <v>FLOW</v>
          </cell>
          <cell r="O490" t="str">
            <v>UNPAID</v>
          </cell>
          <cell r="P490" t="str">
            <v>TANAJI SURVASE</v>
          </cell>
          <cell r="Q490">
            <v>18909</v>
          </cell>
          <cell r="R490">
            <v>82</v>
          </cell>
          <cell r="S490">
            <v>0</v>
          </cell>
          <cell r="T490">
            <v>900</v>
          </cell>
          <cell r="U490" t="str">
            <v>FLOW</v>
          </cell>
          <cell r="V490">
            <v>4.9660653514135331E-2</v>
          </cell>
          <cell r="W490">
            <v>3.5157553792405302E-3</v>
          </cell>
          <cell r="X490" t="str">
            <v>FLOW</v>
          </cell>
          <cell r="Y490" t="str">
            <v>NC</v>
          </cell>
          <cell r="Z490" t="str">
            <v>NC</v>
          </cell>
          <cell r="AA490" t="str">
            <v>NC</v>
          </cell>
          <cell r="AB490" t="str">
            <v>Shifted</v>
          </cell>
          <cell r="AD490" t="str">
            <v>CNAVNA</v>
          </cell>
          <cell r="AF490" t="str">
            <v>-</v>
          </cell>
          <cell r="AH490" t="str">
            <v>WAKAD</v>
          </cell>
          <cell r="AL490">
            <v>9850</v>
          </cell>
          <cell r="AM490">
            <v>18909</v>
          </cell>
          <cell r="AN490">
            <v>57</v>
          </cell>
          <cell r="AO490">
            <v>86</v>
          </cell>
          <cell r="AP490" t="str">
            <v>FLOW</v>
          </cell>
          <cell r="AU490" t="str">
            <v>REGULAR</v>
          </cell>
          <cell r="AV490" t="str">
            <v>MH14LT5162</v>
          </cell>
          <cell r="AW490" t="str">
            <v>HONDA ACTIVA 6G DLX BS VI</v>
          </cell>
          <cell r="AX490">
            <v>45521</v>
          </cell>
          <cell r="AY490">
            <v>24</v>
          </cell>
          <cell r="AZ490" t="str">
            <v>02.07.26</v>
          </cell>
          <cell r="BA490" t="str">
            <v>KAILASH ATKARI</v>
          </cell>
          <cell r="BI490">
            <v>1</v>
          </cell>
          <cell r="ER490">
            <v>1</v>
          </cell>
          <cell r="ES490">
            <v>1</v>
          </cell>
          <cell r="ET490" t="str">
            <v>DUWT0030</v>
          </cell>
          <cell r="EU490" t="str">
            <v>AoAmcZBuky1</v>
          </cell>
          <cell r="EV490" t="str">
            <v>Allocated</v>
          </cell>
          <cell r="EW490" t="str">
            <v>Shifted (NC_SFTD)</v>
          </cell>
          <cell r="EX490" t="str">
            <v xml:space="preserve">We had visited to customer but customer shifted </v>
          </cell>
          <cell r="EY490">
            <v>46206</v>
          </cell>
        </row>
        <row r="491">
          <cell r="A491">
            <v>460863978</v>
          </cell>
          <cell r="B491" t="str">
            <v>HANUMAN PANDURANG KATKE</v>
          </cell>
          <cell r="C491" t="str">
            <v>COLLECT</v>
          </cell>
          <cell r="D491" t="str">
            <v>29.07.26</v>
          </cell>
          <cell r="E491">
            <v>3000</v>
          </cell>
          <cell r="I491">
            <v>2862</v>
          </cell>
          <cell r="J491">
            <v>2779</v>
          </cell>
          <cell r="K491">
            <v>2850</v>
          </cell>
          <cell r="L491">
            <v>2641</v>
          </cell>
          <cell r="M491">
            <v>1</v>
          </cell>
          <cell r="N491" t="str">
            <v xml:space="preserve">STABLE </v>
          </cell>
          <cell r="O491" t="str">
            <v>PAID</v>
          </cell>
          <cell r="P491" t="str">
            <v>AMOL DHUMAL</v>
          </cell>
          <cell r="Q491">
            <v>18851</v>
          </cell>
          <cell r="R491">
            <v>71</v>
          </cell>
          <cell r="S491">
            <v>0</v>
          </cell>
          <cell r="T491">
            <v>1350</v>
          </cell>
          <cell r="U491" t="str">
            <v>14.06.26</v>
          </cell>
          <cell r="V491">
            <v>1.1846929823610457E-2</v>
          </cell>
          <cell r="W491">
            <v>9.9287668624614971E-4</v>
          </cell>
          <cell r="X491" t="str">
            <v xml:space="preserve">STABLE </v>
          </cell>
          <cell r="Y491" t="str">
            <v>PTP</v>
          </cell>
          <cell r="Z491" t="str">
            <v>PAID</v>
          </cell>
          <cell r="AA491" t="str">
            <v>PTP</v>
          </cell>
          <cell r="AC491">
            <v>28</v>
          </cell>
          <cell r="AD491" t="str">
            <v>CAVA</v>
          </cell>
          <cell r="AF491" t="str">
            <v>-</v>
          </cell>
          <cell r="AH491" t="str">
            <v>SHIRUR</v>
          </cell>
          <cell r="AL491">
            <v>4200</v>
          </cell>
          <cell r="AM491">
            <v>18851</v>
          </cell>
          <cell r="AN491">
            <v>26</v>
          </cell>
          <cell r="AO491">
            <v>55</v>
          </cell>
          <cell r="AP491" t="str">
            <v>FLOW</v>
          </cell>
          <cell r="AU491" t="str">
            <v>REGULAR</v>
          </cell>
          <cell r="AV491" t="str">
            <v>MH12WL2558</v>
          </cell>
          <cell r="AW491" t="str">
            <v>SPLENDOR PLUS I3S XTEC</v>
          </cell>
          <cell r="AX491">
            <v>45254</v>
          </cell>
          <cell r="AY491">
            <v>36</v>
          </cell>
          <cell r="AZ491" t="str">
            <v>10.07.26</v>
          </cell>
          <cell r="BA491" t="str">
            <v>KAILASH ATKARI</v>
          </cell>
          <cell r="CG491">
            <v>1</v>
          </cell>
          <cell r="EI491">
            <v>2</v>
          </cell>
          <cell r="ER491">
            <v>3</v>
          </cell>
          <cell r="ES491">
            <v>1</v>
          </cell>
          <cell r="ET491" t="str">
            <v>ZBHT0024</v>
          </cell>
        </row>
        <row r="492">
          <cell r="A492">
            <v>136793784</v>
          </cell>
          <cell r="B492" t="str">
            <v>PANKAJ ASHOK SHELAR</v>
          </cell>
          <cell r="C492" t="str">
            <v>ONLINE</v>
          </cell>
          <cell r="D492" t="str">
            <v>29.07.26</v>
          </cell>
          <cell r="E492">
            <v>2750</v>
          </cell>
          <cell r="I492">
            <v>2832</v>
          </cell>
          <cell r="J492">
            <v>2683</v>
          </cell>
          <cell r="K492">
            <v>2743</v>
          </cell>
          <cell r="L492">
            <v>2765</v>
          </cell>
          <cell r="M492">
            <v>1</v>
          </cell>
          <cell r="N492" t="str">
            <v xml:space="preserve">STABLE </v>
          </cell>
          <cell r="O492" t="str">
            <v>PAID</v>
          </cell>
          <cell r="P492" t="str">
            <v>HARIDAS DIVATE</v>
          </cell>
          <cell r="Q492">
            <v>18761.490000000002</v>
          </cell>
          <cell r="R492">
            <v>60</v>
          </cell>
          <cell r="S492">
            <v>0</v>
          </cell>
          <cell r="T492">
            <v>4971</v>
          </cell>
          <cell r="U492" t="str">
            <v>29.06.26</v>
          </cell>
          <cell r="V492">
            <v>1.3327769928562576E-2</v>
          </cell>
          <cell r="W492">
            <v>9.8816222058459909E-4</v>
          </cell>
          <cell r="X492" t="str">
            <v xml:space="preserve">STABLE </v>
          </cell>
          <cell r="Y492" t="str">
            <v>PTP</v>
          </cell>
          <cell r="Z492" t="str">
            <v>PTP</v>
          </cell>
          <cell r="AA492" t="str">
            <v>PTP</v>
          </cell>
          <cell r="AC492">
            <v>30</v>
          </cell>
          <cell r="AD492" t="str">
            <v>CAVA</v>
          </cell>
          <cell r="AF492" t="str">
            <v>-</v>
          </cell>
          <cell r="AH492" t="str">
            <v>JUNNAR</v>
          </cell>
          <cell r="AL492">
            <v>2683</v>
          </cell>
          <cell r="AM492">
            <v>18761.490000000002</v>
          </cell>
          <cell r="AN492">
            <v>26</v>
          </cell>
          <cell r="AO492">
            <v>25</v>
          </cell>
          <cell r="AP492" t="str">
            <v>STABLE</v>
          </cell>
          <cell r="AU492" t="str">
            <v>REGULAR</v>
          </cell>
          <cell r="AV492" t="str">
            <v>MH14KR3853</v>
          </cell>
          <cell r="AW492" t="str">
            <v>YAMAHA FZS SPECIAL</v>
          </cell>
          <cell r="AX492">
            <v>44910</v>
          </cell>
          <cell r="AY492">
            <v>48</v>
          </cell>
          <cell r="AZ492" t="str">
            <v>02.07.26</v>
          </cell>
          <cell r="BA492" t="str">
            <v>KAILASH ATKARI</v>
          </cell>
          <cell r="BL492">
            <v>2</v>
          </cell>
          <cell r="BR492">
            <v>1</v>
          </cell>
          <cell r="ER492">
            <v>3</v>
          </cell>
          <cell r="ES492">
            <v>1</v>
          </cell>
          <cell r="ET492" t="str">
            <v>ZBHT0021</v>
          </cell>
          <cell r="EU492" t="str">
            <v>G6G3s4FBITm</v>
          </cell>
          <cell r="EV492" t="str">
            <v>Allocated</v>
          </cell>
          <cell r="EW492" t="str">
            <v>Promise To Pay (PTP)</v>
          </cell>
          <cell r="EX492" t="str">
            <v>Ptp</v>
          </cell>
          <cell r="EY492">
            <v>46233</v>
          </cell>
        </row>
        <row r="493">
          <cell r="A493">
            <v>460405924</v>
          </cell>
          <cell r="B493" t="str">
            <v>VITTHAL MASA MANE</v>
          </cell>
          <cell r="C493" t="str">
            <v>ONLINE</v>
          </cell>
          <cell r="D493" t="str">
            <v>08.07.26</v>
          </cell>
          <cell r="E493">
            <v>3051</v>
          </cell>
          <cell r="I493">
            <v>2843</v>
          </cell>
          <cell r="J493">
            <v>5620</v>
          </cell>
          <cell r="K493">
            <v>2898</v>
          </cell>
          <cell r="L493">
            <v>5412</v>
          </cell>
          <cell r="M493">
            <v>2</v>
          </cell>
          <cell r="N493" t="str">
            <v xml:space="preserve">STABLE </v>
          </cell>
          <cell r="O493" t="str">
            <v>PAID</v>
          </cell>
          <cell r="P493" t="str">
            <v>TANAJI SURVASE</v>
          </cell>
          <cell r="Q493">
            <v>18727</v>
          </cell>
          <cell r="R493">
            <v>121</v>
          </cell>
          <cell r="S493">
            <v>0</v>
          </cell>
          <cell r="T493">
            <v>2250</v>
          </cell>
          <cell r="U493" t="str">
            <v>FLOW</v>
          </cell>
          <cell r="V493">
            <v>4.9182667426051742E-2</v>
          </cell>
          <cell r="W493">
            <v>3.4819160710263582E-3</v>
          </cell>
          <cell r="X493" t="str">
            <v xml:space="preserve">STABLE </v>
          </cell>
          <cell r="Y493" t="str">
            <v>PAID</v>
          </cell>
          <cell r="Z493" t="str">
            <v>MPTP</v>
          </cell>
          <cell r="AA493" t="str">
            <v>PAID</v>
          </cell>
          <cell r="AB493" t="str">
            <v>Add not found</v>
          </cell>
          <cell r="AD493" t="str">
            <v>CAVNA</v>
          </cell>
          <cell r="AF493" t="str">
            <v>-</v>
          </cell>
          <cell r="AH493" t="str">
            <v>WAKAD</v>
          </cell>
          <cell r="AL493">
            <v>5620</v>
          </cell>
          <cell r="AM493">
            <v>18727</v>
          </cell>
          <cell r="AN493">
            <v>57</v>
          </cell>
          <cell r="AO493">
            <v>55</v>
          </cell>
          <cell r="AP493" t="str">
            <v>STABLE</v>
          </cell>
          <cell r="AU493" t="str">
            <v>REGULAR</v>
          </cell>
          <cell r="AV493" t="str">
            <v>MH14LD1075</v>
          </cell>
          <cell r="AW493" t="str">
            <v>PASSION PLUS I3S DRS CAST</v>
          </cell>
          <cell r="AX493">
            <v>45230</v>
          </cell>
          <cell r="AY493">
            <v>36</v>
          </cell>
          <cell r="AZ493" t="str">
            <v>02.07.26</v>
          </cell>
          <cell r="BA493" t="str">
            <v>KAILASH ATKARI</v>
          </cell>
          <cell r="BI493">
            <v>1</v>
          </cell>
          <cell r="ER493">
            <v>1</v>
          </cell>
          <cell r="ES493">
            <v>1</v>
          </cell>
          <cell r="ET493" t="str">
            <v>DUWT0030</v>
          </cell>
          <cell r="EU493" t="str">
            <v>BoyIzr-XK3z</v>
          </cell>
          <cell r="EV493" t="str">
            <v>Allocated</v>
          </cell>
          <cell r="EW493" t="str">
            <v>Address Not Found (NC_ANF)</v>
          </cell>
          <cell r="EX493" t="str">
            <v xml:space="preserve">Address not found </v>
          </cell>
          <cell r="EY493">
            <v>46206</v>
          </cell>
        </row>
        <row r="494">
          <cell r="A494">
            <v>460268914</v>
          </cell>
          <cell r="B494" t="str">
            <v>SURAJ VIJAY BADHE</v>
          </cell>
          <cell r="I494">
            <v>3324</v>
          </cell>
          <cell r="J494">
            <v>2671.31</v>
          </cell>
          <cell r="K494">
            <v>2671.31</v>
          </cell>
          <cell r="L494">
            <v>5995.3099999999995</v>
          </cell>
          <cell r="M494">
            <v>1</v>
          </cell>
          <cell r="N494" t="str">
            <v>FLOW</v>
          </cell>
          <cell r="O494" t="str">
            <v>UNPAID</v>
          </cell>
          <cell r="P494" t="str">
            <v>HEMANT WALUNJ</v>
          </cell>
          <cell r="Q494">
            <v>18550.310000000001</v>
          </cell>
          <cell r="R494">
            <v>0</v>
          </cell>
          <cell r="S494">
            <v>0</v>
          </cell>
          <cell r="T494">
            <v>450</v>
          </cell>
          <cell r="U494" t="str">
            <v>-</v>
          </cell>
          <cell r="V494">
            <v>1.4852773641066984E-2</v>
          </cell>
          <cell r="W494">
            <v>9.7703943141683809E-4</v>
          </cell>
          <cell r="X494" t="str">
            <v xml:space="preserve">STABLE </v>
          </cell>
          <cell r="Y494" t="str">
            <v>PTP</v>
          </cell>
          <cell r="Z494" t="str">
            <v>-</v>
          </cell>
          <cell r="AA494" t="str">
            <v>PTP</v>
          </cell>
          <cell r="AC494">
            <v>31</v>
          </cell>
          <cell r="AD494" t="str">
            <v>CNAVNA</v>
          </cell>
          <cell r="AF494" t="str">
            <v>-</v>
          </cell>
          <cell r="AH494" t="str">
            <v>VADGAON GHENAD</v>
          </cell>
          <cell r="AL494">
            <v>3121.31</v>
          </cell>
          <cell r="AM494">
            <v>18550.310000000001</v>
          </cell>
          <cell r="AN494">
            <v>26</v>
          </cell>
          <cell r="AO494">
            <v>55</v>
          </cell>
          <cell r="AP494" t="str">
            <v>FLOW</v>
          </cell>
          <cell r="AU494" t="str">
            <v>REGULAR</v>
          </cell>
          <cell r="AV494" t="str">
            <v>MH14LC2382</v>
          </cell>
          <cell r="AW494" t="str">
            <v>HONDA ACTIVA 6G H SMART</v>
          </cell>
          <cell r="AX494">
            <v>45222</v>
          </cell>
          <cell r="AY494">
            <v>36</v>
          </cell>
          <cell r="AZ494" t="str">
            <v>10.07.26</v>
          </cell>
          <cell r="BA494" t="str">
            <v>KAILASH ATKARI</v>
          </cell>
          <cell r="ER494">
            <v>0</v>
          </cell>
          <cell r="ES494" t="str">
            <v/>
          </cell>
          <cell r="ET494" t="str">
            <v>ZBHT0010</v>
          </cell>
        </row>
        <row r="495">
          <cell r="A495">
            <v>459021769</v>
          </cell>
          <cell r="B495" t="str">
            <v>SHUBHAM GAJENDRA DONGARE</v>
          </cell>
          <cell r="I495">
            <v>3867</v>
          </cell>
          <cell r="J495">
            <v>15468</v>
          </cell>
          <cell r="K495">
            <v>816</v>
          </cell>
          <cell r="L495">
            <v>19335</v>
          </cell>
          <cell r="M495">
            <v>5</v>
          </cell>
          <cell r="N495" t="str">
            <v>FLOW</v>
          </cell>
          <cell r="O495" t="str">
            <v>UNPAID</v>
          </cell>
          <cell r="P495" t="str">
            <v>MAHESH SHINDE</v>
          </cell>
          <cell r="Q495">
            <v>18336.45</v>
          </cell>
          <cell r="R495">
            <v>816</v>
          </cell>
          <cell r="S495">
            <v>0</v>
          </cell>
          <cell r="T495">
            <v>3600</v>
          </cell>
          <cell r="U495" t="str">
            <v>FLOW</v>
          </cell>
          <cell r="V495">
            <v>1</v>
          </cell>
          <cell r="W495">
            <v>8.1965184729642145E-3</v>
          </cell>
          <cell r="X495" t="str">
            <v>FLOW</v>
          </cell>
          <cell r="Y495" t="str">
            <v>LMCB</v>
          </cell>
          <cell r="Z495" t="str">
            <v>NC</v>
          </cell>
          <cell r="AA495" t="str">
            <v>LMCB</v>
          </cell>
          <cell r="AB495" t="str">
            <v>Left msg with son</v>
          </cell>
          <cell r="AF495" t="str">
            <v>ELG</v>
          </cell>
          <cell r="AH495" t="str">
            <v>NARAYAN GAON</v>
          </cell>
          <cell r="AL495">
            <v>15468</v>
          </cell>
          <cell r="AM495">
            <v>18336.45</v>
          </cell>
          <cell r="AN495">
            <v>146</v>
          </cell>
          <cell r="AO495">
            <v>175</v>
          </cell>
          <cell r="AP495" t="str">
            <v>FLOW</v>
          </cell>
          <cell r="AU495" t="str">
            <v>NPA</v>
          </cell>
          <cell r="AV495" t="str">
            <v>MH14KY2106</v>
          </cell>
          <cell r="AW495" t="str">
            <v>HONDA ACTIVA 125 DISC BSVI</v>
          </cell>
          <cell r="AX495">
            <v>45124</v>
          </cell>
          <cell r="AY495">
            <v>36</v>
          </cell>
          <cell r="AZ495" t="str">
            <v>02.07.26</v>
          </cell>
          <cell r="BA495" t="str">
            <v>KAILASH ATKARI</v>
          </cell>
          <cell r="CD495">
            <v>1</v>
          </cell>
          <cell r="DB495">
            <v>1</v>
          </cell>
          <cell r="ER495">
            <v>2</v>
          </cell>
          <cell r="ES495">
            <v>1</v>
          </cell>
          <cell r="ET495" t="str">
            <v>DUWT0015</v>
          </cell>
          <cell r="EU495" t="str">
            <v>Bo-8OUT747</v>
          </cell>
          <cell r="EV495" t="str">
            <v>Allocated</v>
          </cell>
          <cell r="EW495" t="e">
            <v>#N/A</v>
          </cell>
          <cell r="EX495" t="e">
            <v>#N/A</v>
          </cell>
          <cell r="EY495" t="e">
            <v>#N/A</v>
          </cell>
        </row>
        <row r="496">
          <cell r="A496">
            <v>460212955</v>
          </cell>
          <cell r="B496" t="str">
            <v>RAJKUMAR MACHCHINDRANATH KAMBL</v>
          </cell>
          <cell r="I496">
            <v>3784</v>
          </cell>
          <cell r="J496">
            <v>3784</v>
          </cell>
          <cell r="K496">
            <v>3836</v>
          </cell>
          <cell r="L496">
            <v>7568</v>
          </cell>
          <cell r="M496">
            <v>1</v>
          </cell>
          <cell r="N496" t="str">
            <v>FLOW</v>
          </cell>
          <cell r="O496" t="str">
            <v>UNPAID</v>
          </cell>
          <cell r="P496" t="str">
            <v>UDAY SOHANE</v>
          </cell>
          <cell r="Q496">
            <v>18141.25</v>
          </cell>
          <cell r="R496">
            <v>52</v>
          </cell>
          <cell r="S496">
            <v>0</v>
          </cell>
          <cell r="T496">
            <v>5213</v>
          </cell>
          <cell r="U496" t="str">
            <v>-</v>
          </cell>
          <cell r="V496">
            <v>1.5228520950306379E-2</v>
          </cell>
          <cell r="W496">
            <v>9.5549436021234756E-4</v>
          </cell>
          <cell r="X496" t="str">
            <v>FLOW</v>
          </cell>
          <cell r="Y496" t="str">
            <v>NC</v>
          </cell>
          <cell r="Z496" t="str">
            <v>-</v>
          </cell>
          <cell r="AA496" t="str">
            <v>NC</v>
          </cell>
          <cell r="AB496" t="str">
            <v>Shifted</v>
          </cell>
          <cell r="AD496" t="str">
            <v>CNAVNA</v>
          </cell>
          <cell r="AF496" t="str">
            <v>-</v>
          </cell>
          <cell r="AH496" t="str">
            <v>BHOSARI</v>
          </cell>
          <cell r="AL496">
            <v>3784</v>
          </cell>
          <cell r="AM496">
            <v>18141.25</v>
          </cell>
          <cell r="AN496">
            <v>26</v>
          </cell>
          <cell r="AO496">
            <v>55</v>
          </cell>
          <cell r="AP496" t="str">
            <v>FLOW</v>
          </cell>
          <cell r="AV496" t="str">
            <v>MH14LF4397</v>
          </cell>
          <cell r="AW496" t="str">
            <v>HONDA SHINE DISC BSVI</v>
          </cell>
          <cell r="AX496">
            <v>45219</v>
          </cell>
          <cell r="AY496">
            <v>36</v>
          </cell>
          <cell r="AZ496" t="str">
            <v>10.07.26</v>
          </cell>
          <cell r="BA496" t="str">
            <v>VIJAY NIKAM</v>
          </cell>
          <cell r="EO496">
            <v>1</v>
          </cell>
          <cell r="ER496">
            <v>1</v>
          </cell>
          <cell r="ES496">
            <v>1</v>
          </cell>
          <cell r="ET496" t="str">
            <v>DUWT0025</v>
          </cell>
        </row>
        <row r="497">
          <cell r="A497">
            <v>459782251</v>
          </cell>
          <cell r="B497" t="str">
            <v>MRINMOY MITRA</v>
          </cell>
          <cell r="H497" t="str">
            <v>BANK STABLE 08</v>
          </cell>
          <cell r="I497">
            <v>3664</v>
          </cell>
          <cell r="J497">
            <v>7968</v>
          </cell>
          <cell r="K497">
            <v>1014</v>
          </cell>
          <cell r="L497">
            <v>11632</v>
          </cell>
          <cell r="M497">
            <v>3</v>
          </cell>
          <cell r="N497" t="str">
            <v xml:space="preserve">STABLE </v>
          </cell>
          <cell r="O497" t="str">
            <v>UNPAID</v>
          </cell>
          <cell r="P497" t="str">
            <v>SWAPNIL JADHAV</v>
          </cell>
          <cell r="Q497">
            <v>18089.939999999999</v>
          </cell>
          <cell r="R497">
            <v>374</v>
          </cell>
          <cell r="S497">
            <v>0</v>
          </cell>
          <cell r="T497">
            <v>5994</v>
          </cell>
          <cell r="U497" t="str">
            <v>06.06.26</v>
          </cell>
          <cell r="V497">
            <v>0.14534398753556679</v>
          </cell>
          <cell r="W497">
            <v>5.7937189210506904E-3</v>
          </cell>
          <cell r="X497" t="str">
            <v xml:space="preserve">STABLE </v>
          </cell>
          <cell r="Y497" t="str">
            <v>PAID</v>
          </cell>
          <cell r="Z497" t="str">
            <v>PAID</v>
          </cell>
          <cell r="AA497" t="str">
            <v>PAID</v>
          </cell>
          <cell r="AF497" t="str">
            <v>ELG</v>
          </cell>
          <cell r="AH497" t="str">
            <v>DATTAWADI</v>
          </cell>
          <cell r="AL497">
            <v>7968</v>
          </cell>
          <cell r="AM497">
            <v>18089.939999999999</v>
          </cell>
          <cell r="AN497">
            <v>87</v>
          </cell>
          <cell r="AO497">
            <v>86</v>
          </cell>
          <cell r="AP497" t="str">
            <v>STABLE</v>
          </cell>
          <cell r="AU497" t="str">
            <v>REGULAR</v>
          </cell>
          <cell r="AV497" t="str">
            <v>MH12VY3090</v>
          </cell>
          <cell r="AW497" t="str">
            <v>HONDA ACTIVA DLX</v>
          </cell>
          <cell r="AX497">
            <v>45185</v>
          </cell>
          <cell r="AY497">
            <v>36</v>
          </cell>
          <cell r="AZ497" t="str">
            <v>02.07.26</v>
          </cell>
          <cell r="BA497" t="str">
            <v>VIJAY NIKAM</v>
          </cell>
          <cell r="CA497">
            <v>1</v>
          </cell>
          <cell r="ER497">
            <v>1</v>
          </cell>
          <cell r="ES497">
            <v>1</v>
          </cell>
          <cell r="ET497" t="str">
            <v>DUWT0031</v>
          </cell>
          <cell r="EU497" t="str">
            <v>BPv1Tm0kiz</v>
          </cell>
          <cell r="EV497" t="str">
            <v>Allocated</v>
          </cell>
          <cell r="EW497" t="e">
            <v>#N/A</v>
          </cell>
          <cell r="EX497" t="e">
            <v>#N/A</v>
          </cell>
          <cell r="EY497" t="e">
            <v>#N/A</v>
          </cell>
        </row>
        <row r="498">
          <cell r="A498">
            <v>465614683</v>
          </cell>
          <cell r="B498" t="str">
            <v>AMAR BASWARAJ MURGE</v>
          </cell>
          <cell r="I498">
            <v>2005</v>
          </cell>
          <cell r="J498">
            <v>2005</v>
          </cell>
          <cell r="K498">
            <v>2015</v>
          </cell>
          <cell r="L498">
            <v>4010</v>
          </cell>
          <cell r="M498">
            <v>1</v>
          </cell>
          <cell r="N498" t="str">
            <v>FLOW</v>
          </cell>
          <cell r="O498" t="str">
            <v>UNPAID</v>
          </cell>
          <cell r="P498" t="str">
            <v>SWAPNIL JADHAV</v>
          </cell>
          <cell r="Q498">
            <v>18049</v>
          </cell>
          <cell r="R498">
            <v>10</v>
          </cell>
          <cell r="S498">
            <v>0</v>
          </cell>
          <cell r="T498">
            <v>450</v>
          </cell>
          <cell r="U498" t="str">
            <v>-</v>
          </cell>
          <cell r="V498">
            <v>1.5554427167521577E-2</v>
          </cell>
          <cell r="W498">
            <v>9.5063557954786252E-4</v>
          </cell>
          <cell r="X498" t="str">
            <v>FLOW</v>
          </cell>
          <cell r="Y498" t="str">
            <v>NC</v>
          </cell>
          <cell r="Z498" t="str">
            <v>-</v>
          </cell>
          <cell r="AA498" t="str">
            <v>NC</v>
          </cell>
          <cell r="AB498" t="str">
            <v>alwys door lock</v>
          </cell>
          <cell r="AD498" t="str">
            <v>CNAVNA</v>
          </cell>
          <cell r="AF498" t="str">
            <v>-</v>
          </cell>
          <cell r="AH498" t="str">
            <v>DHAYARI</v>
          </cell>
          <cell r="AL498">
            <v>2005</v>
          </cell>
          <cell r="AM498">
            <v>18049</v>
          </cell>
          <cell r="AN498">
            <v>25</v>
          </cell>
          <cell r="AO498">
            <v>54</v>
          </cell>
          <cell r="AP498" t="str">
            <v>FLOW</v>
          </cell>
          <cell r="AU498" t="str">
            <v>NPA</v>
          </cell>
          <cell r="AV498" t="str">
            <v>MH12WS4376</v>
          </cell>
          <cell r="AW498" t="str">
            <v>HONDA ACTIVA 6G H SMART</v>
          </cell>
          <cell r="AX498">
            <v>45719</v>
          </cell>
          <cell r="AY498">
            <v>24</v>
          </cell>
          <cell r="AZ498" t="str">
            <v>02.07.26</v>
          </cell>
          <cell r="BA498" t="str">
            <v>VIJAY NIKAM</v>
          </cell>
          <cell r="ER498">
            <v>0</v>
          </cell>
          <cell r="ES498" t="str">
            <v/>
          </cell>
          <cell r="ET498" t="str">
            <v>DUWT0031</v>
          </cell>
          <cell r="EU498" t="str">
            <v>A2BUbRQMV8S</v>
          </cell>
          <cell r="EV498" t="str">
            <v>Allocated</v>
          </cell>
          <cell r="EW498" t="e">
            <v>#N/A</v>
          </cell>
          <cell r="EX498" t="e">
            <v>#N/A</v>
          </cell>
          <cell r="EY498" t="e">
            <v>#N/A</v>
          </cell>
        </row>
        <row r="499">
          <cell r="A499">
            <v>458787050</v>
          </cell>
          <cell r="B499" t="str">
            <v>PRANJAL DIPAK RAUT</v>
          </cell>
          <cell r="C499" t="str">
            <v>ONLINE</v>
          </cell>
          <cell r="D499" t="str">
            <v>17.07.26</v>
          </cell>
          <cell r="E499">
            <v>3668</v>
          </cell>
          <cell r="I499">
            <v>3668</v>
          </cell>
          <cell r="J499">
            <v>15156</v>
          </cell>
          <cell r="K499">
            <v>1786</v>
          </cell>
          <cell r="L499">
            <v>15156</v>
          </cell>
          <cell r="M499">
            <v>5</v>
          </cell>
          <cell r="N499" t="str">
            <v>FLOW</v>
          </cell>
          <cell r="O499" t="str">
            <v>PAID</v>
          </cell>
          <cell r="P499" t="str">
            <v>HEMANT WALUNJ</v>
          </cell>
          <cell r="Q499">
            <v>17856</v>
          </cell>
          <cell r="R499">
            <v>1302</v>
          </cell>
          <cell r="S499">
            <v>0</v>
          </cell>
          <cell r="T499">
            <v>6750</v>
          </cell>
          <cell r="U499" t="str">
            <v>09.06.26</v>
          </cell>
          <cell r="V499">
            <v>0.11194352669755311</v>
          </cell>
          <cell r="W499">
            <v>7.9817540392632721E-3</v>
          </cell>
          <cell r="X499" t="str">
            <v>FLOW</v>
          </cell>
          <cell r="Y499" t="str">
            <v>PAID</v>
          </cell>
          <cell r="Z499" t="str">
            <v>PAID</v>
          </cell>
          <cell r="AA499" t="str">
            <v>PAID</v>
          </cell>
          <cell r="AF499" t="str">
            <v>ELG</v>
          </cell>
          <cell r="AH499" t="str">
            <v>MAHALUNGE</v>
          </cell>
          <cell r="AL499">
            <v>15156</v>
          </cell>
          <cell r="AM499">
            <v>17856</v>
          </cell>
          <cell r="AN499">
            <v>146</v>
          </cell>
          <cell r="AO499">
            <v>147</v>
          </cell>
          <cell r="AP499" t="str">
            <v>FLOW</v>
          </cell>
          <cell r="AU499" t="str">
            <v>NPA</v>
          </cell>
          <cell r="AV499" t="str">
            <v>MH14KX8617</v>
          </cell>
          <cell r="AW499" t="str">
            <v>HONDA ACTIVA 6G H SMART</v>
          </cell>
          <cell r="AX499">
            <v>45108</v>
          </cell>
          <cell r="AY499">
            <v>36</v>
          </cell>
          <cell r="AZ499" t="str">
            <v>02.07.26</v>
          </cell>
          <cell r="BA499" t="str">
            <v>KAILASH ATKARI</v>
          </cell>
          <cell r="ER499">
            <v>0</v>
          </cell>
          <cell r="ES499" t="str">
            <v/>
          </cell>
          <cell r="ET499" t="str">
            <v>ZBHT0010</v>
          </cell>
          <cell r="EU499" t="e">
            <v>#N/A</v>
          </cell>
          <cell r="EV499" t="str">
            <v>Allocated</v>
          </cell>
          <cell r="EW499" t="e">
            <v>#N/A</v>
          </cell>
          <cell r="EX499" t="e">
            <v>#N/A</v>
          </cell>
          <cell r="EY499" t="e">
            <v>#N/A</v>
          </cell>
        </row>
        <row r="500">
          <cell r="A500">
            <v>454987694</v>
          </cell>
          <cell r="B500" t="str">
            <v>KAILAS SURESH SANAP</v>
          </cell>
          <cell r="C500" t="str">
            <v>ONLINE</v>
          </cell>
          <cell r="D500" t="str">
            <v>02.07.26</v>
          </cell>
          <cell r="E500">
            <v>3053</v>
          </cell>
          <cell r="I500">
            <v>2813</v>
          </cell>
          <cell r="J500">
            <v>7474</v>
          </cell>
          <cell r="K500">
            <v>2205</v>
          </cell>
          <cell r="L500">
            <v>7234</v>
          </cell>
          <cell r="M500">
            <v>3</v>
          </cell>
          <cell r="N500" t="str">
            <v xml:space="preserve">STABLE </v>
          </cell>
          <cell r="O500" t="str">
            <v>PAID</v>
          </cell>
          <cell r="P500" t="str">
            <v>AKSHAY KARALE</v>
          </cell>
          <cell r="Q500">
            <v>17791.71</v>
          </cell>
          <cell r="R500">
            <v>357</v>
          </cell>
          <cell r="S500">
            <v>0</v>
          </cell>
          <cell r="T500">
            <v>6720.2</v>
          </cell>
          <cell r="U500" t="str">
            <v>02.06.26</v>
          </cell>
          <cell r="V500">
            <v>0.18420072076746857</v>
          </cell>
          <cell r="W500">
            <v>5.6982039113920102E-3</v>
          </cell>
          <cell r="X500" t="str">
            <v xml:space="preserve">STABLE </v>
          </cell>
          <cell r="Y500" t="str">
            <v>PAID</v>
          </cell>
          <cell r="Z500" t="str">
            <v>PAID</v>
          </cell>
          <cell r="AA500" t="str">
            <v>PAID</v>
          </cell>
          <cell r="AF500" t="str">
            <v>ELG</v>
          </cell>
          <cell r="AH500" t="str">
            <v>KHED SHIVAPUR</v>
          </cell>
          <cell r="AL500">
            <v>7474</v>
          </cell>
          <cell r="AM500">
            <v>17791.71</v>
          </cell>
          <cell r="AN500">
            <v>87</v>
          </cell>
          <cell r="AO500">
            <v>86</v>
          </cell>
          <cell r="AP500" t="str">
            <v>STABLE</v>
          </cell>
          <cell r="AU500" t="str">
            <v>REGULAR</v>
          </cell>
          <cell r="AV500" t="str">
            <v>MH12UV3228</v>
          </cell>
          <cell r="AW500" t="str">
            <v>HONDA ACTIVA 6G STD BS VI</v>
          </cell>
          <cell r="AX500">
            <v>44841</v>
          </cell>
          <cell r="AY500">
            <v>48</v>
          </cell>
          <cell r="AZ500" t="str">
            <v>02.07.26</v>
          </cell>
          <cell r="BA500" t="str">
            <v>VIJAY NIKAM</v>
          </cell>
          <cell r="BF500">
            <v>1</v>
          </cell>
          <cell r="ER500">
            <v>1</v>
          </cell>
          <cell r="ES500">
            <v>1</v>
          </cell>
          <cell r="ET500" t="str">
            <v>DUWT0011</v>
          </cell>
          <cell r="EU500" t="str">
            <v>ko0GlpqoFDJc</v>
          </cell>
          <cell r="EV500" t="str">
            <v>Allocated</v>
          </cell>
          <cell r="EW500" t="str">
            <v>Promise To Pay (PTP)</v>
          </cell>
          <cell r="EX500" t="str">
            <v>Customer home visit promise to pay amt. 3050 ptp date 03.07.2026</v>
          </cell>
          <cell r="EY500">
            <v>46206</v>
          </cell>
        </row>
        <row r="501">
          <cell r="A501">
            <v>460005853</v>
          </cell>
          <cell r="B501" t="str">
            <v>SHRUTIKA RAVINDRA OHAL</v>
          </cell>
          <cell r="C501" t="str">
            <v>ONLINE</v>
          </cell>
          <cell r="D501" t="str">
            <v>29.07.26</v>
          </cell>
          <cell r="E501">
            <v>3830</v>
          </cell>
          <cell r="I501">
            <v>3731</v>
          </cell>
          <cell r="J501">
            <v>3668</v>
          </cell>
          <cell r="K501">
            <v>3813</v>
          </cell>
          <cell r="L501">
            <v>3569</v>
          </cell>
          <cell r="M501">
            <v>1</v>
          </cell>
          <cell r="N501" t="str">
            <v xml:space="preserve">STABLE </v>
          </cell>
          <cell r="O501" t="str">
            <v>PAID</v>
          </cell>
          <cell r="P501" t="str">
            <v>SWAPNIL JADHAV</v>
          </cell>
          <cell r="Q501">
            <v>17777</v>
          </cell>
          <cell r="R501">
            <v>145</v>
          </cell>
          <cell r="S501">
            <v>0</v>
          </cell>
          <cell r="T501">
            <v>0</v>
          </cell>
          <cell r="U501" t="str">
            <v>30.06.26</v>
          </cell>
          <cell r="V501">
            <v>1.5320020597098513E-2</v>
          </cell>
          <cell r="W501">
            <v>9.3630941867263299E-4</v>
          </cell>
          <cell r="X501" t="str">
            <v xml:space="preserve">STABLE </v>
          </cell>
          <cell r="Y501" t="str">
            <v>PTP</v>
          </cell>
          <cell r="Z501" t="str">
            <v>PTP</v>
          </cell>
          <cell r="AA501" t="str">
            <v>PTP</v>
          </cell>
          <cell r="AC501">
            <v>28</v>
          </cell>
          <cell r="AD501" t="str">
            <v>CAVA</v>
          </cell>
          <cell r="AF501" t="str">
            <v>-</v>
          </cell>
          <cell r="AH501" t="str">
            <v>GULTEKADI</v>
          </cell>
          <cell r="AL501">
            <v>3668</v>
          </cell>
          <cell r="AM501">
            <v>17777</v>
          </cell>
          <cell r="AN501">
            <v>26</v>
          </cell>
          <cell r="AO501">
            <v>25</v>
          </cell>
          <cell r="AP501" t="str">
            <v>STABLE</v>
          </cell>
          <cell r="AU501" t="str">
            <v>REGULAR</v>
          </cell>
          <cell r="AV501" t="str">
            <v>MH12VY3093</v>
          </cell>
          <cell r="AW501" t="str">
            <v>SUZUKI BURGMAN STREET</v>
          </cell>
          <cell r="AX501">
            <v>45204</v>
          </cell>
          <cell r="AY501">
            <v>36</v>
          </cell>
          <cell r="AZ501" t="str">
            <v>02.07.26</v>
          </cell>
          <cell r="BA501" t="str">
            <v>VIJAY NIKAM</v>
          </cell>
          <cell r="CA501">
            <v>1</v>
          </cell>
          <cell r="ER501">
            <v>1</v>
          </cell>
          <cell r="ES501">
            <v>1</v>
          </cell>
          <cell r="ET501" t="str">
            <v>DUWT0031</v>
          </cell>
          <cell r="EU501" t="str">
            <v>G6nAG-L_NIm</v>
          </cell>
          <cell r="EV501" t="str">
            <v>Allocated</v>
          </cell>
          <cell r="EW501" t="e">
            <v>#N/A</v>
          </cell>
          <cell r="EX501" t="e">
            <v>#N/A</v>
          </cell>
          <cell r="EY501" t="e">
            <v>#N/A</v>
          </cell>
        </row>
        <row r="502">
          <cell r="A502">
            <v>460881683</v>
          </cell>
          <cell r="B502" t="str">
            <v>AMIR ASIF TAMBOLI</v>
          </cell>
          <cell r="I502">
            <v>2986</v>
          </cell>
          <cell r="J502">
            <v>714</v>
          </cell>
          <cell r="K502">
            <v>725</v>
          </cell>
          <cell r="L502">
            <v>3700</v>
          </cell>
          <cell r="M502">
            <v>1</v>
          </cell>
          <cell r="N502" t="str">
            <v>FLOW</v>
          </cell>
          <cell r="O502" t="str">
            <v>UNPAID</v>
          </cell>
          <cell r="P502" t="str">
            <v>ANWAR SHAIKH</v>
          </cell>
          <cell r="Q502">
            <v>17702</v>
          </cell>
          <cell r="R502">
            <v>11</v>
          </cell>
          <cell r="S502">
            <v>0</v>
          </cell>
          <cell r="T502">
            <v>2778</v>
          </cell>
          <cell r="U502" t="str">
            <v>-</v>
          </cell>
          <cell r="V502">
            <v>1.9126717431091036E-2</v>
          </cell>
          <cell r="W502">
            <v>9.3235919049012477E-4</v>
          </cell>
          <cell r="X502" t="str">
            <v xml:space="preserve">STABLE </v>
          </cell>
          <cell r="Y502" t="str">
            <v>MPTP</v>
          </cell>
          <cell r="Z502" t="str">
            <v>-</v>
          </cell>
          <cell r="AA502" t="str">
            <v>MPTP</v>
          </cell>
          <cell r="AB502" t="str">
            <v>Shifted</v>
          </cell>
          <cell r="AC502">
            <v>31</v>
          </cell>
          <cell r="AD502" t="str">
            <v>CAVNA</v>
          </cell>
          <cell r="AF502" t="str">
            <v>-</v>
          </cell>
          <cell r="AH502" t="str">
            <v xml:space="preserve">MOSHI </v>
          </cell>
          <cell r="AL502">
            <v>3503</v>
          </cell>
          <cell r="AM502">
            <v>17702</v>
          </cell>
          <cell r="AN502">
            <v>26</v>
          </cell>
          <cell r="AO502">
            <v>55</v>
          </cell>
          <cell r="AP502" t="str">
            <v>FLOW</v>
          </cell>
          <cell r="AU502" t="str">
            <v>NPA</v>
          </cell>
          <cell r="AV502" t="str">
            <v>MH14LF6697</v>
          </cell>
          <cell r="AW502" t="str">
            <v>HONDA SHINE DRUM BSVI</v>
          </cell>
          <cell r="AX502">
            <v>45254</v>
          </cell>
          <cell r="AY502">
            <v>36</v>
          </cell>
          <cell r="AZ502" t="str">
            <v>10.07.26</v>
          </cell>
          <cell r="BA502" t="str">
            <v>VIJAY NIKAM</v>
          </cell>
          <cell r="CG502">
            <v>1</v>
          </cell>
          <cell r="ER502">
            <v>1</v>
          </cell>
          <cell r="ES502">
            <v>1</v>
          </cell>
          <cell r="ET502" t="str">
            <v>ZBHT0009</v>
          </cell>
        </row>
        <row r="503">
          <cell r="A503">
            <v>460122210</v>
          </cell>
          <cell r="B503" t="str">
            <v>ABHIJIT BHAGWAN ELBHAR</v>
          </cell>
          <cell r="C503" t="str">
            <v>ONLINE</v>
          </cell>
          <cell r="D503" t="str">
            <v>24.07.26</v>
          </cell>
          <cell r="E503">
            <v>4640</v>
          </cell>
          <cell r="H503" t="str">
            <v>BANK STABLE 27</v>
          </cell>
          <cell r="I503">
            <v>3674</v>
          </cell>
          <cell r="J503">
            <v>3592</v>
          </cell>
          <cell r="K503">
            <v>3680</v>
          </cell>
          <cell r="L503">
            <v>2626</v>
          </cell>
          <cell r="M503">
            <v>1</v>
          </cell>
          <cell r="N503" t="str">
            <v xml:space="preserve">STABLE </v>
          </cell>
          <cell r="O503" t="str">
            <v>PAID</v>
          </cell>
          <cell r="P503" t="str">
            <v>SAGAR DONGRE</v>
          </cell>
          <cell r="Q503">
            <v>17614.400000000001</v>
          </cell>
          <cell r="R503">
            <v>88</v>
          </cell>
          <cell r="S503">
            <v>0</v>
          </cell>
          <cell r="T503">
            <v>4939</v>
          </cell>
          <cell r="U503" t="str">
            <v>26.06.26</v>
          </cell>
          <cell r="V503">
            <v>3.9214883061532174E-2</v>
          </cell>
          <cell r="W503">
            <v>9.2774532397295534E-4</v>
          </cell>
          <cell r="X503" t="str">
            <v xml:space="preserve">STABLE </v>
          </cell>
          <cell r="Y503" t="str">
            <v>PTP</v>
          </cell>
          <cell r="Z503" t="str">
            <v>PTP</v>
          </cell>
          <cell r="AA503" t="str">
            <v>PTP</v>
          </cell>
          <cell r="AC503">
            <v>20</v>
          </cell>
          <cell r="AD503" t="str">
            <v>CAVA</v>
          </cell>
          <cell r="AF503" t="str">
            <v>-</v>
          </cell>
          <cell r="AH503" t="str">
            <v>AWASARI BK</v>
          </cell>
          <cell r="AL503">
            <v>3592</v>
          </cell>
          <cell r="AM503">
            <v>17614.400000000001</v>
          </cell>
          <cell r="AN503">
            <v>26</v>
          </cell>
          <cell r="AO503">
            <v>25</v>
          </cell>
          <cell r="AP503" t="str">
            <v>STABLE</v>
          </cell>
          <cell r="AU503" t="str">
            <v>REGULAR</v>
          </cell>
          <cell r="AV503" t="str">
            <v>MH14LF6590</v>
          </cell>
          <cell r="AW503" t="str">
            <v>DESTINI 125 XTEC</v>
          </cell>
          <cell r="AX503">
            <v>45213</v>
          </cell>
          <cell r="AY503">
            <v>36</v>
          </cell>
          <cell r="AZ503" t="str">
            <v>02.07.26</v>
          </cell>
          <cell r="BA503" t="str">
            <v>VIJAY NIKAM</v>
          </cell>
          <cell r="BU503">
            <v>1</v>
          </cell>
          <cell r="BX503">
            <v>1</v>
          </cell>
          <cell r="ER503">
            <v>2</v>
          </cell>
          <cell r="ES503">
            <v>1</v>
          </cell>
          <cell r="ET503" t="str">
            <v>DUWT0029</v>
          </cell>
          <cell r="EU503" t="str">
            <v>G2BLIhbJKIc</v>
          </cell>
          <cell r="EV503" t="str">
            <v>Allocated</v>
          </cell>
          <cell r="EW503" t="str">
            <v>Promise To Pay (PTP)</v>
          </cell>
          <cell r="EX503" t="str">
            <v>Promise to pay 20 jul</v>
          </cell>
          <cell r="EY503">
            <v>46223</v>
          </cell>
        </row>
        <row r="504">
          <cell r="A504">
            <v>461528342</v>
          </cell>
          <cell r="B504" t="str">
            <v>NABIALAM NOORALAM SAYYAD</v>
          </cell>
          <cell r="I504">
            <v>4569</v>
          </cell>
          <cell r="J504">
            <v>13703</v>
          </cell>
          <cell r="K504">
            <v>4868</v>
          </cell>
          <cell r="L504">
            <v>18272</v>
          </cell>
          <cell r="M504">
            <v>3</v>
          </cell>
          <cell r="N504" t="str">
            <v>FLOW</v>
          </cell>
          <cell r="O504" t="str">
            <v>UNPAID</v>
          </cell>
          <cell r="P504" t="str">
            <v>KIRAN KHAIRNAR</v>
          </cell>
          <cell r="Q504">
            <v>17590.02</v>
          </cell>
          <cell r="R504">
            <v>303</v>
          </cell>
          <cell r="S504">
            <v>0</v>
          </cell>
          <cell r="T504">
            <v>2250</v>
          </cell>
          <cell r="U504" t="str">
            <v>FLOW</v>
          </cell>
          <cell r="V504">
            <v>0.23039261528982677</v>
          </cell>
          <cell r="W504">
            <v>5.6336080548448518E-3</v>
          </cell>
          <cell r="X504" t="str">
            <v>FLOW</v>
          </cell>
          <cell r="Y504" t="str">
            <v>NC</v>
          </cell>
          <cell r="Z504" t="str">
            <v>NC</v>
          </cell>
          <cell r="AA504" t="str">
            <v>NC</v>
          </cell>
          <cell r="AB504" t="str">
            <v>Add not found</v>
          </cell>
          <cell r="AD504" t="str">
            <v>CNAVNA</v>
          </cell>
          <cell r="AF504" t="str">
            <v>ELG</v>
          </cell>
          <cell r="AH504" t="str">
            <v>MANAGWALWAR PETH</v>
          </cell>
          <cell r="AL504">
            <v>13703</v>
          </cell>
          <cell r="AM504">
            <v>17590.02</v>
          </cell>
          <cell r="AN504">
            <v>87</v>
          </cell>
          <cell r="AO504" t="e">
            <v>#N/A</v>
          </cell>
          <cell r="AP504" t="e">
            <v>#N/A</v>
          </cell>
          <cell r="AU504" t="str">
            <v>REGULAR</v>
          </cell>
          <cell r="AV504" t="str">
            <v>MH12WH8335</v>
          </cell>
          <cell r="AW504" t="str">
            <v>SUZUKI BURGMAN STREET BT BSVI</v>
          </cell>
          <cell r="AX504">
            <v>45307</v>
          </cell>
          <cell r="AY504">
            <v>30</v>
          </cell>
          <cell r="AZ504" t="str">
            <v>02.07.26</v>
          </cell>
          <cell r="BA504" t="str">
            <v>VIJAY NIKAM</v>
          </cell>
          <cell r="BF504">
            <v>1</v>
          </cell>
          <cell r="ER504">
            <v>1</v>
          </cell>
          <cell r="ES504">
            <v>1</v>
          </cell>
          <cell r="ET504" t="str">
            <v>DUWT0014</v>
          </cell>
          <cell r="EU504" t="str">
            <v>APiP2DMLKz</v>
          </cell>
          <cell r="EV504" t="str">
            <v>Allocated</v>
          </cell>
          <cell r="EW504" t="str">
            <v>Address Not Found (NC_ANF)</v>
          </cell>
          <cell r="EX504" t="str">
            <v xml:space="preserve">Short address </v>
          </cell>
          <cell r="EY504">
            <v>46205</v>
          </cell>
        </row>
        <row r="505">
          <cell r="A505">
            <v>458427914</v>
          </cell>
          <cell r="B505" t="str">
            <v>PRAVIN TUKARAM BHONDAVE</v>
          </cell>
          <cell r="I505">
            <v>4505</v>
          </cell>
          <cell r="J505">
            <v>17769</v>
          </cell>
          <cell r="K505">
            <v>5176</v>
          </cell>
          <cell r="L505">
            <v>22274</v>
          </cell>
          <cell r="M505">
            <v>4</v>
          </cell>
          <cell r="N505" t="str">
            <v>FLOW</v>
          </cell>
          <cell r="O505" t="str">
            <v>UNPAID</v>
          </cell>
          <cell r="P505" t="str">
            <v>SWAPNIL JADHAV</v>
          </cell>
          <cell r="Q505">
            <v>17398.080000000002</v>
          </cell>
          <cell r="R505">
            <v>922</v>
          </cell>
          <cell r="S505">
            <v>0</v>
          </cell>
          <cell r="T505">
            <v>6300</v>
          </cell>
          <cell r="U505" t="str">
            <v>09.06.26</v>
          </cell>
          <cell r="V505">
            <v>9.5681073646920314E-2</v>
          </cell>
          <cell r="W505">
            <v>6.7026877523310695E-3</v>
          </cell>
          <cell r="X505" t="str">
            <v>FLOW</v>
          </cell>
          <cell r="Y505" t="str">
            <v>-</v>
          </cell>
          <cell r="Z505" t="str">
            <v>PAID</v>
          </cell>
          <cell r="AA505" t="str">
            <v>-</v>
          </cell>
          <cell r="AF505" t="str">
            <v>ELG</v>
          </cell>
          <cell r="AH505" t="str">
            <v>BIBVEWADI</v>
          </cell>
          <cell r="AL505">
            <v>17769</v>
          </cell>
          <cell r="AM505">
            <v>17398.080000000002</v>
          </cell>
          <cell r="AN505">
            <v>118</v>
          </cell>
          <cell r="AO505">
            <v>147</v>
          </cell>
          <cell r="AP505" t="str">
            <v>FLOW</v>
          </cell>
          <cell r="AU505" t="str">
            <v>NPA</v>
          </cell>
          <cell r="AV505" t="str">
            <v>MH12VM7890</v>
          </cell>
          <cell r="AW505" t="str">
            <v>BAJAJ CHETAK PREMIUM</v>
          </cell>
          <cell r="AX505">
            <v>45083</v>
          </cell>
          <cell r="AY505">
            <v>36</v>
          </cell>
          <cell r="AZ505" t="str">
            <v>02.07.26</v>
          </cell>
          <cell r="BA505" t="str">
            <v>VIJAY NIKAM</v>
          </cell>
          <cell r="CP505">
            <v>1</v>
          </cell>
          <cell r="ER505">
            <v>1</v>
          </cell>
          <cell r="ES505">
            <v>1</v>
          </cell>
          <cell r="ET505" t="str">
            <v>DUWT0031</v>
          </cell>
          <cell r="EU505" t="str">
            <v>G6VsHQS_Egc</v>
          </cell>
          <cell r="EV505" t="str">
            <v>Allocated</v>
          </cell>
          <cell r="EW505" t="e">
            <v>#N/A</v>
          </cell>
          <cell r="EX505" t="e">
            <v>#N/A</v>
          </cell>
          <cell r="EY505" t="e">
            <v>#N/A</v>
          </cell>
        </row>
        <row r="506">
          <cell r="A506">
            <v>460639769</v>
          </cell>
          <cell r="B506" t="str">
            <v>MANGESH MARUTI GEDGULE</v>
          </cell>
          <cell r="C506" t="str">
            <v>COLLECT</v>
          </cell>
          <cell r="D506" t="str">
            <v>14.07.26</v>
          </cell>
          <cell r="E506">
            <v>3150</v>
          </cell>
          <cell r="I506">
            <v>3040</v>
          </cell>
          <cell r="J506">
            <v>3025</v>
          </cell>
          <cell r="K506">
            <v>3087</v>
          </cell>
          <cell r="L506">
            <v>2915</v>
          </cell>
          <cell r="M506">
            <v>1</v>
          </cell>
          <cell r="N506" t="str">
            <v xml:space="preserve">STABLE </v>
          </cell>
          <cell r="O506" t="str">
            <v>PAID</v>
          </cell>
          <cell r="P506" t="str">
            <v>HARIDAS DIVATE</v>
          </cell>
          <cell r="Q506">
            <v>17297.03</v>
          </cell>
          <cell r="R506">
            <v>62</v>
          </cell>
          <cell r="S506">
            <v>0</v>
          </cell>
          <cell r="T506">
            <v>0</v>
          </cell>
          <cell r="U506" t="str">
            <v>15.06.26</v>
          </cell>
          <cell r="V506">
            <v>1.2287448187081339E-2</v>
          </cell>
          <cell r="W506">
            <v>9.1102953839585377E-4</v>
          </cell>
          <cell r="X506" t="str">
            <v xml:space="preserve">STABLE </v>
          </cell>
          <cell r="Y506" t="str">
            <v>PAID</v>
          </cell>
          <cell r="Z506" t="str">
            <v>PTP</v>
          </cell>
          <cell r="AA506" t="str">
            <v>PAID</v>
          </cell>
          <cell r="AD506" t="str">
            <v>CAVA</v>
          </cell>
          <cell r="AF506" t="str">
            <v>-</v>
          </cell>
          <cell r="AH506" t="str">
            <v>JUNNAR</v>
          </cell>
          <cell r="AL506">
            <v>3025</v>
          </cell>
          <cell r="AM506">
            <v>17297.03</v>
          </cell>
          <cell r="AN506">
            <v>26</v>
          </cell>
          <cell r="AO506">
            <v>25</v>
          </cell>
          <cell r="AP506" t="str">
            <v>STABLE</v>
          </cell>
          <cell r="AU506" t="str">
            <v>REGULAR</v>
          </cell>
          <cell r="AV506" t="str">
            <v>MH14LF6518</v>
          </cell>
          <cell r="AW506" t="str">
            <v>SPLENDOR PLUS DRS CAST FI BLACK</v>
          </cell>
          <cell r="AX506">
            <v>45243</v>
          </cell>
          <cell r="AY506">
            <v>36</v>
          </cell>
          <cell r="AZ506" t="str">
            <v>02.07.26</v>
          </cell>
          <cell r="BA506" t="str">
            <v>KAILASH ATKARI</v>
          </cell>
          <cell r="BI506">
            <v>1</v>
          </cell>
          <cell r="CP506">
            <v>2</v>
          </cell>
          <cell r="ER506">
            <v>3</v>
          </cell>
          <cell r="ES506">
            <v>1</v>
          </cell>
          <cell r="ET506" t="str">
            <v>ZBHT0021</v>
          </cell>
          <cell r="EU506" t="str">
            <v>G6JHnjdAim</v>
          </cell>
          <cell r="EV506" t="str">
            <v>Allocated</v>
          </cell>
          <cell r="EW506" t="str">
            <v>Promise To Pay (PTP)</v>
          </cell>
          <cell r="EX506" t="str">
            <v>Ptp</v>
          </cell>
          <cell r="EY506">
            <v>46220</v>
          </cell>
        </row>
        <row r="507">
          <cell r="A507">
            <v>454823699</v>
          </cell>
          <cell r="B507" t="str">
            <v>GANESH DEVIDAS GHOLAP</v>
          </cell>
          <cell r="I507">
            <v>3033</v>
          </cell>
          <cell r="J507">
            <v>6055</v>
          </cell>
          <cell r="K507">
            <v>3150</v>
          </cell>
          <cell r="L507">
            <v>9088</v>
          </cell>
          <cell r="M507">
            <v>2</v>
          </cell>
          <cell r="N507" t="str">
            <v>FLOW</v>
          </cell>
          <cell r="O507" t="str">
            <v>UNPAID</v>
          </cell>
          <cell r="P507" t="str">
            <v>HARIDAS DIVATE</v>
          </cell>
          <cell r="Q507">
            <v>17194</v>
          </cell>
          <cell r="R507">
            <v>128</v>
          </cell>
          <cell r="S507">
            <v>0</v>
          </cell>
          <cell r="T507">
            <v>4855.99</v>
          </cell>
          <cell r="U507" t="str">
            <v>FLOW</v>
          </cell>
          <cell r="V507">
            <v>2.7709619305543498E-2</v>
          </cell>
          <cell r="W507">
            <v>3.1968849749146795E-3</v>
          </cell>
          <cell r="X507" t="str">
            <v>FLOW</v>
          </cell>
          <cell r="Y507" t="str">
            <v>RTP</v>
          </cell>
          <cell r="Z507" t="str">
            <v>MPTP</v>
          </cell>
          <cell r="AA507" t="str">
            <v>RTP</v>
          </cell>
          <cell r="AB507" t="str">
            <v>Financail problem</v>
          </cell>
          <cell r="AC507">
            <v>25</v>
          </cell>
          <cell r="AD507" t="str">
            <v>CAVA</v>
          </cell>
          <cell r="AF507" t="str">
            <v>-</v>
          </cell>
          <cell r="AH507" t="str">
            <v>OTUR</v>
          </cell>
          <cell r="AL507">
            <v>6055</v>
          </cell>
          <cell r="AM507">
            <v>17194</v>
          </cell>
          <cell r="AN507">
            <v>57</v>
          </cell>
          <cell r="AO507">
            <v>86</v>
          </cell>
          <cell r="AP507" t="str">
            <v>FLOW</v>
          </cell>
          <cell r="AU507" t="str">
            <v>NPA</v>
          </cell>
          <cell r="AV507" t="str">
            <v>MH14KK1053</v>
          </cell>
          <cell r="AW507" t="str">
            <v>ACTIVA 6G DLX LTD ED</v>
          </cell>
          <cell r="AX507">
            <v>44831</v>
          </cell>
          <cell r="AY507">
            <v>48</v>
          </cell>
          <cell r="AZ507" t="str">
            <v>02.07.26</v>
          </cell>
          <cell r="BA507" t="str">
            <v>KAILASH ATKARI</v>
          </cell>
          <cell r="BR507">
            <v>1</v>
          </cell>
          <cell r="ER507">
            <v>1</v>
          </cell>
          <cell r="ES507">
            <v>1</v>
          </cell>
          <cell r="ET507" t="str">
            <v>ZBHT0021</v>
          </cell>
          <cell r="EU507" t="str">
            <v>GPe6Ltmwwm7</v>
          </cell>
          <cell r="EV507" t="str">
            <v>Allocated</v>
          </cell>
          <cell r="EW507" t="str">
            <v>Door Locked (NC_DL)</v>
          </cell>
          <cell r="EX507" t="str">
            <v xml:space="preserve">Door locked </v>
          </cell>
          <cell r="EY507">
            <v>46209</v>
          </cell>
        </row>
        <row r="508">
          <cell r="A508">
            <v>459691612</v>
          </cell>
          <cell r="B508" t="str">
            <v>ANAND RAMESH PARDESHI</v>
          </cell>
          <cell r="I508">
            <v>3813</v>
          </cell>
          <cell r="J508">
            <v>6014.24</v>
          </cell>
          <cell r="K508">
            <v>2254.2399999999998</v>
          </cell>
          <cell r="L508">
            <v>9827.24</v>
          </cell>
          <cell r="M508">
            <v>2</v>
          </cell>
          <cell r="N508" t="str">
            <v>FLOW</v>
          </cell>
          <cell r="O508" t="str">
            <v>UNPAID</v>
          </cell>
          <cell r="P508" t="str">
            <v>ANWAR SHAIKH</v>
          </cell>
          <cell r="Q508">
            <v>16938.310000000001</v>
          </cell>
          <cell r="R508">
            <v>53</v>
          </cell>
          <cell r="S508">
            <v>0</v>
          </cell>
          <cell r="T508">
            <v>900</v>
          </cell>
          <cell r="U508" t="str">
            <v>FLOW</v>
          </cell>
          <cell r="V508">
            <v>9.2754560143725878E-2</v>
          </cell>
          <cell r="W508">
            <v>3.1493444654790664E-3</v>
          </cell>
          <cell r="X508" t="str">
            <v>FLOW</v>
          </cell>
          <cell r="Y508" t="str">
            <v>EXP</v>
          </cell>
          <cell r="Z508" t="str">
            <v>LMCB</v>
          </cell>
          <cell r="AA508" t="str">
            <v>EXP</v>
          </cell>
          <cell r="AB508" t="str">
            <v>Customer expire</v>
          </cell>
          <cell r="AD508" t="str">
            <v>CNAVNA</v>
          </cell>
          <cell r="AF508" t="str">
            <v>-</v>
          </cell>
          <cell r="AH508" t="str">
            <v>BOPODI</v>
          </cell>
          <cell r="AL508">
            <v>6014.24</v>
          </cell>
          <cell r="AM508">
            <v>16938.310000000001</v>
          </cell>
          <cell r="AN508">
            <v>57</v>
          </cell>
          <cell r="AO508">
            <v>86</v>
          </cell>
          <cell r="AP508" t="str">
            <v>FLOW</v>
          </cell>
          <cell r="AU508" t="str">
            <v>REGULAR</v>
          </cell>
          <cell r="AV508" t="str">
            <v>MH12VX0719</v>
          </cell>
          <cell r="AW508" t="str">
            <v>FZS V4</v>
          </cell>
          <cell r="AX508">
            <v>45177</v>
          </cell>
          <cell r="AY508">
            <v>36</v>
          </cell>
          <cell r="AZ508" t="str">
            <v>02.07.26</v>
          </cell>
          <cell r="BA508" t="str">
            <v>VIJAY NIKAM</v>
          </cell>
          <cell r="BL508">
            <v>1</v>
          </cell>
          <cell r="DQ508">
            <v>1</v>
          </cell>
          <cell r="ER508">
            <v>2</v>
          </cell>
          <cell r="ES508">
            <v>1</v>
          </cell>
          <cell r="ET508" t="str">
            <v>ZBHT0009</v>
          </cell>
          <cell r="EU508" t="str">
            <v>A6cy6k3ZMwz</v>
          </cell>
          <cell r="EV508" t="str">
            <v>Allocated</v>
          </cell>
          <cell r="EW508" t="str">
            <v>Left Message (LMCB)</v>
          </cell>
          <cell r="EX508" t="str">
            <v>Msg to son</v>
          </cell>
          <cell r="EY508">
            <v>46207</v>
          </cell>
        </row>
        <row r="509">
          <cell r="A509">
            <v>458111295</v>
          </cell>
          <cell r="B509" t="str">
            <v>ARATI RAVINDRAKUMAR SAKHARE</v>
          </cell>
          <cell r="I509">
            <v>5795</v>
          </cell>
          <cell r="J509">
            <v>17385</v>
          </cell>
          <cell r="K509">
            <v>-4693</v>
          </cell>
          <cell r="L509">
            <v>23180</v>
          </cell>
          <cell r="M509">
            <v>5</v>
          </cell>
          <cell r="N509" t="str">
            <v>FLOW</v>
          </cell>
          <cell r="O509" t="str">
            <v>UNPAID</v>
          </cell>
          <cell r="P509" t="str">
            <v>VIKRAM GAIKWAD</v>
          </cell>
          <cell r="Q509">
            <v>16914.650000000001</v>
          </cell>
          <cell r="R509">
            <v>1102</v>
          </cell>
          <cell r="S509">
            <v>0</v>
          </cell>
          <cell r="T509">
            <v>6300</v>
          </cell>
          <cell r="U509" t="str">
            <v>FLOW</v>
          </cell>
          <cell r="V509">
            <v>8.2779561760874934E-2</v>
          </cell>
          <cell r="W509">
            <v>7.5609641554785232E-3</v>
          </cell>
          <cell r="X509" t="str">
            <v>FLOW</v>
          </cell>
          <cell r="Y509" t="str">
            <v>PTP</v>
          </cell>
          <cell r="Z509" t="str">
            <v>LMCB</v>
          </cell>
          <cell r="AA509" t="str">
            <v>PTP</v>
          </cell>
          <cell r="AC509">
            <v>30</v>
          </cell>
          <cell r="AD509" t="str">
            <v>CAVNA</v>
          </cell>
          <cell r="AF509" t="str">
            <v>ELG</v>
          </cell>
          <cell r="AH509" t="str">
            <v>DIGHI</v>
          </cell>
          <cell r="AL509">
            <v>17385</v>
          </cell>
          <cell r="AM509">
            <v>16914.650000000001</v>
          </cell>
          <cell r="AN509">
            <v>146</v>
          </cell>
          <cell r="AO509">
            <v>175</v>
          </cell>
          <cell r="AP509" t="str">
            <v>FLOW</v>
          </cell>
          <cell r="AU509" t="str">
            <v>NPA</v>
          </cell>
          <cell r="AV509" t="str">
            <v>MH14KV4441</v>
          </cell>
          <cell r="AW509" t="str">
            <v>RE BULLET 350 EFI BLACK</v>
          </cell>
          <cell r="AX509">
            <v>45061</v>
          </cell>
          <cell r="AY509">
            <v>36</v>
          </cell>
          <cell r="AZ509" t="str">
            <v>02.07.26</v>
          </cell>
          <cell r="BA509" t="str">
            <v>VIJAY NIKAM</v>
          </cell>
          <cell r="BL509">
            <v>1</v>
          </cell>
          <cell r="ER509">
            <v>1</v>
          </cell>
          <cell r="ES509">
            <v>1</v>
          </cell>
          <cell r="ET509" t="str">
            <v>ZBHT0012</v>
          </cell>
          <cell r="EU509" t="str">
            <v>Bou6ZFRFpz</v>
          </cell>
          <cell r="EV509" t="str">
            <v>Allocated</v>
          </cell>
          <cell r="EW509" t="str">
            <v>Door Locked (NC_DL)</v>
          </cell>
          <cell r="EX509" t="str">
            <v>Nc</v>
          </cell>
          <cell r="EY509">
            <v>46207</v>
          </cell>
        </row>
        <row r="510">
          <cell r="A510">
            <v>460370800</v>
          </cell>
          <cell r="B510" t="str">
            <v>SANTOSH PUNJAJI NAIKWADE</v>
          </cell>
          <cell r="C510" t="str">
            <v>ONLINE</v>
          </cell>
          <cell r="D510" t="str">
            <v>31.07.26</v>
          </cell>
          <cell r="E510">
            <v>3003</v>
          </cell>
          <cell r="I510">
            <v>2950</v>
          </cell>
          <cell r="J510">
            <v>2950</v>
          </cell>
          <cell r="K510">
            <v>3003</v>
          </cell>
          <cell r="L510">
            <v>2897</v>
          </cell>
          <cell r="M510">
            <v>1</v>
          </cell>
          <cell r="N510" t="str">
            <v xml:space="preserve">STABLE </v>
          </cell>
          <cell r="O510" t="str">
            <v>PAID</v>
          </cell>
          <cell r="P510" t="str">
            <v>AMIT GADE</v>
          </cell>
          <cell r="Q510">
            <v>16856</v>
          </cell>
          <cell r="R510">
            <v>53</v>
          </cell>
          <cell r="S510">
            <v>0</v>
          </cell>
          <cell r="T510">
            <v>4096.57</v>
          </cell>
          <cell r="U510" t="str">
            <v>-</v>
          </cell>
          <cell r="V510">
            <v>2.0326327760443373E-2</v>
          </cell>
          <cell r="W510">
            <v>8.8780061659143286E-4</v>
          </cell>
          <cell r="X510" t="str">
            <v xml:space="preserve">STABLE </v>
          </cell>
          <cell r="Y510" t="str">
            <v>PTP</v>
          </cell>
          <cell r="Z510" t="str">
            <v>-</v>
          </cell>
          <cell r="AA510" t="str">
            <v>PTP</v>
          </cell>
          <cell r="AC510">
            <v>31</v>
          </cell>
          <cell r="AD510" t="str">
            <v>CAVA</v>
          </cell>
          <cell r="AF510" t="str">
            <v>-</v>
          </cell>
          <cell r="AH510" t="str">
            <v>CHIMBALI</v>
          </cell>
          <cell r="AL510">
            <v>2950</v>
          </cell>
          <cell r="AM510">
            <v>16856</v>
          </cell>
          <cell r="AN510">
            <v>26</v>
          </cell>
          <cell r="AO510">
            <v>55</v>
          </cell>
          <cell r="AP510" t="str">
            <v>FLOW</v>
          </cell>
          <cell r="AU510" t="str">
            <v>REGULAR</v>
          </cell>
          <cell r="AV510" t="str">
            <v>MH38AF7686</v>
          </cell>
          <cell r="AW510" t="str">
            <v>SPLENDOR PLUS XTEC</v>
          </cell>
          <cell r="AX510">
            <v>45228</v>
          </cell>
          <cell r="AY510">
            <v>36</v>
          </cell>
          <cell r="AZ510" t="str">
            <v>02.07.26</v>
          </cell>
          <cell r="BA510" t="str">
            <v>KAILASH ATKARI</v>
          </cell>
          <cell r="EO510">
            <v>1</v>
          </cell>
          <cell r="ER510">
            <v>1</v>
          </cell>
          <cell r="ES510">
            <v>1</v>
          </cell>
          <cell r="ET510" t="str">
            <v>DUWT0017</v>
          </cell>
          <cell r="EU510" t="str">
            <v>kotlUsLYB5c</v>
          </cell>
          <cell r="EV510" t="str">
            <v>Allocated</v>
          </cell>
          <cell r="EW510" t="e">
            <v>#N/A</v>
          </cell>
          <cell r="EX510" t="e">
            <v>#N/A</v>
          </cell>
          <cell r="EY510" t="e">
            <v>#N/A</v>
          </cell>
        </row>
        <row r="511">
          <cell r="A511">
            <v>465334990</v>
          </cell>
          <cell r="B511" t="str">
            <v>SAHIL RAOKHANDE</v>
          </cell>
          <cell r="C511" t="str">
            <v>ONLINE</v>
          </cell>
          <cell r="D511" t="str">
            <v>21.07.26</v>
          </cell>
          <cell r="E511">
            <v>6000</v>
          </cell>
          <cell r="I511">
            <v>5848</v>
          </cell>
          <cell r="J511">
            <v>5732</v>
          </cell>
          <cell r="K511">
            <v>5912</v>
          </cell>
          <cell r="L511">
            <v>5580</v>
          </cell>
          <cell r="M511">
            <v>1</v>
          </cell>
          <cell r="N511" t="str">
            <v xml:space="preserve">STABLE </v>
          </cell>
          <cell r="O511" t="str">
            <v>PAID</v>
          </cell>
          <cell r="P511" t="str">
            <v>VIKRAM GAIKWAD</v>
          </cell>
          <cell r="Q511">
            <v>16851</v>
          </cell>
          <cell r="R511">
            <v>180</v>
          </cell>
          <cell r="S511">
            <v>0</v>
          </cell>
          <cell r="T511">
            <v>5844</v>
          </cell>
          <cell r="U511" t="str">
            <v>15.06.26</v>
          </cell>
          <cell r="V511">
            <v>1.1493369333295231E-2</v>
          </cell>
          <cell r="W511">
            <v>8.8753726804593233E-4</v>
          </cell>
          <cell r="X511" t="str">
            <v xml:space="preserve">STABLE </v>
          </cell>
          <cell r="Y511" t="str">
            <v>PTP</v>
          </cell>
          <cell r="Z511" t="str">
            <v>PAID</v>
          </cell>
          <cell r="AA511" t="str">
            <v>PTP</v>
          </cell>
          <cell r="AC511">
            <v>28</v>
          </cell>
          <cell r="AD511" t="str">
            <v>CAVA</v>
          </cell>
          <cell r="AF511" t="str">
            <v>-</v>
          </cell>
          <cell r="AH511" t="str">
            <v>KHARADI</v>
          </cell>
          <cell r="AL511">
            <v>5732</v>
          </cell>
          <cell r="AM511">
            <v>16851</v>
          </cell>
          <cell r="AN511">
            <v>26</v>
          </cell>
          <cell r="AO511">
            <v>25</v>
          </cell>
          <cell r="AP511" t="str">
            <v>STABLE</v>
          </cell>
          <cell r="AU511" t="str">
            <v>REGULAR</v>
          </cell>
          <cell r="AV511" t="str">
            <v>MH12XU1681</v>
          </cell>
          <cell r="AW511" t="str">
            <v>HONDA DIO 125 STD</v>
          </cell>
          <cell r="AX511">
            <v>45684</v>
          </cell>
          <cell r="AY511">
            <v>18</v>
          </cell>
          <cell r="AZ511" t="str">
            <v>02.07.26</v>
          </cell>
          <cell r="BA511" t="str">
            <v>VIJAY NIKAM</v>
          </cell>
          <cell r="CD511">
            <v>1</v>
          </cell>
          <cell r="ER511">
            <v>1</v>
          </cell>
          <cell r="ES511">
            <v>1</v>
          </cell>
          <cell r="ET511" t="str">
            <v>ZBHT0012</v>
          </cell>
          <cell r="EU511" t="str">
            <v>G6SB9qUOsEJc</v>
          </cell>
          <cell r="EV511" t="str">
            <v>Allocated</v>
          </cell>
          <cell r="EW511" t="e">
            <v>#N/A</v>
          </cell>
          <cell r="EX511" t="e">
            <v>#N/A</v>
          </cell>
          <cell r="EY511" t="e">
            <v>#N/A</v>
          </cell>
        </row>
        <row r="512">
          <cell r="A512">
            <v>460112492</v>
          </cell>
          <cell r="B512" t="str">
            <v>AXYE MANOHR BHOIR</v>
          </cell>
          <cell r="C512" t="str">
            <v>ONLINE</v>
          </cell>
          <cell r="D512" t="str">
            <v>13.07.26</v>
          </cell>
          <cell r="E512">
            <v>3303</v>
          </cell>
          <cell r="I512">
            <v>3292</v>
          </cell>
          <cell r="J512">
            <v>4096</v>
          </cell>
          <cell r="K512">
            <v>931</v>
          </cell>
          <cell r="L512">
            <v>4085</v>
          </cell>
          <cell r="M512">
            <v>2</v>
          </cell>
          <cell r="N512" t="str">
            <v xml:space="preserve">STABLE </v>
          </cell>
          <cell r="O512" t="str">
            <v>PAID</v>
          </cell>
          <cell r="P512" t="str">
            <v>HEMANT WALUNJ</v>
          </cell>
          <cell r="Q512">
            <v>16587.990000000002</v>
          </cell>
          <cell r="R512">
            <v>127</v>
          </cell>
          <cell r="S512">
            <v>0</v>
          </cell>
          <cell r="T512">
            <v>6750</v>
          </cell>
          <cell r="U512" t="str">
            <v>08.06.26</v>
          </cell>
          <cell r="V512">
            <v>5.3341191956408379E-2</v>
          </cell>
          <cell r="W512">
            <v>3.0842093750747331E-3</v>
          </cell>
          <cell r="X512" t="str">
            <v xml:space="preserve">STABLE </v>
          </cell>
          <cell r="Y512" t="str">
            <v>PAID</v>
          </cell>
          <cell r="Z512" t="str">
            <v>-</v>
          </cell>
          <cell r="AA512" t="str">
            <v>PAID</v>
          </cell>
          <cell r="AF512" t="str">
            <v>-</v>
          </cell>
          <cell r="AH512" t="str">
            <v xml:space="preserve">AMBOLI </v>
          </cell>
          <cell r="AL512">
            <v>10973</v>
          </cell>
          <cell r="AM512">
            <v>16587.990000000002</v>
          </cell>
          <cell r="AN512">
            <v>57</v>
          </cell>
          <cell r="AO512">
            <v>55</v>
          </cell>
          <cell r="AP512" t="str">
            <v>STABLE</v>
          </cell>
          <cell r="AU512" t="str">
            <v>NPA</v>
          </cell>
          <cell r="AV512" t="str">
            <v>MH14LC6073</v>
          </cell>
          <cell r="AW512" t="str">
            <v>HF DELUXE BS6 I3S DRUM SELF CAST</v>
          </cell>
          <cell r="AX512">
            <v>45212</v>
          </cell>
          <cell r="AY512">
            <v>36</v>
          </cell>
          <cell r="AZ512" t="str">
            <v>10.07.26</v>
          </cell>
          <cell r="BA512" t="str">
            <v>KAILASH ATKARI</v>
          </cell>
          <cell r="ER512">
            <v>0</v>
          </cell>
          <cell r="ES512" t="str">
            <v/>
          </cell>
          <cell r="ET512" t="str">
            <v>ZBHT0010</v>
          </cell>
        </row>
        <row r="513">
          <cell r="A513">
            <v>464230553</v>
          </cell>
          <cell r="B513" t="str">
            <v>SAKSHI SANJAY SHIRSAT</v>
          </cell>
          <cell r="C513" t="str">
            <v>ONLINE</v>
          </cell>
          <cell r="D513" t="str">
            <v>11.07.26</v>
          </cell>
          <cell r="E513">
            <v>6705</v>
          </cell>
          <cell r="I513">
            <v>3438</v>
          </cell>
          <cell r="J513">
            <v>3150</v>
          </cell>
          <cell r="K513">
            <v>3214</v>
          </cell>
          <cell r="L513">
            <v>-117</v>
          </cell>
          <cell r="M513">
            <v>1</v>
          </cell>
          <cell r="N513" t="str">
            <v>RB</v>
          </cell>
          <cell r="O513" t="str">
            <v>PAID</v>
          </cell>
          <cell r="P513" t="str">
            <v>MAHESH SHINDE</v>
          </cell>
          <cell r="Q513">
            <v>16367</v>
          </cell>
          <cell r="R513">
            <v>64</v>
          </cell>
          <cell r="S513">
            <v>0</v>
          </cell>
          <cell r="T513">
            <v>4950</v>
          </cell>
          <cell r="U513" t="str">
            <v>06.06.26</v>
          </cell>
          <cell r="V513">
            <v>6.3766542843913004E-2</v>
          </cell>
          <cell r="W513">
            <v>8.6204512884147967E-4</v>
          </cell>
          <cell r="X513" t="str">
            <v>RB</v>
          </cell>
          <cell r="Y513" t="str">
            <v>PAID</v>
          </cell>
          <cell r="Z513" t="str">
            <v>PAID</v>
          </cell>
          <cell r="AA513" t="str">
            <v>PAID</v>
          </cell>
          <cell r="AD513" t="str">
            <v>CAVA</v>
          </cell>
          <cell r="AF513" t="str">
            <v>-</v>
          </cell>
          <cell r="AH513" t="str">
            <v>NARAYAN GAON</v>
          </cell>
          <cell r="AL513">
            <v>8164</v>
          </cell>
          <cell r="AM513">
            <v>16367</v>
          </cell>
          <cell r="AN513">
            <v>26</v>
          </cell>
          <cell r="AO513">
            <v>0</v>
          </cell>
          <cell r="AP513" t="str">
            <v>RB</v>
          </cell>
          <cell r="AU513" t="str">
            <v>REGULAR</v>
          </cell>
          <cell r="AV513" t="str">
            <v>MH14LW2528</v>
          </cell>
          <cell r="AW513" t="str">
            <v>BAJAJ PLATINA 100 ES ALLOY DRUM CBS</v>
          </cell>
          <cell r="AX513">
            <v>45572</v>
          </cell>
          <cell r="AY513">
            <v>24</v>
          </cell>
          <cell r="AZ513" t="str">
            <v>10.07.26</v>
          </cell>
          <cell r="BA513" t="str">
            <v>KAILASH ATKARI</v>
          </cell>
          <cell r="ER513">
            <v>0</v>
          </cell>
          <cell r="ES513" t="str">
            <v/>
          </cell>
          <cell r="ET513" t="str">
            <v>DUWT0015</v>
          </cell>
        </row>
        <row r="514">
          <cell r="A514">
            <v>460273888</v>
          </cell>
          <cell r="B514" t="str">
            <v>SAMIR KISAN BHUJBAL</v>
          </cell>
          <cell r="C514" t="str">
            <v>ONLINE</v>
          </cell>
          <cell r="D514" t="str">
            <v>28.07.26</v>
          </cell>
          <cell r="E514">
            <v>3000</v>
          </cell>
          <cell r="I514">
            <v>2843</v>
          </cell>
          <cell r="J514">
            <v>2843</v>
          </cell>
          <cell r="K514">
            <v>2909</v>
          </cell>
          <cell r="L514">
            <v>2686</v>
          </cell>
          <cell r="M514">
            <v>1</v>
          </cell>
          <cell r="N514" t="str">
            <v xml:space="preserve">STABLE </v>
          </cell>
          <cell r="O514" t="str">
            <v>PAID</v>
          </cell>
          <cell r="P514" t="str">
            <v>HARIDAS DIVATE</v>
          </cell>
          <cell r="Q514">
            <v>16172</v>
          </cell>
          <cell r="R514">
            <v>66</v>
          </cell>
          <cell r="S514">
            <v>0</v>
          </cell>
          <cell r="T514">
            <v>4612</v>
          </cell>
          <cell r="U514" t="str">
            <v>-</v>
          </cell>
          <cell r="V514">
            <v>1.1488250415330229E-2</v>
          </cell>
          <cell r="W514">
            <v>8.5177453556695842E-4</v>
          </cell>
          <cell r="X514" t="str">
            <v xml:space="preserve">STABLE </v>
          </cell>
          <cell r="Y514" t="str">
            <v>PTP</v>
          </cell>
          <cell r="Z514" t="str">
            <v>-</v>
          </cell>
          <cell r="AA514" t="str">
            <v>PTP</v>
          </cell>
          <cell r="AD514" t="str">
            <v>CAVNA</v>
          </cell>
          <cell r="AF514" t="str">
            <v>-</v>
          </cell>
          <cell r="AH514" t="str">
            <v>JUNNAR</v>
          </cell>
          <cell r="AL514">
            <v>2843</v>
          </cell>
          <cell r="AM514">
            <v>16172</v>
          </cell>
          <cell r="AN514">
            <v>26</v>
          </cell>
          <cell r="AO514">
            <v>25</v>
          </cell>
          <cell r="AP514" t="str">
            <v>STABLE</v>
          </cell>
          <cell r="AU514" t="str">
            <v>REGULAR</v>
          </cell>
          <cell r="AV514" t="str">
            <v>MH14LC9025</v>
          </cell>
          <cell r="AW514" t="str">
            <v>SPLENDOR PLUS I3S DRS C FI OTHERS</v>
          </cell>
          <cell r="AX514">
            <v>45222</v>
          </cell>
          <cell r="AY514">
            <v>36</v>
          </cell>
          <cell r="AZ514" t="str">
            <v>02.07.26</v>
          </cell>
          <cell r="BA514" t="str">
            <v>KAILASH ATKARI</v>
          </cell>
          <cell r="BR514">
            <v>1</v>
          </cell>
          <cell r="ER514">
            <v>1</v>
          </cell>
          <cell r="ES514">
            <v>1</v>
          </cell>
          <cell r="ET514" t="str">
            <v>ZBHT0021</v>
          </cell>
          <cell r="EU514" t="str">
            <v>k6AAuj1Kt68S</v>
          </cell>
          <cell r="EV514" t="e">
            <v>#N/A</v>
          </cell>
          <cell r="EW514" t="str">
            <v>Promise To Pay (PTP)</v>
          </cell>
          <cell r="EX514" t="str">
            <v>Ptp</v>
          </cell>
          <cell r="EY514">
            <v>46220</v>
          </cell>
        </row>
        <row r="515">
          <cell r="A515">
            <v>466394730</v>
          </cell>
          <cell r="B515" t="str">
            <v>RAJESH RAMESH BARELA</v>
          </cell>
          <cell r="I515">
            <v>5558</v>
          </cell>
          <cell r="J515">
            <v>11116</v>
          </cell>
          <cell r="K515">
            <v>5654</v>
          </cell>
          <cell r="L515">
            <v>16674</v>
          </cell>
          <cell r="M515">
            <v>2</v>
          </cell>
          <cell r="N515" t="str">
            <v>FLOW</v>
          </cell>
          <cell r="O515" t="str">
            <v>UNPAID</v>
          </cell>
          <cell r="P515" t="str">
            <v>AMOL DHUMAL</v>
          </cell>
          <cell r="Q515">
            <v>16134</v>
          </cell>
          <cell r="R515">
            <v>96</v>
          </cell>
          <cell r="S515">
            <v>0</v>
          </cell>
          <cell r="T515">
            <v>973</v>
          </cell>
          <cell r="U515" t="str">
            <v>FLOW</v>
          </cell>
          <cell r="V515">
            <v>2.4488684494400646E-2</v>
          </cell>
          <cell r="W515">
            <v>2.9997988941068651E-3</v>
          </cell>
          <cell r="X515" t="str">
            <v>FLOW</v>
          </cell>
          <cell r="Y515" t="str">
            <v>NC</v>
          </cell>
          <cell r="Z515" t="str">
            <v>NC</v>
          </cell>
          <cell r="AA515" t="str">
            <v>NC</v>
          </cell>
          <cell r="AB515" t="str">
            <v>Shifted</v>
          </cell>
          <cell r="AD515" t="str">
            <v>CNAVNA</v>
          </cell>
          <cell r="AF515" t="str">
            <v>-</v>
          </cell>
          <cell r="AH515" t="str">
            <v>SHIRUR</v>
          </cell>
          <cell r="AL515">
            <v>11116</v>
          </cell>
          <cell r="AM515">
            <v>16134</v>
          </cell>
          <cell r="AN515">
            <v>56</v>
          </cell>
          <cell r="AO515">
            <v>85</v>
          </cell>
          <cell r="AP515" t="str">
            <v>FLOW</v>
          </cell>
          <cell r="AU515" t="str">
            <v>REGULAR</v>
          </cell>
          <cell r="AV515" t="str">
            <v>MH19EM0386</v>
          </cell>
          <cell r="AW515" t="str">
            <v>BAJAJ PULSAR N160 UG</v>
          </cell>
          <cell r="AX515">
            <v>45833</v>
          </cell>
          <cell r="AY515">
            <v>12</v>
          </cell>
          <cell r="AZ515" t="str">
            <v>02.07.26</v>
          </cell>
          <cell r="BA515" t="str">
            <v>KAILASH ATKARI</v>
          </cell>
          <cell r="CG515">
            <v>1</v>
          </cell>
          <cell r="ER515">
            <v>1</v>
          </cell>
          <cell r="ES515">
            <v>1</v>
          </cell>
          <cell r="ET515" t="str">
            <v>ZBHT0024</v>
          </cell>
          <cell r="EU515" t="str">
            <v>B2Lup72uhDm</v>
          </cell>
          <cell r="EV515" t="str">
            <v>Allocated</v>
          </cell>
          <cell r="EW515" t="e">
            <v>#N/A</v>
          </cell>
          <cell r="EX515" t="e">
            <v>#N/A</v>
          </cell>
          <cell r="EY515" t="e">
            <v>#N/A</v>
          </cell>
        </row>
        <row r="516">
          <cell r="A516">
            <v>460109573</v>
          </cell>
          <cell r="B516" t="str">
            <v>JAYSHREE HEMRAJ BHUJBAL</v>
          </cell>
          <cell r="H516" t="str">
            <v>BANK STABLE 13</v>
          </cell>
          <cell r="I516">
            <v>2845</v>
          </cell>
          <cell r="J516">
            <v>5406.65</v>
          </cell>
          <cell r="K516">
            <v>2618.6499999999996</v>
          </cell>
          <cell r="L516">
            <v>8251.65</v>
          </cell>
          <cell r="M516">
            <v>2</v>
          </cell>
          <cell r="N516" t="str">
            <v xml:space="preserve">STABLE </v>
          </cell>
          <cell r="O516" t="str">
            <v>UNPAID</v>
          </cell>
          <cell r="P516" t="str">
            <v>AMOL DHUMAL</v>
          </cell>
          <cell r="Q516">
            <v>16120.14</v>
          </cell>
          <cell r="R516">
            <v>57</v>
          </cell>
          <cell r="S516">
            <v>0</v>
          </cell>
          <cell r="T516">
            <v>2250</v>
          </cell>
          <cell r="U516" t="str">
            <v>FLOW</v>
          </cell>
          <cell r="V516">
            <v>2.4467647357479087E-2</v>
          </cell>
          <cell r="W516">
            <v>2.9972219006351706E-3</v>
          </cell>
          <cell r="X516" t="str">
            <v xml:space="preserve">STABLE </v>
          </cell>
          <cell r="Y516" t="str">
            <v>PAID</v>
          </cell>
          <cell r="Z516" t="str">
            <v>PTP</v>
          </cell>
          <cell r="AA516" t="str">
            <v>PAID</v>
          </cell>
          <cell r="AF516" t="str">
            <v>-</v>
          </cell>
          <cell r="AH516" t="str">
            <v>SHIRUR</v>
          </cell>
          <cell r="AL516">
            <v>5406.65</v>
          </cell>
          <cell r="AM516">
            <v>16120.14</v>
          </cell>
          <cell r="AN516">
            <v>57</v>
          </cell>
          <cell r="AO516">
            <v>55</v>
          </cell>
          <cell r="AP516" t="str">
            <v>STABLE</v>
          </cell>
          <cell r="AU516" t="str">
            <v>REGULAR</v>
          </cell>
          <cell r="AV516" t="str">
            <v>MH12WN2689</v>
          </cell>
          <cell r="AW516" t="str">
            <v>HF DELUXE DRUM SELF CAST ALL BLACK</v>
          </cell>
          <cell r="AX516">
            <v>45211</v>
          </cell>
          <cell r="AY516">
            <v>36</v>
          </cell>
          <cell r="AZ516" t="str">
            <v>02.07.26</v>
          </cell>
          <cell r="BA516" t="str">
            <v>KAILASH ATKARI</v>
          </cell>
          <cell r="BL516">
            <v>1</v>
          </cell>
          <cell r="ER516">
            <v>1</v>
          </cell>
          <cell r="ES516">
            <v>1</v>
          </cell>
          <cell r="ET516" t="str">
            <v>ZBHT0024</v>
          </cell>
          <cell r="EU516" t="str">
            <v>A6M1QoNm7m</v>
          </cell>
          <cell r="EV516" t="str">
            <v>Allocated</v>
          </cell>
          <cell r="EW516" t="str">
            <v>Left Message (LMCB)</v>
          </cell>
          <cell r="EX516" t="str">
            <v xml:space="preserve">Meet husband </v>
          </cell>
          <cell r="EY516">
            <v>46207</v>
          </cell>
        </row>
        <row r="517">
          <cell r="A517">
            <v>463563414</v>
          </cell>
          <cell r="B517" t="str">
            <v>ZAFAR ALI AZGAR ALI</v>
          </cell>
          <cell r="H517" t="str">
            <v>BANK RB 13</v>
          </cell>
          <cell r="I517">
            <v>5648</v>
          </cell>
          <cell r="J517">
            <v>5046.16</v>
          </cell>
          <cell r="K517">
            <v>5056.16</v>
          </cell>
          <cell r="L517">
            <v>10694.16</v>
          </cell>
          <cell r="M517">
            <v>1</v>
          </cell>
          <cell r="N517" t="str">
            <v>RB</v>
          </cell>
          <cell r="O517" t="str">
            <v>UNPAID</v>
          </cell>
          <cell r="P517" t="str">
            <v>VIKRAM GAIKWAD</v>
          </cell>
          <cell r="Q517">
            <v>16097.16</v>
          </cell>
          <cell r="R517">
            <v>10</v>
          </cell>
          <cell r="S517">
            <v>0</v>
          </cell>
          <cell r="T517">
            <v>450</v>
          </cell>
          <cell r="U517" t="str">
            <v>-</v>
          </cell>
          <cell r="V517">
            <v>1.0979206284324174E-2</v>
          </cell>
          <cell r="W517">
            <v>8.4783273453790627E-4</v>
          </cell>
          <cell r="X517" t="str">
            <v>RB</v>
          </cell>
          <cell r="Y517" t="str">
            <v>PAID</v>
          </cell>
          <cell r="Z517" t="str">
            <v>-</v>
          </cell>
          <cell r="AA517" t="str">
            <v>PAID</v>
          </cell>
          <cell r="AF517" t="str">
            <v>-</v>
          </cell>
          <cell r="AH517" t="str">
            <v>VIMAN NAGAR</v>
          </cell>
          <cell r="AL517">
            <v>5506.16</v>
          </cell>
          <cell r="AM517">
            <v>16097.16</v>
          </cell>
          <cell r="AN517">
            <v>26</v>
          </cell>
          <cell r="AO517">
            <v>0</v>
          </cell>
          <cell r="AP517" t="str">
            <v>RB</v>
          </cell>
          <cell r="AU517" t="str">
            <v>REGULAR</v>
          </cell>
          <cell r="AV517" t="str">
            <v>MH12XB4193</v>
          </cell>
          <cell r="AW517" t="str">
            <v>SUZUKI BURGMAN STREET</v>
          </cell>
          <cell r="AX517">
            <v>45497</v>
          </cell>
          <cell r="AY517">
            <v>24</v>
          </cell>
          <cell r="AZ517" t="str">
            <v>10.07.26</v>
          </cell>
          <cell r="BA517" t="str">
            <v>VIJAY NIKAM</v>
          </cell>
          <cell r="EO517">
            <v>1</v>
          </cell>
          <cell r="ER517">
            <v>1</v>
          </cell>
          <cell r="ES517">
            <v>1</v>
          </cell>
          <cell r="ET517" t="str">
            <v>ZBHT0012</v>
          </cell>
        </row>
        <row r="518">
          <cell r="A518">
            <v>460591015</v>
          </cell>
          <cell r="B518" t="str">
            <v>RANGNATH BABAN BICHARE</v>
          </cell>
          <cell r="C518" t="str">
            <v>COLLECT</v>
          </cell>
          <cell r="D518" t="str">
            <v>03.07.26</v>
          </cell>
          <cell r="E518">
            <v>4000</v>
          </cell>
          <cell r="I518">
            <v>2951</v>
          </cell>
          <cell r="J518">
            <v>1901</v>
          </cell>
          <cell r="K518">
            <v>1975</v>
          </cell>
          <cell r="L518">
            <v>852</v>
          </cell>
          <cell r="M518">
            <v>1</v>
          </cell>
          <cell r="N518" t="str">
            <v xml:space="preserve">STABLE </v>
          </cell>
          <cell r="O518" t="str">
            <v>PAID</v>
          </cell>
          <cell r="P518" t="str">
            <v>HARIDAS DIVATE</v>
          </cell>
          <cell r="Q518">
            <v>15997.44</v>
          </cell>
          <cell r="R518">
            <v>74</v>
          </cell>
          <cell r="S518">
            <v>0</v>
          </cell>
          <cell r="T518">
            <v>1800</v>
          </cell>
          <cell r="U518" t="str">
            <v>11.06.26</v>
          </cell>
          <cell r="V518">
            <v>1.136424664384247E-2</v>
          </cell>
          <cell r="W518">
            <v>8.4258051114644353E-4</v>
          </cell>
          <cell r="X518" t="str">
            <v xml:space="preserve">STABLE </v>
          </cell>
          <cell r="Y518" t="str">
            <v>PAID</v>
          </cell>
          <cell r="Z518" t="str">
            <v>PAID</v>
          </cell>
          <cell r="AA518" t="str">
            <v>PAID</v>
          </cell>
          <cell r="AD518" t="str">
            <v>CAVA</v>
          </cell>
          <cell r="AF518" t="str">
            <v>-</v>
          </cell>
          <cell r="AH518" t="str">
            <v>JUNNAR</v>
          </cell>
          <cell r="AL518">
            <v>1901</v>
          </cell>
          <cell r="AM518">
            <v>15997.44</v>
          </cell>
          <cell r="AN518">
            <v>26</v>
          </cell>
          <cell r="AO518">
            <v>25</v>
          </cell>
          <cell r="AP518" t="str">
            <v>STABLE</v>
          </cell>
          <cell r="AU518" t="str">
            <v>REGULAR</v>
          </cell>
          <cell r="AV518" t="str">
            <v>MH14LF6602</v>
          </cell>
          <cell r="AW518" t="str">
            <v>SPLENDOR PLUS BS6 DRK CAST FI</v>
          </cell>
          <cell r="AX518">
            <v>45240</v>
          </cell>
          <cell r="AY518">
            <v>36</v>
          </cell>
          <cell r="AZ518" t="str">
            <v>02.07.26</v>
          </cell>
          <cell r="BA518" t="str">
            <v>KAILASH ATKARI</v>
          </cell>
          <cell r="BI518">
            <v>2</v>
          </cell>
          <cell r="ER518">
            <v>2</v>
          </cell>
          <cell r="ES518">
            <v>1</v>
          </cell>
          <cell r="ET518" t="str">
            <v>ZBHT0021</v>
          </cell>
          <cell r="EU518" t="str">
            <v>GPTltnfX3c</v>
          </cell>
          <cell r="EV518" t="str">
            <v>Allocated</v>
          </cell>
          <cell r="EW518" t="str">
            <v>Payment (PAID)</v>
          </cell>
          <cell r="EX518" t="str">
            <v>Payment (PAID)</v>
          </cell>
          <cell r="EY518">
            <v>46206</v>
          </cell>
        </row>
        <row r="519">
          <cell r="A519">
            <v>460189221</v>
          </cell>
          <cell r="B519" t="str">
            <v>ROSHAN RAMESH DEOKAR</v>
          </cell>
          <cell r="C519" t="str">
            <v>ONLINE</v>
          </cell>
          <cell r="D519" t="str">
            <v>11.07.26</v>
          </cell>
          <cell r="E519">
            <v>7061</v>
          </cell>
          <cell r="I519">
            <v>3311</v>
          </cell>
          <cell r="J519">
            <v>3311</v>
          </cell>
          <cell r="K519">
            <v>3336</v>
          </cell>
          <cell r="L519">
            <v>-439</v>
          </cell>
          <cell r="M519">
            <v>1</v>
          </cell>
          <cell r="N519" t="str">
            <v>RB</v>
          </cell>
          <cell r="O519" t="str">
            <v>PAID</v>
          </cell>
          <cell r="P519" t="str">
            <v>HARIDAS DIVATE</v>
          </cell>
          <cell r="Q519">
            <v>15874.1</v>
          </cell>
          <cell r="R519">
            <v>25</v>
          </cell>
          <cell r="S519">
            <v>0</v>
          </cell>
          <cell r="T519">
            <v>450</v>
          </cell>
          <cell r="U519" t="str">
            <v>-</v>
          </cell>
          <cell r="V519">
            <v>1.1276628488621914E-2</v>
          </cell>
          <cell r="W519">
            <v>8.3608422922603612E-4</v>
          </cell>
          <cell r="X519" t="str">
            <v>RB</v>
          </cell>
          <cell r="Y519" t="str">
            <v>PAID</v>
          </cell>
          <cell r="Z519" t="str">
            <v>-</v>
          </cell>
          <cell r="AA519" t="str">
            <v>PAID</v>
          </cell>
          <cell r="AD519" t="str">
            <v>CAVA</v>
          </cell>
          <cell r="AF519" t="str">
            <v>-</v>
          </cell>
          <cell r="AH519" t="str">
            <v>JUNNAR</v>
          </cell>
          <cell r="AL519">
            <v>3311</v>
          </cell>
          <cell r="AM519">
            <v>15874.1</v>
          </cell>
          <cell r="AN519">
            <v>26</v>
          </cell>
          <cell r="AO519">
            <v>0</v>
          </cell>
          <cell r="AP519" t="str">
            <v>RB</v>
          </cell>
          <cell r="AU519" t="str">
            <v>REGULAR</v>
          </cell>
          <cell r="AV519" t="str">
            <v>MH14LC9432</v>
          </cell>
          <cell r="AW519" t="str">
            <v>BS 6 ACCESS DRUM CAST SPL ED</v>
          </cell>
          <cell r="AX519">
            <v>45217</v>
          </cell>
          <cell r="AY519">
            <v>36</v>
          </cell>
          <cell r="AZ519" t="str">
            <v>02.07.26</v>
          </cell>
          <cell r="BA519" t="str">
            <v>KAILASH ATKARI</v>
          </cell>
          <cell r="BU519">
            <v>1</v>
          </cell>
          <cell r="BX519">
            <v>1</v>
          </cell>
          <cell r="CG519">
            <v>1</v>
          </cell>
          <cell r="ER519">
            <v>3</v>
          </cell>
          <cell r="ES519">
            <v>1</v>
          </cell>
          <cell r="ET519" t="str">
            <v>ZBHT0021</v>
          </cell>
          <cell r="EU519" t="str">
            <v>koSrHaIVtS</v>
          </cell>
          <cell r="EV519" t="str">
            <v>Allocated</v>
          </cell>
          <cell r="EW519" t="str">
            <v>Promise To Pay (PTP)</v>
          </cell>
          <cell r="EX519" t="str">
            <v>Ptp</v>
          </cell>
          <cell r="EY519">
            <v>46228</v>
          </cell>
        </row>
        <row r="520">
          <cell r="A520">
            <v>461099948</v>
          </cell>
          <cell r="B520" t="str">
            <v>DILIP SHIVAJI GIRHE</v>
          </cell>
          <cell r="C520" t="str">
            <v>ONLINE</v>
          </cell>
          <cell r="D520" t="str">
            <v>23.07.26</v>
          </cell>
          <cell r="E520">
            <v>2500</v>
          </cell>
          <cell r="I520">
            <v>2409</v>
          </cell>
          <cell r="J520">
            <v>2245</v>
          </cell>
          <cell r="K520">
            <v>2304</v>
          </cell>
          <cell r="L520">
            <v>2154</v>
          </cell>
          <cell r="M520">
            <v>1</v>
          </cell>
          <cell r="N520" t="str">
            <v xml:space="preserve">STABLE </v>
          </cell>
          <cell r="O520" t="str">
            <v>PAID</v>
          </cell>
          <cell r="P520" t="str">
            <v>AMOL DHUMAL</v>
          </cell>
          <cell r="Q520">
            <v>15775.87</v>
          </cell>
          <cell r="R520">
            <v>59</v>
          </cell>
          <cell r="S520">
            <v>0</v>
          </cell>
          <cell r="T520">
            <v>6749</v>
          </cell>
          <cell r="U520" t="str">
            <v>20.06.26</v>
          </cell>
          <cell r="V520">
            <v>9.9143612962920534E-3</v>
          </cell>
          <cell r="W520">
            <v>8.3091048370113245E-4</v>
          </cell>
          <cell r="X520" t="str">
            <v xml:space="preserve">STABLE </v>
          </cell>
          <cell r="Y520" t="str">
            <v>PTP</v>
          </cell>
          <cell r="Z520" t="str">
            <v>PTP</v>
          </cell>
          <cell r="AA520" t="str">
            <v>PTP</v>
          </cell>
          <cell r="AC520">
            <v>23</v>
          </cell>
          <cell r="AD520" t="str">
            <v>CAVA</v>
          </cell>
          <cell r="AF520" t="str">
            <v>-</v>
          </cell>
          <cell r="AH520" t="str">
            <v>ANDHAL GAON</v>
          </cell>
          <cell r="AL520">
            <v>2245</v>
          </cell>
          <cell r="AM520">
            <v>15775.87</v>
          </cell>
          <cell r="AN520">
            <v>26</v>
          </cell>
          <cell r="AO520">
            <v>25</v>
          </cell>
          <cell r="AP520" t="str">
            <v>STABLE</v>
          </cell>
          <cell r="AU520" t="str">
            <v>NPA</v>
          </cell>
          <cell r="AW520" t="str">
            <v>PLEASURE PLUS XTEC DRUM CAST</v>
          </cell>
          <cell r="AX520">
            <v>45272</v>
          </cell>
          <cell r="AY520">
            <v>36</v>
          </cell>
          <cell r="AZ520" t="str">
            <v>02.07.26</v>
          </cell>
          <cell r="BA520" t="str">
            <v>KAILASH ATKARI</v>
          </cell>
          <cell r="BL520">
            <v>1</v>
          </cell>
          <cell r="ER520">
            <v>1</v>
          </cell>
          <cell r="ES520">
            <v>1</v>
          </cell>
          <cell r="ET520" t="str">
            <v>ZBHT0024</v>
          </cell>
          <cell r="EU520" t="str">
            <v>ko9yVfWw4OM7</v>
          </cell>
          <cell r="EV520" t="str">
            <v>Allocated</v>
          </cell>
          <cell r="EW520" t="str">
            <v>Left Message (LMCB)</v>
          </cell>
          <cell r="EX520" t="str">
            <v xml:space="preserve">Meet father </v>
          </cell>
          <cell r="EY520">
            <v>46207</v>
          </cell>
        </row>
        <row r="521">
          <cell r="A521">
            <v>461881614</v>
          </cell>
          <cell r="B521" t="str">
            <v>USHA SUNIL FASAGE</v>
          </cell>
          <cell r="I521">
            <v>4121</v>
          </cell>
          <cell r="J521">
            <v>8242</v>
          </cell>
          <cell r="K521">
            <v>4260</v>
          </cell>
          <cell r="L521">
            <v>12363</v>
          </cell>
          <cell r="M521">
            <v>2</v>
          </cell>
          <cell r="N521" t="str">
            <v>FLOW</v>
          </cell>
          <cell r="O521" t="str">
            <v>UNPAID</v>
          </cell>
          <cell r="P521" t="str">
            <v>KIRAN KHAIRNAR</v>
          </cell>
          <cell r="Q521">
            <v>15737.79</v>
          </cell>
          <cell r="R521">
            <v>139</v>
          </cell>
          <cell r="S521">
            <v>0</v>
          </cell>
          <cell r="T521">
            <v>1792</v>
          </cell>
          <cell r="U521" t="str">
            <v>-</v>
          </cell>
          <cell r="V521">
            <v>0.12101822764295286</v>
          </cell>
          <cell r="W521">
            <v>2.926131463845673E-3</v>
          </cell>
          <cell r="X521" t="str">
            <v>FLOW</v>
          </cell>
          <cell r="Y521" t="str">
            <v>NC</v>
          </cell>
          <cell r="Z521" t="str">
            <v>-</v>
          </cell>
          <cell r="AA521" t="str">
            <v>NC</v>
          </cell>
          <cell r="AB521" t="str">
            <v>Add not found</v>
          </cell>
          <cell r="AD521" t="str">
            <v>CNAVNA</v>
          </cell>
          <cell r="AF521" t="str">
            <v>-</v>
          </cell>
          <cell r="AH521" t="str">
            <v>GANJ PETH</v>
          </cell>
          <cell r="AL521">
            <v>8242</v>
          </cell>
          <cell r="AM521">
            <v>15737.79</v>
          </cell>
          <cell r="AN521">
            <v>57</v>
          </cell>
          <cell r="AO521">
            <v>86</v>
          </cell>
          <cell r="AP521" t="str">
            <v>FLOW</v>
          </cell>
          <cell r="AU521" t="str">
            <v>REGULAR</v>
          </cell>
          <cell r="AV521" t="str">
            <v>MH12WL9951</v>
          </cell>
          <cell r="AW521" t="str">
            <v>ACCESS SPL ED DISC CBS BT BSVI</v>
          </cell>
          <cell r="AX521">
            <v>45334</v>
          </cell>
          <cell r="AY521">
            <v>30</v>
          </cell>
          <cell r="AZ521" t="str">
            <v>02.07.26</v>
          </cell>
          <cell r="BA521" t="str">
            <v>VIJAY NIKAM</v>
          </cell>
          <cell r="BR521">
            <v>1</v>
          </cell>
          <cell r="ER521">
            <v>1</v>
          </cell>
          <cell r="ES521">
            <v>1</v>
          </cell>
          <cell r="ET521" t="str">
            <v>DUWT0014</v>
          </cell>
          <cell r="EU521" t="str">
            <v>AoZtMvyJLKm</v>
          </cell>
          <cell r="EV521" t="str">
            <v>Allocated</v>
          </cell>
          <cell r="EW521" t="str">
            <v>Address Not Found (NC_ANF)</v>
          </cell>
          <cell r="EX521" t="str">
            <v xml:space="preserve">Short address </v>
          </cell>
          <cell r="EY521">
            <v>46209</v>
          </cell>
        </row>
        <row r="522">
          <cell r="A522">
            <v>460557225</v>
          </cell>
          <cell r="B522" t="str">
            <v>ASHWINI UTTAM BAHIRAT</v>
          </cell>
          <cell r="C522" t="str">
            <v>ONLINE</v>
          </cell>
          <cell r="D522" t="str">
            <v>20.07.26</v>
          </cell>
          <cell r="E522">
            <v>3100</v>
          </cell>
          <cell r="I522">
            <v>2924</v>
          </cell>
          <cell r="J522">
            <v>1730</v>
          </cell>
          <cell r="K522">
            <v>1778</v>
          </cell>
          <cell r="L522">
            <v>1554</v>
          </cell>
          <cell r="M522">
            <v>1</v>
          </cell>
          <cell r="N522" t="str">
            <v xml:space="preserve">STABLE </v>
          </cell>
          <cell r="O522" t="str">
            <v>PAID</v>
          </cell>
          <cell r="P522" t="str">
            <v>AMOL DHUMAL</v>
          </cell>
          <cell r="Q522">
            <v>15692.25</v>
          </cell>
          <cell r="R522">
            <v>48</v>
          </cell>
          <cell r="S522">
            <v>0</v>
          </cell>
          <cell r="T522">
            <v>6750</v>
          </cell>
          <cell r="U522" t="str">
            <v>16.06.26</v>
          </cell>
          <cell r="V522">
            <v>9.861810223571757E-3</v>
          </cell>
          <cell r="W522">
            <v>8.2650624262618126E-4</v>
          </cell>
          <cell r="X522" t="str">
            <v xml:space="preserve">STABLE </v>
          </cell>
          <cell r="Y522" t="str">
            <v>PTP</v>
          </cell>
          <cell r="Z522" t="str">
            <v>PTP</v>
          </cell>
          <cell r="AA522" t="str">
            <v>PTP</v>
          </cell>
          <cell r="AC522">
            <v>21</v>
          </cell>
          <cell r="AD522" t="str">
            <v>CAVA</v>
          </cell>
          <cell r="AF522" t="str">
            <v>-</v>
          </cell>
          <cell r="AH522" t="str">
            <v>SHIRUR</v>
          </cell>
          <cell r="AL522">
            <v>1730</v>
          </cell>
          <cell r="AM522">
            <v>15692.25</v>
          </cell>
          <cell r="AN522">
            <v>26</v>
          </cell>
          <cell r="AO522">
            <v>25</v>
          </cell>
          <cell r="AP522" t="str">
            <v>STABLE</v>
          </cell>
          <cell r="AU522" t="str">
            <v>REGULAR</v>
          </cell>
          <cell r="AV522" t="str">
            <v>MH12YP5246</v>
          </cell>
          <cell r="AW522" t="str">
            <v>SPLENDOR PLUS DRS CAST FI BLACK</v>
          </cell>
          <cell r="AX522">
            <v>45238</v>
          </cell>
          <cell r="AY522">
            <v>36</v>
          </cell>
          <cell r="AZ522" t="str">
            <v>02.07.26</v>
          </cell>
          <cell r="BA522" t="str">
            <v>KAILASH ATKARI</v>
          </cell>
          <cell r="EO522">
            <v>1</v>
          </cell>
          <cell r="ER522">
            <v>1</v>
          </cell>
          <cell r="ES522">
            <v>1</v>
          </cell>
          <cell r="ET522" t="str">
            <v>ZBHT0024</v>
          </cell>
          <cell r="EU522" t="e">
            <v>#N/A</v>
          </cell>
          <cell r="EV522" t="str">
            <v>Allocated</v>
          </cell>
          <cell r="EW522" t="str">
            <v>Left Message (LMCB)</v>
          </cell>
          <cell r="EX522" t="str">
            <v>Meet son</v>
          </cell>
          <cell r="EY522">
            <v>46207</v>
          </cell>
        </row>
        <row r="523">
          <cell r="A523">
            <v>464934804</v>
          </cell>
          <cell r="B523" t="str">
            <v>MAYA RAGHUVEER PUJARI</v>
          </cell>
          <cell r="H523" t="str">
            <v>BANK STABLE 20</v>
          </cell>
          <cell r="I523">
            <v>5870</v>
          </cell>
          <cell r="J523">
            <v>16023</v>
          </cell>
          <cell r="K523">
            <v>4961</v>
          </cell>
          <cell r="L523">
            <v>21893</v>
          </cell>
          <cell r="M523">
            <v>3</v>
          </cell>
          <cell r="N523" t="str">
            <v xml:space="preserve">STABLE </v>
          </cell>
          <cell r="O523" t="str">
            <v>UNPAID</v>
          </cell>
          <cell r="P523" t="str">
            <v>SANDEEP KHAIRNAR</v>
          </cell>
          <cell r="Q523">
            <v>15679</v>
          </cell>
          <cell r="R523">
            <v>678</v>
          </cell>
          <cell r="S523">
            <v>0</v>
          </cell>
          <cell r="T523">
            <v>1800</v>
          </cell>
          <cell r="U523" t="str">
            <v>-</v>
          </cell>
          <cell r="V523">
            <v>1</v>
          </cell>
          <cell r="W523">
            <v>5.0215599920814431E-3</v>
          </cell>
          <cell r="X523" t="str">
            <v xml:space="preserve">STABLE </v>
          </cell>
          <cell r="Y523" t="str">
            <v>NC</v>
          </cell>
          <cell r="Z523" t="str">
            <v>-</v>
          </cell>
          <cell r="AA523" t="str">
            <v>NC</v>
          </cell>
          <cell r="AB523" t="str">
            <v>Entry restricted</v>
          </cell>
          <cell r="AD523" t="str">
            <v>CNAVNA</v>
          </cell>
          <cell r="AF523" t="str">
            <v>ELG</v>
          </cell>
          <cell r="AH523" t="str">
            <v>WAGHOLI</v>
          </cell>
          <cell r="AL523">
            <v>16023</v>
          </cell>
          <cell r="AM523">
            <v>15679</v>
          </cell>
          <cell r="AN523">
            <v>87</v>
          </cell>
          <cell r="AO523">
            <v>86</v>
          </cell>
          <cell r="AP523" t="str">
            <v>STABLE</v>
          </cell>
          <cell r="AU523" t="str">
            <v>REGULAR</v>
          </cell>
          <cell r="AV523" t="str">
            <v>MH12XP7849</v>
          </cell>
          <cell r="AW523" t="str">
            <v>HONDA ACTIVA DLX</v>
          </cell>
          <cell r="AX523">
            <v>45638</v>
          </cell>
          <cell r="AY523">
            <v>18</v>
          </cell>
          <cell r="AZ523" t="str">
            <v>02.07.26</v>
          </cell>
          <cell r="BA523" t="str">
            <v>VIJAY NIKAM</v>
          </cell>
          <cell r="EO523">
            <v>1</v>
          </cell>
          <cell r="ER523">
            <v>1</v>
          </cell>
          <cell r="ES523">
            <v>1</v>
          </cell>
          <cell r="ET523" t="str">
            <v>DUWT0021</v>
          </cell>
          <cell r="EU523" t="e">
            <v>#N/A</v>
          </cell>
          <cell r="EV523" t="str">
            <v>Allocated</v>
          </cell>
          <cell r="EW523" t="e">
            <v>#N/A</v>
          </cell>
          <cell r="EX523" t="e">
            <v>#N/A</v>
          </cell>
          <cell r="EY523" t="e">
            <v>#N/A</v>
          </cell>
        </row>
        <row r="524">
          <cell r="A524">
            <v>464713036</v>
          </cell>
          <cell r="B524" t="str">
            <v>DIVYA ASHISH NEHARKAR</v>
          </cell>
          <cell r="C524" t="str">
            <v>ONLINE</v>
          </cell>
          <cell r="D524" t="str">
            <v>13.07.26</v>
          </cell>
          <cell r="E524">
            <v>5500</v>
          </cell>
          <cell r="I524">
            <v>2731</v>
          </cell>
          <cell r="J524">
            <v>2731</v>
          </cell>
          <cell r="K524">
            <v>2750</v>
          </cell>
          <cell r="L524">
            <v>-38</v>
          </cell>
          <cell r="M524">
            <v>1</v>
          </cell>
          <cell r="N524" t="str">
            <v xml:space="preserve">STABLE </v>
          </cell>
          <cell r="O524" t="str">
            <v>PAID</v>
          </cell>
          <cell r="P524" t="str">
            <v>HARIDAS DIVATE</v>
          </cell>
          <cell r="Q524">
            <v>15513</v>
          </cell>
          <cell r="R524">
            <v>19</v>
          </cell>
          <cell r="S524">
            <v>0</v>
          </cell>
          <cell r="T524">
            <v>1441</v>
          </cell>
          <cell r="U524" t="str">
            <v>-</v>
          </cell>
          <cell r="V524">
            <v>1.1020110604317205E-2</v>
          </cell>
          <cell r="W524">
            <v>8.1706519726998676E-4</v>
          </cell>
          <cell r="X524" t="str">
            <v xml:space="preserve">STABLE </v>
          </cell>
          <cell r="Y524" t="str">
            <v>PAID</v>
          </cell>
          <cell r="Z524" t="str">
            <v>-</v>
          </cell>
          <cell r="AA524" t="str">
            <v>PAID</v>
          </cell>
          <cell r="AD524" t="str">
            <v>CAVA</v>
          </cell>
          <cell r="AF524" t="str">
            <v>-</v>
          </cell>
          <cell r="AH524" t="str">
            <v>JUNNAR</v>
          </cell>
          <cell r="AL524">
            <v>4191</v>
          </cell>
          <cell r="AM524">
            <v>15513</v>
          </cell>
          <cell r="AN524">
            <v>26</v>
          </cell>
          <cell r="AO524">
            <v>25</v>
          </cell>
          <cell r="AP524" t="str">
            <v>STABLE</v>
          </cell>
          <cell r="AU524" t="str">
            <v>REGULAR</v>
          </cell>
          <cell r="AV524" t="str">
            <v>MH14LZ2373</v>
          </cell>
          <cell r="AW524" t="str">
            <v>OLA S1 X 4KWH</v>
          </cell>
          <cell r="AX524">
            <v>45614</v>
          </cell>
          <cell r="AY524">
            <v>24</v>
          </cell>
          <cell r="AZ524" t="str">
            <v>10.07.26</v>
          </cell>
          <cell r="BA524" t="str">
            <v>KAILASH ATKARI</v>
          </cell>
          <cell r="CJ524">
            <v>1</v>
          </cell>
          <cell r="CM524">
            <v>1</v>
          </cell>
          <cell r="ER524">
            <v>2</v>
          </cell>
          <cell r="ES524">
            <v>1</v>
          </cell>
          <cell r="ET524" t="str">
            <v>ZBHT0021</v>
          </cell>
        </row>
        <row r="525">
          <cell r="A525">
            <v>457900568</v>
          </cell>
          <cell r="B525" t="str">
            <v>SAHIL MOHAN SHINDE</v>
          </cell>
          <cell r="I525">
            <v>4053</v>
          </cell>
          <cell r="J525">
            <v>16188</v>
          </cell>
          <cell r="K525">
            <v>845</v>
          </cell>
          <cell r="L525">
            <v>20241</v>
          </cell>
          <cell r="M525">
            <v>5</v>
          </cell>
          <cell r="N525" t="str">
            <v>FLOW</v>
          </cell>
          <cell r="O525" t="str">
            <v>UNPAID</v>
          </cell>
          <cell r="P525" t="str">
            <v>KIRAN KHAIRNAR</v>
          </cell>
          <cell r="Q525">
            <v>15411</v>
          </cell>
          <cell r="R525">
            <v>869</v>
          </cell>
          <cell r="S525">
            <v>0</v>
          </cell>
          <cell r="T525">
            <v>1800</v>
          </cell>
          <cell r="U525" t="str">
            <v>FLOW</v>
          </cell>
          <cell r="V525">
            <v>0.64295602065669877</v>
          </cell>
          <cell r="W525">
            <v>6.8888223285778613E-3</v>
          </cell>
          <cell r="X525" t="str">
            <v>FLOW</v>
          </cell>
          <cell r="Y525" t="str">
            <v xml:space="preserve">OS </v>
          </cell>
          <cell r="Z525" t="str">
            <v>OS</v>
          </cell>
          <cell r="AA525" t="str">
            <v xml:space="preserve">OS </v>
          </cell>
          <cell r="AB525" t="str">
            <v>Cust at village</v>
          </cell>
          <cell r="AD525" t="str">
            <v>CNAVNA</v>
          </cell>
          <cell r="AF525" t="str">
            <v>ELG</v>
          </cell>
          <cell r="AH525" t="str">
            <v>SANGAMWADI</v>
          </cell>
          <cell r="AL525">
            <v>16188</v>
          </cell>
          <cell r="AM525">
            <v>15411</v>
          </cell>
          <cell r="AN525">
            <v>146</v>
          </cell>
          <cell r="AO525">
            <v>175</v>
          </cell>
          <cell r="AP525" t="str">
            <v>FLOW</v>
          </cell>
          <cell r="AU525" t="str">
            <v>NPA</v>
          </cell>
          <cell r="AV525" t="str">
            <v>MH12VM0333</v>
          </cell>
          <cell r="AW525" t="str">
            <v>TVS JUPITER 125 DISC</v>
          </cell>
          <cell r="AX525">
            <v>45045</v>
          </cell>
          <cell r="AY525">
            <v>36</v>
          </cell>
          <cell r="AZ525" t="str">
            <v>02.07.26</v>
          </cell>
          <cell r="BA525" t="str">
            <v>VIJAY NIKAM</v>
          </cell>
          <cell r="BL525">
            <v>1</v>
          </cell>
          <cell r="ER525">
            <v>1</v>
          </cell>
          <cell r="ES525">
            <v>1</v>
          </cell>
          <cell r="ET525" t="str">
            <v>DUWT0014</v>
          </cell>
          <cell r="EU525" t="str">
            <v>koPkdjuXg3Cc</v>
          </cell>
          <cell r="EV525" t="str">
            <v>Allocated</v>
          </cell>
          <cell r="EW525" t="str">
            <v>Left Message (LMCB)</v>
          </cell>
          <cell r="EX525" t="str">
            <v xml:space="preserve">Left message to mother </v>
          </cell>
          <cell r="EY525">
            <v>46207</v>
          </cell>
        </row>
        <row r="526">
          <cell r="A526">
            <v>461914236</v>
          </cell>
          <cell r="B526" t="str">
            <v>SHIVAJI VISHNU CHANDANSHIV</v>
          </cell>
          <cell r="C526" t="str">
            <v>ONLINE</v>
          </cell>
          <cell r="D526" t="str">
            <v>03.07.26</v>
          </cell>
          <cell r="E526">
            <v>10000</v>
          </cell>
          <cell r="I526">
            <v>3993</v>
          </cell>
          <cell r="J526">
            <v>7981</v>
          </cell>
          <cell r="K526">
            <v>4177</v>
          </cell>
          <cell r="L526">
            <v>1974</v>
          </cell>
          <cell r="M526">
            <v>2</v>
          </cell>
          <cell r="N526" t="str">
            <v>RB</v>
          </cell>
          <cell r="O526" t="str">
            <v>PAID</v>
          </cell>
          <cell r="P526" t="str">
            <v>SACHIN KHAPRE</v>
          </cell>
          <cell r="Q526">
            <v>15338</v>
          </cell>
          <cell r="R526">
            <v>189</v>
          </cell>
          <cell r="S526">
            <v>0</v>
          </cell>
          <cell r="T526">
            <v>1855.9</v>
          </cell>
          <cell r="U526" t="str">
            <v>FLOW</v>
          </cell>
          <cell r="V526">
            <v>0.13914214125403918</v>
          </cell>
          <cell r="W526">
            <v>2.8517984032360917E-3</v>
          </cell>
          <cell r="X526" t="str">
            <v>RB</v>
          </cell>
          <cell r="Y526" t="str">
            <v>PAID</v>
          </cell>
          <cell r="Z526" t="str">
            <v>NC</v>
          </cell>
          <cell r="AA526" t="str">
            <v>PAID</v>
          </cell>
          <cell r="AF526" t="str">
            <v>-</v>
          </cell>
          <cell r="AH526" t="str">
            <v>KALEWADI</v>
          </cell>
          <cell r="AL526">
            <v>7981</v>
          </cell>
          <cell r="AM526">
            <v>15338</v>
          </cell>
          <cell r="AN526">
            <v>57</v>
          </cell>
          <cell r="AO526">
            <v>25</v>
          </cell>
          <cell r="AP526" t="str">
            <v>STABLE</v>
          </cell>
          <cell r="AU526" t="str">
            <v>REGULAR</v>
          </cell>
          <cell r="AV526" t="str">
            <v>MH14LK0587</v>
          </cell>
          <cell r="AW526" t="str">
            <v>SPLENDOR PLUS DRS CAST FI BLACK</v>
          </cell>
          <cell r="AX526">
            <v>45336</v>
          </cell>
          <cell r="AY526">
            <v>30</v>
          </cell>
          <cell r="AZ526" t="str">
            <v>02.07.26</v>
          </cell>
          <cell r="BA526" t="str">
            <v>KAILASH ATKARI</v>
          </cell>
          <cell r="BI526">
            <v>1</v>
          </cell>
          <cell r="ER526">
            <v>1</v>
          </cell>
          <cell r="ES526">
            <v>1</v>
          </cell>
          <cell r="ET526" t="str">
            <v>ZBHT0015</v>
          </cell>
          <cell r="EU526" t="str">
            <v>k6jjmvoNb7</v>
          </cell>
          <cell r="EV526" t="str">
            <v>Allocated</v>
          </cell>
          <cell r="EW526" t="str">
            <v>No Such Person (NC_NSP)</v>
          </cell>
          <cell r="EX526" t="str">
            <v xml:space="preserve">Visited at customer given address but no buddy know customer this areas. </v>
          </cell>
          <cell r="EY526">
            <v>46206</v>
          </cell>
        </row>
        <row r="527">
          <cell r="A527">
            <v>467004508</v>
          </cell>
          <cell r="B527" t="str">
            <v>KOMAL ANIL CHAVAN</v>
          </cell>
          <cell r="I527">
            <v>1000</v>
          </cell>
          <cell r="J527">
            <v>2000</v>
          </cell>
          <cell r="K527">
            <v>1020</v>
          </cell>
          <cell r="L527">
            <v>3000</v>
          </cell>
          <cell r="M527">
            <v>2</v>
          </cell>
          <cell r="N527" t="str">
            <v>FLOW</v>
          </cell>
          <cell r="O527" t="str">
            <v>UNPAID</v>
          </cell>
          <cell r="P527" t="str">
            <v>VIKRAM GAIKWAD</v>
          </cell>
          <cell r="Q527">
            <v>15045</v>
          </cell>
          <cell r="R527">
            <v>20</v>
          </cell>
          <cell r="S527">
            <v>0</v>
          </cell>
          <cell r="T527">
            <v>900</v>
          </cell>
          <cell r="U527" t="str">
            <v>FLOW</v>
          </cell>
          <cell r="V527">
            <v>2.2812160996996816E-2</v>
          </cell>
          <cell r="W527">
            <v>2.7973208356165727E-3</v>
          </cell>
          <cell r="X527" t="str">
            <v>FLOW</v>
          </cell>
          <cell r="Y527" t="str">
            <v>LMCB</v>
          </cell>
          <cell r="Z527" t="str">
            <v>NC</v>
          </cell>
          <cell r="AA527" t="str">
            <v>LMCB</v>
          </cell>
          <cell r="AD527" t="str">
            <v>CNAVNA</v>
          </cell>
          <cell r="AF527" t="str">
            <v>-</v>
          </cell>
          <cell r="AH527" t="str">
            <v>YERWADA</v>
          </cell>
          <cell r="AL527">
            <v>2000</v>
          </cell>
          <cell r="AM527">
            <v>15045</v>
          </cell>
          <cell r="AN527">
            <v>56</v>
          </cell>
          <cell r="AO527">
            <v>85</v>
          </cell>
          <cell r="AP527" t="str">
            <v>FLOW</v>
          </cell>
          <cell r="AU527" t="str">
            <v>REGULAR</v>
          </cell>
          <cell r="AV527" t="str">
            <v>MH12WV0377</v>
          </cell>
          <cell r="AW527" t="str">
            <v>TVS JUPITER 125 DISC SXC</v>
          </cell>
          <cell r="AX527">
            <v>45934</v>
          </cell>
          <cell r="AY527">
            <v>24</v>
          </cell>
          <cell r="AZ527" t="str">
            <v>02.07.26</v>
          </cell>
          <cell r="BA527" t="str">
            <v>VIJAY NIKAM</v>
          </cell>
          <cell r="BI527">
            <v>1</v>
          </cell>
          <cell r="ER527">
            <v>1</v>
          </cell>
          <cell r="ES527">
            <v>1</v>
          </cell>
          <cell r="ET527" t="str">
            <v>ZBHT0012</v>
          </cell>
          <cell r="EU527" t="str">
            <v>GPybghBjkyb</v>
          </cell>
          <cell r="EV527" t="str">
            <v>Allocated</v>
          </cell>
          <cell r="EW527" t="str">
            <v>Left Message (LMCB)</v>
          </cell>
          <cell r="EX527" t="str">
            <v>Lm</v>
          </cell>
          <cell r="EY527">
            <v>46206</v>
          </cell>
        </row>
        <row r="528">
          <cell r="A528">
            <v>466120357</v>
          </cell>
          <cell r="B528" t="str">
            <v>BHUJANG VIKRAM MUNDHE</v>
          </cell>
          <cell r="C528" t="str">
            <v>ONLINE</v>
          </cell>
          <cell r="D528" t="str">
            <v>22.07.26</v>
          </cell>
          <cell r="E528">
            <v>2743</v>
          </cell>
          <cell r="I528">
            <v>2652</v>
          </cell>
          <cell r="J528">
            <v>2652</v>
          </cell>
          <cell r="K528">
            <v>2695</v>
          </cell>
          <cell r="L528">
            <v>2561</v>
          </cell>
          <cell r="M528">
            <v>1</v>
          </cell>
          <cell r="N528" t="str">
            <v>RB</v>
          </cell>
          <cell r="O528" t="str">
            <v>PAID</v>
          </cell>
          <cell r="P528" t="str">
            <v>ANWAR SHAIKH</v>
          </cell>
          <cell r="Q528">
            <v>14875</v>
          </cell>
          <cell r="R528">
            <v>43</v>
          </cell>
          <cell r="S528">
            <v>0</v>
          </cell>
          <cell r="T528">
            <v>450</v>
          </cell>
          <cell r="U528" t="str">
            <v>-</v>
          </cell>
          <cell r="V528">
            <v>1.6072190813889907E-2</v>
          </cell>
          <cell r="W528">
            <v>7.8346192286411743E-4</v>
          </cell>
          <cell r="X528" t="str">
            <v>RB</v>
          </cell>
          <cell r="Y528" t="str">
            <v>PAID</v>
          </cell>
          <cell r="Z528" t="str">
            <v>-</v>
          </cell>
          <cell r="AA528" t="str">
            <v>NC</v>
          </cell>
          <cell r="AB528" t="str">
            <v>Add not found</v>
          </cell>
          <cell r="AD528" t="str">
            <v>CNAVNA</v>
          </cell>
          <cell r="AF528" t="str">
            <v>-</v>
          </cell>
          <cell r="AH528" t="str">
            <v>MOSHI</v>
          </cell>
          <cell r="AL528">
            <v>2652</v>
          </cell>
          <cell r="AM528">
            <v>14875</v>
          </cell>
          <cell r="AN528">
            <v>25</v>
          </cell>
          <cell r="AO528">
            <v>0</v>
          </cell>
          <cell r="AP528" t="str">
            <v>RB</v>
          </cell>
          <cell r="AU528" t="str">
            <v>REGULAR</v>
          </cell>
          <cell r="AV528" t="str">
            <v>MH37AE9049</v>
          </cell>
          <cell r="AW528" t="str">
            <v>SPLENDOR PLUS BS6 I3S DRS CAST FI</v>
          </cell>
          <cell r="AX528">
            <v>45791</v>
          </cell>
          <cell r="AY528">
            <v>18</v>
          </cell>
          <cell r="AZ528" t="str">
            <v>02.07.26</v>
          </cell>
          <cell r="BA528" t="str">
            <v>VIJAY NIKAM</v>
          </cell>
          <cell r="CG528">
            <v>1</v>
          </cell>
          <cell r="CS528">
            <v>1</v>
          </cell>
          <cell r="ER528">
            <v>2</v>
          </cell>
          <cell r="ES528">
            <v>1</v>
          </cell>
          <cell r="ET528" t="str">
            <v>ZBHT0009</v>
          </cell>
          <cell r="EU528" t="str">
            <v>B6cbD7mwrmc</v>
          </cell>
          <cell r="EV528" t="str">
            <v>Allocated</v>
          </cell>
          <cell r="EW528" t="e">
            <v>#N/A</v>
          </cell>
          <cell r="EX528" t="e">
            <v>#N/A</v>
          </cell>
          <cell r="EY528" t="e">
            <v>#N/A</v>
          </cell>
        </row>
        <row r="529">
          <cell r="A529">
            <v>461898596</v>
          </cell>
          <cell r="B529" t="str">
            <v>KAMBLE DATTATREYA BANSHI</v>
          </cell>
          <cell r="I529">
            <v>3953</v>
          </cell>
          <cell r="J529">
            <v>7278</v>
          </cell>
          <cell r="K529">
            <v>3574</v>
          </cell>
          <cell r="L529">
            <v>11231</v>
          </cell>
          <cell r="M529">
            <v>2</v>
          </cell>
          <cell r="N529" t="str">
            <v>FLOW</v>
          </cell>
          <cell r="O529" t="str">
            <v>UNPAID</v>
          </cell>
          <cell r="P529" t="str">
            <v>NITIN KADAM</v>
          </cell>
          <cell r="Q529">
            <v>14804.28</v>
          </cell>
          <cell r="R529">
            <v>249</v>
          </cell>
          <cell r="S529">
            <v>0</v>
          </cell>
          <cell r="T529">
            <v>4758.91</v>
          </cell>
          <cell r="U529" t="str">
            <v>24.06.26</v>
          </cell>
          <cell r="V529">
            <v>2.6893241880116686E-2</v>
          </cell>
          <cell r="W529">
            <v>2.7525637022467078E-3</v>
          </cell>
          <cell r="X529" t="str">
            <v xml:space="preserve">STABLE </v>
          </cell>
          <cell r="Y529" t="str">
            <v>MPTP</v>
          </cell>
          <cell r="Z529" t="str">
            <v>NC</v>
          </cell>
          <cell r="AA529" t="str">
            <v>MPTP</v>
          </cell>
          <cell r="AB529" t="str">
            <v>Add not found</v>
          </cell>
          <cell r="AC529">
            <v>25</v>
          </cell>
          <cell r="AD529" t="str">
            <v>CAVNA</v>
          </cell>
          <cell r="AF529" t="str">
            <v>-</v>
          </cell>
          <cell r="AH529" t="str">
            <v>CHIKHALI</v>
          </cell>
          <cell r="AL529">
            <v>7278</v>
          </cell>
          <cell r="AM529">
            <v>14804.28</v>
          </cell>
          <cell r="AN529">
            <v>57</v>
          </cell>
          <cell r="AO529">
            <v>86</v>
          </cell>
          <cell r="AP529" t="str">
            <v>FLOW</v>
          </cell>
          <cell r="AU529" t="str">
            <v>REGULAR</v>
          </cell>
          <cell r="AV529" t="str">
            <v>MH24BV6637</v>
          </cell>
          <cell r="AW529" t="str">
            <v>SPLENDOR PLUS BS6 I3S DRS CAST FI</v>
          </cell>
          <cell r="AX529">
            <v>45335</v>
          </cell>
          <cell r="AY529">
            <v>30</v>
          </cell>
          <cell r="AZ529" t="str">
            <v>02.07.26</v>
          </cell>
          <cell r="BA529" t="str">
            <v>KAILASH ATKARI</v>
          </cell>
          <cell r="BU529">
            <v>2</v>
          </cell>
          <cell r="BX529">
            <v>2</v>
          </cell>
          <cell r="ER529">
            <v>4</v>
          </cell>
          <cell r="ES529">
            <v>1</v>
          </cell>
          <cell r="ET529" t="str">
            <v>ZBHT0011</v>
          </cell>
          <cell r="EU529" t="str">
            <v>AoVkkotABKez</v>
          </cell>
          <cell r="EV529" t="str">
            <v>Allocated</v>
          </cell>
          <cell r="EW529" t="str">
            <v>No Such Person (NC_NSP)</v>
          </cell>
          <cell r="EX529" t="str">
            <v xml:space="preserve">Visit cm residence address nobody knows cm in this colony no such person </v>
          </cell>
          <cell r="EY529">
            <v>46210</v>
          </cell>
        </row>
        <row r="530">
          <cell r="A530">
            <v>463787781</v>
          </cell>
          <cell r="B530" t="str">
            <v>REEMA PREMANAND SHETTI</v>
          </cell>
          <cell r="I530">
            <v>4260</v>
          </cell>
          <cell r="J530">
            <v>6566</v>
          </cell>
          <cell r="K530">
            <v>2719</v>
          </cell>
          <cell r="L530">
            <v>10826</v>
          </cell>
          <cell r="M530">
            <v>2</v>
          </cell>
          <cell r="N530" t="str">
            <v>FLOW</v>
          </cell>
          <cell r="O530" t="str">
            <v>UNPAID</v>
          </cell>
          <cell r="P530" t="str">
            <v>SUNNY SHINDE</v>
          </cell>
          <cell r="Q530">
            <v>14572</v>
          </cell>
          <cell r="R530">
            <v>413</v>
          </cell>
          <cell r="S530">
            <v>0</v>
          </cell>
          <cell r="T530">
            <v>4950</v>
          </cell>
          <cell r="U530" t="str">
            <v>-</v>
          </cell>
          <cell r="V530">
            <v>3.1582562272990847E-2</v>
          </cell>
          <cell r="W530">
            <v>2.7093758203127088E-3</v>
          </cell>
          <cell r="X530" t="str">
            <v>FLOW</v>
          </cell>
          <cell r="Y530" t="str">
            <v>NC</v>
          </cell>
          <cell r="Z530" t="str">
            <v>-</v>
          </cell>
          <cell r="AA530" t="str">
            <v>NC</v>
          </cell>
          <cell r="AB530" t="str">
            <v>Add not found</v>
          </cell>
          <cell r="AF530" t="str">
            <v>-</v>
          </cell>
          <cell r="AH530" t="str">
            <v>PASHAN</v>
          </cell>
          <cell r="AL530">
            <v>6566</v>
          </cell>
          <cell r="AM530">
            <v>14572</v>
          </cell>
          <cell r="AN530">
            <v>57</v>
          </cell>
          <cell r="AO530">
            <v>86</v>
          </cell>
          <cell r="AP530" t="str">
            <v>FLOW</v>
          </cell>
          <cell r="AU530" t="str">
            <v>REGULAR</v>
          </cell>
          <cell r="AV530" t="str">
            <v>MH12XC1353</v>
          </cell>
          <cell r="AW530" t="str">
            <v>SPLENDOR PLUS DRS CAST FI BLACK</v>
          </cell>
          <cell r="AX530">
            <v>45521</v>
          </cell>
          <cell r="AY530">
            <v>24</v>
          </cell>
          <cell r="AZ530" t="str">
            <v>02.07.26</v>
          </cell>
          <cell r="BA530" t="str">
            <v>KAILASH ATKARI</v>
          </cell>
          <cell r="BL530">
            <v>1</v>
          </cell>
          <cell r="CA530">
            <v>2</v>
          </cell>
          <cell r="CP530">
            <v>1</v>
          </cell>
          <cell r="CV530">
            <v>1</v>
          </cell>
          <cell r="DB530">
            <v>1</v>
          </cell>
          <cell r="DE530">
            <v>1</v>
          </cell>
          <cell r="ER530">
            <v>7</v>
          </cell>
          <cell r="ES530">
            <v>1</v>
          </cell>
          <cell r="ET530" t="str">
            <v>DUWT0023</v>
          </cell>
          <cell r="EU530" t="str">
            <v>A6Az1jtCesm</v>
          </cell>
          <cell r="EV530" t="str">
            <v>Allocated</v>
          </cell>
          <cell r="EW530" t="str">
            <v>Address Not Found (NC_ANF)</v>
          </cell>
          <cell r="EX530" t="str">
            <v xml:space="preserve">Customer address short not found </v>
          </cell>
          <cell r="EY530">
            <v>46207</v>
          </cell>
        </row>
        <row r="531">
          <cell r="A531">
            <v>465402369</v>
          </cell>
          <cell r="B531" t="str">
            <v>GOVIND VILAS THORAT</v>
          </cell>
          <cell r="I531">
            <v>1317</v>
          </cell>
          <cell r="J531">
            <v>5162</v>
          </cell>
          <cell r="K531">
            <v>1383</v>
          </cell>
          <cell r="L531">
            <v>6479</v>
          </cell>
          <cell r="M531">
            <v>4</v>
          </cell>
          <cell r="N531" t="str">
            <v>FLOW</v>
          </cell>
          <cell r="O531" t="str">
            <v>UNPAID</v>
          </cell>
          <cell r="P531" t="str">
            <v>SAGAR DONGRE</v>
          </cell>
          <cell r="Q531">
            <v>14515</v>
          </cell>
          <cell r="R531">
            <v>172</v>
          </cell>
          <cell r="S531">
            <v>0</v>
          </cell>
          <cell r="T531">
            <v>3354.53</v>
          </cell>
          <cell r="U531" t="str">
            <v>FLOW</v>
          </cell>
          <cell r="V531">
            <v>0.16046590942382069</v>
          </cell>
          <cell r="W531">
            <v>5.5919683508229342E-3</v>
          </cell>
          <cell r="X531" t="str">
            <v>FLOW</v>
          </cell>
          <cell r="Y531" t="str">
            <v>LMCB</v>
          </cell>
          <cell r="Z531" t="str">
            <v>PTP</v>
          </cell>
          <cell r="AA531" t="str">
            <v>LMCB</v>
          </cell>
          <cell r="AF531" t="str">
            <v>ELG</v>
          </cell>
          <cell r="AH531" t="str">
            <v>AMBEGAON</v>
          </cell>
          <cell r="AL531">
            <v>5162</v>
          </cell>
          <cell r="AM531">
            <v>14515</v>
          </cell>
          <cell r="AN531">
            <v>117</v>
          </cell>
          <cell r="AO531">
            <v>146</v>
          </cell>
          <cell r="AP531" t="str">
            <v>FLOW</v>
          </cell>
          <cell r="AU531" t="str">
            <v>NPA</v>
          </cell>
          <cell r="AV531" t="str">
            <v>MH14LQ9456</v>
          </cell>
          <cell r="AW531" t="str">
            <v>CLASSIC SIGNALS 350 MARSH GREY</v>
          </cell>
          <cell r="AX531">
            <v>45691</v>
          </cell>
          <cell r="AY531">
            <v>24</v>
          </cell>
          <cell r="AZ531" t="str">
            <v>02.07.26</v>
          </cell>
          <cell r="BA531" t="str">
            <v>VIJAY NIKAM</v>
          </cell>
          <cell r="CA531">
            <v>1</v>
          </cell>
          <cell r="CM531">
            <v>1</v>
          </cell>
          <cell r="CS531">
            <v>1</v>
          </cell>
          <cell r="EF531">
            <v>1</v>
          </cell>
          <cell r="ER531">
            <v>4</v>
          </cell>
          <cell r="ES531">
            <v>1</v>
          </cell>
          <cell r="ET531" t="str">
            <v>DUWT0029</v>
          </cell>
          <cell r="EU531" t="str">
            <v>Ao8G3-rK0Lm</v>
          </cell>
          <cell r="EV531" t="str">
            <v>Allocated</v>
          </cell>
          <cell r="EW531" t="e">
            <v>#N/A</v>
          </cell>
          <cell r="EX531" t="e">
            <v>#N/A</v>
          </cell>
          <cell r="EY531" t="e">
            <v>#N/A</v>
          </cell>
        </row>
        <row r="532">
          <cell r="A532">
            <v>462695298</v>
          </cell>
          <cell r="B532" t="str">
            <v>PRADIP SHANKAR KAD</v>
          </cell>
          <cell r="I532">
            <v>4905</v>
          </cell>
          <cell r="J532">
            <v>14361</v>
          </cell>
          <cell r="K532">
            <v>517</v>
          </cell>
          <cell r="L532">
            <v>19266</v>
          </cell>
          <cell r="M532">
            <v>4</v>
          </cell>
          <cell r="N532" t="str">
            <v>FLOW</v>
          </cell>
          <cell r="O532" t="str">
            <v>UNPAID</v>
          </cell>
          <cell r="P532" t="str">
            <v>AMIT GADE</v>
          </cell>
          <cell r="Q532">
            <v>14102</v>
          </cell>
          <cell r="R532">
            <v>871</v>
          </cell>
          <cell r="S532">
            <v>0</v>
          </cell>
          <cell r="T532">
            <v>2250</v>
          </cell>
          <cell r="U532" t="str">
            <v>FLOW</v>
          </cell>
          <cell r="V532">
            <v>0.19551477840503084</v>
          </cell>
          <cell r="W532">
            <v>5.4328582627147792E-3</v>
          </cell>
          <cell r="X532" t="str">
            <v xml:space="preserve">STABLE </v>
          </cell>
          <cell r="Y532" t="str">
            <v>BPTP</v>
          </cell>
          <cell r="Z532" t="str">
            <v>BPTP</v>
          </cell>
          <cell r="AA532" t="str">
            <v>BPTP</v>
          </cell>
          <cell r="AD532" t="str">
            <v>CAVNA</v>
          </cell>
          <cell r="AF532" t="str">
            <v>ELG</v>
          </cell>
          <cell r="AH532" t="str">
            <v>KHADACHIWADI</v>
          </cell>
          <cell r="AL532">
            <v>17482</v>
          </cell>
          <cell r="AM532">
            <v>14102</v>
          </cell>
          <cell r="AN532">
            <v>118</v>
          </cell>
          <cell r="AO532">
            <v>147</v>
          </cell>
          <cell r="AP532" t="str">
            <v>FLOW</v>
          </cell>
          <cell r="AU532" t="str">
            <v>-</v>
          </cell>
          <cell r="AV532" t="str">
            <v>MH14LN5782</v>
          </cell>
          <cell r="AW532" t="str">
            <v>HONDA ACTIVA 6G H SMART</v>
          </cell>
          <cell r="AX532">
            <v>45407</v>
          </cell>
          <cell r="AY532">
            <v>24</v>
          </cell>
          <cell r="AZ532" t="str">
            <v>06.07.26</v>
          </cell>
          <cell r="BA532" t="str">
            <v>KAILASH ATKARI</v>
          </cell>
          <cell r="EO532">
            <v>1</v>
          </cell>
          <cell r="ER532">
            <v>1</v>
          </cell>
          <cell r="ES532">
            <v>1</v>
          </cell>
          <cell r="ET532" t="str">
            <v>DUWT0017</v>
          </cell>
          <cell r="EU532" t="e">
            <v>#N/A</v>
          </cell>
          <cell r="EV532" t="str">
            <v>Allocated</v>
          </cell>
          <cell r="EW532" t="e">
            <v>#N/A</v>
          </cell>
          <cell r="EX532" t="e">
            <v>#N/A</v>
          </cell>
          <cell r="EY532" t="e">
            <v>#N/A</v>
          </cell>
        </row>
        <row r="533">
          <cell r="A533">
            <v>464487568</v>
          </cell>
          <cell r="B533" t="str">
            <v>SACHIN GANPAT MORE</v>
          </cell>
          <cell r="C533" t="str">
            <v>ONLINE</v>
          </cell>
          <cell r="D533" t="str">
            <v>17.07.26</v>
          </cell>
          <cell r="E533">
            <v>5200</v>
          </cell>
          <cell r="I533">
            <v>2496</v>
          </cell>
          <cell r="J533">
            <v>2199</v>
          </cell>
          <cell r="K533">
            <v>2254</v>
          </cell>
          <cell r="L533">
            <v>-505</v>
          </cell>
          <cell r="M533">
            <v>1</v>
          </cell>
          <cell r="N533" t="str">
            <v>RB</v>
          </cell>
          <cell r="O533" t="str">
            <v>PAID</v>
          </cell>
          <cell r="P533" t="str">
            <v>HARIDAS DIVATE</v>
          </cell>
          <cell r="Q533">
            <v>14101</v>
          </cell>
          <cell r="R533">
            <v>55</v>
          </cell>
          <cell r="S533">
            <v>0</v>
          </cell>
          <cell r="T533">
            <v>3150</v>
          </cell>
          <cell r="U533" t="str">
            <v>18.06.26</v>
          </cell>
          <cell r="V533">
            <v>1.0017055349157282E-2</v>
          </cell>
          <cell r="W533">
            <v>7.4269556802063327E-4</v>
          </cell>
          <cell r="X533" t="str">
            <v>RB</v>
          </cell>
          <cell r="Y533" t="str">
            <v>PAID</v>
          </cell>
          <cell r="Z533" t="str">
            <v>PTP</v>
          </cell>
          <cell r="AA533" t="str">
            <v>PAID</v>
          </cell>
          <cell r="AD533" t="str">
            <v>CAVA</v>
          </cell>
          <cell r="AF533" t="str">
            <v>-</v>
          </cell>
          <cell r="AH533" t="str">
            <v>JUNNAR</v>
          </cell>
          <cell r="AL533">
            <v>2199</v>
          </cell>
          <cell r="AM533">
            <v>14101</v>
          </cell>
          <cell r="AN533">
            <v>26</v>
          </cell>
          <cell r="AO533">
            <v>0</v>
          </cell>
          <cell r="AP533" t="str">
            <v>RB</v>
          </cell>
          <cell r="AU533" t="str">
            <v>REGULAR</v>
          </cell>
          <cell r="AV533" t="str">
            <v>MH14MA2699</v>
          </cell>
          <cell r="AW533" t="str">
            <v>HONDA SHINE DISC BSVI</v>
          </cell>
          <cell r="AX533">
            <v>45594</v>
          </cell>
          <cell r="AY533">
            <v>24</v>
          </cell>
          <cell r="AZ533" t="str">
            <v>02.07.26</v>
          </cell>
          <cell r="BA533" t="str">
            <v>KAILASH ATKARI</v>
          </cell>
          <cell r="BU533">
            <v>1</v>
          </cell>
          <cell r="BX533">
            <v>1</v>
          </cell>
          <cell r="ER533">
            <v>2</v>
          </cell>
          <cell r="ES533">
            <v>1</v>
          </cell>
          <cell r="ET533" t="str">
            <v>ZBHT0021</v>
          </cell>
          <cell r="EU533" t="str">
            <v>B6fZVgypIV7</v>
          </cell>
          <cell r="EV533" t="str">
            <v>Allocated</v>
          </cell>
          <cell r="EW533" t="str">
            <v>Promise To Pay (PTP)</v>
          </cell>
          <cell r="EX533" t="str">
            <v>Ptp</v>
          </cell>
          <cell r="EY533">
            <v>46226</v>
          </cell>
        </row>
        <row r="534">
          <cell r="A534">
            <v>461828293</v>
          </cell>
          <cell r="B534" t="str">
            <v>NIVRUTTI MAHADEV MHASAL</v>
          </cell>
          <cell r="C534" t="str">
            <v>ONLINE</v>
          </cell>
          <cell r="D534" t="str">
            <v>16.07.26</v>
          </cell>
          <cell r="E534">
            <v>9755</v>
          </cell>
          <cell r="I534">
            <v>4833</v>
          </cell>
          <cell r="J534">
            <v>4732</v>
          </cell>
          <cell r="K534">
            <v>4812</v>
          </cell>
          <cell r="L534">
            <v>-190</v>
          </cell>
          <cell r="M534">
            <v>1</v>
          </cell>
          <cell r="N534" t="str">
            <v>RB</v>
          </cell>
          <cell r="O534" t="str">
            <v>PAID</v>
          </cell>
          <cell r="P534" t="str">
            <v>UDAY SOHANE</v>
          </cell>
          <cell r="Q534">
            <v>14034.93</v>
          </cell>
          <cell r="R534">
            <v>80</v>
          </cell>
          <cell r="S534">
            <v>0</v>
          </cell>
          <cell r="T534">
            <v>4458</v>
          </cell>
          <cell r="U534" t="str">
            <v>17.06.26</v>
          </cell>
          <cell r="V534">
            <v>1.1781504887539918E-2</v>
          </cell>
          <cell r="W534">
            <v>7.3921568034038905E-4</v>
          </cell>
          <cell r="X534" t="str">
            <v>RB</v>
          </cell>
          <cell r="Y534" t="str">
            <v>PAID</v>
          </cell>
          <cell r="Z534" t="str">
            <v>PTP</v>
          </cell>
          <cell r="AA534" t="str">
            <v>PAID</v>
          </cell>
          <cell r="AF534" t="str">
            <v>-</v>
          </cell>
          <cell r="AH534" t="str">
            <v>BHOSARI</v>
          </cell>
          <cell r="AL534">
            <v>4732</v>
          </cell>
          <cell r="AM534">
            <v>14034.93</v>
          </cell>
          <cell r="AN534">
            <v>26</v>
          </cell>
          <cell r="AO534">
            <v>0</v>
          </cell>
          <cell r="AP534" t="str">
            <v>RB</v>
          </cell>
          <cell r="AU534" t="str">
            <v>REGULAR</v>
          </cell>
          <cell r="AV534" t="str">
            <v>MH30BU5203</v>
          </cell>
          <cell r="AW534" t="str">
            <v>ACCESS SPL ED DISC CBS BT BSVI</v>
          </cell>
          <cell r="AX534">
            <v>45329</v>
          </cell>
          <cell r="AY534">
            <v>30</v>
          </cell>
          <cell r="AZ534" t="str">
            <v>02.07.26</v>
          </cell>
          <cell r="BA534" t="str">
            <v>VIJAY NIKAM</v>
          </cell>
          <cell r="BI534">
            <v>1</v>
          </cell>
          <cell r="ER534">
            <v>1</v>
          </cell>
          <cell r="ES534">
            <v>1</v>
          </cell>
          <cell r="ET534" t="str">
            <v>DUWT0025</v>
          </cell>
          <cell r="EU534" t="str">
            <v>APZqgHoO1m</v>
          </cell>
          <cell r="EV534" t="str">
            <v>Allocated</v>
          </cell>
          <cell r="EW534" t="str">
            <v>Promise To Pay (PTP)</v>
          </cell>
          <cell r="EX534" t="str">
            <v xml:space="preserve">Customer given ptp to online payment </v>
          </cell>
          <cell r="EY534">
            <v>46210</v>
          </cell>
        </row>
        <row r="535">
          <cell r="A535">
            <v>142456496</v>
          </cell>
          <cell r="B535" t="str">
            <v>DIPAK DILIP THOKAL</v>
          </cell>
          <cell r="I535">
            <v>3125</v>
          </cell>
          <cell r="J535">
            <v>14415</v>
          </cell>
          <cell r="K535">
            <v>2473</v>
          </cell>
          <cell r="L535">
            <v>17540</v>
          </cell>
          <cell r="M535">
            <v>5</v>
          </cell>
          <cell r="N535" t="str">
            <v>FLOW</v>
          </cell>
          <cell r="O535" t="str">
            <v>UNPAID</v>
          </cell>
          <cell r="P535" t="str">
            <v>SACHIN KHAPRE</v>
          </cell>
          <cell r="Q535">
            <v>13966.14</v>
          </cell>
          <cell r="R535">
            <v>558</v>
          </cell>
          <cell r="S535">
            <v>0</v>
          </cell>
          <cell r="T535">
            <v>0</v>
          </cell>
          <cell r="U535" t="str">
            <v>FLOW</v>
          </cell>
          <cell r="V535">
            <v>0.1300257144080752</v>
          </cell>
          <cell r="W535">
            <v>6.2429600334854589E-3</v>
          </cell>
          <cell r="X535" t="str">
            <v>FLOW</v>
          </cell>
          <cell r="Y535" t="str">
            <v>BPTP</v>
          </cell>
          <cell r="Z535" t="str">
            <v>BPTP</v>
          </cell>
          <cell r="AA535" t="str">
            <v>BPTP</v>
          </cell>
          <cell r="AB535" t="str">
            <v>Financail problem</v>
          </cell>
          <cell r="AD535" t="str">
            <v>CAVNA</v>
          </cell>
          <cell r="AF535" t="str">
            <v>ELG</v>
          </cell>
          <cell r="AH535" t="str">
            <v>PIMPARI</v>
          </cell>
          <cell r="AL535">
            <v>14415</v>
          </cell>
          <cell r="AM535">
            <v>13966.14</v>
          </cell>
          <cell r="AN535">
            <v>145</v>
          </cell>
          <cell r="AO535">
            <v>174</v>
          </cell>
          <cell r="AP535" t="str">
            <v>FLOW</v>
          </cell>
          <cell r="AU535" t="str">
            <v>NPA</v>
          </cell>
          <cell r="AV535" t="str">
            <v>MH14KX2154</v>
          </cell>
          <cell r="AW535" t="str">
            <v>HONDA ACTIVA 6G DLX BS VI</v>
          </cell>
          <cell r="AX535">
            <v>45092</v>
          </cell>
          <cell r="AY535">
            <v>36</v>
          </cell>
          <cell r="AZ535" t="str">
            <v>02.07.26</v>
          </cell>
          <cell r="BA535" t="str">
            <v>KAILASH ATKARI</v>
          </cell>
          <cell r="BI535">
            <v>1</v>
          </cell>
          <cell r="CA535">
            <v>1</v>
          </cell>
          <cell r="CS535">
            <v>1</v>
          </cell>
          <cell r="DH535">
            <v>1</v>
          </cell>
          <cell r="ER535">
            <v>4</v>
          </cell>
          <cell r="ES535">
            <v>1</v>
          </cell>
          <cell r="ET535" t="str">
            <v>ZBHT0015</v>
          </cell>
          <cell r="EU535" t="str">
            <v>kodNpPjXsz</v>
          </cell>
          <cell r="EV535" t="str">
            <v>Allocated</v>
          </cell>
          <cell r="EW535" t="str">
            <v>Left Message (LMCB)</v>
          </cell>
          <cell r="EX535" t="str">
            <v>Visited at customer residence address. Customer not meet at home discus about due amount with customer wife. Vehicle with him. Left message at home with wife.</v>
          </cell>
          <cell r="EY535">
            <v>46206</v>
          </cell>
        </row>
        <row r="536">
          <cell r="A536">
            <v>461914147</v>
          </cell>
          <cell r="B536" t="str">
            <v>AAKASH BALU KADAM</v>
          </cell>
          <cell r="C536" t="str">
            <v>ONLINE</v>
          </cell>
          <cell r="D536" t="str">
            <v>31.07.26</v>
          </cell>
          <cell r="E536">
            <v>4950</v>
          </cell>
          <cell r="I536">
            <v>4841</v>
          </cell>
          <cell r="J536">
            <v>4469</v>
          </cell>
          <cell r="K536">
            <v>4609</v>
          </cell>
          <cell r="L536">
            <v>4360</v>
          </cell>
          <cell r="M536">
            <v>1</v>
          </cell>
          <cell r="N536" t="str">
            <v xml:space="preserve">STABLE </v>
          </cell>
          <cell r="O536" t="str">
            <v>PAID</v>
          </cell>
          <cell r="P536" t="str">
            <v>VIKRAM GAIKWAD</v>
          </cell>
          <cell r="Q536">
            <v>13917.39</v>
          </cell>
          <cell r="R536">
            <v>140</v>
          </cell>
          <cell r="S536">
            <v>0</v>
          </cell>
          <cell r="T536">
            <v>3922.44</v>
          </cell>
          <cell r="U536" t="str">
            <v>30.06.26</v>
          </cell>
          <cell r="V536">
            <v>9.4924754273045947E-3</v>
          </cell>
          <cell r="W536">
            <v>7.330248827327623E-4</v>
          </cell>
          <cell r="X536" t="str">
            <v>FLOW</v>
          </cell>
          <cell r="Y536" t="str">
            <v>BPTP</v>
          </cell>
          <cell r="Z536" t="str">
            <v>PTP</v>
          </cell>
          <cell r="AA536" t="str">
            <v>BPTP</v>
          </cell>
          <cell r="AC536">
            <v>31</v>
          </cell>
          <cell r="AD536" t="str">
            <v>CAVA</v>
          </cell>
          <cell r="AF536" t="str">
            <v>-</v>
          </cell>
          <cell r="AH536" t="str">
            <v>YERWADA</v>
          </cell>
          <cell r="AL536">
            <v>4469</v>
          </cell>
          <cell r="AM536">
            <v>13917.39</v>
          </cell>
          <cell r="AN536">
            <v>26</v>
          </cell>
          <cell r="AO536">
            <v>55</v>
          </cell>
          <cell r="AP536" t="str">
            <v>FLOW</v>
          </cell>
          <cell r="AU536" t="str">
            <v>REGULAR</v>
          </cell>
          <cell r="AV536" t="str">
            <v>MH12WM4307</v>
          </cell>
          <cell r="AW536" t="str">
            <v>HONDA SP 125 BS VI DISC</v>
          </cell>
          <cell r="AX536">
            <v>45336</v>
          </cell>
          <cell r="AY536">
            <v>30</v>
          </cell>
          <cell r="AZ536" t="str">
            <v>02.07.26</v>
          </cell>
          <cell r="BA536" t="str">
            <v>VIJAY NIKAM</v>
          </cell>
          <cell r="BL536">
            <v>1</v>
          </cell>
          <cell r="ER536">
            <v>1</v>
          </cell>
          <cell r="ES536">
            <v>1</v>
          </cell>
          <cell r="ET536" t="str">
            <v>ZBHT0012</v>
          </cell>
          <cell r="EU536" t="str">
            <v>G2nwzUwGNz</v>
          </cell>
          <cell r="EV536" t="str">
            <v>Allocated</v>
          </cell>
          <cell r="EW536" t="str">
            <v>Door Locked (NC_DL)</v>
          </cell>
          <cell r="EX536" t="str">
            <v>Nc</v>
          </cell>
          <cell r="EY536">
            <v>46207</v>
          </cell>
        </row>
        <row r="537">
          <cell r="A537">
            <v>458063666</v>
          </cell>
          <cell r="B537" t="str">
            <v>OMKAR ANIL WAINGANKAR</v>
          </cell>
          <cell r="I537">
            <v>6040</v>
          </cell>
          <cell r="J537">
            <v>14063</v>
          </cell>
          <cell r="K537">
            <v>-3299</v>
          </cell>
          <cell r="L537">
            <v>20103</v>
          </cell>
          <cell r="M537">
            <v>4</v>
          </cell>
          <cell r="N537" t="str">
            <v>FLOW</v>
          </cell>
          <cell r="O537" t="str">
            <v>UNPAID</v>
          </cell>
          <cell r="P537" t="str">
            <v>UDAY SOHANE</v>
          </cell>
          <cell r="Q537">
            <v>13817.2</v>
          </cell>
          <cell r="R537">
            <v>758</v>
          </cell>
          <cell r="S537">
            <v>0</v>
          </cell>
          <cell r="T537">
            <v>0</v>
          </cell>
          <cell r="U537" t="str">
            <v>FLOW</v>
          </cell>
          <cell r="V537">
            <v>0.63838683640170713</v>
          </cell>
          <cell r="W537">
            <v>5.3231377951767581E-3</v>
          </cell>
          <cell r="X537" t="str">
            <v>FLOW</v>
          </cell>
          <cell r="Y537" t="str">
            <v>NC</v>
          </cell>
          <cell r="Z537" t="str">
            <v>NC</v>
          </cell>
          <cell r="AA537" t="str">
            <v>NC</v>
          </cell>
          <cell r="AF537" t="str">
            <v>ELG</v>
          </cell>
          <cell r="AH537" t="str">
            <v>BHOSARI</v>
          </cell>
          <cell r="AL537">
            <v>14821</v>
          </cell>
          <cell r="AM537">
            <v>13817.2</v>
          </cell>
          <cell r="AN537">
            <v>118</v>
          </cell>
          <cell r="AO537">
            <v>147</v>
          </cell>
          <cell r="AP537" t="str">
            <v>FLOW</v>
          </cell>
          <cell r="AU537" t="str">
            <v>-</v>
          </cell>
          <cell r="AV537" t="str">
            <v>MH14KV2267</v>
          </cell>
          <cell r="AW537" t="str">
            <v>RE BULLET X 350 ES EFI JET BLACK</v>
          </cell>
          <cell r="AX537">
            <v>45057</v>
          </cell>
          <cell r="AY537">
            <v>36</v>
          </cell>
          <cell r="AZ537" t="str">
            <v>06.07.26</v>
          </cell>
          <cell r="BA537" t="str">
            <v>VIJAY NIKAM</v>
          </cell>
          <cell r="CJ537">
            <v>1</v>
          </cell>
          <cell r="ER537">
            <v>1</v>
          </cell>
          <cell r="ES537">
            <v>1</v>
          </cell>
          <cell r="ET537" t="str">
            <v>DUWT0025</v>
          </cell>
          <cell r="EU537" t="e">
            <v>#N/A</v>
          </cell>
          <cell r="EV537" t="str">
            <v>Allocated</v>
          </cell>
          <cell r="EW537" t="e">
            <v>#N/A</v>
          </cell>
          <cell r="EX537" t="e">
            <v>#N/A</v>
          </cell>
          <cell r="EY537" t="e">
            <v>#N/A</v>
          </cell>
        </row>
        <row r="538">
          <cell r="A538">
            <v>464807112</v>
          </cell>
          <cell r="B538" t="str">
            <v>SOMNATH UDAYBHAN CHAND</v>
          </cell>
          <cell r="I538">
            <v>1283</v>
          </cell>
          <cell r="J538">
            <v>7602</v>
          </cell>
          <cell r="K538">
            <v>1586</v>
          </cell>
          <cell r="L538">
            <v>8885</v>
          </cell>
          <cell r="M538">
            <v>6</v>
          </cell>
          <cell r="N538" t="str">
            <v>FLOW</v>
          </cell>
          <cell r="O538" t="str">
            <v>UNPAID</v>
          </cell>
          <cell r="P538" t="str">
            <v>SACHIN KHAPRE</v>
          </cell>
          <cell r="Q538">
            <v>13602</v>
          </cell>
          <cell r="R538">
            <v>399</v>
          </cell>
          <cell r="S538">
            <v>0</v>
          </cell>
          <cell r="T538">
            <v>4050</v>
          </cell>
          <cell r="U538" t="str">
            <v>-</v>
          </cell>
          <cell r="V538">
            <v>0.34661046966457632</v>
          </cell>
          <cell r="W538">
            <v>5.9454662272931296E-3</v>
          </cell>
          <cell r="X538" t="str">
            <v>FLOW</v>
          </cell>
          <cell r="Y538" t="str">
            <v>NC</v>
          </cell>
          <cell r="Z538" t="str">
            <v>-</v>
          </cell>
          <cell r="AA538" t="str">
            <v>NC</v>
          </cell>
          <cell r="AB538" t="str">
            <v>Shifted</v>
          </cell>
          <cell r="AD538" t="str">
            <v>CNAVNA</v>
          </cell>
          <cell r="AF538" t="str">
            <v>ELG</v>
          </cell>
          <cell r="AH538" t="str">
            <v>RAHATNI</v>
          </cell>
          <cell r="AL538">
            <v>7602</v>
          </cell>
          <cell r="AM538">
            <v>13602</v>
          </cell>
          <cell r="AN538">
            <v>176</v>
          </cell>
          <cell r="AO538">
            <v>205</v>
          </cell>
          <cell r="AP538" t="str">
            <v>FLOW</v>
          </cell>
          <cell r="AU538" t="str">
            <v>NPA</v>
          </cell>
          <cell r="AV538" t="str">
            <v>MH14KX0361</v>
          </cell>
          <cell r="AW538" t="str">
            <v>SPLENDOR PLUS I3S BS6 FI DRUM SELF</v>
          </cell>
          <cell r="AX538">
            <v>45625</v>
          </cell>
          <cell r="AY538">
            <v>24</v>
          </cell>
          <cell r="AZ538" t="str">
            <v>02.07.26</v>
          </cell>
          <cell r="BA538" t="str">
            <v>KAILASH ATKARI</v>
          </cell>
          <cell r="BL538">
            <v>1</v>
          </cell>
          <cell r="ER538">
            <v>1</v>
          </cell>
          <cell r="ES538">
            <v>1</v>
          </cell>
          <cell r="ET538" t="str">
            <v>ZBHT0015</v>
          </cell>
          <cell r="EU538" t="str">
            <v>kPKPQUwAN7</v>
          </cell>
          <cell r="EV538" t="str">
            <v>Allocated</v>
          </cell>
          <cell r="EW538" t="str">
            <v>Shifted (NC_SFTD)</v>
          </cell>
          <cell r="EX538" t="str">
            <v>Visited at customer residence address. Customer is shiffted other place long time near residence people sd.  Vehicle status not available.</v>
          </cell>
          <cell r="EY538">
            <v>46207</v>
          </cell>
        </row>
        <row r="539">
          <cell r="A539">
            <v>465657588</v>
          </cell>
          <cell r="B539" t="str">
            <v>VIJAY SADASHIV VAGHAMARE</v>
          </cell>
          <cell r="C539" t="str">
            <v>ONLINE</v>
          </cell>
          <cell r="D539" t="str">
            <v>14.07.26</v>
          </cell>
          <cell r="E539">
            <v>3632</v>
          </cell>
          <cell r="I539">
            <v>3556</v>
          </cell>
          <cell r="J539">
            <v>3556</v>
          </cell>
          <cell r="K539">
            <v>3565</v>
          </cell>
          <cell r="L539">
            <v>3480</v>
          </cell>
          <cell r="M539">
            <v>1</v>
          </cell>
          <cell r="N539" t="str">
            <v xml:space="preserve">STABLE </v>
          </cell>
          <cell r="O539" t="str">
            <v>PAID</v>
          </cell>
          <cell r="P539" t="str">
            <v>TANAJI SURVASE</v>
          </cell>
          <cell r="Q539">
            <v>13572</v>
          </cell>
          <cell r="R539">
            <v>9</v>
          </cell>
          <cell r="S539">
            <v>0</v>
          </cell>
          <cell r="T539">
            <v>1796</v>
          </cell>
          <cell r="U539" t="str">
            <v>-</v>
          </cell>
          <cell r="V539">
            <v>1.9634123348327478E-2</v>
          </cell>
          <cell r="W539">
            <v>7.148332919066757E-4</v>
          </cell>
          <cell r="X539" t="str">
            <v xml:space="preserve">STABLE </v>
          </cell>
          <cell r="Y539" t="str">
            <v>MPTP</v>
          </cell>
          <cell r="Z539" t="str">
            <v>-</v>
          </cell>
          <cell r="AA539" t="str">
            <v>MPTP</v>
          </cell>
          <cell r="AB539" t="str">
            <v>Add not found</v>
          </cell>
          <cell r="AC539">
            <v>15</v>
          </cell>
          <cell r="AD539" t="str">
            <v>CAVNA</v>
          </cell>
          <cell r="AF539" t="str">
            <v>-</v>
          </cell>
          <cell r="AH539" t="str">
            <v xml:space="preserve">MULSHI </v>
          </cell>
          <cell r="AL539">
            <v>5361</v>
          </cell>
          <cell r="AM539">
            <v>13572</v>
          </cell>
          <cell r="AN539">
            <v>26</v>
          </cell>
          <cell r="AO539">
            <v>25</v>
          </cell>
          <cell r="AP539" t="str">
            <v>STABLE</v>
          </cell>
          <cell r="AU539" t="str">
            <v>REGULAR</v>
          </cell>
          <cell r="AV539" t="str">
            <v>MH14ME6202</v>
          </cell>
          <cell r="AW539" t="str">
            <v>SPLENDOR PLUS I3S DRS C FI OTHERS</v>
          </cell>
          <cell r="AX539">
            <v>45723</v>
          </cell>
          <cell r="AY539">
            <v>18</v>
          </cell>
          <cell r="AZ539" t="str">
            <v>10.07.26</v>
          </cell>
          <cell r="BA539" t="str">
            <v>KAILASH ATKARI</v>
          </cell>
          <cell r="CP539">
            <v>1</v>
          </cell>
          <cell r="ER539">
            <v>1</v>
          </cell>
          <cell r="ES539">
            <v>1</v>
          </cell>
          <cell r="ET539" t="str">
            <v>DUWT0030</v>
          </cell>
        </row>
        <row r="540">
          <cell r="A540">
            <v>460547521</v>
          </cell>
          <cell r="B540" t="str">
            <v>PRIMILA LONDHE</v>
          </cell>
          <cell r="I540">
            <v>3373</v>
          </cell>
          <cell r="J540">
            <v>13697</v>
          </cell>
          <cell r="K540">
            <v>-2026</v>
          </cell>
          <cell r="L540">
            <v>17070</v>
          </cell>
          <cell r="M540">
            <v>6</v>
          </cell>
          <cell r="N540" t="str">
            <v>FLOW</v>
          </cell>
          <cell r="O540" t="str">
            <v>UNPAID</v>
          </cell>
          <cell r="P540" t="str">
            <v>KIRAN KHAIRNAR</v>
          </cell>
          <cell r="Q540">
            <v>13205.39</v>
          </cell>
          <cell r="R540">
            <v>1142</v>
          </cell>
          <cell r="S540">
            <v>0</v>
          </cell>
          <cell r="T540">
            <v>6300</v>
          </cell>
          <cell r="U540" t="str">
            <v>-</v>
          </cell>
          <cell r="V540">
            <v>8.9971030251993211E-2</v>
          </cell>
          <cell r="W540">
            <v>5.7721070624345257E-3</v>
          </cell>
          <cell r="X540" t="str">
            <v>FLOW</v>
          </cell>
          <cell r="Y540" t="str">
            <v>NC</v>
          </cell>
          <cell r="Z540" t="str">
            <v>-</v>
          </cell>
          <cell r="AA540" t="str">
            <v>NC</v>
          </cell>
          <cell r="AB540" t="str">
            <v>Add not found</v>
          </cell>
          <cell r="AD540" t="str">
            <v>CNAVNA</v>
          </cell>
          <cell r="AF540" t="str">
            <v>ELG</v>
          </cell>
          <cell r="AH540" t="str">
            <v>JUNA BAZAR</v>
          </cell>
          <cell r="AL540">
            <v>13697</v>
          </cell>
          <cell r="AM540">
            <v>13205.39</v>
          </cell>
          <cell r="AN540">
            <v>177</v>
          </cell>
          <cell r="AO540">
            <v>206</v>
          </cell>
          <cell r="AP540" t="str">
            <v>FLOW</v>
          </cell>
          <cell r="AU540" t="str">
            <v>NPA</v>
          </cell>
          <cell r="AV540" t="str">
            <v>MH12WG0048</v>
          </cell>
          <cell r="AW540" t="str">
            <v>PIAGGIO APRILIA SR 125 CBS</v>
          </cell>
          <cell r="AX540">
            <v>45238</v>
          </cell>
          <cell r="AY540">
            <v>30</v>
          </cell>
          <cell r="AZ540" t="str">
            <v>02.07.26</v>
          </cell>
          <cell r="BA540" t="str">
            <v>VIJAY NIKAM</v>
          </cell>
          <cell r="BR540">
            <v>1</v>
          </cell>
          <cell r="ER540">
            <v>1</v>
          </cell>
          <cell r="ES540">
            <v>1</v>
          </cell>
          <cell r="ET540" t="str">
            <v>DUWT0014</v>
          </cell>
          <cell r="EU540" t="str">
            <v>koBdVOrdAic</v>
          </cell>
          <cell r="EV540" t="str">
            <v>Allocated</v>
          </cell>
          <cell r="EW540" t="str">
            <v>Address Not Found (NC_ANF)</v>
          </cell>
          <cell r="EX540" t="str">
            <v xml:space="preserve">Short address </v>
          </cell>
          <cell r="EY540">
            <v>46209</v>
          </cell>
        </row>
        <row r="541">
          <cell r="A541">
            <v>129678051</v>
          </cell>
          <cell r="B541" t="str">
            <v>PRATIK DINESH SHARMA</v>
          </cell>
          <cell r="I541">
            <v>6682</v>
          </cell>
          <cell r="J541">
            <v>13175</v>
          </cell>
          <cell r="K541">
            <v>130</v>
          </cell>
          <cell r="L541">
            <v>19857</v>
          </cell>
          <cell r="M541">
            <v>3</v>
          </cell>
          <cell r="N541" t="str">
            <v>FLOW</v>
          </cell>
          <cell r="O541" t="str">
            <v>UNPAID</v>
          </cell>
          <cell r="P541" t="str">
            <v>SUNNY SHINDE</v>
          </cell>
          <cell r="Q541">
            <v>13101.15</v>
          </cell>
          <cell r="R541">
            <v>319</v>
          </cell>
          <cell r="S541">
            <v>0</v>
          </cell>
          <cell r="T541">
            <v>5400</v>
          </cell>
          <cell r="U541" t="str">
            <v>FLOW</v>
          </cell>
          <cell r="V541">
            <v>0.10419396381796479</v>
          </cell>
          <cell r="W541">
            <v>4.1959443006733717E-3</v>
          </cell>
          <cell r="X541" t="str">
            <v>FLOW</v>
          </cell>
          <cell r="Y541" t="str">
            <v>NC</v>
          </cell>
          <cell r="Z541" t="str">
            <v>NC</v>
          </cell>
          <cell r="AA541" t="str">
            <v>NC</v>
          </cell>
          <cell r="AB541" t="str">
            <v>Shifted</v>
          </cell>
          <cell r="AF541" t="str">
            <v>ELG</v>
          </cell>
          <cell r="AH541" t="str">
            <v>BALEWADI</v>
          </cell>
          <cell r="AL541">
            <v>13175</v>
          </cell>
          <cell r="AM541">
            <v>13101.15</v>
          </cell>
          <cell r="AN541">
            <v>87</v>
          </cell>
          <cell r="AO541">
            <v>116</v>
          </cell>
          <cell r="AP541" t="str">
            <v>FLOW</v>
          </cell>
          <cell r="AU541" t="str">
            <v>NPA</v>
          </cell>
          <cell r="AV541" t="str">
            <v>MH30BQ2920</v>
          </cell>
          <cell r="AW541" t="str">
            <v>TVS APACHE RR 310 BSVI</v>
          </cell>
          <cell r="AX541">
            <v>44682</v>
          </cell>
          <cell r="AY541">
            <v>48</v>
          </cell>
          <cell r="AZ541" t="str">
            <v>02.07.26</v>
          </cell>
          <cell r="BA541" t="str">
            <v>KAILASH ATKARI</v>
          </cell>
          <cell r="BL541">
            <v>1</v>
          </cell>
          <cell r="CA541">
            <v>1</v>
          </cell>
          <cell r="CM541">
            <v>1</v>
          </cell>
          <cell r="CP541">
            <v>1</v>
          </cell>
          <cell r="ER541">
            <v>4</v>
          </cell>
          <cell r="ES541">
            <v>1</v>
          </cell>
          <cell r="ET541" t="str">
            <v>DUWT0023</v>
          </cell>
          <cell r="EU541" t="str">
            <v>GoFvS1HilOIm</v>
          </cell>
          <cell r="EV541" t="str">
            <v>Allocated</v>
          </cell>
          <cell r="EW541" t="str">
            <v>Shifted (NC_SFTD)</v>
          </cell>
          <cell r="EX541" t="str">
            <v xml:space="preserve">Customer shifted from the given residence address </v>
          </cell>
          <cell r="EY541">
            <v>46207</v>
          </cell>
        </row>
        <row r="542">
          <cell r="A542">
            <v>459750261</v>
          </cell>
          <cell r="B542" t="str">
            <v>KOMAL ROHIT CHANDANE</v>
          </cell>
          <cell r="C542" t="str">
            <v>ONLINE</v>
          </cell>
          <cell r="D542" t="str">
            <v>23.07.26</v>
          </cell>
          <cell r="E542">
            <v>3446</v>
          </cell>
          <cell r="I542">
            <v>3370</v>
          </cell>
          <cell r="J542">
            <v>3366</v>
          </cell>
          <cell r="K542">
            <v>3427</v>
          </cell>
          <cell r="L542">
            <v>3290</v>
          </cell>
          <cell r="M542">
            <v>1</v>
          </cell>
          <cell r="N542" t="str">
            <v xml:space="preserve">STABLE </v>
          </cell>
          <cell r="O542" t="str">
            <v>PAID</v>
          </cell>
          <cell r="P542" t="str">
            <v>ANWAR SHAIKH</v>
          </cell>
          <cell r="Q542">
            <v>12950.4</v>
          </cell>
          <cell r="R542">
            <v>61</v>
          </cell>
          <cell r="S542">
            <v>0</v>
          </cell>
          <cell r="T542">
            <v>6750</v>
          </cell>
          <cell r="U542" t="str">
            <v>11.06.26</v>
          </cell>
          <cell r="V542">
            <v>1.3992692431341167E-2</v>
          </cell>
          <cell r="W542">
            <v>6.8209380073004817E-4</v>
          </cell>
          <cell r="X542" t="str">
            <v xml:space="preserve">STABLE </v>
          </cell>
          <cell r="Y542" t="str">
            <v>PTP</v>
          </cell>
          <cell r="Z542" t="str">
            <v>PAID</v>
          </cell>
          <cell r="AA542" t="str">
            <v>PTP</v>
          </cell>
          <cell r="AC542">
            <v>24</v>
          </cell>
          <cell r="AD542" t="str">
            <v>CAVA</v>
          </cell>
          <cell r="AF542" t="str">
            <v>-</v>
          </cell>
          <cell r="AH542" t="str">
            <v>DAPODI</v>
          </cell>
          <cell r="AL542">
            <v>10177</v>
          </cell>
          <cell r="AM542">
            <v>12950.4</v>
          </cell>
          <cell r="AN542">
            <v>26</v>
          </cell>
          <cell r="AO542">
            <v>25</v>
          </cell>
          <cell r="AP542" t="str">
            <v>STABLE</v>
          </cell>
          <cell r="AU542" t="str">
            <v>REGULAR</v>
          </cell>
          <cell r="AV542" t="str">
            <v>MH14KZ6499</v>
          </cell>
          <cell r="AW542" t="str">
            <v>HONDA ACTIVA 6G H SMART</v>
          </cell>
          <cell r="AX542">
            <v>45182</v>
          </cell>
          <cell r="AY542">
            <v>36</v>
          </cell>
          <cell r="AZ542" t="str">
            <v>10.07.26</v>
          </cell>
          <cell r="BA542" t="str">
            <v>VIJAY NIKAM</v>
          </cell>
          <cell r="CG542">
            <v>1</v>
          </cell>
          <cell r="DQ542">
            <v>1</v>
          </cell>
          <cell r="ER542">
            <v>2</v>
          </cell>
          <cell r="ES542">
            <v>1</v>
          </cell>
          <cell r="ET542" t="str">
            <v>ZBHT0009</v>
          </cell>
        </row>
        <row r="543">
          <cell r="A543">
            <v>459748188</v>
          </cell>
          <cell r="B543" t="str">
            <v>MUKESH ANANT GURAV</v>
          </cell>
          <cell r="I543">
            <v>3283</v>
          </cell>
          <cell r="J543">
            <v>3288</v>
          </cell>
          <cell r="K543">
            <v>205</v>
          </cell>
          <cell r="L543">
            <v>6571</v>
          </cell>
          <cell r="M543">
            <v>2</v>
          </cell>
          <cell r="N543" t="str">
            <v>FLOW</v>
          </cell>
          <cell r="O543" t="str">
            <v>UNPAID</v>
          </cell>
          <cell r="P543" t="str">
            <v>SACHIN INGALE</v>
          </cell>
          <cell r="Q543">
            <v>12619.83</v>
          </cell>
          <cell r="R543">
            <v>200</v>
          </cell>
          <cell r="S543">
            <v>0</v>
          </cell>
          <cell r="T543">
            <v>1800</v>
          </cell>
          <cell r="U543" t="str">
            <v>FLOW</v>
          </cell>
          <cell r="V543">
            <v>6.2811467199081483E-2</v>
          </cell>
          <cell r="W543">
            <v>2.346408335057434E-3</v>
          </cell>
          <cell r="X543" t="str">
            <v>FLOW</v>
          </cell>
          <cell r="Y543" t="str">
            <v>BPTP</v>
          </cell>
          <cell r="Z543" t="str">
            <v>-</v>
          </cell>
          <cell r="AA543" t="str">
            <v>BPTP</v>
          </cell>
          <cell r="AB543" t="str">
            <v>Financail problem</v>
          </cell>
          <cell r="AD543" t="str">
            <v>CAVA</v>
          </cell>
          <cell r="AF543" t="str">
            <v>-</v>
          </cell>
          <cell r="AH543" t="str">
            <v>MAVAL</v>
          </cell>
          <cell r="AL543">
            <v>5288</v>
          </cell>
          <cell r="AM543">
            <v>12619.83</v>
          </cell>
          <cell r="AN543">
            <v>57</v>
          </cell>
          <cell r="AO543">
            <v>86</v>
          </cell>
          <cell r="AP543" t="str">
            <v>FLOW</v>
          </cell>
          <cell r="AU543" t="str">
            <v>NPA</v>
          </cell>
          <cell r="AV543" t="str">
            <v>MH14KZ7290</v>
          </cell>
          <cell r="AW543" t="str">
            <v>HONDA ACTIVA DLX</v>
          </cell>
          <cell r="AX543">
            <v>45182</v>
          </cell>
          <cell r="AY543">
            <v>36</v>
          </cell>
          <cell r="AZ543" t="str">
            <v>10.07.26</v>
          </cell>
          <cell r="BA543" t="str">
            <v>VIJAY NIKAM</v>
          </cell>
          <cell r="ER543">
            <v>0</v>
          </cell>
          <cell r="ES543" t="str">
            <v/>
          </cell>
          <cell r="ET543" t="str">
            <v>ZBHT0013</v>
          </cell>
        </row>
        <row r="544">
          <cell r="A544">
            <v>459133250</v>
          </cell>
          <cell r="B544" t="str">
            <v>NIHAL RAMDAS BHISE</v>
          </cell>
          <cell r="C544" t="str">
            <v>COLLECT</v>
          </cell>
          <cell r="D544" t="str">
            <v>02.07.26</v>
          </cell>
          <cell r="E544">
            <v>200</v>
          </cell>
          <cell r="I544">
            <v>3259</v>
          </cell>
          <cell r="J544">
            <v>6634</v>
          </cell>
          <cell r="K544">
            <v>223</v>
          </cell>
          <cell r="L544">
            <v>9693</v>
          </cell>
          <cell r="M544">
            <v>3</v>
          </cell>
          <cell r="N544" t="str">
            <v xml:space="preserve">STABLE </v>
          </cell>
          <cell r="O544" t="str">
            <v>PAID</v>
          </cell>
          <cell r="P544" t="str">
            <v>SUNNY SHINDE</v>
          </cell>
          <cell r="Q544">
            <v>12585</v>
          </cell>
          <cell r="R544">
            <v>107</v>
          </cell>
          <cell r="S544">
            <v>0</v>
          </cell>
          <cell r="T544">
            <v>6720</v>
          </cell>
          <cell r="U544" t="str">
            <v>FLOW</v>
          </cell>
          <cell r="V544">
            <v>0.10008900246536273</v>
          </cell>
          <cell r="W544">
            <v>4.0306354040656267E-3</v>
          </cell>
          <cell r="X544" t="str">
            <v xml:space="preserve">STABLE </v>
          </cell>
          <cell r="Y544" t="str">
            <v>PAID</v>
          </cell>
          <cell r="Z544" t="str">
            <v>LMCB</v>
          </cell>
          <cell r="AA544" t="str">
            <v>PAID</v>
          </cell>
          <cell r="AF544" t="str">
            <v>ELG</v>
          </cell>
          <cell r="AH544" t="str">
            <v>KHADAKI</v>
          </cell>
          <cell r="AL544">
            <v>6634</v>
          </cell>
          <cell r="AM544">
            <v>12585</v>
          </cell>
          <cell r="AN544">
            <v>87</v>
          </cell>
          <cell r="AO544">
            <v>86</v>
          </cell>
          <cell r="AP544" t="str">
            <v>STABLE</v>
          </cell>
          <cell r="AU544" t="str">
            <v>REGULAR</v>
          </cell>
          <cell r="AV544" t="str">
            <v>MH12VY2655</v>
          </cell>
          <cell r="AW544" t="str">
            <v>HONDA ACTIVA 125 DRUM BSVI</v>
          </cell>
          <cell r="AX544">
            <v>45133</v>
          </cell>
          <cell r="AY544">
            <v>36</v>
          </cell>
          <cell r="AZ544" t="str">
            <v>02.07.26</v>
          </cell>
          <cell r="BA544" t="str">
            <v>KAILASH ATKARI</v>
          </cell>
          <cell r="BC544">
            <v>2</v>
          </cell>
          <cell r="ER544">
            <v>2</v>
          </cell>
          <cell r="ES544">
            <v>1</v>
          </cell>
          <cell r="ET544" t="str">
            <v>DUWT0023</v>
          </cell>
          <cell r="EU544" t="str">
            <v>GPRUjlwBNz</v>
          </cell>
          <cell r="EV544" t="str">
            <v>Allocated</v>
          </cell>
          <cell r="EW544" t="str">
            <v>Payment (PAID)</v>
          </cell>
          <cell r="EX544" t="str">
            <v>Visited customer residential address customer said facing financial problem Paid 1 emi today and will pay pending in third week</v>
          </cell>
          <cell r="EY544">
            <v>46204</v>
          </cell>
        </row>
        <row r="545">
          <cell r="A545">
            <v>463650409</v>
          </cell>
          <cell r="B545" t="str">
            <v>RAVI SOMNATH MORE</v>
          </cell>
          <cell r="C545" t="str">
            <v>ONLINE</v>
          </cell>
          <cell r="D545" t="str">
            <v>11.07.26</v>
          </cell>
          <cell r="E545">
            <v>4506</v>
          </cell>
          <cell r="I545">
            <v>4409</v>
          </cell>
          <cell r="J545">
            <v>3905</v>
          </cell>
          <cell r="K545">
            <v>3989</v>
          </cell>
          <cell r="L545">
            <v>3808</v>
          </cell>
          <cell r="M545">
            <v>1</v>
          </cell>
          <cell r="N545" t="str">
            <v xml:space="preserve">STABLE </v>
          </cell>
          <cell r="O545" t="str">
            <v>PAID</v>
          </cell>
          <cell r="P545" t="str">
            <v>NITIN KADAM</v>
          </cell>
          <cell r="Q545">
            <v>12464</v>
          </cell>
          <cell r="R545">
            <v>84</v>
          </cell>
          <cell r="S545">
            <v>0</v>
          </cell>
          <cell r="T545">
            <v>5795</v>
          </cell>
          <cell r="U545" t="str">
            <v>11.06.26</v>
          </cell>
          <cell r="V545">
            <v>4.2936355778112369E-3</v>
          </cell>
          <cell r="W545">
            <v>6.5647525422375523E-4</v>
          </cell>
          <cell r="X545" t="str">
            <v xml:space="preserve">STABLE </v>
          </cell>
          <cell r="Y545" t="str">
            <v>PAID</v>
          </cell>
          <cell r="Z545" t="str">
            <v>PAID</v>
          </cell>
          <cell r="AA545" t="str">
            <v>PAID</v>
          </cell>
          <cell r="AD545" t="str">
            <v>CAVA</v>
          </cell>
          <cell r="AF545" t="str">
            <v>-</v>
          </cell>
          <cell r="AH545" t="str">
            <v>CHINCHWAD</v>
          </cell>
          <cell r="AL545">
            <v>9784</v>
          </cell>
          <cell r="AM545">
            <v>12464</v>
          </cell>
          <cell r="AN545">
            <v>26</v>
          </cell>
          <cell r="AO545">
            <v>25</v>
          </cell>
          <cell r="AP545" t="str">
            <v>STABLE</v>
          </cell>
          <cell r="AU545" t="str">
            <v>REGULAR</v>
          </cell>
          <cell r="AV545" t="str">
            <v>MH14LT0680</v>
          </cell>
          <cell r="AW545" t="str">
            <v>SPLENDOR PLUS BS6 I3S DRS CAST FI</v>
          </cell>
          <cell r="AX545">
            <v>45507</v>
          </cell>
          <cell r="AY545">
            <v>24</v>
          </cell>
          <cell r="AZ545" t="str">
            <v>10.07.26</v>
          </cell>
          <cell r="BA545" t="str">
            <v>KAILASH ATKARI</v>
          </cell>
          <cell r="CG545">
            <v>1</v>
          </cell>
          <cell r="ER545">
            <v>1</v>
          </cell>
          <cell r="ES545">
            <v>1</v>
          </cell>
          <cell r="ET545" t="str">
            <v>ZBHT0011</v>
          </cell>
        </row>
        <row r="546">
          <cell r="A546">
            <v>465893690</v>
          </cell>
          <cell r="B546" t="str">
            <v>SHAKIL ABDULKHADAR SHAIKH</v>
          </cell>
          <cell r="C546" t="str">
            <v>ONLINE</v>
          </cell>
          <cell r="D546" t="str">
            <v>31.07.26</v>
          </cell>
          <cell r="E546">
            <v>5370</v>
          </cell>
          <cell r="I546">
            <v>2685</v>
          </cell>
          <cell r="J546">
            <v>2122</v>
          </cell>
          <cell r="K546">
            <v>2436</v>
          </cell>
          <cell r="L546">
            <v>-563</v>
          </cell>
          <cell r="M546">
            <v>1</v>
          </cell>
          <cell r="N546" t="str">
            <v>RB</v>
          </cell>
          <cell r="O546" t="str">
            <v>PAID</v>
          </cell>
          <cell r="P546" t="str">
            <v>SWAPNIL JADHAV</v>
          </cell>
          <cell r="Q546">
            <v>12355</v>
          </cell>
          <cell r="R546">
            <v>314</v>
          </cell>
          <cell r="S546">
            <v>0</v>
          </cell>
          <cell r="T546">
            <v>0</v>
          </cell>
          <cell r="U546" t="str">
            <v>22.06.26</v>
          </cell>
          <cell r="V546">
            <v>1.0647401388150539E-2</v>
          </cell>
          <cell r="W546">
            <v>6.5073425593184346E-4</v>
          </cell>
          <cell r="X546" t="str">
            <v>RB</v>
          </cell>
          <cell r="Y546" t="str">
            <v>PAID</v>
          </cell>
          <cell r="Z546" t="str">
            <v>NC</v>
          </cell>
          <cell r="AA546" t="str">
            <v>NC</v>
          </cell>
          <cell r="AB546" t="str">
            <v>Shifted</v>
          </cell>
          <cell r="AD546" t="str">
            <v>CNAVNA</v>
          </cell>
          <cell r="AF546" t="str">
            <v>-</v>
          </cell>
          <cell r="AH546" t="str">
            <v>GULTEKADI</v>
          </cell>
          <cell r="AL546">
            <v>2122</v>
          </cell>
          <cell r="AM546">
            <v>12355</v>
          </cell>
          <cell r="AN546">
            <v>25</v>
          </cell>
          <cell r="AO546">
            <v>54</v>
          </cell>
          <cell r="AP546" t="str">
            <v>FLOW</v>
          </cell>
          <cell r="AU546" t="str">
            <v>NPA</v>
          </cell>
          <cell r="AV546" t="str">
            <v>MH24BV4802</v>
          </cell>
          <cell r="AW546" t="str">
            <v>SPLENDOR PLUS BS6 I3S DRS CAST FI</v>
          </cell>
          <cell r="AX546">
            <v>45757</v>
          </cell>
          <cell r="AY546">
            <v>18</v>
          </cell>
          <cell r="AZ546" t="str">
            <v>02.07.26</v>
          </cell>
          <cell r="BA546" t="str">
            <v>VIJAY NIKAM</v>
          </cell>
          <cell r="CA546">
            <v>1</v>
          </cell>
          <cell r="ER546">
            <v>1</v>
          </cell>
          <cell r="ES546">
            <v>1</v>
          </cell>
          <cell r="ET546" t="str">
            <v>DUWT0031</v>
          </cell>
          <cell r="EU546" t="str">
            <v>G2_ZtDYkZc</v>
          </cell>
          <cell r="EV546" t="str">
            <v>Allocated</v>
          </cell>
          <cell r="EW546" t="e">
            <v>#N/A</v>
          </cell>
          <cell r="EX546" t="e">
            <v>#N/A</v>
          </cell>
          <cell r="EY546" t="e">
            <v>#N/A</v>
          </cell>
        </row>
        <row r="547">
          <cell r="A547">
            <v>459445373</v>
          </cell>
          <cell r="B547" t="str">
            <v>RAMA NITIN ADMANE</v>
          </cell>
          <cell r="C547" t="str">
            <v>ONLINE</v>
          </cell>
          <cell r="D547" t="str">
            <v>25.07.26</v>
          </cell>
          <cell r="E547">
            <v>4700</v>
          </cell>
          <cell r="I547">
            <v>4550</v>
          </cell>
          <cell r="J547">
            <v>3311</v>
          </cell>
          <cell r="K547">
            <v>3391</v>
          </cell>
          <cell r="L547">
            <v>3161</v>
          </cell>
          <cell r="M547">
            <v>1</v>
          </cell>
          <cell r="N547" t="str">
            <v xml:space="preserve">STABLE </v>
          </cell>
          <cell r="O547" t="str">
            <v>PAID</v>
          </cell>
          <cell r="P547" t="str">
            <v>SUNNY SHINDE</v>
          </cell>
          <cell r="Q547">
            <v>12199.55</v>
          </cell>
          <cell r="R547">
            <v>80</v>
          </cell>
          <cell r="S547">
            <v>0</v>
          </cell>
          <cell r="T547">
            <v>6750</v>
          </cell>
          <cell r="U547" t="str">
            <v>22.06.26</v>
          </cell>
          <cell r="V547">
            <v>1.2981279676419665E-2</v>
          </cell>
          <cell r="W547">
            <v>6.4254674965223148E-4</v>
          </cell>
          <cell r="X547" t="str">
            <v xml:space="preserve">STABLE </v>
          </cell>
          <cell r="Y547" t="str">
            <v>PTP</v>
          </cell>
          <cell r="Z547" t="str">
            <v>PTP</v>
          </cell>
          <cell r="AA547" t="str">
            <v>PTP</v>
          </cell>
          <cell r="AC547">
            <v>23</v>
          </cell>
          <cell r="AD547" t="str">
            <v>CAVA</v>
          </cell>
          <cell r="AF547" t="str">
            <v>-</v>
          </cell>
          <cell r="AH547" t="str">
            <v>PASHAN</v>
          </cell>
          <cell r="AL547">
            <v>3311</v>
          </cell>
          <cell r="AM547">
            <v>12199.55</v>
          </cell>
          <cell r="AN547">
            <v>26</v>
          </cell>
          <cell r="AO547">
            <v>25</v>
          </cell>
          <cell r="AP547" t="str">
            <v>STABLE</v>
          </cell>
          <cell r="AU547" t="str">
            <v>REGULAR</v>
          </cell>
          <cell r="AV547" t="str">
            <v>MH44AC1790</v>
          </cell>
          <cell r="AW547" t="str">
            <v>HONDA UNICORN 160 BSVI</v>
          </cell>
          <cell r="AX547">
            <v>45156</v>
          </cell>
          <cell r="AY547">
            <v>36</v>
          </cell>
          <cell r="AZ547" t="str">
            <v>02.07.26</v>
          </cell>
          <cell r="BA547" t="str">
            <v>KAILASH ATKARI</v>
          </cell>
          <cell r="BL547">
            <v>1</v>
          </cell>
          <cell r="CA547">
            <v>1</v>
          </cell>
          <cell r="DH547">
            <v>1</v>
          </cell>
          <cell r="DT547">
            <v>1</v>
          </cell>
          <cell r="ER547">
            <v>4</v>
          </cell>
          <cell r="ES547">
            <v>1</v>
          </cell>
          <cell r="ET547" t="str">
            <v>DUWT0023</v>
          </cell>
          <cell r="EU547" t="str">
            <v>GPJtMoxS_EI7</v>
          </cell>
          <cell r="EV547" t="str">
            <v>Allocated</v>
          </cell>
          <cell r="EW547" t="str">
            <v>Left Message (LMCB)</v>
          </cell>
          <cell r="EX547" t="str">
            <v xml:space="preserve">Customer not available lm with relatives husband </v>
          </cell>
          <cell r="EY547">
            <v>46207</v>
          </cell>
        </row>
        <row r="548">
          <cell r="A548">
            <v>458467971</v>
          </cell>
          <cell r="B548" t="str">
            <v>DHANANJAY SURYAKANT ROKADE</v>
          </cell>
          <cell r="I548">
            <v>6388</v>
          </cell>
          <cell r="J548">
            <v>12188</v>
          </cell>
          <cell r="K548">
            <v>6117</v>
          </cell>
          <cell r="L548">
            <v>18576</v>
          </cell>
          <cell r="M548">
            <v>2</v>
          </cell>
          <cell r="N548" t="str">
            <v>FLOW</v>
          </cell>
          <cell r="O548" t="str">
            <v>UNPAID</v>
          </cell>
          <cell r="P548" t="str">
            <v>SACHIN KHAPRE</v>
          </cell>
          <cell r="Q548">
            <v>12099.6</v>
          </cell>
          <cell r="R548">
            <v>317</v>
          </cell>
          <cell r="S548">
            <v>0</v>
          </cell>
          <cell r="T548">
            <v>2700</v>
          </cell>
          <cell r="U548" t="str">
            <v>-</v>
          </cell>
          <cell r="V548">
            <v>0.10976426211483717</v>
          </cell>
          <cell r="W548">
            <v>2.2496818333417271E-3</v>
          </cell>
          <cell r="X548" t="str">
            <v xml:space="preserve">STABLE </v>
          </cell>
          <cell r="Y548" t="str">
            <v>PTP</v>
          </cell>
          <cell r="Z548" t="str">
            <v>-</v>
          </cell>
          <cell r="AA548" t="str">
            <v>PTP</v>
          </cell>
          <cell r="AC548">
            <v>30</v>
          </cell>
          <cell r="AD548" t="str">
            <v>CAVNA</v>
          </cell>
          <cell r="AF548" t="str">
            <v>-</v>
          </cell>
          <cell r="AH548" t="str">
            <v>KHED SHIVAPUR</v>
          </cell>
          <cell r="AL548">
            <v>12188</v>
          </cell>
          <cell r="AM548">
            <v>12099.6</v>
          </cell>
          <cell r="AN548">
            <v>57</v>
          </cell>
          <cell r="AO548">
            <v>86</v>
          </cell>
          <cell r="AP548" t="str">
            <v>FLOW</v>
          </cell>
          <cell r="AU548" t="str">
            <v>REGULAR</v>
          </cell>
          <cell r="AV548" t="str">
            <v>MH14KX3439</v>
          </cell>
          <cell r="AW548" t="str">
            <v>HUNTER 350 REBEL BLACK</v>
          </cell>
          <cell r="AX548">
            <v>45085</v>
          </cell>
          <cell r="AY548">
            <v>36</v>
          </cell>
          <cell r="AZ548" t="str">
            <v>02.07.26</v>
          </cell>
          <cell r="BA548" t="str">
            <v>KAILASH ATKARI</v>
          </cell>
          <cell r="BL548">
            <v>1</v>
          </cell>
          <cell r="CV548">
            <v>1</v>
          </cell>
          <cell r="DB548">
            <v>1</v>
          </cell>
          <cell r="DQ548">
            <v>1</v>
          </cell>
          <cell r="EC548">
            <v>1</v>
          </cell>
          <cell r="ER548">
            <v>5</v>
          </cell>
          <cell r="ES548">
            <v>1</v>
          </cell>
          <cell r="ET548" t="str">
            <v>ZBHT0015</v>
          </cell>
          <cell r="EU548" t="str">
            <v>k2Hk3TYSKQDc</v>
          </cell>
          <cell r="EV548" t="str">
            <v>Allocated</v>
          </cell>
          <cell r="EW548" t="str">
            <v>Promise To Pay (PTP)</v>
          </cell>
          <cell r="EX548" t="str">
            <v>Visited at customer residence address. Customer not meet at home discus about due amount with customer brother ( Rushikesh ) . Customer brother promise to pay emi after 7/8 days. Vehicle with brother.</v>
          </cell>
          <cell r="EY548">
            <v>46218</v>
          </cell>
        </row>
        <row r="549">
          <cell r="A549">
            <v>458564938</v>
          </cell>
          <cell r="B549" t="str">
            <v>SOMNATH UDAYBHAN CHAND</v>
          </cell>
          <cell r="I549">
            <v>2133</v>
          </cell>
          <cell r="J549">
            <v>12759</v>
          </cell>
          <cell r="K549">
            <v>2712</v>
          </cell>
          <cell r="L549">
            <v>14892</v>
          </cell>
          <cell r="M549">
            <v>6</v>
          </cell>
          <cell r="N549" t="str">
            <v>FLOW</v>
          </cell>
          <cell r="O549" t="str">
            <v>UNPAID</v>
          </cell>
          <cell r="P549" t="str">
            <v>SACHIN KHAPRE</v>
          </cell>
          <cell r="Q549">
            <v>12035.56</v>
          </cell>
          <cell r="R549">
            <v>618</v>
          </cell>
          <cell r="S549">
            <v>0</v>
          </cell>
          <cell r="T549">
            <v>3600</v>
          </cell>
          <cell r="U549" t="str">
            <v>-</v>
          </cell>
          <cell r="V549">
            <v>0.30669394973358244</v>
          </cell>
          <cell r="W549">
            <v>5.2607716149507492E-3</v>
          </cell>
          <cell r="X549" t="str">
            <v>FLOW</v>
          </cell>
          <cell r="Y549" t="str">
            <v>NC</v>
          </cell>
          <cell r="Z549" t="str">
            <v>-</v>
          </cell>
          <cell r="AA549" t="str">
            <v>NC</v>
          </cell>
          <cell r="AB549" t="str">
            <v>Shifted</v>
          </cell>
          <cell r="AD549" t="str">
            <v>CNAVNA</v>
          </cell>
          <cell r="AF549" t="str">
            <v>ELG</v>
          </cell>
          <cell r="AH549" t="str">
            <v>RAHATNI</v>
          </cell>
          <cell r="AL549">
            <v>12759</v>
          </cell>
          <cell r="AM549">
            <v>12035.56</v>
          </cell>
          <cell r="AN549">
            <v>177</v>
          </cell>
          <cell r="AO549">
            <v>206</v>
          </cell>
          <cell r="AP549" t="str">
            <v>FLOW</v>
          </cell>
          <cell r="AU549" t="str">
            <v>NPA</v>
          </cell>
          <cell r="AV549" t="str">
            <v>MH14KX0361</v>
          </cell>
          <cell r="AW549" t="str">
            <v>SPLENDOR PLUS I3S BS6 FI DRUM SELF</v>
          </cell>
          <cell r="AX549">
            <v>45092</v>
          </cell>
          <cell r="AY549">
            <v>36</v>
          </cell>
          <cell r="AZ549" t="str">
            <v>02.07.26</v>
          </cell>
          <cell r="BA549" t="str">
            <v>KAILASH ATKARI</v>
          </cell>
          <cell r="BL549">
            <v>1</v>
          </cell>
          <cell r="BX549">
            <v>1</v>
          </cell>
          <cell r="ER549">
            <v>2</v>
          </cell>
          <cell r="ES549">
            <v>1</v>
          </cell>
          <cell r="ET549" t="str">
            <v>ZBHT0015</v>
          </cell>
          <cell r="EU549" t="str">
            <v>B6Bq7RnF657</v>
          </cell>
          <cell r="EV549" t="str">
            <v>Allocated</v>
          </cell>
          <cell r="EW549" t="str">
            <v>Shifted (NC_SFTD)</v>
          </cell>
          <cell r="EX549" t="str">
            <v>Visited at customer residence address. Customer is shiffted other place long time near residence people sd. Vehicle status not available.</v>
          </cell>
          <cell r="EY549">
            <v>46207</v>
          </cell>
        </row>
        <row r="550">
          <cell r="A550">
            <v>463729101</v>
          </cell>
          <cell r="B550" t="str">
            <v>TAJUDDIN NIZAMUDDIN ANSARI</v>
          </cell>
          <cell r="I550">
            <v>4132</v>
          </cell>
          <cell r="J550">
            <v>4132</v>
          </cell>
          <cell r="K550">
            <v>4201</v>
          </cell>
          <cell r="L550">
            <v>8264</v>
          </cell>
          <cell r="M550">
            <v>1</v>
          </cell>
          <cell r="N550" t="str">
            <v>FLOW</v>
          </cell>
          <cell r="O550" t="str">
            <v>UNPAID</v>
          </cell>
          <cell r="P550" t="str">
            <v>UDAY SOHANE</v>
          </cell>
          <cell r="Q550">
            <v>11935</v>
          </cell>
          <cell r="R550">
            <v>69</v>
          </cell>
          <cell r="S550">
            <v>0</v>
          </cell>
          <cell r="T550">
            <v>1350</v>
          </cell>
          <cell r="U550" t="str">
            <v>-</v>
          </cell>
          <cell r="V550">
            <v>1.001873616988392E-2</v>
          </cell>
          <cell r="W550">
            <v>6.2861297810979776E-4</v>
          </cell>
          <cell r="X550" t="str">
            <v>FLOW</v>
          </cell>
          <cell r="Y550" t="str">
            <v>NC</v>
          </cell>
          <cell r="Z550" t="str">
            <v>-</v>
          </cell>
          <cell r="AA550" t="str">
            <v>NC</v>
          </cell>
          <cell r="AB550" t="str">
            <v>Shifted</v>
          </cell>
          <cell r="AD550" t="str">
            <v>CNAVNA</v>
          </cell>
          <cell r="AF550" t="str">
            <v>-</v>
          </cell>
          <cell r="AH550" t="str">
            <v>BHOSARI</v>
          </cell>
          <cell r="AL550">
            <v>5551</v>
          </cell>
          <cell r="AM550">
            <v>11935</v>
          </cell>
          <cell r="AN550">
            <v>26</v>
          </cell>
          <cell r="AO550">
            <v>55</v>
          </cell>
          <cell r="AP550" t="str">
            <v>FLOW</v>
          </cell>
          <cell r="AU550" t="str">
            <v>REGULAR</v>
          </cell>
          <cell r="AV550" t="str">
            <v>MH14LT2247</v>
          </cell>
          <cell r="AW550" t="str">
            <v>SPLENDOR PLUS BS6 I3S DRS CAST FI</v>
          </cell>
          <cell r="AX550">
            <v>45516</v>
          </cell>
          <cell r="AY550">
            <v>24</v>
          </cell>
          <cell r="AZ550" t="str">
            <v>10.07.26</v>
          </cell>
          <cell r="BA550" t="str">
            <v>VIJAY NIKAM</v>
          </cell>
          <cell r="CS550">
            <v>1</v>
          </cell>
          <cell r="ER550">
            <v>1</v>
          </cell>
          <cell r="ES550">
            <v>1</v>
          </cell>
          <cell r="ET550" t="str">
            <v>DUWT0025</v>
          </cell>
        </row>
        <row r="551">
          <cell r="A551">
            <v>458963031</v>
          </cell>
          <cell r="B551" t="str">
            <v>KOLPE ATUL THAKARAM</v>
          </cell>
          <cell r="I551">
            <v>3084</v>
          </cell>
          <cell r="J551">
            <v>9132</v>
          </cell>
          <cell r="K551">
            <v>3301</v>
          </cell>
          <cell r="L551">
            <v>12216</v>
          </cell>
          <cell r="M551">
            <v>3</v>
          </cell>
          <cell r="N551" t="str">
            <v>FLOW</v>
          </cell>
          <cell r="O551" t="str">
            <v>UNPAID</v>
          </cell>
          <cell r="P551" t="str">
            <v>AMOL DHUMAL</v>
          </cell>
          <cell r="Q551">
            <v>11803.8</v>
          </cell>
          <cell r="R551">
            <v>337</v>
          </cell>
          <cell r="S551">
            <v>0</v>
          </cell>
          <cell r="T551">
            <v>6711</v>
          </cell>
          <cell r="U551" t="str">
            <v>-</v>
          </cell>
          <cell r="V551">
            <v>1.541296510608273E-2</v>
          </cell>
          <cell r="W551">
            <v>3.7804381551457961E-3</v>
          </cell>
          <cell r="X551" t="str">
            <v>FLOW</v>
          </cell>
          <cell r="Y551" t="str">
            <v>BPTP</v>
          </cell>
          <cell r="Z551" t="str">
            <v>-</v>
          </cell>
          <cell r="AA551" t="str">
            <v>BPTP</v>
          </cell>
          <cell r="AB551" t="str">
            <v>Financail problem</v>
          </cell>
          <cell r="AD551" t="str">
            <v>CAVNA</v>
          </cell>
          <cell r="AF551" t="str">
            <v>ELG</v>
          </cell>
          <cell r="AH551" t="str">
            <v>KOREGAON BHIMA</v>
          </cell>
          <cell r="AL551">
            <v>9132</v>
          </cell>
          <cell r="AM551">
            <v>11803.8</v>
          </cell>
          <cell r="AN551">
            <v>87</v>
          </cell>
          <cell r="AO551">
            <v>116</v>
          </cell>
          <cell r="AP551" t="str">
            <v>FLOW</v>
          </cell>
          <cell r="AU551" t="str">
            <v>NPA</v>
          </cell>
          <cell r="AV551" t="str">
            <v>MH12VX3801</v>
          </cell>
          <cell r="AW551" t="str">
            <v>SPLENDOR PLUS I3S BS6 FI DRUM SELF</v>
          </cell>
          <cell r="AX551">
            <v>45119</v>
          </cell>
          <cell r="AY551">
            <v>36</v>
          </cell>
          <cell r="AZ551" t="str">
            <v>02.07.26</v>
          </cell>
          <cell r="BA551" t="str">
            <v>KAILASH ATKARI</v>
          </cell>
          <cell r="BX551">
            <v>1</v>
          </cell>
          <cell r="ER551">
            <v>1</v>
          </cell>
          <cell r="ES551">
            <v>1</v>
          </cell>
          <cell r="ET551" t="str">
            <v>ZBHT0024</v>
          </cell>
          <cell r="EU551" t="str">
            <v>G2fB-TzcpDIc</v>
          </cell>
          <cell r="EV551" t="str">
            <v>Allocated</v>
          </cell>
          <cell r="EW551" t="str">
            <v>Left Message (LMCB)</v>
          </cell>
          <cell r="EX551" t="str">
            <v xml:space="preserve">Meet mother </v>
          </cell>
          <cell r="EY551">
            <v>46211</v>
          </cell>
        </row>
        <row r="552">
          <cell r="A552">
            <v>466304114</v>
          </cell>
          <cell r="B552" t="str">
            <v>SHRAVANI JANARDAN SHINDE JANARDAN SHINDE</v>
          </cell>
          <cell r="C552" t="str">
            <v>ONLINE</v>
          </cell>
          <cell r="D552" t="str">
            <v>28.07.26</v>
          </cell>
          <cell r="E552">
            <v>2100</v>
          </cell>
          <cell r="I552">
            <v>1011</v>
          </cell>
          <cell r="J552">
            <v>1011</v>
          </cell>
          <cell r="K552">
            <v>1012</v>
          </cell>
          <cell r="L552">
            <v>-78</v>
          </cell>
          <cell r="M552">
            <v>1</v>
          </cell>
          <cell r="N552" t="str">
            <v>RB</v>
          </cell>
          <cell r="O552" t="str">
            <v>PAID</v>
          </cell>
          <cell r="P552" t="str">
            <v>SWAPNIL JADHAV</v>
          </cell>
          <cell r="Q552">
            <v>11775</v>
          </cell>
          <cell r="R552">
            <v>1</v>
          </cell>
          <cell r="S552">
            <v>0</v>
          </cell>
          <cell r="T552">
            <v>2641</v>
          </cell>
          <cell r="U552" t="str">
            <v>-</v>
          </cell>
          <cell r="V552">
            <v>1.014756384827783E-2</v>
          </cell>
          <cell r="W552">
            <v>6.2018582465378036E-4</v>
          </cell>
          <cell r="X552" t="str">
            <v xml:space="preserve">STABLE </v>
          </cell>
          <cell r="Y552" t="str">
            <v>PAID</v>
          </cell>
          <cell r="Z552" t="str">
            <v>-</v>
          </cell>
          <cell r="AA552" t="str">
            <v>PTP</v>
          </cell>
          <cell r="AC552">
            <v>24</v>
          </cell>
          <cell r="AF552" t="str">
            <v>-</v>
          </cell>
          <cell r="AH552" t="str">
            <v>DHAYARI</v>
          </cell>
          <cell r="AL552">
            <v>3653</v>
          </cell>
          <cell r="AM552">
            <v>11775</v>
          </cell>
          <cell r="AN552">
            <v>26</v>
          </cell>
          <cell r="AO552">
            <v>0</v>
          </cell>
          <cell r="AP552" t="str">
            <v>RB</v>
          </cell>
          <cell r="AU552" t="str">
            <v>REGULAR</v>
          </cell>
          <cell r="AV552" t="str">
            <v>MH12XC7868</v>
          </cell>
          <cell r="AW552" t="str">
            <v>BAJAJ PULSAR N250</v>
          </cell>
          <cell r="AX552">
            <v>45818</v>
          </cell>
          <cell r="AY552">
            <v>24</v>
          </cell>
          <cell r="AZ552" t="str">
            <v>10.07.26</v>
          </cell>
          <cell r="BA552" t="str">
            <v>VIJAY NIKAM</v>
          </cell>
          <cell r="CM552">
            <v>1</v>
          </cell>
          <cell r="ER552">
            <v>1</v>
          </cell>
          <cell r="ES552">
            <v>1</v>
          </cell>
          <cell r="ET552" t="str">
            <v>DUWT0031</v>
          </cell>
        </row>
        <row r="553">
          <cell r="A553">
            <v>131472606</v>
          </cell>
          <cell r="B553" t="str">
            <v>ROHIT PRABHKAR DUTT</v>
          </cell>
          <cell r="C553" t="str">
            <v>ONLINE</v>
          </cell>
          <cell r="D553" t="str">
            <v>11.07.26</v>
          </cell>
          <cell r="E553">
            <v>18589</v>
          </cell>
          <cell r="H553" t="str">
            <v>CBC COLL</v>
          </cell>
          <cell r="I553">
            <v>5909</v>
          </cell>
          <cell r="J553">
            <v>5909</v>
          </cell>
          <cell r="K553">
            <v>5914</v>
          </cell>
          <cell r="L553">
            <v>-6771</v>
          </cell>
          <cell r="M553">
            <v>1</v>
          </cell>
          <cell r="N553" t="str">
            <v>RB</v>
          </cell>
          <cell r="O553" t="str">
            <v>PAID</v>
          </cell>
          <cell r="P553" t="str">
            <v>SACHIN KHAPRE</v>
          </cell>
          <cell r="Q553">
            <v>11612.82</v>
          </cell>
          <cell r="R553">
            <v>5</v>
          </cell>
          <cell r="S553">
            <v>6247</v>
          </cell>
          <cell r="T553">
            <v>6247</v>
          </cell>
          <cell r="U553" t="str">
            <v>-</v>
          </cell>
          <cell r="V553">
            <v>1.3889997101032654E-2</v>
          </cell>
          <cell r="W553">
            <v>6.1164385123192472E-4</v>
          </cell>
          <cell r="X553" t="str">
            <v>RB</v>
          </cell>
          <cell r="Y553" t="str">
            <v>PAID</v>
          </cell>
          <cell r="Z553" t="str">
            <v>-</v>
          </cell>
          <cell r="AA553" t="str">
            <v>PAID</v>
          </cell>
          <cell r="AD553" t="str">
            <v>CAVA</v>
          </cell>
          <cell r="AF553" t="str">
            <v>-</v>
          </cell>
          <cell r="AH553" t="str">
            <v>PIMPARI</v>
          </cell>
          <cell r="AL553">
            <v>12161</v>
          </cell>
          <cell r="AM553">
            <v>11612.82</v>
          </cell>
          <cell r="AN553">
            <v>26</v>
          </cell>
          <cell r="AO553">
            <v>0</v>
          </cell>
          <cell r="AP553" t="str">
            <v>RB</v>
          </cell>
          <cell r="AU553" t="str">
            <v>REGULAR</v>
          </cell>
          <cell r="AV553" t="str">
            <v>MH14KE4451</v>
          </cell>
          <cell r="AW553" t="str">
            <v>METEOR 350 STELLAR BLACK</v>
          </cell>
          <cell r="AX553">
            <v>44740</v>
          </cell>
          <cell r="AY553">
            <v>48</v>
          </cell>
          <cell r="AZ553" t="str">
            <v>10.07.26</v>
          </cell>
          <cell r="BA553" t="str">
            <v>KAILASH ATKARI</v>
          </cell>
          <cell r="CG553">
            <v>1</v>
          </cell>
          <cell r="ER553">
            <v>1</v>
          </cell>
          <cell r="ES553">
            <v>1</v>
          </cell>
          <cell r="ET553" t="str">
            <v>ZBHT0015</v>
          </cell>
        </row>
        <row r="554">
          <cell r="A554">
            <v>459770999</v>
          </cell>
          <cell r="B554" t="str">
            <v>ROHINI SHIVAJI HOLGUNDE</v>
          </cell>
          <cell r="C554" t="str">
            <v>ONLINE</v>
          </cell>
          <cell r="D554" t="str">
            <v>24.07.26</v>
          </cell>
          <cell r="E554">
            <v>6750</v>
          </cell>
          <cell r="I554">
            <v>3035</v>
          </cell>
          <cell r="J554">
            <v>2740</v>
          </cell>
          <cell r="K554">
            <v>2752</v>
          </cell>
          <cell r="L554">
            <v>-975</v>
          </cell>
          <cell r="M554">
            <v>1</v>
          </cell>
          <cell r="N554" t="str">
            <v>RB</v>
          </cell>
          <cell r="O554" t="str">
            <v>PAID</v>
          </cell>
          <cell r="P554" t="str">
            <v>AMOL DHUMAL</v>
          </cell>
          <cell r="Q554">
            <v>11526.01</v>
          </cell>
          <cell r="R554">
            <v>12</v>
          </cell>
          <cell r="S554">
            <v>0</v>
          </cell>
          <cell r="T554">
            <v>450</v>
          </cell>
          <cell r="U554" t="str">
            <v>-</v>
          </cell>
          <cell r="V554">
            <v>7.243532524334643E-3</v>
          </cell>
          <cell r="W554">
            <v>6.0707159378494433E-4</v>
          </cell>
          <cell r="X554" t="str">
            <v xml:space="preserve">STABLE </v>
          </cell>
          <cell r="Y554" t="str">
            <v>PAID</v>
          </cell>
          <cell r="Z554" t="str">
            <v>-</v>
          </cell>
          <cell r="AA554" t="str">
            <v>PTP</v>
          </cell>
          <cell r="AC554">
            <v>24</v>
          </cell>
          <cell r="AD554" t="str">
            <v>CAVA</v>
          </cell>
          <cell r="AF554" t="str">
            <v>-</v>
          </cell>
          <cell r="AH554" t="str">
            <v>URALGAON</v>
          </cell>
          <cell r="AL554">
            <v>3202</v>
          </cell>
          <cell r="AM554">
            <v>11526.01</v>
          </cell>
          <cell r="AN554">
            <v>26</v>
          </cell>
          <cell r="AO554">
            <v>0</v>
          </cell>
          <cell r="AP554" t="str">
            <v>RB</v>
          </cell>
          <cell r="AU554" t="str">
            <v>REGULAR</v>
          </cell>
          <cell r="AV554" t="str">
            <v>MH12XD1693</v>
          </cell>
          <cell r="AW554" t="str">
            <v>SPLENDOR PLUS I3S XTEC</v>
          </cell>
          <cell r="AX554">
            <v>45184</v>
          </cell>
          <cell r="AY554">
            <v>36</v>
          </cell>
          <cell r="AZ554" t="str">
            <v>10.07.26</v>
          </cell>
          <cell r="BA554" t="str">
            <v>KAILASH ATKARI</v>
          </cell>
          <cell r="CP554">
            <v>1</v>
          </cell>
          <cell r="ER554">
            <v>1</v>
          </cell>
          <cell r="ES554">
            <v>1</v>
          </cell>
          <cell r="ET554" t="str">
            <v>ZBHT0024</v>
          </cell>
        </row>
        <row r="555">
          <cell r="A555">
            <v>140151869</v>
          </cell>
          <cell r="B555" t="str">
            <v>SHUBHRA BHUSHAN WAGH</v>
          </cell>
          <cell r="I555">
            <v>2969</v>
          </cell>
          <cell r="J555">
            <v>11869</v>
          </cell>
          <cell r="K555">
            <v>-2347</v>
          </cell>
          <cell r="L555">
            <v>14838</v>
          </cell>
          <cell r="M555">
            <v>6</v>
          </cell>
          <cell r="N555" t="str">
            <v>FLOW</v>
          </cell>
          <cell r="O555" t="str">
            <v>UNPAID</v>
          </cell>
          <cell r="P555" t="str">
            <v>SACHIN KHAPRE</v>
          </cell>
          <cell r="Q555">
            <v>11450.34</v>
          </cell>
          <cell r="R555">
            <v>629</v>
          </cell>
          <cell r="S555">
            <v>0</v>
          </cell>
          <cell r="T555">
            <v>1870.88</v>
          </cell>
          <cell r="U555" t="str">
            <v>FLOW</v>
          </cell>
          <cell r="V555">
            <v>0.29178118844427914</v>
          </cell>
          <cell r="W555">
            <v>5.0049705749907088E-3</v>
          </cell>
          <cell r="X555" t="str">
            <v>FLOW</v>
          </cell>
          <cell r="Y555" t="str">
            <v>NC</v>
          </cell>
          <cell r="Z555" t="str">
            <v>NC</v>
          </cell>
          <cell r="AA555" t="str">
            <v>NC</v>
          </cell>
          <cell r="AB555" t="str">
            <v>Add not found</v>
          </cell>
          <cell r="AD555" t="str">
            <v>CNAVNA</v>
          </cell>
          <cell r="AF555" t="str">
            <v>ELG</v>
          </cell>
          <cell r="AH555" t="str">
            <v>NEW SANGAVI</v>
          </cell>
          <cell r="AL555">
            <v>11869</v>
          </cell>
          <cell r="AM555">
            <v>11450.34</v>
          </cell>
          <cell r="AN555">
            <v>176</v>
          </cell>
          <cell r="AO555">
            <v>205</v>
          </cell>
          <cell r="AP555" t="str">
            <v>FLOW</v>
          </cell>
          <cell r="AU555" t="str">
            <v>NPA</v>
          </cell>
          <cell r="AV555" t="str">
            <v>MH14KT0529</v>
          </cell>
          <cell r="AW555" t="str">
            <v>SPLENDOR PLUS DRS CAST FI BLACK</v>
          </cell>
          <cell r="AX555">
            <v>45008</v>
          </cell>
          <cell r="AY555">
            <v>36</v>
          </cell>
          <cell r="AZ555" t="str">
            <v>02.07.26</v>
          </cell>
          <cell r="BA555" t="str">
            <v>KAILASH ATKARI</v>
          </cell>
          <cell r="BX555">
            <v>2</v>
          </cell>
          <cell r="ER555">
            <v>2</v>
          </cell>
          <cell r="ES555">
            <v>1</v>
          </cell>
          <cell r="ET555" t="str">
            <v>ZBHT0015</v>
          </cell>
          <cell r="EU555" t="str">
            <v>A2ZMEs6GnF7</v>
          </cell>
          <cell r="EV555" t="str">
            <v>Allocated</v>
          </cell>
          <cell r="EW555" t="str">
            <v>No Such Person (NC_NSP)</v>
          </cell>
          <cell r="EX555" t="str">
            <v>Visited at customer given address but no buddy know customer this areas.</v>
          </cell>
          <cell r="EY555">
            <v>46211</v>
          </cell>
        </row>
        <row r="556">
          <cell r="A556">
            <v>459101138</v>
          </cell>
          <cell r="B556" t="str">
            <v>NILESH CHANDRAKANT CHAVAN</v>
          </cell>
          <cell r="C556" t="str">
            <v>COLLECT</v>
          </cell>
          <cell r="D556" t="str">
            <v>16.07.26</v>
          </cell>
          <cell r="E556">
            <v>4000</v>
          </cell>
          <cell r="I556">
            <v>3661</v>
          </cell>
          <cell r="J556">
            <v>4324</v>
          </cell>
          <cell r="K556">
            <v>890</v>
          </cell>
          <cell r="L556">
            <v>3985</v>
          </cell>
          <cell r="M556">
            <v>2</v>
          </cell>
          <cell r="N556" t="str">
            <v xml:space="preserve">STABLE </v>
          </cell>
          <cell r="O556" t="str">
            <v>PAID</v>
          </cell>
          <cell r="P556" t="str">
            <v>SACHIN KHAPRE</v>
          </cell>
          <cell r="Q556">
            <v>11262</v>
          </cell>
          <cell r="R556">
            <v>227</v>
          </cell>
          <cell r="S556">
            <v>0</v>
          </cell>
          <cell r="T556">
            <v>6750</v>
          </cell>
          <cell r="U556" t="str">
            <v>-</v>
          </cell>
          <cell r="V556">
            <v>0.10216578398767696</v>
          </cell>
          <cell r="W556">
            <v>2.0939466434505712E-3</v>
          </cell>
          <cell r="X556" t="str">
            <v xml:space="preserve">STABLE </v>
          </cell>
          <cell r="Y556" t="str">
            <v>PAID</v>
          </cell>
          <cell r="Z556" t="str">
            <v>-</v>
          </cell>
          <cell r="AA556" t="str">
            <v>PAID</v>
          </cell>
          <cell r="AF556" t="str">
            <v>-</v>
          </cell>
          <cell r="AH556" t="str">
            <v>PIMPLE GURAV</v>
          </cell>
          <cell r="AL556">
            <v>4324</v>
          </cell>
          <cell r="AM556">
            <v>11262</v>
          </cell>
          <cell r="AN556">
            <v>57</v>
          </cell>
          <cell r="AO556">
            <v>55</v>
          </cell>
          <cell r="AP556" t="str">
            <v>STABLE</v>
          </cell>
          <cell r="AU556" t="str">
            <v>REGULAR</v>
          </cell>
          <cell r="AV556" t="str">
            <v>MH14KY2665</v>
          </cell>
          <cell r="AW556" t="str">
            <v>HONDA ACTIVA 6G H SMART</v>
          </cell>
          <cell r="AX556">
            <v>45131</v>
          </cell>
          <cell r="AY556">
            <v>36</v>
          </cell>
          <cell r="AZ556" t="str">
            <v>02.07.26</v>
          </cell>
          <cell r="BA556" t="str">
            <v>KAILASH ATKARI</v>
          </cell>
          <cell r="BX556">
            <v>1</v>
          </cell>
          <cell r="CV556">
            <v>2</v>
          </cell>
          <cell r="ER556">
            <v>3</v>
          </cell>
          <cell r="ES556">
            <v>1</v>
          </cell>
          <cell r="ET556" t="str">
            <v>ZBHT0015</v>
          </cell>
          <cell r="EU556" t="str">
            <v>G2hWaEcpNJz</v>
          </cell>
          <cell r="EV556" t="str">
            <v>Allocated</v>
          </cell>
          <cell r="EW556" t="str">
            <v>Promise To Pay (PTP)</v>
          </cell>
          <cell r="EX556" t="str">
            <v>Visited at customer residence address. Customer not meet at home discus about due amount with customer brother. Customer brother promise to pay emi after 7/8 days. Vehicle with brother.</v>
          </cell>
          <cell r="EY556">
            <v>46218</v>
          </cell>
        </row>
        <row r="557">
          <cell r="A557">
            <v>463254087</v>
          </cell>
          <cell r="B557" t="str">
            <v>SARSWATI BAPU DUNGHAV</v>
          </cell>
          <cell r="I557">
            <v>4397</v>
          </cell>
          <cell r="J557">
            <v>11191</v>
          </cell>
          <cell r="K557">
            <v>2655</v>
          </cell>
          <cell r="L557">
            <v>15588</v>
          </cell>
          <cell r="M557">
            <v>3</v>
          </cell>
          <cell r="N557" t="str">
            <v>FLOW</v>
          </cell>
          <cell r="O557" t="str">
            <v>UNPAID</v>
          </cell>
          <cell r="P557" t="str">
            <v>SACHIN KHAPRE</v>
          </cell>
          <cell r="Q557">
            <v>10977</v>
          </cell>
          <cell r="R557">
            <v>258</v>
          </cell>
          <cell r="S557">
            <v>0</v>
          </cell>
          <cell r="T557">
            <v>1350</v>
          </cell>
          <cell r="U557" t="str">
            <v>FLOW</v>
          </cell>
          <cell r="V557">
            <v>0.82939176426142802</v>
          </cell>
          <cell r="W557">
            <v>3.5156364585163598E-3</v>
          </cell>
          <cell r="X557" t="str">
            <v>FLOW</v>
          </cell>
          <cell r="Y557" t="str">
            <v>NC</v>
          </cell>
          <cell r="Z557" t="str">
            <v>NC</v>
          </cell>
          <cell r="AA557" t="str">
            <v>NC</v>
          </cell>
          <cell r="AB557" t="str">
            <v>Add not found</v>
          </cell>
          <cell r="AD557" t="str">
            <v>CNAVNA</v>
          </cell>
          <cell r="AF557" t="str">
            <v>ELG</v>
          </cell>
          <cell r="AH557" t="str">
            <v>KALEWADI</v>
          </cell>
          <cell r="AL557">
            <v>11191</v>
          </cell>
          <cell r="AM557">
            <v>10977</v>
          </cell>
          <cell r="AN557">
            <v>87</v>
          </cell>
          <cell r="AO557">
            <v>116</v>
          </cell>
          <cell r="AP557" t="str">
            <v>FLOW</v>
          </cell>
          <cell r="AU557" t="str">
            <v>REGULAR</v>
          </cell>
          <cell r="AV557" t="str">
            <v>MH14LQ9295</v>
          </cell>
          <cell r="AW557" t="str">
            <v>JUPITER BASIC</v>
          </cell>
          <cell r="AX557">
            <v>45462</v>
          </cell>
          <cell r="AY557">
            <v>24</v>
          </cell>
          <cell r="AZ557" t="str">
            <v>02.07.26</v>
          </cell>
          <cell r="BA557" t="str">
            <v>KAILASH ATKARI</v>
          </cell>
          <cell r="BC557">
            <v>1</v>
          </cell>
          <cell r="BI557">
            <v>1</v>
          </cell>
          <cell r="ER557">
            <v>2</v>
          </cell>
          <cell r="ES557">
            <v>1</v>
          </cell>
          <cell r="ET557" t="str">
            <v>ZBHT0015</v>
          </cell>
          <cell r="EU557" t="str">
            <v>B6AWxicLwc7</v>
          </cell>
          <cell r="EV557" t="str">
            <v>Allocated</v>
          </cell>
          <cell r="EW557" t="str">
            <v>Address Not Found (NC_ANF)</v>
          </cell>
          <cell r="EX557" t="str">
            <v>Visited at customer given address but address not found due to short address on system hence.</v>
          </cell>
          <cell r="EY557">
            <v>46206</v>
          </cell>
        </row>
        <row r="558">
          <cell r="A558">
            <v>460859858</v>
          </cell>
          <cell r="B558" t="str">
            <v>AMIT SUDAM WAYKAR</v>
          </cell>
          <cell r="I558">
            <v>3900</v>
          </cell>
          <cell r="J558">
            <v>11151</v>
          </cell>
          <cell r="K558">
            <v>3901</v>
          </cell>
          <cell r="L558">
            <v>15051</v>
          </cell>
          <cell r="M558">
            <v>3</v>
          </cell>
          <cell r="N558" t="str">
            <v>FLOW</v>
          </cell>
          <cell r="O558" t="str">
            <v>UNPAID</v>
          </cell>
          <cell r="P558" t="str">
            <v>MAHESH SHINDE</v>
          </cell>
          <cell r="Q558">
            <v>10975</v>
          </cell>
          <cell r="R558">
            <v>550</v>
          </cell>
          <cell r="S558">
            <v>0</v>
          </cell>
          <cell r="T558">
            <v>3600</v>
          </cell>
          <cell r="U558" t="str">
            <v>15.06.26</v>
          </cell>
          <cell r="V558">
            <v>0.62707119186378701</v>
          </cell>
          <cell r="W558">
            <v>3.5149959125641839E-3</v>
          </cell>
          <cell r="X558" t="str">
            <v xml:space="preserve">STABLE </v>
          </cell>
          <cell r="Y558" t="str">
            <v>PTP</v>
          </cell>
          <cell r="Z558" t="str">
            <v>PAID</v>
          </cell>
          <cell r="AA558" t="str">
            <v>PTP</v>
          </cell>
          <cell r="AC558">
            <v>25</v>
          </cell>
          <cell r="AD558" t="str">
            <v>CAVA</v>
          </cell>
          <cell r="AF558" t="str">
            <v>ELG</v>
          </cell>
          <cell r="AH558" t="str">
            <v>PIMPAL WANDI</v>
          </cell>
          <cell r="AL558">
            <v>11151</v>
          </cell>
          <cell r="AM558">
            <v>10975</v>
          </cell>
          <cell r="AN558">
            <v>87</v>
          </cell>
          <cell r="AO558">
            <v>116</v>
          </cell>
          <cell r="AP558" t="str">
            <v>FLOW</v>
          </cell>
          <cell r="AU558" t="str">
            <v>NPA</v>
          </cell>
          <cell r="AV558" t="str">
            <v>MH14LG7515</v>
          </cell>
          <cell r="AW558" t="str">
            <v>HERO XOOM 110 ZX</v>
          </cell>
          <cell r="AX558">
            <v>45254</v>
          </cell>
          <cell r="AY558">
            <v>30</v>
          </cell>
          <cell r="AZ558" t="str">
            <v>02.07.26</v>
          </cell>
          <cell r="BA558" t="str">
            <v>KAILASH ATKARI</v>
          </cell>
          <cell r="EO558">
            <v>1</v>
          </cell>
          <cell r="ER558">
            <v>1</v>
          </cell>
          <cell r="ES558">
            <v>1</v>
          </cell>
          <cell r="ET558" t="str">
            <v>DUWT0015</v>
          </cell>
          <cell r="EU558" t="e">
            <v>#N/A</v>
          </cell>
          <cell r="EV558" t="str">
            <v>Allocated</v>
          </cell>
          <cell r="EW558" t="str">
            <v>Promise To Pay (PTP)</v>
          </cell>
          <cell r="EX558" t="str">
            <v>Customer promise to pay 16 jul</v>
          </cell>
          <cell r="EY558">
            <v>46219</v>
          </cell>
        </row>
        <row r="559">
          <cell r="A559">
            <v>459315274</v>
          </cell>
          <cell r="B559" t="str">
            <v>MUKTA DINESH RATHOD</v>
          </cell>
          <cell r="H559" t="str">
            <v>BANK RB 28</v>
          </cell>
          <cell r="I559">
            <v>2936</v>
          </cell>
          <cell r="J559">
            <v>5374</v>
          </cell>
          <cell r="K559">
            <v>2482</v>
          </cell>
          <cell r="L559">
            <v>8310</v>
          </cell>
          <cell r="M559">
            <v>2</v>
          </cell>
          <cell r="N559" t="str">
            <v>RB</v>
          </cell>
          <cell r="O559" t="str">
            <v>UNPAID</v>
          </cell>
          <cell r="P559" t="str">
            <v>SUNNY SHINDE</v>
          </cell>
          <cell r="Q559">
            <v>10939.08</v>
          </cell>
          <cell r="R559">
            <v>44</v>
          </cell>
          <cell r="S559">
            <v>0</v>
          </cell>
          <cell r="T559">
            <v>0</v>
          </cell>
          <cell r="U559" t="str">
            <v>FLOW</v>
          </cell>
          <cell r="V559">
            <v>2.3708768549905897E-2</v>
          </cell>
          <cell r="W559">
            <v>2.0339060423048548E-3</v>
          </cell>
          <cell r="X559" t="str">
            <v>RB</v>
          </cell>
          <cell r="Y559" t="str">
            <v>PAID</v>
          </cell>
          <cell r="Z559" t="str">
            <v>NC</v>
          </cell>
          <cell r="AA559" t="str">
            <v>NC</v>
          </cell>
          <cell r="AB559" t="str">
            <v>Add not found</v>
          </cell>
          <cell r="AF559" t="str">
            <v>-</v>
          </cell>
          <cell r="AH559" t="str">
            <v>SUS</v>
          </cell>
          <cell r="AL559">
            <v>5374</v>
          </cell>
          <cell r="AM559">
            <v>10939.08</v>
          </cell>
          <cell r="AN559">
            <v>57</v>
          </cell>
          <cell r="AO559">
            <v>25</v>
          </cell>
          <cell r="AP559" t="str">
            <v>STABLE</v>
          </cell>
          <cell r="AU559" t="str">
            <v>REGULAR</v>
          </cell>
          <cell r="AV559" t="str">
            <v>MH12VU7549</v>
          </cell>
          <cell r="AW559" t="str">
            <v>SPLENDOR PLUS I3S BS6 FI DRUM SELF</v>
          </cell>
          <cell r="AX559">
            <v>45147</v>
          </cell>
          <cell r="AY559">
            <v>36</v>
          </cell>
          <cell r="AZ559" t="str">
            <v>02.07.26</v>
          </cell>
          <cell r="BA559" t="str">
            <v>KAILASH ATKARI</v>
          </cell>
          <cell r="BL559">
            <v>1</v>
          </cell>
          <cell r="DE559">
            <v>1</v>
          </cell>
          <cell r="ER559">
            <v>2</v>
          </cell>
          <cell r="ES559">
            <v>1</v>
          </cell>
          <cell r="ET559" t="str">
            <v>DUWT0023</v>
          </cell>
          <cell r="EU559" t="str">
            <v>G2Wu3_Ysv9</v>
          </cell>
          <cell r="EV559" t="str">
            <v>Allocated</v>
          </cell>
          <cell r="EW559" t="str">
            <v>Address Not Found (NC_ANF)</v>
          </cell>
          <cell r="EX559" t="str">
            <v xml:space="preserve">Customer residence address not found </v>
          </cell>
          <cell r="EY559">
            <v>46207</v>
          </cell>
        </row>
        <row r="560">
          <cell r="A560">
            <v>463022170</v>
          </cell>
          <cell r="B560" t="str">
            <v>CHETAN SURESHARAO CHAUKADE</v>
          </cell>
          <cell r="I560">
            <v>5571</v>
          </cell>
          <cell r="J560">
            <v>11142</v>
          </cell>
          <cell r="K560">
            <v>5940</v>
          </cell>
          <cell r="L560">
            <v>16713</v>
          </cell>
          <cell r="M560">
            <v>2</v>
          </cell>
          <cell r="N560" t="str">
            <v>FLOW</v>
          </cell>
          <cell r="O560" t="str">
            <v>UNPAID</v>
          </cell>
          <cell r="P560" t="str">
            <v>TANAJI SURVASE</v>
          </cell>
          <cell r="Q560">
            <v>10870</v>
          </cell>
          <cell r="R560">
            <v>369</v>
          </cell>
          <cell r="S560">
            <v>0</v>
          </cell>
          <cell r="T560">
            <v>5400</v>
          </cell>
          <cell r="U560" t="str">
            <v>STABLE</v>
          </cell>
          <cell r="V560">
            <v>2.8547850425651861E-2</v>
          </cell>
          <cell r="W560">
            <v>2.0210619796046624E-3</v>
          </cell>
          <cell r="X560" t="str">
            <v xml:space="preserve">STABLE </v>
          </cell>
          <cell r="Y560" t="str">
            <v>MPTP</v>
          </cell>
          <cell r="Z560" t="str">
            <v>PTP</v>
          </cell>
          <cell r="AA560" t="str">
            <v>MPTP</v>
          </cell>
          <cell r="AB560" t="str">
            <v>Shifted</v>
          </cell>
          <cell r="AC560">
            <v>28</v>
          </cell>
          <cell r="AD560" t="str">
            <v>CAVNA</v>
          </cell>
          <cell r="AF560" t="str">
            <v>-</v>
          </cell>
          <cell r="AH560" t="str">
            <v>WAKAD</v>
          </cell>
          <cell r="AL560">
            <v>11142</v>
          </cell>
          <cell r="AM560">
            <v>10870</v>
          </cell>
          <cell r="AN560">
            <v>57</v>
          </cell>
          <cell r="AO560">
            <v>86</v>
          </cell>
          <cell r="AP560" t="str">
            <v>FLOW</v>
          </cell>
          <cell r="AU560" t="str">
            <v>NPA</v>
          </cell>
          <cell r="AV560" t="str">
            <v>MH14LQ2537</v>
          </cell>
          <cell r="AW560" t="str">
            <v>ACCESS 125 BT CONNECT ED DISC</v>
          </cell>
          <cell r="AX560">
            <v>45439</v>
          </cell>
          <cell r="AY560">
            <v>24</v>
          </cell>
          <cell r="AZ560" t="str">
            <v>02.07.26</v>
          </cell>
          <cell r="BA560" t="str">
            <v>KAILASH ATKARI</v>
          </cell>
          <cell r="BI560">
            <v>1</v>
          </cell>
          <cell r="ER560">
            <v>1</v>
          </cell>
          <cell r="ES560">
            <v>1</v>
          </cell>
          <cell r="ET560" t="str">
            <v>DUWT0030</v>
          </cell>
          <cell r="EU560" t="str">
            <v>G2FVUxj_EI7</v>
          </cell>
          <cell r="EV560" t="str">
            <v>Allocated</v>
          </cell>
          <cell r="EW560" t="str">
            <v>Shifted (NC_SFTD)</v>
          </cell>
          <cell r="EX560" t="str">
            <v xml:space="preserve">We had visited to customer but customer shifted </v>
          </cell>
          <cell r="EY560">
            <v>46206</v>
          </cell>
        </row>
        <row r="561">
          <cell r="A561">
            <v>459583659</v>
          </cell>
          <cell r="B561" t="str">
            <v>TABBASUM MAINUDIIN SHERIKAR</v>
          </cell>
          <cell r="I561">
            <v>2830</v>
          </cell>
          <cell r="J561">
            <v>2830</v>
          </cell>
          <cell r="K561">
            <v>2830</v>
          </cell>
          <cell r="L561">
            <v>5660</v>
          </cell>
          <cell r="M561">
            <v>1</v>
          </cell>
          <cell r="N561" t="str">
            <v>FLOW</v>
          </cell>
          <cell r="O561" t="str">
            <v>UNPAID</v>
          </cell>
          <cell r="P561" t="str">
            <v>VIKRAM GAIKWAD</v>
          </cell>
          <cell r="Q561">
            <v>10828</v>
          </cell>
          <cell r="R561">
            <v>0</v>
          </cell>
          <cell r="S561">
            <v>0</v>
          </cell>
          <cell r="T561">
            <v>900</v>
          </cell>
          <cell r="U561" t="str">
            <v>-</v>
          </cell>
          <cell r="V561">
            <v>7.3853304338567898E-3</v>
          </cell>
          <cell r="W561">
            <v>5.7030761013597737E-4</v>
          </cell>
          <cell r="X561" t="str">
            <v>FLOW</v>
          </cell>
          <cell r="Y561" t="str">
            <v>NC</v>
          </cell>
          <cell r="Z561" t="str">
            <v>-</v>
          </cell>
          <cell r="AA561" t="str">
            <v>NC</v>
          </cell>
          <cell r="AB561" t="str">
            <v>Shifted</v>
          </cell>
          <cell r="AD561" t="str">
            <v>CNAVNA</v>
          </cell>
          <cell r="AF561" t="str">
            <v>-</v>
          </cell>
          <cell r="AH561" t="str">
            <v>YERWADA</v>
          </cell>
          <cell r="AL561">
            <v>2830</v>
          </cell>
          <cell r="AM561">
            <v>10828</v>
          </cell>
          <cell r="AN561">
            <v>26</v>
          </cell>
          <cell r="AO561">
            <v>55</v>
          </cell>
          <cell r="AP561" t="str">
            <v>FLOW</v>
          </cell>
          <cell r="AV561" t="str">
            <v>MH12VU6913</v>
          </cell>
          <cell r="AW561" t="str">
            <v>HF DELUXE BS6 I3S DRUM SELF CAST</v>
          </cell>
          <cell r="AX561">
            <v>45168</v>
          </cell>
          <cell r="AY561">
            <v>36</v>
          </cell>
          <cell r="AZ561" t="str">
            <v>10.07.26</v>
          </cell>
          <cell r="BA561" t="str">
            <v>VIJAY NIKAM</v>
          </cell>
          <cell r="EO561">
            <v>1</v>
          </cell>
          <cell r="ER561">
            <v>1</v>
          </cell>
          <cell r="ES561">
            <v>1</v>
          </cell>
          <cell r="ET561" t="str">
            <v>ZBHT0012</v>
          </cell>
        </row>
        <row r="562">
          <cell r="A562">
            <v>458545884</v>
          </cell>
          <cell r="B562" t="str">
            <v>PRAVIN VITTHAL KOLHE</v>
          </cell>
          <cell r="I562">
            <v>3817</v>
          </cell>
          <cell r="J562">
            <v>10994</v>
          </cell>
          <cell r="K562">
            <v>3946</v>
          </cell>
          <cell r="L562">
            <v>14811</v>
          </cell>
          <cell r="M562">
            <v>3</v>
          </cell>
          <cell r="N562" t="str">
            <v>FLOW</v>
          </cell>
          <cell r="O562" t="str">
            <v>UNPAID</v>
          </cell>
          <cell r="P562" t="str">
            <v>AMOL DHUMAL</v>
          </cell>
          <cell r="Q562">
            <v>10808.24</v>
          </cell>
          <cell r="R562">
            <v>586</v>
          </cell>
          <cell r="S562">
            <v>0</v>
          </cell>
          <cell r="T562">
            <v>6635</v>
          </cell>
          <cell r="U562" t="str">
            <v>18.06.26</v>
          </cell>
          <cell r="V562">
            <v>1.4112999710107559E-2</v>
          </cell>
          <cell r="W562">
            <v>3.4615871910717733E-3</v>
          </cell>
          <cell r="X562" t="str">
            <v xml:space="preserve">STABLE </v>
          </cell>
          <cell r="Y562" t="str">
            <v>PTP</v>
          </cell>
          <cell r="Z562" t="str">
            <v>BPTP</v>
          </cell>
          <cell r="AA562" t="str">
            <v>PTP</v>
          </cell>
          <cell r="AC562">
            <v>20</v>
          </cell>
          <cell r="AD562" t="str">
            <v>CAVA</v>
          </cell>
          <cell r="AF562" t="str">
            <v>ELG</v>
          </cell>
          <cell r="AH562" t="str">
            <v>MOTEWADI</v>
          </cell>
          <cell r="AL562">
            <v>10994</v>
          </cell>
          <cell r="AM562">
            <v>10808.24</v>
          </cell>
          <cell r="AN562">
            <v>87</v>
          </cell>
          <cell r="AO562">
            <v>116</v>
          </cell>
          <cell r="AP562" t="str">
            <v>FLOW</v>
          </cell>
          <cell r="AU562" t="str">
            <v>NPA</v>
          </cell>
          <cell r="AV562" t="str">
            <v>MH12VP3122</v>
          </cell>
          <cell r="AW562" t="str">
            <v>TVS RAIDER DISC</v>
          </cell>
          <cell r="AX562">
            <v>45091</v>
          </cell>
          <cell r="AY562">
            <v>36</v>
          </cell>
          <cell r="AZ562" t="str">
            <v>02.07.26</v>
          </cell>
          <cell r="BA562" t="str">
            <v>KAILASH ATKARI</v>
          </cell>
          <cell r="BU562">
            <v>1</v>
          </cell>
          <cell r="BX562">
            <v>1</v>
          </cell>
          <cell r="ER562">
            <v>2</v>
          </cell>
          <cell r="ES562">
            <v>1</v>
          </cell>
          <cell r="ET562" t="str">
            <v>ZBHT0024</v>
          </cell>
          <cell r="EU562" t="str">
            <v>G2U9n-ADD7</v>
          </cell>
          <cell r="EV562" t="str">
            <v>Allocated</v>
          </cell>
          <cell r="EW562" t="str">
            <v>Left Message (LMCB)</v>
          </cell>
          <cell r="EX562" t="str">
            <v xml:space="preserve">Meet supervisor </v>
          </cell>
          <cell r="EY562">
            <v>46210</v>
          </cell>
        </row>
        <row r="563">
          <cell r="A563">
            <v>459036007</v>
          </cell>
          <cell r="B563" t="str">
            <v>SANJEEV KUMAR</v>
          </cell>
          <cell r="I563">
            <v>5438</v>
          </cell>
          <cell r="J563">
            <v>5175.75</v>
          </cell>
          <cell r="K563">
            <v>5264.75</v>
          </cell>
          <cell r="L563">
            <v>10613.75</v>
          </cell>
          <cell r="M563">
            <v>1</v>
          </cell>
          <cell r="N563" t="str">
            <v>FLOW</v>
          </cell>
          <cell r="O563" t="str">
            <v>UNPAID</v>
          </cell>
          <cell r="P563" t="str">
            <v>AMIT GADE</v>
          </cell>
          <cell r="Q563">
            <v>10541.62</v>
          </cell>
          <cell r="R563">
            <v>89</v>
          </cell>
          <cell r="S563">
            <v>0</v>
          </cell>
          <cell r="T563">
            <v>1350</v>
          </cell>
          <cell r="U563" t="str">
            <v>-</v>
          </cell>
          <cell r="V563">
            <v>1.2711937781564136E-2</v>
          </cell>
          <cell r="W563">
            <v>5.5522405884388831E-4</v>
          </cell>
          <cell r="X563" t="str">
            <v>FLOW</v>
          </cell>
          <cell r="Y563" t="str">
            <v>RTP</v>
          </cell>
          <cell r="Z563" t="str">
            <v>-</v>
          </cell>
          <cell r="AA563" t="str">
            <v>RTP</v>
          </cell>
          <cell r="AD563" t="str">
            <v>CAVA</v>
          </cell>
          <cell r="AF563" t="str">
            <v>-</v>
          </cell>
          <cell r="AH563" t="str">
            <v>KHARABWADI</v>
          </cell>
          <cell r="AL563">
            <v>6614.75</v>
          </cell>
          <cell r="AM563">
            <v>10541.62</v>
          </cell>
          <cell r="AN563">
            <v>26</v>
          </cell>
          <cell r="AO563">
            <v>55</v>
          </cell>
          <cell r="AP563" t="str">
            <v>FLOW</v>
          </cell>
          <cell r="AU563" t="str">
            <v>NPA</v>
          </cell>
          <cell r="AV563" t="str">
            <v>MH14KY6360</v>
          </cell>
          <cell r="AW563" t="str">
            <v>YAMAHA R15 V4</v>
          </cell>
          <cell r="AX563">
            <v>45125</v>
          </cell>
          <cell r="AY563">
            <v>36</v>
          </cell>
          <cell r="AZ563" t="str">
            <v>10.07.26</v>
          </cell>
          <cell r="BA563" t="str">
            <v>KAILASH ATKARI</v>
          </cell>
          <cell r="CG563">
            <v>1</v>
          </cell>
          <cell r="ER563">
            <v>1</v>
          </cell>
          <cell r="ES563">
            <v>1</v>
          </cell>
          <cell r="ET563" t="str">
            <v>DUWT0017</v>
          </cell>
        </row>
        <row r="564">
          <cell r="A564">
            <v>454220390</v>
          </cell>
          <cell r="B564" t="str">
            <v>NIKHIL ANANTA KANDHARE</v>
          </cell>
          <cell r="I564">
            <v>3127</v>
          </cell>
          <cell r="J564">
            <v>4455.1899999999996</v>
          </cell>
          <cell r="K564">
            <v>1394.1899999999996</v>
          </cell>
          <cell r="L564">
            <v>7582.19</v>
          </cell>
          <cell r="M564">
            <v>2</v>
          </cell>
          <cell r="N564" t="str">
            <v>FLOW</v>
          </cell>
          <cell r="O564" t="str">
            <v>UNPAID</v>
          </cell>
          <cell r="P564" t="str">
            <v>TANAJI SURVASE</v>
          </cell>
          <cell r="Q564">
            <v>10409.19</v>
          </cell>
          <cell r="R564">
            <v>66</v>
          </cell>
          <cell r="S564">
            <v>0</v>
          </cell>
          <cell r="T564">
            <v>900</v>
          </cell>
          <cell r="U564" t="str">
            <v>FLOW</v>
          </cell>
          <cell r="V564">
            <v>2.733762641878483E-2</v>
          </cell>
          <cell r="W564">
            <v>1.9353834542300882E-3</v>
          </cell>
          <cell r="X564" t="str">
            <v>FLOW</v>
          </cell>
          <cell r="Y564" t="str">
            <v>NC</v>
          </cell>
          <cell r="Z564" t="str">
            <v>MPTP</v>
          </cell>
          <cell r="AA564" t="str">
            <v>NC</v>
          </cell>
          <cell r="AB564" t="str">
            <v>Add not found</v>
          </cell>
          <cell r="AD564" t="str">
            <v>CNAVNA</v>
          </cell>
          <cell r="AF564" t="str">
            <v>-</v>
          </cell>
          <cell r="AH564" t="str">
            <v>PAUD</v>
          </cell>
          <cell r="AL564">
            <v>4455.1899999999996</v>
          </cell>
          <cell r="AM564">
            <v>10409.19</v>
          </cell>
          <cell r="AN564">
            <v>57</v>
          </cell>
          <cell r="AO564">
            <v>86</v>
          </cell>
          <cell r="AP564" t="str">
            <v>FLOW</v>
          </cell>
          <cell r="AU564" t="str">
            <v>REGULAR</v>
          </cell>
          <cell r="AV564" t="str">
            <v>MH12UP1435</v>
          </cell>
          <cell r="AW564" t="str">
            <v>TVS JUPITER 125 DRUM ALLOY</v>
          </cell>
          <cell r="AX564">
            <v>44773</v>
          </cell>
          <cell r="AY564">
            <v>48</v>
          </cell>
          <cell r="AZ564" t="str">
            <v>02.07.26</v>
          </cell>
          <cell r="BA564" t="str">
            <v>KAILASH ATKARI</v>
          </cell>
          <cell r="BU564">
            <v>2</v>
          </cell>
          <cell r="BX564">
            <v>2</v>
          </cell>
          <cell r="ER564">
            <v>4</v>
          </cell>
          <cell r="ES564">
            <v>1</v>
          </cell>
          <cell r="ET564" t="str">
            <v>DUWT0030</v>
          </cell>
          <cell r="EU564" t="str">
            <v>G6yZ-itsi7</v>
          </cell>
          <cell r="EV564" t="str">
            <v>Allocated</v>
          </cell>
          <cell r="EW564" t="str">
            <v>Address Not Found (NC_ANF)</v>
          </cell>
          <cell r="EX564" t="str">
            <v xml:space="preserve">Address not found </v>
          </cell>
          <cell r="EY564">
            <v>46210</v>
          </cell>
        </row>
        <row r="565">
          <cell r="A565">
            <v>465143232</v>
          </cell>
          <cell r="B565" t="str">
            <v>SUBHASH BHASHKARRAO WANKHADE</v>
          </cell>
          <cell r="C565" t="str">
            <v>ONLINE</v>
          </cell>
          <cell r="D565" t="str">
            <v>16.07.26</v>
          </cell>
          <cell r="E565">
            <v>5465</v>
          </cell>
          <cell r="I565">
            <v>5349</v>
          </cell>
          <cell r="J565">
            <v>5257</v>
          </cell>
          <cell r="K565">
            <v>5366</v>
          </cell>
          <cell r="L565">
            <v>5141</v>
          </cell>
          <cell r="M565">
            <v>1</v>
          </cell>
          <cell r="N565" t="str">
            <v xml:space="preserve">STABLE </v>
          </cell>
          <cell r="O565" t="str">
            <v>PAID</v>
          </cell>
          <cell r="P565" t="str">
            <v>AMOL DHUMAL</v>
          </cell>
          <cell r="Q565">
            <v>10388</v>
          </cell>
          <cell r="R565">
            <v>109</v>
          </cell>
          <cell r="S565">
            <v>0</v>
          </cell>
          <cell r="T565">
            <v>5059</v>
          </cell>
          <cell r="U565" t="str">
            <v>-</v>
          </cell>
          <cell r="V565">
            <v>6.5283490004596793E-3</v>
          </cell>
          <cell r="W565">
            <v>5.4713293813192954E-4</v>
          </cell>
          <cell r="X565" t="str">
            <v xml:space="preserve">STABLE </v>
          </cell>
          <cell r="Y565" t="str">
            <v>PAID</v>
          </cell>
          <cell r="Z565" t="str">
            <v>-</v>
          </cell>
          <cell r="AA565" t="str">
            <v>PAID</v>
          </cell>
          <cell r="AF565" t="str">
            <v>-</v>
          </cell>
          <cell r="AH565" t="str">
            <v>RANJAN GAON</v>
          </cell>
          <cell r="AL565">
            <v>10425</v>
          </cell>
          <cell r="AM565">
            <v>10388</v>
          </cell>
          <cell r="AN565">
            <v>26</v>
          </cell>
          <cell r="AO565">
            <v>25</v>
          </cell>
          <cell r="AP565" t="str">
            <v>STABLE</v>
          </cell>
          <cell r="AU565" t="str">
            <v>REGULAR</v>
          </cell>
          <cell r="AV565" t="str">
            <v>MH27DW9146</v>
          </cell>
          <cell r="AW565" t="str">
            <v>HONDA SHINE DRUM BSVI</v>
          </cell>
          <cell r="AX565">
            <v>45663</v>
          </cell>
          <cell r="AY565">
            <v>18</v>
          </cell>
          <cell r="AZ565" t="str">
            <v>10.07.26</v>
          </cell>
          <cell r="BA565" t="str">
            <v>KAILASH ATKARI</v>
          </cell>
          <cell r="CG565">
            <v>1</v>
          </cell>
          <cell r="ER565">
            <v>1</v>
          </cell>
          <cell r="ES565">
            <v>1</v>
          </cell>
          <cell r="ET565" t="str">
            <v>ZBHT0024</v>
          </cell>
        </row>
        <row r="566">
          <cell r="A566">
            <v>467233620</v>
          </cell>
          <cell r="B566" t="str">
            <v>RAJEEV TANAJI JADHAV</v>
          </cell>
          <cell r="I566">
            <v>1415</v>
          </cell>
          <cell r="J566">
            <v>4245</v>
          </cell>
          <cell r="K566">
            <v>1575</v>
          </cell>
          <cell r="L566">
            <v>5660</v>
          </cell>
          <cell r="M566">
            <v>3</v>
          </cell>
          <cell r="N566" t="str">
            <v>FLOW</v>
          </cell>
          <cell r="O566" t="str">
            <v>UNPAID</v>
          </cell>
          <cell r="P566" t="str">
            <v>TANAJI SURVASE</v>
          </cell>
          <cell r="Q566">
            <v>10383</v>
          </cell>
          <cell r="R566">
            <v>160</v>
          </cell>
          <cell r="S566">
            <v>0</v>
          </cell>
          <cell r="T566">
            <v>1800</v>
          </cell>
          <cell r="U566" t="str">
            <v>FLOW</v>
          </cell>
          <cell r="V566">
            <v>6.3713458187084265E-2</v>
          </cell>
          <cell r="W566">
            <v>3.325394310720175E-3</v>
          </cell>
          <cell r="X566" t="str">
            <v xml:space="preserve">STABLE </v>
          </cell>
          <cell r="Y566" t="str">
            <v>MPTP</v>
          </cell>
          <cell r="Z566" t="str">
            <v>MPTP</v>
          </cell>
          <cell r="AA566" t="str">
            <v>MPTP</v>
          </cell>
          <cell r="AB566" t="str">
            <v>Add not found</v>
          </cell>
          <cell r="AD566" t="str">
            <v>CAVNA</v>
          </cell>
          <cell r="AF566" t="str">
            <v>ELG</v>
          </cell>
          <cell r="AH566" t="str">
            <v>HINJEWADI</v>
          </cell>
          <cell r="AL566">
            <v>4245</v>
          </cell>
          <cell r="AM566">
            <v>10383</v>
          </cell>
          <cell r="AN566">
            <v>86</v>
          </cell>
          <cell r="AO566">
            <v>115</v>
          </cell>
          <cell r="AP566" t="str">
            <v>FLOW</v>
          </cell>
          <cell r="AU566" t="str">
            <v>REGULAR</v>
          </cell>
          <cell r="AV566" t="str">
            <v>MH14LR7828</v>
          </cell>
          <cell r="AW566" t="str">
            <v>HONDA ACTIVA 125 DRUM ALLOY BSVI</v>
          </cell>
          <cell r="AX566">
            <v>45965</v>
          </cell>
          <cell r="AY566">
            <v>12</v>
          </cell>
          <cell r="AZ566" t="str">
            <v>02.07.26</v>
          </cell>
          <cell r="BA566" t="str">
            <v>KAILASH ATKARI</v>
          </cell>
          <cell r="EO566">
            <v>1</v>
          </cell>
          <cell r="ER566">
            <v>1</v>
          </cell>
          <cell r="ES566">
            <v>1</v>
          </cell>
          <cell r="ET566" t="str">
            <v>DUWT0030</v>
          </cell>
          <cell r="EU566" t="e">
            <v>#N/A</v>
          </cell>
          <cell r="EV566" t="str">
            <v>Allocated</v>
          </cell>
          <cell r="EW566" t="str">
            <v>Address Not Found (NC_ANF)</v>
          </cell>
          <cell r="EX566" t="str">
            <v xml:space="preserve">Address not found </v>
          </cell>
          <cell r="EY566">
            <v>46205</v>
          </cell>
        </row>
        <row r="567">
          <cell r="A567">
            <v>459755661</v>
          </cell>
          <cell r="B567" t="str">
            <v>AMIT NARAYAN SASTE</v>
          </cell>
          <cell r="C567" t="str">
            <v>COLLECT</v>
          </cell>
          <cell r="D567" t="str">
            <v>13.07.26</v>
          </cell>
          <cell r="E567">
            <v>3000</v>
          </cell>
          <cell r="I567">
            <v>2850</v>
          </cell>
          <cell r="J567">
            <v>1908</v>
          </cell>
          <cell r="K567">
            <v>1978</v>
          </cell>
          <cell r="L567">
            <v>1758</v>
          </cell>
          <cell r="M567">
            <v>1</v>
          </cell>
          <cell r="N567" t="str">
            <v xml:space="preserve">STABLE </v>
          </cell>
          <cell r="O567" t="str">
            <v>PAID</v>
          </cell>
          <cell r="P567" t="str">
            <v>HARIDAS DIVATE</v>
          </cell>
          <cell r="Q567">
            <v>10164.02</v>
          </cell>
          <cell r="R567">
            <v>70</v>
          </cell>
          <cell r="S567">
            <v>0</v>
          </cell>
          <cell r="T567">
            <v>6690</v>
          </cell>
          <cell r="U567" t="str">
            <v>15.06.26</v>
          </cell>
          <cell r="V567">
            <v>7.2203071349508261E-3</v>
          </cell>
          <cell r="W567">
            <v>5.3533597668768717E-4</v>
          </cell>
          <cell r="X567" t="str">
            <v xml:space="preserve">STABLE </v>
          </cell>
          <cell r="Y567" t="str">
            <v>PAID</v>
          </cell>
          <cell r="Z567" t="str">
            <v>PAID</v>
          </cell>
          <cell r="AA567" t="str">
            <v>PAID</v>
          </cell>
          <cell r="AD567" t="str">
            <v>CAVA</v>
          </cell>
          <cell r="AF567" t="str">
            <v>-</v>
          </cell>
          <cell r="AH567" t="str">
            <v>JUNNAR</v>
          </cell>
          <cell r="AL567">
            <v>1908</v>
          </cell>
          <cell r="AM567">
            <v>10164.02</v>
          </cell>
          <cell r="AN567">
            <v>26</v>
          </cell>
          <cell r="AO567">
            <v>25</v>
          </cell>
          <cell r="AP567" t="str">
            <v>STABLE</v>
          </cell>
          <cell r="AU567" t="str">
            <v>REGULAR</v>
          </cell>
          <cell r="AW567" t="str">
            <v>HONDA SHINE 100 OBD2</v>
          </cell>
          <cell r="AX567">
            <v>45183</v>
          </cell>
          <cell r="AY567">
            <v>36</v>
          </cell>
          <cell r="AZ567" t="str">
            <v>02.07.26</v>
          </cell>
          <cell r="BA567" t="str">
            <v>KAILASH ATKARI</v>
          </cell>
          <cell r="EO567">
            <v>1</v>
          </cell>
          <cell r="ER567">
            <v>1</v>
          </cell>
          <cell r="ES567">
            <v>1</v>
          </cell>
          <cell r="ET567" t="str">
            <v>ZBHT0021</v>
          </cell>
          <cell r="EU567" t="e">
            <v>#N/A</v>
          </cell>
          <cell r="EV567" t="str">
            <v>Allocated</v>
          </cell>
          <cell r="EW567" t="str">
            <v>Promise To Pay (PTP)</v>
          </cell>
          <cell r="EX567" t="str">
            <v>Ptp</v>
          </cell>
          <cell r="EY567">
            <v>46226</v>
          </cell>
        </row>
        <row r="568">
          <cell r="A568">
            <v>463199669</v>
          </cell>
          <cell r="B568" t="str">
            <v>HAMIDRAZA ABDUL JILANI</v>
          </cell>
          <cell r="I568">
            <v>5339</v>
          </cell>
          <cell r="J568">
            <v>10209</v>
          </cell>
          <cell r="K568">
            <v>5140</v>
          </cell>
          <cell r="L568">
            <v>15548</v>
          </cell>
          <cell r="M568">
            <v>2</v>
          </cell>
          <cell r="N568" t="str">
            <v>FLOW</v>
          </cell>
          <cell r="O568" t="str">
            <v>UNPAID</v>
          </cell>
          <cell r="P568" t="str">
            <v>UDAY SOHANE</v>
          </cell>
          <cell r="Q568">
            <v>10127</v>
          </cell>
          <cell r="R568">
            <v>270</v>
          </cell>
          <cell r="S568">
            <v>0</v>
          </cell>
          <cell r="T568">
            <v>4893</v>
          </cell>
          <cell r="U568" t="str">
            <v>-</v>
          </cell>
          <cell r="V568">
            <v>0.1188289777962182</v>
          </cell>
          <cell r="W568">
            <v>1.8829157927742794E-3</v>
          </cell>
          <cell r="X568" t="str">
            <v>FLOW</v>
          </cell>
          <cell r="Y568" t="str">
            <v>PTP</v>
          </cell>
          <cell r="Z568" t="str">
            <v>-</v>
          </cell>
          <cell r="AA568" t="str">
            <v>PTP</v>
          </cell>
          <cell r="AC568">
            <v>22</v>
          </cell>
          <cell r="AD568" t="str">
            <v>CAVA</v>
          </cell>
          <cell r="AF568" t="str">
            <v>-</v>
          </cell>
          <cell r="AH568" t="str">
            <v>BHOSARI</v>
          </cell>
          <cell r="AL568">
            <v>10209</v>
          </cell>
          <cell r="AM568">
            <v>10127</v>
          </cell>
          <cell r="AN568">
            <v>57</v>
          </cell>
          <cell r="AO568">
            <v>86</v>
          </cell>
          <cell r="AP568" t="str">
            <v>FLOW</v>
          </cell>
          <cell r="AU568" t="str">
            <v>REGULAR</v>
          </cell>
          <cell r="AV568" t="str">
            <v>MH14LQ7203</v>
          </cell>
          <cell r="AW568" t="str">
            <v>HONDA UNICORN 160 BS6</v>
          </cell>
          <cell r="AX568">
            <v>45456</v>
          </cell>
          <cell r="AY568">
            <v>24</v>
          </cell>
          <cell r="AZ568" t="str">
            <v>02.07.26</v>
          </cell>
          <cell r="BA568" t="str">
            <v>VIJAY NIKAM</v>
          </cell>
          <cell r="BI568">
            <v>1</v>
          </cell>
          <cell r="ER568">
            <v>1</v>
          </cell>
          <cell r="ES568">
            <v>1</v>
          </cell>
          <cell r="ET568" t="str">
            <v>DUWT0025</v>
          </cell>
          <cell r="EU568" t="str">
            <v>koY_hfSFATm</v>
          </cell>
          <cell r="EV568" t="str">
            <v>Allocated</v>
          </cell>
          <cell r="EW568" t="str">
            <v>Promise To Pay (PTP)</v>
          </cell>
          <cell r="EX568" t="str">
            <v xml:space="preserve">Customer given ptp to online payment </v>
          </cell>
          <cell r="EY568">
            <v>46210</v>
          </cell>
        </row>
        <row r="569">
          <cell r="A569">
            <v>459720465</v>
          </cell>
          <cell r="B569" t="str">
            <v>DNYANESHWAR ANKUSH KADAM</v>
          </cell>
          <cell r="I569">
            <v>2641</v>
          </cell>
          <cell r="J569">
            <v>2641</v>
          </cell>
          <cell r="K569">
            <v>2684</v>
          </cell>
          <cell r="L569">
            <v>5282</v>
          </cell>
          <cell r="M569">
            <v>1</v>
          </cell>
          <cell r="N569" t="str">
            <v>FLOW</v>
          </cell>
          <cell r="O569" t="str">
            <v>UNPAID</v>
          </cell>
          <cell r="P569" t="str">
            <v>VIKRAM GAIKWAD</v>
          </cell>
          <cell r="Q569">
            <v>10117.459999999999</v>
          </cell>
          <cell r="R569">
            <v>43</v>
          </cell>
          <cell r="S569">
            <v>0</v>
          </cell>
          <cell r="T569">
            <v>1003</v>
          </cell>
          <cell r="U569" t="str">
            <v>-</v>
          </cell>
          <cell r="V569">
            <v>6.9007005219180557E-3</v>
          </cell>
          <cell r="W569">
            <v>5.3288367503198609E-4</v>
          </cell>
          <cell r="X569" t="str">
            <v>FLOW</v>
          </cell>
          <cell r="Y569" t="str">
            <v>NC</v>
          </cell>
          <cell r="Z569" t="str">
            <v>-</v>
          </cell>
          <cell r="AA569" t="str">
            <v>NC</v>
          </cell>
          <cell r="AB569" t="str">
            <v>Add not found</v>
          </cell>
          <cell r="AD569" t="str">
            <v>CNAVNA</v>
          </cell>
          <cell r="AF569" t="str">
            <v>-</v>
          </cell>
          <cell r="AH569" t="str">
            <v>VADGAON SHERI</v>
          </cell>
          <cell r="AL569">
            <v>3687</v>
          </cell>
          <cell r="AM569">
            <v>10117.459999999999</v>
          </cell>
          <cell r="AN569">
            <v>26</v>
          </cell>
          <cell r="AO569">
            <v>55</v>
          </cell>
          <cell r="AP569" t="str">
            <v>FLOW</v>
          </cell>
          <cell r="AU569" t="str">
            <v>NPA</v>
          </cell>
          <cell r="AV569" t="str">
            <v>MH12VX4180</v>
          </cell>
          <cell r="AW569" t="str">
            <v>HONDA SP 125 BS VI DISC</v>
          </cell>
          <cell r="AX569">
            <v>45180</v>
          </cell>
          <cell r="AY569">
            <v>36</v>
          </cell>
          <cell r="AZ569" t="str">
            <v>10.07.26</v>
          </cell>
          <cell r="BA569" t="str">
            <v>VIJAY NIKAM</v>
          </cell>
          <cell r="CP569">
            <v>1</v>
          </cell>
          <cell r="ER569">
            <v>1</v>
          </cell>
          <cell r="ES569">
            <v>1</v>
          </cell>
          <cell r="ET569" t="str">
            <v>ZBHT0012</v>
          </cell>
        </row>
        <row r="570">
          <cell r="A570">
            <v>454109710</v>
          </cell>
          <cell r="B570" t="str">
            <v>MAYUR RAMDAS ALHAT</v>
          </cell>
          <cell r="I570">
            <v>2619</v>
          </cell>
          <cell r="J570">
            <v>7836</v>
          </cell>
          <cell r="K570">
            <v>2813</v>
          </cell>
          <cell r="L570">
            <v>10455</v>
          </cell>
          <cell r="M570">
            <v>3</v>
          </cell>
          <cell r="N570" t="str">
            <v>FLOW</v>
          </cell>
          <cell r="O570" t="str">
            <v>UNPAID</v>
          </cell>
          <cell r="P570" t="str">
            <v>AMOL DHUMAL</v>
          </cell>
          <cell r="Q570">
            <v>10061.870000000001</v>
          </cell>
          <cell r="R570">
            <v>215</v>
          </cell>
          <cell r="S570">
            <v>0</v>
          </cell>
          <cell r="T570">
            <v>6682</v>
          </cell>
          <cell r="U570" t="str">
            <v>FLOW</v>
          </cell>
          <cell r="V570">
            <v>1.3138417392021269E-2</v>
          </cell>
          <cell r="W570">
            <v>3.2225450499090832E-3</v>
          </cell>
          <cell r="X570" t="str">
            <v>FLOW</v>
          </cell>
          <cell r="Y570" t="str">
            <v>BPTP</v>
          </cell>
          <cell r="Z570" t="str">
            <v>BPTP</v>
          </cell>
          <cell r="AA570" t="str">
            <v>BPTP</v>
          </cell>
          <cell r="AB570" t="str">
            <v>Financail problem</v>
          </cell>
          <cell r="AD570" t="str">
            <v>CAVA</v>
          </cell>
          <cell r="AF570" t="str">
            <v>-</v>
          </cell>
          <cell r="AH570" t="str">
            <v>TALEGAON DHAMDHERE</v>
          </cell>
          <cell r="AL570">
            <v>7836</v>
          </cell>
          <cell r="AM570">
            <v>10061.870000000001</v>
          </cell>
          <cell r="AN570">
            <v>87</v>
          </cell>
          <cell r="AO570">
            <v>116</v>
          </cell>
          <cell r="AP570" t="str">
            <v>FLOW</v>
          </cell>
          <cell r="AU570" t="str">
            <v>NPA</v>
          </cell>
          <cell r="AV570" t="str">
            <v>MH12UL7331</v>
          </cell>
          <cell r="AW570" t="str">
            <v>JUPITER ZX AOL DRUM</v>
          </cell>
          <cell r="AX570">
            <v>44762</v>
          </cell>
          <cell r="AY570">
            <v>48</v>
          </cell>
          <cell r="AZ570" t="str">
            <v>02.07.26</v>
          </cell>
          <cell r="BA570" t="str">
            <v>KAILASH ATKARI</v>
          </cell>
          <cell r="BI570">
            <v>1</v>
          </cell>
          <cell r="ER570">
            <v>1</v>
          </cell>
          <cell r="ES570">
            <v>1</v>
          </cell>
          <cell r="ET570" t="str">
            <v>ZBHT0024</v>
          </cell>
          <cell r="EU570" t="str">
            <v>B6rSviy4iz</v>
          </cell>
          <cell r="EV570" t="str">
            <v>Allocated</v>
          </cell>
          <cell r="EW570" t="str">
            <v>Left Message (LMCB)</v>
          </cell>
          <cell r="EX570" t="str">
            <v xml:space="preserve">Meet wife </v>
          </cell>
          <cell r="EY570">
            <v>46206</v>
          </cell>
        </row>
        <row r="571">
          <cell r="A571">
            <v>463286136</v>
          </cell>
          <cell r="B571" t="str">
            <v>RASHID SAJID KHAN</v>
          </cell>
          <cell r="C571" t="str">
            <v>ONLINE</v>
          </cell>
          <cell r="D571" t="str">
            <v>23.07.26</v>
          </cell>
          <cell r="E571">
            <v>5253</v>
          </cell>
          <cell r="I571">
            <v>5122</v>
          </cell>
          <cell r="J571">
            <v>5116</v>
          </cell>
          <cell r="K571">
            <v>5244</v>
          </cell>
          <cell r="L571">
            <v>4985</v>
          </cell>
          <cell r="M571">
            <v>1</v>
          </cell>
          <cell r="N571" t="str">
            <v xml:space="preserve">STABLE </v>
          </cell>
          <cell r="O571" t="str">
            <v>PAID</v>
          </cell>
          <cell r="P571" t="str">
            <v>NITIN KADAM</v>
          </cell>
          <cell r="Q571">
            <v>9994</v>
          </cell>
          <cell r="R571">
            <v>128</v>
          </cell>
          <cell r="S571">
            <v>0</v>
          </cell>
          <cell r="T571">
            <v>6736</v>
          </cell>
          <cell r="U571" t="str">
            <v>23.06.26</v>
          </cell>
          <cell r="V571">
            <v>3.4427626736718148E-3</v>
          </cell>
          <cell r="W571">
            <v>5.2638107274648671E-4</v>
          </cell>
          <cell r="X571" t="str">
            <v xml:space="preserve">STABLE </v>
          </cell>
          <cell r="Y571" t="str">
            <v>MPTP</v>
          </cell>
          <cell r="Z571" t="str">
            <v>MPTP</v>
          </cell>
          <cell r="AA571" t="str">
            <v>MPTP</v>
          </cell>
          <cell r="AB571" t="str">
            <v>Add not found</v>
          </cell>
          <cell r="AC571">
            <v>23</v>
          </cell>
          <cell r="AD571" t="str">
            <v>CAVNA</v>
          </cell>
          <cell r="AF571" t="str">
            <v>-</v>
          </cell>
          <cell r="AH571" t="str">
            <v>THERGAON</v>
          </cell>
          <cell r="AL571">
            <v>5116</v>
          </cell>
          <cell r="AM571">
            <v>9994</v>
          </cell>
          <cell r="AN571">
            <v>26</v>
          </cell>
          <cell r="AO571">
            <v>25</v>
          </cell>
          <cell r="AP571" t="str">
            <v>STABLE</v>
          </cell>
          <cell r="AU571" t="str">
            <v>REGULAR</v>
          </cell>
          <cell r="AV571" t="str">
            <v>MH14LR3380</v>
          </cell>
          <cell r="AW571" t="str">
            <v>HONDA ACTIVA 6G DLX LTD ED</v>
          </cell>
          <cell r="AX571">
            <v>45467</v>
          </cell>
          <cell r="AY571">
            <v>24</v>
          </cell>
          <cell r="AZ571" t="str">
            <v>02.07.26</v>
          </cell>
          <cell r="BA571" t="str">
            <v>KAILASH ATKARI</v>
          </cell>
          <cell r="BI571">
            <v>1</v>
          </cell>
          <cell r="CM571">
            <v>1</v>
          </cell>
          <cell r="ER571">
            <v>2</v>
          </cell>
          <cell r="ES571">
            <v>1</v>
          </cell>
          <cell r="ET571" t="str">
            <v>ZBHT0011</v>
          </cell>
          <cell r="EU571" t="str">
            <v>G6i8Ra9ChNm</v>
          </cell>
          <cell r="EV571" t="str">
            <v>Allocated</v>
          </cell>
          <cell r="EW571" t="str">
            <v>No Such Person (NC_NSP)</v>
          </cell>
          <cell r="EX571" t="str">
            <v xml:space="preserve">Visit cm residence address nobody knows cm in this area </v>
          </cell>
          <cell r="EY571">
            <v>46206</v>
          </cell>
        </row>
        <row r="572">
          <cell r="A572">
            <v>94397306</v>
          </cell>
          <cell r="B572" t="str">
            <v>ASHUTOSH CHANDRAKANT WALUNJ</v>
          </cell>
          <cell r="C572" t="str">
            <v>ONLINE</v>
          </cell>
          <cell r="D572" t="str">
            <v>28.07.26</v>
          </cell>
          <cell r="E572">
            <v>5320</v>
          </cell>
          <cell r="I572">
            <v>5074</v>
          </cell>
          <cell r="J572">
            <v>10068</v>
          </cell>
          <cell r="K572">
            <v>5235</v>
          </cell>
          <cell r="L572">
            <v>9822</v>
          </cell>
          <cell r="M572">
            <v>2</v>
          </cell>
          <cell r="N572" t="str">
            <v xml:space="preserve">STABLE </v>
          </cell>
          <cell r="O572" t="str">
            <v>PAID</v>
          </cell>
          <cell r="P572" t="str">
            <v>SACHIN INGALE</v>
          </cell>
          <cell r="Q572">
            <v>9890.7800000000007</v>
          </cell>
          <cell r="R572">
            <v>241</v>
          </cell>
          <cell r="S572">
            <v>0</v>
          </cell>
          <cell r="T572">
            <v>6295</v>
          </cell>
          <cell r="U572" t="str">
            <v>04.06.26</v>
          </cell>
          <cell r="V572">
            <v>4.9228428872919151E-2</v>
          </cell>
          <cell r="W572">
            <v>1.8389953455965231E-3</v>
          </cell>
          <cell r="X572" t="str">
            <v xml:space="preserve">STABLE </v>
          </cell>
          <cell r="Y572" t="str">
            <v>PTP</v>
          </cell>
          <cell r="Z572" t="str">
            <v>PAID</v>
          </cell>
          <cell r="AA572" t="str">
            <v>PTP</v>
          </cell>
          <cell r="AC572">
            <v>24</v>
          </cell>
          <cell r="AD572" t="str">
            <v>CAVA</v>
          </cell>
          <cell r="AF572" t="str">
            <v>-</v>
          </cell>
          <cell r="AH572" t="str">
            <v>LONAVALA</v>
          </cell>
          <cell r="AL572">
            <v>10068</v>
          </cell>
          <cell r="AM572">
            <v>9890.7800000000007</v>
          </cell>
          <cell r="AN572">
            <v>58</v>
          </cell>
          <cell r="AO572">
            <v>56</v>
          </cell>
          <cell r="AP572" t="str">
            <v>STABLE</v>
          </cell>
          <cell r="AU572" t="str">
            <v>REGULAR</v>
          </cell>
          <cell r="AV572" t="str">
            <v>MH14HV8916</v>
          </cell>
          <cell r="AW572" t="str">
            <v>JAWA 42</v>
          </cell>
          <cell r="AX572">
            <v>43748</v>
          </cell>
          <cell r="AY572">
            <v>80</v>
          </cell>
          <cell r="AZ572" t="str">
            <v>02.07.26</v>
          </cell>
          <cell r="BA572" t="str">
            <v>VIJAY NIKAM</v>
          </cell>
          <cell r="BU572">
            <v>1</v>
          </cell>
          <cell r="BX572">
            <v>1</v>
          </cell>
          <cell r="CA572">
            <v>1</v>
          </cell>
          <cell r="CM572">
            <v>1</v>
          </cell>
          <cell r="EF572">
            <v>1</v>
          </cell>
          <cell r="ER572">
            <v>5</v>
          </cell>
          <cell r="ES572">
            <v>1</v>
          </cell>
          <cell r="ET572" t="str">
            <v>ZBHT0013</v>
          </cell>
          <cell r="EU572" t="str">
            <v>BPXyTM7u69</v>
          </cell>
          <cell r="EV572" t="str">
            <v>Allocated</v>
          </cell>
          <cell r="EW572" t="str">
            <v>Promise To Pay (PTP)</v>
          </cell>
          <cell r="EX572" t="str">
            <v>Ptp</v>
          </cell>
          <cell r="EY572">
            <v>46213</v>
          </cell>
        </row>
        <row r="573">
          <cell r="A573">
            <v>458739499</v>
          </cell>
          <cell r="B573" t="str">
            <v>MARUTI EKNATH NIGHUL</v>
          </cell>
          <cell r="I573">
            <v>3402</v>
          </cell>
          <cell r="J573">
            <v>6796</v>
          </cell>
          <cell r="K573">
            <v>3535</v>
          </cell>
          <cell r="L573">
            <v>10198</v>
          </cell>
          <cell r="M573">
            <v>2</v>
          </cell>
          <cell r="N573" t="str">
            <v>FLOW</v>
          </cell>
          <cell r="O573" t="str">
            <v>UNPAID</v>
          </cell>
          <cell r="P573" t="str">
            <v>AMOL DHUMAL</v>
          </cell>
          <cell r="Q573">
            <v>9816</v>
          </cell>
          <cell r="R573">
            <v>141</v>
          </cell>
          <cell r="S573">
            <v>0</v>
          </cell>
          <cell r="T573">
            <v>5843</v>
          </cell>
          <cell r="U573" t="str">
            <v>22.06.26</v>
          </cell>
          <cell r="V573">
            <v>1.4899028573015789E-2</v>
          </cell>
          <cell r="W573">
            <v>1.8250914803863265E-3</v>
          </cell>
          <cell r="X573" t="str">
            <v xml:space="preserve">STABLE </v>
          </cell>
          <cell r="Y573" t="str">
            <v>PTP</v>
          </cell>
          <cell r="Z573" t="str">
            <v>BPTP</v>
          </cell>
          <cell r="AA573" t="str">
            <v>PTP</v>
          </cell>
          <cell r="AC573">
            <v>27</v>
          </cell>
          <cell r="AD573" t="str">
            <v>CAVA</v>
          </cell>
          <cell r="AF573" t="str">
            <v>-</v>
          </cell>
          <cell r="AH573" t="str">
            <v>TALEGAON DHAMDHERE</v>
          </cell>
          <cell r="AL573">
            <v>6796</v>
          </cell>
          <cell r="AM573">
            <v>9816</v>
          </cell>
          <cell r="AN573">
            <v>57</v>
          </cell>
          <cell r="AO573">
            <v>86</v>
          </cell>
          <cell r="AP573" t="str">
            <v>FLOW</v>
          </cell>
          <cell r="AU573" t="str">
            <v>REGULAR</v>
          </cell>
          <cell r="AV573" t="str">
            <v>MH12VY2350</v>
          </cell>
          <cell r="AW573" t="str">
            <v>SPLENDOR PLUS I3S BS6 FI DRUM SELF</v>
          </cell>
          <cell r="AX573">
            <v>45104</v>
          </cell>
          <cell r="AY573">
            <v>36</v>
          </cell>
          <cell r="AZ573" t="str">
            <v>02.07.26</v>
          </cell>
          <cell r="BA573" t="str">
            <v>KAILASH ATKARI</v>
          </cell>
          <cell r="BI573">
            <v>1</v>
          </cell>
          <cell r="ER573">
            <v>1</v>
          </cell>
          <cell r="ES573">
            <v>1</v>
          </cell>
          <cell r="ET573" t="str">
            <v>ZBHT0024</v>
          </cell>
          <cell r="EU573" t="str">
            <v>B64gVtGYSz</v>
          </cell>
          <cell r="EV573" t="str">
            <v>Allocated</v>
          </cell>
          <cell r="EW573" t="str">
            <v>Left Message (LMCB)</v>
          </cell>
          <cell r="EX573" t="str">
            <v xml:space="preserve">Meet wife </v>
          </cell>
          <cell r="EY573">
            <v>46206</v>
          </cell>
        </row>
        <row r="574">
          <cell r="A574">
            <v>465129513</v>
          </cell>
          <cell r="B574" t="str">
            <v>DEVIDAS SOMALA PAWAR</v>
          </cell>
          <cell r="H574" t="str">
            <v>BANK STABLE 13</v>
          </cell>
          <cell r="I574">
            <v>5315</v>
          </cell>
          <cell r="J574">
            <v>4274</v>
          </cell>
          <cell r="K574">
            <v>4365</v>
          </cell>
          <cell r="L574">
            <v>9589</v>
          </cell>
          <cell r="M574">
            <v>1</v>
          </cell>
          <cell r="N574" t="str">
            <v xml:space="preserve">STABLE </v>
          </cell>
          <cell r="O574" t="str">
            <v>UNPAID</v>
          </cell>
          <cell r="P574" t="str">
            <v>HEMANT WALUNJ</v>
          </cell>
          <cell r="Q574">
            <v>9498</v>
          </cell>
          <cell r="R574">
            <v>91</v>
          </cell>
          <cell r="S574">
            <v>0</v>
          </cell>
          <cell r="T574">
            <v>3209.01</v>
          </cell>
          <cell r="U574" t="str">
            <v>-</v>
          </cell>
          <cell r="V574">
            <v>7.6048132911446875E-3</v>
          </cell>
          <cell r="W574">
            <v>5.0025689703283281E-4</v>
          </cell>
          <cell r="X574" t="str">
            <v xml:space="preserve">STABLE </v>
          </cell>
          <cell r="Y574" t="str">
            <v>PAID</v>
          </cell>
          <cell r="Z574" t="str">
            <v>-</v>
          </cell>
          <cell r="AA574" t="str">
            <v>PAID</v>
          </cell>
          <cell r="AF574" t="str">
            <v>-</v>
          </cell>
          <cell r="AH574" t="str">
            <v>SAVARDHARI</v>
          </cell>
          <cell r="AL574">
            <v>7574.01</v>
          </cell>
          <cell r="AM574">
            <v>9498</v>
          </cell>
          <cell r="AN574">
            <v>26</v>
          </cell>
          <cell r="AO574">
            <v>25</v>
          </cell>
          <cell r="AP574" t="str">
            <v>STABLE</v>
          </cell>
          <cell r="AU574" t="str">
            <v>REGULAR</v>
          </cell>
          <cell r="AV574" t="str">
            <v>MH29CH2928</v>
          </cell>
          <cell r="AW574" t="str">
            <v>SPLENDOR PLUS I3S BS6 FI DRUM SELF</v>
          </cell>
          <cell r="AX574">
            <v>45661</v>
          </cell>
          <cell r="AY574">
            <v>18</v>
          </cell>
          <cell r="AZ574" t="str">
            <v>10.07.26</v>
          </cell>
          <cell r="BA574" t="str">
            <v>KAILASH ATKARI</v>
          </cell>
          <cell r="ER574">
            <v>0</v>
          </cell>
          <cell r="ES574" t="str">
            <v/>
          </cell>
          <cell r="ET574" t="str">
            <v>ZBHT0010</v>
          </cell>
        </row>
        <row r="575">
          <cell r="A575">
            <v>458385778</v>
          </cell>
          <cell r="B575" t="str">
            <v>PRADNYA TUSHAR BHOSALE</v>
          </cell>
          <cell r="C575" t="str">
            <v>ONLINE</v>
          </cell>
          <cell r="D575" t="str">
            <v>03.07.26</v>
          </cell>
          <cell r="E575">
            <v>9802</v>
          </cell>
          <cell r="I575">
            <v>3199</v>
          </cell>
          <cell r="J575">
            <v>9480</v>
          </cell>
          <cell r="K575">
            <v>3404</v>
          </cell>
          <cell r="L575">
            <v>2877</v>
          </cell>
          <cell r="M575">
            <v>3</v>
          </cell>
          <cell r="N575" t="str">
            <v>RB</v>
          </cell>
          <cell r="O575" t="str">
            <v>PAID</v>
          </cell>
          <cell r="P575" t="str">
            <v>TANAJI SURVASE</v>
          </cell>
          <cell r="Q575">
            <v>9262</v>
          </cell>
          <cell r="R575">
            <v>322</v>
          </cell>
          <cell r="S575">
            <v>0</v>
          </cell>
          <cell r="T575">
            <v>0</v>
          </cell>
          <cell r="U575" t="str">
            <v>FLOW</v>
          </cell>
          <cell r="V575">
            <v>5.6834638325028844E-2</v>
          </cell>
          <cell r="W575">
            <v>2.966368304525692E-3</v>
          </cell>
          <cell r="X575" t="str">
            <v>RB</v>
          </cell>
          <cell r="Y575" t="str">
            <v>PAID</v>
          </cell>
          <cell r="Z575" t="str">
            <v>PTP</v>
          </cell>
          <cell r="AA575" t="str">
            <v>PAID</v>
          </cell>
          <cell r="AD575" t="str">
            <v>CAVA</v>
          </cell>
          <cell r="AF575" t="str">
            <v>ELG</v>
          </cell>
          <cell r="AH575" t="str">
            <v>MAAN</v>
          </cell>
          <cell r="AL575">
            <v>9480</v>
          </cell>
          <cell r="AM575">
            <v>9262</v>
          </cell>
          <cell r="AN575">
            <v>87</v>
          </cell>
          <cell r="AO575">
            <v>0</v>
          </cell>
          <cell r="AP575" t="str">
            <v>RB</v>
          </cell>
          <cell r="AU575" t="str">
            <v>REGULAR</v>
          </cell>
          <cell r="AV575" t="str">
            <v>MH14KV9244</v>
          </cell>
          <cell r="AW575" t="str">
            <v>SPLENDOR PLUS DRS CAST FI BLACK</v>
          </cell>
          <cell r="AX575">
            <v>45080</v>
          </cell>
          <cell r="AY575">
            <v>36</v>
          </cell>
          <cell r="AZ575" t="str">
            <v>02.07.26</v>
          </cell>
          <cell r="BA575" t="str">
            <v>KAILASH ATKARI</v>
          </cell>
          <cell r="BC575">
            <v>1</v>
          </cell>
          <cell r="ER575">
            <v>1</v>
          </cell>
          <cell r="ES575">
            <v>1</v>
          </cell>
          <cell r="ET575" t="str">
            <v>DUWT0030</v>
          </cell>
          <cell r="EU575" t="str">
            <v>G6YGObES4Egc</v>
          </cell>
          <cell r="EV575" t="str">
            <v>Allocated</v>
          </cell>
          <cell r="EW575" t="str">
            <v>Left Message (LMCB)</v>
          </cell>
          <cell r="EX575" t="str">
            <v xml:space="preserve">Visit on customer residence address left message to cm husband </v>
          </cell>
          <cell r="EY575">
            <v>46205</v>
          </cell>
        </row>
        <row r="576">
          <cell r="A576">
            <v>460840197</v>
          </cell>
          <cell r="B576" t="str">
            <v>VENILA SURALI PERISWAMI</v>
          </cell>
          <cell r="C576" t="str">
            <v>ONLINE</v>
          </cell>
          <cell r="D576" t="str">
            <v>07.07.26</v>
          </cell>
          <cell r="E576">
            <v>3730</v>
          </cell>
          <cell r="H576" t="str">
            <v>BANK STABLE 08</v>
          </cell>
          <cell r="I576">
            <v>3730</v>
          </cell>
          <cell r="J576">
            <v>9392</v>
          </cell>
          <cell r="K576">
            <v>2377</v>
          </cell>
          <cell r="L576">
            <v>9392</v>
          </cell>
          <cell r="M576">
            <v>3</v>
          </cell>
          <cell r="N576" t="str">
            <v xml:space="preserve">STABLE </v>
          </cell>
          <cell r="O576" t="str">
            <v>PAID</v>
          </cell>
          <cell r="P576" t="str">
            <v>PARMESHWAR KOTULE</v>
          </cell>
          <cell r="Q576">
            <v>9213</v>
          </cell>
          <cell r="R576">
            <v>445</v>
          </cell>
          <cell r="S576">
            <v>0</v>
          </cell>
          <cell r="T576">
            <v>6300</v>
          </cell>
          <cell r="U576" t="str">
            <v>10.06.26</v>
          </cell>
          <cell r="V576">
            <v>4.4600757142995461E-2</v>
          </cell>
          <cell r="W576">
            <v>2.9506749286973876E-3</v>
          </cell>
          <cell r="X576" t="str">
            <v xml:space="preserve">STABLE </v>
          </cell>
          <cell r="Y576" t="str">
            <v>PAID</v>
          </cell>
          <cell r="Z576" t="str">
            <v>PAID</v>
          </cell>
          <cell r="AA576" t="str">
            <v>PAID</v>
          </cell>
          <cell r="AF576" t="str">
            <v>ELG</v>
          </cell>
          <cell r="AH576" t="str">
            <v>DEHU</v>
          </cell>
          <cell r="AL576">
            <v>9392</v>
          </cell>
          <cell r="AM576">
            <v>9213</v>
          </cell>
          <cell r="AN576">
            <v>87</v>
          </cell>
          <cell r="AO576">
            <v>86</v>
          </cell>
          <cell r="AP576" t="str">
            <v>STABLE</v>
          </cell>
          <cell r="AU576" t="str">
            <v>NPA</v>
          </cell>
          <cell r="AV576" t="str">
            <v>MH14LG0472</v>
          </cell>
          <cell r="AW576" t="str">
            <v>ACCESS SPL ED DISC CBS BT BSVI</v>
          </cell>
          <cell r="AX576">
            <v>45252</v>
          </cell>
          <cell r="AY576">
            <v>30</v>
          </cell>
          <cell r="AZ576" t="str">
            <v>02.07.26</v>
          </cell>
          <cell r="BA576" t="str">
            <v>VIJAY NIKAM</v>
          </cell>
          <cell r="BL576">
            <v>1</v>
          </cell>
          <cell r="CM576">
            <v>1</v>
          </cell>
          <cell r="DN576">
            <v>1</v>
          </cell>
          <cell r="ER576">
            <v>3</v>
          </cell>
          <cell r="ES576">
            <v>1</v>
          </cell>
          <cell r="ET576" t="str">
            <v>DUWT0027</v>
          </cell>
          <cell r="EU576" t="str">
            <v>APL8eR_rpEM7</v>
          </cell>
          <cell r="EV576" t="str">
            <v>Allocated</v>
          </cell>
          <cell r="EW576" t="str">
            <v>Left Message (LMCB)</v>
          </cell>
          <cell r="EX576" t="str">
            <v xml:space="preserve">Visited to Customers residence address and Left massage with her Son </v>
          </cell>
          <cell r="EY576">
            <v>46207</v>
          </cell>
        </row>
        <row r="577">
          <cell r="A577">
            <v>465718124</v>
          </cell>
          <cell r="B577" t="str">
            <v>AJAY MOHAN SHINDE</v>
          </cell>
          <cell r="I577">
            <v>2406</v>
          </cell>
          <cell r="J577">
            <v>2399</v>
          </cell>
          <cell r="K577">
            <v>2468</v>
          </cell>
          <cell r="L577">
            <v>4805</v>
          </cell>
          <cell r="M577">
            <v>1</v>
          </cell>
          <cell r="N577" t="str">
            <v>FLOW</v>
          </cell>
          <cell r="O577" t="str">
            <v>UNPAID</v>
          </cell>
          <cell r="P577" t="str">
            <v>ANWAR SHAIKH</v>
          </cell>
          <cell r="Q577">
            <v>9169</v>
          </cell>
          <cell r="R577">
            <v>69</v>
          </cell>
          <cell r="S577">
            <v>0</v>
          </cell>
          <cell r="T577">
            <v>3600</v>
          </cell>
          <cell r="U577" t="str">
            <v>24.06.26</v>
          </cell>
          <cell r="V577">
            <v>9.9069524418525425E-3</v>
          </cell>
          <cell r="W577">
            <v>4.8292856273889697E-4</v>
          </cell>
          <cell r="X577" t="str">
            <v xml:space="preserve">STABLE </v>
          </cell>
          <cell r="Y577" t="str">
            <v>PTP</v>
          </cell>
          <cell r="Z577" t="str">
            <v>PTP</v>
          </cell>
          <cell r="AA577" t="str">
            <v>PTP</v>
          </cell>
          <cell r="AC577">
            <v>31</v>
          </cell>
          <cell r="AD577" t="str">
            <v>CAVA</v>
          </cell>
          <cell r="AF577" t="str">
            <v>-</v>
          </cell>
          <cell r="AH577" t="str">
            <v>DAPODI</v>
          </cell>
          <cell r="AL577">
            <v>2399</v>
          </cell>
          <cell r="AM577">
            <v>9169</v>
          </cell>
          <cell r="AN577">
            <v>25</v>
          </cell>
          <cell r="AO577">
            <v>54</v>
          </cell>
          <cell r="AP577" t="str">
            <v>FLOW</v>
          </cell>
          <cell r="AU577" t="str">
            <v>REGULAR</v>
          </cell>
          <cell r="AV577" t="str">
            <v>MH14LT6945</v>
          </cell>
          <cell r="AW577" t="str">
            <v>AMPERE MAGNUS EX</v>
          </cell>
          <cell r="AX577">
            <v>45733</v>
          </cell>
          <cell r="AY577">
            <v>18</v>
          </cell>
          <cell r="AZ577" t="str">
            <v>02.07.26</v>
          </cell>
          <cell r="BA577" t="str">
            <v>VIJAY NIKAM</v>
          </cell>
          <cell r="BL577">
            <v>1</v>
          </cell>
          <cell r="ER577">
            <v>1</v>
          </cell>
          <cell r="ES577">
            <v>1</v>
          </cell>
          <cell r="ET577" t="str">
            <v>ZBHT0009</v>
          </cell>
          <cell r="EU577" t="str">
            <v>B6y4fcihuc</v>
          </cell>
          <cell r="EV577" t="str">
            <v>Allocated</v>
          </cell>
          <cell r="EW577" t="str">
            <v>Promise To Pay (PTP)</v>
          </cell>
          <cell r="EX577" t="str">
            <v>Customer promise pay online 2500 on 09/07</v>
          </cell>
          <cell r="EY577">
            <v>46212</v>
          </cell>
        </row>
        <row r="578">
          <cell r="A578">
            <v>464721019</v>
          </cell>
          <cell r="B578" t="str">
            <v>MARJEENA BABU SHAIKH</v>
          </cell>
          <cell r="I578">
            <v>9546</v>
          </cell>
          <cell r="J578">
            <v>9069</v>
          </cell>
          <cell r="K578">
            <v>9499</v>
          </cell>
          <cell r="L578">
            <v>18615</v>
          </cell>
          <cell r="M578">
            <v>2</v>
          </cell>
          <cell r="N578" t="str">
            <v>FLOW</v>
          </cell>
          <cell r="O578" t="str">
            <v>UNPAID</v>
          </cell>
          <cell r="P578" t="str">
            <v>SACHIN KHAPRE</v>
          </cell>
          <cell r="Q578">
            <v>9069</v>
          </cell>
          <cell r="R578">
            <v>430</v>
          </cell>
          <cell r="S578">
            <v>0</v>
          </cell>
          <cell r="T578">
            <v>1350</v>
          </cell>
          <cell r="U578" t="str">
            <v>08.06.26</v>
          </cell>
          <cell r="V578">
            <v>8.2271487745004646E-2</v>
          </cell>
          <cell r="W578">
            <v>1.6862015724962911E-3</v>
          </cell>
          <cell r="X578" t="str">
            <v>FLOW</v>
          </cell>
          <cell r="Y578" t="str">
            <v>NC</v>
          </cell>
          <cell r="Z578" t="str">
            <v>PAID</v>
          </cell>
          <cell r="AA578" t="str">
            <v>NC</v>
          </cell>
          <cell r="AB578" t="str">
            <v>Add not found</v>
          </cell>
          <cell r="AD578" t="str">
            <v>CNAVNA</v>
          </cell>
          <cell r="AF578" t="str">
            <v>-</v>
          </cell>
          <cell r="AH578" t="str">
            <v>KALEWADI</v>
          </cell>
          <cell r="AL578">
            <v>9069</v>
          </cell>
          <cell r="AM578">
            <v>9069</v>
          </cell>
          <cell r="AN578">
            <v>57</v>
          </cell>
          <cell r="AO578">
            <v>86</v>
          </cell>
          <cell r="AP578" t="str">
            <v>FLOW</v>
          </cell>
          <cell r="AU578" t="str">
            <v>REGULAR</v>
          </cell>
          <cell r="AV578" t="str">
            <v>MH14MA7120</v>
          </cell>
          <cell r="AW578" t="str">
            <v>PIAGGIO VESPA SXL 149 ABS RACING 60</v>
          </cell>
          <cell r="AX578">
            <v>45615</v>
          </cell>
          <cell r="AY578">
            <v>18</v>
          </cell>
          <cell r="AZ578" t="str">
            <v>02.07.26</v>
          </cell>
          <cell r="BA578" t="str">
            <v>KAILASH ATKARI</v>
          </cell>
          <cell r="BI578">
            <v>1</v>
          </cell>
          <cell r="CG578">
            <v>1</v>
          </cell>
          <cell r="ER578">
            <v>2</v>
          </cell>
          <cell r="ES578">
            <v>1</v>
          </cell>
          <cell r="ET578" t="str">
            <v>ZBHT0015</v>
          </cell>
          <cell r="EU578" t="str">
            <v>A6CvCikTVm</v>
          </cell>
          <cell r="EV578" t="str">
            <v>Allocated</v>
          </cell>
          <cell r="EW578" t="str">
            <v>No Such Person (NC_NSP)</v>
          </cell>
          <cell r="EX578" t="str">
            <v>Visited at customer given address but no buddy know customer this areas.</v>
          </cell>
          <cell r="EY578">
            <v>46206</v>
          </cell>
        </row>
        <row r="579">
          <cell r="A579">
            <v>462843811</v>
          </cell>
          <cell r="B579" t="str">
            <v>SHASHIKALA BHARAT GADDALE</v>
          </cell>
          <cell r="I579">
            <v>4000</v>
          </cell>
          <cell r="J579">
            <v>9231</v>
          </cell>
          <cell r="K579">
            <v>-2144</v>
          </cell>
          <cell r="L579">
            <v>13231</v>
          </cell>
          <cell r="M579">
            <v>4</v>
          </cell>
          <cell r="N579" t="str">
            <v>FLOW</v>
          </cell>
          <cell r="O579" t="str">
            <v>UNPAID</v>
          </cell>
          <cell r="P579" t="str">
            <v>SACHIN KHAPRE</v>
          </cell>
          <cell r="Q579">
            <v>9034</v>
          </cell>
          <cell r="R579">
            <v>625</v>
          </cell>
          <cell r="S579">
            <v>0</v>
          </cell>
          <cell r="T579">
            <v>3150</v>
          </cell>
          <cell r="U579" t="str">
            <v>FLOW</v>
          </cell>
          <cell r="V579">
            <v>4.4697104632983042E-2</v>
          </cell>
          <cell r="W579">
            <v>3.4803887069469091E-3</v>
          </cell>
          <cell r="X579" t="str">
            <v>FLOW</v>
          </cell>
          <cell r="Y579" t="str">
            <v>NC</v>
          </cell>
          <cell r="Z579" t="str">
            <v>NC</v>
          </cell>
          <cell r="AA579" t="str">
            <v>NC</v>
          </cell>
          <cell r="AB579" t="str">
            <v>Shifted</v>
          </cell>
          <cell r="AD579" t="str">
            <v>CNAVNA</v>
          </cell>
          <cell r="AF579" t="str">
            <v>-</v>
          </cell>
          <cell r="AH579" t="str">
            <v>PIMPARI</v>
          </cell>
          <cell r="AL579">
            <v>13006</v>
          </cell>
          <cell r="AM579">
            <v>9034</v>
          </cell>
          <cell r="AN579">
            <v>118</v>
          </cell>
          <cell r="AO579">
            <v>147</v>
          </cell>
          <cell r="AP579" t="str">
            <v>FLOW</v>
          </cell>
          <cell r="AU579" t="str">
            <v>-</v>
          </cell>
          <cell r="AW579" t="str">
            <v>JUPITER BASIC</v>
          </cell>
          <cell r="AX579">
            <v>45421</v>
          </cell>
          <cell r="AY579">
            <v>24</v>
          </cell>
          <cell r="AZ579" t="str">
            <v>06.07.26</v>
          </cell>
          <cell r="BA579" t="str">
            <v>KAILASH ATKARI</v>
          </cell>
          <cell r="EO579">
            <v>1</v>
          </cell>
          <cell r="ER579">
            <v>1</v>
          </cell>
          <cell r="ES579">
            <v>1</v>
          </cell>
          <cell r="ET579" t="str">
            <v>ZBHT0015</v>
          </cell>
          <cell r="EU579" t="e">
            <v>#N/A</v>
          </cell>
          <cell r="EV579" t="str">
            <v>Allocated</v>
          </cell>
          <cell r="EW579" t="e">
            <v>#N/A</v>
          </cell>
          <cell r="EX579" t="e">
            <v>#N/A</v>
          </cell>
          <cell r="EY579" t="e">
            <v>#N/A</v>
          </cell>
        </row>
        <row r="580">
          <cell r="A580">
            <v>458751236</v>
          </cell>
          <cell r="B580" t="str">
            <v>GANESH PRAKASH MUNDHE</v>
          </cell>
          <cell r="C580" t="str">
            <v>ONLINE</v>
          </cell>
          <cell r="D580" t="str">
            <v>17.07.26</v>
          </cell>
          <cell r="E580">
            <v>4758</v>
          </cell>
          <cell r="I580">
            <v>4655</v>
          </cell>
          <cell r="J580">
            <v>4414</v>
          </cell>
          <cell r="K580">
            <v>4505</v>
          </cell>
          <cell r="L580">
            <v>4311</v>
          </cell>
          <cell r="M580">
            <v>1</v>
          </cell>
          <cell r="N580" t="str">
            <v xml:space="preserve">STABLE </v>
          </cell>
          <cell r="O580" t="str">
            <v>PAID</v>
          </cell>
          <cell r="P580" t="str">
            <v>SWAPNIL JADHAV</v>
          </cell>
          <cell r="Q580">
            <v>9006</v>
          </cell>
          <cell r="R580">
            <v>91</v>
          </cell>
          <cell r="S580">
            <v>0</v>
          </cell>
          <cell r="T580">
            <v>6750</v>
          </cell>
          <cell r="U580" t="str">
            <v>10.06.26</v>
          </cell>
          <cell r="V580">
            <v>7.7612704898165725E-3</v>
          </cell>
          <cell r="W580">
            <v>4.7434340015557925E-4</v>
          </cell>
          <cell r="X580" t="str">
            <v xml:space="preserve">STABLE </v>
          </cell>
          <cell r="Y580" t="str">
            <v>PAID</v>
          </cell>
          <cell r="Z580" t="str">
            <v>PAID</v>
          </cell>
          <cell r="AA580" t="str">
            <v>PAID</v>
          </cell>
          <cell r="AF580" t="str">
            <v>-</v>
          </cell>
          <cell r="AH580" t="str">
            <v>KATRAJ</v>
          </cell>
          <cell r="AL580">
            <v>4414</v>
          </cell>
          <cell r="AM580">
            <v>9006</v>
          </cell>
          <cell r="AN580">
            <v>26</v>
          </cell>
          <cell r="AO580">
            <v>25</v>
          </cell>
          <cell r="AP580" t="str">
            <v>STABLE</v>
          </cell>
          <cell r="AU580" t="str">
            <v>REGULAR</v>
          </cell>
          <cell r="AV580" t="str">
            <v>MH12VR3785</v>
          </cell>
          <cell r="AW580" t="str">
            <v>PIAGGIO APRILIA SR 125 CBS</v>
          </cell>
          <cell r="AX580">
            <v>45105</v>
          </cell>
          <cell r="AY580">
            <v>36</v>
          </cell>
          <cell r="AZ580" t="str">
            <v>02.07.26</v>
          </cell>
          <cell r="BA580" t="str">
            <v>VIJAY NIKAM</v>
          </cell>
          <cell r="BL580">
            <v>1</v>
          </cell>
          <cell r="ER580">
            <v>1</v>
          </cell>
          <cell r="ES580">
            <v>1</v>
          </cell>
          <cell r="ET580" t="str">
            <v>DUWT0031</v>
          </cell>
          <cell r="EU580" t="str">
            <v>GPyAxcPSsEI7</v>
          </cell>
          <cell r="EV580" t="str">
            <v>Allocated</v>
          </cell>
          <cell r="EW580" t="str">
            <v>Promise To Pay (PTP)</v>
          </cell>
          <cell r="EX580" t="str">
            <v xml:space="preserve">Customer ptp on 16 jully </v>
          </cell>
          <cell r="EY580">
            <v>46216</v>
          </cell>
        </row>
        <row r="581">
          <cell r="A581">
            <v>459188219</v>
          </cell>
          <cell r="B581" t="str">
            <v>PRAVIN MACHINDRA AALHAT</v>
          </cell>
          <cell r="H581" t="str">
            <v>BANK STABLE 31</v>
          </cell>
          <cell r="I581">
            <v>3107</v>
          </cell>
          <cell r="J581">
            <v>3041</v>
          </cell>
          <cell r="K581">
            <v>3151</v>
          </cell>
          <cell r="L581">
            <v>6148</v>
          </cell>
          <cell r="M581">
            <v>1</v>
          </cell>
          <cell r="N581" t="str">
            <v xml:space="preserve">STABLE </v>
          </cell>
          <cell r="O581" t="str">
            <v>UNPAID</v>
          </cell>
          <cell r="P581" t="str">
            <v>HEMANT WALUNJ</v>
          </cell>
          <cell r="Q581">
            <v>8993</v>
          </cell>
          <cell r="R581">
            <v>110</v>
          </cell>
          <cell r="S581">
            <v>0</v>
          </cell>
          <cell r="T581">
            <v>5811</v>
          </cell>
          <cell r="U581" t="str">
            <v>13.06.26 17.06.26</v>
          </cell>
          <cell r="V581">
            <v>7.2004723023019771E-3</v>
          </cell>
          <cell r="W581">
            <v>4.7365869393727788E-4</v>
          </cell>
          <cell r="X581" t="str">
            <v xml:space="preserve">STABLE </v>
          </cell>
          <cell r="Y581" t="str">
            <v>NC</v>
          </cell>
          <cell r="Z581" t="str">
            <v>PAID</v>
          </cell>
          <cell r="AA581" t="str">
            <v>NC</v>
          </cell>
          <cell r="AD581" t="str">
            <v>CNAVNA</v>
          </cell>
          <cell r="AF581" t="str">
            <v>-</v>
          </cell>
          <cell r="AH581" t="str">
            <v>KOYALI</v>
          </cell>
          <cell r="AL581">
            <v>8962</v>
          </cell>
          <cell r="AM581">
            <v>8993</v>
          </cell>
          <cell r="AN581">
            <v>26</v>
          </cell>
          <cell r="AO581">
            <v>55</v>
          </cell>
          <cell r="AP581" t="str">
            <v>FLOW</v>
          </cell>
          <cell r="AU581" t="str">
            <v>REGULAR</v>
          </cell>
          <cell r="AV581" t="str">
            <v>MH14KY4469</v>
          </cell>
          <cell r="AW581" t="str">
            <v>HONDA SP 125 BS VI DRUM</v>
          </cell>
          <cell r="AX581">
            <v>45138</v>
          </cell>
          <cell r="AY581">
            <v>36</v>
          </cell>
          <cell r="AZ581" t="str">
            <v>10.07.26</v>
          </cell>
          <cell r="BA581" t="str">
            <v>KAILASH ATKARI</v>
          </cell>
          <cell r="ER581">
            <v>0</v>
          </cell>
          <cell r="ES581" t="str">
            <v/>
          </cell>
          <cell r="ET581" t="str">
            <v>DUWT0017</v>
          </cell>
        </row>
        <row r="582">
          <cell r="A582">
            <v>131649644</v>
          </cell>
          <cell r="B582" t="str">
            <v>ROHIT SANJAY PAWAR</v>
          </cell>
          <cell r="I582">
            <v>5981</v>
          </cell>
          <cell r="J582">
            <v>2981</v>
          </cell>
          <cell r="K582">
            <v>2981</v>
          </cell>
          <cell r="L582">
            <v>8962</v>
          </cell>
          <cell r="M582">
            <v>1</v>
          </cell>
          <cell r="N582" t="str">
            <v>FLOW</v>
          </cell>
          <cell r="O582" t="str">
            <v>UNPAID</v>
          </cell>
          <cell r="P582" t="str">
            <v>KIRAN KHAIRNAR</v>
          </cell>
          <cell r="Q582">
            <v>8883.6200000000008</v>
          </cell>
          <cell r="R582">
            <v>0</v>
          </cell>
          <cell r="S582">
            <v>0</v>
          </cell>
          <cell r="T582">
            <v>900</v>
          </cell>
          <cell r="U582" t="str">
            <v>-</v>
          </cell>
          <cell r="V582">
            <v>1.9247489756946502E-2</v>
          </cell>
          <cell r="W582">
            <v>4.6789768115590799E-4</v>
          </cell>
          <cell r="X582" t="str">
            <v>FLOW</v>
          </cell>
          <cell r="Y582" t="str">
            <v>NC</v>
          </cell>
          <cell r="Z582" t="str">
            <v>-</v>
          </cell>
          <cell r="AA582" t="str">
            <v>NC</v>
          </cell>
          <cell r="AB582" t="str">
            <v>Door lock</v>
          </cell>
          <cell r="AD582" t="str">
            <v>CAVNA</v>
          </cell>
          <cell r="AF582" t="str">
            <v>-</v>
          </cell>
          <cell r="AH582" t="str">
            <v>GOKHLE NAGAR</v>
          </cell>
          <cell r="AL582">
            <v>3881</v>
          </cell>
          <cell r="AM582">
            <v>8883.6200000000008</v>
          </cell>
          <cell r="AN582">
            <v>25</v>
          </cell>
          <cell r="AO582">
            <v>54</v>
          </cell>
          <cell r="AP582" t="str">
            <v>FLOW</v>
          </cell>
          <cell r="AU582" t="str">
            <v>REGULAR</v>
          </cell>
          <cell r="AV582" t="str">
            <v>MH12UP1516</v>
          </cell>
          <cell r="AW582" t="str">
            <v>CLASSIC 350 DARK GUNMETAL GREY</v>
          </cell>
          <cell r="AX582">
            <v>44742</v>
          </cell>
          <cell r="AY582">
            <v>48</v>
          </cell>
          <cell r="AZ582" t="str">
            <v>10.07.26</v>
          </cell>
          <cell r="BA582" t="str">
            <v>VIJAY NIKAM</v>
          </cell>
          <cell r="CM582">
            <v>1</v>
          </cell>
          <cell r="EI582">
            <v>1</v>
          </cell>
          <cell r="ER582">
            <v>2</v>
          </cell>
          <cell r="ES582">
            <v>1</v>
          </cell>
          <cell r="ET582" t="str">
            <v>DUWT0014</v>
          </cell>
        </row>
        <row r="583">
          <cell r="A583">
            <v>458430421</v>
          </cell>
          <cell r="B583" t="str">
            <v>SACHIN DHONDIBA BORATE</v>
          </cell>
          <cell r="C583" t="str">
            <v>ONLINE</v>
          </cell>
          <cell r="D583" t="str">
            <v>04.07.26</v>
          </cell>
          <cell r="E583">
            <v>3200</v>
          </cell>
          <cell r="H583" t="str">
            <v>BANK STABLE 08</v>
          </cell>
          <cell r="I583">
            <v>3038</v>
          </cell>
          <cell r="J583">
            <v>9072</v>
          </cell>
          <cell r="K583">
            <v>3472</v>
          </cell>
          <cell r="L583">
            <v>8910</v>
          </cell>
          <cell r="M583">
            <v>3</v>
          </cell>
          <cell r="N583" t="str">
            <v xml:space="preserve">STABLE </v>
          </cell>
          <cell r="O583" t="str">
            <v>PAID</v>
          </cell>
          <cell r="P583" t="str">
            <v>ANWAR SHAIKH</v>
          </cell>
          <cell r="Q583">
            <v>8792.25</v>
          </cell>
          <cell r="R583">
            <v>476</v>
          </cell>
          <cell r="S583">
            <v>0</v>
          </cell>
          <cell r="T583">
            <v>6750</v>
          </cell>
          <cell r="U583" t="str">
            <v>03.06.26</v>
          </cell>
          <cell r="V583">
            <v>2.5555501718974267E-2</v>
          </cell>
          <cell r="W583">
            <v>2.8159200740084235E-3</v>
          </cell>
          <cell r="X583" t="str">
            <v xml:space="preserve">STABLE </v>
          </cell>
          <cell r="Y583" t="str">
            <v>PAID</v>
          </cell>
          <cell r="Z583" t="str">
            <v>PAID</v>
          </cell>
          <cell r="AA583" t="str">
            <v>PAID</v>
          </cell>
          <cell r="AF583" t="str">
            <v>ELG</v>
          </cell>
          <cell r="AH583" t="str">
            <v xml:space="preserve">ALANDI DEVACHI </v>
          </cell>
          <cell r="AL583">
            <v>9072</v>
          </cell>
          <cell r="AM583">
            <v>8792.25</v>
          </cell>
          <cell r="AN583">
            <v>87</v>
          </cell>
          <cell r="AO583">
            <v>86</v>
          </cell>
          <cell r="AP583" t="str">
            <v>STABLE</v>
          </cell>
          <cell r="AU583" t="str">
            <v>REGULAR</v>
          </cell>
          <cell r="AV583" t="str">
            <v>MH14KX3906</v>
          </cell>
          <cell r="AW583" t="str">
            <v>SPLENDOR PLUS I3S BS6 FI DRUM SELF</v>
          </cell>
          <cell r="AX583">
            <v>45083</v>
          </cell>
          <cell r="AY583">
            <v>36</v>
          </cell>
          <cell r="AZ583" t="str">
            <v>02.07.26</v>
          </cell>
          <cell r="BA583" t="str">
            <v>VIJAY NIKAM</v>
          </cell>
          <cell r="BC583">
            <v>1</v>
          </cell>
          <cell r="ER583">
            <v>1</v>
          </cell>
          <cell r="ES583">
            <v>1</v>
          </cell>
          <cell r="ET583" t="str">
            <v>ZBHT0009</v>
          </cell>
          <cell r="EU583" t="str">
            <v>G64A8oJS4Ngm</v>
          </cell>
          <cell r="EV583" t="str">
            <v>Allocated</v>
          </cell>
          <cell r="EW583" t="str">
            <v>Promise To Pay (PTP)</v>
          </cell>
          <cell r="EX583" t="str">
            <v>Customer promise pay online 3300 on 03/07</v>
          </cell>
          <cell r="EY583">
            <v>46206</v>
          </cell>
        </row>
        <row r="584">
          <cell r="A584">
            <v>458203657</v>
          </cell>
          <cell r="B584" t="str">
            <v>SUBHASH PRALHAD HARIMKAR</v>
          </cell>
          <cell r="I584">
            <v>3038</v>
          </cell>
          <cell r="J584">
            <v>9114</v>
          </cell>
          <cell r="K584">
            <v>3202</v>
          </cell>
          <cell r="L584">
            <v>12152</v>
          </cell>
          <cell r="M584">
            <v>3</v>
          </cell>
          <cell r="N584" t="str">
            <v>FLOW</v>
          </cell>
          <cell r="O584" t="str">
            <v>UNPAID</v>
          </cell>
          <cell r="P584" t="str">
            <v>ANWAR SHAIKH</v>
          </cell>
          <cell r="Q584">
            <v>8792</v>
          </cell>
          <cell r="R584">
            <v>164</v>
          </cell>
          <cell r="S584">
            <v>0</v>
          </cell>
          <cell r="T584">
            <v>1350</v>
          </cell>
          <cell r="U584" t="str">
            <v>FLOW</v>
          </cell>
          <cell r="V584">
            <v>2.5554775070456569E-2</v>
          </cell>
          <cell r="W584">
            <v>2.8158400057644016E-3</v>
          </cell>
          <cell r="X584" t="str">
            <v>FLOW</v>
          </cell>
          <cell r="Y584" t="str">
            <v>-</v>
          </cell>
          <cell r="Z584" t="str">
            <v>NC</v>
          </cell>
          <cell r="AA584" t="str">
            <v>-</v>
          </cell>
          <cell r="AF584" t="str">
            <v>ELG</v>
          </cell>
          <cell r="AH584" t="str">
            <v>ALANDI DEVACHI</v>
          </cell>
          <cell r="AL584">
            <v>9114</v>
          </cell>
          <cell r="AM584">
            <v>8792</v>
          </cell>
          <cell r="AN584">
            <v>87</v>
          </cell>
          <cell r="AO584">
            <v>116</v>
          </cell>
          <cell r="AP584" t="str">
            <v>FLOW</v>
          </cell>
          <cell r="AU584" t="str">
            <v>REGULAR</v>
          </cell>
          <cell r="AV584" t="str">
            <v>MH38AF3104</v>
          </cell>
          <cell r="AW584" t="str">
            <v>SPLENDOR PLUS I3S BS6 FI DRUM SELF</v>
          </cell>
          <cell r="AX584">
            <v>45068</v>
          </cell>
          <cell r="AY584">
            <v>36</v>
          </cell>
          <cell r="AZ584" t="str">
            <v>02.07.26</v>
          </cell>
          <cell r="BA584" t="str">
            <v>VIJAY NIKAM</v>
          </cell>
          <cell r="BC584">
            <v>1</v>
          </cell>
          <cell r="ER584">
            <v>1</v>
          </cell>
          <cell r="ES584">
            <v>1</v>
          </cell>
          <cell r="ET584" t="str">
            <v>ZBHT0009</v>
          </cell>
          <cell r="EU584" t="str">
            <v>koWL_e1q6b</v>
          </cell>
          <cell r="EV584" t="str">
            <v>Allocated</v>
          </cell>
          <cell r="EW584" t="str">
            <v>Address Not Found (NC_ANF)</v>
          </cell>
          <cell r="EX584" t="str">
            <v xml:space="preserve">Short address </v>
          </cell>
          <cell r="EY584">
            <v>46204</v>
          </cell>
        </row>
        <row r="585">
          <cell r="A585">
            <v>462898516</v>
          </cell>
          <cell r="B585" t="str">
            <v>YOGESH SAHEBRAO WALHEKAR</v>
          </cell>
          <cell r="I585">
            <v>4514</v>
          </cell>
          <cell r="J585">
            <v>8877</v>
          </cell>
          <cell r="K585">
            <v>438</v>
          </cell>
          <cell r="L585">
            <v>13391</v>
          </cell>
          <cell r="M585">
            <v>3</v>
          </cell>
          <cell r="N585" t="str">
            <v>FLOW</v>
          </cell>
          <cell r="O585" t="str">
            <v>UNPAID</v>
          </cell>
          <cell r="P585" t="str">
            <v>VIKRAM GAIKWAD</v>
          </cell>
          <cell r="Q585">
            <v>8783</v>
          </cell>
          <cell r="R585">
            <v>589</v>
          </cell>
          <cell r="S585">
            <v>0</v>
          </cell>
          <cell r="T585">
            <v>5333.03</v>
          </cell>
          <cell r="U585" t="str">
            <v>12.06.26</v>
          </cell>
          <cell r="V585">
            <v>5.4113470951885095E-2</v>
          </cell>
          <cell r="W585">
            <v>2.8129575489796105E-3</v>
          </cell>
          <cell r="X585" t="str">
            <v>FLOW</v>
          </cell>
          <cell r="Y585" t="str">
            <v>BPTP</v>
          </cell>
          <cell r="Z585" t="str">
            <v>PAID</v>
          </cell>
          <cell r="AA585" t="str">
            <v>BPTP</v>
          </cell>
          <cell r="AB585" t="str">
            <v>Financail problem</v>
          </cell>
          <cell r="AD585" t="str">
            <v>CAVA</v>
          </cell>
          <cell r="AF585" t="str">
            <v>ELG</v>
          </cell>
          <cell r="AH585" t="str">
            <v>YERWADA</v>
          </cell>
          <cell r="AL585">
            <v>8877</v>
          </cell>
          <cell r="AM585">
            <v>8783</v>
          </cell>
          <cell r="AN585">
            <v>87</v>
          </cell>
          <cell r="AO585">
            <v>116</v>
          </cell>
          <cell r="AP585" t="str">
            <v>FLOW</v>
          </cell>
          <cell r="AU585" t="str">
            <v>NPA</v>
          </cell>
          <cell r="AV585" t="str">
            <v>MH12WV0314</v>
          </cell>
          <cell r="AW585" t="str">
            <v>HONDA ACTIVA 6G DLX BS VI</v>
          </cell>
          <cell r="AX585">
            <v>45426</v>
          </cell>
          <cell r="AY585">
            <v>24</v>
          </cell>
          <cell r="AZ585" t="str">
            <v>02.07.26</v>
          </cell>
          <cell r="BA585" t="str">
            <v>VIJAY NIKAM</v>
          </cell>
          <cell r="BI585">
            <v>1</v>
          </cell>
          <cell r="ER585">
            <v>1</v>
          </cell>
          <cell r="ES585">
            <v>1</v>
          </cell>
          <cell r="ET585" t="str">
            <v>ZBHT0012</v>
          </cell>
          <cell r="EU585" t="str">
            <v>Ao-yqPbRpOJ7</v>
          </cell>
          <cell r="EV585" t="str">
            <v>Allocated</v>
          </cell>
          <cell r="EW585" t="str">
            <v>Left Message (LMCB)</v>
          </cell>
          <cell r="EX585" t="str">
            <v>Lm</v>
          </cell>
          <cell r="EY585">
            <v>46206</v>
          </cell>
        </row>
        <row r="586">
          <cell r="A586">
            <v>138748493</v>
          </cell>
          <cell r="B586" t="str">
            <v>SUNITA VIJAY SALUNKE</v>
          </cell>
          <cell r="H586" t="str">
            <v>BANK RB 16</v>
          </cell>
          <cell r="I586">
            <v>3028</v>
          </cell>
          <cell r="J586">
            <v>9084</v>
          </cell>
          <cell r="K586">
            <v>-5375</v>
          </cell>
          <cell r="L586">
            <v>12112</v>
          </cell>
          <cell r="M586">
            <v>6</v>
          </cell>
          <cell r="N586" t="str">
            <v>RB</v>
          </cell>
          <cell r="O586" t="str">
            <v>UNPAID</v>
          </cell>
          <cell r="P586" t="str">
            <v>AMOL DHUMAL</v>
          </cell>
          <cell r="Q586">
            <v>8753.7900000000009</v>
          </cell>
          <cell r="R586">
            <v>681</v>
          </cell>
          <cell r="S586">
            <v>0</v>
          </cell>
          <cell r="T586">
            <v>1350</v>
          </cell>
          <cell r="U586" t="str">
            <v>-</v>
          </cell>
          <cell r="V586">
            <v>1.5074832218723602E-2</v>
          </cell>
          <cell r="W586">
            <v>3.8263022206893346E-3</v>
          </cell>
          <cell r="X586" t="str">
            <v>RB</v>
          </cell>
          <cell r="Y586" t="str">
            <v>PAID</v>
          </cell>
          <cell r="Z586" t="str">
            <v>-</v>
          </cell>
          <cell r="AA586" t="str">
            <v>PAID</v>
          </cell>
          <cell r="AF586" t="str">
            <v>ELG</v>
          </cell>
          <cell r="AH586" t="str">
            <v>SHIRUR</v>
          </cell>
          <cell r="AL586">
            <v>9084</v>
          </cell>
          <cell r="AM586">
            <v>8753.7900000000009</v>
          </cell>
          <cell r="AN586">
            <v>176</v>
          </cell>
          <cell r="AO586">
            <v>0</v>
          </cell>
          <cell r="AP586" t="str">
            <v>RB</v>
          </cell>
          <cell r="AU586" t="str">
            <v>NPA</v>
          </cell>
          <cell r="AV586" t="str">
            <v>MH12VP3178</v>
          </cell>
          <cell r="AW586" t="str">
            <v>HF DELUXE BS6 I3S DRUM SELF CAST</v>
          </cell>
          <cell r="AX586">
            <v>44985</v>
          </cell>
          <cell r="AY586">
            <v>36</v>
          </cell>
          <cell r="AZ586" t="str">
            <v>02.07.26</v>
          </cell>
          <cell r="BA586" t="str">
            <v>KAILASH ATKARI</v>
          </cell>
          <cell r="BL586">
            <v>1</v>
          </cell>
          <cell r="ER586">
            <v>1</v>
          </cell>
          <cell r="ES586">
            <v>1</v>
          </cell>
          <cell r="ET586" t="str">
            <v>ZBHT0024</v>
          </cell>
          <cell r="EU586" t="str">
            <v>Ao7PB5KVN7</v>
          </cell>
          <cell r="EV586" t="str">
            <v>Allocated</v>
          </cell>
          <cell r="EW586" t="str">
            <v>Address Not Found (NC_ANF)</v>
          </cell>
          <cell r="EX586" t="str">
            <v xml:space="preserve">Address not found </v>
          </cell>
          <cell r="EY586">
            <v>46207</v>
          </cell>
        </row>
        <row r="587">
          <cell r="A587">
            <v>140932285</v>
          </cell>
          <cell r="B587" t="str">
            <v>SACHIN KANU PARIHAR</v>
          </cell>
          <cell r="C587" t="str">
            <v>ONLINE</v>
          </cell>
          <cell r="D587" t="str">
            <v>11.07.26</v>
          </cell>
          <cell r="E587">
            <v>4630</v>
          </cell>
          <cell r="I587">
            <v>4489</v>
          </cell>
          <cell r="J587">
            <v>8803</v>
          </cell>
          <cell r="K587">
            <v>266</v>
          </cell>
          <cell r="L587">
            <v>8662</v>
          </cell>
          <cell r="M587">
            <v>3</v>
          </cell>
          <cell r="N587" t="str">
            <v xml:space="preserve">STABLE </v>
          </cell>
          <cell r="O587" t="str">
            <v>PAID</v>
          </cell>
          <cell r="P587" t="str">
            <v>VIKRAM GAIKWAD</v>
          </cell>
          <cell r="Q587">
            <v>8741.09</v>
          </cell>
          <cell r="R587">
            <v>441</v>
          </cell>
          <cell r="S587">
            <v>0</v>
          </cell>
          <cell r="T587">
            <v>6503</v>
          </cell>
          <cell r="U587" t="str">
            <v>20.06.26</v>
          </cell>
          <cell r="V587">
            <v>5.3855256723535617E-2</v>
          </cell>
          <cell r="W587">
            <v>2.7995349085517688E-3</v>
          </cell>
          <cell r="X587" t="str">
            <v xml:space="preserve">STABLE </v>
          </cell>
          <cell r="Y587" t="str">
            <v>PAID</v>
          </cell>
          <cell r="Z587" t="str">
            <v>OS</v>
          </cell>
          <cell r="AA587" t="str">
            <v>PAID</v>
          </cell>
          <cell r="AF587" t="str">
            <v>ELG</v>
          </cell>
          <cell r="AH587" t="str">
            <v>DHANORI</v>
          </cell>
          <cell r="AL587">
            <v>8803</v>
          </cell>
          <cell r="AM587">
            <v>8741.09</v>
          </cell>
          <cell r="AN587">
            <v>86</v>
          </cell>
          <cell r="AO587">
            <v>85</v>
          </cell>
          <cell r="AP587" t="str">
            <v>STABLE</v>
          </cell>
          <cell r="AU587" t="str">
            <v>NPA</v>
          </cell>
          <cell r="AV587" t="str">
            <v>MH12VK8871</v>
          </cell>
          <cell r="AW587" t="str">
            <v>PIAGGIO APRILIA SR 125</v>
          </cell>
          <cell r="AX587">
            <v>45041</v>
          </cell>
          <cell r="AY587">
            <v>36</v>
          </cell>
          <cell r="AZ587" t="str">
            <v>02.07.26</v>
          </cell>
          <cell r="BA587" t="str">
            <v>VIJAY NIKAM</v>
          </cell>
          <cell r="EO587">
            <v>1</v>
          </cell>
          <cell r="ER587">
            <v>1</v>
          </cell>
          <cell r="ES587">
            <v>1</v>
          </cell>
          <cell r="ET587" t="str">
            <v>ZBHT0012</v>
          </cell>
          <cell r="EU587" t="str">
            <v>Bok5t-T9-Vm</v>
          </cell>
          <cell r="EV587" t="str">
            <v>Allocated</v>
          </cell>
          <cell r="EW587" t="e">
            <v>#N/A</v>
          </cell>
          <cell r="EX587" t="e">
            <v>#N/A</v>
          </cell>
          <cell r="EY587" t="e">
            <v>#N/A</v>
          </cell>
        </row>
        <row r="588">
          <cell r="A588">
            <v>465002328</v>
          </cell>
          <cell r="B588" t="str">
            <v>SANDIP JANARDHAN KALE</v>
          </cell>
          <cell r="I588">
            <v>4483</v>
          </cell>
          <cell r="J588">
            <v>4481</v>
          </cell>
          <cell r="K588">
            <v>4575</v>
          </cell>
          <cell r="L588">
            <v>8964</v>
          </cell>
          <cell r="M588">
            <v>1</v>
          </cell>
          <cell r="N588" t="str">
            <v>FLOW</v>
          </cell>
          <cell r="O588" t="str">
            <v>UNPAID</v>
          </cell>
          <cell r="P588" t="str">
            <v>AMOL DHUMAL</v>
          </cell>
          <cell r="Q588">
            <v>8692</v>
          </cell>
          <cell r="R588">
            <v>94</v>
          </cell>
          <cell r="S588">
            <v>0</v>
          </cell>
          <cell r="T588">
            <v>3738.51</v>
          </cell>
          <cell r="U588" t="str">
            <v>16.06.26</v>
          </cell>
          <cell r="V588">
            <v>5.4624961024254464E-3</v>
          </cell>
          <cell r="W588">
            <v>4.5780511149814512E-4</v>
          </cell>
          <cell r="X588" t="str">
            <v>FLOW</v>
          </cell>
          <cell r="Y588" t="str">
            <v>PTP</v>
          </cell>
          <cell r="Z588" t="str">
            <v>PTP</v>
          </cell>
          <cell r="AA588" t="str">
            <v>PTP</v>
          </cell>
          <cell r="AC588">
            <v>31</v>
          </cell>
          <cell r="AD588" t="str">
            <v>CAVA</v>
          </cell>
          <cell r="AF588" t="str">
            <v>-</v>
          </cell>
          <cell r="AH588" t="str">
            <v>ALEGAON</v>
          </cell>
          <cell r="AL588">
            <v>4481</v>
          </cell>
          <cell r="AM588">
            <v>8692</v>
          </cell>
          <cell r="AN588">
            <v>26</v>
          </cell>
          <cell r="AO588">
            <v>55</v>
          </cell>
          <cell r="AP588" t="str">
            <v>FLOW</v>
          </cell>
          <cell r="AU588" t="str">
            <v>REGULAR</v>
          </cell>
          <cell r="AV588" t="str">
            <v>MH12XS5277</v>
          </cell>
          <cell r="AW588" t="str">
            <v>SPLENDOR PLUS DRS CAST FI BLACK</v>
          </cell>
          <cell r="AX588">
            <v>45647</v>
          </cell>
          <cell r="AY588">
            <v>18</v>
          </cell>
          <cell r="AZ588" t="str">
            <v>02.07.26</v>
          </cell>
          <cell r="BA588" t="str">
            <v>KAILASH ATKARI</v>
          </cell>
          <cell r="BL588">
            <v>1</v>
          </cell>
          <cell r="ER588">
            <v>1</v>
          </cell>
          <cell r="ES588">
            <v>1</v>
          </cell>
          <cell r="ET588" t="str">
            <v>ZBHT0024</v>
          </cell>
          <cell r="EU588" t="str">
            <v>AovBsdkbrL7m</v>
          </cell>
          <cell r="EV588" t="str">
            <v>Allocated</v>
          </cell>
          <cell r="EW588" t="str">
            <v>Left Message (LMCB)</v>
          </cell>
          <cell r="EX588" t="str">
            <v>Meet son</v>
          </cell>
          <cell r="EY588">
            <v>46207</v>
          </cell>
        </row>
        <row r="589">
          <cell r="A589">
            <v>459728250</v>
          </cell>
          <cell r="B589" t="str">
            <v>JAIBUNISA AYUB SHAIKH</v>
          </cell>
          <cell r="I589">
            <v>4397</v>
          </cell>
          <cell r="J589">
            <v>8794</v>
          </cell>
          <cell r="K589">
            <v>-8167</v>
          </cell>
          <cell r="L589">
            <v>13191</v>
          </cell>
          <cell r="M589">
            <v>5</v>
          </cell>
          <cell r="N589" t="str">
            <v>FLOW</v>
          </cell>
          <cell r="O589" t="str">
            <v>UNPAID</v>
          </cell>
          <cell r="P589" t="str">
            <v>KIRAN KHAIRNAR</v>
          </cell>
          <cell r="Q589">
            <v>8557.98</v>
          </cell>
          <cell r="R589">
            <v>627</v>
          </cell>
          <cell r="S589">
            <v>0</v>
          </cell>
          <cell r="T589">
            <v>900</v>
          </cell>
          <cell r="U589" t="str">
            <v>-</v>
          </cell>
          <cell r="V589">
            <v>0.35704397934330123</v>
          </cell>
          <cell r="W589">
            <v>3.8254755506795641E-3</v>
          </cell>
          <cell r="X589" t="str">
            <v>FLOW</v>
          </cell>
          <cell r="Y589" t="str">
            <v>-</v>
          </cell>
          <cell r="Z589" t="str">
            <v>-</v>
          </cell>
          <cell r="AA589" t="str">
            <v>-</v>
          </cell>
          <cell r="AB589" t="str">
            <v>Add not found</v>
          </cell>
          <cell r="AD589" t="str">
            <v>CNAVNA</v>
          </cell>
          <cell r="AF589" t="str">
            <v>ELG</v>
          </cell>
          <cell r="AH589" t="str">
            <v>GANJ PETH</v>
          </cell>
          <cell r="AL589">
            <v>8794</v>
          </cell>
          <cell r="AM589">
            <v>8557.98</v>
          </cell>
          <cell r="AN589">
            <v>146</v>
          </cell>
          <cell r="AO589">
            <v>175</v>
          </cell>
          <cell r="AP589" t="str">
            <v>FLOW</v>
          </cell>
          <cell r="AU589" t="str">
            <v>NPA</v>
          </cell>
          <cell r="AV589" t="str">
            <v>MH12VX1451</v>
          </cell>
          <cell r="AW589" t="str">
            <v>SUZUKI BURGMAN STREET</v>
          </cell>
          <cell r="AX589">
            <v>45181</v>
          </cell>
          <cell r="AY589">
            <v>30</v>
          </cell>
          <cell r="AZ589" t="str">
            <v>02.07.26</v>
          </cell>
          <cell r="BA589" t="str">
            <v>VIJAY NIKAM</v>
          </cell>
          <cell r="BR589">
            <v>1</v>
          </cell>
          <cell r="ER589">
            <v>1</v>
          </cell>
          <cell r="ES589">
            <v>1</v>
          </cell>
          <cell r="ET589" t="str">
            <v>DUWT0014</v>
          </cell>
          <cell r="EU589" t="str">
            <v>B2wFsdpIV7</v>
          </cell>
          <cell r="EV589" t="str">
            <v>Allocated</v>
          </cell>
          <cell r="EW589" t="str">
            <v>Address Not Found (NC_ANF)</v>
          </cell>
          <cell r="EX589" t="str">
            <v xml:space="preserve">Short address </v>
          </cell>
          <cell r="EY589">
            <v>46209</v>
          </cell>
        </row>
        <row r="590">
          <cell r="A590">
            <v>461230557</v>
          </cell>
          <cell r="B590" t="str">
            <v>AMOL MANOJ KALE</v>
          </cell>
          <cell r="I590">
            <v>4315</v>
          </cell>
          <cell r="J590">
            <v>4315</v>
          </cell>
          <cell r="K590">
            <v>4315</v>
          </cell>
          <cell r="L590">
            <v>8630</v>
          </cell>
          <cell r="M590">
            <v>1</v>
          </cell>
          <cell r="N590" t="str">
            <v>FLOW</v>
          </cell>
          <cell r="O590" t="str">
            <v>UNPAID</v>
          </cell>
          <cell r="P590" t="str">
            <v>SACHIN KHAPRE</v>
          </cell>
          <cell r="Q590">
            <v>8419</v>
          </cell>
          <cell r="R590">
            <v>0</v>
          </cell>
          <cell r="S590">
            <v>0</v>
          </cell>
          <cell r="T590">
            <v>900</v>
          </cell>
          <cell r="U590" t="str">
            <v>-</v>
          </cell>
          <cell r="V590">
            <v>1.0069895649256073E-2</v>
          </cell>
          <cell r="W590">
            <v>4.4342628091381545E-4</v>
          </cell>
          <cell r="X590" t="str">
            <v>FLOW</v>
          </cell>
          <cell r="Y590" t="str">
            <v>RTP</v>
          </cell>
          <cell r="Z590" t="str">
            <v>-</v>
          </cell>
          <cell r="AA590" t="str">
            <v>RTP</v>
          </cell>
          <cell r="AB590" t="str">
            <v>Financail problem</v>
          </cell>
          <cell r="AD590" t="str">
            <v>CAVNA</v>
          </cell>
          <cell r="AF590" t="str">
            <v>-</v>
          </cell>
          <cell r="AH590" t="str">
            <v>NEW SANGVI</v>
          </cell>
          <cell r="AL590">
            <v>5215</v>
          </cell>
          <cell r="AM590">
            <v>8419</v>
          </cell>
          <cell r="AN590">
            <v>26</v>
          </cell>
          <cell r="AO590">
            <v>55</v>
          </cell>
          <cell r="AP590" t="str">
            <v>FLOW</v>
          </cell>
          <cell r="AU590" t="str">
            <v>REGULAR</v>
          </cell>
          <cell r="AV590" t="str">
            <v>MH14LH1042</v>
          </cell>
          <cell r="AW590" t="str">
            <v>HONDA ACTIVA DLX</v>
          </cell>
          <cell r="AX590">
            <v>45285</v>
          </cell>
          <cell r="AY590">
            <v>30</v>
          </cell>
          <cell r="AZ590" t="str">
            <v>10.07.26</v>
          </cell>
          <cell r="BA590" t="str">
            <v>KAILASH ATKARI</v>
          </cell>
          <cell r="CM590">
            <v>1</v>
          </cell>
          <cell r="EC590">
            <v>1</v>
          </cell>
          <cell r="ER590">
            <v>2</v>
          </cell>
          <cell r="ES590">
            <v>1</v>
          </cell>
          <cell r="ET590" t="str">
            <v>ZBHT0015</v>
          </cell>
        </row>
        <row r="591">
          <cell r="A591">
            <v>466268688</v>
          </cell>
          <cell r="B591" t="str">
            <v>BALKRISHNA PURUSHOTTAM TAKKE</v>
          </cell>
          <cell r="I591">
            <v>1136</v>
          </cell>
          <cell r="J591">
            <v>2272</v>
          </cell>
          <cell r="K591">
            <v>1158</v>
          </cell>
          <cell r="L591">
            <v>3408</v>
          </cell>
          <cell r="M591">
            <v>2</v>
          </cell>
          <cell r="N591" t="str">
            <v>FLOW</v>
          </cell>
          <cell r="O591" t="str">
            <v>UNPAID</v>
          </cell>
          <cell r="P591" t="str">
            <v>TANAJI SURVASE</v>
          </cell>
          <cell r="Q591">
            <v>8338</v>
          </cell>
          <cell r="R591">
            <v>22</v>
          </cell>
          <cell r="S591">
            <v>0</v>
          </cell>
          <cell r="T591">
            <v>900</v>
          </cell>
          <cell r="U591" t="str">
            <v>-</v>
          </cell>
          <cell r="V591">
            <v>2.1898065947477941E-2</v>
          </cell>
          <cell r="W591">
            <v>1.5502865488448644E-3</v>
          </cell>
          <cell r="X591" t="str">
            <v xml:space="preserve">STABLE </v>
          </cell>
          <cell r="Y591" t="str">
            <v>NC</v>
          </cell>
          <cell r="Z591" t="str">
            <v>-</v>
          </cell>
          <cell r="AA591" t="str">
            <v>NC</v>
          </cell>
          <cell r="AB591" t="str">
            <v>Add not found</v>
          </cell>
          <cell r="AD591" t="str">
            <v>CAVNA</v>
          </cell>
          <cell r="AF591" t="str">
            <v>-</v>
          </cell>
          <cell r="AH591" t="str">
            <v>MULSHI</v>
          </cell>
          <cell r="AL591">
            <v>2272</v>
          </cell>
          <cell r="AM591">
            <v>8338</v>
          </cell>
          <cell r="AN591">
            <v>56</v>
          </cell>
          <cell r="AO591">
            <v>85</v>
          </cell>
          <cell r="AP591" t="str">
            <v>FLOW</v>
          </cell>
          <cell r="AU591" t="str">
            <v>REGULAR</v>
          </cell>
          <cell r="AV591" t="str">
            <v>MH12WY5987</v>
          </cell>
          <cell r="AW591" t="str">
            <v>HONDA ACTIVA DLX</v>
          </cell>
          <cell r="AX591">
            <v>45812</v>
          </cell>
          <cell r="AY591">
            <v>18</v>
          </cell>
          <cell r="AZ591" t="str">
            <v>02.07.26</v>
          </cell>
          <cell r="BA591" t="str">
            <v>KAILASH ATKARI</v>
          </cell>
          <cell r="BU591">
            <v>1</v>
          </cell>
          <cell r="BX591">
            <v>1</v>
          </cell>
          <cell r="ER591">
            <v>2</v>
          </cell>
          <cell r="ES591">
            <v>1</v>
          </cell>
          <cell r="ET591" t="str">
            <v>DUWT0030</v>
          </cell>
          <cell r="EU591" t="str">
            <v>AP8pErfY_8b</v>
          </cell>
          <cell r="EV591" t="str">
            <v>Allocated</v>
          </cell>
          <cell r="EW591" t="str">
            <v>Address Not Found (NC_ANF)</v>
          </cell>
          <cell r="EX591" t="str">
            <v xml:space="preserve">Address not found </v>
          </cell>
          <cell r="EY591">
            <v>46210</v>
          </cell>
        </row>
        <row r="592">
          <cell r="A592">
            <v>458645849</v>
          </cell>
          <cell r="B592" t="str">
            <v>SHITAL PRASHANT MANE</v>
          </cell>
          <cell r="I592">
            <v>4448</v>
          </cell>
          <cell r="J592">
            <v>3890</v>
          </cell>
          <cell r="K592">
            <v>4015</v>
          </cell>
          <cell r="L592">
            <v>8338</v>
          </cell>
          <cell r="M592">
            <v>1</v>
          </cell>
          <cell r="N592" t="str">
            <v>FLOW</v>
          </cell>
          <cell r="O592" t="str">
            <v>UNPAID</v>
          </cell>
          <cell r="P592" t="str">
            <v>AKSHAY KARALE</v>
          </cell>
          <cell r="Q592">
            <v>8264</v>
          </cell>
          <cell r="R592">
            <v>125</v>
          </cell>
          <cell r="S592">
            <v>0</v>
          </cell>
          <cell r="T592">
            <v>3257</v>
          </cell>
          <cell r="U592" t="str">
            <v>FLOW</v>
          </cell>
          <cell r="V592">
            <v>7.0527245351647318E-3</v>
          </cell>
          <cell r="W592">
            <v>4.3526247600329858E-4</v>
          </cell>
          <cell r="X592" t="str">
            <v>FLOW</v>
          </cell>
          <cell r="Y592" t="str">
            <v>RTP</v>
          </cell>
          <cell r="Z592" t="str">
            <v>PAID</v>
          </cell>
          <cell r="AA592" t="str">
            <v>RTP</v>
          </cell>
          <cell r="AB592" t="str">
            <v>Financail problem</v>
          </cell>
          <cell r="AC592">
            <v>25</v>
          </cell>
          <cell r="AD592" t="str">
            <v>CAVA</v>
          </cell>
          <cell r="AF592" t="str">
            <v>-</v>
          </cell>
          <cell r="AH592" t="str">
            <v>BHOR</v>
          </cell>
          <cell r="AL592">
            <v>3890</v>
          </cell>
          <cell r="AM592">
            <v>8264</v>
          </cell>
          <cell r="AN592">
            <v>26</v>
          </cell>
          <cell r="AO592">
            <v>55</v>
          </cell>
          <cell r="AP592" t="str">
            <v>FLOW</v>
          </cell>
          <cell r="AV592" t="str">
            <v>MH12VP6553</v>
          </cell>
          <cell r="AW592" t="str">
            <v>TVS IQUBE ELECTRIC</v>
          </cell>
          <cell r="AX592">
            <v>45098</v>
          </cell>
          <cell r="AY592">
            <v>36</v>
          </cell>
          <cell r="AZ592" t="str">
            <v>10.07.26</v>
          </cell>
          <cell r="BA592" t="str">
            <v>VIJAY NIKAM</v>
          </cell>
          <cell r="ER592">
            <v>0</v>
          </cell>
          <cell r="ES592" t="str">
            <v/>
          </cell>
          <cell r="ET592" t="str">
            <v>DUWT0011</v>
          </cell>
        </row>
        <row r="593">
          <cell r="A593">
            <v>453843150</v>
          </cell>
          <cell r="B593" t="str">
            <v>PRATHMESH CHNDRAKANT PHARATE</v>
          </cell>
          <cell r="I593">
            <v>2805</v>
          </cell>
          <cell r="J593">
            <v>5610</v>
          </cell>
          <cell r="K593">
            <v>2886</v>
          </cell>
          <cell r="L593">
            <v>8415</v>
          </cell>
          <cell r="M593">
            <v>2</v>
          </cell>
          <cell r="N593" t="str">
            <v>FLOW</v>
          </cell>
          <cell r="O593" t="str">
            <v>UNPAID</v>
          </cell>
          <cell r="P593" t="str">
            <v>AMOL DHUMAL</v>
          </cell>
          <cell r="Q593">
            <v>8156</v>
          </cell>
          <cell r="R593">
            <v>81</v>
          </cell>
          <cell r="S593">
            <v>0</v>
          </cell>
          <cell r="T593">
            <v>6655</v>
          </cell>
          <cell r="U593" t="str">
            <v>FLOW</v>
          </cell>
          <cell r="V593">
            <v>1.2379429201458514E-2</v>
          </cell>
          <cell r="W593">
            <v>1.5164472406306924E-3</v>
          </cell>
          <cell r="X593" t="str">
            <v xml:space="preserve">STABLE </v>
          </cell>
          <cell r="Y593" t="str">
            <v>PTP</v>
          </cell>
          <cell r="Z593" t="str">
            <v>MPTP</v>
          </cell>
          <cell r="AA593" t="str">
            <v>PTP</v>
          </cell>
          <cell r="AC593">
            <v>27</v>
          </cell>
          <cell r="AD593" t="str">
            <v>CAVNA</v>
          </cell>
          <cell r="AF593" t="str">
            <v>-</v>
          </cell>
          <cell r="AH593" t="str">
            <v>NHAVARA</v>
          </cell>
          <cell r="AL593">
            <v>5610</v>
          </cell>
          <cell r="AM593">
            <v>8156</v>
          </cell>
          <cell r="AN593">
            <v>57</v>
          </cell>
          <cell r="AO593">
            <v>86</v>
          </cell>
          <cell r="AP593" t="str">
            <v>FLOW</v>
          </cell>
          <cell r="AU593" t="str">
            <v>REGULAR</v>
          </cell>
          <cell r="AV593" t="str">
            <v>MH12UK4258</v>
          </cell>
          <cell r="AW593" t="str">
            <v>HONDA ACTIVA 6G DLX BS VI</v>
          </cell>
          <cell r="AX593">
            <v>44738</v>
          </cell>
          <cell r="AY593">
            <v>48</v>
          </cell>
          <cell r="AZ593" t="str">
            <v>02.07.26</v>
          </cell>
          <cell r="BA593" t="str">
            <v>KAILASH ATKARI</v>
          </cell>
          <cell r="BL593">
            <v>1</v>
          </cell>
          <cell r="ER593">
            <v>1</v>
          </cell>
          <cell r="ES593">
            <v>1</v>
          </cell>
          <cell r="ET593" t="str">
            <v>ZBHT0024</v>
          </cell>
          <cell r="EU593" t="str">
            <v>kocKapSrrc7</v>
          </cell>
          <cell r="EV593" t="str">
            <v>Allocated</v>
          </cell>
          <cell r="EW593" t="str">
            <v>Left Message (LMCB)</v>
          </cell>
          <cell r="EX593" t="str">
            <v xml:space="preserve">Meet father </v>
          </cell>
          <cell r="EY593">
            <v>46207</v>
          </cell>
        </row>
        <row r="594">
          <cell r="A594">
            <v>464917192</v>
          </cell>
          <cell r="B594" t="str">
            <v>PALLAVI SANGAM PETHSANGAVE</v>
          </cell>
          <cell r="C594" t="str">
            <v>ONLINE</v>
          </cell>
          <cell r="D594" t="str">
            <v>29.07.26</v>
          </cell>
          <cell r="E594">
            <v>72</v>
          </cell>
          <cell r="I594">
            <v>1230</v>
          </cell>
          <cell r="J594">
            <v>1254</v>
          </cell>
          <cell r="K594">
            <v>72</v>
          </cell>
          <cell r="L594">
            <v>2412</v>
          </cell>
          <cell r="M594">
            <v>2</v>
          </cell>
          <cell r="N594" t="str">
            <v xml:space="preserve">STABLE </v>
          </cell>
          <cell r="O594" t="str">
            <v>PAID</v>
          </cell>
          <cell r="P594" t="str">
            <v>NITIN KADAM</v>
          </cell>
          <cell r="Q594">
            <v>7996</v>
          </cell>
          <cell r="R594">
            <v>48</v>
          </cell>
          <cell r="S594">
            <v>0</v>
          </cell>
          <cell r="T594">
            <v>900</v>
          </cell>
          <cell r="U594" t="str">
            <v>-</v>
          </cell>
          <cell r="V594">
            <v>1.4525418465025858E-2</v>
          </cell>
          <cell r="W594">
            <v>1.4866983982446073E-3</v>
          </cell>
          <cell r="X594" t="str">
            <v xml:space="preserve">STABLE </v>
          </cell>
          <cell r="Y594" t="str">
            <v>NC</v>
          </cell>
          <cell r="Z594" t="str">
            <v>-</v>
          </cell>
          <cell r="AA594" t="str">
            <v>NC</v>
          </cell>
          <cell r="AB594" t="str">
            <v>Add not found</v>
          </cell>
          <cell r="AD594" t="str">
            <v>CNAVNA</v>
          </cell>
          <cell r="AF594" t="str">
            <v>-</v>
          </cell>
          <cell r="AH594" t="str">
            <v>KALEWADI</v>
          </cell>
          <cell r="AL594">
            <v>2202</v>
          </cell>
          <cell r="AM594">
            <v>7996</v>
          </cell>
          <cell r="AN594">
            <v>56</v>
          </cell>
          <cell r="AO594">
            <v>54</v>
          </cell>
          <cell r="AP594" t="str">
            <v>STABLE</v>
          </cell>
          <cell r="AU594" t="str">
            <v>REGULAR</v>
          </cell>
          <cell r="AV594" t="str">
            <v>MH42BM6521</v>
          </cell>
          <cell r="AW594" t="str">
            <v>HONDA ACTIVA 6G H SMART</v>
          </cell>
          <cell r="AX594">
            <v>45637</v>
          </cell>
          <cell r="AY594">
            <v>24</v>
          </cell>
          <cell r="AZ594" t="str">
            <v>10.07.26</v>
          </cell>
          <cell r="BA594" t="str">
            <v>KAILASH ATKARI</v>
          </cell>
          <cell r="CG594">
            <v>1</v>
          </cell>
          <cell r="ER594">
            <v>1</v>
          </cell>
          <cell r="ES594">
            <v>1</v>
          </cell>
          <cell r="ET594" t="str">
            <v>ZBHT0015</v>
          </cell>
        </row>
        <row r="595">
          <cell r="A595">
            <v>140926524</v>
          </cell>
          <cell r="B595" t="str">
            <v>PRANAV PRAMOD GURAV</v>
          </cell>
          <cell r="I595">
            <v>3170</v>
          </cell>
          <cell r="J595">
            <v>7993</v>
          </cell>
          <cell r="K595">
            <v>-841</v>
          </cell>
          <cell r="L595">
            <v>11163</v>
          </cell>
          <cell r="M595">
            <v>4</v>
          </cell>
          <cell r="N595" t="str">
            <v>FLOW</v>
          </cell>
          <cell r="O595" t="str">
            <v>UNPAID</v>
          </cell>
          <cell r="P595" t="str">
            <v>UDAY SOHANE</v>
          </cell>
          <cell r="Q595">
            <v>7826.73</v>
          </cell>
          <cell r="R595">
            <v>676</v>
          </cell>
          <cell r="S595">
            <v>0</v>
          </cell>
          <cell r="T595">
            <v>6300</v>
          </cell>
          <cell r="U595" t="str">
            <v>08.06.26</v>
          </cell>
          <cell r="V595">
            <v>0.36161316359829287</v>
          </cell>
          <cell r="W595">
            <v>3.015282566340777E-3</v>
          </cell>
          <cell r="X595" t="str">
            <v>FLOW</v>
          </cell>
          <cell r="Y595" t="str">
            <v>PTP</v>
          </cell>
          <cell r="Z595" t="str">
            <v>PAID</v>
          </cell>
          <cell r="AA595" t="str">
            <v>PTP</v>
          </cell>
          <cell r="AC595">
            <v>26</v>
          </cell>
          <cell r="AF595" t="str">
            <v>ELG</v>
          </cell>
          <cell r="AH595" t="str">
            <v>BHOSARI</v>
          </cell>
          <cell r="AL595">
            <v>7993</v>
          </cell>
          <cell r="AM595">
            <v>7826.73</v>
          </cell>
          <cell r="AN595">
            <v>117</v>
          </cell>
          <cell r="AO595">
            <v>146</v>
          </cell>
          <cell r="AP595" t="str">
            <v>FLOW</v>
          </cell>
          <cell r="AU595" t="str">
            <v>NPA</v>
          </cell>
          <cell r="AV595" t="str">
            <v>MH14KV0186</v>
          </cell>
          <cell r="AW595" t="str">
            <v>SPLENDOR PLUS BS6 I3S DRS CAST FI</v>
          </cell>
          <cell r="AX595">
            <v>45045</v>
          </cell>
          <cell r="AY595">
            <v>36</v>
          </cell>
          <cell r="AZ595" t="str">
            <v>02.07.26</v>
          </cell>
          <cell r="BA595" t="str">
            <v>VIJAY NIKAM</v>
          </cell>
          <cell r="BI595">
            <v>1</v>
          </cell>
          <cell r="ER595">
            <v>1</v>
          </cell>
          <cell r="ES595">
            <v>1</v>
          </cell>
          <cell r="ET595" t="str">
            <v>DUWT0025</v>
          </cell>
          <cell r="EU595" t="str">
            <v>GPZAko5XAe8z</v>
          </cell>
          <cell r="EV595" t="str">
            <v>Allocated</v>
          </cell>
          <cell r="EW595" t="str">
            <v>Promise To Pay (PTP)</v>
          </cell>
          <cell r="EX595" t="str">
            <v xml:space="preserve">Customer given ptp to online payment </v>
          </cell>
          <cell r="EY595">
            <v>46212</v>
          </cell>
        </row>
        <row r="596">
          <cell r="A596">
            <v>140085711</v>
          </cell>
          <cell r="B596" t="str">
            <v>RUPALI SANDIP MALPOTE</v>
          </cell>
          <cell r="I596">
            <v>3881</v>
          </cell>
          <cell r="J596">
            <v>7951</v>
          </cell>
          <cell r="K596">
            <v>-7141</v>
          </cell>
          <cell r="L596">
            <v>11832</v>
          </cell>
          <cell r="M596">
            <v>5</v>
          </cell>
          <cell r="N596" t="str">
            <v>FLOW</v>
          </cell>
          <cell r="O596" t="str">
            <v>UNPAID</v>
          </cell>
          <cell r="P596" t="str">
            <v>SACHIN INGALE</v>
          </cell>
          <cell r="Q596">
            <v>7789.19</v>
          </cell>
          <cell r="R596">
            <v>432</v>
          </cell>
          <cell r="S596">
            <v>0</v>
          </cell>
          <cell r="T596">
            <v>4463.82</v>
          </cell>
          <cell r="U596" t="str">
            <v>FLOW</v>
          </cell>
          <cell r="V596">
            <v>6.2250671721829631E-2</v>
          </cell>
          <cell r="W596">
            <v>3.4818211662796307E-3</v>
          </cell>
          <cell r="X596" t="str">
            <v xml:space="preserve">STABLE </v>
          </cell>
          <cell r="Y596" t="str">
            <v>PTP</v>
          </cell>
          <cell r="Z596" t="str">
            <v>BPTP</v>
          </cell>
          <cell r="AA596" t="str">
            <v>PTP</v>
          </cell>
          <cell r="AC596">
            <v>25</v>
          </cell>
          <cell r="AD596" t="str">
            <v>CAVA</v>
          </cell>
          <cell r="AF596" t="str">
            <v>ELG</v>
          </cell>
          <cell r="AH596" t="str">
            <v>TAKAVE</v>
          </cell>
          <cell r="AL596">
            <v>7951</v>
          </cell>
          <cell r="AM596">
            <v>7789.19</v>
          </cell>
          <cell r="AN596">
            <v>145</v>
          </cell>
          <cell r="AO596">
            <v>174</v>
          </cell>
          <cell r="AP596" t="str">
            <v>FLOW</v>
          </cell>
          <cell r="AU596" t="str">
            <v>NPA</v>
          </cell>
          <cell r="AV596" t="str">
            <v>MH14KT4084</v>
          </cell>
          <cell r="AW596" t="str">
            <v>TVS IQUBE ELECTRIC</v>
          </cell>
          <cell r="AX596">
            <v>45019</v>
          </cell>
          <cell r="AY596">
            <v>36</v>
          </cell>
          <cell r="AZ596" t="str">
            <v>02.07.26</v>
          </cell>
          <cell r="BA596" t="str">
            <v>VIJAY NIKAM</v>
          </cell>
          <cell r="CM596">
            <v>1</v>
          </cell>
          <cell r="ER596">
            <v>1</v>
          </cell>
          <cell r="ES596">
            <v>1</v>
          </cell>
          <cell r="ET596" t="str">
            <v>ZBHT0013</v>
          </cell>
          <cell r="EU596" t="str">
            <v>G6gFU3F21f7</v>
          </cell>
          <cell r="EV596" t="str">
            <v>Allocated</v>
          </cell>
          <cell r="EW596" t="e">
            <v>#N/A</v>
          </cell>
          <cell r="EX596" t="e">
            <v>#N/A</v>
          </cell>
          <cell r="EY596" t="e">
            <v>#N/A</v>
          </cell>
        </row>
        <row r="597">
          <cell r="A597">
            <v>459556508</v>
          </cell>
          <cell r="B597" t="str">
            <v>SAHIL PRAKASH SHAH</v>
          </cell>
          <cell r="I597">
            <v>1992</v>
          </cell>
          <cell r="J597">
            <v>1992</v>
          </cell>
          <cell r="K597">
            <v>2032</v>
          </cell>
          <cell r="L597">
            <v>3984</v>
          </cell>
          <cell r="M597">
            <v>1</v>
          </cell>
          <cell r="N597" t="str">
            <v>FLOW</v>
          </cell>
          <cell r="O597" t="str">
            <v>UNPAID</v>
          </cell>
          <cell r="P597" t="str">
            <v>AMIT GADE</v>
          </cell>
          <cell r="Q597">
            <v>7625</v>
          </cell>
          <cell r="R597">
            <v>40</v>
          </cell>
          <cell r="S597">
            <v>0</v>
          </cell>
          <cell r="T597">
            <v>450</v>
          </cell>
          <cell r="U597" t="str">
            <v>-</v>
          </cell>
          <cell r="V597">
            <v>9.1948415503904073E-3</v>
          </cell>
          <cell r="W597">
            <v>4.0160653188832911E-4</v>
          </cell>
          <cell r="X597" t="str">
            <v>FLOW</v>
          </cell>
          <cell r="Y597" t="str">
            <v>NC</v>
          </cell>
          <cell r="Z597" t="str">
            <v>-</v>
          </cell>
          <cell r="AA597" t="str">
            <v>NC</v>
          </cell>
          <cell r="AB597" t="str">
            <v>Door lock</v>
          </cell>
          <cell r="AD597" t="str">
            <v>CNAVNA</v>
          </cell>
          <cell r="AF597" t="str">
            <v>-</v>
          </cell>
          <cell r="AH597" t="str">
            <v>CHAKAN</v>
          </cell>
          <cell r="AL597">
            <v>1992</v>
          </cell>
          <cell r="AM597">
            <v>7625</v>
          </cell>
          <cell r="AN597">
            <v>26</v>
          </cell>
          <cell r="AO597">
            <v>55</v>
          </cell>
          <cell r="AP597" t="str">
            <v>FLOW</v>
          </cell>
          <cell r="AU597" t="str">
            <v>REGULAR</v>
          </cell>
          <cell r="AV597" t="str">
            <v>MH14KZ0875</v>
          </cell>
          <cell r="AW597" t="str">
            <v>TVS JUPITER 125 DRUM ALLOY</v>
          </cell>
          <cell r="AX597">
            <v>45163</v>
          </cell>
          <cell r="AY597">
            <v>36</v>
          </cell>
          <cell r="AZ597" t="str">
            <v>02.07.26</v>
          </cell>
          <cell r="BA597" t="str">
            <v>KAILASH ATKARI</v>
          </cell>
          <cell r="BL597">
            <v>1</v>
          </cell>
          <cell r="ER597">
            <v>1</v>
          </cell>
          <cell r="ES597">
            <v>1</v>
          </cell>
          <cell r="ET597" t="str">
            <v>DUWT0017</v>
          </cell>
          <cell r="EU597" t="e">
            <v>#N/A</v>
          </cell>
          <cell r="EV597" t="str">
            <v>Allocated</v>
          </cell>
          <cell r="EW597" t="str">
            <v>Door Locked (NC_DL)</v>
          </cell>
          <cell r="EX597" t="str">
            <v xml:space="preserve">Customer not meet house lock </v>
          </cell>
          <cell r="EY597">
            <v>46207</v>
          </cell>
        </row>
        <row r="598">
          <cell r="A598">
            <v>461171897</v>
          </cell>
          <cell r="B598" t="str">
            <v>ANKITA AKSHAY SHINDE</v>
          </cell>
          <cell r="C598" t="str">
            <v>ONLINE</v>
          </cell>
          <cell r="D598" t="str">
            <v>09.07.26</v>
          </cell>
          <cell r="E598">
            <v>3930</v>
          </cell>
          <cell r="I598">
            <v>3815</v>
          </cell>
          <cell r="J598">
            <v>7675</v>
          </cell>
          <cell r="K598">
            <v>160</v>
          </cell>
          <cell r="L598">
            <v>7560</v>
          </cell>
          <cell r="M598">
            <v>3</v>
          </cell>
          <cell r="N598" t="str">
            <v xml:space="preserve">STABLE </v>
          </cell>
          <cell r="O598" t="str">
            <v>PAID</v>
          </cell>
          <cell r="P598" t="str">
            <v>SACHIN INGALE</v>
          </cell>
          <cell r="Q598">
            <v>7490.75</v>
          </cell>
          <cell r="R598">
            <v>115</v>
          </cell>
          <cell r="S598">
            <v>0</v>
          </cell>
          <cell r="T598">
            <v>3606</v>
          </cell>
          <cell r="U598" t="str">
            <v>-</v>
          </cell>
          <cell r="V598">
            <v>2.9258792363290164E-2</v>
          </cell>
          <cell r="W598">
            <v>2.3990847956300828E-3</v>
          </cell>
          <cell r="X598" t="str">
            <v xml:space="preserve">STABLE </v>
          </cell>
          <cell r="Y598" t="str">
            <v>PAID</v>
          </cell>
          <cell r="Z598" t="str">
            <v>-</v>
          </cell>
          <cell r="AA598" t="str">
            <v>PAID</v>
          </cell>
          <cell r="AD598" t="str">
            <v>CAVA</v>
          </cell>
          <cell r="AF598" t="str">
            <v>ELG</v>
          </cell>
          <cell r="AH598" t="str">
            <v>MAVAL</v>
          </cell>
          <cell r="AL598">
            <v>7675</v>
          </cell>
          <cell r="AM598">
            <v>7490.75</v>
          </cell>
          <cell r="AN598">
            <v>87</v>
          </cell>
          <cell r="AO598">
            <v>55</v>
          </cell>
          <cell r="AP598" t="str">
            <v>STABLE</v>
          </cell>
          <cell r="AU598" t="str">
            <v>REGULAR</v>
          </cell>
          <cell r="AV598" t="str">
            <v>MH14LG6482</v>
          </cell>
          <cell r="AW598" t="str">
            <v>HONDA SHINE DISC BSVI</v>
          </cell>
          <cell r="AX598">
            <v>45279</v>
          </cell>
          <cell r="AY598">
            <v>30</v>
          </cell>
          <cell r="AZ598" t="str">
            <v>02.07.26</v>
          </cell>
          <cell r="BA598" t="str">
            <v>VIJAY NIKAM</v>
          </cell>
          <cell r="CA598">
            <v>1</v>
          </cell>
          <cell r="ER598">
            <v>1</v>
          </cell>
          <cell r="ES598">
            <v>1</v>
          </cell>
          <cell r="ET598" t="str">
            <v>ZBHT0013</v>
          </cell>
          <cell r="EU598" t="str">
            <v>kPSgFz7bkS</v>
          </cell>
          <cell r="EV598" t="str">
            <v>Allocated</v>
          </cell>
          <cell r="EW598" t="e">
            <v>#N/A</v>
          </cell>
          <cell r="EX598" t="e">
            <v>#N/A</v>
          </cell>
          <cell r="EY598" t="e">
            <v>#N/A</v>
          </cell>
        </row>
        <row r="599">
          <cell r="A599">
            <v>460407116</v>
          </cell>
          <cell r="B599" t="str">
            <v>SUVARNA AMOL DEVKAR</v>
          </cell>
          <cell r="I599">
            <v>3806</v>
          </cell>
          <cell r="J599">
            <v>7612</v>
          </cell>
          <cell r="K599">
            <v>297</v>
          </cell>
          <cell r="L599">
            <v>11418</v>
          </cell>
          <cell r="M599">
            <v>3</v>
          </cell>
          <cell r="N599" t="str">
            <v>FLOW</v>
          </cell>
          <cell r="O599" t="str">
            <v>UNPAID</v>
          </cell>
          <cell r="P599" t="str">
            <v>AMOL DHUMAL</v>
          </cell>
          <cell r="Q599">
            <v>7438</v>
          </cell>
          <cell r="R599">
            <v>297</v>
          </cell>
          <cell r="S599">
            <v>0</v>
          </cell>
          <cell r="T599">
            <v>6299</v>
          </cell>
          <cell r="U599" t="str">
            <v>FLOW</v>
          </cell>
          <cell r="V599">
            <v>9.7122650721838174E-3</v>
          </cell>
          <cell r="W599">
            <v>2.3821903961414488E-3</v>
          </cell>
          <cell r="X599" t="str">
            <v>FLOW</v>
          </cell>
          <cell r="Y599" t="str">
            <v>BPTP</v>
          </cell>
          <cell r="Z599" t="str">
            <v>PTP</v>
          </cell>
          <cell r="AA599" t="str">
            <v>BPTP</v>
          </cell>
          <cell r="AB599" t="str">
            <v>Financail problem</v>
          </cell>
          <cell r="AD599" t="str">
            <v>CAVNA</v>
          </cell>
          <cell r="AF599" t="str">
            <v>-</v>
          </cell>
          <cell r="AH599" t="str">
            <v>SHIRUR</v>
          </cell>
          <cell r="AL599">
            <v>7612</v>
          </cell>
          <cell r="AM599">
            <v>7438</v>
          </cell>
          <cell r="AN599">
            <v>87</v>
          </cell>
          <cell r="AO599">
            <v>116</v>
          </cell>
          <cell r="AP599" t="str">
            <v>FLOW</v>
          </cell>
          <cell r="AU599" t="str">
            <v>REGULAR</v>
          </cell>
          <cell r="AW599" t="str">
            <v>TVS STARCITY PLUS ES DT DUAL TONE</v>
          </cell>
          <cell r="AX599">
            <v>45230</v>
          </cell>
          <cell r="AY599">
            <v>30</v>
          </cell>
          <cell r="AZ599" t="str">
            <v>02.07.26</v>
          </cell>
          <cell r="BA599" t="str">
            <v>KAILASH ATKARI</v>
          </cell>
          <cell r="BC599">
            <v>1</v>
          </cell>
          <cell r="ER599">
            <v>1</v>
          </cell>
          <cell r="ES599">
            <v>1</v>
          </cell>
          <cell r="ET599" t="str">
            <v>ZBHT0024</v>
          </cell>
          <cell r="EU599" t="str">
            <v>BoXbzT1rr7c</v>
          </cell>
          <cell r="EV599" t="str">
            <v>Allocated</v>
          </cell>
          <cell r="EW599" t="str">
            <v>Left Message (LMCB)</v>
          </cell>
          <cell r="EX599" t="str">
            <v xml:space="preserve">Meet son </v>
          </cell>
          <cell r="EY599">
            <v>46204</v>
          </cell>
        </row>
        <row r="600">
          <cell r="A600">
            <v>459816044</v>
          </cell>
          <cell r="B600" t="str">
            <v>VIKAS SANJAY PANDAGALE</v>
          </cell>
          <cell r="I600">
            <v>3709</v>
          </cell>
          <cell r="J600">
            <v>7202</v>
          </cell>
          <cell r="K600">
            <v>-6899</v>
          </cell>
          <cell r="L600">
            <v>10911</v>
          </cell>
          <cell r="M600">
            <v>5</v>
          </cell>
          <cell r="N600" t="str">
            <v>FLOW</v>
          </cell>
          <cell r="O600" t="str">
            <v>UNPAID</v>
          </cell>
          <cell r="P600" t="str">
            <v>TANAJI SURVASE</v>
          </cell>
          <cell r="Q600">
            <v>7134.97</v>
          </cell>
          <cell r="R600">
            <v>735</v>
          </cell>
          <cell r="S600">
            <v>0</v>
          </cell>
          <cell r="T600">
            <v>2465.1</v>
          </cell>
          <cell r="U600" t="str">
            <v>FLOW</v>
          </cell>
          <cell r="V600">
            <v>3.2430212139931656E-2</v>
          </cell>
          <cell r="W600">
            <v>3.1893803549239621E-3</v>
          </cell>
          <cell r="X600" t="str">
            <v>FLOW</v>
          </cell>
          <cell r="Y600" t="str">
            <v>NC</v>
          </cell>
          <cell r="Z600" t="str">
            <v>NC</v>
          </cell>
          <cell r="AA600" t="str">
            <v>NC</v>
          </cell>
          <cell r="AB600" t="str">
            <v>Shifted</v>
          </cell>
          <cell r="AD600" t="str">
            <v>CNAVNA</v>
          </cell>
          <cell r="AF600" t="str">
            <v>ELG</v>
          </cell>
          <cell r="AH600" t="str">
            <v>SUS</v>
          </cell>
          <cell r="AL600">
            <v>7202</v>
          </cell>
          <cell r="AM600">
            <v>7134.97</v>
          </cell>
          <cell r="AN600">
            <v>146</v>
          </cell>
          <cell r="AO600">
            <v>175</v>
          </cell>
          <cell r="AP600" t="str">
            <v>FLOW</v>
          </cell>
          <cell r="AU600" t="str">
            <v>NPA</v>
          </cell>
          <cell r="AV600" t="str">
            <v>MH22BB5602</v>
          </cell>
          <cell r="AW600" t="str">
            <v>SPLENDOR PLUS I3S BS6 FI DRUM SELF</v>
          </cell>
          <cell r="AX600">
            <v>45189</v>
          </cell>
          <cell r="AY600">
            <v>30</v>
          </cell>
          <cell r="AZ600" t="str">
            <v>02.07.26</v>
          </cell>
          <cell r="BA600" t="str">
            <v>KAILASH ATKARI</v>
          </cell>
          <cell r="BU600">
            <v>1</v>
          </cell>
          <cell r="BX600">
            <v>1</v>
          </cell>
          <cell r="ER600">
            <v>2</v>
          </cell>
          <cell r="ES600">
            <v>1</v>
          </cell>
          <cell r="ET600" t="str">
            <v>DUWT0030</v>
          </cell>
          <cell r="EU600" t="str">
            <v>BPKKTByGnFm</v>
          </cell>
          <cell r="EV600" t="str">
            <v>Allocated</v>
          </cell>
          <cell r="EW600" t="str">
            <v>Shifted (NC_SFTD)</v>
          </cell>
          <cell r="EX600" t="str">
            <v xml:space="preserve">We had visited to customer but customer shifted </v>
          </cell>
          <cell r="EY600">
            <v>46210</v>
          </cell>
        </row>
        <row r="601">
          <cell r="A601">
            <v>466444305</v>
          </cell>
          <cell r="B601" t="str">
            <v>MUNDE DATTA BABURAO</v>
          </cell>
          <cell r="C601" t="str">
            <v>ONLINE</v>
          </cell>
          <cell r="D601" t="str">
            <v>03.07.26</v>
          </cell>
          <cell r="E601">
            <v>2110</v>
          </cell>
          <cell r="I601">
            <v>1880</v>
          </cell>
          <cell r="J601">
            <v>5419</v>
          </cell>
          <cell r="K601">
            <v>1893</v>
          </cell>
          <cell r="L601">
            <v>5189</v>
          </cell>
          <cell r="M601">
            <v>3</v>
          </cell>
          <cell r="N601" t="str">
            <v xml:space="preserve">STABLE </v>
          </cell>
          <cell r="O601" t="str">
            <v>PAID</v>
          </cell>
          <cell r="P601" t="str">
            <v>TANAJI SURVASE</v>
          </cell>
          <cell r="Q601">
            <v>7116</v>
          </cell>
          <cell r="R601">
            <v>234</v>
          </cell>
          <cell r="S601">
            <v>0</v>
          </cell>
          <cell r="T601">
            <v>3149</v>
          </cell>
          <cell r="U601" t="str">
            <v>FLOW</v>
          </cell>
          <cell r="V601">
            <v>4.3666085761272427E-2</v>
          </cell>
          <cell r="W601">
            <v>2.2790624978411603E-3</v>
          </cell>
          <cell r="X601" t="str">
            <v xml:space="preserve">STABLE </v>
          </cell>
          <cell r="Y601" t="str">
            <v>PAID</v>
          </cell>
          <cell r="Z601" t="str">
            <v>PTP</v>
          </cell>
          <cell r="AA601" t="str">
            <v>PAID</v>
          </cell>
          <cell r="AD601" t="str">
            <v>CAVNA</v>
          </cell>
          <cell r="AF601" t="str">
            <v>ELG</v>
          </cell>
          <cell r="AH601" t="str">
            <v>MULSHI</v>
          </cell>
          <cell r="AL601">
            <v>5419</v>
          </cell>
          <cell r="AM601">
            <v>7116</v>
          </cell>
          <cell r="AN601">
            <v>86</v>
          </cell>
          <cell r="AO601">
            <v>85</v>
          </cell>
          <cell r="AP601" t="str">
            <v>STABLE</v>
          </cell>
          <cell r="AU601" t="str">
            <v>REGULAR</v>
          </cell>
          <cell r="AV601" t="str">
            <v>MH12XP0951</v>
          </cell>
          <cell r="AW601" t="str">
            <v>HONDA UNICORN 160 BS6</v>
          </cell>
          <cell r="AX601">
            <v>45840</v>
          </cell>
          <cell r="AY601">
            <v>12</v>
          </cell>
          <cell r="AZ601" t="str">
            <v>02.07.26</v>
          </cell>
          <cell r="BA601" t="str">
            <v>KAILASH ATKARI</v>
          </cell>
          <cell r="BC601">
            <v>1</v>
          </cell>
          <cell r="ER601">
            <v>1</v>
          </cell>
          <cell r="ES601">
            <v>1</v>
          </cell>
          <cell r="ET601" t="str">
            <v>DUWT0030</v>
          </cell>
          <cell r="EU601" t="str">
            <v>Gol3Mfl31Nz</v>
          </cell>
          <cell r="EV601" t="str">
            <v>Allocated</v>
          </cell>
          <cell r="EW601" t="str">
            <v>Shifted (NC_SFTD)</v>
          </cell>
          <cell r="EX601" t="str">
            <v>Visit on customer residence but cm is shifted from here last one year</v>
          </cell>
          <cell r="EY601">
            <v>46205</v>
          </cell>
        </row>
        <row r="602">
          <cell r="A602">
            <v>140231764</v>
          </cell>
          <cell r="B602" t="str">
            <v>REKHA MOHAN WAGHMARE</v>
          </cell>
          <cell r="I602">
            <v>3653</v>
          </cell>
          <cell r="J602">
            <v>7306</v>
          </cell>
          <cell r="K602">
            <v>-3288</v>
          </cell>
          <cell r="L602">
            <v>10959</v>
          </cell>
          <cell r="M602">
            <v>4</v>
          </cell>
          <cell r="N602" t="str">
            <v>FLOW</v>
          </cell>
          <cell r="O602" t="str">
            <v>UNPAID</v>
          </cell>
          <cell r="P602" t="str">
            <v>ANWAR SHAIKH</v>
          </cell>
          <cell r="Q602">
            <v>7105.45</v>
          </cell>
          <cell r="R602">
            <v>365</v>
          </cell>
          <cell r="S602">
            <v>0</v>
          </cell>
          <cell r="T602">
            <v>1775</v>
          </cell>
          <cell r="U602" t="str">
            <v>FLOW</v>
          </cell>
          <cell r="V602">
            <v>6.4497403701399114E-2</v>
          </cell>
          <cell r="W602">
            <v>2.7374062361939246E-3</v>
          </cell>
          <cell r="X602" t="str">
            <v>FLOW</v>
          </cell>
          <cell r="Y602" t="str">
            <v>-</v>
          </cell>
          <cell r="Z602" t="str">
            <v>RTP</v>
          </cell>
          <cell r="AA602" t="str">
            <v>-</v>
          </cell>
          <cell r="AF602" t="str">
            <v>ELG</v>
          </cell>
          <cell r="AH602" t="str">
            <v>DAPODI</v>
          </cell>
          <cell r="AL602">
            <v>7306</v>
          </cell>
          <cell r="AM602">
            <v>7105.45</v>
          </cell>
          <cell r="AN602">
            <v>118</v>
          </cell>
          <cell r="AO602">
            <v>147</v>
          </cell>
          <cell r="AP602" t="str">
            <v>FLOW</v>
          </cell>
          <cell r="AU602" t="str">
            <v>NPA</v>
          </cell>
          <cell r="AV602" t="str">
            <v>MH14KT5731</v>
          </cell>
          <cell r="AW602" t="str">
            <v>HONDA ACTIVA 6G H SMART</v>
          </cell>
          <cell r="AX602">
            <v>45007</v>
          </cell>
          <cell r="AY602">
            <v>36</v>
          </cell>
          <cell r="AZ602" t="str">
            <v>02.07.26</v>
          </cell>
          <cell r="BA602" t="str">
            <v>VIJAY NIKAM</v>
          </cell>
          <cell r="BL602">
            <v>1</v>
          </cell>
          <cell r="ER602">
            <v>1</v>
          </cell>
          <cell r="ES602">
            <v>1</v>
          </cell>
          <cell r="ET602" t="str">
            <v>ZBHT0009</v>
          </cell>
          <cell r="EU602" t="str">
            <v>kPzgl85nLc</v>
          </cell>
          <cell r="EV602" t="str">
            <v>Allocated</v>
          </cell>
          <cell r="EW602" t="str">
            <v>Shifted (NC_SFTD)</v>
          </cell>
          <cell r="EX602" t="str">
            <v xml:space="preserve">Customer shifted from address </v>
          </cell>
          <cell r="EY602">
            <v>46207</v>
          </cell>
        </row>
        <row r="603">
          <cell r="A603">
            <v>463791527</v>
          </cell>
          <cell r="B603" t="str">
            <v>PRASHIK BAPU AHIRE</v>
          </cell>
          <cell r="I603">
            <v>1237</v>
          </cell>
          <cell r="J603">
            <v>4993</v>
          </cell>
          <cell r="K603">
            <v>625</v>
          </cell>
          <cell r="L603">
            <v>6230</v>
          </cell>
          <cell r="M603">
            <v>5</v>
          </cell>
          <cell r="N603" t="str">
            <v>FLOW</v>
          </cell>
          <cell r="O603" t="str">
            <v>UNPAID</v>
          </cell>
          <cell r="P603" t="str">
            <v>NITIN KADAM</v>
          </cell>
          <cell r="Q603">
            <v>6982</v>
          </cell>
          <cell r="R603">
            <v>580</v>
          </cell>
          <cell r="S603">
            <v>0</v>
          </cell>
          <cell r="T603">
            <v>4950</v>
          </cell>
          <cell r="U603" t="str">
            <v>FLOW</v>
          </cell>
          <cell r="V603">
            <v>2.2469017406891313E-2</v>
          </cell>
          <cell r="W603">
            <v>3.1210017194296686E-3</v>
          </cell>
          <cell r="X603" t="str">
            <v>FLOW</v>
          </cell>
          <cell r="Y603" t="str">
            <v>NC</v>
          </cell>
          <cell r="Z603" t="str">
            <v>NC</v>
          </cell>
          <cell r="AA603" t="str">
            <v>NC</v>
          </cell>
          <cell r="AB603" t="str">
            <v>Add not found</v>
          </cell>
          <cell r="AD603" t="str">
            <v>CNAVNA</v>
          </cell>
          <cell r="AF603" t="str">
            <v>ELG</v>
          </cell>
          <cell r="AH603" t="str">
            <v>NIGADI</v>
          </cell>
          <cell r="AL603">
            <v>4993</v>
          </cell>
          <cell r="AM603">
            <v>6982</v>
          </cell>
          <cell r="AN603">
            <v>145</v>
          </cell>
          <cell r="AO603">
            <v>174</v>
          </cell>
          <cell r="AP603" t="str">
            <v>FLOW</v>
          </cell>
          <cell r="AU603" t="str">
            <v>NPA</v>
          </cell>
          <cell r="AV603" t="str">
            <v>MH14LD7196</v>
          </cell>
          <cell r="AW603" t="str">
            <v>HONDA ACTIVA DLX</v>
          </cell>
          <cell r="AX603">
            <v>45521</v>
          </cell>
          <cell r="AY603">
            <v>24</v>
          </cell>
          <cell r="AZ603" t="str">
            <v>02.07.26</v>
          </cell>
          <cell r="BA603" t="str">
            <v>KAILASH ATKARI</v>
          </cell>
          <cell r="BU603">
            <v>1</v>
          </cell>
          <cell r="BX603">
            <v>1</v>
          </cell>
          <cell r="ER603">
            <v>2</v>
          </cell>
          <cell r="ES603">
            <v>1</v>
          </cell>
          <cell r="ET603" t="str">
            <v>ZBHT0011</v>
          </cell>
          <cell r="EU603" t="str">
            <v>GohSBttO0m</v>
          </cell>
          <cell r="EV603" t="str">
            <v>Allocated</v>
          </cell>
          <cell r="EW603" t="str">
            <v>Address Not Found (NC_ANF)</v>
          </cell>
          <cell r="EX603" t="str">
            <v>Visit cm residence address cm residence address not found short 6</v>
          </cell>
          <cell r="EY603">
            <v>46210</v>
          </cell>
        </row>
        <row r="604">
          <cell r="A604">
            <v>457308586</v>
          </cell>
          <cell r="B604" t="str">
            <v>ANILKUMAR DHANDEV YADHAV</v>
          </cell>
          <cell r="C604" t="str">
            <v>ONLINE</v>
          </cell>
          <cell r="D604" t="str">
            <v>03.07.26</v>
          </cell>
          <cell r="E604">
            <v>7017</v>
          </cell>
          <cell r="I604">
            <v>7229</v>
          </cell>
          <cell r="J604">
            <v>6927</v>
          </cell>
          <cell r="K604">
            <v>7352</v>
          </cell>
          <cell r="L604">
            <v>7139</v>
          </cell>
          <cell r="M604">
            <v>3</v>
          </cell>
          <cell r="N604" t="str">
            <v xml:space="preserve">STABLE </v>
          </cell>
          <cell r="O604" t="str">
            <v>PAID</v>
          </cell>
          <cell r="P604" t="str">
            <v>NITIN KADAM</v>
          </cell>
          <cell r="Q604">
            <v>6927</v>
          </cell>
          <cell r="R604">
            <v>425</v>
          </cell>
          <cell r="S604">
            <v>0</v>
          </cell>
          <cell r="T604">
            <v>4006</v>
          </cell>
          <cell r="U604" t="str">
            <v>01.06.26</v>
          </cell>
          <cell r="V604">
            <v>2.1613374269881684E-2</v>
          </cell>
          <cell r="W604">
            <v>2.2185309053605559E-3</v>
          </cell>
          <cell r="X604" t="str">
            <v xml:space="preserve">STABLE </v>
          </cell>
          <cell r="Y604" t="str">
            <v>PAID</v>
          </cell>
          <cell r="Z604" t="str">
            <v>PAID</v>
          </cell>
          <cell r="AA604" t="str">
            <v>PAID</v>
          </cell>
          <cell r="AD604" t="str">
            <v>CAVA</v>
          </cell>
          <cell r="AF604" t="str">
            <v>ELG</v>
          </cell>
          <cell r="AH604" t="str">
            <v>JADHAWADI</v>
          </cell>
          <cell r="AL604">
            <v>6927</v>
          </cell>
          <cell r="AM604">
            <v>6927</v>
          </cell>
          <cell r="AN604">
            <v>87</v>
          </cell>
          <cell r="AO604">
            <v>86</v>
          </cell>
          <cell r="AP604" t="str">
            <v>STABLE</v>
          </cell>
          <cell r="AU604" t="str">
            <v>REGULAR</v>
          </cell>
          <cell r="AV604" t="str">
            <v>MH14KT1313</v>
          </cell>
          <cell r="AW604" t="str">
            <v>CLASSIC 350 CHROME RED</v>
          </cell>
          <cell r="AX604">
            <v>45006</v>
          </cell>
          <cell r="AY604">
            <v>36</v>
          </cell>
          <cell r="AZ604" t="str">
            <v>02.07.26</v>
          </cell>
          <cell r="BA604" t="str">
            <v>KAILASH ATKARI</v>
          </cell>
          <cell r="BF604">
            <v>2</v>
          </cell>
          <cell r="ER604">
            <v>2</v>
          </cell>
          <cell r="ES604">
            <v>1</v>
          </cell>
          <cell r="ET604" t="str">
            <v>ZBHT0011</v>
          </cell>
          <cell r="EU604" t="str">
            <v>B20GKdqy98Nz</v>
          </cell>
          <cell r="EV604" t="str">
            <v>Allocated</v>
          </cell>
          <cell r="EW604" t="str">
            <v>Promise To Pay (PTP)</v>
          </cell>
          <cell r="EX604" t="str">
            <v>Visit on customer residence address meet with cm brother he given the ptp one Emi till eod</v>
          </cell>
          <cell r="EY604">
            <v>46210</v>
          </cell>
        </row>
        <row r="605">
          <cell r="A605">
            <v>458642653</v>
          </cell>
          <cell r="B605" t="str">
            <v>SHITAL YOGESH DUDHANE</v>
          </cell>
          <cell r="C605" t="str">
            <v>ONLINE</v>
          </cell>
          <cell r="D605" t="str">
            <v>13.07.26</v>
          </cell>
          <cell r="E605">
            <v>3450</v>
          </cell>
          <cell r="I605">
            <v>3450</v>
          </cell>
          <cell r="J605">
            <v>3530</v>
          </cell>
          <cell r="K605">
            <v>233</v>
          </cell>
          <cell r="L605">
            <v>3530</v>
          </cell>
          <cell r="M605">
            <v>2</v>
          </cell>
          <cell r="N605" t="str">
            <v xml:space="preserve">STABLE </v>
          </cell>
          <cell r="O605" t="str">
            <v>PAID</v>
          </cell>
          <cell r="P605" t="str">
            <v>HEMANT WALUNJ</v>
          </cell>
          <cell r="Q605">
            <v>6797</v>
          </cell>
          <cell r="R605">
            <v>153</v>
          </cell>
          <cell r="S605">
            <v>0</v>
          </cell>
          <cell r="T605">
            <v>6741</v>
          </cell>
          <cell r="U605" t="str">
            <v>11.06.26</v>
          </cell>
          <cell r="V605">
            <v>2.1856782028908128E-2</v>
          </cell>
          <cell r="W605">
            <v>1.2637680106138815E-3</v>
          </cell>
          <cell r="X605" t="str">
            <v xml:space="preserve">STABLE </v>
          </cell>
          <cell r="Y605" t="str">
            <v>PAID</v>
          </cell>
          <cell r="Z605" t="str">
            <v>PAID</v>
          </cell>
          <cell r="AA605" t="str">
            <v>PAID</v>
          </cell>
          <cell r="AF605" t="str">
            <v>-</v>
          </cell>
          <cell r="AH605" t="str">
            <v>SAVARDHARI</v>
          </cell>
          <cell r="AL605">
            <v>3530</v>
          </cell>
          <cell r="AM605">
            <v>6797</v>
          </cell>
          <cell r="AN605">
            <v>57</v>
          </cell>
          <cell r="AO605">
            <v>55</v>
          </cell>
          <cell r="AP605" t="str">
            <v>STABLE</v>
          </cell>
          <cell r="AU605" t="str">
            <v>REGULAR</v>
          </cell>
          <cell r="AV605" t="str">
            <v>MH14KX6662</v>
          </cell>
          <cell r="AW605" t="str">
            <v>HONDA ACTIVA 6G STD BS VI</v>
          </cell>
          <cell r="AX605">
            <v>45098</v>
          </cell>
          <cell r="AY605">
            <v>36</v>
          </cell>
          <cell r="AZ605" t="str">
            <v>02.07.26</v>
          </cell>
          <cell r="BA605" t="str">
            <v>KAILASH ATKARI</v>
          </cell>
          <cell r="CA605">
            <v>1</v>
          </cell>
          <cell r="ER605">
            <v>1</v>
          </cell>
          <cell r="ES605">
            <v>1</v>
          </cell>
          <cell r="ET605" t="str">
            <v>ZBHT0010</v>
          </cell>
          <cell r="EU605" t="str">
            <v>k6O56GR3c7</v>
          </cell>
          <cell r="EV605" t="str">
            <v>Allocated</v>
          </cell>
          <cell r="EW605" t="e">
            <v>#N/A</v>
          </cell>
          <cell r="EX605" t="e">
            <v>#N/A</v>
          </cell>
          <cell r="EY605" t="e">
            <v>#N/A</v>
          </cell>
        </row>
        <row r="606">
          <cell r="A606">
            <v>461449931</v>
          </cell>
          <cell r="B606" t="str">
            <v>SAHIL NURMUHAMD SHAIKH</v>
          </cell>
          <cell r="I606">
            <v>3462</v>
          </cell>
          <cell r="J606">
            <v>3420</v>
          </cell>
          <cell r="K606">
            <v>3490</v>
          </cell>
          <cell r="L606">
            <v>6882</v>
          </cell>
          <cell r="M606">
            <v>1</v>
          </cell>
          <cell r="N606" t="str">
            <v>FLOW</v>
          </cell>
          <cell r="O606" t="str">
            <v>UNPAID</v>
          </cell>
          <cell r="P606" t="str">
            <v>AMOL DHUMAL</v>
          </cell>
          <cell r="Q606">
            <v>6771.73</v>
          </cell>
          <cell r="R606">
            <v>70</v>
          </cell>
          <cell r="S606">
            <v>0</v>
          </cell>
          <cell r="T606">
            <v>1756</v>
          </cell>
          <cell r="U606" t="str">
            <v>28.06.26</v>
          </cell>
          <cell r="V606">
            <v>4.2557004983522165E-3</v>
          </cell>
          <cell r="W606">
            <v>3.5666504920447929E-4</v>
          </cell>
          <cell r="X606" t="str">
            <v>FLOW</v>
          </cell>
          <cell r="Y606" t="str">
            <v>PTP</v>
          </cell>
          <cell r="Z606" t="str">
            <v>PTP</v>
          </cell>
          <cell r="AA606" t="str">
            <v>PTP</v>
          </cell>
          <cell r="AC606">
            <v>31</v>
          </cell>
          <cell r="AD606" t="str">
            <v>CAVA</v>
          </cell>
          <cell r="AF606" t="str">
            <v>-</v>
          </cell>
          <cell r="AH606" t="str">
            <v>SHIRUR</v>
          </cell>
          <cell r="AL606">
            <v>3420</v>
          </cell>
          <cell r="AM606">
            <v>6771.73</v>
          </cell>
          <cell r="AN606">
            <v>26</v>
          </cell>
          <cell r="AO606">
            <v>55</v>
          </cell>
          <cell r="AP606" t="str">
            <v>FLOW</v>
          </cell>
          <cell r="AU606" t="str">
            <v>REGULAR</v>
          </cell>
          <cell r="AV606" t="str">
            <v>MH12WM5353</v>
          </cell>
          <cell r="AW606" t="str">
            <v>SUZUKI BURGMAN STREET BT BSVI</v>
          </cell>
          <cell r="AX606">
            <v>45300</v>
          </cell>
          <cell r="AY606">
            <v>30</v>
          </cell>
          <cell r="AZ606" t="str">
            <v>02.07.26</v>
          </cell>
          <cell r="BA606" t="str">
            <v>KAILASH ATKARI</v>
          </cell>
          <cell r="BU606">
            <v>1</v>
          </cell>
          <cell r="BX606">
            <v>1</v>
          </cell>
          <cell r="ER606">
            <v>2</v>
          </cell>
          <cell r="ES606">
            <v>1</v>
          </cell>
          <cell r="ET606" t="str">
            <v>ZBHT0024</v>
          </cell>
          <cell r="EU606" t="str">
            <v>G2-evJ2N9z</v>
          </cell>
          <cell r="EV606" t="str">
            <v>Allocated</v>
          </cell>
          <cell r="EW606" t="str">
            <v>Left Message (LMCB)</v>
          </cell>
          <cell r="EX606" t="str">
            <v xml:space="preserve">Meet mother </v>
          </cell>
          <cell r="EY606">
            <v>46210</v>
          </cell>
        </row>
        <row r="607">
          <cell r="A607">
            <v>457887935</v>
          </cell>
          <cell r="B607" t="str">
            <v>PRAKASH MOHANTY</v>
          </cell>
          <cell r="C607" t="str">
            <v>ONLINE</v>
          </cell>
          <cell r="D607" t="str">
            <v>28.07.26</v>
          </cell>
          <cell r="E607">
            <v>3550</v>
          </cell>
          <cell r="I607">
            <v>3445</v>
          </cell>
          <cell r="J607">
            <v>6842</v>
          </cell>
          <cell r="K607">
            <v>294</v>
          </cell>
          <cell r="L607">
            <v>6737</v>
          </cell>
          <cell r="M607">
            <v>3</v>
          </cell>
          <cell r="N607" t="str">
            <v xml:space="preserve">STABLE </v>
          </cell>
          <cell r="O607" t="str">
            <v>PAID</v>
          </cell>
          <cell r="P607" t="str">
            <v>ANWAR SHAIKH</v>
          </cell>
          <cell r="Q607">
            <v>6709</v>
          </cell>
          <cell r="R607">
            <v>342</v>
          </cell>
          <cell r="S607">
            <v>0</v>
          </cell>
          <cell r="T607">
            <v>0</v>
          </cell>
          <cell r="U607" t="str">
            <v>FLOW</v>
          </cell>
          <cell r="V607">
            <v>1.9500339620984204E-2</v>
          </cell>
          <cell r="W607">
            <v>2.1487113965734041E-3</v>
          </cell>
          <cell r="X607" t="str">
            <v xml:space="preserve">STABLE </v>
          </cell>
          <cell r="Y607" t="str">
            <v>-</v>
          </cell>
          <cell r="Z607" t="str">
            <v>MPTP</v>
          </cell>
          <cell r="AA607" t="str">
            <v>-</v>
          </cell>
          <cell r="AF607" t="str">
            <v>ELG</v>
          </cell>
          <cell r="AH607" t="str">
            <v>CHARHOLI</v>
          </cell>
          <cell r="AL607">
            <v>6842</v>
          </cell>
          <cell r="AM607">
            <v>6709</v>
          </cell>
          <cell r="AN607">
            <v>87</v>
          </cell>
          <cell r="AO607">
            <v>86</v>
          </cell>
          <cell r="AP607" t="str">
            <v>STABLE</v>
          </cell>
          <cell r="AU607" t="str">
            <v>NPA</v>
          </cell>
          <cell r="AV607" t="str">
            <v>MH14KV1614</v>
          </cell>
          <cell r="AW607" t="str">
            <v>GLAMOUR XTEC DISC</v>
          </cell>
          <cell r="AX607">
            <v>45044</v>
          </cell>
          <cell r="AY607">
            <v>36</v>
          </cell>
          <cell r="AZ607" t="str">
            <v>02.07.26</v>
          </cell>
          <cell r="BA607" t="str">
            <v>VIJAY NIKAM</v>
          </cell>
          <cell r="CA607">
            <v>1</v>
          </cell>
          <cell r="ER607">
            <v>1</v>
          </cell>
          <cell r="ES607">
            <v>1</v>
          </cell>
          <cell r="ET607" t="str">
            <v>ZBHT0009</v>
          </cell>
          <cell r="EU607" t="str">
            <v>Ao-jC-tfCz</v>
          </cell>
          <cell r="EV607" t="str">
            <v>Allocated</v>
          </cell>
          <cell r="EW607" t="e">
            <v>#N/A</v>
          </cell>
          <cell r="EX607" t="e">
            <v>#N/A</v>
          </cell>
          <cell r="EY607" t="e">
            <v>#N/A</v>
          </cell>
        </row>
        <row r="608">
          <cell r="A608">
            <v>458618433</v>
          </cell>
          <cell r="B608" t="str">
            <v>MAHESH RAJU SHIRKE</v>
          </cell>
          <cell r="I608">
            <v>3399</v>
          </cell>
          <cell r="J608">
            <v>6642</v>
          </cell>
          <cell r="K608">
            <v>3426</v>
          </cell>
          <cell r="L608">
            <v>10041</v>
          </cell>
          <cell r="M608">
            <v>2</v>
          </cell>
          <cell r="N608" t="str">
            <v>FLOW</v>
          </cell>
          <cell r="O608" t="str">
            <v>UNPAID</v>
          </cell>
          <cell r="P608" t="str">
            <v>SWAPNIL JADHAV</v>
          </cell>
          <cell r="Q608">
            <v>6580.25</v>
          </cell>
          <cell r="R608">
            <v>183</v>
          </cell>
          <cell r="S608">
            <v>0</v>
          </cell>
          <cell r="T608">
            <v>0</v>
          </cell>
          <cell r="U608" t="str">
            <v>30.06.26</v>
          </cell>
          <cell r="V608">
            <v>3.6893089682235855E-2</v>
          </cell>
          <cell r="W608">
            <v>1.2234676256939817E-3</v>
          </cell>
          <cell r="X608" t="str">
            <v>FLOW</v>
          </cell>
          <cell r="Y608" t="str">
            <v>-</v>
          </cell>
          <cell r="Z608" t="str">
            <v>NC</v>
          </cell>
          <cell r="AA608" t="str">
            <v>-</v>
          </cell>
          <cell r="AF608" t="str">
            <v>-</v>
          </cell>
          <cell r="AH608" t="str">
            <v>PARVATI DARSHAN</v>
          </cell>
          <cell r="AL608">
            <v>6642</v>
          </cell>
          <cell r="AM608">
            <v>6580.25</v>
          </cell>
          <cell r="AN608">
            <v>57</v>
          </cell>
          <cell r="AO608">
            <v>86</v>
          </cell>
          <cell r="AP608" t="str">
            <v>FLOW</v>
          </cell>
          <cell r="AU608" t="str">
            <v>REGULAR</v>
          </cell>
          <cell r="AV608" t="str">
            <v>MH12VP6291</v>
          </cell>
          <cell r="AW608" t="str">
            <v>HONDA ACTIVA DLX</v>
          </cell>
          <cell r="AX608">
            <v>45096</v>
          </cell>
          <cell r="AY608">
            <v>36</v>
          </cell>
          <cell r="AZ608" t="str">
            <v>02.07.26</v>
          </cell>
          <cell r="BA608" t="str">
            <v>VIJAY NIKAM</v>
          </cell>
          <cell r="CA608">
            <v>1</v>
          </cell>
          <cell r="ER608">
            <v>1</v>
          </cell>
          <cell r="ES608">
            <v>1</v>
          </cell>
          <cell r="ET608" t="str">
            <v>DUWT0031</v>
          </cell>
          <cell r="EU608" t="str">
            <v>B651ulmrwzc</v>
          </cell>
          <cell r="EV608" t="str">
            <v>Allocated</v>
          </cell>
          <cell r="EW608" t="e">
            <v>#N/A</v>
          </cell>
          <cell r="EX608" t="e">
            <v>#N/A</v>
          </cell>
          <cell r="EY608" t="e">
            <v>#N/A</v>
          </cell>
        </row>
        <row r="609">
          <cell r="A609">
            <v>462901902</v>
          </cell>
          <cell r="B609" t="str">
            <v>MANISHA RAJENDRA PALASKAR</v>
          </cell>
          <cell r="I609">
            <v>4441</v>
          </cell>
          <cell r="J609">
            <v>6615</v>
          </cell>
          <cell r="K609">
            <v>-1532</v>
          </cell>
          <cell r="L609">
            <v>11056</v>
          </cell>
          <cell r="M609">
            <v>3</v>
          </cell>
          <cell r="N609" t="str">
            <v>FLOW</v>
          </cell>
          <cell r="O609" t="str">
            <v>UNPAID</v>
          </cell>
          <cell r="P609" t="str">
            <v>MAHESH SHINDE</v>
          </cell>
          <cell r="Q609">
            <v>6527</v>
          </cell>
          <cell r="R609">
            <v>735</v>
          </cell>
          <cell r="S609">
            <v>0</v>
          </cell>
          <cell r="T609">
            <v>2929</v>
          </cell>
          <cell r="U609" t="str">
            <v>13.06.26</v>
          </cell>
          <cell r="V609">
            <v>0.37292880813621299</v>
          </cell>
          <cell r="W609">
            <v>2.0904217149254147E-3</v>
          </cell>
          <cell r="X609" t="str">
            <v>FLOW</v>
          </cell>
          <cell r="Y609" t="str">
            <v>NC</v>
          </cell>
          <cell r="Z609" t="str">
            <v>PAID</v>
          </cell>
          <cell r="AA609" t="str">
            <v>NC</v>
          </cell>
          <cell r="AB609" t="str">
            <v>Add not found</v>
          </cell>
          <cell r="AC609">
            <v>16</v>
          </cell>
          <cell r="AD609" t="str">
            <v>CAVNA</v>
          </cell>
          <cell r="AF609" t="str">
            <v>ELG</v>
          </cell>
          <cell r="AH609" t="str">
            <v>NARAYAN GAON</v>
          </cell>
          <cell r="AL609">
            <v>6615</v>
          </cell>
          <cell r="AM609">
            <v>6527</v>
          </cell>
          <cell r="AN609">
            <v>87</v>
          </cell>
          <cell r="AO609">
            <v>116</v>
          </cell>
          <cell r="AP609" t="str">
            <v>FLOW</v>
          </cell>
          <cell r="AU609" t="str">
            <v>NPA</v>
          </cell>
          <cell r="AV609" t="str">
            <v>MH12WV1574</v>
          </cell>
          <cell r="AW609" t="str">
            <v>HONDA SHINE DRUM BSVI</v>
          </cell>
          <cell r="AX609">
            <v>45426</v>
          </cell>
          <cell r="AY609">
            <v>24</v>
          </cell>
          <cell r="AZ609" t="str">
            <v>02.07.26</v>
          </cell>
          <cell r="BA609" t="str">
            <v>KAILASH ATKARI</v>
          </cell>
          <cell r="CM609">
            <v>1</v>
          </cell>
          <cell r="ER609">
            <v>1</v>
          </cell>
          <cell r="ES609">
            <v>1</v>
          </cell>
          <cell r="ET609" t="str">
            <v>DUWT0015</v>
          </cell>
          <cell r="EU609" t="str">
            <v>k6hSZHMZDm</v>
          </cell>
          <cell r="EV609" t="str">
            <v>Allocated</v>
          </cell>
          <cell r="EW609" t="e">
            <v>#N/A</v>
          </cell>
          <cell r="EX609" t="e">
            <v>#N/A</v>
          </cell>
          <cell r="EY609" t="e">
            <v>#N/A</v>
          </cell>
        </row>
        <row r="610">
          <cell r="A610">
            <v>463298684</v>
          </cell>
          <cell r="B610" t="str">
            <v>VANDANA VIJAY BENDRE</v>
          </cell>
          <cell r="I610">
            <v>7568</v>
          </cell>
          <cell r="J610">
            <v>6466</v>
          </cell>
          <cell r="K610">
            <v>8059</v>
          </cell>
          <cell r="L610">
            <v>14034</v>
          </cell>
          <cell r="M610">
            <v>6</v>
          </cell>
          <cell r="N610" t="str">
            <v>FLOW</v>
          </cell>
          <cell r="O610" t="str">
            <v>UNPAID</v>
          </cell>
          <cell r="P610" t="str">
            <v>AMOL DHUMAL</v>
          </cell>
          <cell r="Q610">
            <v>6466</v>
          </cell>
          <cell r="R610">
            <v>1593</v>
          </cell>
          <cell r="S610">
            <v>0</v>
          </cell>
          <cell r="T610">
            <v>2250</v>
          </cell>
          <cell r="U610" t="str">
            <v>FLOW</v>
          </cell>
          <cell r="V610">
            <v>1.1135047233971433E-2</v>
          </cell>
          <cell r="W610">
            <v>2.8263038248549756E-3</v>
          </cell>
          <cell r="X610" t="str">
            <v xml:space="preserve">STABLE </v>
          </cell>
          <cell r="Y610" t="str">
            <v>PTP</v>
          </cell>
          <cell r="Z610" t="str">
            <v>PTP</v>
          </cell>
          <cell r="AA610" t="str">
            <v>PTP</v>
          </cell>
          <cell r="AD610" t="str">
            <v>CAVNA</v>
          </cell>
          <cell r="AF610" t="str">
            <v>ELG</v>
          </cell>
          <cell r="AH610" t="str">
            <v>SHIRUR</v>
          </cell>
          <cell r="AL610">
            <v>6466</v>
          </cell>
          <cell r="AM610">
            <v>6466</v>
          </cell>
          <cell r="AN610">
            <v>177</v>
          </cell>
          <cell r="AO610">
            <v>206</v>
          </cell>
          <cell r="AP610" t="str">
            <v>FLOW</v>
          </cell>
          <cell r="AU610" t="str">
            <v>NPA</v>
          </cell>
          <cell r="AV610" t="str">
            <v>MH12WW8522</v>
          </cell>
          <cell r="AW610" t="str">
            <v>HONDA UNICORN 160 BSVI</v>
          </cell>
          <cell r="AX610">
            <v>45467</v>
          </cell>
          <cell r="AY610">
            <v>18</v>
          </cell>
          <cell r="AZ610" t="str">
            <v>02.07.26</v>
          </cell>
          <cell r="BA610" t="str">
            <v>KAILASH ATKARI</v>
          </cell>
          <cell r="CG610">
            <v>1</v>
          </cell>
          <cell r="ER610">
            <v>1</v>
          </cell>
          <cell r="ES610">
            <v>1</v>
          </cell>
          <cell r="ET610" t="str">
            <v>ZBHT0024</v>
          </cell>
          <cell r="EU610" t="str">
            <v>APkAVHejsOJz</v>
          </cell>
          <cell r="EV610" t="str">
            <v>Allocated</v>
          </cell>
          <cell r="EW610" t="e">
            <v>#N/A</v>
          </cell>
          <cell r="EX610" t="e">
            <v>#N/A</v>
          </cell>
          <cell r="EY610" t="e">
            <v>#N/A</v>
          </cell>
        </row>
        <row r="611">
          <cell r="A611">
            <v>137632312</v>
          </cell>
          <cell r="B611" t="str">
            <v>GIRIJA DNYANESHWAR CHORGHE</v>
          </cell>
          <cell r="I611">
            <v>3302</v>
          </cell>
          <cell r="J611">
            <v>6593</v>
          </cell>
          <cell r="K611">
            <v>-9335</v>
          </cell>
          <cell r="L611">
            <v>9895</v>
          </cell>
          <cell r="M611">
            <v>6</v>
          </cell>
          <cell r="N611" t="str">
            <v>FLOW</v>
          </cell>
          <cell r="O611" t="str">
            <v>UNPAID</v>
          </cell>
          <cell r="P611" t="str">
            <v>SACHIN INGALE</v>
          </cell>
          <cell r="Q611">
            <v>6443.26</v>
          </cell>
          <cell r="R611">
            <v>582</v>
          </cell>
          <cell r="S611">
            <v>0</v>
          </cell>
          <cell r="T611">
            <v>4950</v>
          </cell>
          <cell r="U611" t="str">
            <v>FLOW</v>
          </cell>
          <cell r="V611">
            <v>2.8743645135989027E-2</v>
          </cell>
          <cell r="W611">
            <v>2.8163641173113317E-3</v>
          </cell>
          <cell r="X611" t="str">
            <v>FLOW</v>
          </cell>
          <cell r="Y611" t="str">
            <v>RTP</v>
          </cell>
          <cell r="Z611" t="str">
            <v>RTP</v>
          </cell>
          <cell r="AA611" t="str">
            <v>RTP</v>
          </cell>
          <cell r="AB611" t="str">
            <v>Financail problem</v>
          </cell>
          <cell r="AD611" t="str">
            <v>CAVA</v>
          </cell>
          <cell r="AF611" t="str">
            <v>ELG</v>
          </cell>
          <cell r="AH611" t="str">
            <v>SOMATANE</v>
          </cell>
          <cell r="AL611">
            <v>6593</v>
          </cell>
          <cell r="AM611">
            <v>6443.26</v>
          </cell>
          <cell r="AN611">
            <v>176</v>
          </cell>
          <cell r="AO611">
            <v>205</v>
          </cell>
          <cell r="AP611" t="str">
            <v>FLOW</v>
          </cell>
          <cell r="AU611" t="str">
            <v>NPA</v>
          </cell>
          <cell r="AV611" t="str">
            <v>MH14KP6722</v>
          </cell>
          <cell r="AW611" t="str">
            <v>TVS JUPITER 125 DRUM ALLOY</v>
          </cell>
          <cell r="AX611">
            <v>44947</v>
          </cell>
          <cell r="AY611">
            <v>36</v>
          </cell>
          <cell r="AZ611" t="str">
            <v>02.07.26</v>
          </cell>
          <cell r="BA611" t="str">
            <v>VIJAY NIKAM</v>
          </cell>
          <cell r="CA611">
            <v>1</v>
          </cell>
          <cell r="ER611">
            <v>1</v>
          </cell>
          <cell r="ES611">
            <v>1</v>
          </cell>
          <cell r="ET611" t="str">
            <v>ZBHT0013</v>
          </cell>
          <cell r="EU611" t="str">
            <v>A2B8XCrlkXvz</v>
          </cell>
          <cell r="EV611" t="str">
            <v>Allocated</v>
          </cell>
          <cell r="EW611" t="e">
            <v>#N/A</v>
          </cell>
          <cell r="EX611" t="e">
            <v>#N/A</v>
          </cell>
          <cell r="EY611" t="e">
            <v>#N/A</v>
          </cell>
        </row>
        <row r="612">
          <cell r="A612">
            <v>458068490</v>
          </cell>
          <cell r="B612" t="str">
            <v>SANGHMITRA SUDHIR KAMBLE</v>
          </cell>
          <cell r="I612">
            <v>3590</v>
          </cell>
          <cell r="J612">
            <v>6399.94</v>
          </cell>
          <cell r="K612">
            <v>-405.06000000000131</v>
          </cell>
          <cell r="L612">
            <v>9989.9399999999987</v>
          </cell>
          <cell r="M612">
            <v>3</v>
          </cell>
          <cell r="N612" t="str">
            <v>FLOW</v>
          </cell>
          <cell r="O612" t="str">
            <v>UNPAID</v>
          </cell>
          <cell r="P612" t="str">
            <v>SUNNY SHINDE</v>
          </cell>
          <cell r="Q612">
            <v>6329.94</v>
          </cell>
          <cell r="R612">
            <v>375</v>
          </cell>
          <cell r="S612">
            <v>0</v>
          </cell>
          <cell r="T612">
            <v>6300</v>
          </cell>
          <cell r="U612" t="str">
            <v>-</v>
          </cell>
          <cell r="V612">
            <v>5.034226303262599E-2</v>
          </cell>
          <cell r="W612">
            <v>2.0273087222575426E-3</v>
          </cell>
          <cell r="X612" t="str">
            <v xml:space="preserve">STABLE </v>
          </cell>
          <cell r="Y612" t="str">
            <v>PTP</v>
          </cell>
          <cell r="Z612" t="str">
            <v>-</v>
          </cell>
          <cell r="AA612" t="str">
            <v>PTP</v>
          </cell>
          <cell r="AC612">
            <v>28</v>
          </cell>
          <cell r="AF612" t="str">
            <v>ELG</v>
          </cell>
          <cell r="AH612" t="str">
            <v>KHADAKI</v>
          </cell>
          <cell r="AL612">
            <v>13074.94</v>
          </cell>
          <cell r="AM612">
            <v>6329.94</v>
          </cell>
          <cell r="AN612">
            <v>87</v>
          </cell>
          <cell r="AO612" t="e">
            <v>#N/A</v>
          </cell>
          <cell r="AP612" t="e">
            <v>#N/A</v>
          </cell>
          <cell r="AU612" t="str">
            <v>-</v>
          </cell>
          <cell r="AV612" t="str">
            <v>MH12VM6361</v>
          </cell>
          <cell r="AW612" t="str">
            <v>HONDA ACTIVA 6G H SMART</v>
          </cell>
          <cell r="AX612">
            <v>45057</v>
          </cell>
          <cell r="AY612">
            <v>36</v>
          </cell>
          <cell r="AZ612" t="str">
            <v>06.07.26</v>
          </cell>
          <cell r="BA612" t="str">
            <v>KAILASH ATKARI</v>
          </cell>
          <cell r="EO612">
            <v>1</v>
          </cell>
          <cell r="ER612">
            <v>1</v>
          </cell>
          <cell r="ES612">
            <v>1</v>
          </cell>
          <cell r="ET612" t="str">
            <v>DUWT0023</v>
          </cell>
          <cell r="EU612" t="e">
            <v>#N/A</v>
          </cell>
          <cell r="EV612" t="str">
            <v>Allocated</v>
          </cell>
          <cell r="EW612" t="str">
            <v>Address Not Found (NC_ANF)</v>
          </cell>
          <cell r="EX612" t="str">
            <v>Visited customer residential address customer address is short address customer address not found</v>
          </cell>
          <cell r="EY612">
            <v>46204</v>
          </cell>
        </row>
        <row r="613">
          <cell r="A613">
            <v>462636667</v>
          </cell>
          <cell r="B613" t="str">
            <v>ARVIND ANAND SHINDE</v>
          </cell>
          <cell r="I613">
            <v>3247</v>
          </cell>
          <cell r="J613">
            <v>6494</v>
          </cell>
          <cell r="K613">
            <v>-2929</v>
          </cell>
          <cell r="L613">
            <v>9741</v>
          </cell>
          <cell r="M613">
            <v>4</v>
          </cell>
          <cell r="N613" t="str">
            <v>FLOW</v>
          </cell>
          <cell r="O613" t="str">
            <v>UNPAID</v>
          </cell>
          <cell r="P613" t="str">
            <v>VIKRAM GAIKWAD</v>
          </cell>
          <cell r="Q613">
            <v>6308</v>
          </cell>
          <cell r="R613">
            <v>318</v>
          </cell>
          <cell r="S613">
            <v>0</v>
          </cell>
          <cell r="T613">
            <v>3577</v>
          </cell>
          <cell r="U613" t="str">
            <v>FLOW</v>
          </cell>
          <cell r="V613">
            <v>1.6994108583301817E-2</v>
          </cell>
          <cell r="W613">
            <v>2.43018507454296E-3</v>
          </cell>
          <cell r="X613" t="str">
            <v>FLOW</v>
          </cell>
          <cell r="Y613" t="str">
            <v>BPTP</v>
          </cell>
          <cell r="Z613" t="str">
            <v>BPTP</v>
          </cell>
          <cell r="AA613" t="str">
            <v>BPTP</v>
          </cell>
          <cell r="AB613" t="str">
            <v>Medical problem</v>
          </cell>
          <cell r="AD613" t="str">
            <v>CAVA</v>
          </cell>
          <cell r="AF613" t="str">
            <v>ELG</v>
          </cell>
          <cell r="AH613" t="str">
            <v>YERWADA</v>
          </cell>
          <cell r="AL613">
            <v>6494</v>
          </cell>
          <cell r="AM613">
            <v>6308</v>
          </cell>
          <cell r="AN613">
            <v>117</v>
          </cell>
          <cell r="AO613">
            <v>146</v>
          </cell>
          <cell r="AP613" t="str">
            <v>FLOW</v>
          </cell>
          <cell r="AU613" t="str">
            <v>NPA</v>
          </cell>
          <cell r="AV613" t="str">
            <v>MH12VS2944</v>
          </cell>
          <cell r="AW613" t="str">
            <v>HONDA SHINE DRUM BSVI</v>
          </cell>
          <cell r="AX613">
            <v>45402</v>
          </cell>
          <cell r="AY613">
            <v>24</v>
          </cell>
          <cell r="AZ613" t="str">
            <v>02.07.26</v>
          </cell>
          <cell r="BA613" t="str">
            <v>VIJAY NIKAM</v>
          </cell>
          <cell r="BI613">
            <v>1</v>
          </cell>
          <cell r="ER613">
            <v>1</v>
          </cell>
          <cell r="ES613">
            <v>1</v>
          </cell>
          <cell r="ET613" t="str">
            <v>ZBHT0012</v>
          </cell>
          <cell r="EU613" t="str">
            <v>k2dKUKPiLm</v>
          </cell>
          <cell r="EV613" t="str">
            <v>Allocated</v>
          </cell>
          <cell r="EW613" t="str">
            <v>Left Message (LMCB)</v>
          </cell>
          <cell r="EX613" t="str">
            <v>Lm</v>
          </cell>
          <cell r="EY613">
            <v>46206</v>
          </cell>
        </row>
        <row r="614">
          <cell r="A614">
            <v>458016595</v>
          </cell>
          <cell r="B614" t="str">
            <v>UJWALA NITIN DHAMDHERE</v>
          </cell>
          <cell r="I614">
            <v>3663</v>
          </cell>
          <cell r="J614">
            <v>6352</v>
          </cell>
          <cell r="K614">
            <v>-484</v>
          </cell>
          <cell r="L614">
            <v>10015</v>
          </cell>
          <cell r="M614">
            <v>3</v>
          </cell>
          <cell r="N614" t="str">
            <v>FLOW</v>
          </cell>
          <cell r="O614" t="str">
            <v>UNPAID</v>
          </cell>
          <cell r="P614" t="str">
            <v>AMOL DHUMAL</v>
          </cell>
          <cell r="Q614">
            <v>6297.12</v>
          </cell>
          <cell r="R614">
            <v>490</v>
          </cell>
          <cell r="S614">
            <v>0</v>
          </cell>
          <cell r="T614">
            <v>5629.43</v>
          </cell>
          <cell r="U614" t="str">
            <v>-</v>
          </cell>
          <cell r="V614">
            <v>8.2225461994286323E-3</v>
          </cell>
          <cell r="W614">
            <v>2.0167973631823391E-3</v>
          </cell>
          <cell r="X614" t="str">
            <v>FLOW</v>
          </cell>
          <cell r="Y614" t="str">
            <v>BPTP</v>
          </cell>
          <cell r="Z614" t="str">
            <v>-</v>
          </cell>
          <cell r="AA614" t="str">
            <v>BPTP</v>
          </cell>
          <cell r="AB614" t="str">
            <v>Financail problem</v>
          </cell>
          <cell r="AD614" t="str">
            <v>CAVA</v>
          </cell>
          <cell r="AF614" t="str">
            <v>ELG</v>
          </cell>
          <cell r="AH614" t="str">
            <v>TALEGAON DHAMDHERE</v>
          </cell>
          <cell r="AL614">
            <v>6352</v>
          </cell>
          <cell r="AM614">
            <v>6297.12</v>
          </cell>
          <cell r="AN614">
            <v>87</v>
          </cell>
          <cell r="AO614">
            <v>116</v>
          </cell>
          <cell r="AP614" t="str">
            <v>FLOW</v>
          </cell>
          <cell r="AU614" t="str">
            <v>NPA</v>
          </cell>
          <cell r="AV614" t="str">
            <v>MH12VM4777</v>
          </cell>
          <cell r="AW614" t="str">
            <v>JUPITER CLASSIC BSVI</v>
          </cell>
          <cell r="AX614">
            <v>45054</v>
          </cell>
          <cell r="AY614">
            <v>36</v>
          </cell>
          <cell r="AZ614" t="str">
            <v>02.07.26</v>
          </cell>
          <cell r="BA614" t="str">
            <v>KAILASH ATKARI</v>
          </cell>
          <cell r="BI614">
            <v>1</v>
          </cell>
          <cell r="ER614">
            <v>1</v>
          </cell>
          <cell r="ES614">
            <v>1</v>
          </cell>
          <cell r="ET614" t="str">
            <v>ZBHT0024</v>
          </cell>
          <cell r="EU614" t="str">
            <v>GoRkJ9_m_EJc</v>
          </cell>
          <cell r="EV614" t="str">
            <v>Allocated</v>
          </cell>
          <cell r="EW614" t="str">
            <v>Left Message (LMCB)</v>
          </cell>
          <cell r="EX614" t="str">
            <v xml:space="preserve">Meet mother in law </v>
          </cell>
          <cell r="EY614">
            <v>46206</v>
          </cell>
        </row>
        <row r="615">
          <cell r="A615">
            <v>457999507</v>
          </cell>
          <cell r="B615" t="str">
            <v>RAHUL VIJAY KUMARRAMHRUDAYYADAV</v>
          </cell>
          <cell r="C615" t="str">
            <v>ONLINE</v>
          </cell>
          <cell r="D615" t="str">
            <v>09.07.26</v>
          </cell>
          <cell r="E615">
            <v>7575</v>
          </cell>
          <cell r="I615">
            <v>6372</v>
          </cell>
          <cell r="J615">
            <v>6361</v>
          </cell>
          <cell r="K615">
            <v>6586</v>
          </cell>
          <cell r="L615">
            <v>5158</v>
          </cell>
          <cell r="M615">
            <v>2</v>
          </cell>
          <cell r="N615" t="str">
            <v>RB</v>
          </cell>
          <cell r="O615" t="str">
            <v>PAID</v>
          </cell>
          <cell r="P615" t="str">
            <v>PARMESHWAR KOTULE</v>
          </cell>
          <cell r="Q615">
            <v>6286.33</v>
          </cell>
          <cell r="R615">
            <v>225</v>
          </cell>
          <cell r="S615">
            <v>0</v>
          </cell>
          <cell r="T615">
            <v>900</v>
          </cell>
          <cell r="U615" t="str">
            <v>FLOW</v>
          </cell>
          <cell r="V615">
            <v>1.8053982767766343E-2</v>
          </cell>
          <cell r="W615">
            <v>1.1688190022307431E-3</v>
          </cell>
          <cell r="X615" t="str">
            <v>RB</v>
          </cell>
          <cell r="Y615" t="str">
            <v>PAID</v>
          </cell>
          <cell r="Z615" t="str">
            <v>PTP</v>
          </cell>
          <cell r="AA615" t="str">
            <v>PAID</v>
          </cell>
          <cell r="AF615" t="str">
            <v>-</v>
          </cell>
          <cell r="AH615" t="str">
            <v>DEHU ROAD</v>
          </cell>
          <cell r="AL615">
            <v>6361</v>
          </cell>
          <cell r="AM615">
            <v>6286.33</v>
          </cell>
          <cell r="AN615">
            <v>57</v>
          </cell>
          <cell r="AO615">
            <v>0</v>
          </cell>
          <cell r="AP615" t="str">
            <v>RB</v>
          </cell>
          <cell r="AU615" t="str">
            <v>REGULAR</v>
          </cell>
          <cell r="AV615" t="str">
            <v>MH14KV2892</v>
          </cell>
          <cell r="AW615" t="str">
            <v>BAJAJ KTM DUKE 200 ABS</v>
          </cell>
          <cell r="AX615">
            <v>45052</v>
          </cell>
          <cell r="AY615">
            <v>36</v>
          </cell>
          <cell r="AZ615" t="str">
            <v>02.07.26</v>
          </cell>
          <cell r="BA615" t="str">
            <v>VIJAY NIKAM</v>
          </cell>
          <cell r="BL615">
            <v>1</v>
          </cell>
          <cell r="ER615">
            <v>1</v>
          </cell>
          <cell r="ES615">
            <v>1</v>
          </cell>
          <cell r="ET615" t="str">
            <v>DUWT0027</v>
          </cell>
          <cell r="EU615" t="str">
            <v>k2NpI5Zt1z</v>
          </cell>
          <cell r="EV615" t="str">
            <v>Allocated</v>
          </cell>
          <cell r="EW615" t="str">
            <v>Door Locked (NC_DL)</v>
          </cell>
          <cell r="EX615" t="str">
            <v xml:space="preserve">Visited to Customers residence address but Customers residence is Door Lock </v>
          </cell>
          <cell r="EY615">
            <v>46207</v>
          </cell>
        </row>
        <row r="616">
          <cell r="A616">
            <v>458211193</v>
          </cell>
          <cell r="B616" t="str">
            <v>RAHUL SHIVAJI MACHAVE</v>
          </cell>
          <cell r="C616" t="str">
            <v>ONLINE</v>
          </cell>
          <cell r="D616" t="str">
            <v>30.07.26</v>
          </cell>
          <cell r="E616">
            <v>3228</v>
          </cell>
          <cell r="I616">
            <v>3228</v>
          </cell>
          <cell r="J616">
            <v>6293</v>
          </cell>
          <cell r="K616">
            <v>3327</v>
          </cell>
          <cell r="L616">
            <v>6293</v>
          </cell>
          <cell r="M616">
            <v>2</v>
          </cell>
          <cell r="N616" t="str">
            <v xml:space="preserve">STABLE </v>
          </cell>
          <cell r="O616" t="str">
            <v>PAID</v>
          </cell>
          <cell r="P616" t="str">
            <v>ANWAR SHAIKH</v>
          </cell>
          <cell r="Q616">
            <v>6237</v>
          </cell>
          <cell r="R616">
            <v>262</v>
          </cell>
          <cell r="S616">
            <v>0</v>
          </cell>
          <cell r="T616">
            <v>4950</v>
          </cell>
          <cell r="U616" t="str">
            <v>30.06.26</v>
          </cell>
          <cell r="V616">
            <v>3.4153949928677547E-2</v>
          </cell>
          <cell r="W616">
            <v>1.1596470622625833E-3</v>
          </cell>
          <cell r="X616" t="str">
            <v xml:space="preserve">STABLE </v>
          </cell>
          <cell r="Y616" t="str">
            <v>PTP</v>
          </cell>
          <cell r="Z616" t="str">
            <v>PTP</v>
          </cell>
          <cell r="AA616" t="str">
            <v>PTP</v>
          </cell>
          <cell r="AC616">
            <v>29</v>
          </cell>
          <cell r="AD616" t="str">
            <v>CAVA</v>
          </cell>
          <cell r="AF616" t="str">
            <v>-</v>
          </cell>
          <cell r="AH616" t="str">
            <v>ALANDI</v>
          </cell>
          <cell r="AL616">
            <v>6293</v>
          </cell>
          <cell r="AM616">
            <v>6237</v>
          </cell>
          <cell r="AN616">
            <v>57</v>
          </cell>
          <cell r="AO616">
            <v>55</v>
          </cell>
          <cell r="AP616" t="str">
            <v>STABLE</v>
          </cell>
          <cell r="AU616" t="str">
            <v>REGULAR</v>
          </cell>
          <cell r="AV616" t="str">
            <v>MH14KV9575</v>
          </cell>
          <cell r="AW616" t="str">
            <v>SPLENDOR PLUS I3S BS6 FI DRUM SELF</v>
          </cell>
          <cell r="AX616">
            <v>45068</v>
          </cell>
          <cell r="AY616">
            <v>36</v>
          </cell>
          <cell r="AZ616" t="str">
            <v>02.07.26</v>
          </cell>
          <cell r="BA616" t="str">
            <v>VIJAY NIKAM</v>
          </cell>
          <cell r="CG616">
            <v>1</v>
          </cell>
          <cell r="CS616">
            <v>1</v>
          </cell>
          <cell r="ER616">
            <v>2</v>
          </cell>
          <cell r="ES616">
            <v>1</v>
          </cell>
          <cell r="ET616" t="str">
            <v>ZBHT0009</v>
          </cell>
          <cell r="EU616" t="str">
            <v>BoenDmxAWm</v>
          </cell>
          <cell r="EV616" t="str">
            <v>Allocated</v>
          </cell>
          <cell r="EW616" t="e">
            <v>#N/A</v>
          </cell>
          <cell r="EX616" t="e">
            <v>#N/A</v>
          </cell>
          <cell r="EY616" t="e">
            <v>#N/A</v>
          </cell>
        </row>
        <row r="617">
          <cell r="A617">
            <v>464350524</v>
          </cell>
          <cell r="B617" t="str">
            <v>AKASH SANJAY MORE</v>
          </cell>
          <cell r="I617">
            <v>6231</v>
          </cell>
          <cell r="J617">
            <v>6231</v>
          </cell>
          <cell r="K617">
            <v>6680</v>
          </cell>
          <cell r="L617">
            <v>12462</v>
          </cell>
          <cell r="M617">
            <v>4</v>
          </cell>
          <cell r="N617" t="str">
            <v>FLOW</v>
          </cell>
          <cell r="O617" t="str">
            <v>UNPAID</v>
          </cell>
          <cell r="P617" t="str">
            <v>VIKRAM GAIKWAD</v>
          </cell>
          <cell r="Q617">
            <v>6135</v>
          </cell>
          <cell r="R617">
            <v>449</v>
          </cell>
          <cell r="S617">
            <v>0</v>
          </cell>
          <cell r="T617">
            <v>3150</v>
          </cell>
          <cell r="U617" t="str">
            <v>-</v>
          </cell>
          <cell r="V617">
            <v>1.6528036803829527E-2</v>
          </cell>
          <cell r="W617">
            <v>2.3635360545848226E-3</v>
          </cell>
          <cell r="X617" t="str">
            <v>FLOW</v>
          </cell>
          <cell r="Y617" t="str">
            <v>PTP</v>
          </cell>
          <cell r="Z617" t="str">
            <v>-</v>
          </cell>
          <cell r="AA617" t="str">
            <v>PTP</v>
          </cell>
          <cell r="AC617">
            <v>25</v>
          </cell>
          <cell r="AD617" t="str">
            <v>CAVNA</v>
          </cell>
          <cell r="AF617" t="str">
            <v>ELG</v>
          </cell>
          <cell r="AH617" t="str">
            <v>CHANDAN NAGAR</v>
          </cell>
          <cell r="AL617">
            <v>6231</v>
          </cell>
          <cell r="AM617">
            <v>6135</v>
          </cell>
          <cell r="AN617">
            <v>118</v>
          </cell>
          <cell r="AO617">
            <v>147</v>
          </cell>
          <cell r="AP617" t="str">
            <v>FLOW</v>
          </cell>
          <cell r="AU617" t="str">
            <v>NPA</v>
          </cell>
          <cell r="AV617" t="str">
            <v>MH12XJ0574</v>
          </cell>
          <cell r="AW617" t="str">
            <v>HONDA ACTIVA 6G DLX BS VI</v>
          </cell>
          <cell r="AX617">
            <v>45582</v>
          </cell>
          <cell r="AY617">
            <v>18</v>
          </cell>
          <cell r="AZ617" t="str">
            <v>02.07.26</v>
          </cell>
          <cell r="BA617" t="str">
            <v>VIJAY NIKAM</v>
          </cell>
          <cell r="CG617">
            <v>1</v>
          </cell>
          <cell r="ER617">
            <v>1</v>
          </cell>
          <cell r="ES617">
            <v>1</v>
          </cell>
          <cell r="ET617" t="str">
            <v>ZBHT0012</v>
          </cell>
          <cell r="EU617" t="e">
            <v>#N/A</v>
          </cell>
          <cell r="EV617" t="str">
            <v>Allocated</v>
          </cell>
          <cell r="EW617" t="e">
            <v>#N/A</v>
          </cell>
          <cell r="EX617" t="e">
            <v>#N/A</v>
          </cell>
          <cell r="EY617" t="e">
            <v>#N/A</v>
          </cell>
        </row>
        <row r="618">
          <cell r="A618">
            <v>458039157</v>
          </cell>
          <cell r="B618" t="str">
            <v>ANKITA SURESH KONDE</v>
          </cell>
          <cell r="I618">
            <v>6126</v>
          </cell>
          <cell r="J618">
            <v>6126</v>
          </cell>
          <cell r="K618">
            <v>6216</v>
          </cell>
          <cell r="L618">
            <v>12252</v>
          </cell>
          <cell r="M618">
            <v>2</v>
          </cell>
          <cell r="N618" t="str">
            <v>FLOW</v>
          </cell>
          <cell r="O618" t="str">
            <v>UNPAID</v>
          </cell>
          <cell r="P618" t="str">
            <v>AKSHAY KARALE</v>
          </cell>
          <cell r="Q618">
            <v>6045.46</v>
          </cell>
          <cell r="R618">
            <v>90</v>
          </cell>
          <cell r="S618">
            <v>0</v>
          </cell>
          <cell r="T618">
            <v>863.33</v>
          </cell>
          <cell r="U618" t="str">
            <v>FLOW</v>
          </cell>
          <cell r="V618">
            <v>2.7332536974898614E-2</v>
          </cell>
          <cell r="W618">
            <v>1.1240339793211411E-3</v>
          </cell>
          <cell r="X618" t="str">
            <v>FLOW</v>
          </cell>
          <cell r="Y618" t="str">
            <v>-</v>
          </cell>
          <cell r="Z618" t="str">
            <v>NC</v>
          </cell>
          <cell r="AA618" t="str">
            <v>-</v>
          </cell>
          <cell r="AF618" t="str">
            <v>-</v>
          </cell>
          <cell r="AH618" t="str">
            <v>KHED SHIVAPUR</v>
          </cell>
          <cell r="AL618">
            <v>6126</v>
          </cell>
          <cell r="AM618">
            <v>6045.46</v>
          </cell>
          <cell r="AN618">
            <v>57</v>
          </cell>
          <cell r="AO618">
            <v>86</v>
          </cell>
          <cell r="AP618" t="str">
            <v>FLOW</v>
          </cell>
          <cell r="AU618" t="str">
            <v>REGULAR</v>
          </cell>
          <cell r="AV618" t="str">
            <v>MH12VM5535</v>
          </cell>
          <cell r="AW618" t="str">
            <v>RE BULLET 350 EFI BLACK</v>
          </cell>
          <cell r="AX618">
            <v>45055</v>
          </cell>
          <cell r="AY618">
            <v>36</v>
          </cell>
          <cell r="AZ618" t="str">
            <v>02.07.26</v>
          </cell>
          <cell r="BA618" t="str">
            <v>VIJAY NIKAM</v>
          </cell>
          <cell r="BL618">
            <v>1</v>
          </cell>
          <cell r="ER618">
            <v>1</v>
          </cell>
          <cell r="ES618">
            <v>1</v>
          </cell>
          <cell r="ET618" t="str">
            <v>DUWT0011</v>
          </cell>
          <cell r="EU618" t="str">
            <v>k6lwdcCyG1</v>
          </cell>
          <cell r="EV618" t="str">
            <v>Allocated</v>
          </cell>
          <cell r="EW618" t="str">
            <v>Others (NC_OTHER)</v>
          </cell>
          <cell r="EX618" t="str">
            <v xml:space="preserve">Address not found short address </v>
          </cell>
          <cell r="EY618">
            <v>46207</v>
          </cell>
        </row>
        <row r="619">
          <cell r="A619">
            <v>139640918</v>
          </cell>
          <cell r="B619" t="str">
            <v>KAJAL AVINASH ADAGALE</v>
          </cell>
          <cell r="I619">
            <v>2814</v>
          </cell>
          <cell r="J619">
            <v>6138</v>
          </cell>
          <cell r="K619">
            <v>-7133</v>
          </cell>
          <cell r="L619">
            <v>8952</v>
          </cell>
          <cell r="M619">
            <v>6</v>
          </cell>
          <cell r="N619" t="str">
            <v>FLOW</v>
          </cell>
          <cell r="O619" t="str">
            <v>UNPAID</v>
          </cell>
          <cell r="P619" t="str">
            <v>AMOL DHUMAL</v>
          </cell>
          <cell r="Q619">
            <v>5983.67</v>
          </cell>
          <cell r="R619">
            <v>799</v>
          </cell>
          <cell r="S619">
            <v>0</v>
          </cell>
          <cell r="T619">
            <v>5850</v>
          </cell>
          <cell r="U619" t="str">
            <v>FLOW</v>
          </cell>
          <cell r="V619">
            <v>1.0304430572610246E-2</v>
          </cell>
          <cell r="W619">
            <v>2.6154762461599091E-3</v>
          </cell>
          <cell r="X619" t="str">
            <v>FLOW</v>
          </cell>
          <cell r="Y619" t="str">
            <v>RTP</v>
          </cell>
          <cell r="Z619" t="str">
            <v>NC</v>
          </cell>
          <cell r="AA619" t="str">
            <v>RTP</v>
          </cell>
          <cell r="AB619" t="str">
            <v>Financail problem</v>
          </cell>
          <cell r="AD619" t="str">
            <v>CAVNA</v>
          </cell>
          <cell r="AF619" t="str">
            <v>ELG</v>
          </cell>
          <cell r="AH619" t="str">
            <v>SHIRUR</v>
          </cell>
          <cell r="AL619">
            <v>6138</v>
          </cell>
          <cell r="AM619">
            <v>5983.67</v>
          </cell>
          <cell r="AN619">
            <v>176</v>
          </cell>
          <cell r="AO619">
            <v>205</v>
          </cell>
          <cell r="AP619" t="str">
            <v>FLOW</v>
          </cell>
          <cell r="AU619" t="str">
            <v>NPA</v>
          </cell>
          <cell r="AV619" t="str">
            <v>MH12VX7985</v>
          </cell>
          <cell r="AW619" t="str">
            <v>SPLENDOR PLUS I3S XTEC</v>
          </cell>
          <cell r="AX619">
            <v>45001</v>
          </cell>
          <cell r="AY619">
            <v>36</v>
          </cell>
          <cell r="AZ619" t="str">
            <v>02.07.26</v>
          </cell>
          <cell r="BA619" t="str">
            <v>KAILASH ATKARI</v>
          </cell>
          <cell r="BL619">
            <v>1</v>
          </cell>
          <cell r="ER619">
            <v>1</v>
          </cell>
          <cell r="ES619">
            <v>1</v>
          </cell>
          <cell r="ET619" t="str">
            <v>ZBHT0024</v>
          </cell>
          <cell r="EU619" t="str">
            <v>GPLBX_lFGFyc</v>
          </cell>
          <cell r="EV619" t="str">
            <v>Allocated</v>
          </cell>
          <cell r="EW619" t="str">
            <v>Left Message (LMCB)</v>
          </cell>
          <cell r="EX619" t="str">
            <v xml:space="preserve">Meet mother in law </v>
          </cell>
          <cell r="EY619">
            <v>46207</v>
          </cell>
        </row>
        <row r="620">
          <cell r="A620">
            <v>140371003</v>
          </cell>
          <cell r="B620" t="str">
            <v>OMKAR SURESH TOTE</v>
          </cell>
          <cell r="I620">
            <v>3076</v>
          </cell>
          <cell r="J620">
            <v>6146</v>
          </cell>
          <cell r="K620">
            <v>-2794</v>
          </cell>
          <cell r="L620">
            <v>9222</v>
          </cell>
          <cell r="M620">
            <v>4</v>
          </cell>
          <cell r="N620" t="str">
            <v>FLOW</v>
          </cell>
          <cell r="O620" t="str">
            <v>UNPAID</v>
          </cell>
          <cell r="P620" t="str">
            <v>KIRAN KHAIRNAR</v>
          </cell>
          <cell r="Q620">
            <v>5983.26</v>
          </cell>
          <cell r="R620">
            <v>288</v>
          </cell>
          <cell r="S620">
            <v>0</v>
          </cell>
          <cell r="T620">
            <v>900</v>
          </cell>
          <cell r="U620" t="str">
            <v>-</v>
          </cell>
          <cell r="V620">
            <v>4.8856490967861946E-2</v>
          </cell>
          <cell r="W620">
            <v>2.3050775442469743E-3</v>
          </cell>
          <cell r="X620" t="str">
            <v>FLOW</v>
          </cell>
          <cell r="Y620" t="str">
            <v>NC</v>
          </cell>
          <cell r="Z620" t="str">
            <v>-</v>
          </cell>
          <cell r="AA620" t="str">
            <v>NC</v>
          </cell>
          <cell r="AB620" t="str">
            <v>Add not found</v>
          </cell>
          <cell r="AD620" t="str">
            <v>CNAVNA</v>
          </cell>
          <cell r="AF620" t="str">
            <v>ELG</v>
          </cell>
          <cell r="AH620" t="str">
            <v>BHAWANI PETH</v>
          </cell>
          <cell r="AL620">
            <v>6146</v>
          </cell>
          <cell r="AM620">
            <v>5983.26</v>
          </cell>
          <cell r="AN620">
            <v>118</v>
          </cell>
          <cell r="AO620">
            <v>147</v>
          </cell>
          <cell r="AP620" t="str">
            <v>FLOW</v>
          </cell>
          <cell r="AU620" t="str">
            <v>NPA</v>
          </cell>
          <cell r="AV620" t="str">
            <v>MH12VJ4999</v>
          </cell>
          <cell r="AW620" t="str">
            <v>HONDA ACTIVA 6G DLX BS VI</v>
          </cell>
          <cell r="AX620">
            <v>45010</v>
          </cell>
          <cell r="AY620">
            <v>36</v>
          </cell>
          <cell r="AZ620" t="str">
            <v>02.07.26</v>
          </cell>
          <cell r="BA620" t="str">
            <v>VIJAY NIKAM</v>
          </cell>
          <cell r="BR620">
            <v>1</v>
          </cell>
          <cell r="ER620">
            <v>1</v>
          </cell>
          <cell r="ES620">
            <v>1</v>
          </cell>
          <cell r="ET620" t="str">
            <v>DUWT0014</v>
          </cell>
          <cell r="EU620" t="str">
            <v>B6Q0JXEccc</v>
          </cell>
          <cell r="EV620" t="str">
            <v>Allocated</v>
          </cell>
          <cell r="EW620" t="str">
            <v>Door Locked (NC_DL)</v>
          </cell>
          <cell r="EX620" t="str">
            <v xml:space="preserve">Door lock </v>
          </cell>
          <cell r="EY620">
            <v>46209</v>
          </cell>
        </row>
        <row r="621">
          <cell r="A621">
            <v>456135522</v>
          </cell>
          <cell r="B621" t="str">
            <v>SUNIL PRABHU SONPARKHE</v>
          </cell>
          <cell r="I621">
            <v>3037</v>
          </cell>
          <cell r="J621">
            <v>3001</v>
          </cell>
          <cell r="K621">
            <v>3026</v>
          </cell>
          <cell r="L621">
            <v>6038</v>
          </cell>
          <cell r="M621">
            <v>1</v>
          </cell>
          <cell r="N621" t="str">
            <v>FLOW</v>
          </cell>
          <cell r="O621" t="str">
            <v>UNPAID</v>
          </cell>
          <cell r="P621" t="str">
            <v>SWAPNIL JADHAV</v>
          </cell>
          <cell r="Q621">
            <v>5925</v>
          </cell>
          <cell r="R621">
            <v>25</v>
          </cell>
          <cell r="S621">
            <v>0</v>
          </cell>
          <cell r="T621">
            <v>3469</v>
          </cell>
          <cell r="U621" t="str">
            <v>-</v>
          </cell>
          <cell r="V621">
            <v>5.1060990064582716E-3</v>
          </cell>
          <cell r="W621">
            <v>3.1206802641814424E-4</v>
          </cell>
          <cell r="X621" t="str">
            <v>FLOW</v>
          </cell>
          <cell r="Y621" t="str">
            <v>NC</v>
          </cell>
          <cell r="Z621" t="str">
            <v>-</v>
          </cell>
          <cell r="AA621" t="str">
            <v>NC</v>
          </cell>
          <cell r="AD621" t="str">
            <v>CNAVNA</v>
          </cell>
          <cell r="AF621" t="str">
            <v>-</v>
          </cell>
          <cell r="AH621" t="str">
            <v>DHAYARI</v>
          </cell>
          <cell r="AL621">
            <v>3001</v>
          </cell>
          <cell r="AM621">
            <v>5925</v>
          </cell>
          <cell r="AN621">
            <v>26</v>
          </cell>
          <cell r="AO621">
            <v>55</v>
          </cell>
          <cell r="AP621" t="str">
            <v>FLOW</v>
          </cell>
          <cell r="AU621" t="str">
            <v>REGULAR</v>
          </cell>
          <cell r="AV621" t="str">
            <v>MH12UZ7619</v>
          </cell>
          <cell r="AW621" t="str">
            <v>HONDA ACTIVA 6G DLX BS VI</v>
          </cell>
          <cell r="AX621">
            <v>44921</v>
          </cell>
          <cell r="AY621">
            <v>42</v>
          </cell>
          <cell r="AZ621" t="str">
            <v>02.07.26</v>
          </cell>
          <cell r="BA621" t="str">
            <v>VIJAY NIKAM</v>
          </cell>
          <cell r="BX621">
            <v>1</v>
          </cell>
          <cell r="ER621">
            <v>1</v>
          </cell>
          <cell r="ES621">
            <v>1</v>
          </cell>
          <cell r="ET621" t="str">
            <v>DUWT0021</v>
          </cell>
          <cell r="EU621" t="str">
            <v>B6vG0JDw8ov9</v>
          </cell>
          <cell r="EV621" t="str">
            <v>Allocated</v>
          </cell>
          <cell r="EW621" t="str">
            <v>Door Locked (NC_DL)</v>
          </cell>
          <cell r="EX621" t="str">
            <v xml:space="preserve">Customer house is door locked </v>
          </cell>
          <cell r="EY621">
            <v>46211</v>
          </cell>
        </row>
        <row r="622">
          <cell r="A622">
            <v>140383146</v>
          </cell>
          <cell r="B622" t="str">
            <v>SUNIL SEBASTIAN SEBASTIAN</v>
          </cell>
          <cell r="I622">
            <v>3191</v>
          </cell>
          <cell r="J622">
            <v>5887</v>
          </cell>
          <cell r="K622">
            <v>-3167</v>
          </cell>
          <cell r="L622">
            <v>9078</v>
          </cell>
          <cell r="M622">
            <v>4</v>
          </cell>
          <cell r="N622" t="str">
            <v>FLOW</v>
          </cell>
          <cell r="O622" t="str">
            <v>UNPAID</v>
          </cell>
          <cell r="P622" t="str">
            <v>TANAJI SURVASE</v>
          </cell>
          <cell r="Q622">
            <v>5828.22</v>
          </cell>
          <cell r="R622">
            <v>519</v>
          </cell>
          <cell r="S622">
            <v>0</v>
          </cell>
          <cell r="T622">
            <v>0</v>
          </cell>
          <cell r="U622" t="str">
            <v>FLOW</v>
          </cell>
          <cell r="V622">
            <v>5.0789680881518022E-2</v>
          </cell>
          <cell r="W622">
            <v>2.2453476942220626E-3</v>
          </cell>
          <cell r="X622" t="str">
            <v xml:space="preserve">STABLE </v>
          </cell>
          <cell r="Y622" t="str">
            <v>MPTP</v>
          </cell>
          <cell r="Z622" t="str">
            <v>MPTP</v>
          </cell>
          <cell r="AA622" t="str">
            <v>MPTP</v>
          </cell>
          <cell r="AC622">
            <v>25</v>
          </cell>
          <cell r="AD622" t="str">
            <v>CAVNA</v>
          </cell>
          <cell r="AF622" t="str">
            <v>ELG</v>
          </cell>
          <cell r="AH622" t="str">
            <v>MULSHI</v>
          </cell>
          <cell r="AL622">
            <v>5887</v>
          </cell>
          <cell r="AM622">
            <v>5828.22</v>
          </cell>
          <cell r="AN622">
            <v>117</v>
          </cell>
          <cell r="AO622">
            <v>146</v>
          </cell>
          <cell r="AP622" t="str">
            <v>FLOW</v>
          </cell>
          <cell r="AU622" t="str">
            <v>NPA</v>
          </cell>
          <cell r="AV622" t="str">
            <v>MH12VJ4389</v>
          </cell>
          <cell r="AW622" t="str">
            <v>HONDA ACTIVA 6G H SMART</v>
          </cell>
          <cell r="AX622">
            <v>45014</v>
          </cell>
          <cell r="AY622">
            <v>36</v>
          </cell>
          <cell r="AZ622" t="str">
            <v>02.07.26</v>
          </cell>
          <cell r="BA622" t="str">
            <v>KAILASH ATKARI</v>
          </cell>
          <cell r="CD622">
            <v>1</v>
          </cell>
          <cell r="ER622">
            <v>1</v>
          </cell>
          <cell r="ES622">
            <v>1</v>
          </cell>
          <cell r="ET622" t="str">
            <v>DUWT0030</v>
          </cell>
          <cell r="EU622" t="str">
            <v>koUvV2uFsm</v>
          </cell>
          <cell r="EV622" t="str">
            <v>Allocated</v>
          </cell>
          <cell r="EW622" t="e">
            <v>#N/A</v>
          </cell>
          <cell r="EX622" t="e">
            <v>#N/A</v>
          </cell>
          <cell r="EY622" t="e">
            <v>#N/A</v>
          </cell>
        </row>
        <row r="623">
          <cell r="A623">
            <v>458545440</v>
          </cell>
          <cell r="B623" t="str">
            <v>SANJAY SHANKAR MALAV</v>
          </cell>
          <cell r="I623">
            <v>2940</v>
          </cell>
          <cell r="J623">
            <v>5880</v>
          </cell>
          <cell r="K623">
            <v>3048</v>
          </cell>
          <cell r="L623">
            <v>8820</v>
          </cell>
          <cell r="M623">
            <v>2</v>
          </cell>
          <cell r="N623" t="str">
            <v>FLOW</v>
          </cell>
          <cell r="O623" t="str">
            <v>UNPAID</v>
          </cell>
          <cell r="P623" t="str">
            <v>VIKRAM GAIKWAD</v>
          </cell>
          <cell r="Q623">
            <v>5712.54</v>
          </cell>
          <cell r="R623">
            <v>108</v>
          </cell>
          <cell r="S623">
            <v>0</v>
          </cell>
          <cell r="T623">
            <v>3596</v>
          </cell>
          <cell r="U623" t="str">
            <v>-</v>
          </cell>
          <cell r="V623">
            <v>8.6617070243791422E-3</v>
          </cell>
          <cell r="W623">
            <v>1.0621340755262944E-3</v>
          </cell>
          <cell r="X623" t="str">
            <v>FLOW</v>
          </cell>
          <cell r="Y623" t="str">
            <v>NC</v>
          </cell>
          <cell r="Z623" t="str">
            <v>-</v>
          </cell>
          <cell r="AA623" t="str">
            <v>NC</v>
          </cell>
          <cell r="AB623" t="str">
            <v>Add not found</v>
          </cell>
          <cell r="AF623" t="str">
            <v>-</v>
          </cell>
          <cell r="AH623" t="str">
            <v>KHARADI</v>
          </cell>
          <cell r="AL623">
            <v>5880</v>
          </cell>
          <cell r="AM623">
            <v>5712.54</v>
          </cell>
          <cell r="AN623">
            <v>57</v>
          </cell>
          <cell r="AO623">
            <v>86</v>
          </cell>
          <cell r="AP623" t="str">
            <v>FLOW</v>
          </cell>
          <cell r="AU623" t="str">
            <v>NPA</v>
          </cell>
          <cell r="AV623" t="str">
            <v>MH12VP0769</v>
          </cell>
          <cell r="AW623" t="str">
            <v>HONDA SHINE 100 OBD2</v>
          </cell>
          <cell r="AX623">
            <v>45091</v>
          </cell>
          <cell r="AY623">
            <v>36</v>
          </cell>
          <cell r="AZ623" t="str">
            <v>02.07.26</v>
          </cell>
          <cell r="BA623" t="str">
            <v>VIJAY NIKAM</v>
          </cell>
          <cell r="CD623">
            <v>1</v>
          </cell>
          <cell r="ER623">
            <v>1</v>
          </cell>
          <cell r="ES623">
            <v>1</v>
          </cell>
          <cell r="ET623" t="str">
            <v>ZBHT0012</v>
          </cell>
          <cell r="EU623" t="str">
            <v>B2eIjCwSOm</v>
          </cell>
          <cell r="EV623" t="str">
            <v>Allocated</v>
          </cell>
          <cell r="EW623" t="e">
            <v>#N/A</v>
          </cell>
          <cell r="EX623" t="e">
            <v>#N/A</v>
          </cell>
          <cell r="EY623" t="e">
            <v>#N/A</v>
          </cell>
        </row>
        <row r="624">
          <cell r="A624">
            <v>458849195</v>
          </cell>
          <cell r="B624" t="str">
            <v>SHARADA PRAKASH SARDAR</v>
          </cell>
          <cell r="I624">
            <v>3280</v>
          </cell>
          <cell r="J624">
            <v>2446</v>
          </cell>
          <cell r="K624">
            <v>2521</v>
          </cell>
          <cell r="L624">
            <v>5726</v>
          </cell>
          <cell r="M624">
            <v>1</v>
          </cell>
          <cell r="N624" t="str">
            <v>FLOW</v>
          </cell>
          <cell r="O624" t="str">
            <v>UNPAID</v>
          </cell>
          <cell r="P624" t="str">
            <v>AMIT GADE</v>
          </cell>
          <cell r="Q624">
            <v>5665.66</v>
          </cell>
          <cell r="R624">
            <v>75</v>
          </cell>
          <cell r="S624">
            <v>0</v>
          </cell>
          <cell r="T624">
            <v>4500</v>
          </cell>
          <cell r="U624" t="str">
            <v>13.06.26</v>
          </cell>
          <cell r="V624">
            <v>6.8321109479849073E-3</v>
          </cell>
          <cell r="W624">
            <v>2.9840866406012206E-4</v>
          </cell>
          <cell r="X624" t="str">
            <v xml:space="preserve">STABLE </v>
          </cell>
          <cell r="Y624" t="str">
            <v>PTP</v>
          </cell>
          <cell r="Z624" t="str">
            <v>PAID</v>
          </cell>
          <cell r="AA624" t="str">
            <v>PTP</v>
          </cell>
          <cell r="AC624">
            <v>31</v>
          </cell>
          <cell r="AD624" t="str">
            <v>CAVA</v>
          </cell>
          <cell r="AF624" t="str">
            <v>-</v>
          </cell>
          <cell r="AH624" t="str">
            <v>CHAKAN</v>
          </cell>
          <cell r="AL624">
            <v>7021</v>
          </cell>
          <cell r="AM624">
            <v>5665.66</v>
          </cell>
          <cell r="AN624">
            <v>26</v>
          </cell>
          <cell r="AO624">
            <v>55</v>
          </cell>
          <cell r="AP624" t="str">
            <v>FLOW</v>
          </cell>
          <cell r="AU624" t="str">
            <v>REGULAR</v>
          </cell>
          <cell r="AV624" t="str">
            <v>MH14KX8560</v>
          </cell>
          <cell r="AW624" t="str">
            <v>HONDA ACTIVA 6G H SMART</v>
          </cell>
          <cell r="AX624">
            <v>45113</v>
          </cell>
          <cell r="AY624">
            <v>36</v>
          </cell>
          <cell r="AZ624" t="str">
            <v>10.07.26</v>
          </cell>
          <cell r="BA624" t="str">
            <v>KAILASH ATKARI</v>
          </cell>
          <cell r="CG624">
            <v>1</v>
          </cell>
          <cell r="ER624">
            <v>1</v>
          </cell>
          <cell r="ES624">
            <v>1</v>
          </cell>
          <cell r="ET624" t="str">
            <v>DUWT0017</v>
          </cell>
        </row>
        <row r="625">
          <cell r="A625">
            <v>463492200</v>
          </cell>
          <cell r="B625" t="str">
            <v>DILIP KUMAR</v>
          </cell>
          <cell r="I625">
            <v>5741</v>
          </cell>
          <cell r="J625">
            <v>5731</v>
          </cell>
          <cell r="K625">
            <v>6483</v>
          </cell>
          <cell r="L625">
            <v>11472</v>
          </cell>
          <cell r="M625">
            <v>6</v>
          </cell>
          <cell r="N625" t="str">
            <v>FLOW</v>
          </cell>
          <cell r="O625" t="str">
            <v>UNPAID</v>
          </cell>
          <cell r="P625" t="str">
            <v>TANAJI SURVASE</v>
          </cell>
          <cell r="Q625">
            <v>5633</v>
          </cell>
          <cell r="R625">
            <v>752</v>
          </cell>
          <cell r="S625">
            <v>0</v>
          </cell>
          <cell r="T625">
            <v>0</v>
          </cell>
          <cell r="U625" t="str">
            <v>FLOW</v>
          </cell>
          <cell r="V625">
            <v>1</v>
          </cell>
          <cell r="W625">
            <v>2.46219756347171E-3</v>
          </cell>
          <cell r="X625" t="str">
            <v>FLOW</v>
          </cell>
          <cell r="Y625" t="str">
            <v>NC</v>
          </cell>
          <cell r="Z625" t="str">
            <v>NC</v>
          </cell>
          <cell r="AA625" t="str">
            <v>NC</v>
          </cell>
          <cell r="AB625" t="str">
            <v>Add not found</v>
          </cell>
          <cell r="AD625" t="str">
            <v>CNAVNA</v>
          </cell>
          <cell r="AF625" t="str">
            <v>ELG</v>
          </cell>
          <cell r="AH625" t="str">
            <v>HINJEWADI</v>
          </cell>
          <cell r="AL625">
            <v>5731</v>
          </cell>
          <cell r="AM625">
            <v>5633</v>
          </cell>
          <cell r="AN625">
            <v>177</v>
          </cell>
          <cell r="AO625">
            <v>206</v>
          </cell>
          <cell r="AP625" t="str">
            <v>FLOW</v>
          </cell>
          <cell r="AU625" t="str">
            <v>NPA</v>
          </cell>
          <cell r="AW625" t="str">
            <v>DESTINI 125 LX BS6 FI DRS SM</v>
          </cell>
          <cell r="AX625">
            <v>45489</v>
          </cell>
          <cell r="AY625">
            <v>18</v>
          </cell>
          <cell r="AZ625" t="str">
            <v>02.07.26</v>
          </cell>
          <cell r="BA625" t="str">
            <v>KAILASH ATKARI</v>
          </cell>
          <cell r="EO625">
            <v>1</v>
          </cell>
          <cell r="ER625">
            <v>1</v>
          </cell>
          <cell r="ES625">
            <v>1</v>
          </cell>
          <cell r="ET625" t="str">
            <v>DUWT0030</v>
          </cell>
          <cell r="EU625" t="e">
            <v>#N/A</v>
          </cell>
          <cell r="EV625" t="str">
            <v>Allocated</v>
          </cell>
          <cell r="EW625" t="str">
            <v>Address Not Found (NC_ANF)</v>
          </cell>
          <cell r="EX625" t="str">
            <v xml:space="preserve">Address not found </v>
          </cell>
          <cell r="EY625">
            <v>46206</v>
          </cell>
        </row>
        <row r="626">
          <cell r="A626">
            <v>464044897</v>
          </cell>
          <cell r="B626" t="str">
            <v>VIKAS KESHAV TIKONE</v>
          </cell>
          <cell r="I626">
            <v>874</v>
          </cell>
          <cell r="J626">
            <v>3286</v>
          </cell>
          <cell r="K626">
            <v>867</v>
          </cell>
          <cell r="L626">
            <v>4160</v>
          </cell>
          <cell r="M626">
            <v>4</v>
          </cell>
          <cell r="N626" t="str">
            <v>FLOW</v>
          </cell>
          <cell r="O626" t="str">
            <v>UNPAID</v>
          </cell>
          <cell r="P626" t="str">
            <v>SACHIN INGALE</v>
          </cell>
          <cell r="Q626">
            <v>5565</v>
          </cell>
          <cell r="R626">
            <v>203</v>
          </cell>
          <cell r="S626">
            <v>0</v>
          </cell>
          <cell r="T626">
            <v>4920</v>
          </cell>
          <cell r="U626" t="str">
            <v>20.06.26</v>
          </cell>
          <cell r="V626">
            <v>2.3485036824242331E-2</v>
          </cell>
          <cell r="W626">
            <v>2.1439410177285308E-3</v>
          </cell>
          <cell r="X626" t="str">
            <v xml:space="preserve">STABLE </v>
          </cell>
          <cell r="Y626" t="str">
            <v>PTP</v>
          </cell>
          <cell r="Z626" t="str">
            <v>PTP</v>
          </cell>
          <cell r="AA626" t="str">
            <v>PTP</v>
          </cell>
          <cell r="AC626">
            <v>26</v>
          </cell>
          <cell r="AD626" t="str">
            <v>CNAVA</v>
          </cell>
          <cell r="AF626" t="str">
            <v>ELG</v>
          </cell>
          <cell r="AH626" t="str">
            <v>KARLA</v>
          </cell>
          <cell r="AL626">
            <v>3286</v>
          </cell>
          <cell r="AM626">
            <v>5565</v>
          </cell>
          <cell r="AN626">
            <v>117</v>
          </cell>
          <cell r="AO626">
            <v>146</v>
          </cell>
          <cell r="AP626" t="str">
            <v>FLOW</v>
          </cell>
          <cell r="AU626" t="str">
            <v>NPA</v>
          </cell>
          <cell r="AV626" t="str">
            <v>MH14LF8117</v>
          </cell>
          <cell r="AW626" t="str">
            <v>HONDA ACTIVA 125 SMART</v>
          </cell>
          <cell r="AX626">
            <v>45552</v>
          </cell>
          <cell r="AY626">
            <v>24</v>
          </cell>
          <cell r="AZ626" t="str">
            <v>02.07.26</v>
          </cell>
          <cell r="BA626" t="str">
            <v>VIJAY NIKAM</v>
          </cell>
          <cell r="BL626">
            <v>1</v>
          </cell>
          <cell r="ER626">
            <v>1</v>
          </cell>
          <cell r="ES626">
            <v>1</v>
          </cell>
          <cell r="ET626" t="str">
            <v>ZBHT0013</v>
          </cell>
          <cell r="EU626" t="str">
            <v>k2YDIP0Wdz</v>
          </cell>
          <cell r="EV626" t="str">
            <v>Allocated</v>
          </cell>
          <cell r="EW626" t="str">
            <v>Promise To Pay (PTP)</v>
          </cell>
          <cell r="EX626" t="str">
            <v>Ptp</v>
          </cell>
          <cell r="EY626">
            <v>46218</v>
          </cell>
        </row>
        <row r="627">
          <cell r="A627">
            <v>457235804</v>
          </cell>
          <cell r="B627" t="str">
            <v>AASHA SAKHARAM PATOLE</v>
          </cell>
          <cell r="I627">
            <v>6427</v>
          </cell>
          <cell r="J627">
            <v>5536</v>
          </cell>
          <cell r="K627">
            <v>6200</v>
          </cell>
          <cell r="L627">
            <v>11963</v>
          </cell>
          <cell r="M627">
            <v>4</v>
          </cell>
          <cell r="N627" t="str">
            <v>FLOW</v>
          </cell>
          <cell r="O627" t="str">
            <v>UNPAID</v>
          </cell>
          <cell r="P627" t="str">
            <v>AKSHAY KARALE</v>
          </cell>
          <cell r="Q627">
            <v>5536</v>
          </cell>
          <cell r="R627">
            <v>664</v>
          </cell>
          <cell r="S627">
            <v>0</v>
          </cell>
          <cell r="T627">
            <v>5400</v>
          </cell>
          <cell r="U627" t="str">
            <v>FLOW</v>
          </cell>
          <cell r="V627">
            <v>2.2610961578519585E-2</v>
          </cell>
          <cell r="W627">
            <v>2.1327686386604038E-3</v>
          </cell>
          <cell r="X627" t="str">
            <v>FLOW</v>
          </cell>
          <cell r="Y627" t="str">
            <v>-</v>
          </cell>
          <cell r="Z627" t="str">
            <v>PTP</v>
          </cell>
          <cell r="AA627" t="str">
            <v>-</v>
          </cell>
          <cell r="AF627" t="str">
            <v>ELG</v>
          </cell>
          <cell r="AH627" t="str">
            <v>BHOR</v>
          </cell>
          <cell r="AL627">
            <v>5536</v>
          </cell>
          <cell r="AM627">
            <v>5536</v>
          </cell>
          <cell r="AN627">
            <v>118</v>
          </cell>
          <cell r="AO627">
            <v>147</v>
          </cell>
          <cell r="AP627" t="str">
            <v>FLOW</v>
          </cell>
          <cell r="AU627" t="str">
            <v>NPA</v>
          </cell>
          <cell r="AV627" t="str">
            <v>MH12VH6521</v>
          </cell>
          <cell r="AW627" t="str">
            <v>RE BULLET X 350 ES EFI JET BLACK</v>
          </cell>
          <cell r="AX627">
            <v>45000</v>
          </cell>
          <cell r="AY627">
            <v>36</v>
          </cell>
          <cell r="AZ627" t="str">
            <v>02.07.26</v>
          </cell>
          <cell r="BA627" t="str">
            <v>VIJAY NIKAM</v>
          </cell>
          <cell r="BL627">
            <v>1</v>
          </cell>
          <cell r="ER627">
            <v>1</v>
          </cell>
          <cell r="ES627">
            <v>1</v>
          </cell>
          <cell r="ET627" t="str">
            <v>DUWT0011</v>
          </cell>
          <cell r="EU627" t="str">
            <v>APBAHBd9_NJc</v>
          </cell>
          <cell r="EV627" t="str">
            <v>Allocated</v>
          </cell>
          <cell r="EW627" t="str">
            <v>Promise To Pay (PTP)</v>
          </cell>
          <cell r="EX627" t="str">
            <v>Customer meet other place and get PTP date 13.07.2026 amt. 5500</v>
          </cell>
          <cell r="EY627">
            <v>46216</v>
          </cell>
        </row>
        <row r="628">
          <cell r="A628">
            <v>466047937</v>
          </cell>
          <cell r="B628" t="str">
            <v>SHEETAL SANTOSH SURVE</v>
          </cell>
          <cell r="I628">
            <v>2037</v>
          </cell>
          <cell r="J628">
            <v>5594</v>
          </cell>
          <cell r="K628">
            <v>-180</v>
          </cell>
          <cell r="L628">
            <v>7631</v>
          </cell>
          <cell r="M628">
            <v>4</v>
          </cell>
          <cell r="N628" t="str">
            <v>FLOW</v>
          </cell>
          <cell r="O628" t="str">
            <v>UNPAID</v>
          </cell>
          <cell r="P628" t="str">
            <v>SWAPNIL JADHAV</v>
          </cell>
          <cell r="Q628">
            <v>5478</v>
          </cell>
          <cell r="R628">
            <v>337</v>
          </cell>
          <cell r="S628">
            <v>0</v>
          </cell>
          <cell r="T628">
            <v>1800</v>
          </cell>
          <cell r="U628" t="str">
            <v>-</v>
          </cell>
          <cell r="V628">
            <v>3.0126365750578768E-2</v>
          </cell>
          <cell r="W628">
            <v>2.1104238805241498E-3</v>
          </cell>
          <cell r="X628" t="str">
            <v>FLOW</v>
          </cell>
          <cell r="Y628" t="str">
            <v>-</v>
          </cell>
          <cell r="Z628" t="str">
            <v>-</v>
          </cell>
          <cell r="AA628" t="str">
            <v>-</v>
          </cell>
          <cell r="AF628" t="str">
            <v>ELG</v>
          </cell>
          <cell r="AH628" t="str">
            <v>PARVATI PAYTHA</v>
          </cell>
          <cell r="AL628">
            <v>5594</v>
          </cell>
          <cell r="AM628">
            <v>5478</v>
          </cell>
          <cell r="AN628">
            <v>117</v>
          </cell>
          <cell r="AO628">
            <v>146</v>
          </cell>
          <cell r="AP628" t="str">
            <v>FLOW</v>
          </cell>
          <cell r="AU628" t="str">
            <v>NPA</v>
          </cell>
          <cell r="AV628" t="str">
            <v>MH12XB8211</v>
          </cell>
          <cell r="AW628" t="str">
            <v>HONDA ACTIVA 6G DLX BS VI</v>
          </cell>
          <cell r="AX628">
            <v>45779</v>
          </cell>
          <cell r="AY628">
            <v>12</v>
          </cell>
          <cell r="AZ628" t="str">
            <v>02.07.26</v>
          </cell>
          <cell r="BA628" t="str">
            <v>VIJAY NIKAM</v>
          </cell>
          <cell r="CA628">
            <v>1</v>
          </cell>
          <cell r="ER628">
            <v>1</v>
          </cell>
          <cell r="ES628">
            <v>1</v>
          </cell>
          <cell r="ET628" t="str">
            <v>DUWT0031</v>
          </cell>
          <cell r="EU628" t="str">
            <v>BoBi8RmKd3c</v>
          </cell>
          <cell r="EV628" t="str">
            <v>Allocated</v>
          </cell>
          <cell r="EW628" t="e">
            <v>#N/A</v>
          </cell>
          <cell r="EX628" t="e">
            <v>#N/A</v>
          </cell>
          <cell r="EY628" t="e">
            <v>#N/A</v>
          </cell>
        </row>
        <row r="629">
          <cell r="A629">
            <v>458368125</v>
          </cell>
          <cell r="B629" t="str">
            <v>GOVIND DHONDU VIRNAK</v>
          </cell>
          <cell r="C629" t="str">
            <v>COLLECT</v>
          </cell>
          <cell r="D629" t="str">
            <v>11.07.26</v>
          </cell>
          <cell r="E629">
            <v>5600</v>
          </cell>
          <cell r="I629">
            <v>5482</v>
          </cell>
          <cell r="J629">
            <v>5440</v>
          </cell>
          <cell r="K629">
            <v>5515</v>
          </cell>
          <cell r="L629">
            <v>5322</v>
          </cell>
          <cell r="M629">
            <v>1</v>
          </cell>
          <cell r="N629" t="str">
            <v>RB</v>
          </cell>
          <cell r="O629" t="str">
            <v>PAID</v>
          </cell>
          <cell r="P629" t="str">
            <v>UDAY SOHANE</v>
          </cell>
          <cell r="Q629">
            <v>5410</v>
          </cell>
          <cell r="R629">
            <v>75</v>
          </cell>
          <cell r="S629">
            <v>0</v>
          </cell>
          <cell r="T629">
            <v>4368</v>
          </cell>
          <cell r="U629" t="str">
            <v>06.06.26</v>
          </cell>
          <cell r="V629">
            <v>4.5413793614639299E-3</v>
          </cell>
          <cell r="W629">
            <v>2.8494312623158824E-4</v>
          </cell>
          <cell r="X629" t="str">
            <v>RB</v>
          </cell>
          <cell r="Y629" t="str">
            <v>PAID</v>
          </cell>
          <cell r="Z629" t="str">
            <v>PAID</v>
          </cell>
          <cell r="AA629" t="str">
            <v>PAID</v>
          </cell>
          <cell r="AF629" t="str">
            <v>-</v>
          </cell>
          <cell r="AH629" t="str">
            <v>BOPKHEL</v>
          </cell>
          <cell r="AL629">
            <v>5440</v>
          </cell>
          <cell r="AM629">
            <v>5410</v>
          </cell>
          <cell r="AN629">
            <v>26</v>
          </cell>
          <cell r="AO629">
            <v>0</v>
          </cell>
          <cell r="AP629" t="str">
            <v>RB</v>
          </cell>
          <cell r="AU629" t="str">
            <v>REGULAR</v>
          </cell>
          <cell r="AV629" t="str">
            <v>MH12VR9247</v>
          </cell>
          <cell r="AW629" t="str">
            <v>PIAGGIO VESPA SXL 125 CBS RACING 60</v>
          </cell>
          <cell r="AX629">
            <v>45079</v>
          </cell>
          <cell r="AY629">
            <v>36</v>
          </cell>
          <cell r="AZ629" t="str">
            <v>02.07.26</v>
          </cell>
          <cell r="BA629" t="str">
            <v>VIJAY NIKAM</v>
          </cell>
          <cell r="BR629">
            <v>1</v>
          </cell>
          <cell r="CG629">
            <v>2</v>
          </cell>
          <cell r="ER629">
            <v>3</v>
          </cell>
          <cell r="ES629">
            <v>1</v>
          </cell>
          <cell r="ET629" t="str">
            <v>DUWT0025</v>
          </cell>
          <cell r="EU629" t="str">
            <v>Go4tY4tjo1</v>
          </cell>
          <cell r="EV629" t="str">
            <v>Allocated</v>
          </cell>
          <cell r="EW629" t="str">
            <v>Deceased Customer (EXP)</v>
          </cell>
          <cell r="EX629" t="str">
            <v xml:space="preserve">Visit at customer residence add meet customers son Mr Avinash G virnak he told customer his father was expired befor some month but veical with him so he given ptp to online payment </v>
          </cell>
          <cell r="EY629">
            <v>46209</v>
          </cell>
        </row>
        <row r="630">
          <cell r="A630">
            <v>458564500</v>
          </cell>
          <cell r="B630" t="str">
            <v>SACHIN NAKUL RATHOD</v>
          </cell>
          <cell r="C630" t="str">
            <v>ONLINE</v>
          </cell>
          <cell r="D630" t="str">
            <v>16.07.26</v>
          </cell>
          <cell r="E630">
            <v>3403</v>
          </cell>
          <cell r="I630">
            <v>3209</v>
          </cell>
          <cell r="J630">
            <v>5416.52</v>
          </cell>
          <cell r="K630">
            <v>2394.5200000000004</v>
          </cell>
          <cell r="L630">
            <v>5222.5200000000004</v>
          </cell>
          <cell r="M630">
            <v>2</v>
          </cell>
          <cell r="N630" t="str">
            <v xml:space="preserve">STABLE </v>
          </cell>
          <cell r="O630" t="str">
            <v>PAID</v>
          </cell>
          <cell r="P630" t="str">
            <v>TANAJI SURVASE</v>
          </cell>
          <cell r="Q630">
            <v>5355.03</v>
          </cell>
          <cell r="R630">
            <v>187</v>
          </cell>
          <cell r="S630">
            <v>0</v>
          </cell>
          <cell r="T630">
            <v>6750</v>
          </cell>
          <cell r="U630" t="str">
            <v>-</v>
          </cell>
          <cell r="V630">
            <v>1.4063900226759751E-2</v>
          </cell>
          <cell r="W630">
            <v>9.9566214651723608E-4</v>
          </cell>
          <cell r="X630" t="str">
            <v xml:space="preserve">STABLE </v>
          </cell>
          <cell r="Y630" t="str">
            <v>PTP</v>
          </cell>
          <cell r="Z630" t="str">
            <v>-</v>
          </cell>
          <cell r="AA630" t="str">
            <v>PTP</v>
          </cell>
          <cell r="AC630">
            <v>14</v>
          </cell>
          <cell r="AD630" t="str">
            <v>CAVA</v>
          </cell>
          <cell r="AF630" t="str">
            <v>-</v>
          </cell>
          <cell r="AH630" t="str">
            <v>HINJEWADI</v>
          </cell>
          <cell r="AL630">
            <v>5416.52</v>
          </cell>
          <cell r="AM630">
            <v>5355.03</v>
          </cell>
          <cell r="AN630">
            <v>57</v>
          </cell>
          <cell r="AO630">
            <v>55</v>
          </cell>
          <cell r="AP630" t="str">
            <v>STABLE</v>
          </cell>
          <cell r="AU630" t="str">
            <v>NPA</v>
          </cell>
          <cell r="AV630" t="str">
            <v>MH37AF4232</v>
          </cell>
          <cell r="AW630" t="str">
            <v>SPLENDOR PLUS DRS CAST FI BLACK</v>
          </cell>
          <cell r="AX630">
            <v>45092</v>
          </cell>
          <cell r="AY630">
            <v>36</v>
          </cell>
          <cell r="AZ630" t="str">
            <v>02.07.26</v>
          </cell>
          <cell r="BA630" t="str">
            <v>KAILASH ATKARI</v>
          </cell>
          <cell r="BI630">
            <v>1</v>
          </cell>
          <cell r="ER630">
            <v>1</v>
          </cell>
          <cell r="ES630">
            <v>1</v>
          </cell>
          <cell r="ET630" t="str">
            <v>DUWT0030</v>
          </cell>
          <cell r="EU630" t="str">
            <v>GPSD2lrBOz</v>
          </cell>
          <cell r="EV630" t="str">
            <v>Allocated</v>
          </cell>
          <cell r="EW630" t="str">
            <v>Door Locked (NC_DL)</v>
          </cell>
          <cell r="EX630" t="str">
            <v xml:space="preserve">Door lock </v>
          </cell>
          <cell r="EY630">
            <v>46206</v>
          </cell>
        </row>
        <row r="631">
          <cell r="A631">
            <v>460443378</v>
          </cell>
          <cell r="B631" t="str">
            <v>SHITAL NAVNATH PAWAR</v>
          </cell>
          <cell r="C631" t="str">
            <v>ONLINE</v>
          </cell>
          <cell r="D631" t="str">
            <v>29.07.26</v>
          </cell>
          <cell r="E631">
            <v>3500</v>
          </cell>
          <cell r="I631">
            <v>3174</v>
          </cell>
          <cell r="J631">
            <v>5120</v>
          </cell>
          <cell r="K631">
            <v>-996</v>
          </cell>
          <cell r="L631">
            <v>4794</v>
          </cell>
          <cell r="M631">
            <v>3</v>
          </cell>
          <cell r="N631" t="str">
            <v xml:space="preserve">STABLE </v>
          </cell>
          <cell r="O631" t="str">
            <v>PAID</v>
          </cell>
          <cell r="P631" t="str">
            <v>AMOL DHUMAL</v>
          </cell>
          <cell r="Q631">
            <v>5073</v>
          </cell>
          <cell r="R631">
            <v>232</v>
          </cell>
          <cell r="S631">
            <v>0</v>
          </cell>
          <cell r="T631">
            <v>1350</v>
          </cell>
          <cell r="U631" t="str">
            <v>FLOW</v>
          </cell>
          <cell r="V631">
            <v>6.6241356159167123E-3</v>
          </cell>
          <cell r="W631">
            <v>1.6247448076936769E-3</v>
          </cell>
          <cell r="X631" t="str">
            <v xml:space="preserve">STABLE </v>
          </cell>
          <cell r="Y631" t="str">
            <v>PTP</v>
          </cell>
          <cell r="Z631" t="str">
            <v>PTP</v>
          </cell>
          <cell r="AA631" t="str">
            <v>PTP</v>
          </cell>
          <cell r="AB631" t="str">
            <v>Financail problem</v>
          </cell>
          <cell r="AD631" t="str">
            <v>CAVA</v>
          </cell>
          <cell r="AF631" t="str">
            <v>-</v>
          </cell>
          <cell r="AH631" t="str">
            <v>SHIRUR</v>
          </cell>
          <cell r="AL631">
            <v>5120</v>
          </cell>
          <cell r="AM631">
            <v>5073</v>
          </cell>
          <cell r="AN631">
            <v>87</v>
          </cell>
          <cell r="AO631">
            <v>86</v>
          </cell>
          <cell r="AP631" t="str">
            <v>STABLE</v>
          </cell>
          <cell r="AU631" t="str">
            <v>REGULAR</v>
          </cell>
          <cell r="AW631" t="str">
            <v>TVS SPORT ES</v>
          </cell>
          <cell r="AX631">
            <v>45232</v>
          </cell>
          <cell r="AY631">
            <v>30</v>
          </cell>
          <cell r="AZ631" t="str">
            <v>02.07.26</v>
          </cell>
          <cell r="BA631" t="str">
            <v>KAILASH ATKARI</v>
          </cell>
          <cell r="BC631">
            <v>1</v>
          </cell>
          <cell r="ER631">
            <v>1</v>
          </cell>
          <cell r="ES631">
            <v>1</v>
          </cell>
          <cell r="ET631" t="str">
            <v>ZBHT0024</v>
          </cell>
          <cell r="EU631" t="str">
            <v>GoiXCPAx9c</v>
          </cell>
          <cell r="EV631" t="str">
            <v>Allocated</v>
          </cell>
          <cell r="EW631" t="str">
            <v>Left Message (LMCB)</v>
          </cell>
          <cell r="EX631" t="str">
            <v xml:space="preserve">Meet husband </v>
          </cell>
          <cell r="EY631">
            <v>46204</v>
          </cell>
        </row>
        <row r="632">
          <cell r="A632">
            <v>462832504</v>
          </cell>
          <cell r="B632" t="str">
            <v>HEMANT DNYNESHWAR THORVE</v>
          </cell>
          <cell r="I632">
            <v>4919</v>
          </cell>
          <cell r="J632">
            <v>4919</v>
          </cell>
          <cell r="K632">
            <v>5097</v>
          </cell>
          <cell r="L632">
            <v>9838</v>
          </cell>
          <cell r="M632">
            <v>2</v>
          </cell>
          <cell r="N632" t="str">
            <v>FLOW</v>
          </cell>
          <cell r="O632" t="str">
            <v>UNPAID</v>
          </cell>
          <cell r="P632" t="str">
            <v>HEMANT WALUNJ</v>
          </cell>
          <cell r="Q632">
            <v>4830</v>
          </cell>
          <cell r="R632">
            <v>178</v>
          </cell>
          <cell r="S632">
            <v>0</v>
          </cell>
          <cell r="T632">
            <v>450</v>
          </cell>
          <cell r="U632" t="str">
            <v>FLOW</v>
          </cell>
          <cell r="V632">
            <v>1.5531595880480543E-2</v>
          </cell>
          <cell r="W632">
            <v>8.9804317952994663E-4</v>
          </cell>
          <cell r="X632" t="str">
            <v>FLOW</v>
          </cell>
          <cell r="Y632" t="str">
            <v>KIV</v>
          </cell>
          <cell r="Z632" t="str">
            <v>KIV</v>
          </cell>
          <cell r="AA632" t="str">
            <v>KIV</v>
          </cell>
          <cell r="AF632" t="str">
            <v>-</v>
          </cell>
          <cell r="AH632" t="str">
            <v>RUPEENAGAR</v>
          </cell>
          <cell r="AL632">
            <v>4919</v>
          </cell>
          <cell r="AM632">
            <v>4830</v>
          </cell>
          <cell r="AN632">
            <v>57</v>
          </cell>
          <cell r="AO632">
            <v>86</v>
          </cell>
          <cell r="AP632" t="str">
            <v>FLOW</v>
          </cell>
          <cell r="AU632" t="str">
            <v>REGULAR</v>
          </cell>
          <cell r="AV632" t="str">
            <v>MH14LN5861</v>
          </cell>
          <cell r="AW632" t="str">
            <v>ACCESS SPL ED DISC CBS BT BSVI</v>
          </cell>
          <cell r="AX632">
            <v>45420</v>
          </cell>
          <cell r="AY632">
            <v>24</v>
          </cell>
          <cell r="AZ632" t="str">
            <v>02.07.26</v>
          </cell>
          <cell r="BA632" t="str">
            <v>KAILASH ATKARI</v>
          </cell>
          <cell r="ER632">
            <v>0</v>
          </cell>
          <cell r="ES632" t="str">
            <v/>
          </cell>
          <cell r="ET632" t="str">
            <v>ZBHT0010</v>
          </cell>
          <cell r="EU632" t="str">
            <v>k6B6TUNe_17</v>
          </cell>
          <cell r="EV632" t="str">
            <v>Allocated</v>
          </cell>
          <cell r="EW632" t="e">
            <v>#N/A</v>
          </cell>
          <cell r="EX632" t="e">
            <v>#N/A</v>
          </cell>
          <cell r="EY632" t="e">
            <v>#N/A</v>
          </cell>
        </row>
        <row r="633">
          <cell r="A633">
            <v>466224247</v>
          </cell>
          <cell r="B633" t="str">
            <v>LAXMI AKASH RUPATAKKE</v>
          </cell>
          <cell r="I633">
            <v>2454</v>
          </cell>
          <cell r="J633">
            <v>4876</v>
          </cell>
          <cell r="K633">
            <v>2509</v>
          </cell>
          <cell r="L633">
            <v>7330</v>
          </cell>
          <cell r="M633">
            <v>2</v>
          </cell>
          <cell r="N633" t="str">
            <v>FLOW</v>
          </cell>
          <cell r="O633" t="str">
            <v>UNPAID</v>
          </cell>
          <cell r="P633" t="str">
            <v>KIRAN KHAIRNAR</v>
          </cell>
          <cell r="Q633">
            <v>4767</v>
          </cell>
          <cell r="R633">
            <v>87</v>
          </cell>
          <cell r="S633">
            <v>0</v>
          </cell>
          <cell r="T633">
            <v>2225</v>
          </cell>
          <cell r="U633" t="str">
            <v>-</v>
          </cell>
          <cell r="V633">
            <v>3.665660116026178E-2</v>
          </cell>
          <cell r="W633">
            <v>8.8632957284042564E-4</v>
          </cell>
          <cell r="X633" t="str">
            <v>FLOW</v>
          </cell>
          <cell r="Y633" t="str">
            <v>NC</v>
          </cell>
          <cell r="Z633" t="str">
            <v>-</v>
          </cell>
          <cell r="AA633" t="str">
            <v>NC</v>
          </cell>
          <cell r="AB633" t="str">
            <v>Door lock</v>
          </cell>
          <cell r="AD633" t="str">
            <v>CNAVNA</v>
          </cell>
          <cell r="AF633" t="str">
            <v>-</v>
          </cell>
          <cell r="AH633" t="str">
            <v>JANTA VASAHAT</v>
          </cell>
          <cell r="AL633">
            <v>4876</v>
          </cell>
          <cell r="AM633">
            <v>4767</v>
          </cell>
          <cell r="AN633">
            <v>56</v>
          </cell>
          <cell r="AO633">
            <v>85</v>
          </cell>
          <cell r="AP633" t="str">
            <v>FLOW</v>
          </cell>
          <cell r="AU633" t="str">
            <v>REGULAR</v>
          </cell>
          <cell r="AV633" t="str">
            <v>MH12XC5082</v>
          </cell>
          <cell r="AW633" t="str">
            <v>HONDA ACTIVA 125 SMART</v>
          </cell>
          <cell r="AX633">
            <v>45806</v>
          </cell>
          <cell r="AY633">
            <v>12</v>
          </cell>
          <cell r="AZ633" t="str">
            <v>02.07.26</v>
          </cell>
          <cell r="BA633" t="str">
            <v>VIJAY NIKAM</v>
          </cell>
          <cell r="DB633">
            <v>1</v>
          </cell>
          <cell r="ER633">
            <v>1</v>
          </cell>
          <cell r="ES633">
            <v>1</v>
          </cell>
          <cell r="ET633" t="str">
            <v>DUWT0014</v>
          </cell>
          <cell r="EU633" t="str">
            <v>G62ksZnmwLcz</v>
          </cell>
          <cell r="EV633" t="str">
            <v>Allocated</v>
          </cell>
          <cell r="EW633" t="e">
            <v>#N/A</v>
          </cell>
          <cell r="EX633" t="e">
            <v>#N/A</v>
          </cell>
          <cell r="EY633" t="e">
            <v>#N/A</v>
          </cell>
        </row>
        <row r="634">
          <cell r="A634">
            <v>461943547</v>
          </cell>
          <cell r="B634" t="str">
            <v>MAYUR CHANDRAKANT SHITOLE</v>
          </cell>
          <cell r="I634">
            <v>5816</v>
          </cell>
          <cell r="J634">
            <v>4670.18</v>
          </cell>
          <cell r="K634">
            <v>5223.18</v>
          </cell>
          <cell r="L634">
            <v>10486.18</v>
          </cell>
          <cell r="M634">
            <v>5</v>
          </cell>
          <cell r="N634" t="str">
            <v>FLOW</v>
          </cell>
          <cell r="O634" t="str">
            <v>UNPAID</v>
          </cell>
          <cell r="P634" t="str">
            <v>AMOL DHUMAL</v>
          </cell>
          <cell r="Q634">
            <v>4670.18</v>
          </cell>
          <cell r="R634">
            <v>553</v>
          </cell>
          <cell r="S634">
            <v>0</v>
          </cell>
          <cell r="T634">
            <v>4950</v>
          </cell>
          <cell r="U634" t="str">
            <v>FLOW</v>
          </cell>
          <cell r="V634">
            <v>0.1013467971089282</v>
          </cell>
          <cell r="W634">
            <v>2.0876023789811017E-3</v>
          </cell>
          <cell r="X634" t="str">
            <v xml:space="preserve">STABLE </v>
          </cell>
          <cell r="Y634" t="str">
            <v>PTP</v>
          </cell>
          <cell r="Z634" t="str">
            <v>PTP</v>
          </cell>
          <cell r="AA634" t="str">
            <v>PTP</v>
          </cell>
          <cell r="AB634" t="str">
            <v>Financail problem</v>
          </cell>
          <cell r="AD634" t="str">
            <v>CAVNA</v>
          </cell>
          <cell r="AF634" t="str">
            <v>-</v>
          </cell>
          <cell r="AH634" t="str">
            <v>SHIRUR</v>
          </cell>
          <cell r="AL634">
            <v>4670.18</v>
          </cell>
          <cell r="AM634">
            <v>4670.18</v>
          </cell>
          <cell r="AN634">
            <v>146</v>
          </cell>
          <cell r="AO634">
            <v>175</v>
          </cell>
          <cell r="AP634" t="str">
            <v>FLOW</v>
          </cell>
          <cell r="AU634" t="str">
            <v>NPA</v>
          </cell>
          <cell r="AV634" t="str">
            <v>MH12WM1940</v>
          </cell>
          <cell r="AW634" t="str">
            <v>HONDA UNICORN 160 BSVI</v>
          </cell>
          <cell r="AX634">
            <v>45339</v>
          </cell>
          <cell r="AY634">
            <v>24</v>
          </cell>
          <cell r="AZ634" t="str">
            <v>02.07.26</v>
          </cell>
          <cell r="BA634" t="str">
            <v>KAILASH ATKARI</v>
          </cell>
          <cell r="EO634">
            <v>1</v>
          </cell>
          <cell r="ER634">
            <v>1</v>
          </cell>
          <cell r="ES634">
            <v>1</v>
          </cell>
          <cell r="ET634" t="str">
            <v>ZBHT0024</v>
          </cell>
          <cell r="EU634" t="e">
            <v>#N/A</v>
          </cell>
          <cell r="EV634" t="str">
            <v>Allocated</v>
          </cell>
          <cell r="EW634" t="str">
            <v>Left Message (LMCB)</v>
          </cell>
          <cell r="EX634" t="str">
            <v xml:space="preserve">Meet mother </v>
          </cell>
          <cell r="EY634">
            <v>46207</v>
          </cell>
        </row>
        <row r="635">
          <cell r="A635">
            <v>458761457</v>
          </cell>
          <cell r="B635" t="str">
            <v>LIMBULE PANDURANG SITIBA</v>
          </cell>
          <cell r="H635" t="str">
            <v>BANK STABLE 08</v>
          </cell>
          <cell r="I635">
            <v>2336</v>
          </cell>
          <cell r="J635">
            <v>2336</v>
          </cell>
          <cell r="K635">
            <v>2336</v>
          </cell>
          <cell r="L635">
            <v>4672</v>
          </cell>
          <cell r="M635">
            <v>1</v>
          </cell>
          <cell r="N635" t="str">
            <v xml:space="preserve">STABLE </v>
          </cell>
          <cell r="O635" t="str">
            <v>UNPAID</v>
          </cell>
          <cell r="P635" t="str">
            <v>PARMESHWAR KOTULE</v>
          </cell>
          <cell r="Q635">
            <v>4553</v>
          </cell>
          <cell r="R635">
            <v>0</v>
          </cell>
          <cell r="S635">
            <v>0</v>
          </cell>
          <cell r="T635">
            <v>450</v>
          </cell>
          <cell r="U635" t="str">
            <v>-</v>
          </cell>
          <cell r="V635">
            <v>1.0318507136608604E-2</v>
          </cell>
          <cell r="W635">
            <v>2.3980518553279507E-4</v>
          </cell>
          <cell r="X635" t="str">
            <v xml:space="preserve">STABLE </v>
          </cell>
          <cell r="Y635" t="str">
            <v>PAID</v>
          </cell>
          <cell r="Z635" t="str">
            <v>-</v>
          </cell>
          <cell r="AA635" t="str">
            <v>PAID</v>
          </cell>
          <cell r="AF635" t="str">
            <v>-</v>
          </cell>
          <cell r="AH635" t="str">
            <v>DEHU ROAD</v>
          </cell>
          <cell r="AL635">
            <v>2336</v>
          </cell>
          <cell r="AM635">
            <v>4553</v>
          </cell>
          <cell r="AN635">
            <v>26</v>
          </cell>
          <cell r="AO635">
            <v>25</v>
          </cell>
          <cell r="AP635" t="str">
            <v>STABLE</v>
          </cell>
          <cell r="AU635" t="str">
            <v>REGULAR</v>
          </cell>
          <cell r="AV635" t="str">
            <v>MH14KY2841</v>
          </cell>
          <cell r="AW635" t="str">
            <v>TVS JUPITER 125 DISC</v>
          </cell>
          <cell r="AX635">
            <v>45106</v>
          </cell>
          <cell r="AY635">
            <v>36</v>
          </cell>
          <cell r="AZ635" t="str">
            <v>02.07.26</v>
          </cell>
          <cell r="BA635" t="str">
            <v>VIJAY NIKAM</v>
          </cell>
          <cell r="BL635">
            <v>1</v>
          </cell>
          <cell r="CM635">
            <v>1</v>
          </cell>
          <cell r="DH635">
            <v>1</v>
          </cell>
          <cell r="ER635">
            <v>3</v>
          </cell>
          <cell r="ES635">
            <v>1</v>
          </cell>
          <cell r="ET635" t="str">
            <v>DUWT0027</v>
          </cell>
          <cell r="EU635" t="str">
            <v>GPy58eYptb</v>
          </cell>
          <cell r="EV635" t="str">
            <v>Allocated</v>
          </cell>
          <cell r="EW635" t="str">
            <v>Address Not Found (NC_ANF)</v>
          </cell>
          <cell r="EX635" t="str">
            <v xml:space="preserve">Visited to Customers residence address but short address so can't found Customer </v>
          </cell>
          <cell r="EY635">
            <v>46207</v>
          </cell>
        </row>
        <row r="636">
          <cell r="A636">
            <v>459019869</v>
          </cell>
          <cell r="B636" t="str">
            <v>VIKAS PRAKASH THITE</v>
          </cell>
          <cell r="H636" t="str">
            <v>BANK STABLE 27</v>
          </cell>
          <cell r="I636">
            <v>3352</v>
          </cell>
          <cell r="J636">
            <v>1221</v>
          </cell>
          <cell r="K636">
            <v>1238</v>
          </cell>
          <cell r="L636">
            <v>4573</v>
          </cell>
          <cell r="M636">
            <v>1</v>
          </cell>
          <cell r="N636" t="str">
            <v xml:space="preserve">STABLE </v>
          </cell>
          <cell r="O636" t="str">
            <v>UNPAID</v>
          </cell>
          <cell r="P636" t="str">
            <v>AMOL DHUMAL</v>
          </cell>
          <cell r="Q636">
            <v>4515.8599999999997</v>
          </cell>
          <cell r="R636">
            <v>17</v>
          </cell>
          <cell r="S636">
            <v>0</v>
          </cell>
          <cell r="T636">
            <v>1205</v>
          </cell>
          <cell r="U636" t="str">
            <v>FLOW</v>
          </cell>
          <cell r="V636">
            <v>2.8379967382764579E-3</v>
          </cell>
          <cell r="W636">
            <v>2.3784903253681701E-4</v>
          </cell>
          <cell r="X636" t="str">
            <v xml:space="preserve">STABLE </v>
          </cell>
          <cell r="Y636" t="str">
            <v>PTP</v>
          </cell>
          <cell r="Z636" t="str">
            <v>PTP</v>
          </cell>
          <cell r="AA636" t="str">
            <v>PTP</v>
          </cell>
          <cell r="AC636">
            <v>28</v>
          </cell>
          <cell r="AD636" t="str">
            <v>CAVA</v>
          </cell>
          <cell r="AF636" t="str">
            <v>-</v>
          </cell>
          <cell r="AH636" t="str">
            <v>KENDUR</v>
          </cell>
          <cell r="AL636">
            <v>2443</v>
          </cell>
          <cell r="AM636">
            <v>4515.8599999999997</v>
          </cell>
          <cell r="AN636">
            <v>26</v>
          </cell>
          <cell r="AO636">
            <v>25</v>
          </cell>
          <cell r="AP636" t="str">
            <v>STABLE</v>
          </cell>
          <cell r="AU636" t="str">
            <v>REGULAR</v>
          </cell>
          <cell r="AV636" t="str">
            <v>MH12VR7153</v>
          </cell>
          <cell r="AW636" t="str">
            <v>SPLENDOR PLUS I3S BS6 FI DRUM SELF</v>
          </cell>
          <cell r="AX636">
            <v>45124</v>
          </cell>
          <cell r="AY636">
            <v>36</v>
          </cell>
          <cell r="AZ636" t="str">
            <v>10.07.26</v>
          </cell>
          <cell r="BA636" t="str">
            <v>KAILASH ATKARI</v>
          </cell>
          <cell r="CJ636">
            <v>1</v>
          </cell>
          <cell r="ER636">
            <v>1</v>
          </cell>
          <cell r="ES636">
            <v>1</v>
          </cell>
          <cell r="ET636" t="str">
            <v>ZBHT0024</v>
          </cell>
        </row>
        <row r="637">
          <cell r="A637">
            <v>461495371</v>
          </cell>
          <cell r="B637" t="str">
            <v>GOVIND LAXMAN SHERKAR</v>
          </cell>
          <cell r="I637">
            <v>4828</v>
          </cell>
          <cell r="J637">
            <v>4496.01</v>
          </cell>
          <cell r="K637">
            <v>5049.01</v>
          </cell>
          <cell r="L637">
            <v>9324.01</v>
          </cell>
          <cell r="M637">
            <v>6</v>
          </cell>
          <cell r="N637" t="str">
            <v>FLOW</v>
          </cell>
          <cell r="O637" t="str">
            <v>UNPAID</v>
          </cell>
          <cell r="P637" t="str">
            <v>NITIN KADAM</v>
          </cell>
          <cell r="Q637">
            <v>4496.01</v>
          </cell>
          <cell r="R637">
            <v>553</v>
          </cell>
          <cell r="S637">
            <v>0</v>
          </cell>
          <cell r="T637">
            <v>3600</v>
          </cell>
          <cell r="U637" t="str">
            <v>FLOW</v>
          </cell>
          <cell r="V637">
            <v>2.3818909724678705E-2</v>
          </cell>
          <cell r="W637">
            <v>1.9652165573130556E-3</v>
          </cell>
          <cell r="X637" t="str">
            <v>FLOW</v>
          </cell>
          <cell r="Y637" t="str">
            <v>NC</v>
          </cell>
          <cell r="Z637" t="str">
            <v>NC</v>
          </cell>
          <cell r="AA637" t="str">
            <v>NC</v>
          </cell>
          <cell r="AB637" t="str">
            <v>Shifted</v>
          </cell>
          <cell r="AD637" t="str">
            <v>CNAVNA</v>
          </cell>
          <cell r="AF637" t="str">
            <v>-</v>
          </cell>
          <cell r="AH637" t="str">
            <v>CHIKHALI</v>
          </cell>
          <cell r="AL637">
            <v>4496.01</v>
          </cell>
          <cell r="AM637">
            <v>4496.01</v>
          </cell>
          <cell r="AN637">
            <v>177</v>
          </cell>
          <cell r="AO637">
            <v>206</v>
          </cell>
          <cell r="AP637" t="str">
            <v>FLOW</v>
          </cell>
          <cell r="AU637" t="str">
            <v>NPA</v>
          </cell>
          <cell r="AV637" t="str">
            <v>MH22BD0616</v>
          </cell>
          <cell r="AW637" t="str">
            <v>SPLENDOR PLUS BS6 I3S DRS CAST FI</v>
          </cell>
          <cell r="AX637">
            <v>45305</v>
          </cell>
          <cell r="AY637">
            <v>24</v>
          </cell>
          <cell r="AZ637" t="str">
            <v>02.07.26</v>
          </cell>
          <cell r="BA637" t="str">
            <v>KAILASH ATKARI</v>
          </cell>
          <cell r="BU637">
            <v>1</v>
          </cell>
          <cell r="BX637">
            <v>1</v>
          </cell>
          <cell r="ER637">
            <v>2</v>
          </cell>
          <cell r="ES637">
            <v>1</v>
          </cell>
          <cell r="ET637" t="str">
            <v>ZBHT0011</v>
          </cell>
          <cell r="EU637" t="str">
            <v>B6Wtp2Xw4EIz</v>
          </cell>
          <cell r="EV637" t="str">
            <v>Allocated</v>
          </cell>
          <cell r="EW637" t="str">
            <v>Shifted (NC_SFTD)</v>
          </cell>
          <cell r="EX637" t="str">
            <v xml:space="preserve">Visit cm residence address cm shifted </v>
          </cell>
          <cell r="EY637">
            <v>46210</v>
          </cell>
        </row>
        <row r="638">
          <cell r="A638">
            <v>458558775</v>
          </cell>
          <cell r="B638" t="str">
            <v>MANGAL RAJU TUPE</v>
          </cell>
          <cell r="I638">
            <v>4462</v>
          </cell>
          <cell r="J638">
            <v>4508</v>
          </cell>
          <cell r="K638">
            <v>48</v>
          </cell>
          <cell r="L638">
            <v>8970</v>
          </cell>
          <cell r="M638">
            <v>2</v>
          </cell>
          <cell r="N638" t="str">
            <v>FLOW</v>
          </cell>
          <cell r="O638" t="str">
            <v>UNPAID</v>
          </cell>
          <cell r="P638" t="str">
            <v>SUNNY SHINDE</v>
          </cell>
          <cell r="Q638">
            <v>4436.7700000000004</v>
          </cell>
          <cell r="R638">
            <v>2</v>
          </cell>
          <cell r="S638">
            <v>0</v>
          </cell>
          <cell r="T638">
            <v>2230</v>
          </cell>
          <cell r="U638" t="str">
            <v>-</v>
          </cell>
          <cell r="V638">
            <v>9.6160146044426045E-3</v>
          </cell>
          <cell r="W638">
            <v>8.2492982145819494E-4</v>
          </cell>
          <cell r="X638" t="str">
            <v>FLOW</v>
          </cell>
          <cell r="Y638" t="str">
            <v>NC</v>
          </cell>
          <cell r="Z638" t="str">
            <v>-</v>
          </cell>
          <cell r="AA638" t="str">
            <v>NC</v>
          </cell>
          <cell r="AB638" t="str">
            <v>Add not found</v>
          </cell>
          <cell r="AF638" t="str">
            <v>-</v>
          </cell>
          <cell r="AH638" t="str">
            <v>PIMPARI</v>
          </cell>
          <cell r="AL638">
            <v>4508</v>
          </cell>
          <cell r="AM638">
            <v>4436.7700000000004</v>
          </cell>
          <cell r="AN638">
            <v>57</v>
          </cell>
          <cell r="AO638">
            <v>86</v>
          </cell>
          <cell r="AP638" t="str">
            <v>FLOW</v>
          </cell>
          <cell r="AU638" t="str">
            <v>REGULAR</v>
          </cell>
          <cell r="AV638" t="str">
            <v>MH12VP1090</v>
          </cell>
          <cell r="AW638" t="str">
            <v>BAJAJ PULSAR NS 125</v>
          </cell>
          <cell r="AX638">
            <v>45092</v>
          </cell>
          <cell r="AY638">
            <v>36</v>
          </cell>
          <cell r="AZ638" t="str">
            <v>02.07.26</v>
          </cell>
          <cell r="BA638" t="str">
            <v>KAILASH ATKARI</v>
          </cell>
          <cell r="BX638">
            <v>1</v>
          </cell>
          <cell r="CM638">
            <v>1</v>
          </cell>
          <cell r="DE638">
            <v>1</v>
          </cell>
          <cell r="ER638">
            <v>3</v>
          </cell>
          <cell r="ES638">
            <v>1</v>
          </cell>
          <cell r="ET638" t="str">
            <v>DUWT0023</v>
          </cell>
          <cell r="EU638" t="str">
            <v>B26gYAVFH1</v>
          </cell>
          <cell r="EV638" t="str">
            <v>Allocated</v>
          </cell>
          <cell r="EW638" t="str">
            <v>Address Not Found (NC_ANF)</v>
          </cell>
          <cell r="EX638" t="str">
            <v xml:space="preserve">Customer address short not found </v>
          </cell>
          <cell r="EY638">
            <v>46211</v>
          </cell>
        </row>
        <row r="639">
          <cell r="A639">
            <v>462896762</v>
          </cell>
          <cell r="B639" t="str">
            <v>DATTA BHIMRAO BAGAL</v>
          </cell>
          <cell r="I639">
            <v>4379</v>
          </cell>
          <cell r="J639">
            <v>4490</v>
          </cell>
          <cell r="K639">
            <v>-3882</v>
          </cell>
          <cell r="L639">
            <v>8869</v>
          </cell>
          <cell r="M639">
            <v>3</v>
          </cell>
          <cell r="N639" t="str">
            <v>FLOW</v>
          </cell>
          <cell r="O639" t="str">
            <v>UNPAID</v>
          </cell>
          <cell r="P639" t="str">
            <v>SUNNY SHINDE</v>
          </cell>
          <cell r="Q639">
            <v>4409</v>
          </cell>
          <cell r="R639">
            <v>386</v>
          </cell>
          <cell r="S639">
            <v>0</v>
          </cell>
          <cell r="T639">
            <v>2250</v>
          </cell>
          <cell r="U639" t="str">
            <v>FLOW</v>
          </cell>
          <cell r="V639">
            <v>3.5064951280872808E-2</v>
          </cell>
          <cell r="W639">
            <v>1.4120835515713428E-3</v>
          </cell>
          <cell r="X639" t="str">
            <v>FLOW</v>
          </cell>
          <cell r="Y639" t="str">
            <v>NC</v>
          </cell>
          <cell r="Z639" t="str">
            <v>NC</v>
          </cell>
          <cell r="AA639" t="str">
            <v>NC</v>
          </cell>
          <cell r="AB639" t="str">
            <v>Shifted</v>
          </cell>
          <cell r="AF639" t="str">
            <v>-</v>
          </cell>
          <cell r="AH639" t="str">
            <v>PASHAN</v>
          </cell>
          <cell r="AL639">
            <v>4490</v>
          </cell>
          <cell r="AM639">
            <v>4409</v>
          </cell>
          <cell r="AN639">
            <v>87</v>
          </cell>
          <cell r="AO639" t="e">
            <v>#N/A</v>
          </cell>
          <cell r="AP639" t="e">
            <v>#N/A</v>
          </cell>
          <cell r="AU639" t="str">
            <v>REGULAR</v>
          </cell>
          <cell r="AW639" t="str">
            <v>SPLENDOR PLUS I3S BS6 FI DRUM SELF</v>
          </cell>
          <cell r="AX639">
            <v>45426</v>
          </cell>
          <cell r="AY639">
            <v>24</v>
          </cell>
          <cell r="AZ639" t="str">
            <v>02.07.26</v>
          </cell>
          <cell r="BA639" t="str">
            <v>KAILASH ATKARI</v>
          </cell>
          <cell r="BL639">
            <v>1</v>
          </cell>
          <cell r="ER639">
            <v>1</v>
          </cell>
          <cell r="ES639">
            <v>1</v>
          </cell>
          <cell r="ET639" t="str">
            <v>DUWT0023</v>
          </cell>
          <cell r="EU639" t="str">
            <v>koelXawGOm</v>
          </cell>
          <cell r="EV639" t="str">
            <v>Allocated</v>
          </cell>
          <cell r="EW639" t="str">
            <v>Shifted (NC_SFTD)</v>
          </cell>
          <cell r="EX639" t="str">
            <v xml:space="preserve">Customer shifted from the given residence address </v>
          </cell>
          <cell r="EY639">
            <v>46207</v>
          </cell>
        </row>
        <row r="640">
          <cell r="A640">
            <v>461515815</v>
          </cell>
          <cell r="B640" t="str">
            <v>NANDKUMAR SHIVAJI SAWANT</v>
          </cell>
          <cell r="I640">
            <v>4321</v>
          </cell>
          <cell r="J640">
            <v>4321</v>
          </cell>
          <cell r="K640">
            <v>4747</v>
          </cell>
          <cell r="L640">
            <v>8642</v>
          </cell>
          <cell r="M640">
            <v>6</v>
          </cell>
          <cell r="N640" t="str">
            <v>FLOW</v>
          </cell>
          <cell r="O640" t="str">
            <v>UNPAID</v>
          </cell>
          <cell r="P640" t="str">
            <v>SANDEEP KHAIRNAR</v>
          </cell>
          <cell r="Q640">
            <v>4245.37</v>
          </cell>
          <cell r="R640">
            <v>426</v>
          </cell>
          <cell r="S640">
            <v>0</v>
          </cell>
          <cell r="T640">
            <v>3145</v>
          </cell>
          <cell r="U640" t="str">
            <v>-</v>
          </cell>
          <cell r="V640">
            <v>4.6941094999943055E-2</v>
          </cell>
          <cell r="W640">
            <v>1.8556612231556708E-3</v>
          </cell>
          <cell r="X640" t="str">
            <v>FLOW</v>
          </cell>
          <cell r="Y640" t="str">
            <v>NC</v>
          </cell>
          <cell r="Z640" t="str">
            <v>-</v>
          </cell>
          <cell r="AA640" t="str">
            <v>NC</v>
          </cell>
          <cell r="AB640" t="str">
            <v>Add not found</v>
          </cell>
          <cell r="AD640" t="str">
            <v>CNAVNA</v>
          </cell>
          <cell r="AF640" t="str">
            <v>-</v>
          </cell>
          <cell r="AH640" t="str">
            <v xml:space="preserve">KESNAND </v>
          </cell>
          <cell r="AL640">
            <v>4321</v>
          </cell>
          <cell r="AM640">
            <v>4245.37</v>
          </cell>
          <cell r="AN640">
            <v>177</v>
          </cell>
          <cell r="AO640">
            <v>206</v>
          </cell>
          <cell r="AP640" t="str">
            <v>FLOW</v>
          </cell>
          <cell r="AU640" t="str">
            <v>NPA</v>
          </cell>
          <cell r="AV640" t="str">
            <v>MH12WL0276</v>
          </cell>
          <cell r="AW640" t="str">
            <v>HONDA SHINE SP DISC BSVI</v>
          </cell>
          <cell r="AX640">
            <v>45306</v>
          </cell>
          <cell r="AY640">
            <v>24</v>
          </cell>
          <cell r="AZ640" t="str">
            <v>02.07.26</v>
          </cell>
          <cell r="BA640" t="str">
            <v>VIJAY NIKAM</v>
          </cell>
          <cell r="BI640">
            <v>1</v>
          </cell>
          <cell r="ER640">
            <v>1</v>
          </cell>
          <cell r="ES640">
            <v>1</v>
          </cell>
          <cell r="ET640" t="str">
            <v>DUWT0021</v>
          </cell>
          <cell r="EU640" t="str">
            <v>A6NpTPCuNz</v>
          </cell>
          <cell r="EV640" t="str">
            <v>Allocated</v>
          </cell>
          <cell r="EW640" t="str">
            <v>Address Not Found (NC_ANF)</v>
          </cell>
          <cell r="EX640" t="str">
            <v xml:space="preserve">Customer residence address is not found </v>
          </cell>
          <cell r="EY640">
            <v>46206</v>
          </cell>
        </row>
        <row r="641">
          <cell r="A641">
            <v>463361916</v>
          </cell>
          <cell r="B641" t="str">
            <v>HANUMAN PANDURANG KATKE</v>
          </cell>
          <cell r="C641" t="str">
            <v>COLLECT</v>
          </cell>
          <cell r="D641" t="str">
            <v>21.07.26</v>
          </cell>
          <cell r="E641">
            <v>2300</v>
          </cell>
          <cell r="I641">
            <v>2179</v>
          </cell>
          <cell r="J641">
            <v>2075.9499999999998</v>
          </cell>
          <cell r="K641">
            <v>2142.9499999999998</v>
          </cell>
          <cell r="L641">
            <v>1954.9499999999998</v>
          </cell>
          <cell r="M641">
            <v>1</v>
          </cell>
          <cell r="N641" t="str">
            <v xml:space="preserve">STABLE </v>
          </cell>
          <cell r="O641" t="str">
            <v>PAID</v>
          </cell>
          <cell r="P641" t="str">
            <v>AMOL DHUMAL</v>
          </cell>
          <cell r="Q641">
            <v>4213.95</v>
          </cell>
          <cell r="R641">
            <v>67</v>
          </cell>
          <cell r="S641">
            <v>0</v>
          </cell>
          <cell r="T641">
            <v>1350</v>
          </cell>
          <cell r="U641" t="str">
            <v>30.06.26</v>
          </cell>
          <cell r="V641">
            <v>2.6482610965043382E-3</v>
          </cell>
          <cell r="W641">
            <v>2.219475206624032E-4</v>
          </cell>
          <cell r="X641" t="str">
            <v xml:space="preserve">STABLE </v>
          </cell>
          <cell r="Y641" t="str">
            <v>PTP</v>
          </cell>
          <cell r="Z641" t="str">
            <v>PTP</v>
          </cell>
          <cell r="AA641" t="str">
            <v>PTP</v>
          </cell>
          <cell r="AC641">
            <v>20</v>
          </cell>
          <cell r="AD641" t="str">
            <v>CAVA</v>
          </cell>
          <cell r="AF641" t="str">
            <v>-</v>
          </cell>
          <cell r="AH641" t="str">
            <v>SHIRUR</v>
          </cell>
          <cell r="AL641">
            <v>2075.9499999999998</v>
          </cell>
          <cell r="AM641">
            <v>4213.95</v>
          </cell>
          <cell r="AN641">
            <v>25</v>
          </cell>
          <cell r="AO641">
            <v>24</v>
          </cell>
          <cell r="AP641" t="str">
            <v>STABLE</v>
          </cell>
          <cell r="AU641" t="str">
            <v>REGULAR</v>
          </cell>
          <cell r="AV641" t="str">
            <v>MH12WL2558</v>
          </cell>
          <cell r="AW641" t="str">
            <v>SPLENDOR PLUS I3S XTEC</v>
          </cell>
          <cell r="AX641">
            <v>45474</v>
          </cell>
          <cell r="AY641">
            <v>24</v>
          </cell>
          <cell r="AZ641" t="str">
            <v>02.07.26</v>
          </cell>
          <cell r="BA641" t="str">
            <v>KAILASH ATKARI</v>
          </cell>
          <cell r="CA641">
            <v>1</v>
          </cell>
          <cell r="DK641">
            <v>2</v>
          </cell>
          <cell r="ER641">
            <v>3</v>
          </cell>
          <cell r="ES641">
            <v>1</v>
          </cell>
          <cell r="ET641" t="str">
            <v>ZBHT0024</v>
          </cell>
          <cell r="EU641" t="str">
            <v>Gow3QYrX21</v>
          </cell>
          <cell r="EV641" t="str">
            <v>Allocated</v>
          </cell>
          <cell r="EW641" t="e">
            <v>#N/A</v>
          </cell>
          <cell r="EX641" t="e">
            <v>#N/A</v>
          </cell>
          <cell r="EY641" t="e">
            <v>#N/A</v>
          </cell>
        </row>
        <row r="642">
          <cell r="A642">
            <v>129682413</v>
          </cell>
          <cell r="B642" t="str">
            <v>YASH VIJAY PARDESHI</v>
          </cell>
          <cell r="I642">
            <v>4521</v>
          </cell>
          <cell r="J642">
            <v>4144</v>
          </cell>
          <cell r="K642">
            <v>4237</v>
          </cell>
          <cell r="L642">
            <v>8665</v>
          </cell>
          <cell r="M642">
            <v>1</v>
          </cell>
          <cell r="N642" t="str">
            <v>FLOW</v>
          </cell>
          <cell r="O642" t="str">
            <v>UNPAID</v>
          </cell>
          <cell r="P642" t="str">
            <v>SACHIN KHAPRE</v>
          </cell>
          <cell r="Q642">
            <v>4144</v>
          </cell>
          <cell r="R642">
            <v>93</v>
          </cell>
          <cell r="S642">
            <v>0</v>
          </cell>
          <cell r="T642">
            <v>6769</v>
          </cell>
          <cell r="U642" t="str">
            <v>23.06.26</v>
          </cell>
          <cell r="V642">
            <v>4.9566038211803264E-3</v>
          </cell>
          <cell r="W642">
            <v>2.1826327451085061E-4</v>
          </cell>
          <cell r="X642" t="str">
            <v>FLOW</v>
          </cell>
          <cell r="Y642" t="str">
            <v>RTP</v>
          </cell>
          <cell r="Z642" t="str">
            <v>PTP</v>
          </cell>
          <cell r="AA642" t="str">
            <v>RTP</v>
          </cell>
          <cell r="AC642">
            <v>25</v>
          </cell>
          <cell r="AD642" t="str">
            <v>CAVA</v>
          </cell>
          <cell r="AF642" t="str">
            <v>-</v>
          </cell>
          <cell r="AH642" t="str">
            <v>PIMPARI</v>
          </cell>
          <cell r="AL642">
            <v>4144</v>
          </cell>
          <cell r="AM642">
            <v>4144</v>
          </cell>
          <cell r="AN642">
            <v>25</v>
          </cell>
          <cell r="AO642">
            <v>54</v>
          </cell>
          <cell r="AP642" t="str">
            <v>FLOW</v>
          </cell>
          <cell r="AU642" t="str">
            <v>REGULAR</v>
          </cell>
          <cell r="AV642" t="str">
            <v>MH14KC1997</v>
          </cell>
          <cell r="AW642" t="str">
            <v>RE BULLET 350 EFI BLACK</v>
          </cell>
          <cell r="AX642">
            <v>44702</v>
          </cell>
          <cell r="AY642">
            <v>48</v>
          </cell>
          <cell r="AZ642" t="str">
            <v>02.07.26</v>
          </cell>
          <cell r="BA642" t="str">
            <v>KAILASH ATKARI</v>
          </cell>
          <cell r="BI642">
            <v>1</v>
          </cell>
          <cell r="DH642">
            <v>1</v>
          </cell>
          <cell r="ER642">
            <v>2</v>
          </cell>
          <cell r="ES642">
            <v>1</v>
          </cell>
          <cell r="ET642" t="str">
            <v>ZBHT0015</v>
          </cell>
          <cell r="EU642" t="str">
            <v>G6ZGhdI5eOMm</v>
          </cell>
          <cell r="EV642" t="str">
            <v>Allocated</v>
          </cell>
          <cell r="EW642" t="str">
            <v>Left Message (LMCB)</v>
          </cell>
          <cell r="EX642" t="str">
            <v>Visited at customer residence address. Customer not meet at home discus about due amount with customer brother. Left message at home with brother. Vehicle not available.</v>
          </cell>
          <cell r="EY642">
            <v>46206</v>
          </cell>
        </row>
        <row r="643">
          <cell r="A643">
            <v>464698828</v>
          </cell>
          <cell r="B643" t="str">
            <v>GAJANAN NINAJI MORE</v>
          </cell>
          <cell r="I643">
            <v>2107</v>
          </cell>
          <cell r="J643">
            <v>4214</v>
          </cell>
          <cell r="K643">
            <v>165</v>
          </cell>
          <cell r="L643">
            <v>6321</v>
          </cell>
          <cell r="M643">
            <v>3</v>
          </cell>
          <cell r="N643" t="str">
            <v>FLOW</v>
          </cell>
          <cell r="O643" t="str">
            <v>UNPAID</v>
          </cell>
          <cell r="P643" t="str">
            <v>TANAJI SURVASE</v>
          </cell>
          <cell r="Q643">
            <v>4093</v>
          </cell>
          <cell r="R643">
            <v>165</v>
          </cell>
          <cell r="S643">
            <v>0</v>
          </cell>
          <cell r="T643">
            <v>6750</v>
          </cell>
          <cell r="U643" t="str">
            <v>FLOW</v>
          </cell>
          <cell r="V643">
            <v>2.511597653469478E-2</v>
          </cell>
          <cell r="W643">
            <v>1.3108772911275812E-3</v>
          </cell>
          <cell r="X643" t="str">
            <v>FLOW</v>
          </cell>
          <cell r="Y643" t="str">
            <v>NC</v>
          </cell>
          <cell r="Z643" t="str">
            <v>MPTP</v>
          </cell>
          <cell r="AA643" t="str">
            <v>NC</v>
          </cell>
          <cell r="AB643" t="str">
            <v>Add not found</v>
          </cell>
          <cell r="AD643" t="str">
            <v>CNAVNA</v>
          </cell>
          <cell r="AF643" t="str">
            <v>-</v>
          </cell>
          <cell r="AH643" t="str">
            <v>MAAN</v>
          </cell>
          <cell r="AL643">
            <v>4214</v>
          </cell>
          <cell r="AM643">
            <v>4093</v>
          </cell>
          <cell r="AN643">
            <v>86</v>
          </cell>
          <cell r="AO643">
            <v>115</v>
          </cell>
          <cell r="AP643" t="str">
            <v>FLOW</v>
          </cell>
          <cell r="AU643" t="str">
            <v>REGULAR</v>
          </cell>
          <cell r="AV643" t="str">
            <v>MH28BU0974</v>
          </cell>
          <cell r="AW643" t="str">
            <v>SPLENDOR PLUS I3S XTEC</v>
          </cell>
          <cell r="AX643">
            <v>45612</v>
          </cell>
          <cell r="AY643">
            <v>18</v>
          </cell>
          <cell r="AZ643" t="str">
            <v>02.07.26</v>
          </cell>
          <cell r="BA643" t="str">
            <v>KAILASH ATKARI</v>
          </cell>
          <cell r="BC643">
            <v>1</v>
          </cell>
          <cell r="ER643">
            <v>1</v>
          </cell>
          <cell r="ES643">
            <v>1</v>
          </cell>
          <cell r="ET643" t="str">
            <v>DUWT0030</v>
          </cell>
          <cell r="EU643" t="str">
            <v>BPXf5_woltm</v>
          </cell>
          <cell r="EV643" t="str">
            <v>Allocated</v>
          </cell>
          <cell r="EW643" t="str">
            <v>Address Not Found (NC_ANF)</v>
          </cell>
          <cell r="EX643" t="str">
            <v xml:space="preserve">Address not found </v>
          </cell>
          <cell r="EY643">
            <v>46204</v>
          </cell>
        </row>
        <row r="644">
          <cell r="A644">
            <v>462480094</v>
          </cell>
          <cell r="B644" t="str">
            <v>GOWARDHAN PRALHAD GOLE</v>
          </cell>
          <cell r="I644">
            <v>5223</v>
          </cell>
          <cell r="J644">
            <v>3967</v>
          </cell>
          <cell r="K644">
            <v>4186</v>
          </cell>
          <cell r="L644">
            <v>9190</v>
          </cell>
          <cell r="M644">
            <v>3</v>
          </cell>
          <cell r="N644" t="str">
            <v>FLOW</v>
          </cell>
          <cell r="O644" t="str">
            <v>UNPAID</v>
          </cell>
          <cell r="P644" t="str">
            <v>AMIT GADE</v>
          </cell>
          <cell r="Q644">
            <v>3967</v>
          </cell>
          <cell r="R644">
            <v>219</v>
          </cell>
          <cell r="S644">
            <v>0</v>
          </cell>
          <cell r="T644">
            <v>450</v>
          </cell>
          <cell r="U644" t="str">
            <v>FLOW</v>
          </cell>
          <cell r="V644">
            <v>5.3957372723439562E-2</v>
          </cell>
          <cell r="W644">
            <v>1.2705228961405119E-3</v>
          </cell>
          <cell r="X644" t="str">
            <v>FLOW</v>
          </cell>
          <cell r="Y644" t="str">
            <v>NC</v>
          </cell>
          <cell r="Z644" t="str">
            <v>NC</v>
          </cell>
          <cell r="AA644" t="str">
            <v>NC</v>
          </cell>
          <cell r="AB644" t="str">
            <v>Shifted</v>
          </cell>
          <cell r="AD644" t="str">
            <v>CNAVNA</v>
          </cell>
          <cell r="AF644" t="str">
            <v>-</v>
          </cell>
          <cell r="AH644" t="str">
            <v>KURULI</v>
          </cell>
          <cell r="AL644">
            <v>3967</v>
          </cell>
          <cell r="AM644">
            <v>3967</v>
          </cell>
          <cell r="AN644">
            <v>87</v>
          </cell>
          <cell r="AO644">
            <v>116</v>
          </cell>
          <cell r="AP644" t="str">
            <v>FLOW</v>
          </cell>
          <cell r="AU644" t="str">
            <v>REGULAR</v>
          </cell>
          <cell r="AV644" t="str">
            <v>MH12WQ9206</v>
          </cell>
          <cell r="AW644" t="str">
            <v>FZS V4</v>
          </cell>
          <cell r="AX644">
            <v>45388</v>
          </cell>
          <cell r="AY644">
            <v>24</v>
          </cell>
          <cell r="AZ644" t="str">
            <v>02.07.26</v>
          </cell>
          <cell r="BA644" t="str">
            <v>KAILASH ATKARI</v>
          </cell>
          <cell r="EO644">
            <v>1</v>
          </cell>
          <cell r="ER644">
            <v>1</v>
          </cell>
          <cell r="ES644">
            <v>1</v>
          </cell>
          <cell r="ET644" t="str">
            <v>DUWT0017</v>
          </cell>
          <cell r="EU644" t="str">
            <v>k6BGDW5yyzm</v>
          </cell>
          <cell r="EV644" t="str">
            <v>Allocated</v>
          </cell>
          <cell r="EW644" t="e">
            <v>#N/A</v>
          </cell>
          <cell r="EX644" t="e">
            <v>#N/A</v>
          </cell>
          <cell r="EY644" t="e">
            <v>#N/A</v>
          </cell>
        </row>
        <row r="645">
          <cell r="A645">
            <v>140313978</v>
          </cell>
          <cell r="B645" t="str">
            <v>SACHIN NIVRUTTI WAGHMARE</v>
          </cell>
          <cell r="I645">
            <v>3102</v>
          </cell>
          <cell r="J645">
            <v>3985</v>
          </cell>
          <cell r="K645">
            <v>-5119</v>
          </cell>
          <cell r="L645">
            <v>7087</v>
          </cell>
          <cell r="M645">
            <v>4</v>
          </cell>
          <cell r="N645" t="str">
            <v>FLOW</v>
          </cell>
          <cell r="O645" t="str">
            <v>UNPAID</v>
          </cell>
          <cell r="P645" t="str">
            <v>SACHIN INGALE</v>
          </cell>
          <cell r="Q645">
            <v>3933.07</v>
          </cell>
          <cell r="R645">
            <v>202</v>
          </cell>
          <cell r="S645">
            <v>0</v>
          </cell>
          <cell r="T645">
            <v>900</v>
          </cell>
          <cell r="U645" t="str">
            <v>FLOW</v>
          </cell>
          <cell r="V645">
            <v>1.6598076151360788E-2</v>
          </cell>
          <cell r="W645">
            <v>1.5152327221199557E-3</v>
          </cell>
          <cell r="X645" t="str">
            <v>FLOW</v>
          </cell>
          <cell r="Y645" t="str">
            <v>BPTP</v>
          </cell>
          <cell r="Z645" t="str">
            <v>PTP</v>
          </cell>
          <cell r="AA645" t="str">
            <v>BPTP</v>
          </cell>
          <cell r="AB645" t="str">
            <v>Financail problem</v>
          </cell>
          <cell r="AD645" t="str">
            <v>CAVNA</v>
          </cell>
          <cell r="AF645" t="str">
            <v>-</v>
          </cell>
          <cell r="AH645" t="str">
            <v>MAVAL</v>
          </cell>
          <cell r="AL645">
            <v>3985</v>
          </cell>
          <cell r="AM645">
            <v>3933.07</v>
          </cell>
          <cell r="AN645">
            <v>118</v>
          </cell>
          <cell r="AO645">
            <v>147</v>
          </cell>
          <cell r="AP645" t="str">
            <v>FLOW</v>
          </cell>
          <cell r="AU645" t="str">
            <v>NPA</v>
          </cell>
          <cell r="AV645" t="str">
            <v>MH14KT5285</v>
          </cell>
          <cell r="AW645" t="str">
            <v>HONDA ACTIVA 6G DLX BS VI</v>
          </cell>
          <cell r="AX645">
            <v>45010</v>
          </cell>
          <cell r="AY645">
            <v>36</v>
          </cell>
          <cell r="AZ645" t="str">
            <v>02.07.26</v>
          </cell>
          <cell r="BA645" t="str">
            <v>VIJAY NIKAM</v>
          </cell>
          <cell r="BU645">
            <v>1</v>
          </cell>
          <cell r="BX645">
            <v>1</v>
          </cell>
          <cell r="ER645">
            <v>2</v>
          </cell>
          <cell r="ES645">
            <v>1</v>
          </cell>
          <cell r="ET645" t="str">
            <v>ZBHT0013</v>
          </cell>
          <cell r="EU645" t="str">
            <v>GPfzHUMX3m</v>
          </cell>
          <cell r="EV645" t="str">
            <v>Allocated</v>
          </cell>
          <cell r="EW645" t="str">
            <v>Promise To Pay (PTP)</v>
          </cell>
          <cell r="EX645" t="str">
            <v>Ptp</v>
          </cell>
          <cell r="EY645">
            <v>46220</v>
          </cell>
        </row>
        <row r="646">
          <cell r="A646">
            <v>140002557</v>
          </cell>
          <cell r="B646" t="str">
            <v>PRIYANKA RAMESH KAPARE</v>
          </cell>
          <cell r="I646">
            <v>4537</v>
          </cell>
          <cell r="J646">
            <v>3799</v>
          </cell>
          <cell r="K646">
            <v>3995</v>
          </cell>
          <cell r="L646">
            <v>8336</v>
          </cell>
          <cell r="M646">
            <v>3</v>
          </cell>
          <cell r="N646" t="str">
            <v>FLOW</v>
          </cell>
          <cell r="O646" t="str">
            <v>UNPAID</v>
          </cell>
          <cell r="P646" t="str">
            <v>AKSHAY KARALE</v>
          </cell>
          <cell r="Q646">
            <v>3799</v>
          </cell>
          <cell r="R646">
            <v>196</v>
          </cell>
          <cell r="S646">
            <v>0</v>
          </cell>
          <cell r="T646">
            <v>2250</v>
          </cell>
          <cell r="U646" t="str">
            <v>03.06.26</v>
          </cell>
          <cell r="V646">
            <v>3.9331718996971805E-2</v>
          </cell>
          <cell r="W646">
            <v>1.2167170361577525E-3</v>
          </cell>
          <cell r="X646" t="str">
            <v>FLOW</v>
          </cell>
          <cell r="Y646" t="str">
            <v>-</v>
          </cell>
          <cell r="Z646" t="str">
            <v>PAID</v>
          </cell>
          <cell r="AA646" t="str">
            <v>-</v>
          </cell>
          <cell r="AF646" t="str">
            <v>-</v>
          </cell>
          <cell r="AH646" t="str">
            <v>BHOR</v>
          </cell>
          <cell r="AL646">
            <v>3799</v>
          </cell>
          <cell r="AM646">
            <v>3799</v>
          </cell>
          <cell r="AN646">
            <v>86</v>
          </cell>
          <cell r="AO646">
            <v>115</v>
          </cell>
          <cell r="AP646" t="str">
            <v>FLOW</v>
          </cell>
          <cell r="AU646" t="str">
            <v>REGULAR</v>
          </cell>
          <cell r="AV646" t="str">
            <v>MH12VJ0850</v>
          </cell>
          <cell r="AW646" t="str">
            <v>YAMAHA FZS WITH BLUETOOTH</v>
          </cell>
          <cell r="AX646">
            <v>45006</v>
          </cell>
          <cell r="AY646">
            <v>36</v>
          </cell>
          <cell r="AZ646" t="str">
            <v>02.07.26</v>
          </cell>
          <cell r="BA646" t="str">
            <v>VIJAY NIKAM</v>
          </cell>
          <cell r="BR646">
            <v>1</v>
          </cell>
          <cell r="ER646">
            <v>1</v>
          </cell>
          <cell r="ES646">
            <v>1</v>
          </cell>
          <cell r="ET646" t="str">
            <v>DUWT0011</v>
          </cell>
          <cell r="EU646" t="str">
            <v>k6j2US_IVc</v>
          </cell>
          <cell r="EV646" t="str">
            <v>Allocated</v>
          </cell>
          <cell r="EW646" t="str">
            <v>Promise To Pay (PTP)</v>
          </cell>
          <cell r="EX646" t="str">
            <v>Customer home visit promise to pay amt. 4000 ptp date 10.07.2026</v>
          </cell>
          <cell r="EY646">
            <v>46213</v>
          </cell>
        </row>
        <row r="647">
          <cell r="A647">
            <v>463209020</v>
          </cell>
          <cell r="B647" t="str">
            <v>ARJUN GOND</v>
          </cell>
          <cell r="I647">
            <v>3806</v>
          </cell>
          <cell r="J647">
            <v>3806</v>
          </cell>
          <cell r="K647">
            <v>3877</v>
          </cell>
          <cell r="L647">
            <v>7612</v>
          </cell>
          <cell r="M647">
            <v>1</v>
          </cell>
          <cell r="N647" t="str">
            <v>FLOW</v>
          </cell>
          <cell r="O647" t="str">
            <v>UNPAID</v>
          </cell>
          <cell r="P647" t="str">
            <v>NITIN KADAM</v>
          </cell>
          <cell r="Q647">
            <v>3733</v>
          </cell>
          <cell r="R647">
            <v>71</v>
          </cell>
          <cell r="S647">
            <v>0</v>
          </cell>
          <cell r="T647">
            <v>1350</v>
          </cell>
          <cell r="U647" t="str">
            <v>18.06.26</v>
          </cell>
          <cell r="V647">
            <v>1.285954879009094E-3</v>
          </cell>
          <cell r="W647">
            <v>1.9661602407070589E-4</v>
          </cell>
          <cell r="X647" t="str">
            <v>FLOW</v>
          </cell>
          <cell r="Y647" t="str">
            <v>NC</v>
          </cell>
          <cell r="Z647" t="str">
            <v>NC</v>
          </cell>
          <cell r="AA647" t="str">
            <v>NC</v>
          </cell>
          <cell r="AB647" t="str">
            <v>Add not found</v>
          </cell>
          <cell r="AD647" t="str">
            <v>CNAVNA</v>
          </cell>
          <cell r="AF647" t="str">
            <v>-</v>
          </cell>
          <cell r="AH647" t="str">
            <v>THERGAON</v>
          </cell>
          <cell r="AL647">
            <v>3806</v>
          </cell>
          <cell r="AM647">
            <v>3733</v>
          </cell>
          <cell r="AN647">
            <v>26</v>
          </cell>
          <cell r="AO647">
            <v>55</v>
          </cell>
          <cell r="AP647" t="str">
            <v>FLOW</v>
          </cell>
          <cell r="AU647" t="str">
            <v>REGULAR</v>
          </cell>
          <cell r="AV647" t="str">
            <v>MH14LQ4030</v>
          </cell>
          <cell r="AW647" t="str">
            <v>SPLENDOR PLUS I3S XTEC</v>
          </cell>
          <cell r="AX647">
            <v>45457</v>
          </cell>
          <cell r="AY647">
            <v>24</v>
          </cell>
          <cell r="AZ647" t="str">
            <v>02.07.26</v>
          </cell>
          <cell r="BA647" t="str">
            <v>KAILASH ATKARI</v>
          </cell>
          <cell r="BI647">
            <v>1</v>
          </cell>
          <cell r="ER647">
            <v>1</v>
          </cell>
          <cell r="ES647">
            <v>1</v>
          </cell>
          <cell r="ET647" t="str">
            <v>ZBHT0011</v>
          </cell>
          <cell r="EU647" t="str">
            <v>koI29kSrrmc</v>
          </cell>
          <cell r="EV647" t="str">
            <v>Allocated</v>
          </cell>
          <cell r="EW647" t="str">
            <v>Address Not Found (NC_ANF)</v>
          </cell>
          <cell r="EX647" t="str">
            <v xml:space="preserve">Visit cm residence address cm address not found </v>
          </cell>
          <cell r="EY647">
            <v>46206</v>
          </cell>
        </row>
        <row r="648">
          <cell r="A648">
            <v>463741290</v>
          </cell>
          <cell r="B648" t="str">
            <v>JYOTSNA RAJENDRA AMALE</v>
          </cell>
          <cell r="I648">
            <v>574</v>
          </cell>
          <cell r="J648">
            <v>2870</v>
          </cell>
          <cell r="K648">
            <v>245</v>
          </cell>
          <cell r="L648">
            <v>3444</v>
          </cell>
          <cell r="M648">
            <v>6</v>
          </cell>
          <cell r="N648" t="str">
            <v>FLOW</v>
          </cell>
          <cell r="O648" t="str">
            <v>UNPAID</v>
          </cell>
          <cell r="P648" t="str">
            <v>HARIDAS DIVATE</v>
          </cell>
          <cell r="Q648">
            <v>3722</v>
          </cell>
          <cell r="R648">
            <v>245</v>
          </cell>
          <cell r="S648">
            <v>0</v>
          </cell>
          <cell r="T648">
            <v>7200</v>
          </cell>
          <cell r="U648" t="str">
            <v>-</v>
          </cell>
          <cell r="V648">
            <v>5.2510545844443507E-2</v>
          </cell>
          <cell r="W648">
            <v>1.6268949638277481E-3</v>
          </cell>
          <cell r="X648" t="str">
            <v>FLOW</v>
          </cell>
          <cell r="Y648" t="str">
            <v>BPTP</v>
          </cell>
          <cell r="Z648" t="str">
            <v>-</v>
          </cell>
          <cell r="AA648" t="str">
            <v>BPTP</v>
          </cell>
          <cell r="AB648" t="str">
            <v>Financail problem</v>
          </cell>
          <cell r="AD648" t="str">
            <v>CAVNA</v>
          </cell>
          <cell r="AF648" t="str">
            <v>-</v>
          </cell>
          <cell r="AH648" t="str">
            <v>JUNNAR</v>
          </cell>
          <cell r="AL648">
            <v>2870</v>
          </cell>
          <cell r="AM648">
            <v>3722</v>
          </cell>
          <cell r="AN648">
            <v>176</v>
          </cell>
          <cell r="AO648">
            <v>205</v>
          </cell>
          <cell r="AP648" t="str">
            <v>FLOW</v>
          </cell>
          <cell r="AU648" t="str">
            <v>NPA</v>
          </cell>
          <cell r="AV648" t="str">
            <v>MH14LG1669</v>
          </cell>
          <cell r="AW648" t="str">
            <v>HONDA SHINE 100 OBD2</v>
          </cell>
          <cell r="AX648">
            <v>45517</v>
          </cell>
          <cell r="AY648">
            <v>24</v>
          </cell>
          <cell r="AZ648" t="str">
            <v>02.07.26</v>
          </cell>
          <cell r="BA648" t="str">
            <v>KAILASH ATKARI</v>
          </cell>
          <cell r="BU648">
            <v>1</v>
          </cell>
          <cell r="BX648">
            <v>1</v>
          </cell>
          <cell r="ER648">
            <v>2</v>
          </cell>
          <cell r="ES648">
            <v>1</v>
          </cell>
          <cell r="ET648" t="str">
            <v>ZBHT0021</v>
          </cell>
          <cell r="EU648" t="str">
            <v>k6sG5a_KpOJz</v>
          </cell>
          <cell r="EV648" t="str">
            <v>Allocated</v>
          </cell>
          <cell r="EW648" t="str">
            <v>Shifted (NC_SFTD)</v>
          </cell>
          <cell r="EX648" t="str">
            <v xml:space="preserve">Shifted </v>
          </cell>
          <cell r="EY648">
            <v>46210</v>
          </cell>
        </row>
        <row r="649">
          <cell r="A649">
            <v>139827641</v>
          </cell>
          <cell r="B649" t="str">
            <v>RAVINDRA DILIP BHALERAO</v>
          </cell>
          <cell r="C649" t="str">
            <v>ONLINE</v>
          </cell>
          <cell r="D649" t="str">
            <v>10.07.26</v>
          </cell>
          <cell r="E649">
            <v>3621</v>
          </cell>
          <cell r="I649">
            <v>3621</v>
          </cell>
          <cell r="J649">
            <v>3753</v>
          </cell>
          <cell r="K649">
            <v>-6367</v>
          </cell>
          <cell r="L649">
            <v>3753</v>
          </cell>
          <cell r="M649">
            <v>4</v>
          </cell>
          <cell r="N649" t="str">
            <v>RB</v>
          </cell>
          <cell r="O649" t="str">
            <v>PAID</v>
          </cell>
          <cell r="P649" t="str">
            <v>NITIN KADAM</v>
          </cell>
          <cell r="Q649">
            <v>3683.41</v>
          </cell>
          <cell r="R649">
            <v>743</v>
          </cell>
          <cell r="S649">
            <v>0</v>
          </cell>
          <cell r="T649">
            <v>6300</v>
          </cell>
          <cell r="U649" t="str">
            <v>STABLE</v>
          </cell>
          <cell r="V649">
            <v>1.2397725104062994E-2</v>
          </cell>
          <cell r="W649">
            <v>1.4190500959768999E-3</v>
          </cell>
          <cell r="X649" t="str">
            <v>RB</v>
          </cell>
          <cell r="Y649" t="str">
            <v>PAID</v>
          </cell>
          <cell r="Z649" t="str">
            <v>PAID</v>
          </cell>
          <cell r="AA649" t="str">
            <v>PAID</v>
          </cell>
          <cell r="AB649" t="str">
            <v>Shifted</v>
          </cell>
          <cell r="AD649" t="str">
            <v>CAVNA</v>
          </cell>
          <cell r="AF649" t="str">
            <v>-</v>
          </cell>
          <cell r="AH649" t="str">
            <v>CHIKHALI</v>
          </cell>
          <cell r="AL649">
            <v>3753</v>
          </cell>
          <cell r="AM649">
            <v>3683.41</v>
          </cell>
          <cell r="AN649">
            <v>117</v>
          </cell>
          <cell r="AO649">
            <v>0</v>
          </cell>
          <cell r="AP649" t="str">
            <v>RB</v>
          </cell>
          <cell r="AU649" t="str">
            <v>NPA</v>
          </cell>
          <cell r="AV649" t="str">
            <v>MH14KT6814</v>
          </cell>
          <cell r="AW649" t="str">
            <v>TVS RAIDER DISC</v>
          </cell>
          <cell r="AX649">
            <v>45013</v>
          </cell>
          <cell r="AY649">
            <v>36</v>
          </cell>
          <cell r="AZ649" t="str">
            <v>02.07.26</v>
          </cell>
          <cell r="BA649" t="str">
            <v>KAILASH ATKARI</v>
          </cell>
          <cell r="BU649">
            <v>1</v>
          </cell>
          <cell r="BX649">
            <v>1</v>
          </cell>
          <cell r="ER649">
            <v>2</v>
          </cell>
          <cell r="ES649">
            <v>1</v>
          </cell>
          <cell r="ET649" t="str">
            <v>ZBHT0011</v>
          </cell>
          <cell r="EU649" t="str">
            <v>A6Bbb2YDE9w</v>
          </cell>
          <cell r="EV649" t="str">
            <v>Allocated</v>
          </cell>
          <cell r="EW649" t="str">
            <v>Shifted (NC_SFTD)</v>
          </cell>
          <cell r="EX649" t="str">
            <v xml:space="preserve">Visit cm residence address cm shifted </v>
          </cell>
          <cell r="EY649">
            <v>46210</v>
          </cell>
        </row>
        <row r="650">
          <cell r="A650">
            <v>457860684</v>
          </cell>
          <cell r="B650" t="str">
            <v>KIRAN LAXMAN LOHAR</v>
          </cell>
          <cell r="I650">
            <v>3786</v>
          </cell>
          <cell r="J650">
            <v>3665</v>
          </cell>
          <cell r="K650">
            <v>3998</v>
          </cell>
          <cell r="L650">
            <v>7451</v>
          </cell>
          <cell r="M650">
            <v>2</v>
          </cell>
          <cell r="N650" t="str">
            <v>FLOW</v>
          </cell>
          <cell r="O650" t="str">
            <v>UNPAID</v>
          </cell>
          <cell r="P650" t="str">
            <v>ANWAR SHAIKH</v>
          </cell>
          <cell r="Q650">
            <v>3665</v>
          </cell>
          <cell r="R650">
            <v>333</v>
          </cell>
          <cell r="S650">
            <v>0</v>
          </cell>
          <cell r="T650">
            <v>6300</v>
          </cell>
          <cell r="U650" t="str">
            <v>26.06.26</v>
          </cell>
          <cell r="V650">
            <v>2.0069621049960434E-2</v>
          </cell>
          <cell r="W650">
            <v>6.8143442090626391E-4</v>
          </cell>
          <cell r="X650" t="str">
            <v xml:space="preserve">STABLE </v>
          </cell>
          <cell r="Y650" t="str">
            <v>PTP</v>
          </cell>
          <cell r="Z650" t="str">
            <v>PTP</v>
          </cell>
          <cell r="AA650" t="str">
            <v>PTP</v>
          </cell>
          <cell r="AC650">
            <v>29</v>
          </cell>
          <cell r="AD650" t="str">
            <v>CAVNA</v>
          </cell>
          <cell r="AF650" t="str">
            <v>-</v>
          </cell>
          <cell r="AH650" t="str">
            <v>MOSHI</v>
          </cell>
          <cell r="AL650">
            <v>3665</v>
          </cell>
          <cell r="AM650">
            <v>3665</v>
          </cell>
          <cell r="AN650">
            <v>57</v>
          </cell>
          <cell r="AO650">
            <v>86</v>
          </cell>
          <cell r="AP650" t="str">
            <v>FLOW</v>
          </cell>
          <cell r="AU650" t="str">
            <v>REGULAR</v>
          </cell>
          <cell r="AV650" t="str">
            <v>MH12VK9272</v>
          </cell>
          <cell r="AW650" t="str">
            <v>DESTINI 125 XTEC</v>
          </cell>
          <cell r="AX650">
            <v>45042</v>
          </cell>
          <cell r="AY650">
            <v>36</v>
          </cell>
          <cell r="AZ650" t="str">
            <v>02.07.26</v>
          </cell>
          <cell r="BA650" t="str">
            <v>VIJAY NIKAM</v>
          </cell>
          <cell r="CA650">
            <v>1</v>
          </cell>
          <cell r="ER650">
            <v>1</v>
          </cell>
          <cell r="ES650">
            <v>1</v>
          </cell>
          <cell r="ET650" t="str">
            <v>ZBHT0009</v>
          </cell>
          <cell r="EU650" t="str">
            <v>APeBdtkbpEJc</v>
          </cell>
          <cell r="EV650" t="str">
            <v>Allocated</v>
          </cell>
          <cell r="EW650" t="e">
            <v>#N/A</v>
          </cell>
          <cell r="EX650" t="e">
            <v>#N/A</v>
          </cell>
          <cell r="EY650" t="e">
            <v>#N/A</v>
          </cell>
        </row>
        <row r="651">
          <cell r="A651">
            <v>460451199</v>
          </cell>
          <cell r="B651" t="str">
            <v>DIPAK BALASAHEB KATKE</v>
          </cell>
          <cell r="I651">
            <v>3690</v>
          </cell>
          <cell r="J651">
            <v>3690</v>
          </cell>
          <cell r="K651">
            <v>3744</v>
          </cell>
          <cell r="L651">
            <v>7380</v>
          </cell>
          <cell r="M651">
            <v>2</v>
          </cell>
          <cell r="N651" t="str">
            <v>FLOW</v>
          </cell>
          <cell r="O651" t="str">
            <v>UNPAID</v>
          </cell>
          <cell r="P651" t="str">
            <v>HARIDAS DIVATE</v>
          </cell>
          <cell r="Q651">
            <v>3642</v>
          </cell>
          <cell r="R651">
            <v>54</v>
          </cell>
          <cell r="S651">
            <v>0</v>
          </cell>
          <cell r="T651">
            <v>900</v>
          </cell>
          <cell r="U651" t="str">
            <v>FLOW</v>
          </cell>
          <cell r="V651">
            <v>5.8693982500168324E-3</v>
          </cell>
          <cell r="W651">
            <v>6.7715802481326415E-4</v>
          </cell>
          <cell r="X651" t="str">
            <v>FLOW</v>
          </cell>
          <cell r="Y651" t="str">
            <v>RTP</v>
          </cell>
          <cell r="Z651" t="str">
            <v>-</v>
          </cell>
          <cell r="AA651" t="str">
            <v>RTP</v>
          </cell>
          <cell r="AB651" t="str">
            <v>Financail problem</v>
          </cell>
          <cell r="AD651" t="str">
            <v>CAVA</v>
          </cell>
          <cell r="AF651" t="str">
            <v>-</v>
          </cell>
          <cell r="AH651" t="str">
            <v>NARAYAN GAON</v>
          </cell>
          <cell r="AL651">
            <v>4644</v>
          </cell>
          <cell r="AM651">
            <v>3642</v>
          </cell>
          <cell r="AN651">
            <v>57</v>
          </cell>
          <cell r="AO651">
            <v>86</v>
          </cell>
          <cell r="AP651" t="str">
            <v>FLOW</v>
          </cell>
          <cell r="AV651" t="str">
            <v>MH12WD0939</v>
          </cell>
          <cell r="AW651" t="str">
            <v>BAJAJ CHETAK PREMIUM</v>
          </cell>
          <cell r="AX651">
            <v>45233</v>
          </cell>
          <cell r="AY651">
            <v>30</v>
          </cell>
          <cell r="AZ651" t="str">
            <v>10.07.26</v>
          </cell>
          <cell r="BA651" t="str">
            <v>KAILASH ATKARI</v>
          </cell>
          <cell r="ER651">
            <v>0</v>
          </cell>
          <cell r="ES651" t="str">
            <v/>
          </cell>
          <cell r="ET651" t="str">
            <v>ZBHT0021</v>
          </cell>
        </row>
        <row r="652">
          <cell r="A652">
            <v>141806383</v>
          </cell>
          <cell r="B652" t="str">
            <v>DHARMANATH BABAN HAMBIR</v>
          </cell>
          <cell r="C652" t="str">
            <v>ONLINE</v>
          </cell>
          <cell r="D652" t="str">
            <v>13.07.26</v>
          </cell>
          <cell r="E652">
            <v>4000</v>
          </cell>
          <cell r="I652">
            <v>3865</v>
          </cell>
          <cell r="J652">
            <v>3628</v>
          </cell>
          <cell r="K652">
            <v>3686</v>
          </cell>
          <cell r="L652">
            <v>3493</v>
          </cell>
          <cell r="M652">
            <v>1</v>
          </cell>
          <cell r="N652" t="str">
            <v>RB</v>
          </cell>
          <cell r="O652" t="str">
            <v>PAID</v>
          </cell>
          <cell r="P652" t="str">
            <v>HEMANT WALUNJ</v>
          </cell>
          <cell r="Q652">
            <v>3628</v>
          </cell>
          <cell r="R652">
            <v>58</v>
          </cell>
          <cell r="S652">
            <v>0</v>
          </cell>
          <cell r="T652">
            <v>3150</v>
          </cell>
          <cell r="U652" t="str">
            <v>16.06.26</v>
          </cell>
          <cell r="V652">
            <v>2.9048497178640691E-3</v>
          </cell>
          <cell r="W652">
            <v>1.910857046151945E-4</v>
          </cell>
          <cell r="X652" t="str">
            <v>RB</v>
          </cell>
          <cell r="Y652" t="str">
            <v>PAID</v>
          </cell>
          <cell r="Z652" t="str">
            <v>PAID</v>
          </cell>
          <cell r="AA652" t="str">
            <v>PAID</v>
          </cell>
          <cell r="AF652" t="str">
            <v>-</v>
          </cell>
          <cell r="AH652" t="str">
            <v>VASULI</v>
          </cell>
          <cell r="AL652">
            <v>3628</v>
          </cell>
          <cell r="AM652">
            <v>3628</v>
          </cell>
          <cell r="AN652">
            <v>25</v>
          </cell>
          <cell r="AO652">
            <v>0</v>
          </cell>
          <cell r="AP652" t="str">
            <v>RB</v>
          </cell>
          <cell r="AU652" t="str">
            <v>REGULAR</v>
          </cell>
          <cell r="AV652" t="str">
            <v>MH14KV6780</v>
          </cell>
          <cell r="AW652" t="str">
            <v>BAJAJ CHETAK PREMIUM</v>
          </cell>
          <cell r="AX652">
            <v>45071</v>
          </cell>
          <cell r="AY652">
            <v>36</v>
          </cell>
          <cell r="AZ652" t="str">
            <v>02.07.26</v>
          </cell>
          <cell r="BA652" t="str">
            <v>KAILASH ATKARI</v>
          </cell>
          <cell r="CA652">
            <v>1</v>
          </cell>
          <cell r="ER652">
            <v>1</v>
          </cell>
          <cell r="ES652">
            <v>1</v>
          </cell>
          <cell r="ET652" t="str">
            <v>ZBHT0010</v>
          </cell>
          <cell r="EU652" t="str">
            <v>komOfAH457</v>
          </cell>
          <cell r="EV652" t="str">
            <v>Allocated</v>
          </cell>
          <cell r="EW652" t="e">
            <v>#N/A</v>
          </cell>
          <cell r="EX652" t="e">
            <v>#N/A</v>
          </cell>
          <cell r="EY652" t="e">
            <v>#N/A</v>
          </cell>
        </row>
        <row r="653">
          <cell r="A653">
            <v>463357166</v>
          </cell>
          <cell r="B653" t="str">
            <v>GAURAV DIPAKRAV JANANJAL</v>
          </cell>
          <cell r="I653">
            <v>1251</v>
          </cell>
          <cell r="J653">
            <v>2502</v>
          </cell>
          <cell r="K653">
            <v>215</v>
          </cell>
          <cell r="L653">
            <v>3753</v>
          </cell>
          <cell r="M653">
            <v>3</v>
          </cell>
          <cell r="N653" t="str">
            <v>FLOW</v>
          </cell>
          <cell r="O653" t="str">
            <v>UNPAID</v>
          </cell>
          <cell r="P653" t="str">
            <v>VIKRAM GAIKWAD</v>
          </cell>
          <cell r="Q653">
            <v>3609</v>
          </cell>
          <cell r="R653">
            <v>215</v>
          </cell>
          <cell r="S653">
            <v>0</v>
          </cell>
          <cell r="T653">
            <v>7200</v>
          </cell>
          <cell r="U653" t="str">
            <v>-</v>
          </cell>
          <cell r="V653">
            <v>2.2235627537897453E-2</v>
          </cell>
          <cell r="W653">
            <v>1.1558651707010606E-3</v>
          </cell>
          <cell r="X653" t="str">
            <v>FLOW</v>
          </cell>
          <cell r="Y653" t="str">
            <v>OS</v>
          </cell>
          <cell r="Z653" t="str">
            <v>-</v>
          </cell>
          <cell r="AA653" t="str">
            <v>OS</v>
          </cell>
          <cell r="AB653" t="str">
            <v>Cust at village</v>
          </cell>
          <cell r="AD653" t="str">
            <v xml:space="preserve"> </v>
          </cell>
          <cell r="AF653" t="str">
            <v>-</v>
          </cell>
          <cell r="AH653" t="str">
            <v>ALANDI DEVACHI</v>
          </cell>
          <cell r="AL653">
            <v>2502</v>
          </cell>
          <cell r="AM653">
            <v>3609</v>
          </cell>
          <cell r="AN653">
            <v>86</v>
          </cell>
          <cell r="AO653">
            <v>115</v>
          </cell>
          <cell r="AP653" t="str">
            <v>FLOW</v>
          </cell>
          <cell r="AU653" t="str">
            <v>NPA</v>
          </cell>
          <cell r="AV653" t="str">
            <v>MH12UV2204</v>
          </cell>
          <cell r="AW653" t="str">
            <v>SPLENDOR PLUS BS6 I3S DRS CAST FI</v>
          </cell>
          <cell r="AX653">
            <v>45474</v>
          </cell>
          <cell r="AY653">
            <v>24</v>
          </cell>
          <cell r="AZ653" t="str">
            <v>02.07.26</v>
          </cell>
          <cell r="BA653" t="str">
            <v>VIJAY NIKAM</v>
          </cell>
          <cell r="DB653">
            <v>1</v>
          </cell>
          <cell r="ER653">
            <v>1</v>
          </cell>
          <cell r="ES653">
            <v>1</v>
          </cell>
          <cell r="ET653" t="str">
            <v>ZBHT0012</v>
          </cell>
          <cell r="EU653" t="str">
            <v>k6cTy9lBUm</v>
          </cell>
          <cell r="EV653" t="str">
            <v>Allocated</v>
          </cell>
          <cell r="EW653" t="e">
            <v>#N/A</v>
          </cell>
          <cell r="EX653" t="e">
            <v>#N/A</v>
          </cell>
          <cell r="EY653" t="e">
            <v>#N/A</v>
          </cell>
        </row>
        <row r="654">
          <cell r="A654">
            <v>465617157</v>
          </cell>
          <cell r="B654" t="str">
            <v>GANESH SURYAKANT BARTAKKE</v>
          </cell>
          <cell r="I654">
            <v>2793</v>
          </cell>
          <cell r="J654">
            <v>3638.66</v>
          </cell>
          <cell r="K654">
            <v>-7223.34</v>
          </cell>
          <cell r="L654">
            <v>6431.66</v>
          </cell>
          <cell r="M654">
            <v>5</v>
          </cell>
          <cell r="N654" t="str">
            <v>FLOW</v>
          </cell>
          <cell r="O654" t="str">
            <v>UNPAID</v>
          </cell>
          <cell r="P654" t="str">
            <v>SACHIN INGALE</v>
          </cell>
          <cell r="Q654">
            <v>3583.66</v>
          </cell>
          <cell r="R654">
            <v>310</v>
          </cell>
          <cell r="S654">
            <v>0</v>
          </cell>
          <cell r="T654">
            <v>900</v>
          </cell>
          <cell r="U654" t="str">
            <v>FLOW</v>
          </cell>
          <cell r="V654">
            <v>2.8640364687811181E-2</v>
          </cell>
          <cell r="W654">
            <v>1.601920513012221E-3</v>
          </cell>
          <cell r="X654" t="str">
            <v>FLOW</v>
          </cell>
          <cell r="Y654" t="str">
            <v>BPTP</v>
          </cell>
          <cell r="Z654" t="str">
            <v>PTP</v>
          </cell>
          <cell r="AA654" t="str">
            <v>BPTP</v>
          </cell>
          <cell r="AB654" t="str">
            <v>Financail problem</v>
          </cell>
          <cell r="AD654" t="str">
            <v>CNAVNA</v>
          </cell>
          <cell r="AF654" t="str">
            <v>-</v>
          </cell>
          <cell r="AH654" t="str">
            <v>KHANDALA</v>
          </cell>
          <cell r="AL654">
            <v>3638.66</v>
          </cell>
          <cell r="AM654">
            <v>3583.66</v>
          </cell>
          <cell r="AN654">
            <v>145</v>
          </cell>
          <cell r="AO654">
            <v>174</v>
          </cell>
          <cell r="AP654" t="str">
            <v>FLOW</v>
          </cell>
          <cell r="AU654" t="str">
            <v>NPA</v>
          </cell>
          <cell r="AV654" t="str">
            <v>MH14KM5928</v>
          </cell>
          <cell r="AW654" t="str">
            <v>HONDA ACTIVA 6G DLX BS VI</v>
          </cell>
          <cell r="AX654">
            <v>45719</v>
          </cell>
          <cell r="AY654">
            <v>12</v>
          </cell>
          <cell r="AZ654" t="str">
            <v>02.07.26</v>
          </cell>
          <cell r="BA654" t="str">
            <v>VIJAY NIKAM</v>
          </cell>
          <cell r="CM654">
            <v>1</v>
          </cell>
          <cell r="DW654">
            <v>1</v>
          </cell>
          <cell r="ER654">
            <v>2</v>
          </cell>
          <cell r="ES654">
            <v>1</v>
          </cell>
          <cell r="ET654" t="str">
            <v>ZBHT0013</v>
          </cell>
          <cell r="EU654" t="str">
            <v>A6JWiHKJrnz</v>
          </cell>
          <cell r="EV654" t="str">
            <v>Allocated</v>
          </cell>
          <cell r="EW654" t="e">
            <v>#N/A</v>
          </cell>
          <cell r="EX654" t="e">
            <v>#N/A</v>
          </cell>
          <cell r="EY654" t="e">
            <v>#N/A</v>
          </cell>
        </row>
        <row r="655">
          <cell r="A655">
            <v>460946914</v>
          </cell>
          <cell r="B655" t="str">
            <v>GANESH NANDU DANGAT</v>
          </cell>
          <cell r="I655">
            <v>3694</v>
          </cell>
          <cell r="J655">
            <v>3554</v>
          </cell>
          <cell r="K655">
            <v>3614</v>
          </cell>
          <cell r="L655">
            <v>7248</v>
          </cell>
          <cell r="M655">
            <v>1</v>
          </cell>
          <cell r="N655" t="str">
            <v>FLOW</v>
          </cell>
          <cell r="O655" t="str">
            <v>UNPAID</v>
          </cell>
          <cell r="P655" t="str">
            <v>PARMESHWAR KOTULE</v>
          </cell>
          <cell r="Q655">
            <v>3554</v>
          </cell>
          <cell r="R655">
            <v>60</v>
          </cell>
          <cell r="S655">
            <v>0</v>
          </cell>
          <cell r="T655">
            <v>6750</v>
          </cell>
          <cell r="U655" t="str">
            <v>30.06.26</v>
          </cell>
          <cell r="V655">
            <v>8.0544639498148426E-3</v>
          </cell>
          <cell r="W655">
            <v>1.8718814614178644E-4</v>
          </cell>
          <cell r="X655" t="str">
            <v>FLOW</v>
          </cell>
          <cell r="Y655" t="str">
            <v>RTP</v>
          </cell>
          <cell r="Z655" t="str">
            <v>PTP</v>
          </cell>
          <cell r="AA655" t="str">
            <v>RTP</v>
          </cell>
          <cell r="AB655" t="str">
            <v>Financail problem</v>
          </cell>
          <cell r="AC655">
            <v>28</v>
          </cell>
          <cell r="AD655" t="str">
            <v>CAVA</v>
          </cell>
          <cell r="AF655" t="str">
            <v>-</v>
          </cell>
          <cell r="AH655" t="str">
            <v>DEHU ROAD</v>
          </cell>
          <cell r="AL655">
            <v>3554</v>
          </cell>
          <cell r="AM655">
            <v>3554</v>
          </cell>
          <cell r="AN655">
            <v>26</v>
          </cell>
          <cell r="AO655">
            <v>55</v>
          </cell>
          <cell r="AP655" t="str">
            <v>FLOW</v>
          </cell>
          <cell r="AU655" t="str">
            <v>REGULAR</v>
          </cell>
          <cell r="AV655" t="str">
            <v>MH14LF5257</v>
          </cell>
          <cell r="AW655" t="str">
            <v>BAJAJ CHETAK PREMIUM</v>
          </cell>
          <cell r="AX655">
            <v>45260</v>
          </cell>
          <cell r="AY655">
            <v>30</v>
          </cell>
          <cell r="AZ655" t="str">
            <v>02.07.26</v>
          </cell>
          <cell r="BA655" t="str">
            <v>VIJAY NIKAM</v>
          </cell>
          <cell r="EO655">
            <v>1</v>
          </cell>
          <cell r="ER655">
            <v>1</v>
          </cell>
          <cell r="ES655">
            <v>1</v>
          </cell>
          <cell r="ET655" t="str">
            <v>DUWT0027</v>
          </cell>
          <cell r="EU655" t="e">
            <v>#N/A</v>
          </cell>
          <cell r="EV655" t="str">
            <v>Allocated</v>
          </cell>
          <cell r="EW655" t="str">
            <v>Left Message (LMCB)</v>
          </cell>
          <cell r="EX655" t="str">
            <v xml:space="preserve">Visited to Customers residence address and Left massage with his mother </v>
          </cell>
          <cell r="EY655">
            <v>46207</v>
          </cell>
        </row>
        <row r="656">
          <cell r="A656">
            <v>457032374</v>
          </cell>
          <cell r="B656" t="str">
            <v>ARBAAZ ASHPAK MANIYAR</v>
          </cell>
          <cell r="I656">
            <v>3548</v>
          </cell>
          <cell r="J656">
            <v>3447</v>
          </cell>
          <cell r="K656">
            <v>3838</v>
          </cell>
          <cell r="L656">
            <v>6995</v>
          </cell>
          <cell r="M656">
            <v>4</v>
          </cell>
          <cell r="N656" t="str">
            <v>FLOW</v>
          </cell>
          <cell r="O656" t="str">
            <v>UNPAID</v>
          </cell>
          <cell r="P656" t="str">
            <v>ANWAR SHAIKH</v>
          </cell>
          <cell r="Q656">
            <v>3447</v>
          </cell>
          <cell r="R656">
            <v>391</v>
          </cell>
          <cell r="S656">
            <v>0</v>
          </cell>
          <cell r="T656">
            <v>5400</v>
          </cell>
          <cell r="U656" t="str">
            <v>FLOW</v>
          </cell>
          <cell r="V656">
            <v>3.1289017663726118E-2</v>
          </cell>
          <cell r="W656">
            <v>1.3279720913046264E-3</v>
          </cell>
          <cell r="X656" t="str">
            <v>FLOW</v>
          </cell>
          <cell r="Y656" t="str">
            <v>-</v>
          </cell>
          <cell r="Z656" t="str">
            <v>PTP</v>
          </cell>
          <cell r="AA656" t="str">
            <v>-</v>
          </cell>
          <cell r="AF656" t="str">
            <v>-</v>
          </cell>
          <cell r="AH656" t="str">
            <v>BOPODI</v>
          </cell>
          <cell r="AL656">
            <v>3447</v>
          </cell>
          <cell r="AM656">
            <v>3447</v>
          </cell>
          <cell r="AN656">
            <v>118</v>
          </cell>
          <cell r="AO656">
            <v>147</v>
          </cell>
          <cell r="AP656" t="str">
            <v>FLOW</v>
          </cell>
          <cell r="AU656" t="str">
            <v>NPA</v>
          </cell>
          <cell r="AV656" t="str">
            <v>MH12VH1647</v>
          </cell>
          <cell r="AW656" t="str">
            <v>HONDA ACTIVA 6G DLX BS VI</v>
          </cell>
          <cell r="AX656">
            <v>44986</v>
          </cell>
          <cell r="AY656">
            <v>36</v>
          </cell>
          <cell r="AZ656" t="str">
            <v>02.07.26</v>
          </cell>
          <cell r="BA656" t="str">
            <v>VIJAY NIKAM</v>
          </cell>
          <cell r="BL656">
            <v>1</v>
          </cell>
          <cell r="ER656">
            <v>1</v>
          </cell>
          <cell r="ES656">
            <v>1</v>
          </cell>
          <cell r="ET656" t="str">
            <v>ZBHT0009</v>
          </cell>
          <cell r="EU656" t="str">
            <v>G6VwnRCF4z</v>
          </cell>
          <cell r="EV656" t="str">
            <v>Allocated</v>
          </cell>
          <cell r="EW656" t="str">
            <v>Shifted (NC_SFTD)</v>
          </cell>
          <cell r="EX656" t="str">
            <v>Customer shifted from address relative on address msg to him</v>
          </cell>
          <cell r="EY656">
            <v>46207</v>
          </cell>
        </row>
        <row r="657">
          <cell r="A657">
            <v>139178059</v>
          </cell>
          <cell r="B657" t="str">
            <v>LATIKA BABAN ALHAT</v>
          </cell>
          <cell r="I657">
            <v>3535</v>
          </cell>
          <cell r="J657">
            <v>3441</v>
          </cell>
          <cell r="K657">
            <v>3712</v>
          </cell>
          <cell r="L657">
            <v>6976</v>
          </cell>
          <cell r="M657">
            <v>4</v>
          </cell>
          <cell r="N657" t="str">
            <v>FLOW</v>
          </cell>
          <cell r="O657" t="str">
            <v>UNPAID</v>
          </cell>
          <cell r="P657" t="str">
            <v>VIKRAM GAIKWAD</v>
          </cell>
          <cell r="Q657">
            <v>3441</v>
          </cell>
          <cell r="R657">
            <v>271</v>
          </cell>
          <cell r="S657">
            <v>0</v>
          </cell>
          <cell r="T657">
            <v>5703</v>
          </cell>
          <cell r="U657" t="str">
            <v>FLOW</v>
          </cell>
          <cell r="V657">
            <v>9.2702485153997385E-3</v>
          </cell>
          <cell r="W657">
            <v>1.325660564600876E-3</v>
          </cell>
          <cell r="X657" t="str">
            <v>FLOW</v>
          </cell>
          <cell r="Y657" t="str">
            <v>BPTP</v>
          </cell>
          <cell r="Z657" t="str">
            <v>BPTP</v>
          </cell>
          <cell r="AA657" t="str">
            <v>BPTP</v>
          </cell>
          <cell r="AB657" t="str">
            <v>Financail problem</v>
          </cell>
          <cell r="AD657" t="str">
            <v>CAVA</v>
          </cell>
          <cell r="AF657" t="str">
            <v>-</v>
          </cell>
          <cell r="AH657" t="str">
            <v>YERWADA</v>
          </cell>
          <cell r="AL657">
            <v>3441</v>
          </cell>
          <cell r="AM657">
            <v>3441</v>
          </cell>
          <cell r="AN657">
            <v>117</v>
          </cell>
          <cell r="AO657">
            <v>146</v>
          </cell>
          <cell r="AP657" t="str">
            <v>FLOW</v>
          </cell>
          <cell r="AU657" t="str">
            <v>NPA</v>
          </cell>
          <cell r="AV657" t="str">
            <v>MH12VJ1059</v>
          </cell>
          <cell r="AW657" t="str">
            <v>HONDA ACTIVA 6G DLX BS VI</v>
          </cell>
          <cell r="AX657">
            <v>45001</v>
          </cell>
          <cell r="AY657">
            <v>36</v>
          </cell>
          <cell r="AZ657" t="str">
            <v>02.07.26</v>
          </cell>
          <cell r="BA657" t="str">
            <v>VIJAY NIKAM</v>
          </cell>
          <cell r="BI657">
            <v>1</v>
          </cell>
          <cell r="ER657">
            <v>1</v>
          </cell>
          <cell r="ES657">
            <v>1</v>
          </cell>
          <cell r="ET657" t="str">
            <v>ZBHT0012</v>
          </cell>
          <cell r="EU657" t="str">
            <v>A6uDgVBM3Rm</v>
          </cell>
          <cell r="EV657" t="str">
            <v>Allocated</v>
          </cell>
          <cell r="EW657" t="str">
            <v>Door Locked (NC_DL)</v>
          </cell>
          <cell r="EX657" t="str">
            <v>Nc</v>
          </cell>
          <cell r="EY657">
            <v>46206</v>
          </cell>
        </row>
        <row r="658">
          <cell r="A658">
            <v>458412838</v>
          </cell>
          <cell r="B658" t="str">
            <v>DATTA SHRIMANT SURATE</v>
          </cell>
          <cell r="C658" t="str">
            <v>ONLINE</v>
          </cell>
          <cell r="D658" t="str">
            <v>16.07.26</v>
          </cell>
          <cell r="E658">
            <v>3606</v>
          </cell>
          <cell r="I658">
            <v>3484</v>
          </cell>
          <cell r="J658">
            <v>3484</v>
          </cell>
          <cell r="K658">
            <v>3541</v>
          </cell>
          <cell r="L658">
            <v>3362</v>
          </cell>
          <cell r="M658">
            <v>1</v>
          </cell>
          <cell r="N658" t="str">
            <v>RB</v>
          </cell>
          <cell r="O658" t="str">
            <v>PAID</v>
          </cell>
          <cell r="P658" t="str">
            <v>VIKRAM GAIKWAD</v>
          </cell>
          <cell r="Q658">
            <v>3423</v>
          </cell>
          <cell r="R658">
            <v>57</v>
          </cell>
          <cell r="S658">
            <v>0</v>
          </cell>
          <cell r="T658">
            <v>0</v>
          </cell>
          <cell r="U658" t="str">
            <v>-</v>
          </cell>
          <cell r="V658">
            <v>2.3346865603150898E-3</v>
          </cell>
          <cell r="W658">
            <v>1.8028841424967221E-4</v>
          </cell>
          <cell r="X658" t="str">
            <v>RB</v>
          </cell>
          <cell r="Y658" t="str">
            <v>PAID</v>
          </cell>
          <cell r="Z658" t="str">
            <v>-</v>
          </cell>
          <cell r="AA658" t="str">
            <v>PAID</v>
          </cell>
          <cell r="AF658" t="str">
            <v>-</v>
          </cell>
          <cell r="AH658" t="str">
            <v>YERWADA</v>
          </cell>
          <cell r="AL658">
            <v>3484</v>
          </cell>
          <cell r="AM658">
            <v>3423</v>
          </cell>
          <cell r="AN658">
            <v>26</v>
          </cell>
          <cell r="AO658">
            <v>0</v>
          </cell>
          <cell r="AP658" t="str">
            <v>RB</v>
          </cell>
          <cell r="AU658" t="str">
            <v>REGULAR</v>
          </cell>
          <cell r="AV658" t="str">
            <v>MH12VN6062</v>
          </cell>
          <cell r="AY658">
            <v>0</v>
          </cell>
          <cell r="AZ658" t="str">
            <v>02.07.26</v>
          </cell>
          <cell r="BA658" t="str">
            <v>VIJAY NIKAM</v>
          </cell>
          <cell r="ER658">
            <v>0</v>
          </cell>
          <cell r="ES658" t="str">
            <v/>
          </cell>
          <cell r="ET658" t="str">
            <v>ZBHT0012</v>
          </cell>
          <cell r="EU658" t="str">
            <v>k6cXaPHZ97</v>
          </cell>
          <cell r="EV658" t="str">
            <v>Allocated</v>
          </cell>
          <cell r="EW658" t="e">
            <v>#N/A</v>
          </cell>
          <cell r="EX658" t="e">
            <v>#N/A</v>
          </cell>
          <cell r="EY658" t="e">
            <v>#N/A</v>
          </cell>
        </row>
        <row r="659">
          <cell r="A659">
            <v>458205452</v>
          </cell>
          <cell r="B659" t="str">
            <v>ARUNA MOHAN VAIDHYA</v>
          </cell>
          <cell r="C659" t="str">
            <v>ONLINE</v>
          </cell>
          <cell r="D659" t="str">
            <v>17.07.26</v>
          </cell>
          <cell r="E659">
            <v>3660</v>
          </cell>
          <cell r="I659">
            <v>3492</v>
          </cell>
          <cell r="J659">
            <v>3472</v>
          </cell>
          <cell r="K659">
            <v>3555</v>
          </cell>
          <cell r="L659">
            <v>3304</v>
          </cell>
          <cell r="M659">
            <v>1</v>
          </cell>
          <cell r="N659" t="str">
            <v>RB</v>
          </cell>
          <cell r="O659" t="str">
            <v>PAID</v>
          </cell>
          <cell r="P659" t="str">
            <v>UDAY SOHANE</v>
          </cell>
          <cell r="Q659">
            <v>3408</v>
          </cell>
          <cell r="R659">
            <v>83</v>
          </cell>
          <cell r="S659">
            <v>0</v>
          </cell>
          <cell r="T659">
            <v>0</v>
          </cell>
          <cell r="U659" t="str">
            <v>22.06.26</v>
          </cell>
          <cell r="V659">
            <v>2.8608171652253368E-3</v>
          </cell>
          <cell r="W659">
            <v>1.7949836861317058E-4</v>
          </cell>
          <cell r="X659" t="str">
            <v>RB</v>
          </cell>
          <cell r="Y659" t="str">
            <v>PAID</v>
          </cell>
          <cell r="Z659" t="str">
            <v>PTP</v>
          </cell>
          <cell r="AA659" t="str">
            <v>PAID</v>
          </cell>
          <cell r="AF659" t="str">
            <v>-</v>
          </cell>
          <cell r="AH659" t="str">
            <v>BHOSARI</v>
          </cell>
          <cell r="AL659">
            <v>3472</v>
          </cell>
          <cell r="AM659">
            <v>3408</v>
          </cell>
          <cell r="AN659">
            <v>26</v>
          </cell>
          <cell r="AO659">
            <v>0</v>
          </cell>
          <cell r="AP659" t="str">
            <v>RB</v>
          </cell>
          <cell r="AU659" t="str">
            <v>REGULAR</v>
          </cell>
          <cell r="AV659" t="str">
            <v>MH14KV8419</v>
          </cell>
          <cell r="AW659" t="str">
            <v>HONDA ACTIVA 6G H SMART</v>
          </cell>
          <cell r="AX659">
            <v>45068</v>
          </cell>
          <cell r="AY659">
            <v>36</v>
          </cell>
          <cell r="AZ659" t="str">
            <v>02.07.26</v>
          </cell>
          <cell r="BA659" t="str">
            <v>VIJAY NIKAM</v>
          </cell>
          <cell r="BI659">
            <v>1</v>
          </cell>
          <cell r="CP659">
            <v>1</v>
          </cell>
          <cell r="ER659">
            <v>2</v>
          </cell>
          <cell r="ES659">
            <v>1</v>
          </cell>
          <cell r="ET659" t="str">
            <v>DUWT0025</v>
          </cell>
          <cell r="EU659" t="str">
            <v>APl3m1y5Sm</v>
          </cell>
          <cell r="EV659" t="str">
            <v>Allocated</v>
          </cell>
          <cell r="EW659" t="str">
            <v>Promise To Pay (PTP)</v>
          </cell>
          <cell r="EX659" t="str">
            <v xml:space="preserve">Customer given ptp to online payment </v>
          </cell>
          <cell r="EY659">
            <v>46212</v>
          </cell>
        </row>
        <row r="660">
          <cell r="A660">
            <v>140403056</v>
          </cell>
          <cell r="B660" t="str">
            <v>SATISH BALIRAM SHIRKE</v>
          </cell>
          <cell r="C660" t="str">
            <v>ONLINE</v>
          </cell>
          <cell r="D660" t="str">
            <v>21.07.26</v>
          </cell>
          <cell r="E660">
            <v>3500</v>
          </cell>
          <cell r="I660">
            <v>3307</v>
          </cell>
          <cell r="J660">
            <v>3286</v>
          </cell>
          <cell r="K660">
            <v>3473</v>
          </cell>
          <cell r="L660">
            <v>3093</v>
          </cell>
          <cell r="M660">
            <v>3</v>
          </cell>
          <cell r="N660" t="str">
            <v xml:space="preserve">STABLE </v>
          </cell>
          <cell r="O660" t="str">
            <v>PAID</v>
          </cell>
          <cell r="P660" t="str">
            <v>AMOL DHUMAL</v>
          </cell>
          <cell r="Q660">
            <v>3246.15</v>
          </cell>
          <cell r="R660">
            <v>187</v>
          </cell>
          <cell r="S660">
            <v>0</v>
          </cell>
          <cell r="T660">
            <v>2082</v>
          </cell>
          <cell r="U660" t="str">
            <v>FLOW</v>
          </cell>
          <cell r="V660">
            <v>4.2387025092860313E-3</v>
          </cell>
          <cell r="W660">
            <v>1.0396541213275833E-3</v>
          </cell>
          <cell r="X660" t="str">
            <v xml:space="preserve">STABLE </v>
          </cell>
          <cell r="Y660" t="str">
            <v>PTP</v>
          </cell>
          <cell r="Z660" t="str">
            <v>BPTP</v>
          </cell>
          <cell r="AA660" t="str">
            <v>PTP</v>
          </cell>
          <cell r="AD660" t="str">
            <v>CAVA</v>
          </cell>
          <cell r="AF660" t="str">
            <v>-</v>
          </cell>
          <cell r="AH660" t="str">
            <v>NHAVARA</v>
          </cell>
          <cell r="AL660">
            <v>3286</v>
          </cell>
          <cell r="AM660">
            <v>3246.15</v>
          </cell>
          <cell r="AN660">
            <v>87</v>
          </cell>
          <cell r="AO660" t="e">
            <v>#N/A</v>
          </cell>
          <cell r="AP660" t="e">
            <v>#N/A</v>
          </cell>
          <cell r="AU660" t="str">
            <v>REGULAR</v>
          </cell>
          <cell r="AV660" t="str">
            <v>MH12VR2068</v>
          </cell>
          <cell r="AW660" t="str">
            <v>SPLENDOR PLUS DRS CAST FI BLACK</v>
          </cell>
          <cell r="AX660">
            <v>45015</v>
          </cell>
          <cell r="AY660">
            <v>36</v>
          </cell>
          <cell r="AZ660" t="str">
            <v>02.07.26</v>
          </cell>
          <cell r="BA660" t="str">
            <v>KAILASH ATKARI</v>
          </cell>
          <cell r="BC660">
            <v>1</v>
          </cell>
          <cell r="ER660">
            <v>1</v>
          </cell>
          <cell r="ES660">
            <v>1</v>
          </cell>
          <cell r="ET660" t="str">
            <v>ZBHT0024</v>
          </cell>
          <cell r="EU660" t="str">
            <v>G6AhzaWCuEm</v>
          </cell>
          <cell r="EV660" t="str">
            <v>Allocated</v>
          </cell>
          <cell r="EW660" t="str">
            <v>Left Message (LMCB)</v>
          </cell>
          <cell r="EX660" t="str">
            <v xml:space="preserve">Meet wife </v>
          </cell>
          <cell r="EY660">
            <v>46204</v>
          </cell>
        </row>
        <row r="661">
          <cell r="A661">
            <v>138970894</v>
          </cell>
          <cell r="B661" t="str">
            <v>RASHI SANTOSH MADDILI</v>
          </cell>
          <cell r="I661">
            <v>3281</v>
          </cell>
          <cell r="J661">
            <v>3193</v>
          </cell>
          <cell r="K661">
            <v>4008</v>
          </cell>
          <cell r="L661">
            <v>6474</v>
          </cell>
          <cell r="M661">
            <v>5</v>
          </cell>
          <cell r="N661" t="str">
            <v>FLOW</v>
          </cell>
          <cell r="O661" t="str">
            <v>UNPAID</v>
          </cell>
          <cell r="P661" t="str">
            <v>SACHIN INGALE</v>
          </cell>
          <cell r="Q661">
            <v>3193</v>
          </cell>
          <cell r="R661">
            <v>815</v>
          </cell>
          <cell r="S661">
            <v>0</v>
          </cell>
          <cell r="T661">
            <v>5850</v>
          </cell>
          <cell r="U661" t="str">
            <v>FLOW</v>
          </cell>
          <cell r="V661">
            <v>2.5518236788138693E-2</v>
          </cell>
          <cell r="W661">
            <v>1.4272928229932588E-3</v>
          </cell>
          <cell r="X661" t="str">
            <v xml:space="preserve">STABLE </v>
          </cell>
          <cell r="Y661" t="str">
            <v>PTP</v>
          </cell>
          <cell r="Z661" t="str">
            <v>NC</v>
          </cell>
          <cell r="AA661" t="str">
            <v>PTP</v>
          </cell>
          <cell r="AC661">
            <v>16</v>
          </cell>
          <cell r="AD661" t="str">
            <v>CAVA</v>
          </cell>
          <cell r="AF661" t="str">
            <v>-</v>
          </cell>
          <cell r="AH661" t="str">
            <v>MAVAL</v>
          </cell>
          <cell r="AL661">
            <v>3193</v>
          </cell>
          <cell r="AM661">
            <v>3193</v>
          </cell>
          <cell r="AN661">
            <v>145</v>
          </cell>
          <cell r="AO661">
            <v>174</v>
          </cell>
          <cell r="AP661" t="str">
            <v>FLOW</v>
          </cell>
          <cell r="AU661" t="str">
            <v>NPA</v>
          </cell>
          <cell r="AV661" t="str">
            <v>MH14KR1802</v>
          </cell>
          <cell r="AW661" t="str">
            <v>HONDA SHINE DRUM BSVI</v>
          </cell>
          <cell r="AX661">
            <v>44980</v>
          </cell>
          <cell r="AY661">
            <v>36</v>
          </cell>
          <cell r="AZ661" t="str">
            <v>02.07.26</v>
          </cell>
          <cell r="BA661" t="str">
            <v>VIJAY NIKAM</v>
          </cell>
          <cell r="CM661">
            <v>1</v>
          </cell>
          <cell r="ER661">
            <v>1</v>
          </cell>
          <cell r="ES661">
            <v>1</v>
          </cell>
          <cell r="ET661" t="str">
            <v>ZBHT0013</v>
          </cell>
          <cell r="EU661" t="str">
            <v>APytHXUkZc</v>
          </cell>
          <cell r="EV661" t="str">
            <v>Allocated</v>
          </cell>
          <cell r="EW661" t="e">
            <v>#N/A</v>
          </cell>
          <cell r="EX661" t="e">
            <v>#N/A</v>
          </cell>
          <cell r="EY661" t="e">
            <v>#N/A</v>
          </cell>
        </row>
        <row r="662">
          <cell r="A662">
            <v>139570903</v>
          </cell>
          <cell r="B662" t="str">
            <v>DNYANESHWAR SHRAVAN NETKE</v>
          </cell>
          <cell r="I662">
            <v>3208</v>
          </cell>
          <cell r="J662">
            <v>3196</v>
          </cell>
          <cell r="K662">
            <v>3539</v>
          </cell>
          <cell r="L662">
            <v>6404</v>
          </cell>
          <cell r="M662">
            <v>3</v>
          </cell>
          <cell r="N662" t="str">
            <v>FLOW</v>
          </cell>
          <cell r="O662" t="str">
            <v>UNPAID</v>
          </cell>
          <cell r="P662" t="str">
            <v>ANWAR SHAIKH</v>
          </cell>
          <cell r="Q662">
            <v>3149.04</v>
          </cell>
          <cell r="R662">
            <v>343</v>
          </cell>
          <cell r="S662">
            <v>0</v>
          </cell>
          <cell r="T662">
            <v>6300</v>
          </cell>
          <cell r="U662" t="str">
            <v>-</v>
          </cell>
          <cell r="V662">
            <v>9.1529809927059311E-3</v>
          </cell>
          <cell r="W662">
            <v>1.0085524126196919E-3</v>
          </cell>
          <cell r="X662" t="str">
            <v>FLOW</v>
          </cell>
          <cell r="Y662" t="str">
            <v>-</v>
          </cell>
          <cell r="Z662" t="str">
            <v>-</v>
          </cell>
          <cell r="AA662" t="str">
            <v>-</v>
          </cell>
          <cell r="AF662" t="str">
            <v>-</v>
          </cell>
          <cell r="AH662" t="str">
            <v>ALANDI DEVACHI</v>
          </cell>
          <cell r="AL662">
            <v>9839</v>
          </cell>
          <cell r="AM662">
            <v>3149.04</v>
          </cell>
          <cell r="AN662">
            <v>86</v>
          </cell>
          <cell r="AO662">
            <v>115</v>
          </cell>
          <cell r="AP662" t="str">
            <v>FLOW</v>
          </cell>
          <cell r="AU662" t="str">
            <v>-</v>
          </cell>
          <cell r="AV662" t="str">
            <v>MH14KT3235</v>
          </cell>
          <cell r="AW662" t="str">
            <v>SPLENDOR PLUS BS6 I3S DRS CAST FI</v>
          </cell>
          <cell r="AX662">
            <v>45009</v>
          </cell>
          <cell r="AY662">
            <v>36</v>
          </cell>
          <cell r="AZ662" t="str">
            <v>06.07.26</v>
          </cell>
          <cell r="BA662" t="str">
            <v>VIJAY NIKAM</v>
          </cell>
          <cell r="CG662">
            <v>1</v>
          </cell>
          <cell r="ER662">
            <v>1</v>
          </cell>
          <cell r="ES662">
            <v>1</v>
          </cell>
          <cell r="ET662" t="str">
            <v>ZBHT0009</v>
          </cell>
          <cell r="EU662" t="e">
            <v>#N/A</v>
          </cell>
          <cell r="EV662" t="str">
            <v>Allocated</v>
          </cell>
          <cell r="EW662" t="e">
            <v>#N/A</v>
          </cell>
          <cell r="EX662" t="e">
            <v>#N/A</v>
          </cell>
          <cell r="EY662" t="e">
            <v>#N/A</v>
          </cell>
        </row>
        <row r="663">
          <cell r="A663">
            <v>457938857</v>
          </cell>
          <cell r="B663" t="str">
            <v>BHARAT ANTU DHUMAL</v>
          </cell>
          <cell r="I663">
            <v>3187</v>
          </cell>
          <cell r="J663">
            <v>3187</v>
          </cell>
          <cell r="K663">
            <v>3280</v>
          </cell>
          <cell r="L663">
            <v>6374</v>
          </cell>
          <cell r="M663">
            <v>2</v>
          </cell>
          <cell r="N663" t="str">
            <v>FLOW</v>
          </cell>
          <cell r="O663" t="str">
            <v>UNPAID</v>
          </cell>
          <cell r="P663" t="str">
            <v>SANDEEP KHAIRNAR</v>
          </cell>
          <cell r="Q663">
            <v>3128</v>
          </cell>
          <cell r="R663">
            <v>93</v>
          </cell>
          <cell r="S663">
            <v>0</v>
          </cell>
          <cell r="T663">
            <v>3216</v>
          </cell>
          <cell r="U663" t="str">
            <v>-</v>
          </cell>
          <cell r="V663">
            <v>2.1064824167979852E-2</v>
          </cell>
          <cell r="W663">
            <v>5.8158986864796549E-4</v>
          </cell>
          <cell r="X663" t="str">
            <v xml:space="preserve">STABLE </v>
          </cell>
          <cell r="Y663" t="str">
            <v>PTP</v>
          </cell>
          <cell r="Z663" t="str">
            <v>-</v>
          </cell>
          <cell r="AA663" t="str">
            <v>PTP</v>
          </cell>
          <cell r="AC663">
            <v>26</v>
          </cell>
          <cell r="AF663" t="str">
            <v>-</v>
          </cell>
          <cell r="AH663" t="str">
            <v>KESNAND</v>
          </cell>
          <cell r="AL663">
            <v>3187</v>
          </cell>
          <cell r="AM663">
            <v>3128</v>
          </cell>
          <cell r="AN663">
            <v>57</v>
          </cell>
          <cell r="AO663">
            <v>86</v>
          </cell>
          <cell r="AP663" t="str">
            <v>FLOW</v>
          </cell>
          <cell r="AU663" t="str">
            <v>REGULAR</v>
          </cell>
          <cell r="AV663" t="str">
            <v>MH12VM2415</v>
          </cell>
          <cell r="AW663" t="str">
            <v>HONDA ACTIVA 6G DLX BS VI</v>
          </cell>
          <cell r="AX663">
            <v>45048</v>
          </cell>
          <cell r="AY663">
            <v>36</v>
          </cell>
          <cell r="AZ663" t="str">
            <v>02.07.26</v>
          </cell>
          <cell r="BA663" t="str">
            <v>VIJAY NIKAM</v>
          </cell>
          <cell r="BI663">
            <v>1</v>
          </cell>
          <cell r="ER663">
            <v>1</v>
          </cell>
          <cell r="ES663">
            <v>1</v>
          </cell>
          <cell r="ET663" t="str">
            <v>DUWT0021</v>
          </cell>
          <cell r="EU663" t="str">
            <v>k2P1ea4IVc</v>
          </cell>
          <cell r="EV663" t="str">
            <v>Allocated</v>
          </cell>
          <cell r="EW663" t="str">
            <v>Promise To Pay (PTP)</v>
          </cell>
          <cell r="EX663" t="str">
            <v>Customer met at market place promise to pay rs 6500/-</v>
          </cell>
          <cell r="EY663">
            <v>46219</v>
          </cell>
        </row>
        <row r="664">
          <cell r="A664">
            <v>140395188</v>
          </cell>
          <cell r="B664" t="str">
            <v>ANITA LALCHAND DHANGAR</v>
          </cell>
          <cell r="I664">
            <v>3885</v>
          </cell>
          <cell r="J664">
            <v>3040</v>
          </cell>
          <cell r="K664">
            <v>3311</v>
          </cell>
          <cell r="L664">
            <v>6925</v>
          </cell>
          <cell r="M664">
            <v>3</v>
          </cell>
          <cell r="N664" t="str">
            <v>FLOW</v>
          </cell>
          <cell r="O664" t="str">
            <v>UNPAID</v>
          </cell>
          <cell r="P664" t="str">
            <v>SWAPNIL JADHAV</v>
          </cell>
          <cell r="Q664">
            <v>3040</v>
          </cell>
          <cell r="R664">
            <v>271</v>
          </cell>
          <cell r="S664">
            <v>0</v>
          </cell>
          <cell r="T664">
            <v>6300</v>
          </cell>
          <cell r="U664" t="str">
            <v>FLOW</v>
          </cell>
          <cell r="V664">
            <v>2.4424941271674924E-2</v>
          </cell>
          <cell r="W664">
            <v>9.7362984730707232E-4</v>
          </cell>
          <cell r="X664" t="str">
            <v>FLOW</v>
          </cell>
          <cell r="Y664" t="str">
            <v>-</v>
          </cell>
          <cell r="Z664" t="str">
            <v>PTP</v>
          </cell>
          <cell r="AA664" t="str">
            <v>-</v>
          </cell>
          <cell r="AF664" t="str">
            <v>-</v>
          </cell>
          <cell r="AH664" t="str">
            <v>YEVLEWADI</v>
          </cell>
          <cell r="AL664">
            <v>3040</v>
          </cell>
          <cell r="AM664">
            <v>3040</v>
          </cell>
          <cell r="AN664">
            <v>86</v>
          </cell>
          <cell r="AO664">
            <v>115</v>
          </cell>
          <cell r="AP664" t="str">
            <v>FLOW</v>
          </cell>
          <cell r="AU664" t="str">
            <v>REGULAR</v>
          </cell>
          <cell r="AV664" t="str">
            <v>MH12VJ4304</v>
          </cell>
          <cell r="AW664" t="str">
            <v>BAJAJ CHETAK PREMIUM</v>
          </cell>
          <cell r="AX664">
            <v>45013</v>
          </cell>
          <cell r="AY664">
            <v>36</v>
          </cell>
          <cell r="AZ664" t="str">
            <v>02.07.26</v>
          </cell>
          <cell r="BA664" t="str">
            <v>VIJAY NIKAM</v>
          </cell>
          <cell r="BI664">
            <v>1</v>
          </cell>
          <cell r="ER664">
            <v>1</v>
          </cell>
          <cell r="ES664">
            <v>1</v>
          </cell>
          <cell r="ET664" t="str">
            <v>DUWT0031</v>
          </cell>
          <cell r="EU664" t="str">
            <v>G2YHOmh4BPm</v>
          </cell>
          <cell r="EV664" t="str">
            <v>Allocated</v>
          </cell>
          <cell r="EW664" t="str">
            <v>Left Message (LMCB)</v>
          </cell>
          <cell r="EX664" t="str">
            <v xml:space="preserve">Left message customer mother </v>
          </cell>
          <cell r="EY664">
            <v>46206</v>
          </cell>
        </row>
        <row r="665">
          <cell r="A665">
            <v>459996600</v>
          </cell>
          <cell r="B665" t="str">
            <v>SHRINATH HARICHANDRA BHAVAL</v>
          </cell>
          <cell r="I665">
            <v>3305</v>
          </cell>
          <cell r="J665">
            <v>3032</v>
          </cell>
          <cell r="K665">
            <v>3402</v>
          </cell>
          <cell r="L665">
            <v>6337</v>
          </cell>
          <cell r="M665">
            <v>3</v>
          </cell>
          <cell r="N665" t="str">
            <v>FLOW</v>
          </cell>
          <cell r="O665" t="str">
            <v>UNPAID</v>
          </cell>
          <cell r="P665" t="str">
            <v>NITIN KADAM</v>
          </cell>
          <cell r="Q665">
            <v>3032</v>
          </cell>
          <cell r="R665">
            <v>370</v>
          </cell>
          <cell r="S665">
            <v>0</v>
          </cell>
          <cell r="T665">
            <v>5850</v>
          </cell>
          <cell r="U665" t="str">
            <v>13.06.26</v>
          </cell>
          <cell r="V665">
            <v>9.460336478458389E-3</v>
          </cell>
          <cell r="W665">
            <v>9.7106766349836957E-4</v>
          </cell>
          <cell r="X665" t="str">
            <v>FLOW</v>
          </cell>
          <cell r="Y665" t="str">
            <v>BPTP</v>
          </cell>
          <cell r="Z665" t="str">
            <v>PAID</v>
          </cell>
          <cell r="AA665" t="str">
            <v>BPTP</v>
          </cell>
          <cell r="AB665" t="str">
            <v>Financail problem</v>
          </cell>
          <cell r="AD665" t="str">
            <v>CAVNA</v>
          </cell>
          <cell r="AF665" t="str">
            <v>-</v>
          </cell>
          <cell r="AH665" t="str">
            <v>THERGAON</v>
          </cell>
          <cell r="AL665">
            <v>3032</v>
          </cell>
          <cell r="AM665">
            <v>3032</v>
          </cell>
          <cell r="AN665">
            <v>87</v>
          </cell>
          <cell r="AO665">
            <v>116</v>
          </cell>
          <cell r="AP665" t="str">
            <v>FLOW</v>
          </cell>
          <cell r="AU665" t="str">
            <v>NPA</v>
          </cell>
          <cell r="AV665" t="str">
            <v>MH14LC4276</v>
          </cell>
          <cell r="AW665" t="str">
            <v>SPLENDOR PLUS DRS CAST FI BLACK</v>
          </cell>
          <cell r="AX665">
            <v>45203</v>
          </cell>
          <cell r="AY665">
            <v>30</v>
          </cell>
          <cell r="AZ665" t="str">
            <v>02.07.26</v>
          </cell>
          <cell r="BA665" t="str">
            <v>KAILASH ATKARI</v>
          </cell>
          <cell r="BI665">
            <v>1</v>
          </cell>
          <cell r="CM665">
            <v>1</v>
          </cell>
          <cell r="DB665">
            <v>1</v>
          </cell>
          <cell r="ER665">
            <v>3</v>
          </cell>
          <cell r="ES665">
            <v>1</v>
          </cell>
          <cell r="ET665" t="str">
            <v>ZBHT0011</v>
          </cell>
          <cell r="EU665" t="str">
            <v>koKXfvLpDJ7</v>
          </cell>
          <cell r="EV665" t="str">
            <v>Allocated</v>
          </cell>
          <cell r="EW665" t="str">
            <v>Left Message (LMCB)</v>
          </cell>
          <cell r="EX665" t="str">
            <v xml:space="preserve">Visit cm residence address cm is not at home lm with relative member </v>
          </cell>
          <cell r="EY665">
            <v>46206</v>
          </cell>
        </row>
        <row r="666">
          <cell r="A666">
            <v>141729353</v>
          </cell>
          <cell r="B666" t="str">
            <v>RENUKA DIPAK MAGAR</v>
          </cell>
          <cell r="I666">
            <v>3325</v>
          </cell>
          <cell r="J666">
            <v>3027</v>
          </cell>
          <cell r="K666">
            <v>3085</v>
          </cell>
          <cell r="L666">
            <v>6352</v>
          </cell>
          <cell r="M666">
            <v>2</v>
          </cell>
          <cell r="N666" t="str">
            <v>FLOW</v>
          </cell>
          <cell r="O666" t="str">
            <v>UNPAID</v>
          </cell>
          <cell r="P666" t="str">
            <v>TANAJI SURVASE</v>
          </cell>
          <cell r="Q666">
            <v>3027</v>
          </cell>
          <cell r="R666">
            <v>58</v>
          </cell>
          <cell r="S666">
            <v>0</v>
          </cell>
          <cell r="T666">
            <v>450</v>
          </cell>
          <cell r="U666" t="str">
            <v>-</v>
          </cell>
          <cell r="V666">
            <v>7.9498015858737985E-3</v>
          </cell>
          <cell r="W666">
            <v>5.6281091189174914E-4</v>
          </cell>
          <cell r="X666" t="str">
            <v>FLOW</v>
          </cell>
          <cell r="Y666" t="str">
            <v>NC</v>
          </cell>
          <cell r="Z666" t="str">
            <v>-</v>
          </cell>
          <cell r="AA666" t="str">
            <v>NC</v>
          </cell>
          <cell r="AB666" t="str">
            <v>Add not found</v>
          </cell>
          <cell r="AD666" t="str">
            <v>CNAVNA</v>
          </cell>
          <cell r="AF666" t="str">
            <v>-</v>
          </cell>
          <cell r="AH666" t="str">
            <v>HINJEWADI</v>
          </cell>
          <cell r="AL666">
            <v>3027</v>
          </cell>
          <cell r="AM666">
            <v>3027</v>
          </cell>
          <cell r="AN666">
            <v>57</v>
          </cell>
          <cell r="AO666">
            <v>86</v>
          </cell>
          <cell r="AP666" t="str">
            <v>FLOW</v>
          </cell>
          <cell r="AU666" t="str">
            <v>REGULAR</v>
          </cell>
          <cell r="AV666" t="str">
            <v>MH22BA4612</v>
          </cell>
          <cell r="AW666" t="str">
            <v>SPLENDOR PLUS BS6 I3S DRS CAST FI</v>
          </cell>
          <cell r="AX666">
            <v>45063</v>
          </cell>
          <cell r="AY666">
            <v>36</v>
          </cell>
          <cell r="AZ666" t="str">
            <v>02.07.26</v>
          </cell>
          <cell r="BA666" t="str">
            <v>KAILASH ATKARI</v>
          </cell>
          <cell r="BI666">
            <v>1</v>
          </cell>
          <cell r="ER666">
            <v>1</v>
          </cell>
          <cell r="ES666">
            <v>1</v>
          </cell>
          <cell r="ET666" t="str">
            <v>DUWT0030</v>
          </cell>
          <cell r="EU666" t="str">
            <v>Go4Q6uVeQS</v>
          </cell>
          <cell r="EV666" t="str">
            <v>Allocated</v>
          </cell>
          <cell r="EW666" t="str">
            <v>Address Not Found (NC_ANF)</v>
          </cell>
          <cell r="EX666" t="str">
            <v xml:space="preserve">Address not found </v>
          </cell>
          <cell r="EY666">
            <v>46206</v>
          </cell>
        </row>
        <row r="667">
          <cell r="A667">
            <v>140106553</v>
          </cell>
          <cell r="B667" t="str">
            <v>LATABAI CHINTAMAN JOSHI</v>
          </cell>
          <cell r="I667">
            <v>2978</v>
          </cell>
          <cell r="J667">
            <v>2998</v>
          </cell>
          <cell r="K667">
            <v>-5492</v>
          </cell>
          <cell r="L667">
            <v>5976</v>
          </cell>
          <cell r="M667">
            <v>4</v>
          </cell>
          <cell r="N667" t="str">
            <v>FLOW</v>
          </cell>
          <cell r="O667" t="str">
            <v>UNPAID</v>
          </cell>
          <cell r="P667" t="str">
            <v>HARIDAS DIVATE</v>
          </cell>
          <cell r="Q667">
            <v>2949.41</v>
          </cell>
          <cell r="R667">
            <v>444</v>
          </cell>
          <cell r="S667">
            <v>0</v>
          </cell>
          <cell r="T667">
            <v>3395</v>
          </cell>
          <cell r="U667" t="str">
            <v>18.06.26</v>
          </cell>
          <cell r="V667">
            <v>0.66722543836431458</v>
          </cell>
          <cell r="W667">
            <v>1.1362733292180963E-3</v>
          </cell>
          <cell r="X667" t="str">
            <v xml:space="preserve">STABLE </v>
          </cell>
          <cell r="Y667" t="str">
            <v>PTP</v>
          </cell>
          <cell r="Z667" t="str">
            <v>PAID</v>
          </cell>
          <cell r="AA667" t="str">
            <v>PTP</v>
          </cell>
          <cell r="AC667">
            <v>25</v>
          </cell>
          <cell r="AD667" t="str">
            <v>CAVA</v>
          </cell>
          <cell r="AF667" t="str">
            <v>-</v>
          </cell>
          <cell r="AH667" t="str">
            <v>JUNNAR</v>
          </cell>
          <cell r="AL667">
            <v>2998</v>
          </cell>
          <cell r="AM667">
            <v>2949.41</v>
          </cell>
          <cell r="AN667">
            <v>117</v>
          </cell>
          <cell r="AO667">
            <v>146</v>
          </cell>
          <cell r="AP667" t="str">
            <v>FLOW</v>
          </cell>
          <cell r="AU667" t="str">
            <v>NPA</v>
          </cell>
          <cell r="AV667" t="str">
            <v>MH14KT1594</v>
          </cell>
          <cell r="AW667" t="str">
            <v>HONDA SHINE DISC BSVI</v>
          </cell>
          <cell r="AX667">
            <v>45015</v>
          </cell>
          <cell r="AY667">
            <v>36</v>
          </cell>
          <cell r="AZ667" t="str">
            <v>02.07.26</v>
          </cell>
          <cell r="BA667" t="str">
            <v>KAILASH ATKARI</v>
          </cell>
          <cell r="BI667">
            <v>1</v>
          </cell>
          <cell r="ER667">
            <v>1</v>
          </cell>
          <cell r="ES667">
            <v>1</v>
          </cell>
          <cell r="ET667" t="str">
            <v>ZBHT0021</v>
          </cell>
          <cell r="EU667" t="str">
            <v>BPEAg5aPGRlz</v>
          </cell>
          <cell r="EV667" t="str">
            <v>Allocated</v>
          </cell>
          <cell r="EW667" t="str">
            <v>Promise To Pay (PTP)</v>
          </cell>
          <cell r="EX667" t="str">
            <v>Ptp</v>
          </cell>
          <cell r="EY667">
            <v>46227</v>
          </cell>
        </row>
        <row r="668">
          <cell r="A668">
            <v>139924876</v>
          </cell>
          <cell r="B668" t="str">
            <v>ROHIT GANESH JADHAV</v>
          </cell>
          <cell r="I668">
            <v>4965</v>
          </cell>
          <cell r="J668">
            <v>2945</v>
          </cell>
          <cell r="K668">
            <v>3108</v>
          </cell>
          <cell r="L668">
            <v>7910</v>
          </cell>
          <cell r="M668">
            <v>3</v>
          </cell>
          <cell r="N668" t="str">
            <v>FLOW</v>
          </cell>
          <cell r="O668" t="str">
            <v>UNPAID</v>
          </cell>
          <cell r="P668" t="str">
            <v>VIKRAM GAIKWAD</v>
          </cell>
          <cell r="Q668">
            <v>2945</v>
          </cell>
          <cell r="R668">
            <v>163</v>
          </cell>
          <cell r="S668">
            <v>0</v>
          </cell>
          <cell r="T668">
            <v>2285</v>
          </cell>
          <cell r="U668" t="str">
            <v>-</v>
          </cell>
          <cell r="V668">
            <v>1.8144617095901355E-2</v>
          </cell>
          <cell r="W668">
            <v>9.4320391457872633E-4</v>
          </cell>
          <cell r="X668" t="str">
            <v>FLOW</v>
          </cell>
          <cell r="Y668" t="str">
            <v>PTP</v>
          </cell>
          <cell r="Z668" t="str">
            <v>-</v>
          </cell>
          <cell r="AA668" t="str">
            <v>PTP</v>
          </cell>
          <cell r="AC668">
            <v>22</v>
          </cell>
          <cell r="AD668" t="str">
            <v>CAVA</v>
          </cell>
          <cell r="AF668" t="str">
            <v>ELG</v>
          </cell>
          <cell r="AH668" t="str">
            <v>DHANORI</v>
          </cell>
          <cell r="AL668">
            <v>2945</v>
          </cell>
          <cell r="AM668">
            <v>2945</v>
          </cell>
          <cell r="AN668">
            <v>86</v>
          </cell>
          <cell r="AO668">
            <v>115</v>
          </cell>
          <cell r="AP668" t="str">
            <v>FLOW</v>
          </cell>
          <cell r="AU668" t="str">
            <v>NPA</v>
          </cell>
          <cell r="AV668" t="str">
            <v>MH14KT3478</v>
          </cell>
          <cell r="AW668" t="str">
            <v>PIAGGIO VESPA SXL 125 CBS</v>
          </cell>
          <cell r="AX668">
            <v>45006</v>
          </cell>
          <cell r="AY668">
            <v>36</v>
          </cell>
          <cell r="AZ668" t="str">
            <v>02.07.26</v>
          </cell>
          <cell r="BA668" t="str">
            <v>VIJAY NIKAM</v>
          </cell>
          <cell r="BX668">
            <v>1</v>
          </cell>
          <cell r="ER668">
            <v>1</v>
          </cell>
          <cell r="ES668">
            <v>1</v>
          </cell>
          <cell r="ET668" t="str">
            <v>ZBHT0012</v>
          </cell>
          <cell r="EU668" t="str">
            <v>AodyZFNczm</v>
          </cell>
          <cell r="EV668" t="str">
            <v>Allocated</v>
          </cell>
          <cell r="EW668" t="str">
            <v>No Such Person (NC_NSP)</v>
          </cell>
          <cell r="EX668" t="str">
            <v>Nc</v>
          </cell>
          <cell r="EY668">
            <v>46211</v>
          </cell>
        </row>
        <row r="669">
          <cell r="A669">
            <v>458076322</v>
          </cell>
          <cell r="B669" t="str">
            <v>KHANDU BHAGWANT AWATE</v>
          </cell>
          <cell r="I669">
            <v>2825</v>
          </cell>
          <cell r="J669">
            <v>2969</v>
          </cell>
          <cell r="K669">
            <v>-2507</v>
          </cell>
          <cell r="L669">
            <v>5794</v>
          </cell>
          <cell r="M669">
            <v>3</v>
          </cell>
          <cell r="N669" t="str">
            <v>FLOW</v>
          </cell>
          <cell r="O669" t="str">
            <v>UNPAID</v>
          </cell>
          <cell r="P669" t="str">
            <v>HEMANT WALUNJ</v>
          </cell>
          <cell r="Q669">
            <v>2914</v>
          </cell>
          <cell r="R669">
            <v>174</v>
          </cell>
          <cell r="S669">
            <v>0</v>
          </cell>
          <cell r="T669">
            <v>450</v>
          </cell>
          <cell r="U669" t="str">
            <v>FLOW</v>
          </cell>
          <cell r="V669">
            <v>5.1007369287052108E-2</v>
          </cell>
          <cell r="W669">
            <v>9.3327545232000286E-4</v>
          </cell>
          <cell r="X669" t="str">
            <v>FLOW</v>
          </cell>
          <cell r="Y669" t="str">
            <v>KIV</v>
          </cell>
          <cell r="Z669" t="str">
            <v>KIV</v>
          </cell>
          <cell r="AA669" t="str">
            <v>KIV</v>
          </cell>
          <cell r="AF669" t="str">
            <v>-</v>
          </cell>
          <cell r="AH669" t="str">
            <v>SHELGAON</v>
          </cell>
          <cell r="AL669">
            <v>2969</v>
          </cell>
          <cell r="AM669">
            <v>2914</v>
          </cell>
          <cell r="AN669">
            <v>87</v>
          </cell>
          <cell r="AO669">
            <v>116</v>
          </cell>
          <cell r="AP669" t="str">
            <v>FLOW</v>
          </cell>
          <cell r="AU669" t="str">
            <v>REGULAR</v>
          </cell>
          <cell r="AV669" t="str">
            <v>MH14KV9928</v>
          </cell>
          <cell r="AW669" t="str">
            <v>SPLENDOR PLUS I3S BS6 FI DRUM SELF</v>
          </cell>
          <cell r="AX669">
            <v>45057</v>
          </cell>
          <cell r="AY669">
            <v>36</v>
          </cell>
          <cell r="AZ669" t="str">
            <v>02.07.26</v>
          </cell>
          <cell r="BA669" t="str">
            <v>KAILASH ATKARI</v>
          </cell>
          <cell r="ER669">
            <v>0</v>
          </cell>
          <cell r="ES669" t="str">
            <v/>
          </cell>
          <cell r="ET669" t="str">
            <v>ZBHT0010</v>
          </cell>
          <cell r="EU669" t="str">
            <v>APm7ePY-Zz</v>
          </cell>
          <cell r="EV669" t="str">
            <v>Allocated</v>
          </cell>
          <cell r="EW669" t="e">
            <v>#N/A</v>
          </cell>
          <cell r="EX669" t="e">
            <v>#N/A</v>
          </cell>
          <cell r="EY669" t="e">
            <v>#N/A</v>
          </cell>
        </row>
        <row r="670">
          <cell r="A670">
            <v>458302759</v>
          </cell>
          <cell r="B670" t="str">
            <v>SHUBHAM ANKUSH JEDHE</v>
          </cell>
          <cell r="I670">
            <v>2959</v>
          </cell>
          <cell r="J670">
            <v>2959</v>
          </cell>
          <cell r="K670">
            <v>3003</v>
          </cell>
          <cell r="L670">
            <v>5918</v>
          </cell>
          <cell r="M670">
            <v>1</v>
          </cell>
          <cell r="N670" t="str">
            <v>FLOW</v>
          </cell>
          <cell r="O670" t="str">
            <v>UNPAID</v>
          </cell>
          <cell r="P670" t="str">
            <v>SWAPNIL JADHAV</v>
          </cell>
          <cell r="Q670">
            <v>2907</v>
          </cell>
          <cell r="R670">
            <v>44</v>
          </cell>
          <cell r="S670">
            <v>0</v>
          </cell>
          <cell r="T670">
            <v>6715</v>
          </cell>
          <cell r="U670" t="str">
            <v>-</v>
          </cell>
          <cell r="V670">
            <v>2.5052202213964887E-3</v>
          </cell>
          <cell r="W670">
            <v>1.531108443540161E-4</v>
          </cell>
          <cell r="X670" t="str">
            <v>FLOW</v>
          </cell>
          <cell r="Y670" t="str">
            <v>NC</v>
          </cell>
          <cell r="Z670" t="str">
            <v>-</v>
          </cell>
          <cell r="AA670" t="str">
            <v>NC</v>
          </cell>
          <cell r="AB670" t="str">
            <v>Shifted</v>
          </cell>
          <cell r="AD670" t="str">
            <v>CNAVNA</v>
          </cell>
          <cell r="AF670" t="str">
            <v>-</v>
          </cell>
          <cell r="AH670" t="str">
            <v>BIBVEWADI</v>
          </cell>
          <cell r="AL670">
            <v>2959</v>
          </cell>
          <cell r="AM670">
            <v>2907</v>
          </cell>
          <cell r="AN670">
            <v>26</v>
          </cell>
          <cell r="AO670">
            <v>55</v>
          </cell>
          <cell r="AP670" t="str">
            <v>FLOW</v>
          </cell>
          <cell r="AU670" t="str">
            <v>REGULAR</v>
          </cell>
          <cell r="AV670" t="str">
            <v>MH12VN7011</v>
          </cell>
          <cell r="AW670" t="str">
            <v>ACCESS SPL ED DISC CBS BT BSVI</v>
          </cell>
          <cell r="AX670">
            <v>45075</v>
          </cell>
          <cell r="AY670">
            <v>36</v>
          </cell>
          <cell r="AZ670" t="str">
            <v>02.07.26</v>
          </cell>
          <cell r="BA670" t="str">
            <v>VIJAY NIKAM</v>
          </cell>
          <cell r="BL670">
            <v>1</v>
          </cell>
          <cell r="CG670">
            <v>1</v>
          </cell>
          <cell r="ER670">
            <v>2</v>
          </cell>
          <cell r="ES670">
            <v>1</v>
          </cell>
          <cell r="ET670" t="str">
            <v>DUWT0031</v>
          </cell>
          <cell r="EU670" t="str">
            <v>Go4tv-7wLmz</v>
          </cell>
          <cell r="EV670" t="str">
            <v>Allocated</v>
          </cell>
          <cell r="EW670" t="str">
            <v>Shifted (NC_SFTD)</v>
          </cell>
          <cell r="EX670" t="str">
            <v xml:space="preserve">Customer shifted at residence address </v>
          </cell>
          <cell r="EY670">
            <v>46207</v>
          </cell>
        </row>
        <row r="671">
          <cell r="A671">
            <v>462424270</v>
          </cell>
          <cell r="B671" t="str">
            <v>PRANALI GAUTAM KHARAT</v>
          </cell>
          <cell r="I671">
            <v>742</v>
          </cell>
          <cell r="J671">
            <v>2967</v>
          </cell>
          <cell r="K671">
            <v>-539</v>
          </cell>
          <cell r="L671">
            <v>3709</v>
          </cell>
          <cell r="M671">
            <v>6</v>
          </cell>
          <cell r="N671" t="str">
            <v>FLOW</v>
          </cell>
          <cell r="O671" t="str">
            <v>UNPAID</v>
          </cell>
          <cell r="P671" t="str">
            <v>VIKRAM GAIKWAD</v>
          </cell>
          <cell r="Q671">
            <v>2829</v>
          </cell>
          <cell r="R671">
            <v>204</v>
          </cell>
          <cell r="S671">
            <v>0</v>
          </cell>
          <cell r="T671">
            <v>1800</v>
          </cell>
          <cell r="U671" t="str">
            <v>-</v>
          </cell>
          <cell r="V671">
            <v>1.6285951136389802E-2</v>
          </cell>
          <cell r="W671">
            <v>1.236562561168377E-3</v>
          </cell>
          <cell r="X671" t="str">
            <v>FLOW</v>
          </cell>
          <cell r="Y671" t="str">
            <v>RTP</v>
          </cell>
          <cell r="Z671" t="str">
            <v>-</v>
          </cell>
          <cell r="AA671" t="str">
            <v>RTP</v>
          </cell>
          <cell r="AB671" t="str">
            <v>Financail problem</v>
          </cell>
          <cell r="AD671" t="str">
            <v>CAVANA</v>
          </cell>
          <cell r="AF671" t="str">
            <v>-</v>
          </cell>
          <cell r="AH671" t="str">
            <v>TADIWALA ROAD</v>
          </cell>
          <cell r="AL671">
            <v>2967</v>
          </cell>
          <cell r="AM671">
            <v>2829</v>
          </cell>
          <cell r="AN671">
            <v>176</v>
          </cell>
          <cell r="AO671">
            <v>205</v>
          </cell>
          <cell r="AP671" t="str">
            <v>FLOW</v>
          </cell>
          <cell r="AU671" t="str">
            <v>NPA</v>
          </cell>
          <cell r="AV671" t="str">
            <v>MH12VS8556</v>
          </cell>
          <cell r="AW671" t="str">
            <v>PLEASURE PLUS FI DRS CAST</v>
          </cell>
          <cell r="AX671">
            <v>45384</v>
          </cell>
          <cell r="AY671">
            <v>24</v>
          </cell>
          <cell r="AZ671" t="str">
            <v>02.07.26</v>
          </cell>
          <cell r="BA671" t="str">
            <v>VIJAY NIKAM</v>
          </cell>
          <cell r="BI671">
            <v>1</v>
          </cell>
          <cell r="ER671">
            <v>1</v>
          </cell>
          <cell r="ES671">
            <v>1</v>
          </cell>
          <cell r="ET671" t="str">
            <v>ZBHT0012</v>
          </cell>
          <cell r="EU671" t="str">
            <v>G2ts-WHsIVm</v>
          </cell>
          <cell r="EV671" t="str">
            <v>Allocated</v>
          </cell>
          <cell r="EW671" t="str">
            <v>Door Locked (NC_DL)</v>
          </cell>
          <cell r="EX671" t="str">
            <v>Nc</v>
          </cell>
          <cell r="EY671">
            <v>46206</v>
          </cell>
        </row>
        <row r="672">
          <cell r="A672">
            <v>465932490</v>
          </cell>
          <cell r="B672" t="str">
            <v>SHUBHANGI RAHUL SONWANE</v>
          </cell>
          <cell r="I672">
            <v>2198</v>
          </cell>
          <cell r="J672">
            <v>2841</v>
          </cell>
          <cell r="K672">
            <v>-3569</v>
          </cell>
          <cell r="L672">
            <v>5039</v>
          </cell>
          <cell r="M672">
            <v>4</v>
          </cell>
          <cell r="N672" t="str">
            <v>FLOW</v>
          </cell>
          <cell r="O672" t="str">
            <v>UNPAID</v>
          </cell>
          <cell r="P672" t="str">
            <v>AMOL DHUMAL</v>
          </cell>
          <cell r="Q672">
            <v>2798</v>
          </cell>
          <cell r="R672">
            <v>184</v>
          </cell>
          <cell r="S672">
            <v>0</v>
          </cell>
          <cell r="T672">
            <v>1948.37</v>
          </cell>
          <cell r="U672" t="str">
            <v>FLOW</v>
          </cell>
          <cell r="V672">
            <v>7.5744860556906102E-3</v>
          </cell>
          <cell r="W672">
            <v>1.077941952848954E-3</v>
          </cell>
          <cell r="X672" t="str">
            <v xml:space="preserve">STABLE </v>
          </cell>
          <cell r="Y672" t="str">
            <v>PTP</v>
          </cell>
          <cell r="Z672" t="str">
            <v>PTP</v>
          </cell>
          <cell r="AA672" t="str">
            <v>PTP</v>
          </cell>
          <cell r="AC672">
            <v>20</v>
          </cell>
          <cell r="AD672" t="str">
            <v>CAVA</v>
          </cell>
          <cell r="AF672" t="str">
            <v>-</v>
          </cell>
          <cell r="AH672" t="str">
            <v>SHIRUR</v>
          </cell>
          <cell r="AL672">
            <v>2841</v>
          </cell>
          <cell r="AM672">
            <v>2798</v>
          </cell>
          <cell r="AN672">
            <v>117</v>
          </cell>
          <cell r="AO672">
            <v>146</v>
          </cell>
          <cell r="AP672" t="str">
            <v>FLOW</v>
          </cell>
          <cell r="AU672" t="str">
            <v>NPA</v>
          </cell>
          <cell r="AV672" t="str">
            <v>MH12WV1577</v>
          </cell>
          <cell r="AW672" t="str">
            <v>HONDA SHINE DRUM BSVI</v>
          </cell>
          <cell r="AX672">
            <v>45763</v>
          </cell>
          <cell r="AY672">
            <v>12</v>
          </cell>
          <cell r="AZ672" t="str">
            <v>02.07.26</v>
          </cell>
          <cell r="BA672" t="str">
            <v>KAILASH ATKARI</v>
          </cell>
          <cell r="BL672">
            <v>1</v>
          </cell>
          <cell r="ER672">
            <v>1</v>
          </cell>
          <cell r="ES672">
            <v>1</v>
          </cell>
          <cell r="ET672" t="str">
            <v>ZBHT0024</v>
          </cell>
          <cell r="EU672" t="str">
            <v>kPgMMd_LbN7</v>
          </cell>
          <cell r="EV672" t="str">
            <v>Allocated</v>
          </cell>
          <cell r="EW672" t="str">
            <v>Left Message (LMCB)</v>
          </cell>
          <cell r="EX672" t="str">
            <v xml:space="preserve">Meet husband </v>
          </cell>
          <cell r="EY672">
            <v>46207</v>
          </cell>
        </row>
        <row r="673">
          <cell r="A673">
            <v>458457415</v>
          </cell>
          <cell r="B673" t="str">
            <v>MANJIT RAMBACHCHAN SAHANI</v>
          </cell>
          <cell r="I673">
            <v>2403</v>
          </cell>
          <cell r="J673">
            <v>2403</v>
          </cell>
          <cell r="K673">
            <v>2489</v>
          </cell>
          <cell r="L673">
            <v>4806</v>
          </cell>
          <cell r="M673">
            <v>2</v>
          </cell>
          <cell r="N673" t="str">
            <v>FLOW</v>
          </cell>
          <cell r="O673" t="str">
            <v>UNPAID</v>
          </cell>
          <cell r="P673" t="str">
            <v>SACHIN INGALE</v>
          </cell>
          <cell r="Q673">
            <v>2359.13</v>
          </cell>
          <cell r="R673">
            <v>86</v>
          </cell>
          <cell r="S673">
            <v>0</v>
          </cell>
          <cell r="T673">
            <v>450</v>
          </cell>
          <cell r="U673" t="str">
            <v>-</v>
          </cell>
          <cell r="V673">
            <v>1.1741871056374699E-2</v>
          </cell>
          <cell r="W673">
            <v>4.3863366586428224E-4</v>
          </cell>
          <cell r="X673" t="str">
            <v>FLOW</v>
          </cell>
          <cell r="Y673" t="str">
            <v>KIV</v>
          </cell>
          <cell r="Z673" t="str">
            <v>-</v>
          </cell>
          <cell r="AA673" t="str">
            <v>KIV</v>
          </cell>
          <cell r="AF673" t="str">
            <v>-</v>
          </cell>
          <cell r="AH673" t="str">
            <v>MAVAL</v>
          </cell>
          <cell r="AL673">
            <v>2403</v>
          </cell>
          <cell r="AM673">
            <v>2359.13</v>
          </cell>
          <cell r="AN673">
            <v>57</v>
          </cell>
          <cell r="AO673">
            <v>86</v>
          </cell>
          <cell r="AP673" t="str">
            <v>FLOW</v>
          </cell>
          <cell r="AU673" t="str">
            <v>REGULAR</v>
          </cell>
          <cell r="AV673" t="str">
            <v>MH14KC7671</v>
          </cell>
          <cell r="AW673" t="str">
            <v>TVS XL 100 COM ITS</v>
          </cell>
          <cell r="AX673">
            <v>45085</v>
          </cell>
          <cell r="AY673">
            <v>36</v>
          </cell>
          <cell r="AZ673" t="str">
            <v>02.07.26</v>
          </cell>
          <cell r="BA673" t="str">
            <v>VIJAY NIKAM</v>
          </cell>
          <cell r="ER673">
            <v>0</v>
          </cell>
          <cell r="ES673" t="str">
            <v/>
          </cell>
          <cell r="ET673" t="str">
            <v>ZBHT0013</v>
          </cell>
          <cell r="EU673" t="str">
            <v>k6ZoSLl_97</v>
          </cell>
          <cell r="EV673" t="str">
            <v>Allocated</v>
          </cell>
          <cell r="EW673" t="e">
            <v>#N/A</v>
          </cell>
          <cell r="EX673" t="e">
            <v>#N/A</v>
          </cell>
          <cell r="EY673" t="e">
            <v>#N/A</v>
          </cell>
        </row>
        <row r="674">
          <cell r="A674">
            <v>140583201</v>
          </cell>
          <cell r="B674" t="str">
            <v>POOJA AKSHAY MHETRE</v>
          </cell>
          <cell r="C674" t="str">
            <v>ONLINE</v>
          </cell>
          <cell r="D674" t="str">
            <v>02.07.26</v>
          </cell>
          <cell r="E674">
            <v>2650</v>
          </cell>
          <cell r="I674">
            <v>3495</v>
          </cell>
          <cell r="J674">
            <v>2258</v>
          </cell>
          <cell r="K674">
            <v>2612</v>
          </cell>
          <cell r="L674">
            <v>3103</v>
          </cell>
          <cell r="M674">
            <v>3</v>
          </cell>
          <cell r="N674" t="str">
            <v>RB</v>
          </cell>
          <cell r="O674" t="str">
            <v>PAID</v>
          </cell>
          <cell r="P674" t="str">
            <v>SACHIN KHAPRE</v>
          </cell>
          <cell r="Q674">
            <v>2258</v>
          </cell>
          <cell r="R674">
            <v>354</v>
          </cell>
          <cell r="S674">
            <v>0</v>
          </cell>
          <cell r="T674">
            <v>6300</v>
          </cell>
          <cell r="U674" t="str">
            <v>03.06.26</v>
          </cell>
          <cell r="V674">
            <v>0.17060823573857198</v>
          </cell>
          <cell r="W674">
            <v>7.2317638000637149E-4</v>
          </cell>
          <cell r="X674" t="str">
            <v>RB</v>
          </cell>
          <cell r="Y674" t="str">
            <v>PAID</v>
          </cell>
          <cell r="Z674" t="str">
            <v>PAID</v>
          </cell>
          <cell r="AA674" t="str">
            <v>PAID</v>
          </cell>
          <cell r="AF674" t="str">
            <v>-</v>
          </cell>
          <cell r="AH674" t="str">
            <v>PIMPARI</v>
          </cell>
          <cell r="AL674">
            <v>2258</v>
          </cell>
          <cell r="AM674">
            <v>2258</v>
          </cell>
          <cell r="AN674">
            <v>86</v>
          </cell>
          <cell r="AO674">
            <v>24</v>
          </cell>
          <cell r="AP674" t="str">
            <v>STABLE</v>
          </cell>
          <cell r="AU674" t="str">
            <v>REGULAR</v>
          </cell>
          <cell r="AV674" t="str">
            <v>MH14KT6733</v>
          </cell>
          <cell r="AW674" t="str">
            <v>ACCESS SPL ED DISC CBS BT BSVI</v>
          </cell>
          <cell r="AX674">
            <v>45027</v>
          </cell>
          <cell r="AY674">
            <v>36</v>
          </cell>
          <cell r="AZ674" t="str">
            <v>02.07.26</v>
          </cell>
          <cell r="BA674" t="str">
            <v>KAILASH ATKARI</v>
          </cell>
          <cell r="BC674">
            <v>1</v>
          </cell>
          <cell r="CS674">
            <v>1</v>
          </cell>
          <cell r="ER674">
            <v>2</v>
          </cell>
          <cell r="ES674">
            <v>1</v>
          </cell>
          <cell r="ET674" t="str">
            <v>ZBHT0015</v>
          </cell>
          <cell r="EU674" t="e">
            <v>#N/A</v>
          </cell>
          <cell r="EV674" t="str">
            <v>Allocated</v>
          </cell>
          <cell r="EW674" t="str">
            <v>Promise To Pay (PTP)</v>
          </cell>
          <cell r="EX674" t="str">
            <v>Visited at customer residence address. Customer not meet at home discus about due amount with customer husband. Customer husband promise to pay emi after 1/2 days. Vehicle with husband.</v>
          </cell>
          <cell r="EY674">
            <v>46206</v>
          </cell>
        </row>
        <row r="675">
          <cell r="A675">
            <v>453528907</v>
          </cell>
          <cell r="B675" t="str">
            <v>PARTHA SARATHI SWAIN</v>
          </cell>
          <cell r="I675">
            <v>2284</v>
          </cell>
          <cell r="J675">
            <v>2284</v>
          </cell>
          <cell r="K675">
            <v>2307</v>
          </cell>
          <cell r="L675">
            <v>4568</v>
          </cell>
          <cell r="M675">
            <v>1</v>
          </cell>
          <cell r="N675" t="str">
            <v>FLOW</v>
          </cell>
          <cell r="O675" t="str">
            <v>UNPAID</v>
          </cell>
          <cell r="P675" t="str">
            <v>SWAPNIL JADHAV</v>
          </cell>
          <cell r="Q675">
            <v>2247</v>
          </cell>
          <cell r="R675">
            <v>23</v>
          </cell>
          <cell r="S675">
            <v>0</v>
          </cell>
          <cell r="T675">
            <v>4481</v>
          </cell>
          <cell r="U675" t="str">
            <v>-</v>
          </cell>
          <cell r="V675">
            <v>1.9364395725758204E-3</v>
          </cell>
          <cell r="W675">
            <v>1.1834883634794432E-4</v>
          </cell>
          <cell r="X675" t="str">
            <v>FLOW</v>
          </cell>
          <cell r="Y675" t="str">
            <v>NC</v>
          </cell>
          <cell r="Z675" t="str">
            <v>-</v>
          </cell>
          <cell r="AA675" t="str">
            <v>NC</v>
          </cell>
          <cell r="AB675" t="str">
            <v>Shifted</v>
          </cell>
          <cell r="AD675" t="str">
            <v>CNAVNA</v>
          </cell>
          <cell r="AF675" t="str">
            <v>-</v>
          </cell>
          <cell r="AH675" t="str">
            <v>AMBEGAON BK</v>
          </cell>
          <cell r="AL675">
            <v>2284</v>
          </cell>
          <cell r="AM675">
            <v>2247</v>
          </cell>
          <cell r="AN675">
            <v>26</v>
          </cell>
          <cell r="AO675">
            <v>55</v>
          </cell>
          <cell r="AP675" t="str">
            <v>FLOW</v>
          </cell>
          <cell r="AU675" t="str">
            <v>NPA</v>
          </cell>
          <cell r="AV675" t="str">
            <v>MH12UH7279</v>
          </cell>
          <cell r="AW675" t="str">
            <v>TVS JUPITER 125 DISC</v>
          </cell>
          <cell r="AX675">
            <v>44709</v>
          </cell>
          <cell r="AY675">
            <v>48</v>
          </cell>
          <cell r="AZ675" t="str">
            <v>02.07.26</v>
          </cell>
          <cell r="BA675" t="str">
            <v>VIJAY NIKAM</v>
          </cell>
          <cell r="BR675">
            <v>1</v>
          </cell>
          <cell r="ER675">
            <v>1</v>
          </cell>
          <cell r="ES675">
            <v>1</v>
          </cell>
          <cell r="ET675" t="str">
            <v>DUWT0031</v>
          </cell>
          <cell r="EU675" t="str">
            <v>BPaGkG4GXOJ7</v>
          </cell>
          <cell r="EV675" t="str">
            <v>Allocated</v>
          </cell>
          <cell r="EW675" t="str">
            <v>Door Locked (NC_DL)</v>
          </cell>
          <cell r="EX675" t="str">
            <v xml:space="preserve">Customer house is door locked </v>
          </cell>
          <cell r="EY675">
            <v>46209</v>
          </cell>
        </row>
        <row r="676">
          <cell r="A676">
            <v>136642359</v>
          </cell>
          <cell r="B676" t="str">
            <v>MAHENDRA  SINGH</v>
          </cell>
          <cell r="C676" t="str">
            <v>ONLINE</v>
          </cell>
          <cell r="D676" t="str">
            <v>04.07.26</v>
          </cell>
          <cell r="E676">
            <v>7553</v>
          </cell>
          <cell r="H676" t="str">
            <v>BANK RB 08</v>
          </cell>
          <cell r="I676">
            <v>2559</v>
          </cell>
          <cell r="J676">
            <v>2155</v>
          </cell>
          <cell r="K676">
            <v>2608</v>
          </cell>
          <cell r="L676">
            <v>-2839</v>
          </cell>
          <cell r="M676">
            <v>6</v>
          </cell>
          <cell r="N676" t="str">
            <v>RB</v>
          </cell>
          <cell r="O676" t="str">
            <v>PAID</v>
          </cell>
          <cell r="P676" t="str">
            <v>SACHIN KHAPRE</v>
          </cell>
          <cell r="Q676">
            <v>2155</v>
          </cell>
          <cell r="R676">
            <v>453</v>
          </cell>
          <cell r="S676">
            <v>0</v>
          </cell>
          <cell r="T676">
            <v>4942</v>
          </cell>
          <cell r="U676" t="str">
            <v>-</v>
          </cell>
          <cell r="V676">
            <v>5.4914392157562268E-2</v>
          </cell>
          <cell r="W676">
            <v>9.4195557416679122E-4</v>
          </cell>
          <cell r="X676" t="str">
            <v>RB</v>
          </cell>
          <cell r="Y676" t="str">
            <v>PAID</v>
          </cell>
          <cell r="Z676" t="str">
            <v>-</v>
          </cell>
          <cell r="AA676" t="str">
            <v>PAID</v>
          </cell>
          <cell r="AF676" t="str">
            <v>-</v>
          </cell>
          <cell r="AH676" t="str">
            <v>KALEWADI</v>
          </cell>
          <cell r="AL676">
            <v>2155</v>
          </cell>
          <cell r="AM676">
            <v>2155</v>
          </cell>
          <cell r="AN676">
            <v>176</v>
          </cell>
          <cell r="AO676">
            <v>0</v>
          </cell>
          <cell r="AP676" t="str">
            <v>RB</v>
          </cell>
          <cell r="AU676" t="str">
            <v>NPA</v>
          </cell>
          <cell r="AW676" t="str">
            <v>HF DELUXE BS6 I3S DRUM SELF CAST</v>
          </cell>
          <cell r="AX676">
            <v>44917</v>
          </cell>
          <cell r="AY676">
            <v>36</v>
          </cell>
          <cell r="AZ676" t="str">
            <v>02.07.26</v>
          </cell>
          <cell r="BA676" t="str">
            <v>KAILASH ATKARI</v>
          </cell>
          <cell r="BL676">
            <v>1</v>
          </cell>
          <cell r="ER676">
            <v>1</v>
          </cell>
          <cell r="ES676">
            <v>1</v>
          </cell>
          <cell r="ET676" t="str">
            <v>DUWT0030</v>
          </cell>
          <cell r="EU676" t="str">
            <v>BPdwkuWG-c</v>
          </cell>
          <cell r="EV676" t="str">
            <v>Allocated</v>
          </cell>
          <cell r="EW676" t="str">
            <v>Shifted (NC_SFTD)</v>
          </cell>
          <cell r="EX676" t="str">
            <v>Visited at customer residence address. Customer is shiffted other place long time many people sd. Vehicle with him.</v>
          </cell>
          <cell r="EY676">
            <v>46207</v>
          </cell>
        </row>
        <row r="677">
          <cell r="A677">
            <v>462216543</v>
          </cell>
          <cell r="B677" t="str">
            <v>GULFAM</v>
          </cell>
          <cell r="I677">
            <v>4121</v>
          </cell>
          <cell r="J677">
            <v>2011</v>
          </cell>
          <cell r="K677">
            <v>2526</v>
          </cell>
          <cell r="L677">
            <v>6132</v>
          </cell>
          <cell r="M677">
            <v>4</v>
          </cell>
          <cell r="N677" t="str">
            <v>FLOW</v>
          </cell>
          <cell r="O677" t="str">
            <v>UNPAID</v>
          </cell>
          <cell r="P677" t="str">
            <v>NITIN KADAM</v>
          </cell>
          <cell r="Q677">
            <v>2011</v>
          </cell>
          <cell r="R677">
            <v>515</v>
          </cell>
          <cell r="S677">
            <v>0</v>
          </cell>
          <cell r="T677">
            <v>1769</v>
          </cell>
          <cell r="U677" t="str">
            <v>FLOW</v>
          </cell>
          <cell r="V677">
            <v>6.7686804304355691E-3</v>
          </cell>
          <cell r="W677">
            <v>7.7474670020702169E-4</v>
          </cell>
          <cell r="X677" t="str">
            <v>FLOW</v>
          </cell>
          <cell r="Y677" t="str">
            <v>NC</v>
          </cell>
          <cell r="Z677" t="str">
            <v>NC</v>
          </cell>
          <cell r="AA677" t="str">
            <v>NC</v>
          </cell>
          <cell r="AB677" t="str">
            <v>Shifted</v>
          </cell>
          <cell r="AD677" t="str">
            <v>CNAVNA</v>
          </cell>
          <cell r="AF677" t="str">
            <v>-</v>
          </cell>
          <cell r="AH677" t="str">
            <v>THERGAON</v>
          </cell>
          <cell r="AL677">
            <v>2011</v>
          </cell>
          <cell r="AM677">
            <v>2011</v>
          </cell>
          <cell r="AN677">
            <v>118</v>
          </cell>
          <cell r="AO677">
            <v>147</v>
          </cell>
          <cell r="AP677" t="str">
            <v>FLOW</v>
          </cell>
          <cell r="AU677" t="str">
            <v>NPA</v>
          </cell>
          <cell r="AV677" t="str">
            <v>MH14LK8042</v>
          </cell>
          <cell r="AW677" t="str">
            <v>SPLENDOR PLUS I3S XTEC</v>
          </cell>
          <cell r="AX677">
            <v>45364</v>
          </cell>
          <cell r="AY677">
            <v>24</v>
          </cell>
          <cell r="AZ677" t="str">
            <v>02.07.26</v>
          </cell>
          <cell r="BA677" t="str">
            <v>KAILASH ATKARI</v>
          </cell>
          <cell r="BI677">
            <v>1</v>
          </cell>
          <cell r="ER677">
            <v>1</v>
          </cell>
          <cell r="ES677">
            <v>1</v>
          </cell>
          <cell r="ET677" t="str">
            <v>ZBHT0011</v>
          </cell>
          <cell r="EU677" t="str">
            <v>APGX7f4Iu7</v>
          </cell>
          <cell r="EV677" t="str">
            <v>Allocated</v>
          </cell>
          <cell r="EW677" t="str">
            <v>Shifted (NC_SFTD)</v>
          </cell>
          <cell r="EX677" t="str">
            <v xml:space="preserve">Visit cm residence address cm shifted for a long time </v>
          </cell>
          <cell r="EY677">
            <v>46206</v>
          </cell>
        </row>
        <row r="678">
          <cell r="A678">
            <v>463259758</v>
          </cell>
          <cell r="B678" t="str">
            <v>ARIFA MIRASAHAB SHAIKH</v>
          </cell>
          <cell r="C678" t="str">
            <v>ONLINE</v>
          </cell>
          <cell r="D678" t="str">
            <v>03.07.26</v>
          </cell>
          <cell r="E678">
            <v>2955</v>
          </cell>
          <cell r="I678">
            <v>2467</v>
          </cell>
          <cell r="J678">
            <v>1942</v>
          </cell>
          <cell r="K678">
            <v>1983</v>
          </cell>
          <cell r="L678">
            <v>1454</v>
          </cell>
          <cell r="M678">
            <v>1</v>
          </cell>
          <cell r="N678" t="str">
            <v>RB</v>
          </cell>
          <cell r="O678" t="str">
            <v>PAID</v>
          </cell>
          <cell r="P678" t="str">
            <v>VIKRAM GAIKWAD</v>
          </cell>
          <cell r="Q678">
            <v>1942</v>
          </cell>
          <cell r="R678">
            <v>41</v>
          </cell>
          <cell r="S678">
            <v>0</v>
          </cell>
          <cell r="T678">
            <v>900</v>
          </cell>
          <cell r="U678" t="str">
            <v>08.06.26</v>
          </cell>
          <cell r="V678">
            <v>1.3245577856067497E-3</v>
          </cell>
          <cell r="W678">
            <v>1.0228457507241116E-4</v>
          </cell>
          <cell r="X678" t="str">
            <v>RB</v>
          </cell>
          <cell r="Y678" t="str">
            <v>PAID</v>
          </cell>
          <cell r="Z678" t="str">
            <v>PAID</v>
          </cell>
          <cell r="AA678" t="str">
            <v>PAID</v>
          </cell>
          <cell r="AF678" t="str">
            <v>-</v>
          </cell>
          <cell r="AH678" t="str">
            <v>TADIWALA ROAD</v>
          </cell>
          <cell r="AL678">
            <v>1942</v>
          </cell>
          <cell r="AM678">
            <v>1942</v>
          </cell>
          <cell r="AN678">
            <v>25</v>
          </cell>
          <cell r="AO678">
            <v>0</v>
          </cell>
          <cell r="AP678" t="str">
            <v>RB</v>
          </cell>
          <cell r="AU678" t="str">
            <v>NPA</v>
          </cell>
          <cell r="AV678" t="str">
            <v>MH12UR3151</v>
          </cell>
          <cell r="AW678" t="str">
            <v>HONDA ACTIVA 6G DLX BS VI</v>
          </cell>
          <cell r="AX678">
            <v>45463</v>
          </cell>
          <cell r="AY678">
            <v>24</v>
          </cell>
          <cell r="AZ678" t="str">
            <v>02.07.26</v>
          </cell>
          <cell r="BA678" t="str">
            <v>VIJAY NIKAM</v>
          </cell>
          <cell r="BI678">
            <v>1</v>
          </cell>
          <cell r="ER678">
            <v>1</v>
          </cell>
          <cell r="ES678">
            <v>1</v>
          </cell>
          <cell r="ET678" t="str">
            <v>ZBHT0012</v>
          </cell>
          <cell r="EU678" t="str">
            <v>B2-TVeZF657</v>
          </cell>
          <cell r="EV678" t="str">
            <v>Allocated</v>
          </cell>
          <cell r="EW678" t="str">
            <v>Left Message (LMCB)</v>
          </cell>
          <cell r="EX678" t="str">
            <v>Lm</v>
          </cell>
          <cell r="EY678">
            <v>46206</v>
          </cell>
        </row>
        <row r="679">
          <cell r="A679">
            <v>458035947</v>
          </cell>
          <cell r="B679" t="str">
            <v>BAPU KISAN BHUJBAL</v>
          </cell>
          <cell r="I679">
            <v>3169</v>
          </cell>
          <cell r="J679">
            <v>1847</v>
          </cell>
          <cell r="K679">
            <v>1977</v>
          </cell>
          <cell r="L679">
            <v>5016</v>
          </cell>
          <cell r="M679">
            <v>2</v>
          </cell>
          <cell r="N679" t="str">
            <v>FLOW</v>
          </cell>
          <cell r="O679" t="str">
            <v>UNPAID</v>
          </cell>
          <cell r="P679" t="str">
            <v>AMOL DHUMAL</v>
          </cell>
          <cell r="Q679">
            <v>1847</v>
          </cell>
          <cell r="R679">
            <v>130</v>
          </cell>
          <cell r="S679">
            <v>0</v>
          </cell>
          <cell r="T679">
            <v>6300</v>
          </cell>
          <cell r="U679" t="str">
            <v>FLOW</v>
          </cell>
          <cell r="V679">
            <v>2.8034337585941486E-3</v>
          </cell>
          <cell r="W679">
            <v>3.4341319929437092E-4</v>
          </cell>
          <cell r="X679" t="str">
            <v>FLOW</v>
          </cell>
          <cell r="Y679" t="str">
            <v>BPTP</v>
          </cell>
          <cell r="Z679" t="str">
            <v>BPTP</v>
          </cell>
          <cell r="AA679" t="str">
            <v>BPTP</v>
          </cell>
          <cell r="AD679" t="str">
            <v>CAVA</v>
          </cell>
          <cell r="AF679" t="str">
            <v>-</v>
          </cell>
          <cell r="AH679" t="str">
            <v>SHIRUR</v>
          </cell>
          <cell r="AL679">
            <v>1847</v>
          </cell>
          <cell r="AM679">
            <v>1847</v>
          </cell>
          <cell r="AN679">
            <v>57</v>
          </cell>
          <cell r="AO679">
            <v>86</v>
          </cell>
          <cell r="AP679" t="str">
            <v>FLOW</v>
          </cell>
          <cell r="AU679" t="str">
            <v>NPA</v>
          </cell>
          <cell r="AW679" t="str">
            <v>HF DELUXE DRUM SELF CAST ALL BLACK</v>
          </cell>
          <cell r="AX679">
            <v>45055</v>
          </cell>
          <cell r="AY679">
            <v>36</v>
          </cell>
          <cell r="AZ679" t="str">
            <v>02.07.26</v>
          </cell>
          <cell r="BA679" t="str">
            <v>KAILASH ATKARI</v>
          </cell>
          <cell r="BL679">
            <v>1</v>
          </cell>
          <cell r="ER679">
            <v>1</v>
          </cell>
          <cell r="ES679">
            <v>1</v>
          </cell>
          <cell r="ET679" t="str">
            <v>ZBHT0024</v>
          </cell>
          <cell r="EU679" t="str">
            <v>GoAGkH7z_Ng7</v>
          </cell>
          <cell r="EV679" t="str">
            <v>Allocated</v>
          </cell>
          <cell r="EW679" t="str">
            <v>Door Locked (NC_DL)</v>
          </cell>
          <cell r="EX679" t="str">
            <v xml:space="preserve">Door lock </v>
          </cell>
          <cell r="EY679">
            <v>46207</v>
          </cell>
        </row>
        <row r="680">
          <cell r="A680">
            <v>462905638</v>
          </cell>
          <cell r="B680" t="str">
            <v>PRAMOD SHASHIKANT DOKE</v>
          </cell>
          <cell r="I680">
            <v>1420</v>
          </cell>
          <cell r="J680">
            <v>1767</v>
          </cell>
          <cell r="K680">
            <v>-945</v>
          </cell>
          <cell r="L680">
            <v>3187</v>
          </cell>
          <cell r="M680">
            <v>3</v>
          </cell>
          <cell r="N680" t="str">
            <v>FLOW</v>
          </cell>
          <cell r="O680" t="str">
            <v>UNPAID</v>
          </cell>
          <cell r="P680" t="str">
            <v>HARIDAS DIVATE</v>
          </cell>
          <cell r="Q680">
            <v>1738</v>
          </cell>
          <cell r="R680">
            <v>128</v>
          </cell>
          <cell r="S680">
            <v>0</v>
          </cell>
          <cell r="T680">
            <v>5234</v>
          </cell>
          <cell r="U680" t="str">
            <v>FLOW</v>
          </cell>
          <cell r="V680">
            <v>1.3645606789827821E-2</v>
          </cell>
          <cell r="W680">
            <v>5.5663443244068805E-4</v>
          </cell>
          <cell r="X680" t="str">
            <v>FLOW</v>
          </cell>
          <cell r="Y680" t="str">
            <v>BPTP</v>
          </cell>
          <cell r="Z680" t="str">
            <v>BPTP</v>
          </cell>
          <cell r="AA680" t="str">
            <v>BPTP</v>
          </cell>
          <cell r="AB680" t="str">
            <v>Financail problem</v>
          </cell>
          <cell r="AD680" t="str">
            <v>CAVA</v>
          </cell>
          <cell r="AF680" t="str">
            <v>-</v>
          </cell>
          <cell r="AH680" t="str">
            <v>OTUR</v>
          </cell>
          <cell r="AL680">
            <v>1767</v>
          </cell>
          <cell r="AM680">
            <v>1738</v>
          </cell>
          <cell r="AN680">
            <v>86</v>
          </cell>
          <cell r="AO680">
            <v>115</v>
          </cell>
          <cell r="AP680" t="str">
            <v>FLOW</v>
          </cell>
          <cell r="AU680" t="str">
            <v>REGULAR</v>
          </cell>
          <cell r="AV680" t="str">
            <v>MH14KH7216</v>
          </cell>
          <cell r="AW680" t="str">
            <v>HONDA ACTIVA 6G DLX BS VI</v>
          </cell>
          <cell r="AX680">
            <v>45427</v>
          </cell>
          <cell r="AY680">
            <v>24</v>
          </cell>
          <cell r="AZ680" t="str">
            <v>02.07.26</v>
          </cell>
          <cell r="BA680" t="str">
            <v>KAILASH ATKARI</v>
          </cell>
          <cell r="BR680">
            <v>1</v>
          </cell>
          <cell r="ER680">
            <v>1</v>
          </cell>
          <cell r="ES680">
            <v>1</v>
          </cell>
          <cell r="ET680" t="str">
            <v>ZBHT0021</v>
          </cell>
          <cell r="EU680" t="str">
            <v>k2lNLBj_NM7</v>
          </cell>
          <cell r="EV680" t="str">
            <v>Allocated</v>
          </cell>
          <cell r="EW680" t="str">
            <v>Left Message (LMCB)</v>
          </cell>
          <cell r="EX680" t="str">
            <v xml:space="preserve">Lmcb father </v>
          </cell>
          <cell r="EY680">
            <v>46209</v>
          </cell>
        </row>
        <row r="681">
          <cell r="A681">
            <v>139863935</v>
          </cell>
          <cell r="B681" t="str">
            <v>PRAVIN BALU AUTI</v>
          </cell>
          <cell r="I681">
            <v>3047</v>
          </cell>
          <cell r="J681">
            <v>1456</v>
          </cell>
          <cell r="K681">
            <v>2092</v>
          </cell>
          <cell r="L681">
            <v>4503</v>
          </cell>
          <cell r="M681">
            <v>4</v>
          </cell>
          <cell r="N681" t="str">
            <v>FLOW</v>
          </cell>
          <cell r="O681" t="str">
            <v>UNPAID</v>
          </cell>
          <cell r="P681" t="str">
            <v>HARIDAS DIVATE</v>
          </cell>
          <cell r="Q681">
            <v>1456</v>
          </cell>
          <cell r="R681">
            <v>636</v>
          </cell>
          <cell r="S681">
            <v>0</v>
          </cell>
          <cell r="T681">
            <v>4508</v>
          </cell>
          <cell r="U681" t="str">
            <v>23.06.26</v>
          </cell>
          <cell r="V681">
            <v>0.32938121124511077</v>
          </cell>
          <cell r="W681">
            <v>5.6093048011010625E-4</v>
          </cell>
          <cell r="X681" t="str">
            <v>FLOW</v>
          </cell>
          <cell r="Y681" t="str">
            <v>BPTP</v>
          </cell>
          <cell r="Z681" t="str">
            <v>NC</v>
          </cell>
          <cell r="AA681" t="str">
            <v>BPTP</v>
          </cell>
          <cell r="AC681">
            <v>26</v>
          </cell>
          <cell r="AD681" t="str">
            <v>CAVNA</v>
          </cell>
          <cell r="AF681" t="str">
            <v>-</v>
          </cell>
          <cell r="AH681" t="str">
            <v>JUNNAR</v>
          </cell>
          <cell r="AL681">
            <v>1456</v>
          </cell>
          <cell r="AM681">
            <v>1456</v>
          </cell>
          <cell r="AN681">
            <v>118</v>
          </cell>
          <cell r="AO681">
            <v>147</v>
          </cell>
          <cell r="AP681" t="str">
            <v>FLOW</v>
          </cell>
          <cell r="AU681" t="str">
            <v>NPA</v>
          </cell>
          <cell r="AV681" t="str">
            <v>MH14KR8415</v>
          </cell>
          <cell r="AW681" t="str">
            <v>HF DELUXE DRS C I3S FI</v>
          </cell>
          <cell r="AX681">
            <v>44998</v>
          </cell>
          <cell r="AY681">
            <v>36</v>
          </cell>
          <cell r="AZ681" t="str">
            <v>02.07.26</v>
          </cell>
          <cell r="BA681" t="str">
            <v>KAILASH ATKARI</v>
          </cell>
          <cell r="BI681">
            <v>1</v>
          </cell>
          <cell r="ER681">
            <v>1</v>
          </cell>
          <cell r="ES681">
            <v>1</v>
          </cell>
          <cell r="ET681" t="str">
            <v>ZBHT0021</v>
          </cell>
          <cell r="EU681" t="str">
            <v>B6Mk7fNO93</v>
          </cell>
          <cell r="EV681" t="str">
            <v>Allocated</v>
          </cell>
          <cell r="EW681" t="str">
            <v>Promise To Pay (PTP)</v>
          </cell>
          <cell r="EX681" t="str">
            <v>Ptp</v>
          </cell>
          <cell r="EY681">
            <v>46225</v>
          </cell>
        </row>
        <row r="682">
          <cell r="A682">
            <v>138395859</v>
          </cell>
          <cell r="B682" t="str">
            <v>RUTVIK SUNIL SHELKE</v>
          </cell>
          <cell r="C682" t="str">
            <v>COLLECT</v>
          </cell>
          <cell r="D682" t="str">
            <v>22.07.26</v>
          </cell>
          <cell r="E682">
            <v>3600</v>
          </cell>
          <cell r="I682">
            <v>3573</v>
          </cell>
          <cell r="J682">
            <v>1344</v>
          </cell>
          <cell r="K682">
            <v>2299</v>
          </cell>
          <cell r="L682">
            <v>1317</v>
          </cell>
          <cell r="M682">
            <v>5</v>
          </cell>
          <cell r="N682" t="str">
            <v>RB</v>
          </cell>
          <cell r="O682" t="str">
            <v>PAID</v>
          </cell>
          <cell r="P682" t="str">
            <v>HARIDAS DIVATE</v>
          </cell>
          <cell r="Q682">
            <v>1344</v>
          </cell>
          <cell r="R682">
            <v>955</v>
          </cell>
          <cell r="S682">
            <v>0</v>
          </cell>
          <cell r="T682">
            <v>5400</v>
          </cell>
          <cell r="U682" t="str">
            <v>20.06.26</v>
          </cell>
          <cell r="V682">
            <v>3.9473104542050311E-3</v>
          </cell>
          <cell r="W682">
            <v>6.0077718575099893E-4</v>
          </cell>
          <cell r="X682" t="str">
            <v xml:space="preserve">STABLE </v>
          </cell>
          <cell r="Y682" t="str">
            <v>PAID</v>
          </cell>
          <cell r="Z682" t="str">
            <v>PTP</v>
          </cell>
          <cell r="AA682" t="str">
            <v>PTP</v>
          </cell>
          <cell r="AC682">
            <v>25</v>
          </cell>
          <cell r="AD682" t="str">
            <v>CAVA</v>
          </cell>
          <cell r="AF682" t="str">
            <v>-</v>
          </cell>
          <cell r="AH682" t="str">
            <v>JUNNAR</v>
          </cell>
          <cell r="AL682">
            <v>1344</v>
          </cell>
          <cell r="AM682">
            <v>1344</v>
          </cell>
          <cell r="AN682">
            <v>145</v>
          </cell>
          <cell r="AO682">
            <v>0</v>
          </cell>
          <cell r="AP682" t="str">
            <v>RB</v>
          </cell>
          <cell r="AU682" t="str">
            <v>NPA</v>
          </cell>
          <cell r="AV682" t="str">
            <v>MH14KR4203</v>
          </cell>
          <cell r="AW682" t="str">
            <v>YAMAHA FZS WITH BLUETOOTH</v>
          </cell>
          <cell r="AX682">
            <v>44973</v>
          </cell>
          <cell r="AY682">
            <v>36</v>
          </cell>
          <cell r="AZ682" t="str">
            <v>02.07.26</v>
          </cell>
          <cell r="BA682" t="str">
            <v>KAILASH ATKARI</v>
          </cell>
          <cell r="BU682">
            <v>1</v>
          </cell>
          <cell r="BX682">
            <v>1</v>
          </cell>
          <cell r="DN682">
            <v>2</v>
          </cell>
          <cell r="ER682">
            <v>4</v>
          </cell>
          <cell r="ES682">
            <v>1</v>
          </cell>
          <cell r="ET682" t="str">
            <v>ZBHT0021</v>
          </cell>
          <cell r="EU682" t="str">
            <v>kocBsk4lBl87</v>
          </cell>
          <cell r="EV682" t="str">
            <v>Allocated</v>
          </cell>
          <cell r="EW682" t="str">
            <v>Promise To Pay (PTP)</v>
          </cell>
          <cell r="EX682" t="str">
            <v>Ptp</v>
          </cell>
          <cell r="EY682">
            <v>46227</v>
          </cell>
        </row>
        <row r="683">
          <cell r="A683">
            <v>465414331</v>
          </cell>
          <cell r="B683" t="str">
            <v>YOGESH SAHEBRAO WALHEKAR</v>
          </cell>
          <cell r="I683">
            <v>3009</v>
          </cell>
          <cell r="J683">
            <v>604</v>
          </cell>
          <cell r="K683">
            <v>688</v>
          </cell>
          <cell r="L683">
            <v>3613</v>
          </cell>
          <cell r="M683">
            <v>5</v>
          </cell>
          <cell r="N683" t="str">
            <v>FLOW</v>
          </cell>
          <cell r="O683" t="str">
            <v>UNPAID</v>
          </cell>
          <cell r="P683" t="str">
            <v>VIKRAM GAIKWAD</v>
          </cell>
          <cell r="Q683">
            <v>604</v>
          </cell>
          <cell r="R683">
            <v>84</v>
          </cell>
          <cell r="S683">
            <v>0</v>
          </cell>
          <cell r="T683">
            <v>4050</v>
          </cell>
          <cell r="U683" t="str">
            <v>FLOW</v>
          </cell>
          <cell r="V683">
            <v>2.955949742002847E-3</v>
          </cell>
          <cell r="W683">
            <v>2.6999212812024059E-4</v>
          </cell>
          <cell r="X683" t="str">
            <v>FLOW</v>
          </cell>
          <cell r="Y683" t="str">
            <v>LMCB</v>
          </cell>
          <cell r="Z683" t="str">
            <v>LMCB</v>
          </cell>
          <cell r="AA683" t="str">
            <v>LMCB</v>
          </cell>
          <cell r="AD683" t="str">
            <v>C</v>
          </cell>
          <cell r="AF683" t="str">
            <v>ELG</v>
          </cell>
          <cell r="AH683" t="str">
            <v>YERWADA</v>
          </cell>
          <cell r="AL683">
            <v>604</v>
          </cell>
          <cell r="AM683">
            <v>604</v>
          </cell>
          <cell r="AN683">
            <v>145</v>
          </cell>
          <cell r="AO683">
            <v>174</v>
          </cell>
          <cell r="AP683" t="str">
            <v>FLOW</v>
          </cell>
          <cell r="AU683" t="str">
            <v>NPA</v>
          </cell>
          <cell r="AV683" t="str">
            <v>MH12WV0314</v>
          </cell>
          <cell r="AW683" t="str">
            <v>HONDA ACTIVA 6G DLX BS VI</v>
          </cell>
          <cell r="AX683">
            <v>45692</v>
          </cell>
          <cell r="AY683">
            <v>12</v>
          </cell>
          <cell r="AZ683" t="str">
            <v>02.07.26</v>
          </cell>
          <cell r="BA683" t="str">
            <v>VIJAY NIKAM</v>
          </cell>
          <cell r="BI683">
            <v>1</v>
          </cell>
          <cell r="ER683">
            <v>1</v>
          </cell>
          <cell r="ES683">
            <v>1</v>
          </cell>
          <cell r="ET683" t="str">
            <v>ZBHT0012</v>
          </cell>
          <cell r="EU683" t="str">
            <v>G23A2kFC4OM7</v>
          </cell>
          <cell r="EV683" t="str">
            <v>Allocated</v>
          </cell>
          <cell r="EW683" t="str">
            <v>Left Message (LMCB)</v>
          </cell>
          <cell r="EX683" t="str">
            <v>Lm</v>
          </cell>
          <cell r="EY683">
            <v>46206</v>
          </cell>
        </row>
        <row r="684">
          <cell r="A684">
            <v>460501590</v>
          </cell>
          <cell r="B684" t="str">
            <v>SAGAR BHANUDAS BELE</v>
          </cell>
          <cell r="H684" t="str">
            <v>BANK STABLE 08</v>
          </cell>
          <cell r="I684">
            <v>3837</v>
          </cell>
          <cell r="J684">
            <v>429</v>
          </cell>
          <cell r="K684">
            <v>545</v>
          </cell>
          <cell r="L684">
            <v>4266</v>
          </cell>
          <cell r="M684">
            <v>2</v>
          </cell>
          <cell r="N684" t="str">
            <v>RB</v>
          </cell>
          <cell r="O684" t="str">
            <v>UNPAID</v>
          </cell>
          <cell r="P684" t="str">
            <v>SAGAR DONGRE</v>
          </cell>
          <cell r="Q684">
            <v>429</v>
          </cell>
          <cell r="R684">
            <v>116</v>
          </cell>
          <cell r="S684">
            <v>0</v>
          </cell>
          <cell r="T684">
            <v>6010.27</v>
          </cell>
          <cell r="U684" t="str">
            <v>STABLE</v>
          </cell>
          <cell r="V684">
            <v>1.3237063778580024E-2</v>
          </cell>
          <cell r="W684">
            <v>7.976408364769091E-5</v>
          </cell>
          <cell r="X684" t="str">
            <v>RB</v>
          </cell>
          <cell r="Y684" t="str">
            <v>PAID</v>
          </cell>
          <cell r="Z684" t="str">
            <v>PAID</v>
          </cell>
          <cell r="AA684" t="str">
            <v>PAID</v>
          </cell>
          <cell r="AF684" t="str">
            <v>-</v>
          </cell>
          <cell r="AH684" t="str">
            <v>GHODEGAON</v>
          </cell>
          <cell r="AL684">
            <v>429</v>
          </cell>
          <cell r="AM684">
            <v>429</v>
          </cell>
          <cell r="AN684">
            <v>57</v>
          </cell>
          <cell r="AO684">
            <v>0</v>
          </cell>
          <cell r="AP684" t="str">
            <v>RB</v>
          </cell>
          <cell r="AU684" t="str">
            <v>REGULAR</v>
          </cell>
          <cell r="AW684" t="str">
            <v>PASSION PLUS I3S DRS CAST</v>
          </cell>
          <cell r="AX684">
            <v>45236</v>
          </cell>
          <cell r="AY684">
            <v>30</v>
          </cell>
          <cell r="AZ684" t="str">
            <v>02.07.26</v>
          </cell>
          <cell r="BA684" t="str">
            <v>VIJAY NIKAM</v>
          </cell>
          <cell r="BU684">
            <v>1</v>
          </cell>
          <cell r="BX684">
            <v>1</v>
          </cell>
          <cell r="ER684">
            <v>2</v>
          </cell>
          <cell r="ES684">
            <v>1</v>
          </cell>
          <cell r="ET684" t="str">
            <v>DUWT0029</v>
          </cell>
          <cell r="EU684" t="str">
            <v>G2i7k2bbAb</v>
          </cell>
          <cell r="EV684" t="str">
            <v>Allocated</v>
          </cell>
          <cell r="EW684" t="str">
            <v>Door Locked (NC_DL)</v>
          </cell>
          <cell r="EX684" t="str">
            <v xml:space="preserve">Door locked </v>
          </cell>
          <cell r="EY684">
            <v>46210</v>
          </cell>
        </row>
        <row r="685">
          <cell r="A685">
            <v>139918071</v>
          </cell>
          <cell r="B685" t="str">
            <v>PRATHAMESH JAGANNATH SUPEKAR</v>
          </cell>
          <cell r="I685">
            <v>5583</v>
          </cell>
          <cell r="J685">
            <v>56</v>
          </cell>
          <cell r="K685">
            <v>59</v>
          </cell>
          <cell r="L685">
            <v>5639</v>
          </cell>
          <cell r="M685">
            <v>3</v>
          </cell>
          <cell r="N685" t="str">
            <v>FLOW</v>
          </cell>
          <cell r="O685" t="str">
            <v>UNPAID</v>
          </cell>
          <cell r="P685" t="str">
            <v>PARMESHWAR KOTULE</v>
          </cell>
          <cell r="Q685">
            <v>56</v>
          </cell>
          <cell r="R685">
            <v>3</v>
          </cell>
          <cell r="S685">
            <v>0</v>
          </cell>
          <cell r="T685">
            <v>5473</v>
          </cell>
          <cell r="U685" t="str">
            <v>FLOW</v>
          </cell>
          <cell r="V685">
            <v>2.7109979377051401E-4</v>
          </cell>
          <cell r="W685">
            <v>1.7935286660919754E-5</v>
          </cell>
          <cell r="X685" t="str">
            <v>FLOW</v>
          </cell>
          <cell r="Y685" t="str">
            <v>NC</v>
          </cell>
          <cell r="Z685" t="str">
            <v>NC</v>
          </cell>
          <cell r="AA685" t="str">
            <v>NC</v>
          </cell>
          <cell r="AB685" t="str">
            <v>Add not found</v>
          </cell>
          <cell r="AD685" t="str">
            <v>CNAVNA</v>
          </cell>
          <cell r="AF685" t="str">
            <v>-</v>
          </cell>
          <cell r="AH685" t="str">
            <v>TALEGAON DABADE</v>
          </cell>
          <cell r="AL685">
            <v>56</v>
          </cell>
          <cell r="AM685">
            <v>56</v>
          </cell>
          <cell r="AN685">
            <v>86</v>
          </cell>
          <cell r="AO685">
            <v>115</v>
          </cell>
          <cell r="AP685" t="str">
            <v>FLOW</v>
          </cell>
          <cell r="AU685" t="str">
            <v>NPA</v>
          </cell>
          <cell r="AV685" t="str">
            <v>MH14KT3263</v>
          </cell>
          <cell r="AW685" t="str">
            <v>YAMAHA MT15</v>
          </cell>
          <cell r="AX685">
            <v>45013</v>
          </cell>
          <cell r="AY685">
            <v>36</v>
          </cell>
          <cell r="AZ685" t="str">
            <v>02.07.26</v>
          </cell>
          <cell r="BA685" t="str">
            <v>VIJAY NIKAM</v>
          </cell>
          <cell r="BL685">
            <v>1</v>
          </cell>
          <cell r="CS685">
            <v>1</v>
          </cell>
          <cell r="DT685">
            <v>1</v>
          </cell>
          <cell r="ER685">
            <v>3</v>
          </cell>
          <cell r="ES685">
            <v>1</v>
          </cell>
          <cell r="ET685" t="str">
            <v>DUWT0027</v>
          </cell>
          <cell r="EU685" t="str">
            <v>B6qgSr9bA1</v>
          </cell>
          <cell r="EV685" t="str">
            <v>Allocated</v>
          </cell>
          <cell r="EW685" t="str">
            <v>Address Not Found (NC_ANF)</v>
          </cell>
          <cell r="EX685" t="str">
            <v xml:space="preserve">Visited to Customers residence address but short address so can't found Customer </v>
          </cell>
          <cell r="EY685">
            <v>46207</v>
          </cell>
        </row>
        <row r="686">
          <cell r="A686">
            <v>463889272</v>
          </cell>
          <cell r="B686" t="str">
            <v>DINESH MANSING RATHOD</v>
          </cell>
          <cell r="I686">
            <v>2396</v>
          </cell>
          <cell r="J686">
            <v>27</v>
          </cell>
          <cell r="K686">
            <v>44</v>
          </cell>
          <cell r="L686">
            <v>2423</v>
          </cell>
          <cell r="M686">
            <v>4</v>
          </cell>
          <cell r="N686" t="str">
            <v>FLOW</v>
          </cell>
          <cell r="O686" t="str">
            <v>UNPAID</v>
          </cell>
          <cell r="P686" t="str">
            <v>VIKRAM GAIKWAD</v>
          </cell>
          <cell r="Q686">
            <v>27</v>
          </cell>
          <cell r="R686">
            <v>17</v>
          </cell>
          <cell r="S686">
            <v>0</v>
          </cell>
          <cell r="T686">
            <v>2250</v>
          </cell>
          <cell r="U686" t="str">
            <v>-</v>
          </cell>
          <cell r="V686">
            <v>7.2739526276022364E-5</v>
          </cell>
          <cell r="W686">
            <v>1.040187016687697E-5</v>
          </cell>
          <cell r="X686" t="str">
            <v>FLOW</v>
          </cell>
          <cell r="Y686" t="str">
            <v>NC</v>
          </cell>
          <cell r="Z686" t="str">
            <v>-</v>
          </cell>
          <cell r="AA686" t="str">
            <v>NC</v>
          </cell>
          <cell r="AB686" t="str">
            <v>Add not found</v>
          </cell>
          <cell r="AF686" t="str">
            <v>-</v>
          </cell>
          <cell r="AH686" t="str">
            <v>DHANORI</v>
          </cell>
          <cell r="AL686">
            <v>27</v>
          </cell>
          <cell r="AM686">
            <v>27</v>
          </cell>
          <cell r="AN686">
            <v>117</v>
          </cell>
          <cell r="AO686">
            <v>146</v>
          </cell>
          <cell r="AP686" t="str">
            <v>FLOW</v>
          </cell>
          <cell r="AU686" t="str">
            <v>NPA</v>
          </cell>
          <cell r="AV686" t="str">
            <v>MH12VH2165</v>
          </cell>
          <cell r="AY686">
            <v>0</v>
          </cell>
          <cell r="AZ686" t="str">
            <v>02.07.26</v>
          </cell>
          <cell r="BA686" t="str">
            <v>VIJAY NIKAM</v>
          </cell>
          <cell r="EO686">
            <v>1</v>
          </cell>
          <cell r="ER686">
            <v>1</v>
          </cell>
          <cell r="ES686">
            <v>1</v>
          </cell>
          <cell r="ET686" t="str">
            <v>ZBHT0012</v>
          </cell>
          <cell r="EU686" t="e">
            <v>#N/A</v>
          </cell>
          <cell r="EV686" t="str">
            <v>Allocated</v>
          </cell>
          <cell r="EW686" t="e">
            <v>#N/A</v>
          </cell>
          <cell r="EX686" t="e">
            <v>#N/A</v>
          </cell>
          <cell r="EY686" t="e">
            <v>#N/A</v>
          </cell>
        </row>
        <row r="687">
          <cell r="A687">
            <v>457769120</v>
          </cell>
          <cell r="B687" t="str">
            <v>SARIKA DATTATRAY TIKHOLE</v>
          </cell>
          <cell r="I687">
            <v>3679</v>
          </cell>
          <cell r="J687">
            <v>25</v>
          </cell>
          <cell r="K687">
            <v>32</v>
          </cell>
          <cell r="L687">
            <v>3704</v>
          </cell>
          <cell r="M687">
            <v>3</v>
          </cell>
          <cell r="N687" t="str">
            <v>FLOW</v>
          </cell>
          <cell r="O687" t="str">
            <v>UNPAID</v>
          </cell>
          <cell r="P687" t="str">
            <v>SWAPNIL JADHAV</v>
          </cell>
          <cell r="Q687">
            <v>25</v>
          </cell>
          <cell r="R687">
            <v>7</v>
          </cell>
          <cell r="S687">
            <v>0</v>
          </cell>
          <cell r="T687">
            <v>5850</v>
          </cell>
          <cell r="U687" t="str">
            <v>-</v>
          </cell>
          <cell r="V687">
            <v>2.0086300387890562E-4</v>
          </cell>
          <cell r="W687">
            <v>8.0068244021963189E-6</v>
          </cell>
          <cell r="X687" t="str">
            <v>FLOW</v>
          </cell>
          <cell r="Y687" t="str">
            <v>-</v>
          </cell>
          <cell r="Z687" t="str">
            <v>-</v>
          </cell>
          <cell r="AA687" t="str">
            <v>-</v>
          </cell>
          <cell r="AF687" t="str">
            <v>-</v>
          </cell>
          <cell r="AH687" t="str">
            <v>KATRAJ</v>
          </cell>
          <cell r="AL687">
            <v>25</v>
          </cell>
          <cell r="AM687">
            <v>25</v>
          </cell>
          <cell r="AN687">
            <v>87</v>
          </cell>
          <cell r="AO687">
            <v>116</v>
          </cell>
          <cell r="AP687" t="str">
            <v>FLOW</v>
          </cell>
          <cell r="AU687" t="str">
            <v>NPA</v>
          </cell>
          <cell r="AV687" t="str">
            <v>MH12VK6318</v>
          </cell>
          <cell r="AW687" t="str">
            <v>SUZUKI BURGMAN STREET BT BSVI</v>
          </cell>
          <cell r="AX687">
            <v>45036</v>
          </cell>
          <cell r="AY687">
            <v>36</v>
          </cell>
          <cell r="AZ687" t="str">
            <v>02.07.26</v>
          </cell>
          <cell r="BA687" t="str">
            <v>VIJAY NIKAM</v>
          </cell>
          <cell r="BR687">
            <v>1</v>
          </cell>
          <cell r="ER687">
            <v>1</v>
          </cell>
          <cell r="ES687">
            <v>1</v>
          </cell>
          <cell r="ET687" t="str">
            <v>DUWT0031</v>
          </cell>
          <cell r="EU687" t="str">
            <v>AoTK4kSSGb</v>
          </cell>
          <cell r="EV687" t="str">
            <v>Allocated</v>
          </cell>
          <cell r="EW687" t="str">
            <v>Address Not Found (NC_ANF)</v>
          </cell>
          <cell r="EX687" t="str">
            <v xml:space="preserve">Customer address not found </v>
          </cell>
          <cell r="EY687">
            <v>46209</v>
          </cell>
        </row>
        <row r="688">
          <cell r="A688">
            <v>463886389</v>
          </cell>
          <cell r="B688" t="str">
            <v>ULHAS SHADANAN BADHE</v>
          </cell>
          <cell r="H688" t="str">
            <v>BANK RB 08</v>
          </cell>
          <cell r="I688">
            <v>2339</v>
          </cell>
          <cell r="J688">
            <v>15</v>
          </cell>
          <cell r="K688">
            <v>22</v>
          </cell>
          <cell r="L688">
            <v>2354</v>
          </cell>
          <cell r="M688">
            <v>4</v>
          </cell>
          <cell r="N688" t="str">
            <v>RB</v>
          </cell>
          <cell r="O688" t="str">
            <v>UNPAID</v>
          </cell>
          <cell r="P688" t="str">
            <v>HARIDAS DIVATE</v>
          </cell>
          <cell r="Q688">
            <v>15</v>
          </cell>
          <cell r="R688">
            <v>7</v>
          </cell>
          <cell r="S688">
            <v>0</v>
          </cell>
          <cell r="T688">
            <v>450</v>
          </cell>
          <cell r="U688" t="str">
            <v>FLOW</v>
          </cell>
          <cell r="V688">
            <v>3.3933503905746302E-3</v>
          </cell>
          <cell r="W688">
            <v>5.7788167593760945E-6</v>
          </cell>
          <cell r="X688" t="str">
            <v>RB</v>
          </cell>
          <cell r="Y688" t="str">
            <v>PAID</v>
          </cell>
          <cell r="Z688" t="str">
            <v>NC</v>
          </cell>
          <cell r="AA688" t="str">
            <v>RTP</v>
          </cell>
          <cell r="AB688" t="str">
            <v>Shifted</v>
          </cell>
          <cell r="AD688" t="str">
            <v>CAVNA</v>
          </cell>
          <cell r="AF688" t="str">
            <v>-</v>
          </cell>
          <cell r="AH688" t="str">
            <v>JUNNAR</v>
          </cell>
          <cell r="AL688">
            <v>15</v>
          </cell>
          <cell r="AM688">
            <v>15</v>
          </cell>
          <cell r="AN688">
            <v>117</v>
          </cell>
          <cell r="AO688">
            <v>0</v>
          </cell>
          <cell r="AP688" t="str">
            <v>RB</v>
          </cell>
          <cell r="AU688" t="str">
            <v>NPA</v>
          </cell>
          <cell r="AV688" t="str">
            <v>MH14KC2055</v>
          </cell>
          <cell r="AW688" t="str">
            <v>OKINAWA PRAISE PRO</v>
          </cell>
          <cell r="AX688">
            <v>45533</v>
          </cell>
          <cell r="AY688">
            <v>18</v>
          </cell>
          <cell r="AZ688" t="str">
            <v>02.07.26</v>
          </cell>
          <cell r="BA688" t="str">
            <v>KAILASH ATKARI</v>
          </cell>
          <cell r="BL688">
            <v>1</v>
          </cell>
          <cell r="ER688">
            <v>1</v>
          </cell>
          <cell r="ES688">
            <v>1</v>
          </cell>
          <cell r="ET688" t="str">
            <v>ZBHT0021</v>
          </cell>
          <cell r="EU688" t="str">
            <v>k2Wi4Cd-oS</v>
          </cell>
          <cell r="EV688" t="str">
            <v>Allocated</v>
          </cell>
          <cell r="EW688" t="str">
            <v>Shifted (NC_SFTD)</v>
          </cell>
          <cell r="EX688" t="str">
            <v xml:space="preserve">Shifted </v>
          </cell>
          <cell r="EY688">
            <v>46207</v>
          </cell>
        </row>
        <row r="689">
          <cell r="A689">
            <v>464470735</v>
          </cell>
          <cell r="B689" t="str">
            <v>SUNITA ANIL KHANDAGALE</v>
          </cell>
          <cell r="I689">
            <v>9458</v>
          </cell>
          <cell r="J689">
            <v>13</v>
          </cell>
          <cell r="K689">
            <v>27</v>
          </cell>
          <cell r="L689">
            <v>9471</v>
          </cell>
          <cell r="M689">
            <v>2</v>
          </cell>
          <cell r="N689" t="str">
            <v>FLOW</v>
          </cell>
          <cell r="O689" t="str">
            <v>UNPAID</v>
          </cell>
          <cell r="P689" t="str">
            <v>NITIN KADAM</v>
          </cell>
          <cell r="Q689">
            <v>13</v>
          </cell>
          <cell r="R689">
            <v>14</v>
          </cell>
          <cell r="S689">
            <v>0</v>
          </cell>
          <cell r="T689">
            <v>900</v>
          </cell>
          <cell r="U689" t="str">
            <v>-</v>
          </cell>
          <cell r="V689">
            <v>2.3615612812073056E-5</v>
          </cell>
          <cell r="W689">
            <v>2.4170934438694215E-6</v>
          </cell>
          <cell r="X689" t="str">
            <v>FLOW</v>
          </cell>
          <cell r="Y689" t="str">
            <v>NC</v>
          </cell>
          <cell r="Z689" t="str">
            <v>-</v>
          </cell>
          <cell r="AA689" t="str">
            <v>NC</v>
          </cell>
          <cell r="AB689" t="str">
            <v>Add not found</v>
          </cell>
          <cell r="AD689" t="str">
            <v>CNAVNA</v>
          </cell>
          <cell r="AF689" t="str">
            <v>-</v>
          </cell>
          <cell r="AH689" t="str">
            <v>REUPEENAGAR</v>
          </cell>
          <cell r="AL689">
            <v>13</v>
          </cell>
          <cell r="AM689">
            <v>13</v>
          </cell>
          <cell r="AN689">
            <v>57</v>
          </cell>
          <cell r="AO689">
            <v>86</v>
          </cell>
          <cell r="AP689" t="str">
            <v>FLOW</v>
          </cell>
          <cell r="AU689" t="str">
            <v>REGULAR</v>
          </cell>
          <cell r="AV689" t="str">
            <v>MH14MB0573</v>
          </cell>
          <cell r="AW689" t="str">
            <v>PIAGGIO VESPA SXL 149 ABS</v>
          </cell>
          <cell r="AX689">
            <v>45593</v>
          </cell>
          <cell r="AY689">
            <v>18</v>
          </cell>
          <cell r="AZ689" t="str">
            <v>02.07.26</v>
          </cell>
          <cell r="BA689" t="str">
            <v>KAILASH ATKARI</v>
          </cell>
          <cell r="BU689">
            <v>1</v>
          </cell>
          <cell r="BX689">
            <v>1</v>
          </cell>
          <cell r="ER689">
            <v>2</v>
          </cell>
          <cell r="ES689">
            <v>1</v>
          </cell>
          <cell r="ET689" t="str">
            <v>ZBHT0011</v>
          </cell>
          <cell r="EU689" t="str">
            <v>G6GMNdwnXQS</v>
          </cell>
          <cell r="EV689" t="str">
            <v>Allocated</v>
          </cell>
          <cell r="EW689" t="str">
            <v>Address Not Found (NC_ANF)</v>
          </cell>
          <cell r="EX689" t="str">
            <v xml:space="preserve">Visit cm residence address cm colony not found surching for a long time </v>
          </cell>
          <cell r="EY689">
            <v>46210</v>
          </cell>
        </row>
        <row r="690">
          <cell r="A690">
            <v>462081623</v>
          </cell>
          <cell r="B690" t="str">
            <v>SONALI PARMESHWAR SONAWANE</v>
          </cell>
          <cell r="I690">
            <v>4663</v>
          </cell>
          <cell r="J690">
            <v>11</v>
          </cell>
          <cell r="K690">
            <v>12</v>
          </cell>
          <cell r="L690">
            <v>4674</v>
          </cell>
          <cell r="M690">
            <v>4</v>
          </cell>
          <cell r="N690" t="str">
            <v>FLOW</v>
          </cell>
          <cell r="O690" t="str">
            <v>UNPAID</v>
          </cell>
          <cell r="P690" t="str">
            <v>SANDEEP KHAIRNAR</v>
          </cell>
          <cell r="Q690">
            <v>11</v>
          </cell>
          <cell r="R690">
            <v>1</v>
          </cell>
          <cell r="S690">
            <v>0</v>
          </cell>
          <cell r="T690">
            <v>900</v>
          </cell>
          <cell r="U690" t="str">
            <v>-</v>
          </cell>
          <cell r="V690">
            <v>5.5922724961870866E-4</v>
          </cell>
          <cell r="W690">
            <v>4.2377989568758028E-6</v>
          </cell>
          <cell r="X690" t="str">
            <v>FLOW</v>
          </cell>
          <cell r="Y690" t="str">
            <v>NC</v>
          </cell>
          <cell r="Z690" t="str">
            <v>-</v>
          </cell>
          <cell r="AA690" t="str">
            <v>NC</v>
          </cell>
          <cell r="AB690" t="str">
            <v>Add not found</v>
          </cell>
          <cell r="AD690" t="str">
            <v>CNAVNA</v>
          </cell>
          <cell r="AF690" t="str">
            <v>-</v>
          </cell>
          <cell r="AH690" t="str">
            <v>WAGHOLI</v>
          </cell>
          <cell r="AL690">
            <v>11</v>
          </cell>
          <cell r="AM690">
            <v>11</v>
          </cell>
          <cell r="AN690">
            <v>118</v>
          </cell>
          <cell r="AO690">
            <v>147</v>
          </cell>
          <cell r="AP690" t="str">
            <v>FLOW</v>
          </cell>
          <cell r="AU690" t="str">
            <v>NPA</v>
          </cell>
          <cell r="AV690" t="str">
            <v>MH12WM7658</v>
          </cell>
          <cell r="AW690" t="str">
            <v>HONDA ACTIVA DLX</v>
          </cell>
          <cell r="AX690">
            <v>45351</v>
          </cell>
          <cell r="AY690">
            <v>24</v>
          </cell>
          <cell r="AZ690" t="str">
            <v>02.07.26</v>
          </cell>
          <cell r="BA690" t="str">
            <v>VIJAY NIKAM</v>
          </cell>
          <cell r="BI690">
            <v>1</v>
          </cell>
          <cell r="ER690">
            <v>1</v>
          </cell>
          <cell r="ES690">
            <v>1</v>
          </cell>
          <cell r="ET690" t="str">
            <v>DUWT0021</v>
          </cell>
          <cell r="EU690" t="str">
            <v>A6uamzELzz</v>
          </cell>
          <cell r="EV690" t="str">
            <v>Allocated</v>
          </cell>
          <cell r="EW690" t="str">
            <v>Shifted (NC_SFTD)</v>
          </cell>
          <cell r="EX690" t="str">
            <v xml:space="preserve">Customer SHIFTED from residence address </v>
          </cell>
          <cell r="EY690">
            <v>46206</v>
          </cell>
        </row>
        <row r="691">
          <cell r="A691">
            <v>139133063</v>
          </cell>
          <cell r="B691" t="str">
            <v>YOGESH BAJARANG DHALE</v>
          </cell>
          <cell r="I691">
            <v>2977</v>
          </cell>
          <cell r="J691">
            <v>0</v>
          </cell>
          <cell r="K691">
            <v>52</v>
          </cell>
          <cell r="L691">
            <v>2977</v>
          </cell>
          <cell r="M691">
            <v>4</v>
          </cell>
          <cell r="N691" t="str">
            <v>FLOW</v>
          </cell>
          <cell r="O691" t="str">
            <v>UNPAID</v>
          </cell>
          <cell r="P691" t="str">
            <v>ANWAR SHAIKH</v>
          </cell>
          <cell r="Q691">
            <v>0</v>
          </cell>
          <cell r="R691">
            <v>52</v>
          </cell>
          <cell r="S691">
            <v>0</v>
          </cell>
          <cell r="T691">
            <v>2250</v>
          </cell>
          <cell r="U691" t="str">
            <v>FLOW</v>
          </cell>
          <cell r="V691">
            <v>0</v>
          </cell>
          <cell r="W691">
            <v>0</v>
          </cell>
          <cell r="X691" t="str">
            <v>FLOW</v>
          </cell>
          <cell r="Y691" t="str">
            <v>-</v>
          </cell>
          <cell r="Z691" t="str">
            <v>NC</v>
          </cell>
          <cell r="AA691" t="str">
            <v>-</v>
          </cell>
          <cell r="AF691" t="str">
            <v>-</v>
          </cell>
          <cell r="AH691" t="str">
            <v>ALANDI DEVACHI</v>
          </cell>
          <cell r="AL691">
            <v>0</v>
          </cell>
          <cell r="AM691">
            <v>0</v>
          </cell>
          <cell r="AN691">
            <v>117</v>
          </cell>
          <cell r="AO691">
            <v>146</v>
          </cell>
          <cell r="AP691" t="str">
            <v>FLOW</v>
          </cell>
          <cell r="AU691" t="str">
            <v>NPA</v>
          </cell>
          <cell r="AV691" t="str">
            <v>MH14KR4403</v>
          </cell>
          <cell r="AW691" t="str">
            <v>SPLENDOR PLUS BS6 I3S DRS CAST FI</v>
          </cell>
          <cell r="AX691">
            <v>44991</v>
          </cell>
          <cell r="AY691">
            <v>36</v>
          </cell>
          <cell r="AZ691" t="str">
            <v>02.07.26</v>
          </cell>
          <cell r="BA691" t="str">
            <v>VIJAY NIKAM</v>
          </cell>
          <cell r="CG691">
            <v>1</v>
          </cell>
          <cell r="ER691">
            <v>1</v>
          </cell>
          <cell r="ES691">
            <v>1</v>
          </cell>
          <cell r="ET691" t="str">
            <v>ZBHT0009</v>
          </cell>
          <cell r="EU691" t="str">
            <v>GoHNqQhXH37</v>
          </cell>
          <cell r="EV691" t="str">
            <v>Allocated</v>
          </cell>
          <cell r="EW691" t="e">
            <v>#N/A</v>
          </cell>
          <cell r="EX691" t="e">
            <v>#N/A</v>
          </cell>
          <cell r="EY691" t="e">
            <v>#N/A</v>
          </cell>
        </row>
        <row r="692">
          <cell r="A692">
            <v>138757574</v>
          </cell>
          <cell r="B692" t="str">
            <v>VISHAL LAHU CHAUGHULE</v>
          </cell>
          <cell r="I692">
            <v>3088</v>
          </cell>
          <cell r="J692">
            <v>0</v>
          </cell>
          <cell r="K692">
            <v>72</v>
          </cell>
          <cell r="L692">
            <v>3088</v>
          </cell>
          <cell r="M692">
            <v>4</v>
          </cell>
          <cell r="N692" t="str">
            <v>FLOW</v>
          </cell>
          <cell r="O692" t="str">
            <v>UNPAID</v>
          </cell>
          <cell r="P692" t="str">
            <v>AMOL DHUMAL</v>
          </cell>
          <cell r="Q692">
            <v>0</v>
          </cell>
          <cell r="R692">
            <v>72</v>
          </cell>
          <cell r="S692">
            <v>0</v>
          </cell>
          <cell r="T692">
            <v>2174.0300000000002</v>
          </cell>
          <cell r="U692" t="str">
            <v>-</v>
          </cell>
          <cell r="V692">
            <v>0</v>
          </cell>
          <cell r="W692">
            <v>0</v>
          </cell>
          <cell r="X692" t="str">
            <v>FLOW</v>
          </cell>
          <cell r="Y692" t="str">
            <v>NC</v>
          </cell>
          <cell r="Z692" t="str">
            <v>-</v>
          </cell>
          <cell r="AA692" t="str">
            <v>NC</v>
          </cell>
          <cell r="AB692" t="str">
            <v>Add not found</v>
          </cell>
          <cell r="AD692" t="str">
            <v>CNAVNA</v>
          </cell>
          <cell r="AF692" t="str">
            <v>-</v>
          </cell>
          <cell r="AH692" t="str">
            <v>ALEGAON</v>
          </cell>
          <cell r="AL692">
            <v>0</v>
          </cell>
          <cell r="AM692">
            <v>0</v>
          </cell>
          <cell r="AN692">
            <v>117</v>
          </cell>
          <cell r="AO692">
            <v>146</v>
          </cell>
          <cell r="AP692" t="str">
            <v>FLOW</v>
          </cell>
          <cell r="AU692" t="str">
            <v>NPA</v>
          </cell>
          <cell r="AV692" t="str">
            <v>MH12VH4976</v>
          </cell>
          <cell r="AW692" t="str">
            <v>SPLENDOR PLUS DRS CAST FI BLACK</v>
          </cell>
          <cell r="AX692">
            <v>44967</v>
          </cell>
          <cell r="AY692">
            <v>36</v>
          </cell>
          <cell r="AZ692" t="str">
            <v>02.07.26</v>
          </cell>
          <cell r="BA692" t="str">
            <v>KAILASH ATKARI</v>
          </cell>
          <cell r="BL692">
            <v>1</v>
          </cell>
          <cell r="ER692">
            <v>1</v>
          </cell>
          <cell r="ES692">
            <v>1</v>
          </cell>
          <cell r="ET692" t="str">
            <v>ZBHT0024</v>
          </cell>
          <cell r="EU692" t="str">
            <v>BPna85RuDm</v>
          </cell>
          <cell r="EV692" t="str">
            <v>Allocated</v>
          </cell>
          <cell r="EW692" t="str">
            <v>Address Not Found (NC_ANF)</v>
          </cell>
          <cell r="EX692" t="str">
            <v xml:space="preserve">Address not found </v>
          </cell>
          <cell r="EY692">
            <v>46207</v>
          </cell>
        </row>
        <row r="693">
          <cell r="A693">
            <v>462523151</v>
          </cell>
          <cell r="B693" t="str">
            <v>ASHWINI SANDIP DALVI</v>
          </cell>
          <cell r="C693" t="str">
            <v>ONLINE</v>
          </cell>
          <cell r="D693" t="str">
            <v>06.07.26</v>
          </cell>
          <cell r="E693">
            <v>471</v>
          </cell>
          <cell r="H693" t="str">
            <v>CBC COLL</v>
          </cell>
          <cell r="I693">
            <v>3330</v>
          </cell>
          <cell r="J693">
            <v>0</v>
          </cell>
          <cell r="K693">
            <v>21</v>
          </cell>
          <cell r="L693">
            <v>2859</v>
          </cell>
          <cell r="M693">
            <v>2</v>
          </cell>
          <cell r="N693" t="str">
            <v>RB</v>
          </cell>
          <cell r="O693" t="str">
            <v>PAID</v>
          </cell>
          <cell r="P693" t="str">
            <v>AKSHAY KARALE</v>
          </cell>
          <cell r="Q693">
            <v>0</v>
          </cell>
          <cell r="R693">
            <v>21</v>
          </cell>
          <cell r="S693">
            <v>450</v>
          </cell>
          <cell r="T693">
            <v>450</v>
          </cell>
          <cell r="U693" t="str">
            <v>-</v>
          </cell>
          <cell r="V693">
            <v>0</v>
          </cell>
          <cell r="W693">
            <v>0</v>
          </cell>
          <cell r="X693" t="str">
            <v>RB</v>
          </cell>
          <cell r="Y693" t="str">
            <v>PAID</v>
          </cell>
          <cell r="Z693" t="str">
            <v>-</v>
          </cell>
          <cell r="AA693" t="str">
            <v>PAID</v>
          </cell>
          <cell r="AF693" t="str">
            <v>-</v>
          </cell>
          <cell r="AH693" t="str">
            <v>BHOR</v>
          </cell>
          <cell r="AL693">
            <v>0</v>
          </cell>
          <cell r="AM693">
            <v>0</v>
          </cell>
          <cell r="AN693">
            <v>57</v>
          </cell>
          <cell r="AO693">
            <v>0</v>
          </cell>
          <cell r="AP693" t="str">
            <v>RB</v>
          </cell>
          <cell r="AU693" t="str">
            <v>REGULAR</v>
          </cell>
          <cell r="AV693" t="str">
            <v>MH12WS6621</v>
          </cell>
          <cell r="AW693" t="str">
            <v>JUPITER ZX ZX DRUM</v>
          </cell>
          <cell r="AX693">
            <v>45392</v>
          </cell>
          <cell r="AY693">
            <v>24</v>
          </cell>
          <cell r="AZ693" t="str">
            <v>02.07.26</v>
          </cell>
          <cell r="BA693" t="str">
            <v>VIJAY NIKAM</v>
          </cell>
          <cell r="BR693">
            <v>1</v>
          </cell>
          <cell r="ER693">
            <v>1</v>
          </cell>
          <cell r="ES693">
            <v>1</v>
          </cell>
          <cell r="ET693" t="str">
            <v>DUWT0011</v>
          </cell>
          <cell r="EU693" t="str">
            <v>BP6UnNesbc</v>
          </cell>
          <cell r="EV693" t="str">
            <v>Allocated</v>
          </cell>
          <cell r="EW693" t="str">
            <v>Promise To Pay (PTP)</v>
          </cell>
          <cell r="EX693" t="str">
            <v>Customer home visit promise to pay amt. 471 ptp date 07.07.2026</v>
          </cell>
          <cell r="EY693">
            <v>46210</v>
          </cell>
        </row>
        <row r="694">
          <cell r="A694">
            <v>461261729</v>
          </cell>
          <cell r="B694" t="str">
            <v>SUDHAKAR KISHAN SAWRE</v>
          </cell>
          <cell r="I694">
            <v>4531</v>
          </cell>
          <cell r="J694">
            <v>0</v>
          </cell>
          <cell r="K694">
            <v>46</v>
          </cell>
          <cell r="L694">
            <v>4531</v>
          </cell>
          <cell r="M694">
            <v>5</v>
          </cell>
          <cell r="N694" t="str">
            <v>FLOW</v>
          </cell>
          <cell r="O694" t="str">
            <v>UNPAID</v>
          </cell>
          <cell r="P694" t="str">
            <v>HEMANT WALUNJ</v>
          </cell>
          <cell r="Q694">
            <v>0</v>
          </cell>
          <cell r="R694">
            <v>46</v>
          </cell>
          <cell r="S694">
            <v>0</v>
          </cell>
          <cell r="T694">
            <v>3570</v>
          </cell>
          <cell r="U694" t="str">
            <v>FLOW</v>
          </cell>
          <cell r="V694">
            <v>0</v>
          </cell>
          <cell r="W694">
            <v>0</v>
          </cell>
          <cell r="X694" t="str">
            <v>FLOW</v>
          </cell>
          <cell r="Y694" t="str">
            <v>NC</v>
          </cell>
          <cell r="Z694" t="str">
            <v>NC</v>
          </cell>
          <cell r="AA694" t="str">
            <v>NC</v>
          </cell>
          <cell r="AF694" t="str">
            <v>-</v>
          </cell>
          <cell r="AH694" t="str">
            <v>BHOSE</v>
          </cell>
          <cell r="AL694">
            <v>0</v>
          </cell>
          <cell r="AM694">
            <v>0</v>
          </cell>
          <cell r="AN694">
            <v>146</v>
          </cell>
          <cell r="AO694">
            <v>175</v>
          </cell>
          <cell r="AP694" t="str">
            <v>FLOW</v>
          </cell>
          <cell r="AU694" t="str">
            <v>NPA</v>
          </cell>
          <cell r="AV694" t="str">
            <v>MH14LG8826</v>
          </cell>
          <cell r="AW694" t="str">
            <v>HONDA SHINE SP DISC BSVI</v>
          </cell>
          <cell r="AX694">
            <v>45286</v>
          </cell>
          <cell r="AY694">
            <v>24</v>
          </cell>
          <cell r="AZ694" t="str">
            <v>02.07.26</v>
          </cell>
          <cell r="BA694" t="str">
            <v>KAILASH ATKARI</v>
          </cell>
          <cell r="ER694">
            <v>0</v>
          </cell>
          <cell r="ES694" t="str">
            <v/>
          </cell>
          <cell r="ET694" t="str">
            <v>ZBHT0010</v>
          </cell>
          <cell r="EU694" t="str">
            <v>BoHbedPqhD7</v>
          </cell>
          <cell r="EV694" t="str">
            <v>Allocated</v>
          </cell>
          <cell r="EW694" t="e">
            <v>#N/A</v>
          </cell>
          <cell r="EX694" t="e">
            <v>#N/A</v>
          </cell>
          <cell r="EY694" t="e">
            <v>#N/A</v>
          </cell>
        </row>
        <row r="695">
          <cell r="A695">
            <v>136841301</v>
          </cell>
          <cell r="B695" t="str">
            <v>DEVKATE APPASAHEB RAMA</v>
          </cell>
          <cell r="I695">
            <v>5778</v>
          </cell>
          <cell r="J695">
            <v>0</v>
          </cell>
          <cell r="K695">
            <v>27</v>
          </cell>
          <cell r="L695">
            <v>5778</v>
          </cell>
          <cell r="M695">
            <v>5</v>
          </cell>
          <cell r="N695" t="str">
            <v>FLOW</v>
          </cell>
          <cell r="O695" t="str">
            <v>UNPAID</v>
          </cell>
          <cell r="P695" t="str">
            <v>NITIN KADAM</v>
          </cell>
          <cell r="Q695">
            <v>0</v>
          </cell>
          <cell r="R695">
            <v>27</v>
          </cell>
          <cell r="S695">
            <v>0</v>
          </cell>
          <cell r="T695">
            <v>2677</v>
          </cell>
          <cell r="U695" t="str">
            <v>FLOW</v>
          </cell>
          <cell r="V695">
            <v>0</v>
          </cell>
          <cell r="W695">
            <v>0</v>
          </cell>
          <cell r="X695" t="str">
            <v>FLOW</v>
          </cell>
          <cell r="Y695" t="str">
            <v>NC</v>
          </cell>
          <cell r="Z695" t="str">
            <v>NC</v>
          </cell>
          <cell r="AA695" t="str">
            <v>NC</v>
          </cell>
          <cell r="AB695" t="str">
            <v>Shifted</v>
          </cell>
          <cell r="AD695" t="str">
            <v>CNAVNA</v>
          </cell>
          <cell r="AF695" t="str">
            <v>ELG</v>
          </cell>
          <cell r="AH695" t="str">
            <v>CHIKHALI</v>
          </cell>
          <cell r="AL695">
            <v>0</v>
          </cell>
          <cell r="AM695">
            <v>0</v>
          </cell>
          <cell r="AN695">
            <v>145</v>
          </cell>
          <cell r="AO695">
            <v>174</v>
          </cell>
          <cell r="AP695" t="str">
            <v>FLOW</v>
          </cell>
          <cell r="AU695" t="str">
            <v>NPA</v>
          </cell>
          <cell r="AV695" t="str">
            <v>MH14KM3125</v>
          </cell>
          <cell r="AW695" t="str">
            <v>RE BULLET X 350 ES EFI JET BLACK</v>
          </cell>
          <cell r="AX695">
            <v>44908</v>
          </cell>
          <cell r="AY695">
            <v>36</v>
          </cell>
          <cell r="AZ695" t="str">
            <v>02.07.26</v>
          </cell>
          <cell r="BA695" t="str">
            <v>KAILASH ATKARI</v>
          </cell>
          <cell r="BU695">
            <v>1</v>
          </cell>
          <cell r="BX695">
            <v>1</v>
          </cell>
          <cell r="ER695">
            <v>2</v>
          </cell>
          <cell r="ES695">
            <v>1</v>
          </cell>
          <cell r="ET695" t="str">
            <v>ZBHT0011</v>
          </cell>
          <cell r="EU695" t="str">
            <v>BoynAYWoic</v>
          </cell>
          <cell r="EV695" t="str">
            <v>Allocated</v>
          </cell>
          <cell r="EW695" t="str">
            <v>Shifted (NC_SFTD)</v>
          </cell>
          <cell r="EX695" t="str">
            <v xml:space="preserve">Visit cm residence address cm shifted </v>
          </cell>
          <cell r="EY695">
            <v>46210</v>
          </cell>
        </row>
        <row r="696">
          <cell r="A696">
            <v>137201869</v>
          </cell>
          <cell r="B696" t="str">
            <v>MAHATAB HAKANI SHAIKH</v>
          </cell>
          <cell r="C696" t="str">
            <v>ONLINE</v>
          </cell>
          <cell r="D696" t="str">
            <v>21.07.26</v>
          </cell>
          <cell r="E696">
            <v>100</v>
          </cell>
          <cell r="I696">
            <v>3534</v>
          </cell>
          <cell r="J696">
            <v>0</v>
          </cell>
          <cell r="K696">
            <v>21</v>
          </cell>
          <cell r="L696">
            <v>3434</v>
          </cell>
          <cell r="M696">
            <v>6</v>
          </cell>
          <cell r="N696" t="str">
            <v>RB</v>
          </cell>
          <cell r="O696" t="str">
            <v>PAID</v>
          </cell>
          <cell r="P696" t="str">
            <v>NITIN KADAM</v>
          </cell>
          <cell r="Q696">
            <v>0</v>
          </cell>
          <cell r="R696">
            <v>21</v>
          </cell>
          <cell r="S696">
            <v>0</v>
          </cell>
          <cell r="T696">
            <v>2009</v>
          </cell>
          <cell r="U696" t="str">
            <v>FLOW</v>
          </cell>
          <cell r="V696">
            <v>0</v>
          </cell>
          <cell r="W696">
            <v>0</v>
          </cell>
          <cell r="X696" t="str">
            <v>RB</v>
          </cell>
          <cell r="Y696" t="str">
            <v>PAID</v>
          </cell>
          <cell r="Z696" t="str">
            <v>RTP</v>
          </cell>
          <cell r="AA696" t="str">
            <v>RTP</v>
          </cell>
          <cell r="AB696" t="str">
            <v>Financail problem</v>
          </cell>
          <cell r="AD696" t="str">
            <v>CAVNA</v>
          </cell>
          <cell r="AF696" t="str">
            <v>-</v>
          </cell>
          <cell r="AH696" t="str">
            <v>CHINCHWAD</v>
          </cell>
          <cell r="AL696">
            <v>0</v>
          </cell>
          <cell r="AM696">
            <v>0</v>
          </cell>
          <cell r="AN696">
            <v>176</v>
          </cell>
          <cell r="AO696">
            <v>0</v>
          </cell>
          <cell r="AP696" t="str">
            <v>RB</v>
          </cell>
          <cell r="AU696" t="str">
            <v>NPA</v>
          </cell>
          <cell r="AV696" t="str">
            <v>MH24BQ9907</v>
          </cell>
          <cell r="AW696" t="str">
            <v>SPLENDOR PLUS I3S XTEC</v>
          </cell>
          <cell r="AX696">
            <v>44922</v>
          </cell>
          <cell r="AY696">
            <v>30</v>
          </cell>
          <cell r="AZ696" t="str">
            <v>02.07.26</v>
          </cell>
          <cell r="BA696" t="str">
            <v>KAILASH ATKARI</v>
          </cell>
          <cell r="BI696">
            <v>1</v>
          </cell>
          <cell r="DK696">
            <v>1</v>
          </cell>
          <cell r="ER696">
            <v>2</v>
          </cell>
          <cell r="ES696">
            <v>1</v>
          </cell>
          <cell r="ET696" t="str">
            <v>ZBHT0011</v>
          </cell>
          <cell r="EU696" t="str">
            <v>BoZdAFhMrm</v>
          </cell>
          <cell r="EV696" t="str">
            <v>Allocated</v>
          </cell>
          <cell r="EW696" t="str">
            <v>Door Locked (NC_DL)</v>
          </cell>
          <cell r="EX696" t="str">
            <v xml:space="preserve">Visit cm residence address door lock </v>
          </cell>
          <cell r="EY696">
            <v>46206</v>
          </cell>
        </row>
        <row r="697">
          <cell r="A697">
            <v>459302420</v>
          </cell>
          <cell r="B697" t="str">
            <v>JYOTI MRUTYUNJAY GUPTA</v>
          </cell>
          <cell r="I697">
            <v>4543</v>
          </cell>
          <cell r="J697">
            <v>0</v>
          </cell>
          <cell r="K697">
            <v>123</v>
          </cell>
          <cell r="L697">
            <v>4543</v>
          </cell>
          <cell r="M697">
            <v>6</v>
          </cell>
          <cell r="N697" t="str">
            <v>FLOW</v>
          </cell>
          <cell r="O697" t="str">
            <v>UNPAID</v>
          </cell>
          <cell r="P697" t="str">
            <v>ANWAR SHAIKH</v>
          </cell>
          <cell r="Q697">
            <v>0</v>
          </cell>
          <cell r="R697">
            <v>123</v>
          </cell>
          <cell r="S697">
            <v>0</v>
          </cell>
          <cell r="T697">
            <v>2250</v>
          </cell>
          <cell r="U697" t="str">
            <v>FLOW</v>
          </cell>
          <cell r="V697">
            <v>0</v>
          </cell>
          <cell r="W697">
            <v>0</v>
          </cell>
          <cell r="X697" t="str">
            <v>FLOW</v>
          </cell>
          <cell r="Y697" t="str">
            <v>-</v>
          </cell>
          <cell r="Z697" t="str">
            <v>PTP</v>
          </cell>
          <cell r="AA697" t="str">
            <v>-</v>
          </cell>
          <cell r="AF697" t="str">
            <v>-</v>
          </cell>
          <cell r="AH697" t="str">
            <v>DAPODI</v>
          </cell>
          <cell r="AL697">
            <v>0</v>
          </cell>
          <cell r="AM697">
            <v>0</v>
          </cell>
          <cell r="AN697">
            <v>177</v>
          </cell>
          <cell r="AO697">
            <v>206</v>
          </cell>
          <cell r="AP697" t="str">
            <v>FLOW</v>
          </cell>
          <cell r="AU697" t="str">
            <v>NPA</v>
          </cell>
          <cell r="AV697" t="str">
            <v>MH14KY6451</v>
          </cell>
          <cell r="AW697" t="str">
            <v>HONDA ACTIVA DLX</v>
          </cell>
          <cell r="AX697">
            <v>45146</v>
          </cell>
          <cell r="AY697">
            <v>24</v>
          </cell>
          <cell r="AZ697" t="str">
            <v>02.07.26</v>
          </cell>
          <cell r="BA697" t="str">
            <v>VIJAY NIKAM</v>
          </cell>
          <cell r="BL697">
            <v>1</v>
          </cell>
          <cell r="ER697">
            <v>1</v>
          </cell>
          <cell r="ES697">
            <v>1</v>
          </cell>
          <cell r="ET697" t="str">
            <v>ZBHT0009</v>
          </cell>
          <cell r="EU697" t="str">
            <v>G2oHsatSpOMm</v>
          </cell>
          <cell r="EV697" t="str">
            <v>Allocated</v>
          </cell>
          <cell r="EW697" t="str">
            <v>Door Locked (NC_DL)</v>
          </cell>
          <cell r="EX697" t="str">
            <v xml:space="preserve">Door lock </v>
          </cell>
          <cell r="EY697">
            <v>46207</v>
          </cell>
        </row>
        <row r="698">
          <cell r="A698">
            <v>134623829</v>
          </cell>
          <cell r="B698" t="str">
            <v>SUSHMA SHRIRAM BHARGAV</v>
          </cell>
          <cell r="I698">
            <v>3609</v>
          </cell>
          <cell r="J698">
            <v>0</v>
          </cell>
          <cell r="K698">
            <v>9</v>
          </cell>
          <cell r="L698">
            <v>3609</v>
          </cell>
          <cell r="M698">
            <v>2</v>
          </cell>
          <cell r="N698" t="str">
            <v>FLOW</v>
          </cell>
          <cell r="O698" t="str">
            <v>UNPAID</v>
          </cell>
          <cell r="P698" t="str">
            <v>SWAPNIL JADHAV</v>
          </cell>
          <cell r="Q698">
            <v>0</v>
          </cell>
          <cell r="R698">
            <v>9</v>
          </cell>
          <cell r="S698">
            <v>0</v>
          </cell>
          <cell r="T698">
            <v>3597</v>
          </cell>
          <cell r="U698" t="str">
            <v>-</v>
          </cell>
          <cell r="V698">
            <v>0</v>
          </cell>
          <cell r="W698">
            <v>0</v>
          </cell>
          <cell r="X698" t="str">
            <v>FLOW</v>
          </cell>
          <cell r="Y698" t="str">
            <v>-</v>
          </cell>
          <cell r="Z698" t="str">
            <v>-</v>
          </cell>
          <cell r="AA698" t="str">
            <v>-</v>
          </cell>
          <cell r="AF698" t="str">
            <v>-</v>
          </cell>
          <cell r="AH698" t="str">
            <v>DHANKWADI</v>
          </cell>
          <cell r="AL698">
            <v>0</v>
          </cell>
          <cell r="AM698">
            <v>0</v>
          </cell>
          <cell r="AN698">
            <v>56</v>
          </cell>
          <cell r="AO698">
            <v>85</v>
          </cell>
          <cell r="AP698" t="str">
            <v>FLOW</v>
          </cell>
          <cell r="AU698" t="str">
            <v>REGULAR</v>
          </cell>
          <cell r="AV698" t="str">
            <v>MH12UT1143</v>
          </cell>
          <cell r="AW698" t="str">
            <v>ACCESS SPL ED DISC CBS</v>
          </cell>
          <cell r="AX698">
            <v>44838</v>
          </cell>
          <cell r="AY698">
            <v>36</v>
          </cell>
          <cell r="AZ698" t="str">
            <v>02.07.26</v>
          </cell>
          <cell r="BA698" t="str">
            <v>VIJAY NIKAM</v>
          </cell>
          <cell r="BX698">
            <v>1</v>
          </cell>
          <cell r="ER698">
            <v>1</v>
          </cell>
          <cell r="ES698">
            <v>1</v>
          </cell>
          <cell r="ET698" t="str">
            <v>DUWT0031</v>
          </cell>
          <cell r="EU698" t="str">
            <v>kPJGsCWWkXtc</v>
          </cell>
          <cell r="EV698" t="str">
            <v>Allocated</v>
          </cell>
          <cell r="EW698" t="str">
            <v>Door Locked (NC_DL)</v>
          </cell>
          <cell r="EX698" t="str">
            <v xml:space="preserve">Customer house is door locked </v>
          </cell>
          <cell r="EY698">
            <v>46211</v>
          </cell>
        </row>
        <row r="699">
          <cell r="A699">
            <v>457770613</v>
          </cell>
          <cell r="B699" t="str">
            <v>MAHESH BABURAO HUMBE</v>
          </cell>
          <cell r="I699">
            <v>2340</v>
          </cell>
          <cell r="J699">
            <v>0</v>
          </cell>
          <cell r="K699">
            <v>10</v>
          </cell>
          <cell r="L699">
            <v>2340</v>
          </cell>
          <cell r="M699">
            <v>2</v>
          </cell>
          <cell r="N699" t="str">
            <v>FLOW</v>
          </cell>
          <cell r="O699" t="str">
            <v>UNPAID</v>
          </cell>
          <cell r="P699" t="str">
            <v>SWAPNIL JADHAV</v>
          </cell>
          <cell r="Q699">
            <v>0</v>
          </cell>
          <cell r="R699">
            <v>10</v>
          </cell>
          <cell r="S699">
            <v>0</v>
          </cell>
          <cell r="T699">
            <v>2781.09</v>
          </cell>
          <cell r="U699" t="str">
            <v>-</v>
          </cell>
          <cell r="V699">
            <v>0</v>
          </cell>
          <cell r="W699">
            <v>0</v>
          </cell>
          <cell r="X699" t="str">
            <v>FLOW</v>
          </cell>
          <cell r="Y699" t="str">
            <v>-</v>
          </cell>
          <cell r="Z699" t="str">
            <v>-</v>
          </cell>
          <cell r="AA699" t="str">
            <v>-</v>
          </cell>
          <cell r="AF699" t="str">
            <v>-</v>
          </cell>
          <cell r="AH699" t="str">
            <v>DHAYARI</v>
          </cell>
          <cell r="AL699">
            <v>0</v>
          </cell>
          <cell r="AM699">
            <v>0</v>
          </cell>
          <cell r="AN699">
            <v>57</v>
          </cell>
          <cell r="AO699">
            <v>86</v>
          </cell>
          <cell r="AP699" t="str">
            <v>FLOW</v>
          </cell>
          <cell r="AU699" t="str">
            <v>REGULAR</v>
          </cell>
          <cell r="AV699" t="str">
            <v>MH12VK8232</v>
          </cell>
          <cell r="AW699" t="str">
            <v>PLEASURE PLUS BS6 FI LX DRS SM</v>
          </cell>
          <cell r="AX699">
            <v>45036</v>
          </cell>
          <cell r="AY699">
            <v>36</v>
          </cell>
          <cell r="AZ699" t="str">
            <v>02.07.26</v>
          </cell>
          <cell r="BA699" t="str">
            <v>VIJAY NIKAM</v>
          </cell>
          <cell r="ER699">
            <v>0</v>
          </cell>
          <cell r="ES699" t="str">
            <v/>
          </cell>
          <cell r="ET699" t="str">
            <v>DUWT0031</v>
          </cell>
          <cell r="EU699" t="str">
            <v>A2ehfvjlfb</v>
          </cell>
          <cell r="EV699" t="str">
            <v>Allocated</v>
          </cell>
          <cell r="EW699" t="e">
            <v>#N/A</v>
          </cell>
          <cell r="EX699" t="e">
            <v>#N/A</v>
          </cell>
          <cell r="EY699" t="e">
            <v>#N/A</v>
          </cell>
        </row>
        <row r="700">
          <cell r="A700">
            <v>462178191</v>
          </cell>
          <cell r="B700" t="str">
            <v>SHUBHAM PANDURANG PAWAR</v>
          </cell>
          <cell r="C700" t="str">
            <v>ONLINE</v>
          </cell>
          <cell r="D700" t="str">
            <v>01.07.26</v>
          </cell>
          <cell r="E700">
            <v>50</v>
          </cell>
          <cell r="I700">
            <v>4421</v>
          </cell>
          <cell r="J700">
            <v>0</v>
          </cell>
          <cell r="K700">
            <v>22</v>
          </cell>
          <cell r="L700">
            <v>4371</v>
          </cell>
          <cell r="M700">
            <v>3</v>
          </cell>
          <cell r="N700" t="str">
            <v>RB</v>
          </cell>
          <cell r="O700" t="str">
            <v>PAID</v>
          </cell>
          <cell r="P700" t="str">
            <v>TANAJI SURVASE</v>
          </cell>
          <cell r="Q700">
            <v>0</v>
          </cell>
          <cell r="R700">
            <v>22</v>
          </cell>
          <cell r="S700">
            <v>0</v>
          </cell>
          <cell r="T700">
            <v>4004</v>
          </cell>
          <cell r="U700" t="str">
            <v>FLOW</v>
          </cell>
          <cell r="V700">
            <v>0</v>
          </cell>
          <cell r="W700">
            <v>0</v>
          </cell>
          <cell r="X700" t="str">
            <v>RB</v>
          </cell>
          <cell r="Y700" t="str">
            <v>PAID</v>
          </cell>
          <cell r="Z700" t="str">
            <v>PTP</v>
          </cell>
          <cell r="AA700" t="str">
            <v>PAID</v>
          </cell>
          <cell r="AD700" t="str">
            <v>CAVA</v>
          </cell>
          <cell r="AF700" t="str">
            <v>-</v>
          </cell>
          <cell r="AH700" t="str">
            <v>HINJEWADI</v>
          </cell>
          <cell r="AL700">
            <v>0</v>
          </cell>
          <cell r="AM700">
            <v>0</v>
          </cell>
          <cell r="AN700">
            <v>87</v>
          </cell>
          <cell r="AO700">
            <v>0</v>
          </cell>
          <cell r="AP700" t="str">
            <v>RB</v>
          </cell>
          <cell r="AU700" t="str">
            <v>REGULAR</v>
          </cell>
          <cell r="AV700" t="str">
            <v>MH14LK1575</v>
          </cell>
          <cell r="AX700">
            <v>45362</v>
          </cell>
          <cell r="AY700">
            <v>24</v>
          </cell>
          <cell r="AZ700" t="str">
            <v>02.07.26</v>
          </cell>
          <cell r="BA700" t="str">
            <v>KAILASH ATKARI</v>
          </cell>
          <cell r="BC700">
            <v>1</v>
          </cell>
          <cell r="ER700">
            <v>1</v>
          </cell>
          <cell r="ES700">
            <v>1</v>
          </cell>
          <cell r="ET700" t="str">
            <v>DUWT0030</v>
          </cell>
          <cell r="EU700" t="e">
            <v>#N/A</v>
          </cell>
          <cell r="EV700" t="str">
            <v>Allocated</v>
          </cell>
          <cell r="EW700" t="str">
            <v>Promise To Pay (PTP)</v>
          </cell>
          <cell r="EX700" t="str">
            <v xml:space="preserve">Meet customer in given PTP 2 Jul to customer but customer </v>
          </cell>
          <cell r="EY700">
            <v>46205</v>
          </cell>
        </row>
        <row r="701">
          <cell r="A701">
            <v>463322332</v>
          </cell>
          <cell r="B701" t="str">
            <v>LATABAI CHINTAMAN JOSHI</v>
          </cell>
          <cell r="I701">
            <v>1442</v>
          </cell>
          <cell r="J701">
            <v>0</v>
          </cell>
          <cell r="K701">
            <v>65</v>
          </cell>
          <cell r="L701">
            <v>1442</v>
          </cell>
          <cell r="M701">
            <v>6</v>
          </cell>
          <cell r="N701" t="str">
            <v>FLOW</v>
          </cell>
          <cell r="O701" t="str">
            <v>UNPAID</v>
          </cell>
          <cell r="P701" t="str">
            <v>HARIDAS DIVATE</v>
          </cell>
          <cell r="Q701">
            <v>0</v>
          </cell>
          <cell r="R701">
            <v>65</v>
          </cell>
          <cell r="S701">
            <v>0</v>
          </cell>
          <cell r="T701">
            <v>2700</v>
          </cell>
          <cell r="U701" t="str">
            <v>FLOW</v>
          </cell>
          <cell r="V701">
            <v>0</v>
          </cell>
          <cell r="W701">
            <v>0</v>
          </cell>
          <cell r="X701" t="str">
            <v xml:space="preserve">STABLE </v>
          </cell>
          <cell r="Y701" t="str">
            <v>PTP</v>
          </cell>
          <cell r="Z701" t="str">
            <v>PTP</v>
          </cell>
          <cell r="AA701" t="str">
            <v>PTP</v>
          </cell>
          <cell r="AD701" t="str">
            <v>CAVA</v>
          </cell>
          <cell r="AF701" t="str">
            <v>-</v>
          </cell>
          <cell r="AH701" t="str">
            <v>JUNNAR</v>
          </cell>
          <cell r="AL701">
            <v>0</v>
          </cell>
          <cell r="AM701">
            <v>0</v>
          </cell>
          <cell r="AN701">
            <v>176</v>
          </cell>
          <cell r="AO701">
            <v>205</v>
          </cell>
          <cell r="AP701" t="str">
            <v>FLOW</v>
          </cell>
          <cell r="AU701" t="str">
            <v>NPA</v>
          </cell>
          <cell r="AV701" t="str">
            <v>MH14KT1594</v>
          </cell>
          <cell r="AW701" t="str">
            <v>HONDA SHINE DISC BSVI</v>
          </cell>
          <cell r="AX701">
            <v>45470</v>
          </cell>
          <cell r="AY701">
            <v>18</v>
          </cell>
          <cell r="AZ701" t="str">
            <v>02.07.26</v>
          </cell>
          <cell r="BA701" t="str">
            <v>KAILASH ATKARI</v>
          </cell>
          <cell r="ER701">
            <v>0</v>
          </cell>
          <cell r="ES701" t="str">
            <v/>
          </cell>
          <cell r="ET701" t="str">
            <v>ZBHT0021</v>
          </cell>
          <cell r="EU701" t="str">
            <v>G2TyAYSC_OJz</v>
          </cell>
          <cell r="EV701" t="str">
            <v>Allocated</v>
          </cell>
          <cell r="EW701" t="e">
            <v>#N/A</v>
          </cell>
          <cell r="EX701" t="e">
            <v>#N/A</v>
          </cell>
          <cell r="EY701" t="e">
            <v>#N/A</v>
          </cell>
        </row>
        <row r="702">
          <cell r="A702">
            <v>460241672</v>
          </cell>
          <cell r="B702" t="str">
            <v>AMOL NARAYAN POTE</v>
          </cell>
          <cell r="I702">
            <v>4574</v>
          </cell>
          <cell r="J702">
            <v>0</v>
          </cell>
          <cell r="K702">
            <v>6</v>
          </cell>
          <cell r="L702">
            <v>4574</v>
          </cell>
          <cell r="M702">
            <v>5</v>
          </cell>
          <cell r="N702" t="str">
            <v>FLOW</v>
          </cell>
          <cell r="O702" t="str">
            <v>UNPAID</v>
          </cell>
          <cell r="P702" t="str">
            <v>AMOL DHUMAL</v>
          </cell>
          <cell r="Q702">
            <v>0</v>
          </cell>
          <cell r="R702">
            <v>6</v>
          </cell>
          <cell r="S702">
            <v>0</v>
          </cell>
          <cell r="T702">
            <v>445</v>
          </cell>
          <cell r="U702" t="str">
            <v>FLOW</v>
          </cell>
          <cell r="V702">
            <v>0</v>
          </cell>
          <cell r="W702">
            <v>0</v>
          </cell>
          <cell r="X702" t="str">
            <v>FLOW</v>
          </cell>
          <cell r="Y702" t="str">
            <v>LMCB</v>
          </cell>
          <cell r="Z702" t="str">
            <v>LMCB</v>
          </cell>
          <cell r="AA702" t="str">
            <v>LMCB</v>
          </cell>
          <cell r="AD702" t="str">
            <v>CNAVNA</v>
          </cell>
          <cell r="AF702" t="str">
            <v>-</v>
          </cell>
          <cell r="AH702" t="str">
            <v>KAREGAON</v>
          </cell>
          <cell r="AL702">
            <v>0</v>
          </cell>
          <cell r="AM702">
            <v>0</v>
          </cell>
          <cell r="AN702">
            <v>146</v>
          </cell>
          <cell r="AO702">
            <v>175</v>
          </cell>
          <cell r="AP702" t="str">
            <v>FLOW</v>
          </cell>
          <cell r="AU702" t="str">
            <v>NPA</v>
          </cell>
          <cell r="AV702" t="str">
            <v>MH16DH4828</v>
          </cell>
          <cell r="AW702" t="str">
            <v>SPLENDOR PLUS DRS CAST FI BLACK</v>
          </cell>
          <cell r="AX702">
            <v>45220</v>
          </cell>
          <cell r="AY702">
            <v>24</v>
          </cell>
          <cell r="AZ702" t="str">
            <v>02.07.26</v>
          </cell>
          <cell r="BA702" t="str">
            <v>KAILASH ATKARI</v>
          </cell>
          <cell r="BU702">
            <v>1</v>
          </cell>
          <cell r="BX702">
            <v>1</v>
          </cell>
          <cell r="ER702">
            <v>2</v>
          </cell>
          <cell r="ES702">
            <v>1</v>
          </cell>
          <cell r="ET702" t="str">
            <v>ZBHT0024</v>
          </cell>
          <cell r="EU702" t="str">
            <v>GPG1l6EfVm</v>
          </cell>
          <cell r="EV702" t="str">
            <v>Allocated</v>
          </cell>
          <cell r="EW702" t="str">
            <v>Door Locked (NC_DL)</v>
          </cell>
          <cell r="EX702" t="str">
            <v xml:space="preserve">Door lock </v>
          </cell>
          <cell r="EY702">
            <v>46210</v>
          </cell>
        </row>
        <row r="703">
          <cell r="A703">
            <v>456338926</v>
          </cell>
          <cell r="B703" t="str">
            <v>SANDIP BALU HULAVALE</v>
          </cell>
          <cell r="I703">
            <v>3359</v>
          </cell>
          <cell r="J703">
            <v>0</v>
          </cell>
          <cell r="K703">
            <v>18</v>
          </cell>
          <cell r="L703">
            <v>3359</v>
          </cell>
          <cell r="M703">
            <v>4</v>
          </cell>
          <cell r="N703" t="str">
            <v>FLOW</v>
          </cell>
          <cell r="O703" t="str">
            <v>UNPAID</v>
          </cell>
          <cell r="P703" t="str">
            <v>SACHIN INGALE</v>
          </cell>
          <cell r="Q703">
            <v>0</v>
          </cell>
          <cell r="R703">
            <v>18</v>
          </cell>
          <cell r="S703">
            <v>0</v>
          </cell>
          <cell r="T703">
            <v>3996</v>
          </cell>
          <cell r="U703" t="str">
            <v>FLOW</v>
          </cell>
          <cell r="V703">
            <v>0</v>
          </cell>
          <cell r="W703">
            <v>0</v>
          </cell>
          <cell r="X703" t="str">
            <v xml:space="preserve">STABLE </v>
          </cell>
          <cell r="Y703" t="str">
            <v>PTP</v>
          </cell>
          <cell r="Z703" t="str">
            <v>PTP</v>
          </cell>
          <cell r="AA703" t="str">
            <v>PTP</v>
          </cell>
          <cell r="AD703" t="str">
            <v>CAVA</v>
          </cell>
          <cell r="AF703" t="str">
            <v>-</v>
          </cell>
          <cell r="AH703" t="str">
            <v>KARLA</v>
          </cell>
          <cell r="AL703">
            <v>0</v>
          </cell>
          <cell r="AM703">
            <v>0</v>
          </cell>
          <cell r="AN703">
            <v>118</v>
          </cell>
          <cell r="AO703">
            <v>147</v>
          </cell>
          <cell r="AP703" t="str">
            <v>FLOW</v>
          </cell>
          <cell r="AU703" t="str">
            <v>NPA</v>
          </cell>
          <cell r="AV703" t="str">
            <v>MH14KP3148</v>
          </cell>
          <cell r="AW703" t="str">
            <v>SPLENDOR PLUS BS6 I3S DRS CAST FI</v>
          </cell>
          <cell r="AX703">
            <v>44937</v>
          </cell>
          <cell r="AY703">
            <v>36</v>
          </cell>
          <cell r="AZ703" t="str">
            <v>02.07.26</v>
          </cell>
          <cell r="BA703" t="str">
            <v>VIJAY NIKAM</v>
          </cell>
          <cell r="CM703">
            <v>2</v>
          </cell>
          <cell r="ER703">
            <v>2</v>
          </cell>
          <cell r="ES703">
            <v>1</v>
          </cell>
          <cell r="ET703" t="str">
            <v>ZBHT0013</v>
          </cell>
          <cell r="EU703" t="str">
            <v>GoZXcL8yc7</v>
          </cell>
          <cell r="EV703" t="str">
            <v>Allocated</v>
          </cell>
          <cell r="EW703" t="e">
            <v>#N/A</v>
          </cell>
          <cell r="EX703" t="e">
            <v>#N/A</v>
          </cell>
          <cell r="EY703" t="e">
            <v>#N/A</v>
          </cell>
        </row>
        <row r="704">
          <cell r="A704">
            <v>462011491</v>
          </cell>
          <cell r="B704" t="str">
            <v>RAHUL HIRA CHAVAN</v>
          </cell>
          <cell r="I704">
            <v>3778</v>
          </cell>
          <cell r="J704">
            <v>0</v>
          </cell>
          <cell r="K704">
            <v>9</v>
          </cell>
          <cell r="L704">
            <v>3778</v>
          </cell>
          <cell r="M704">
            <v>4</v>
          </cell>
          <cell r="N704" t="str">
            <v>FLOW</v>
          </cell>
          <cell r="O704" t="str">
            <v>UNPAID</v>
          </cell>
          <cell r="P704" t="str">
            <v>HEMANT WALUNJ</v>
          </cell>
          <cell r="Q704">
            <v>0</v>
          </cell>
          <cell r="R704">
            <v>9</v>
          </cell>
          <cell r="S704">
            <v>0</v>
          </cell>
          <cell r="T704">
            <v>893</v>
          </cell>
          <cell r="U704" t="str">
            <v>FLOW</v>
          </cell>
          <cell r="V704" t="e">
            <v>#DIV/0!</v>
          </cell>
          <cell r="W704">
            <v>0</v>
          </cell>
          <cell r="X704" t="str">
            <v>FLOW</v>
          </cell>
          <cell r="Y704" t="str">
            <v>BPTP</v>
          </cell>
          <cell r="Z704" t="str">
            <v>BPTP</v>
          </cell>
          <cell r="AA704" t="str">
            <v>BPTP</v>
          </cell>
          <cell r="AF704" t="str">
            <v>-</v>
          </cell>
          <cell r="AH704" t="str">
            <v>KHALUMBARE</v>
          </cell>
          <cell r="AL704">
            <v>0</v>
          </cell>
          <cell r="AM704">
            <v>0</v>
          </cell>
          <cell r="AN704">
            <v>118</v>
          </cell>
          <cell r="AO704">
            <v>147</v>
          </cell>
          <cell r="AP704" t="str">
            <v>FLOW</v>
          </cell>
          <cell r="AU704" t="str">
            <v>NPA</v>
          </cell>
          <cell r="AV704" t="str">
            <v>MH14LK0545</v>
          </cell>
          <cell r="AW704" t="str">
            <v>BAJAJ PLATINA 100 ES ALLOY DRUM CBS</v>
          </cell>
          <cell r="AX704">
            <v>45345</v>
          </cell>
          <cell r="AY704">
            <v>24</v>
          </cell>
          <cell r="AZ704" t="str">
            <v>02.07.26</v>
          </cell>
          <cell r="BA704" t="str">
            <v>KAILASH ATKARI</v>
          </cell>
          <cell r="ER704">
            <v>0</v>
          </cell>
          <cell r="ES704" t="str">
            <v/>
          </cell>
          <cell r="ET704" t="str">
            <v>ZBHT0010</v>
          </cell>
          <cell r="EU704" t="str">
            <v>B6SfsJj5JL7</v>
          </cell>
          <cell r="EV704" t="str">
            <v>Allocated</v>
          </cell>
          <cell r="EW704" t="e">
            <v>#N/A</v>
          </cell>
          <cell r="EX704" t="e">
            <v>#N/A</v>
          </cell>
          <cell r="EY704" t="e">
            <v>#N/A</v>
          </cell>
        </row>
        <row r="705">
          <cell r="A705">
            <v>136892187</v>
          </cell>
          <cell r="B705" t="str">
            <v>KARAN UTTAM LOHAR</v>
          </cell>
          <cell r="I705">
            <v>2794</v>
          </cell>
          <cell r="J705">
            <v>0</v>
          </cell>
          <cell r="K705">
            <v>5</v>
          </cell>
          <cell r="L705">
            <v>2794</v>
          </cell>
          <cell r="M705">
            <v>5</v>
          </cell>
          <cell r="N705" t="str">
            <v>FLOW</v>
          </cell>
          <cell r="O705" t="str">
            <v>UNPAID</v>
          </cell>
          <cell r="P705" t="str">
            <v>SACHIN INGALE</v>
          </cell>
          <cell r="Q705">
            <v>0</v>
          </cell>
          <cell r="R705">
            <v>5</v>
          </cell>
          <cell r="S705">
            <v>0</v>
          </cell>
          <cell r="T705">
            <v>450</v>
          </cell>
          <cell r="U705" t="str">
            <v>FLOW</v>
          </cell>
          <cell r="V705">
            <v>0</v>
          </cell>
          <cell r="W705">
            <v>0</v>
          </cell>
          <cell r="X705" t="str">
            <v xml:space="preserve">STABLE </v>
          </cell>
          <cell r="Y705" t="str">
            <v>PTP</v>
          </cell>
          <cell r="Z705" t="str">
            <v>PTP</v>
          </cell>
          <cell r="AA705" t="str">
            <v>PTP</v>
          </cell>
          <cell r="AD705" t="str">
            <v>CAVA</v>
          </cell>
          <cell r="AF705" t="str">
            <v>-</v>
          </cell>
          <cell r="AH705" t="str">
            <v>KUSGAON</v>
          </cell>
          <cell r="AL705">
            <v>0</v>
          </cell>
          <cell r="AM705">
            <v>0</v>
          </cell>
          <cell r="AN705">
            <v>145</v>
          </cell>
          <cell r="AO705">
            <v>174</v>
          </cell>
          <cell r="AP705" t="str">
            <v>FLOW</v>
          </cell>
          <cell r="AU705" t="str">
            <v>NPA</v>
          </cell>
          <cell r="AV705" t="str">
            <v>MH14KM2722</v>
          </cell>
          <cell r="AW705" t="str">
            <v>SPLENDOR PLUS BS6 I3S DRS CAST FI</v>
          </cell>
          <cell r="AX705">
            <v>44922</v>
          </cell>
          <cell r="AY705">
            <v>36</v>
          </cell>
          <cell r="AZ705" t="str">
            <v>02.07.26</v>
          </cell>
          <cell r="BA705" t="str">
            <v>VIJAY NIKAM</v>
          </cell>
          <cell r="CG705">
            <v>1</v>
          </cell>
          <cell r="ER705">
            <v>1</v>
          </cell>
          <cell r="ES705">
            <v>1</v>
          </cell>
          <cell r="ET705" t="str">
            <v>ZBHT0013</v>
          </cell>
          <cell r="EU705" t="str">
            <v>BP_qi7K3c7</v>
          </cell>
          <cell r="EV705" t="str">
            <v>Allocated</v>
          </cell>
          <cell r="EW705" t="e">
            <v>#N/A</v>
          </cell>
          <cell r="EX705" t="e">
            <v>#N/A</v>
          </cell>
          <cell r="EY705" t="e">
            <v>#N/A</v>
          </cell>
        </row>
        <row r="706">
          <cell r="A706">
            <v>136056637</v>
          </cell>
          <cell r="B706" t="str">
            <v>LALITA RAHIDAS PAPAL</v>
          </cell>
          <cell r="I706">
            <v>3440</v>
          </cell>
          <cell r="J706">
            <v>0</v>
          </cell>
          <cell r="K706">
            <v>6</v>
          </cell>
          <cell r="L706">
            <v>3440</v>
          </cell>
          <cell r="M706">
            <v>6</v>
          </cell>
          <cell r="N706" t="str">
            <v>FLOW</v>
          </cell>
          <cell r="O706" t="str">
            <v>UNPAID</v>
          </cell>
          <cell r="P706" t="str">
            <v>TANAJI SURVASE</v>
          </cell>
          <cell r="Q706">
            <v>0</v>
          </cell>
          <cell r="R706">
            <v>6</v>
          </cell>
          <cell r="S706">
            <v>0</v>
          </cell>
          <cell r="T706">
            <v>450</v>
          </cell>
          <cell r="U706" t="str">
            <v>FLOW</v>
          </cell>
          <cell r="V706">
            <v>0</v>
          </cell>
          <cell r="W706">
            <v>0</v>
          </cell>
          <cell r="X706" t="str">
            <v>FLOW</v>
          </cell>
          <cell r="Y706" t="str">
            <v>NC</v>
          </cell>
          <cell r="Z706" t="str">
            <v>NC</v>
          </cell>
          <cell r="AA706" t="str">
            <v>NC</v>
          </cell>
          <cell r="AB706" t="str">
            <v>Add not found</v>
          </cell>
          <cell r="AD706" t="str">
            <v>CNAVNA</v>
          </cell>
          <cell r="AF706" t="str">
            <v>-</v>
          </cell>
          <cell r="AH706" t="str">
            <v>MULSHI</v>
          </cell>
          <cell r="AL706">
            <v>0</v>
          </cell>
          <cell r="AM706">
            <v>0</v>
          </cell>
          <cell r="AN706">
            <v>176</v>
          </cell>
          <cell r="AO706">
            <v>205</v>
          </cell>
          <cell r="AP706" t="str">
            <v>FLOW</v>
          </cell>
          <cell r="AU706" t="str">
            <v>NPA</v>
          </cell>
          <cell r="AV706" t="str">
            <v>MH12UX1152</v>
          </cell>
          <cell r="AW706" t="str">
            <v>GLAMOUR XTEC DISC</v>
          </cell>
          <cell r="AX706">
            <v>44886</v>
          </cell>
          <cell r="AY706">
            <v>36</v>
          </cell>
          <cell r="AZ706" t="str">
            <v>02.07.26</v>
          </cell>
          <cell r="BA706" t="str">
            <v>KAILASH ATKARI</v>
          </cell>
          <cell r="BU706">
            <v>1</v>
          </cell>
          <cell r="BX706">
            <v>1</v>
          </cell>
          <cell r="ER706">
            <v>2</v>
          </cell>
          <cell r="ES706">
            <v>1</v>
          </cell>
          <cell r="ET706" t="str">
            <v>DUWT0030</v>
          </cell>
          <cell r="EU706" t="str">
            <v>AoWMmpfI3z</v>
          </cell>
          <cell r="EV706" t="str">
            <v>Allocated</v>
          </cell>
          <cell r="EW706" t="str">
            <v>Address Not Found (NC_ANF)</v>
          </cell>
          <cell r="EX706" t="str">
            <v xml:space="preserve">Address not found </v>
          </cell>
          <cell r="EY706">
            <v>46210</v>
          </cell>
        </row>
        <row r="707">
          <cell r="A707">
            <v>462333309</v>
          </cell>
          <cell r="B707" t="str">
            <v>LALITA RAHIDAS PAPAL</v>
          </cell>
          <cell r="I707">
            <v>1235</v>
          </cell>
          <cell r="J707">
            <v>0</v>
          </cell>
          <cell r="K707">
            <v>18</v>
          </cell>
          <cell r="L707">
            <v>1235</v>
          </cell>
          <cell r="M707">
            <v>2</v>
          </cell>
          <cell r="N707" t="str">
            <v>FLOW</v>
          </cell>
          <cell r="O707" t="str">
            <v>UNPAID</v>
          </cell>
          <cell r="P707" t="str">
            <v>TANAJI SURVASE</v>
          </cell>
          <cell r="Q707">
            <v>0</v>
          </cell>
          <cell r="R707">
            <v>18</v>
          </cell>
          <cell r="S707">
            <v>0</v>
          </cell>
          <cell r="T707">
            <v>450</v>
          </cell>
          <cell r="U707" t="str">
            <v>-</v>
          </cell>
          <cell r="V707">
            <v>0</v>
          </cell>
          <cell r="W707">
            <v>0</v>
          </cell>
          <cell r="X707" t="str">
            <v>FLOW</v>
          </cell>
          <cell r="Y707" t="str">
            <v>NC</v>
          </cell>
          <cell r="Z707" t="str">
            <v>-</v>
          </cell>
          <cell r="AA707" t="str">
            <v>NC</v>
          </cell>
          <cell r="AB707" t="str">
            <v>Add not found</v>
          </cell>
          <cell r="AD707" t="str">
            <v>CNAVNA</v>
          </cell>
          <cell r="AF707" t="str">
            <v>-</v>
          </cell>
          <cell r="AH707" t="str">
            <v xml:space="preserve">MULSHI </v>
          </cell>
          <cell r="AL707">
            <v>0</v>
          </cell>
          <cell r="AM707">
            <v>0</v>
          </cell>
          <cell r="AN707">
            <v>56</v>
          </cell>
          <cell r="AO707">
            <v>85</v>
          </cell>
          <cell r="AP707" t="str">
            <v>FLOW</v>
          </cell>
          <cell r="AU707" t="str">
            <v>REGULAR</v>
          </cell>
          <cell r="AV707" t="str">
            <v>MH12UX1152</v>
          </cell>
          <cell r="AW707" t="str">
            <v>GLAMOUR XTEC DISC</v>
          </cell>
          <cell r="AX707">
            <v>45374</v>
          </cell>
          <cell r="AY707">
            <v>24</v>
          </cell>
          <cell r="AZ707" t="str">
            <v>02.07.26</v>
          </cell>
          <cell r="BA707" t="str">
            <v>KAILASH ATKARI</v>
          </cell>
          <cell r="BU707">
            <v>1</v>
          </cell>
          <cell r="BX707">
            <v>1</v>
          </cell>
          <cell r="ER707">
            <v>2</v>
          </cell>
          <cell r="ES707">
            <v>1</v>
          </cell>
          <cell r="ET707" t="str">
            <v>DUWT0030</v>
          </cell>
          <cell r="EU707" t="str">
            <v>GoVKjSCeh1</v>
          </cell>
          <cell r="EV707" t="str">
            <v>Allocated</v>
          </cell>
          <cell r="EW707" t="str">
            <v>Address Not Found (NC_ANF)</v>
          </cell>
          <cell r="EX707" t="str">
            <v xml:space="preserve">Address not found </v>
          </cell>
          <cell r="EY707">
            <v>46210</v>
          </cell>
        </row>
        <row r="708">
          <cell r="A708">
            <v>137401420</v>
          </cell>
          <cell r="B708" t="str">
            <v>SHAM GULAB DHARWAD</v>
          </cell>
          <cell r="I708">
            <v>3282</v>
          </cell>
          <cell r="J708">
            <v>0</v>
          </cell>
          <cell r="K708">
            <v>39</v>
          </cell>
          <cell r="L708">
            <v>3282</v>
          </cell>
          <cell r="M708">
            <v>5</v>
          </cell>
          <cell r="N708" t="str">
            <v>FLOW</v>
          </cell>
          <cell r="O708" t="str">
            <v>UNPAID</v>
          </cell>
          <cell r="P708" t="str">
            <v>AMOL DHUMAL</v>
          </cell>
          <cell r="Q708">
            <v>0</v>
          </cell>
          <cell r="R708">
            <v>39</v>
          </cell>
          <cell r="S708">
            <v>0</v>
          </cell>
          <cell r="T708">
            <v>449.28</v>
          </cell>
          <cell r="U708" t="str">
            <v>-</v>
          </cell>
          <cell r="V708">
            <v>0</v>
          </cell>
          <cell r="W708">
            <v>0</v>
          </cell>
          <cell r="X708" t="str">
            <v xml:space="preserve">STABLE </v>
          </cell>
          <cell r="Y708" t="str">
            <v>PTP</v>
          </cell>
          <cell r="Z708" t="str">
            <v>-</v>
          </cell>
          <cell r="AA708" t="str">
            <v>PTP</v>
          </cell>
          <cell r="AD708" t="str">
            <v>CNAVNA</v>
          </cell>
          <cell r="AF708" t="str">
            <v>-</v>
          </cell>
          <cell r="AH708" t="str">
            <v>NHAVARA</v>
          </cell>
          <cell r="AL708">
            <v>0</v>
          </cell>
          <cell r="AM708">
            <v>0</v>
          </cell>
          <cell r="AN708">
            <v>145</v>
          </cell>
          <cell r="AO708">
            <v>174</v>
          </cell>
          <cell r="AP708" t="str">
            <v>FLOW</v>
          </cell>
          <cell r="AU708" t="str">
            <v>NPA</v>
          </cell>
          <cell r="AV708" t="str">
            <v>MH12VJ1914</v>
          </cell>
          <cell r="AW708" t="str">
            <v>SPLENDORPLUS I3S DRS C FI BLACKACNT</v>
          </cell>
          <cell r="AX708">
            <v>44939</v>
          </cell>
          <cell r="AY708">
            <v>36</v>
          </cell>
          <cell r="AZ708" t="str">
            <v>02.07.26</v>
          </cell>
          <cell r="BA708" t="str">
            <v>KAILASH ATKARI</v>
          </cell>
          <cell r="BL708">
            <v>1</v>
          </cell>
          <cell r="ER708">
            <v>1</v>
          </cell>
          <cell r="ES708">
            <v>1</v>
          </cell>
          <cell r="ET708" t="str">
            <v>ZBHT0024</v>
          </cell>
          <cell r="EU708" t="str">
            <v>B6aNZYcSEc</v>
          </cell>
          <cell r="EV708" t="str">
            <v>Allocated</v>
          </cell>
          <cell r="EW708" t="str">
            <v>Address Not Found (NC_ANF)</v>
          </cell>
          <cell r="EX708" t="str">
            <v xml:space="preserve">Address not found </v>
          </cell>
          <cell r="EY708">
            <v>46207</v>
          </cell>
        </row>
        <row r="709">
          <cell r="A709">
            <v>465399323</v>
          </cell>
          <cell r="B709" t="str">
            <v>NILESH DEVIDAS DHIVAR</v>
          </cell>
          <cell r="C709" t="str">
            <v>ONLINE</v>
          </cell>
          <cell r="D709" t="str">
            <v>04.07.26</v>
          </cell>
          <cell r="E709">
            <v>1390</v>
          </cell>
          <cell r="H709" t="str">
            <v>CBC COLL</v>
          </cell>
          <cell r="I709">
            <v>2510</v>
          </cell>
          <cell r="J709">
            <v>0</v>
          </cell>
          <cell r="K709">
            <v>40</v>
          </cell>
          <cell r="L709">
            <v>1120</v>
          </cell>
          <cell r="M709">
            <v>2</v>
          </cell>
          <cell r="N709" t="str">
            <v>RB</v>
          </cell>
          <cell r="O709" t="str">
            <v>PAID</v>
          </cell>
          <cell r="P709" t="str">
            <v>SACHIN KHAPRE</v>
          </cell>
          <cell r="Q709">
            <v>0</v>
          </cell>
          <cell r="R709">
            <v>40</v>
          </cell>
          <cell r="S709">
            <v>1350</v>
          </cell>
          <cell r="T709">
            <v>1350</v>
          </cell>
          <cell r="U709" t="str">
            <v>-</v>
          </cell>
          <cell r="V709">
            <v>0</v>
          </cell>
          <cell r="W709">
            <v>0</v>
          </cell>
          <cell r="X709" t="str">
            <v>RB</v>
          </cell>
          <cell r="Y709" t="str">
            <v>PAID</v>
          </cell>
          <cell r="Z709" t="str">
            <v>-</v>
          </cell>
          <cell r="AA709" t="str">
            <v>PAID</v>
          </cell>
          <cell r="AF709" t="str">
            <v>-</v>
          </cell>
          <cell r="AH709" t="str">
            <v>OLD SANGAVI</v>
          </cell>
          <cell r="AL709">
            <v>0</v>
          </cell>
          <cell r="AM709">
            <v>0</v>
          </cell>
          <cell r="AN709">
            <v>56</v>
          </cell>
          <cell r="AO709">
            <v>0</v>
          </cell>
          <cell r="AP709" t="str">
            <v>RB</v>
          </cell>
          <cell r="AU709" t="str">
            <v>REGULAR</v>
          </cell>
          <cell r="AV709" t="str">
            <v>MH20GW2761</v>
          </cell>
          <cell r="AW709" t="str">
            <v>HONDA UNICORN 160 BS6</v>
          </cell>
          <cell r="AX709">
            <v>45691</v>
          </cell>
          <cell r="AY709">
            <v>12</v>
          </cell>
          <cell r="AZ709" t="str">
            <v>02.07.26</v>
          </cell>
          <cell r="BA709" t="str">
            <v>KAILASH ATKARI</v>
          </cell>
          <cell r="BX709">
            <v>1</v>
          </cell>
          <cell r="ER709">
            <v>1</v>
          </cell>
          <cell r="ES709">
            <v>1</v>
          </cell>
          <cell r="ET709" t="str">
            <v>ZBHT0015</v>
          </cell>
          <cell r="EU709" t="str">
            <v>A6xB4AmboCem</v>
          </cell>
          <cell r="EV709" t="str">
            <v>Allocated</v>
          </cell>
          <cell r="EW709" t="str">
            <v>Shifted (NC_SFTD)</v>
          </cell>
          <cell r="EX709" t="str">
            <v>Visited at customer residence address. Customer is shiffted at village. Vehicle with him.</v>
          </cell>
          <cell r="EY709">
            <v>46211</v>
          </cell>
        </row>
        <row r="710">
          <cell r="A710">
            <v>463961456</v>
          </cell>
          <cell r="B710" t="str">
            <v>ATUL AVINASH WAGHMARE</v>
          </cell>
          <cell r="I710">
            <v>1254</v>
          </cell>
          <cell r="J710">
            <v>0</v>
          </cell>
          <cell r="K710">
            <v>9</v>
          </cell>
          <cell r="L710">
            <v>1254</v>
          </cell>
          <cell r="M710">
            <v>6</v>
          </cell>
          <cell r="N710" t="str">
            <v>FLOW</v>
          </cell>
          <cell r="O710" t="str">
            <v>UNPAID</v>
          </cell>
          <cell r="P710" t="str">
            <v>SACHIN KHAPRE</v>
          </cell>
          <cell r="Q710">
            <v>0</v>
          </cell>
          <cell r="R710">
            <v>9</v>
          </cell>
          <cell r="S710">
            <v>0</v>
          </cell>
          <cell r="T710">
            <v>2250</v>
          </cell>
          <cell r="U710" t="str">
            <v>-</v>
          </cell>
          <cell r="V710">
            <v>0</v>
          </cell>
          <cell r="W710">
            <v>0</v>
          </cell>
          <cell r="X710" t="str">
            <v>FLOW</v>
          </cell>
          <cell r="Y710" t="str">
            <v>NC</v>
          </cell>
          <cell r="Z710" t="str">
            <v>-</v>
          </cell>
          <cell r="AA710" t="str">
            <v>NC</v>
          </cell>
          <cell r="AB710" t="str">
            <v>Shifted</v>
          </cell>
          <cell r="AD710" t="str">
            <v>CNAVNA</v>
          </cell>
          <cell r="AF710" t="str">
            <v>ELG</v>
          </cell>
          <cell r="AH710" t="str">
            <v>PIMPALE GURAV</v>
          </cell>
          <cell r="AL710">
            <v>0</v>
          </cell>
          <cell r="AM710">
            <v>0</v>
          </cell>
          <cell r="AN710">
            <v>176</v>
          </cell>
          <cell r="AO710">
            <v>205</v>
          </cell>
          <cell r="AP710" t="str">
            <v>FLOW</v>
          </cell>
          <cell r="AU710" t="str">
            <v>NPA</v>
          </cell>
          <cell r="AV710" t="str">
            <v>MH14KZ0938</v>
          </cell>
          <cell r="AW710" t="str">
            <v>TVS RAIDER DISC</v>
          </cell>
          <cell r="AX710">
            <v>45541</v>
          </cell>
          <cell r="AY710">
            <v>12</v>
          </cell>
          <cell r="AZ710" t="str">
            <v>02.07.26</v>
          </cell>
          <cell r="BA710" t="str">
            <v>KAILASH ATKARI</v>
          </cell>
          <cell r="BX710">
            <v>1</v>
          </cell>
          <cell r="CM710">
            <v>1</v>
          </cell>
          <cell r="CV710">
            <v>1</v>
          </cell>
          <cell r="DH710">
            <v>1</v>
          </cell>
          <cell r="ER710">
            <v>4</v>
          </cell>
          <cell r="ES710">
            <v>1</v>
          </cell>
          <cell r="ET710" t="str">
            <v>ZBHT0015</v>
          </cell>
          <cell r="EU710" t="str">
            <v>A2kln2YtMwc</v>
          </cell>
          <cell r="EV710" t="str">
            <v>Allocated</v>
          </cell>
          <cell r="EW710" t="str">
            <v>No Such Person (NC_NSP)</v>
          </cell>
          <cell r="EX710" t="str">
            <v>Visited at customer given address but no buddy know customer this areas.</v>
          </cell>
          <cell r="EY710">
            <v>46211</v>
          </cell>
        </row>
        <row r="711">
          <cell r="A711">
            <v>139951411</v>
          </cell>
          <cell r="B711" t="str">
            <v>SEEMA BHIMSEN RANDIVE</v>
          </cell>
          <cell r="C711" t="str">
            <v>ONLINE</v>
          </cell>
          <cell r="D711" t="str">
            <v>25.07.26</v>
          </cell>
          <cell r="E711">
            <v>16</v>
          </cell>
          <cell r="I711">
            <v>3372</v>
          </cell>
          <cell r="J711">
            <v>0</v>
          </cell>
          <cell r="K711">
            <v>6</v>
          </cell>
          <cell r="L711">
            <v>3356</v>
          </cell>
          <cell r="M711">
            <v>2</v>
          </cell>
          <cell r="N711" t="str">
            <v>RB</v>
          </cell>
          <cell r="O711" t="str">
            <v>PAID</v>
          </cell>
          <cell r="P711" t="str">
            <v>SACHIN KHAPRE</v>
          </cell>
          <cell r="Q711">
            <v>0</v>
          </cell>
          <cell r="R711">
            <v>6</v>
          </cell>
          <cell r="S711">
            <v>0</v>
          </cell>
          <cell r="T711">
            <v>450</v>
          </cell>
          <cell r="U711" t="str">
            <v>-</v>
          </cell>
          <cell r="V711">
            <v>0</v>
          </cell>
          <cell r="W711">
            <v>0</v>
          </cell>
          <cell r="X711" t="str">
            <v>RB</v>
          </cell>
          <cell r="Y711" t="str">
            <v>PAID</v>
          </cell>
          <cell r="Z711" t="str">
            <v>-</v>
          </cell>
          <cell r="AA711" t="str">
            <v>NC</v>
          </cell>
          <cell r="AB711" t="str">
            <v>Shifted</v>
          </cell>
          <cell r="AD711" t="str">
            <v>CNAVNA</v>
          </cell>
          <cell r="AF711" t="str">
            <v>-</v>
          </cell>
          <cell r="AH711" t="str">
            <v>PIMPARI</v>
          </cell>
          <cell r="AL711">
            <v>0</v>
          </cell>
          <cell r="AM711">
            <v>0</v>
          </cell>
          <cell r="AN711">
            <v>56</v>
          </cell>
          <cell r="AO711">
            <v>0</v>
          </cell>
          <cell r="AP711" t="str">
            <v>RB</v>
          </cell>
          <cell r="AU711" t="str">
            <v>REGULAR</v>
          </cell>
          <cell r="AV711" t="str">
            <v>MH14KT7194</v>
          </cell>
          <cell r="AW711" t="str">
            <v>HONDA ACTIVA 6G DLX BS VI</v>
          </cell>
          <cell r="AX711">
            <v>45033</v>
          </cell>
          <cell r="AY711">
            <v>36</v>
          </cell>
          <cell r="AZ711" t="str">
            <v>02.07.26</v>
          </cell>
          <cell r="BA711" t="str">
            <v>KAILASH ATKARI</v>
          </cell>
          <cell r="CA711">
            <v>1</v>
          </cell>
          <cell r="ER711">
            <v>1</v>
          </cell>
          <cell r="ES711">
            <v>1</v>
          </cell>
          <cell r="ET711" t="str">
            <v>ZBHT0015</v>
          </cell>
          <cell r="EU711" t="str">
            <v>k26HP3uFHS</v>
          </cell>
          <cell r="EV711" t="str">
            <v>Allocated</v>
          </cell>
          <cell r="EW711" t="e">
            <v>#N/A</v>
          </cell>
          <cell r="EX711" t="e">
            <v>#N/A</v>
          </cell>
          <cell r="EY711" t="e">
            <v>#N/A</v>
          </cell>
        </row>
        <row r="712">
          <cell r="A712">
            <v>461562384</v>
          </cell>
          <cell r="B712" t="str">
            <v>KRUSHNA RAMESHWAR KHADE</v>
          </cell>
          <cell r="I712">
            <v>5554</v>
          </cell>
          <cell r="J712">
            <v>0</v>
          </cell>
          <cell r="K712">
            <v>213</v>
          </cell>
          <cell r="L712">
            <v>5554</v>
          </cell>
          <cell r="M712">
            <v>6</v>
          </cell>
          <cell r="N712" t="str">
            <v>FLOW</v>
          </cell>
          <cell r="O712" t="str">
            <v>UNPAID</v>
          </cell>
          <cell r="P712" t="str">
            <v>TANAJI SURVASE</v>
          </cell>
          <cell r="Q712">
            <v>0</v>
          </cell>
          <cell r="R712">
            <v>213</v>
          </cell>
          <cell r="S712">
            <v>0</v>
          </cell>
          <cell r="T712">
            <v>4500</v>
          </cell>
          <cell r="U712" t="str">
            <v>FLOW</v>
          </cell>
          <cell r="V712">
            <v>0</v>
          </cell>
          <cell r="W712">
            <v>0</v>
          </cell>
          <cell r="X712" t="str">
            <v>FLOW</v>
          </cell>
          <cell r="Y712" t="str">
            <v>NC</v>
          </cell>
          <cell r="Z712" t="str">
            <v>RTP</v>
          </cell>
          <cell r="AA712" t="str">
            <v>NC</v>
          </cell>
          <cell r="AB712" t="str">
            <v>Door lock</v>
          </cell>
          <cell r="AD712" t="str">
            <v>CNAVNA</v>
          </cell>
          <cell r="AF712" t="str">
            <v>-</v>
          </cell>
          <cell r="AH712" t="str">
            <v>PIRANGUT</v>
          </cell>
          <cell r="AL712">
            <v>0</v>
          </cell>
          <cell r="AM712">
            <v>0</v>
          </cell>
          <cell r="AN712">
            <v>177</v>
          </cell>
          <cell r="AO712">
            <v>206</v>
          </cell>
          <cell r="AP712" t="str">
            <v>FLOW</v>
          </cell>
          <cell r="AU712" t="str">
            <v>NPA</v>
          </cell>
          <cell r="AV712" t="str">
            <v>MH21CB5557</v>
          </cell>
          <cell r="AW712" t="str">
            <v>HONDA UNICORN 160 BSVI</v>
          </cell>
          <cell r="AX712">
            <v>45309</v>
          </cell>
          <cell r="AY712">
            <v>24</v>
          </cell>
          <cell r="AZ712" t="str">
            <v>02.07.26</v>
          </cell>
          <cell r="BA712" t="str">
            <v>KAILASH ATKARI</v>
          </cell>
          <cell r="CA712">
            <v>1</v>
          </cell>
          <cell r="ER712">
            <v>1</v>
          </cell>
          <cell r="ES712">
            <v>1</v>
          </cell>
          <cell r="ET712" t="str">
            <v>DUWT0030</v>
          </cell>
          <cell r="EU712" t="str">
            <v>BPi8jq6Lnz</v>
          </cell>
          <cell r="EV712" t="str">
            <v>Allocated</v>
          </cell>
          <cell r="EW712" t="e">
            <v>#N/A</v>
          </cell>
          <cell r="EX712" t="e">
            <v>#N/A</v>
          </cell>
          <cell r="EY712" t="e">
            <v>#N/A</v>
          </cell>
        </row>
        <row r="713">
          <cell r="A713">
            <v>135424700</v>
          </cell>
          <cell r="B713" t="str">
            <v>GAJANAN BANSI KUMBHAR</v>
          </cell>
          <cell r="C713" t="str">
            <v>ONLINE</v>
          </cell>
          <cell r="D713" t="str">
            <v>10.07.26</v>
          </cell>
          <cell r="E713">
            <v>1049</v>
          </cell>
          <cell r="H713" t="str">
            <v>CBC COLL</v>
          </cell>
          <cell r="I713">
            <v>3249</v>
          </cell>
          <cell r="J713">
            <v>0</v>
          </cell>
          <cell r="K713">
            <v>149</v>
          </cell>
          <cell r="L713">
            <v>2200</v>
          </cell>
          <cell r="M713">
            <v>6</v>
          </cell>
          <cell r="N713" t="str">
            <v>RB</v>
          </cell>
          <cell r="O713" t="str">
            <v>PAID</v>
          </cell>
          <cell r="P713" t="str">
            <v>TANAJI SURVASE</v>
          </cell>
          <cell r="Q713">
            <v>0</v>
          </cell>
          <cell r="R713">
            <v>149</v>
          </cell>
          <cell r="S713">
            <v>900</v>
          </cell>
          <cell r="T713">
            <v>900</v>
          </cell>
          <cell r="U713" t="str">
            <v>FLOW</v>
          </cell>
          <cell r="V713">
            <v>0</v>
          </cell>
          <cell r="W713">
            <v>0</v>
          </cell>
          <cell r="X713" t="str">
            <v>RB</v>
          </cell>
          <cell r="Y713" t="str">
            <v>PAID</v>
          </cell>
          <cell r="Z713" t="str">
            <v>NC</v>
          </cell>
          <cell r="AA713" t="str">
            <v>PAID</v>
          </cell>
          <cell r="AD713" t="str">
            <v>CAVA</v>
          </cell>
          <cell r="AF713" t="str">
            <v>-</v>
          </cell>
          <cell r="AH713" t="str">
            <v>PUNWALE</v>
          </cell>
          <cell r="AL713">
            <v>0</v>
          </cell>
          <cell r="AM713">
            <v>0</v>
          </cell>
          <cell r="AN713">
            <v>176</v>
          </cell>
          <cell r="AO713">
            <v>0</v>
          </cell>
          <cell r="AP713" t="str">
            <v>RB</v>
          </cell>
          <cell r="AU713" t="str">
            <v>NPA</v>
          </cell>
          <cell r="AV713" t="str">
            <v>MH14KL5389</v>
          </cell>
          <cell r="AW713" t="str">
            <v>SPLENDOR PLUS I3S CAST FI PRIME RED</v>
          </cell>
          <cell r="AX713">
            <v>44865</v>
          </cell>
          <cell r="AY713">
            <v>36</v>
          </cell>
          <cell r="AZ713" t="str">
            <v>02.07.26</v>
          </cell>
          <cell r="BA713" t="str">
            <v>KAILASH ATKARI</v>
          </cell>
          <cell r="BL713">
            <v>1</v>
          </cell>
          <cell r="ER713">
            <v>1</v>
          </cell>
          <cell r="ES713">
            <v>1</v>
          </cell>
          <cell r="ET713" t="str">
            <v>DUWT0030</v>
          </cell>
          <cell r="EU713" t="str">
            <v>GPGqCO41R4c</v>
          </cell>
          <cell r="EV713" t="str">
            <v>Allocated</v>
          </cell>
          <cell r="EW713" t="str">
            <v>Shifted (NC_SFTD)</v>
          </cell>
          <cell r="EX713" t="str">
            <v xml:space="preserve">We had visited to customer but customer shifted </v>
          </cell>
          <cell r="EY713">
            <v>46207</v>
          </cell>
        </row>
        <row r="714">
          <cell r="A714">
            <v>462525757</v>
          </cell>
          <cell r="B714" t="str">
            <v>SOMNATH LAXMAN MADGE</v>
          </cell>
          <cell r="I714">
            <v>4979</v>
          </cell>
          <cell r="J714">
            <v>0</v>
          </cell>
          <cell r="K714">
            <v>174</v>
          </cell>
          <cell r="L714">
            <v>4979</v>
          </cell>
          <cell r="M714">
            <v>2</v>
          </cell>
          <cell r="N714" t="str">
            <v>FLOW</v>
          </cell>
          <cell r="O714" t="str">
            <v>UNPAID</v>
          </cell>
          <cell r="P714" t="str">
            <v>HEMANT WALUNJ</v>
          </cell>
          <cell r="Q714">
            <v>0</v>
          </cell>
          <cell r="R714">
            <v>174</v>
          </cell>
          <cell r="S714">
            <v>0</v>
          </cell>
          <cell r="T714">
            <v>450</v>
          </cell>
          <cell r="U714" t="str">
            <v>09.06.26</v>
          </cell>
          <cell r="V714">
            <v>0</v>
          </cell>
          <cell r="W714">
            <v>0</v>
          </cell>
          <cell r="X714" t="str">
            <v>FLOW</v>
          </cell>
          <cell r="Y714" t="str">
            <v>PTP</v>
          </cell>
          <cell r="Z714" t="str">
            <v>PAID</v>
          </cell>
          <cell r="AA714" t="str">
            <v>PTP</v>
          </cell>
          <cell r="AF714" t="str">
            <v>-</v>
          </cell>
          <cell r="AH714" t="str">
            <v>RAJGURU NAGAR</v>
          </cell>
          <cell r="AL714">
            <v>0</v>
          </cell>
          <cell r="AM714">
            <v>0</v>
          </cell>
          <cell r="AN714">
            <v>57</v>
          </cell>
          <cell r="AO714">
            <v>86</v>
          </cell>
          <cell r="AP714" t="str">
            <v>FLOW</v>
          </cell>
          <cell r="AU714" t="str">
            <v>REGULAR</v>
          </cell>
          <cell r="AV714" t="str">
            <v>MH14LN5785</v>
          </cell>
          <cell r="AW714" t="str">
            <v>HONDA DIO 125 SMART LTD ED</v>
          </cell>
          <cell r="AX714">
            <v>45392</v>
          </cell>
          <cell r="AY714">
            <v>24</v>
          </cell>
          <cell r="AZ714" t="str">
            <v>02.07.26</v>
          </cell>
          <cell r="BA714" t="str">
            <v>KAILASH ATKARI</v>
          </cell>
          <cell r="ER714">
            <v>0</v>
          </cell>
          <cell r="ES714" t="str">
            <v/>
          </cell>
          <cell r="ET714" t="str">
            <v>ZBHT0010</v>
          </cell>
          <cell r="EU714" t="str">
            <v>B2ahBJtOB1</v>
          </cell>
          <cell r="EV714" t="str">
            <v>Allocated</v>
          </cell>
          <cell r="EW714" t="e">
            <v>#N/A</v>
          </cell>
          <cell r="EX714" t="e">
            <v>#N/A</v>
          </cell>
          <cell r="EY714" t="e">
            <v>#N/A</v>
          </cell>
        </row>
        <row r="715">
          <cell r="A715">
            <v>456721727</v>
          </cell>
          <cell r="B715" t="str">
            <v>ABHIJIT RAMESH GORE</v>
          </cell>
          <cell r="I715">
            <v>3794</v>
          </cell>
          <cell r="J715">
            <v>0</v>
          </cell>
          <cell r="K715">
            <v>23</v>
          </cell>
          <cell r="L715">
            <v>3794</v>
          </cell>
          <cell r="M715">
            <v>3</v>
          </cell>
          <cell r="N715" t="str">
            <v>FLOW</v>
          </cell>
          <cell r="O715" t="str">
            <v>UNPAID</v>
          </cell>
          <cell r="P715" t="str">
            <v>HEMANT WALUNJ</v>
          </cell>
          <cell r="Q715">
            <v>0</v>
          </cell>
          <cell r="R715">
            <v>23</v>
          </cell>
          <cell r="S715">
            <v>0</v>
          </cell>
          <cell r="T715">
            <v>2082.71</v>
          </cell>
          <cell r="U715" t="str">
            <v>FLOW</v>
          </cell>
          <cell r="V715">
            <v>0</v>
          </cell>
          <cell r="W715">
            <v>0</v>
          </cell>
          <cell r="X715" t="str">
            <v>FLOW</v>
          </cell>
          <cell r="Y715" t="str">
            <v>KIV</v>
          </cell>
          <cell r="Z715" t="str">
            <v>KIV</v>
          </cell>
          <cell r="AA715" t="str">
            <v>KIV</v>
          </cell>
          <cell r="AF715" t="str">
            <v>-</v>
          </cell>
          <cell r="AH715" t="str">
            <v xml:space="preserve">RAJGURU NAGAR </v>
          </cell>
          <cell r="AL715">
            <v>0</v>
          </cell>
          <cell r="AM715">
            <v>0</v>
          </cell>
          <cell r="AN715">
            <v>87</v>
          </cell>
          <cell r="AO715">
            <v>116</v>
          </cell>
          <cell r="AP715" t="str">
            <v>FLOW</v>
          </cell>
          <cell r="AU715" t="str">
            <v>REGULAR</v>
          </cell>
          <cell r="AV715" t="str">
            <v>MH14KP8052</v>
          </cell>
          <cell r="AW715" t="str">
            <v>TVS JUPITER 125 DISC</v>
          </cell>
          <cell r="AX715">
            <v>44964</v>
          </cell>
          <cell r="AY715">
            <v>36</v>
          </cell>
          <cell r="AZ715" t="str">
            <v>02.07.26</v>
          </cell>
          <cell r="BA715" t="str">
            <v>KAILASH ATKARI</v>
          </cell>
          <cell r="ER715">
            <v>0</v>
          </cell>
          <cell r="ES715" t="str">
            <v/>
          </cell>
          <cell r="ET715" t="str">
            <v>ZBHT0010</v>
          </cell>
          <cell r="EU715" t="str">
            <v>k20dN98Ok9</v>
          </cell>
          <cell r="EV715" t="str">
            <v>Allocated</v>
          </cell>
          <cell r="EW715" t="e">
            <v>#N/A</v>
          </cell>
          <cell r="EX715" t="e">
            <v>#N/A</v>
          </cell>
          <cell r="EY715" t="e">
            <v>#N/A</v>
          </cell>
        </row>
        <row r="716">
          <cell r="A716">
            <v>139989836</v>
          </cell>
          <cell r="B716" t="str">
            <v>NARHARI BUVAJI PARVE</v>
          </cell>
          <cell r="C716" t="str">
            <v>ONLINE</v>
          </cell>
          <cell r="D716" t="str">
            <v>11.07.26</v>
          </cell>
          <cell r="E716">
            <v>3291</v>
          </cell>
          <cell r="H716" t="str">
            <v>CBC COLL</v>
          </cell>
          <cell r="I716">
            <v>3297</v>
          </cell>
          <cell r="J716">
            <v>0</v>
          </cell>
          <cell r="K716">
            <v>1</v>
          </cell>
          <cell r="L716">
            <v>6</v>
          </cell>
          <cell r="M716">
            <v>2</v>
          </cell>
          <cell r="N716" t="str">
            <v>RB</v>
          </cell>
          <cell r="O716" t="str">
            <v>PAID</v>
          </cell>
          <cell r="P716" t="str">
            <v>SACHIN KHAPRE</v>
          </cell>
          <cell r="Q716">
            <v>0</v>
          </cell>
          <cell r="R716">
            <v>1</v>
          </cell>
          <cell r="S716">
            <v>5367</v>
          </cell>
          <cell r="T716">
            <v>5367</v>
          </cell>
          <cell r="U716" t="str">
            <v>-</v>
          </cell>
          <cell r="V716">
            <v>0</v>
          </cell>
          <cell r="W716">
            <v>0</v>
          </cell>
          <cell r="X716" t="str">
            <v>RB</v>
          </cell>
          <cell r="Y716" t="str">
            <v>PAID</v>
          </cell>
          <cell r="Z716" t="str">
            <v>-</v>
          </cell>
          <cell r="AA716" t="str">
            <v>PAID</v>
          </cell>
          <cell r="AF716" t="str">
            <v>-</v>
          </cell>
          <cell r="AH716" t="str">
            <v>SANGAVI</v>
          </cell>
          <cell r="AL716">
            <v>0</v>
          </cell>
          <cell r="AM716">
            <v>0</v>
          </cell>
          <cell r="AN716">
            <v>57</v>
          </cell>
          <cell r="AO716">
            <v>0</v>
          </cell>
          <cell r="AP716" t="str">
            <v>RB</v>
          </cell>
          <cell r="AU716" t="str">
            <v>REGULAR</v>
          </cell>
          <cell r="AV716" t="str">
            <v>MH23BG4798</v>
          </cell>
          <cell r="AW716" t="str">
            <v>SPLENDOR PLUS BS6 I3S DRS CAST FI</v>
          </cell>
          <cell r="AX716">
            <v>45004</v>
          </cell>
          <cell r="AY716">
            <v>36</v>
          </cell>
          <cell r="AZ716" t="str">
            <v>02.07.26</v>
          </cell>
          <cell r="BA716" t="str">
            <v>KAILASH ATKARI</v>
          </cell>
          <cell r="BX716">
            <v>1</v>
          </cell>
          <cell r="ER716">
            <v>1</v>
          </cell>
          <cell r="ES716">
            <v>1</v>
          </cell>
          <cell r="ET716" t="str">
            <v>ZBHT0015</v>
          </cell>
          <cell r="EU716" t="str">
            <v>A6GkD2Rm6S</v>
          </cell>
          <cell r="EV716" t="str">
            <v>Allocated</v>
          </cell>
          <cell r="EW716" t="str">
            <v>Promise To Pay (PTP)</v>
          </cell>
          <cell r="EX716" t="str">
            <v>Visited at customer residence address. Customer is private sector work. Vehicle with him. Customer promise to total amount after 3/4 days.</v>
          </cell>
          <cell r="EY716">
            <v>46218</v>
          </cell>
        </row>
        <row r="717">
          <cell r="A717">
            <v>134824613</v>
          </cell>
          <cell r="B717" t="str">
            <v>ANIL BABAN GAIKWAD</v>
          </cell>
          <cell r="I717">
            <v>3050</v>
          </cell>
          <cell r="J717">
            <v>0</v>
          </cell>
          <cell r="K717">
            <v>97</v>
          </cell>
          <cell r="L717">
            <v>3050</v>
          </cell>
          <cell r="M717">
            <v>6</v>
          </cell>
          <cell r="N717" t="str">
            <v>FLOW</v>
          </cell>
          <cell r="O717" t="str">
            <v>UNPAID</v>
          </cell>
          <cell r="P717" t="str">
            <v>AMOL DHUMAL</v>
          </cell>
          <cell r="Q717">
            <v>0</v>
          </cell>
          <cell r="R717">
            <v>97</v>
          </cell>
          <cell r="S717">
            <v>0</v>
          </cell>
          <cell r="T717">
            <v>3597</v>
          </cell>
          <cell r="U717" t="str">
            <v>-</v>
          </cell>
          <cell r="V717">
            <v>0</v>
          </cell>
          <cell r="W717">
            <v>0</v>
          </cell>
          <cell r="X717" t="str">
            <v>FLOW</v>
          </cell>
          <cell r="Y717" t="str">
            <v>RTP</v>
          </cell>
          <cell r="Z717" t="str">
            <v>-</v>
          </cell>
          <cell r="AA717" t="str">
            <v>RTP</v>
          </cell>
          <cell r="AD717" t="str">
            <v>CNAVNA</v>
          </cell>
          <cell r="AF717" t="str">
            <v>-</v>
          </cell>
          <cell r="AH717" t="str">
            <v>SHIRUR</v>
          </cell>
          <cell r="AL717">
            <v>0</v>
          </cell>
          <cell r="AM717">
            <v>0</v>
          </cell>
          <cell r="AN717">
            <v>176</v>
          </cell>
          <cell r="AO717">
            <v>205</v>
          </cell>
          <cell r="AP717" t="str">
            <v>FLOW</v>
          </cell>
          <cell r="AU717" t="str">
            <v>NPA</v>
          </cell>
          <cell r="AV717" t="str">
            <v>MH12VE7428</v>
          </cell>
          <cell r="AW717" t="str">
            <v>HF DELUXE BS6 I3S DRUM SELF CAST</v>
          </cell>
          <cell r="AX717">
            <v>44880</v>
          </cell>
          <cell r="AY717">
            <v>36</v>
          </cell>
          <cell r="AZ717" t="str">
            <v>02.07.26</v>
          </cell>
          <cell r="BA717" t="str">
            <v>KAILASH ATKARI</v>
          </cell>
          <cell r="BL717">
            <v>1</v>
          </cell>
          <cell r="ER717">
            <v>1</v>
          </cell>
          <cell r="ES717">
            <v>1</v>
          </cell>
          <cell r="ET717" t="str">
            <v>ZBHT0024</v>
          </cell>
          <cell r="EU717" t="str">
            <v>B6TjjF-GW7</v>
          </cell>
          <cell r="EV717" t="str">
            <v>Allocated</v>
          </cell>
          <cell r="EW717" t="str">
            <v>Left Message (LMCB)</v>
          </cell>
          <cell r="EX717" t="str">
            <v xml:space="preserve">Meet father </v>
          </cell>
          <cell r="EY717">
            <v>46207</v>
          </cell>
        </row>
        <row r="718">
          <cell r="A718">
            <v>464280901</v>
          </cell>
          <cell r="B718" t="str">
            <v>RAJESH RAMESH BARELA</v>
          </cell>
          <cell r="I718">
            <v>5763</v>
          </cell>
          <cell r="J718">
            <v>0</v>
          </cell>
          <cell r="K718">
            <v>5</v>
          </cell>
          <cell r="L718">
            <v>5763</v>
          </cell>
          <cell r="M718">
            <v>2</v>
          </cell>
          <cell r="N718" t="str">
            <v>FLOW</v>
          </cell>
          <cell r="O718" t="str">
            <v>UNPAID</v>
          </cell>
          <cell r="P718" t="str">
            <v>AMOL DHUMAL</v>
          </cell>
          <cell r="Q718">
            <v>0</v>
          </cell>
          <cell r="R718">
            <v>5</v>
          </cell>
          <cell r="S718">
            <v>0</v>
          </cell>
          <cell r="T718">
            <v>450</v>
          </cell>
          <cell r="U718" t="str">
            <v>-</v>
          </cell>
          <cell r="V718">
            <v>0</v>
          </cell>
          <cell r="W718">
            <v>0</v>
          </cell>
          <cell r="X718" t="str">
            <v>FLOW</v>
          </cell>
          <cell r="Y718" t="str">
            <v>NC</v>
          </cell>
          <cell r="Z718" t="str">
            <v>-</v>
          </cell>
          <cell r="AA718" t="str">
            <v>NC</v>
          </cell>
          <cell r="AB718" t="str">
            <v>Shifted</v>
          </cell>
          <cell r="AD718" t="str">
            <v>CNAVNA</v>
          </cell>
          <cell r="AF718" t="str">
            <v>-</v>
          </cell>
          <cell r="AH718" t="str">
            <v>SHIRUR</v>
          </cell>
          <cell r="AL718">
            <v>0</v>
          </cell>
          <cell r="AM718">
            <v>0</v>
          </cell>
          <cell r="AN718">
            <v>57</v>
          </cell>
          <cell r="AO718">
            <v>86</v>
          </cell>
          <cell r="AP718" t="str">
            <v>FLOW</v>
          </cell>
          <cell r="AU718" t="str">
            <v>REGULAR</v>
          </cell>
          <cell r="AV718" t="str">
            <v>MH19EM0386</v>
          </cell>
          <cell r="AW718" t="str">
            <v>BAJAJ PULSAR N160 UG</v>
          </cell>
          <cell r="AX718">
            <v>45575</v>
          </cell>
          <cell r="AY718">
            <v>18</v>
          </cell>
          <cell r="AZ718" t="str">
            <v>02.07.26</v>
          </cell>
          <cell r="BA718" t="str">
            <v>KAILASH ATKARI</v>
          </cell>
          <cell r="BU718">
            <v>1</v>
          </cell>
          <cell r="BX718">
            <v>1</v>
          </cell>
          <cell r="ER718">
            <v>2</v>
          </cell>
          <cell r="ES718">
            <v>1</v>
          </cell>
          <cell r="ET718" t="str">
            <v>ZBHT0024</v>
          </cell>
          <cell r="EU718" t="str">
            <v>A2gJKbBjhNm</v>
          </cell>
          <cell r="EV718" t="str">
            <v>Allocated</v>
          </cell>
          <cell r="EW718" t="str">
            <v>Shifted (NC_SFTD)</v>
          </cell>
          <cell r="EX718" t="str">
            <v xml:space="preserve">Shifted </v>
          </cell>
          <cell r="EY718">
            <v>46210</v>
          </cell>
        </row>
        <row r="719">
          <cell r="A719">
            <v>464282194</v>
          </cell>
          <cell r="B719" t="str">
            <v>SANI PRAKASH SALVE</v>
          </cell>
          <cell r="I719">
            <v>5059</v>
          </cell>
          <cell r="J719">
            <v>0</v>
          </cell>
          <cell r="K719">
            <v>36</v>
          </cell>
          <cell r="L719">
            <v>5059</v>
          </cell>
          <cell r="M719">
            <v>2</v>
          </cell>
          <cell r="N719" t="str">
            <v>FLOW</v>
          </cell>
          <cell r="O719" t="str">
            <v>UNPAID</v>
          </cell>
          <cell r="P719" t="str">
            <v>AMOL DHUMAL</v>
          </cell>
          <cell r="Q719">
            <v>0</v>
          </cell>
          <cell r="R719">
            <v>36</v>
          </cell>
          <cell r="S719">
            <v>0</v>
          </cell>
          <cell r="T719">
            <v>2696</v>
          </cell>
          <cell r="U719" t="str">
            <v>-</v>
          </cell>
          <cell r="V719">
            <v>0</v>
          </cell>
          <cell r="W719">
            <v>0</v>
          </cell>
          <cell r="X719" t="str">
            <v>FLOW</v>
          </cell>
          <cell r="Y719" t="str">
            <v>BPTP</v>
          </cell>
          <cell r="Z719" t="str">
            <v>-</v>
          </cell>
          <cell r="AA719" t="str">
            <v>BPTP</v>
          </cell>
          <cell r="AC719">
            <v>26</v>
          </cell>
          <cell r="AD719" t="str">
            <v>CAVA</v>
          </cell>
          <cell r="AF719" t="str">
            <v>-</v>
          </cell>
          <cell r="AH719" t="str">
            <v>SHIRUR</v>
          </cell>
          <cell r="AL719">
            <v>0</v>
          </cell>
          <cell r="AM719">
            <v>0</v>
          </cell>
          <cell r="AN719">
            <v>57</v>
          </cell>
          <cell r="AO719">
            <v>86</v>
          </cell>
          <cell r="AP719" t="str">
            <v>FLOW</v>
          </cell>
          <cell r="AU719" t="str">
            <v>REGULAR</v>
          </cell>
          <cell r="AV719" t="str">
            <v>MH12XG6756</v>
          </cell>
          <cell r="AW719" t="str">
            <v>HONDA ACTIVA 6G DLX BS VI</v>
          </cell>
          <cell r="AX719">
            <v>45575</v>
          </cell>
          <cell r="AY719">
            <v>18</v>
          </cell>
          <cell r="AZ719" t="str">
            <v>02.07.26</v>
          </cell>
          <cell r="BA719" t="str">
            <v>KAILASH ATKARI</v>
          </cell>
          <cell r="BU719">
            <v>1</v>
          </cell>
          <cell r="BX719">
            <v>1</v>
          </cell>
          <cell r="ER719">
            <v>2</v>
          </cell>
          <cell r="ES719">
            <v>1</v>
          </cell>
          <cell r="ET719" t="str">
            <v>ZBHT0024</v>
          </cell>
          <cell r="EU719" t="str">
            <v>GoWg-KHM9c</v>
          </cell>
          <cell r="EV719" t="str">
            <v>Allocated</v>
          </cell>
          <cell r="EW719" t="str">
            <v>Left Message (LMCB)</v>
          </cell>
          <cell r="EX719" t="str">
            <v xml:space="preserve">Meet brother </v>
          </cell>
          <cell r="EY719">
            <v>46210</v>
          </cell>
        </row>
        <row r="720">
          <cell r="A720">
            <v>137963404</v>
          </cell>
          <cell r="B720" t="str">
            <v>MAYUR HARIDAS MANMODE</v>
          </cell>
          <cell r="C720" t="str">
            <v>ONLINE</v>
          </cell>
          <cell r="D720" t="str">
            <v>04.07.26</v>
          </cell>
          <cell r="E720">
            <v>400</v>
          </cell>
          <cell r="I720">
            <v>5976</v>
          </cell>
          <cell r="J720">
            <v>0</v>
          </cell>
          <cell r="K720">
            <v>139.58000000000001</v>
          </cell>
          <cell r="L720">
            <v>5576</v>
          </cell>
          <cell r="M720">
            <v>3</v>
          </cell>
          <cell r="N720" t="str">
            <v>RB</v>
          </cell>
          <cell r="O720" t="str">
            <v>PAID</v>
          </cell>
          <cell r="P720" t="str">
            <v>SUNNY SHINDE</v>
          </cell>
          <cell r="Q720">
            <v>0</v>
          </cell>
          <cell r="R720">
            <v>139.58000000000001</v>
          </cell>
          <cell r="S720">
            <v>0</v>
          </cell>
          <cell r="T720">
            <v>3150</v>
          </cell>
          <cell r="U720" t="str">
            <v>FLOW</v>
          </cell>
          <cell r="V720">
            <v>0</v>
          </cell>
          <cell r="W720">
            <v>0</v>
          </cell>
          <cell r="X720" t="str">
            <v>RB</v>
          </cell>
          <cell r="Y720" t="str">
            <v>PAID</v>
          </cell>
          <cell r="Z720" t="str">
            <v>NC</v>
          </cell>
          <cell r="AA720" t="str">
            <v>PAID</v>
          </cell>
          <cell r="AF720" t="str">
            <v>-</v>
          </cell>
          <cell r="AH720" t="str">
            <v>SUS</v>
          </cell>
          <cell r="AL720">
            <v>0</v>
          </cell>
          <cell r="AM720">
            <v>0</v>
          </cell>
          <cell r="AN720">
            <v>86</v>
          </cell>
          <cell r="AO720">
            <v>0</v>
          </cell>
          <cell r="AP720" t="str">
            <v>RB</v>
          </cell>
          <cell r="AU720" t="str">
            <v>REGULAR</v>
          </cell>
          <cell r="AV720" t="str">
            <v>MH12VD4164</v>
          </cell>
          <cell r="AW720" t="str">
            <v>RE BULLET 350 EFI BLACK</v>
          </cell>
          <cell r="AX720">
            <v>44947</v>
          </cell>
          <cell r="AY720">
            <v>36</v>
          </cell>
          <cell r="AZ720" t="str">
            <v>02.07.26</v>
          </cell>
          <cell r="BA720" t="str">
            <v>KAILASH ATKARI</v>
          </cell>
          <cell r="BL720">
            <v>1</v>
          </cell>
          <cell r="ER720">
            <v>1</v>
          </cell>
          <cell r="ES720">
            <v>1</v>
          </cell>
          <cell r="ET720" t="str">
            <v>DUWT0023</v>
          </cell>
          <cell r="EU720" t="str">
            <v>G64yySkqQNz</v>
          </cell>
          <cell r="EV720" t="str">
            <v>Allocated</v>
          </cell>
          <cell r="EW720" t="str">
            <v>Left Message (LMCB)</v>
          </cell>
          <cell r="EX720" t="str">
            <v xml:space="preserve">Customer not available lm with relatives </v>
          </cell>
          <cell r="EY720">
            <v>46207</v>
          </cell>
        </row>
        <row r="721">
          <cell r="A721">
            <v>454518679</v>
          </cell>
          <cell r="B721" t="str">
            <v>SHESHRAV RAMNATH RANMALE</v>
          </cell>
          <cell r="I721">
            <v>3135</v>
          </cell>
          <cell r="J721">
            <v>0</v>
          </cell>
          <cell r="K721">
            <v>2</v>
          </cell>
          <cell r="L721">
            <v>3135</v>
          </cell>
          <cell r="M721">
            <v>3</v>
          </cell>
          <cell r="N721" t="str">
            <v>FLOW</v>
          </cell>
          <cell r="O721" t="str">
            <v>UNPAID</v>
          </cell>
          <cell r="P721" t="str">
            <v>NITIN KADAM</v>
          </cell>
          <cell r="Q721">
            <v>0</v>
          </cell>
          <cell r="R721">
            <v>2</v>
          </cell>
          <cell r="S721">
            <v>0</v>
          </cell>
          <cell r="T721">
            <v>3121.26</v>
          </cell>
          <cell r="U721" t="str">
            <v>FLOW</v>
          </cell>
          <cell r="V721">
            <v>0</v>
          </cell>
          <cell r="W721">
            <v>0</v>
          </cell>
          <cell r="X721" t="str">
            <v>FLOW</v>
          </cell>
          <cell r="Y721" t="str">
            <v>NC</v>
          </cell>
          <cell r="Z721" t="str">
            <v>NC</v>
          </cell>
          <cell r="AA721" t="str">
            <v>NC</v>
          </cell>
          <cell r="AB721" t="str">
            <v>Add not found</v>
          </cell>
          <cell r="AD721" t="str">
            <v>CNAVNA</v>
          </cell>
          <cell r="AF721" t="str">
            <v>-</v>
          </cell>
          <cell r="AH721" t="str">
            <v>THERGAON</v>
          </cell>
          <cell r="AL721">
            <v>0</v>
          </cell>
          <cell r="AM721">
            <v>0</v>
          </cell>
          <cell r="AN721">
            <v>87</v>
          </cell>
          <cell r="AO721">
            <v>116</v>
          </cell>
          <cell r="AP721" t="str">
            <v>FLOW</v>
          </cell>
          <cell r="AU721" t="str">
            <v>NPA</v>
          </cell>
          <cell r="AV721" t="str">
            <v>MH16DB1209</v>
          </cell>
          <cell r="AW721" t="str">
            <v>HONDA SHINE SP DRUM BSVI</v>
          </cell>
          <cell r="AX721">
            <v>44801</v>
          </cell>
          <cell r="AY721">
            <v>42</v>
          </cell>
          <cell r="AZ721" t="str">
            <v>02.07.26</v>
          </cell>
          <cell r="BA721" t="str">
            <v>KAILASH ATKARI</v>
          </cell>
          <cell r="BF721">
            <v>1</v>
          </cell>
          <cell r="ER721">
            <v>1</v>
          </cell>
          <cell r="ES721">
            <v>1</v>
          </cell>
          <cell r="ET721" t="str">
            <v>ZBHT0011</v>
          </cell>
          <cell r="EU721" t="str">
            <v>G2yHsQ9bkb</v>
          </cell>
          <cell r="EV721" t="str">
            <v>Allocated</v>
          </cell>
          <cell r="EW721" t="str">
            <v>Address Not Found (NC_ANF)</v>
          </cell>
          <cell r="EX721" t="str">
            <v xml:space="preserve">Visit cm residence address cm residence address not found short address </v>
          </cell>
          <cell r="EY721">
            <v>46205</v>
          </cell>
        </row>
        <row r="722">
          <cell r="A722">
            <v>462203870</v>
          </cell>
          <cell r="B722" t="str">
            <v>LALBAHADUR GORE KAMI</v>
          </cell>
          <cell r="I722">
            <v>1207</v>
          </cell>
          <cell r="J722">
            <v>0</v>
          </cell>
          <cell r="K722">
            <v>19</v>
          </cell>
          <cell r="L722">
            <v>1207</v>
          </cell>
          <cell r="M722">
            <v>5</v>
          </cell>
          <cell r="N722" t="str">
            <v>FLOW</v>
          </cell>
          <cell r="O722" t="str">
            <v>UNPAID</v>
          </cell>
          <cell r="P722" t="str">
            <v>VIKRAM GAIKWAD</v>
          </cell>
          <cell r="Q722">
            <v>0</v>
          </cell>
          <cell r="R722">
            <v>19</v>
          </cell>
          <cell r="S722">
            <v>0</v>
          </cell>
          <cell r="T722">
            <v>450</v>
          </cell>
          <cell r="U722" t="str">
            <v>-</v>
          </cell>
          <cell r="V722">
            <v>0</v>
          </cell>
          <cell r="W722">
            <v>0</v>
          </cell>
          <cell r="X722" t="str">
            <v>FLOW</v>
          </cell>
          <cell r="Y722" t="str">
            <v>NC</v>
          </cell>
          <cell r="Z722" t="str">
            <v>-</v>
          </cell>
          <cell r="AA722" t="str">
            <v>NC</v>
          </cell>
          <cell r="AB722" t="str">
            <v>Add not found</v>
          </cell>
          <cell r="AF722" t="str">
            <v>-</v>
          </cell>
          <cell r="AH722" t="str">
            <v>VADGAON SHERI</v>
          </cell>
          <cell r="AL722">
            <v>0</v>
          </cell>
          <cell r="AM722">
            <v>0</v>
          </cell>
          <cell r="AN722">
            <v>145</v>
          </cell>
          <cell r="AO722">
            <v>174</v>
          </cell>
          <cell r="AP722" t="str">
            <v>FLOW</v>
          </cell>
          <cell r="AU722" t="str">
            <v>NPA</v>
          </cell>
          <cell r="AV722" t="str">
            <v>MH12VS1687</v>
          </cell>
          <cell r="AW722" t="str">
            <v>HF DELUXE BS6 I3S DRUM SELF CAST</v>
          </cell>
          <cell r="AX722">
            <v>45363</v>
          </cell>
          <cell r="AY722">
            <v>22</v>
          </cell>
          <cell r="AZ722" t="str">
            <v>02.07.26</v>
          </cell>
          <cell r="BA722" t="str">
            <v>VIJAY NIKAM</v>
          </cell>
          <cell r="ER722">
            <v>0</v>
          </cell>
          <cell r="ES722" t="str">
            <v/>
          </cell>
          <cell r="ET722" t="str">
            <v>ZBHT0012</v>
          </cell>
          <cell r="EU722" t="str">
            <v>kPM9O9OVOm</v>
          </cell>
          <cell r="EV722" t="str">
            <v>Allocated</v>
          </cell>
          <cell r="EW722" t="e">
            <v>#N/A</v>
          </cell>
          <cell r="EX722" t="e">
            <v>#N/A</v>
          </cell>
          <cell r="EY722" t="e">
            <v>#N/A</v>
          </cell>
        </row>
        <row r="723">
          <cell r="A723">
            <v>461234688</v>
          </cell>
          <cell r="B723" t="str">
            <v>VILAKSHI DINESH SHINDE</v>
          </cell>
          <cell r="I723">
            <v>4992</v>
          </cell>
          <cell r="J723">
            <v>0</v>
          </cell>
          <cell r="K723">
            <v>3</v>
          </cell>
          <cell r="L723">
            <v>4992</v>
          </cell>
          <cell r="M723">
            <v>5</v>
          </cell>
          <cell r="N723" t="str">
            <v>FLOW</v>
          </cell>
          <cell r="O723" t="str">
            <v>UNPAID</v>
          </cell>
          <cell r="P723" t="str">
            <v>NITIN KADAM</v>
          </cell>
          <cell r="Q723">
            <v>0</v>
          </cell>
          <cell r="R723">
            <v>3</v>
          </cell>
          <cell r="S723">
            <v>0</v>
          </cell>
          <cell r="T723">
            <v>4050</v>
          </cell>
          <cell r="U723" t="str">
            <v>FLOW</v>
          </cell>
          <cell r="V723">
            <v>0</v>
          </cell>
          <cell r="W723">
            <v>0</v>
          </cell>
          <cell r="X723" t="str">
            <v>FLOW</v>
          </cell>
          <cell r="Y723" t="str">
            <v>RTP</v>
          </cell>
          <cell r="Z723" t="str">
            <v>RTP</v>
          </cell>
          <cell r="AA723" t="str">
            <v>RTP</v>
          </cell>
          <cell r="AB723" t="str">
            <v>Financail problem</v>
          </cell>
          <cell r="AD723" t="str">
            <v>CAVA</v>
          </cell>
          <cell r="AF723" t="str">
            <v>-</v>
          </cell>
          <cell r="AH723" t="str">
            <v>WALHEKARWADI</v>
          </cell>
          <cell r="AL723">
            <v>0</v>
          </cell>
          <cell r="AM723">
            <v>0</v>
          </cell>
          <cell r="AN723">
            <v>146</v>
          </cell>
          <cell r="AO723">
            <v>175</v>
          </cell>
          <cell r="AP723" t="str">
            <v>FLOW</v>
          </cell>
          <cell r="AU723" t="str">
            <v>NPA</v>
          </cell>
          <cell r="AV723" t="str">
            <v>MH14LG4276</v>
          </cell>
          <cell r="AW723" t="str">
            <v>AMPERE ELECTRIC ZEAL EX</v>
          </cell>
          <cell r="AX723">
            <v>45286</v>
          </cell>
          <cell r="AY723">
            <v>24</v>
          </cell>
          <cell r="AZ723" t="str">
            <v>02.07.26</v>
          </cell>
          <cell r="BA723" t="str">
            <v>KAILASH ATKARI</v>
          </cell>
          <cell r="BL723">
            <v>1</v>
          </cell>
          <cell r="ER723">
            <v>1</v>
          </cell>
          <cell r="ES723">
            <v>1</v>
          </cell>
          <cell r="ET723" t="str">
            <v>ZBHT0011</v>
          </cell>
          <cell r="EU723" t="str">
            <v>G6tk52nL7z</v>
          </cell>
          <cell r="EV723" t="str">
            <v>Allocated</v>
          </cell>
          <cell r="EW723" t="str">
            <v>Left Message (LMCB)</v>
          </cell>
          <cell r="EX723" t="str">
            <v xml:space="preserve">Visit cm residence address cm is not at home lm with mother </v>
          </cell>
          <cell r="EY723">
            <v>46207</v>
          </cell>
        </row>
        <row r="724">
          <cell r="A724">
            <v>463923405</v>
          </cell>
          <cell r="B724" t="str">
            <v>DATTA KALLYANI DESHMUKH KALLYANI DESHMUKH</v>
          </cell>
          <cell r="C724" t="str">
            <v>ONLINE</v>
          </cell>
          <cell r="D724" t="str">
            <v>16.07.26</v>
          </cell>
          <cell r="E724">
            <v>50</v>
          </cell>
          <cell r="I724">
            <v>1158</v>
          </cell>
          <cell r="J724">
            <v>0</v>
          </cell>
          <cell r="K724">
            <v>24</v>
          </cell>
          <cell r="L724">
            <v>1108</v>
          </cell>
          <cell r="M724">
            <v>2</v>
          </cell>
          <cell r="N724" t="str">
            <v>RB</v>
          </cell>
          <cell r="O724" t="str">
            <v>PAID</v>
          </cell>
          <cell r="P724" t="str">
            <v>PARMESHWAR KOTULE</v>
          </cell>
          <cell r="Q724">
            <v>0</v>
          </cell>
          <cell r="R724">
            <v>24</v>
          </cell>
          <cell r="S724">
            <v>0</v>
          </cell>
          <cell r="T724">
            <v>5681</v>
          </cell>
          <cell r="U724" t="str">
            <v>-</v>
          </cell>
          <cell r="V724">
            <v>0</v>
          </cell>
          <cell r="W724">
            <v>0</v>
          </cell>
          <cell r="X724" t="str">
            <v>RB</v>
          </cell>
          <cell r="Y724" t="str">
            <v>PAID</v>
          </cell>
          <cell r="Z724" t="str">
            <v>-</v>
          </cell>
          <cell r="AA724" t="str">
            <v>PAID</v>
          </cell>
          <cell r="AF724" t="str">
            <v>-</v>
          </cell>
          <cell r="AH724" t="str">
            <v>YELWANDI</v>
          </cell>
          <cell r="AL724">
            <v>0</v>
          </cell>
          <cell r="AM724">
            <v>0</v>
          </cell>
          <cell r="AN724">
            <v>57</v>
          </cell>
          <cell r="AO724">
            <v>0</v>
          </cell>
          <cell r="AP724" t="str">
            <v>RB</v>
          </cell>
          <cell r="AU724" t="str">
            <v>REGULAR</v>
          </cell>
          <cell r="AV724" t="str">
            <v>MH14KG3808</v>
          </cell>
          <cell r="AW724" t="str">
            <v>DESTINI 125 BS6 FI DRS CAST</v>
          </cell>
          <cell r="AX724">
            <v>45537</v>
          </cell>
          <cell r="AY724">
            <v>19</v>
          </cell>
          <cell r="AZ724" t="str">
            <v>02.07.26</v>
          </cell>
          <cell r="BA724" t="str">
            <v>VIJAY NIKAM</v>
          </cell>
          <cell r="BL724">
            <v>1</v>
          </cell>
          <cell r="CD724">
            <v>1</v>
          </cell>
          <cell r="CS724">
            <v>1</v>
          </cell>
          <cell r="ER724">
            <v>3</v>
          </cell>
          <cell r="ES724">
            <v>1</v>
          </cell>
          <cell r="ET724" t="str">
            <v>DUWT0027</v>
          </cell>
          <cell r="EU724" t="str">
            <v>k6ogiISjPb</v>
          </cell>
          <cell r="EV724" t="str">
            <v>Allocated</v>
          </cell>
          <cell r="EW724" t="str">
            <v>Address Not Found (NC_ANF)</v>
          </cell>
          <cell r="EX724" t="str">
            <v xml:space="preserve">Visited to Customers residence address but short address so can't found Customer </v>
          </cell>
          <cell r="EY724">
            <v>46207</v>
          </cell>
        </row>
        <row r="725">
          <cell r="A725">
            <v>463182764</v>
          </cell>
          <cell r="B725" t="str">
            <v>NILAM RAJU GAIKWAD</v>
          </cell>
          <cell r="I725">
            <v>1668</v>
          </cell>
          <cell r="J725">
            <v>0</v>
          </cell>
          <cell r="K725">
            <v>133</v>
          </cell>
          <cell r="L725">
            <v>1668</v>
          </cell>
          <cell r="M725">
            <v>5</v>
          </cell>
          <cell r="N725" t="str">
            <v>FLOW</v>
          </cell>
          <cell r="O725" t="str">
            <v>UNPAID</v>
          </cell>
          <cell r="P725" t="str">
            <v>VIKRAM GAIKWAD</v>
          </cell>
          <cell r="Q725">
            <v>0</v>
          </cell>
          <cell r="R725">
            <v>133</v>
          </cell>
          <cell r="S725">
            <v>0</v>
          </cell>
          <cell r="T725">
            <v>4500</v>
          </cell>
          <cell r="U725" t="str">
            <v>FLOW</v>
          </cell>
          <cell r="V725">
            <v>0</v>
          </cell>
          <cell r="W725">
            <v>0</v>
          </cell>
          <cell r="X725" t="str">
            <v>FLOW</v>
          </cell>
          <cell r="Y725" t="str">
            <v>NC</v>
          </cell>
          <cell r="Z725" t="str">
            <v>NC</v>
          </cell>
          <cell r="AA725" t="str">
            <v>NC</v>
          </cell>
          <cell r="AB725" t="str">
            <v>Add not found</v>
          </cell>
          <cell r="AF725" t="str">
            <v>-</v>
          </cell>
          <cell r="AH725" t="str">
            <v>YERWADA</v>
          </cell>
          <cell r="AL725">
            <v>0</v>
          </cell>
          <cell r="AM725">
            <v>0</v>
          </cell>
          <cell r="AN725">
            <v>145</v>
          </cell>
          <cell r="AO725">
            <v>174</v>
          </cell>
          <cell r="AP725" t="str">
            <v>FLOW</v>
          </cell>
          <cell r="AU725" t="str">
            <v>NPA</v>
          </cell>
          <cell r="AV725" t="str">
            <v>MH12WB5598</v>
          </cell>
          <cell r="AY725">
            <v>0</v>
          </cell>
          <cell r="AZ725" t="str">
            <v>02.07.26</v>
          </cell>
          <cell r="BA725" t="str">
            <v>VIJAY NIKAM</v>
          </cell>
          <cell r="EO725">
            <v>1</v>
          </cell>
          <cell r="ER725">
            <v>1</v>
          </cell>
          <cell r="ES725">
            <v>1</v>
          </cell>
          <cell r="ET725" t="str">
            <v>ZBHT0012</v>
          </cell>
          <cell r="EU725" t="e">
            <v>#N/A</v>
          </cell>
          <cell r="EV725" t="str">
            <v>Allocated</v>
          </cell>
          <cell r="EW725" t="str">
            <v>Shifted (NC_SFTD)</v>
          </cell>
          <cell r="EX725" t="str">
            <v>Nc</v>
          </cell>
          <cell r="EY725">
            <v>46206</v>
          </cell>
        </row>
        <row r="726">
          <cell r="A726">
            <v>459908712</v>
          </cell>
          <cell r="B726" t="str">
            <v>VIKAS ARUN KAMBLE</v>
          </cell>
          <cell r="I726">
            <v>3792</v>
          </cell>
          <cell r="J726">
            <v>0</v>
          </cell>
          <cell r="K726">
            <v>65</v>
          </cell>
          <cell r="L726">
            <v>3792</v>
          </cell>
          <cell r="M726">
            <v>2</v>
          </cell>
          <cell r="N726" t="str">
            <v>FLOW</v>
          </cell>
          <cell r="O726" t="str">
            <v>UNPAID</v>
          </cell>
          <cell r="P726" t="str">
            <v>SACHIN KHAPRE</v>
          </cell>
          <cell r="Q726">
            <v>0</v>
          </cell>
          <cell r="R726">
            <v>65</v>
          </cell>
          <cell r="S726">
            <v>0</v>
          </cell>
          <cell r="T726">
            <v>4610</v>
          </cell>
          <cell r="U726" t="str">
            <v>-</v>
          </cell>
          <cell r="V726">
            <v>0</v>
          </cell>
          <cell r="W726">
            <v>0</v>
          </cell>
          <cell r="X726" t="str">
            <v>FLOW</v>
          </cell>
          <cell r="Y726" t="str">
            <v>NC</v>
          </cell>
          <cell r="Z726" t="str">
            <v>-</v>
          </cell>
          <cell r="AA726" t="str">
            <v>NC</v>
          </cell>
          <cell r="AB726" t="str">
            <v>No such person</v>
          </cell>
          <cell r="AD726" t="str">
            <v>CNAVNA</v>
          </cell>
          <cell r="AF726" t="str">
            <v>-</v>
          </cell>
          <cell r="AH726" t="str">
            <v>KALEWADI</v>
          </cell>
          <cell r="AL726">
            <v>4675</v>
          </cell>
          <cell r="AM726">
            <v>0</v>
          </cell>
          <cell r="AN726">
            <v>57</v>
          </cell>
          <cell r="AO726">
            <v>86</v>
          </cell>
          <cell r="AP726" t="str">
            <v>FLOW</v>
          </cell>
          <cell r="AU726" t="str">
            <v>-</v>
          </cell>
          <cell r="AV726" t="str">
            <v>MH14LC1547</v>
          </cell>
          <cell r="AW726" t="str">
            <v>SPLENDOR PLUS DRS CAST FI BLACK</v>
          </cell>
          <cell r="AX726">
            <v>45196</v>
          </cell>
          <cell r="AY726">
            <v>30</v>
          </cell>
          <cell r="AZ726" t="str">
            <v>06.07.26</v>
          </cell>
          <cell r="BA726" t="str">
            <v>KAILASH ATKARI</v>
          </cell>
          <cell r="BX726">
            <v>1</v>
          </cell>
          <cell r="ER726">
            <v>1</v>
          </cell>
          <cell r="ES726">
            <v>1</v>
          </cell>
          <cell r="ET726" t="str">
            <v>ZBHT0015</v>
          </cell>
          <cell r="EU726" t="e">
            <v>#N/A</v>
          </cell>
          <cell r="EV726" t="str">
            <v>Allocated</v>
          </cell>
          <cell r="EW726" t="e">
            <v>#N/A</v>
          </cell>
          <cell r="EX726" t="e">
            <v>#N/A</v>
          </cell>
          <cell r="EY726" t="e">
            <v>#N/A</v>
          </cell>
        </row>
        <row r="727">
          <cell r="A727">
            <v>139054823</v>
          </cell>
          <cell r="B727" t="str">
            <v>ASHA GANESH DOLAS</v>
          </cell>
          <cell r="I727">
            <v>3574</v>
          </cell>
          <cell r="J727">
            <v>0</v>
          </cell>
          <cell r="K727">
            <v>38</v>
          </cell>
          <cell r="L727">
            <v>3574</v>
          </cell>
          <cell r="M727">
            <v>3</v>
          </cell>
          <cell r="N727" t="str">
            <v>FLOW</v>
          </cell>
          <cell r="O727" t="str">
            <v>UNPAID</v>
          </cell>
          <cell r="P727" t="str">
            <v>UDAY SOHANE</v>
          </cell>
          <cell r="Q727">
            <v>0</v>
          </cell>
          <cell r="R727">
            <v>38</v>
          </cell>
          <cell r="S727">
            <v>0</v>
          </cell>
          <cell r="T727">
            <v>4472</v>
          </cell>
          <cell r="U727" t="str">
            <v>-</v>
          </cell>
          <cell r="V727">
            <v>0</v>
          </cell>
          <cell r="W727">
            <v>0</v>
          </cell>
          <cell r="X727" t="str">
            <v>FLOW</v>
          </cell>
          <cell r="Y727" t="str">
            <v>MPTP</v>
          </cell>
          <cell r="Z727" t="str">
            <v>-</v>
          </cell>
          <cell r="AA727" t="str">
            <v>MPTP</v>
          </cell>
          <cell r="AD727" t="str">
            <v>CAVNA</v>
          </cell>
          <cell r="AF727" t="str">
            <v>-</v>
          </cell>
          <cell r="AH727" t="str">
            <v>KASARWADI</v>
          </cell>
          <cell r="AL727">
            <v>4510</v>
          </cell>
          <cell r="AM727">
            <v>0</v>
          </cell>
          <cell r="AN727">
            <v>87</v>
          </cell>
          <cell r="AO727">
            <v>116</v>
          </cell>
          <cell r="AP727" t="str">
            <v>FLOW</v>
          </cell>
          <cell r="AU727" t="str">
            <v>-</v>
          </cell>
          <cell r="AV727" t="str">
            <v>MH14KR0966</v>
          </cell>
          <cell r="AW727" t="str">
            <v>HONDA ACTIVA 6G DLX LTD ED</v>
          </cell>
          <cell r="AX727">
            <v>44974</v>
          </cell>
          <cell r="AY727">
            <v>36</v>
          </cell>
          <cell r="AZ727" t="str">
            <v>06.07.26</v>
          </cell>
          <cell r="BA727" t="str">
            <v>VIJAY NIKAM</v>
          </cell>
          <cell r="CM727">
            <v>1</v>
          </cell>
          <cell r="EO727">
            <v>1</v>
          </cell>
          <cell r="ER727">
            <v>2</v>
          </cell>
          <cell r="ES727">
            <v>1</v>
          </cell>
          <cell r="ET727" t="str">
            <v>DUWT0025</v>
          </cell>
          <cell r="EU727" t="e">
            <v>#N/A</v>
          </cell>
          <cell r="EV727" t="str">
            <v>Allocated</v>
          </cell>
          <cell r="EW727" t="str">
            <v>Shifted (NC_SFTD)</v>
          </cell>
          <cell r="EX727" t="str">
            <v>Visited customer residential address customer is shifted from this address</v>
          </cell>
          <cell r="EY727">
            <v>46204</v>
          </cell>
        </row>
      </sheetData>
      <sheetData sheetId="4" refreshError="1"/>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Admin/Downloads/TW%20ALLOCATION%20JULY%2026.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externalLinkPath" Target="/Users/Admin/Downloads/TW%20ALLOCATION%20JULY%2026.xlsx" TargetMode="External"/></Relationships>
</file>

<file path=xl/pivotCache/_rels/pivotCacheDefinition3.xml.rels><?xml version="1.0" encoding="UTF-8" standalone="yes"?>
<Relationships xmlns="http://schemas.openxmlformats.org/package/2006/relationships"><Relationship Id="rId1" Type="http://schemas.openxmlformats.org/officeDocument/2006/relationships/externalLinkPath" Target="/Users/Admin/Downloads/TW%20ALLOCATION%20JULY%2026.xlsx" TargetMode="External"/></Relationships>
</file>

<file path=xl/pivotCache/_rels/pivotCacheDefinition4.xml.rels><?xml version="1.0" encoding="UTF-8" standalone="yes"?>
<Relationships xmlns="http://schemas.openxmlformats.org/package/2006/relationships"><Relationship Id="rId1" Type="http://schemas.openxmlformats.org/officeDocument/2006/relationships/externalLinkPath" Target="/Users/Admin/Downloads/TW%20ALLOCATION%20JULY%2026.xlsx" TargetMode="Externa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JAJ1" refreshedDate="46234.833536458333" createdVersion="8" refreshedVersion="8" minRefreshableVersion="3" recordCount="726" xr:uid="{00000000-000A-0000-FFFF-FFFF05000000}">
  <cacheSource type="worksheet">
    <worksheetSource ref="A1:FF727" sheet="MAIN" r:id="rId2"/>
  </cacheSource>
  <cacheFields count="162">
    <cacheField name="LOAN NO" numFmtId="0">
      <sharedItems containsSemiMixedTypes="0" containsString="0" containsNumber="1" containsInteger="1" minValue="94397306" maxValue="468181316"/>
    </cacheField>
    <cacheField name="CUSTOMER NAME" numFmtId="0">
      <sharedItems/>
    </cacheField>
    <cacheField name="Mode Of Payment" numFmtId="0">
      <sharedItems containsBlank="1"/>
    </cacheField>
    <cacheField name="Payment Date" numFmtId="0">
      <sharedItems containsBlank="1" containsMixedTypes="1" containsNumber="1" minValue="307.26" maxValue="307.26" count="35">
        <s v="16.07.26"/>
        <s v="09.07.26"/>
        <m/>
        <s v="18.07.26"/>
        <s v="23.07.26"/>
        <s v="21.07.26"/>
        <s v="11.07.26"/>
        <s v="13.07.26"/>
        <s v="17.07.26"/>
        <s v="24.07.26"/>
        <s v="30.07.26"/>
        <s v="15.07.26"/>
        <s v="25.07.26"/>
        <s v="31.07.26"/>
        <s v="22.07.26"/>
        <s v="26.07.26"/>
        <s v="14.07.26"/>
        <s v="10.07.26"/>
        <s v="02.07.26"/>
        <s v="28.07.26"/>
        <s v="27.07.26"/>
        <s v="10.07.26 15.05.26"/>
        <s v="29.07.26"/>
        <s v="03.07.26"/>
        <s v="04.07.26"/>
        <s v="19.07.26"/>
        <s v="08.07.26"/>
        <s v="07.07.26"/>
        <s v="20.07.26"/>
        <s v="04.07.26 29.07.26"/>
        <s v="09.07.26 22.07.26"/>
        <s v="06.07.26"/>
        <s v="12.07.26"/>
        <s v="01.07.26"/>
        <n v="307.26" u="1"/>
      </sharedItems>
    </cacheField>
    <cacheField name="Paid Amount" numFmtId="0">
      <sharedItems containsString="0" containsBlank="1" containsNumber="1" containsInteger="1" minValue="16" maxValue="35750"/>
    </cacheField>
    <cacheField name="MODE" numFmtId="0">
      <sharedItems containsNonDate="0" containsString="0" containsBlank="1"/>
    </cacheField>
    <cacheField name="Transaction Details" numFmtId="1">
      <sharedItems containsNonDate="0" containsString="0" containsBlank="1"/>
    </cacheField>
    <cacheField name="REMARK" numFmtId="1">
      <sharedItems containsBlank="1" containsMixedTypes="1" containsNumber="1" containsInteger="1" minValue="140" maxValue="140"/>
    </cacheField>
    <cacheField name="EMI" numFmtId="0">
      <sharedItems containsSemiMixedTypes="0" containsString="0" containsNumber="1" containsInteger="1" minValue="574" maxValue="15705"/>
    </cacheField>
    <cacheField name="TOTAL EMI DUE" numFmtId="0">
      <sharedItems containsSemiMixedTypes="0" containsString="0" containsNumber="1" minValue="0" maxValue="45430"/>
    </cacheField>
    <cacheField name="STAB AMOUNTWITH DPIC" numFmtId="1">
      <sharedItems containsSemiMixedTypes="0" containsString="0" containsNumber="1" minValue="-9335" maxValue="15890"/>
    </cacheField>
    <cacheField name="RB AMOUNTWITH DPIC" numFmtId="1">
      <sharedItems containsSemiMixedTypes="0" containsString="0" containsNumber="1" minValue="-6771" maxValue="54516"/>
    </cacheField>
    <cacheField name="BUCKET" numFmtId="0">
      <sharedItems containsSemiMixedTypes="0" containsString="0" containsNumber="1" containsInteger="1" minValue="1" maxValue="6" count="6">
        <n v="1"/>
        <n v="2"/>
        <n v="4"/>
        <n v="3"/>
        <n v="5"/>
        <n v="6"/>
      </sharedItems>
    </cacheField>
    <cacheField name="POS STATUS" numFmtId="0">
      <sharedItems count="3">
        <s v="STABLE "/>
        <s v="FLOW"/>
        <s v="RB"/>
      </sharedItems>
    </cacheField>
    <cacheField name="RECEIPT CUT" numFmtId="0">
      <sharedItems containsMixedTypes="1" containsNumber="1" containsInteger="1" minValue="63810078" maxValue="63810078" count="3">
        <s v="PAID"/>
        <s v="UNPAID"/>
        <n v="63810078" u="1"/>
      </sharedItems>
    </cacheField>
    <cacheField name="TEAM" numFmtId="0">
      <sharedItems count="19">
        <s v="NITIN KADAM"/>
        <s v="SAGAR DONGRE"/>
        <s v="ANWAR SHAIKH"/>
        <s v="SUNNY SHINDE"/>
        <s v="AKSHAY KARALE"/>
        <s v="AMIT GADE"/>
        <s v="VIKRAM GAIKWAD"/>
        <s v="UDAY SOHANE"/>
        <s v="SACHIN INGALE"/>
        <s v="AMOL DHUMAL"/>
        <s v="HARIDAS DIVATE"/>
        <s v="HEMANT WALUNJ"/>
        <s v="TANAJI SURVASE"/>
        <s v="SWAPNIL JADHAV"/>
        <s v="PARMESHWAR KOTULE"/>
        <s v="SACHIN KHAPRE"/>
        <s v="KIRAN KHAIRNAR"/>
        <s v="MAHESH SHINDE"/>
        <s v="SANDEEP KHAIRNAR"/>
      </sharedItems>
    </cacheField>
    <cacheField name="POS 1" numFmtId="167">
      <sharedItems containsSemiMixedTypes="0" containsString="0" containsNumber="1" minValue="0" maxValue="273457"/>
    </cacheField>
    <cacheField name="DPIC CHARGES" numFmtId="3">
      <sharedItems containsSemiMixedTypes="0" containsString="0" containsNumber="1" minValue="0" maxValue="2610"/>
    </cacheField>
    <cacheField name="CBC COLL" numFmtId="3">
      <sharedItems containsSemiMixedTypes="0" containsString="0" containsNumber="1" containsInteger="1" minValue="0" maxValue="6247"/>
    </cacheField>
    <cacheField name="CBC" numFmtId="3">
      <sharedItems containsSemiMixedTypes="0" containsString="0" containsNumber="1" minValue="0" maxValue="7200"/>
    </cacheField>
    <cacheField name="LST  MONTH PAID DATE" numFmtId="0">
      <sharedItems/>
    </cacheField>
    <cacheField name="DRA CASE%" numFmtId="164">
      <sharedItems containsMixedTypes="1" containsNumber="1" minValue="0" maxValue="1"/>
    </cacheField>
    <cacheField name="AGENCY CASE%" numFmtId="164">
      <sharedItems containsSemiMixedTypes="0" containsString="0" containsNumber="1" minValue="0" maxValue="8.2656033792572331E-2"/>
    </cacheField>
    <cacheField name="PROJECTION" numFmtId="164">
      <sharedItems count="3">
        <s v="STABLE "/>
        <s v="FLOW"/>
        <s v="RB"/>
      </sharedItems>
    </cacheField>
    <cacheField name=" CODE-1" numFmtId="0">
      <sharedItems/>
    </cacheField>
    <cacheField name="LAST " numFmtId="0">
      <sharedItems/>
    </cacheField>
    <cacheField name="CURRENT CODE" numFmtId="0">
      <sharedItems/>
    </cacheField>
    <cacheField name="REMARK2" numFmtId="0">
      <sharedItems containsBlank="1"/>
    </cacheField>
    <cacheField name="DATE" numFmtId="0">
      <sharedItems containsString="0" containsBlank="1" containsNumber="1" containsInteger="1" minValue="10" maxValue="31"/>
    </cacheField>
    <cacheField name="SPCL CODE" numFmtId="0">
      <sharedItems containsBlank="1"/>
    </cacheField>
    <cacheField name="DATE2" numFmtId="0">
      <sharedItems containsNonDate="0" containsString="0" containsBlank="1"/>
    </cacheField>
    <cacheField name="REPO ELG" numFmtId="0">
      <sharedItems/>
    </cacheField>
    <cacheField name="ADDRESS" numFmtId="0">
      <sharedItems containsBlank="1"/>
    </cacheField>
    <cacheField name="AREA" numFmtId="0">
      <sharedItems/>
    </cacheField>
    <cacheField name="MOBILE" numFmtId="0">
      <sharedItems containsBlank="1"/>
    </cacheField>
    <cacheField name="CURRENT ORGANISATION" numFmtId="0">
      <sharedItems containsBlank="1"/>
    </cacheField>
    <cacheField name="OFF ADDRESS" numFmtId="0">
      <sharedItems containsBlank="1"/>
    </cacheField>
    <cacheField name="TOTAL DUE" numFmtId="0">
      <sharedItems containsSemiMixedTypes="0" containsString="0" containsNumber="1" minValue="0" maxValue="45430"/>
    </cacheField>
    <cacheField name="POS" numFmtId="167">
      <sharedItems containsSemiMixedTypes="0" containsString="0" containsNumber="1" minValue="0" maxValue="273457"/>
    </cacheField>
    <cacheField name="DPD" numFmtId="1">
      <sharedItems containsSemiMixedTypes="0" containsString="0" containsNumber="1" containsInteger="1" minValue="21" maxValue="177"/>
    </cacheField>
    <cacheField name="CURRENT DPD " numFmtId="1">
      <sharedItems containsMixedTypes="1" containsNumber="1" containsInteger="1" minValue="0" maxValue="206"/>
    </cacheField>
    <cacheField name="DPD STATUS" numFmtId="1">
      <sharedItems/>
    </cacheField>
    <cacheField name="20" numFmtId="1">
      <sharedItems containsNonDate="0" containsString="0" containsBlank="1"/>
    </cacheField>
    <cacheField name="22" numFmtId="1">
      <sharedItems containsNonDate="0" containsString="0" containsBlank="1"/>
    </cacheField>
    <cacheField name="27" numFmtId="1">
      <sharedItems containsNonDate="0" containsString="0" containsBlank="1"/>
    </cacheField>
    <cacheField name="28" numFmtId="1">
      <sharedItems containsNonDate="0" containsString="0" containsBlank="1"/>
    </cacheField>
    <cacheField name="NPA STAGE" numFmtId="0">
      <sharedItems containsBlank="1"/>
    </cacheField>
    <cacheField name="REG NO " numFmtId="1">
      <sharedItems containsBlank="1"/>
    </cacheField>
    <cacheField name="MODEL" numFmtId="0">
      <sharedItems containsBlank="1"/>
    </cacheField>
    <cacheField name="DISBURSAL DATE" numFmtId="14">
      <sharedItems containsNonDate="0" containsDate="1" containsString="0" containsBlank="1" minDate="2019-10-10T00:00:00" maxDate="2026-05-07T00:00:00"/>
    </cacheField>
    <cacheField name="TENURE  " numFmtId="0">
      <sharedItems containsSemiMixedTypes="0" containsString="0" containsNumber="1" containsInteger="1" minValue="0" maxValue="80"/>
    </cacheField>
    <cacheField name="ALLO DATE" numFmtId="0">
      <sharedItems count="3">
        <s v="02.07.26"/>
        <s v="10.07.26"/>
        <s v="06.07.26"/>
      </sharedItems>
    </cacheField>
    <cacheField name="CLM" numFmtId="0">
      <sharedItems containsBlank="1" count="4">
        <s v="KAILASH ATKARI"/>
        <s v="VIJAY NIKAM"/>
        <m u="1"/>
        <s v="-" u="1"/>
      </sharedItems>
    </cacheField>
    <cacheField name="CALLER" numFmtId="0">
      <sharedItems containsNonDate="0" containsString="0" containsBlank="1"/>
    </cacheField>
    <cacheField name="VISIT 01 ATTMPT" numFmtId="0">
      <sharedItems containsString="0" containsBlank="1" containsNumber="1" containsInteger="1" minValue="1" maxValue="2"/>
    </cacheField>
    <cacheField name="VISIT 01 CODE" numFmtId="0">
      <sharedItems containsNonDate="0" containsString="0" containsBlank="1"/>
    </cacheField>
    <cacheField name="feedback" numFmtId="0">
      <sharedItems containsNonDate="0" containsString="0" containsBlank="1"/>
    </cacheField>
    <cacheField name="VISIT 02 ATTMPT" numFmtId="0">
      <sharedItems containsString="0" containsBlank="1" containsNumber="1" containsInteger="1" minValue="1" maxValue="2"/>
    </cacheField>
    <cacheField name="VISIT 02 CODE" numFmtId="0">
      <sharedItems containsNonDate="0" containsString="0" containsBlank="1"/>
    </cacheField>
    <cacheField name="feedback2" numFmtId="0">
      <sharedItems containsNonDate="0" containsString="0" containsBlank="1"/>
    </cacheField>
    <cacheField name="VISIT 03 ATTMPT" numFmtId="0">
      <sharedItems containsString="0" containsBlank="1" containsNumber="1" containsInteger="1" minValue="1" maxValue="2"/>
    </cacheField>
    <cacheField name="VISIT 03 CODE" numFmtId="0">
      <sharedItems containsNonDate="0" containsString="0" containsBlank="1"/>
    </cacheField>
    <cacheField name="feedback3" numFmtId="0">
      <sharedItems containsNonDate="0" containsString="0" containsBlank="1"/>
    </cacheField>
    <cacheField name="VISIT 04 ATTMPT" numFmtId="0">
      <sharedItems containsString="0" containsBlank="1" containsNumber="1" containsInteger="1" minValue="1" maxValue="3"/>
    </cacheField>
    <cacheField name="VISIT 04 CODE" numFmtId="0">
      <sharedItems containsNonDate="0" containsString="0" containsBlank="1"/>
    </cacheField>
    <cacheField name="feedback4" numFmtId="0">
      <sharedItems containsNonDate="0" containsString="0" containsBlank="1"/>
    </cacheField>
    <cacheField name="VISIT 05 ATTMPT" numFmtId="0">
      <sharedItems containsNonDate="0" containsString="0" containsBlank="1"/>
    </cacheField>
    <cacheField name="VISIT 05 CODE" numFmtId="0">
      <sharedItems containsNonDate="0" containsString="0" containsBlank="1"/>
    </cacheField>
    <cacheField name="feedback5" numFmtId="0">
      <sharedItems containsNonDate="0" containsString="0" containsBlank="1"/>
    </cacheField>
    <cacheField name="VISIT 06 ATTMPT" numFmtId="0">
      <sharedItems containsString="0" containsBlank="1" containsNumber="1" containsInteger="1" minValue="1" maxValue="2"/>
    </cacheField>
    <cacheField name="VISIT 06 CODE" numFmtId="0">
      <sharedItems containsNonDate="0" containsString="0" containsBlank="1"/>
    </cacheField>
    <cacheField name="feedback6" numFmtId="0">
      <sharedItems containsNonDate="0" containsString="0" containsBlank="1"/>
    </cacheField>
    <cacheField name="VISIT 07 ATTMPT" numFmtId="0">
      <sharedItems containsString="0" containsBlank="1" containsNumber="1" containsInteger="1" minValue="1" maxValue="2"/>
    </cacheField>
    <cacheField name="VISIT 07 CODE" numFmtId="0">
      <sharedItems containsNonDate="0" containsString="0" containsBlank="1"/>
    </cacheField>
    <cacheField name="feedback7" numFmtId="0">
      <sharedItems containsNonDate="0" containsString="0" containsBlank="1"/>
    </cacheField>
    <cacheField name="VISIT 08 ATTMPT" numFmtId="0">
      <sharedItems containsString="0" containsBlank="1" containsNumber="1" containsInteger="1" minValue="1" maxValue="2"/>
    </cacheField>
    <cacheField name="VISIT 08 CODE" numFmtId="0">
      <sharedItems containsNonDate="0" containsString="0" containsBlank="1"/>
    </cacheField>
    <cacheField name="feedback8" numFmtId="0">
      <sharedItems containsNonDate="0" containsString="0" containsBlank="1"/>
    </cacheField>
    <cacheField name="VISIT 09 ATTMPT" numFmtId="0">
      <sharedItems containsString="0" containsBlank="1" containsNumber="1" containsInteger="1" minValue="1" maxValue="2"/>
    </cacheField>
    <cacheField name="VISIT 09 CODE" numFmtId="0">
      <sharedItems containsNonDate="0" containsString="0" containsBlank="1"/>
    </cacheField>
    <cacheField name="feedback9" numFmtId="0">
      <sharedItems containsNonDate="0" containsString="0" containsBlank="1"/>
    </cacheField>
    <cacheField name="VISIT 10 ATTMPT" numFmtId="0">
      <sharedItems containsString="0" containsBlank="1" containsNumber="1" containsInteger="1" minValue="1" maxValue="1"/>
    </cacheField>
    <cacheField name="VISIT 10 CODE" numFmtId="0">
      <sharedItems containsNonDate="0" containsString="0" containsBlank="1"/>
    </cacheField>
    <cacheField name="feedback10" numFmtId="0">
      <sharedItems containsNonDate="0" containsString="0" containsBlank="1"/>
    </cacheField>
    <cacheField name="VISIT 11 ATTMPT" numFmtId="0">
      <sharedItems containsString="0" containsBlank="1" containsNumber="1" containsInteger="1" minValue="1" maxValue="2"/>
    </cacheField>
    <cacheField name="VISIT 11 CODE" numFmtId="0">
      <sharedItems containsNonDate="0" containsString="0" containsBlank="1"/>
    </cacheField>
    <cacheField name="feedback11" numFmtId="0">
      <sharedItems containsNonDate="0" containsString="0" containsBlank="1"/>
    </cacheField>
    <cacheField name="VISIT 12 ATTMPT" numFmtId="0">
      <sharedItems containsString="0" containsBlank="1" containsNumber="1" containsInteger="1" minValue="1" maxValue="2"/>
    </cacheField>
    <cacheField name="VISIT 12 CODE" numFmtId="0">
      <sharedItems containsNonDate="0" containsString="0" containsBlank="1"/>
    </cacheField>
    <cacheField name="feedback12" numFmtId="0">
      <sharedItems containsNonDate="0" containsString="0" containsBlank="1"/>
    </cacheField>
    <cacheField name="VISIT 13 ATTMPT" numFmtId="0">
      <sharedItems containsString="0" containsBlank="1" containsNumber="1" containsInteger="1" minValue="1" maxValue="2"/>
    </cacheField>
    <cacheField name="VISIT 13 CODE" numFmtId="0">
      <sharedItems containsNonDate="0" containsString="0" containsBlank="1"/>
    </cacheField>
    <cacheField name="feedback13" numFmtId="0">
      <sharedItems containsNonDate="0" containsString="0" containsBlank="1"/>
    </cacheField>
    <cacheField name="VISIT 14 ATTMPT" numFmtId="0">
      <sharedItems containsString="0" containsBlank="1" containsNumber="1" containsInteger="1" minValue="1" maxValue="4"/>
    </cacheField>
    <cacheField name="VISIT 14 CODE" numFmtId="0">
      <sharedItems containsNonDate="0" containsString="0" containsBlank="1"/>
    </cacheField>
    <cacheField name="feedback14" numFmtId="0">
      <sharedItems containsNonDate="0" containsString="0" containsBlank="1"/>
    </cacheField>
    <cacheField name="VISIT 15 ATTMPT" numFmtId="0">
      <sharedItems containsString="0" containsBlank="1" containsNumber="1" containsInteger="1" minValue="1" maxValue="2"/>
    </cacheField>
    <cacheField name="VISIT 15 CODE" numFmtId="0">
      <sharedItems containsNonDate="0" containsString="0" containsBlank="1"/>
    </cacheField>
    <cacheField name="feedback15" numFmtId="0">
      <sharedItems containsNonDate="0" containsString="0" containsBlank="1"/>
    </cacheField>
    <cacheField name="VISIT 16 ATTMPT" numFmtId="0">
      <sharedItems containsString="0" containsBlank="1" containsNumber="1" containsInteger="1" minValue="1" maxValue="2"/>
    </cacheField>
    <cacheField name="VISIT 16 CODE" numFmtId="0">
      <sharedItems containsNonDate="0" containsString="0" containsBlank="1"/>
    </cacheField>
    <cacheField name="feedback16" numFmtId="0">
      <sharedItems containsNonDate="0" containsString="0" containsBlank="1"/>
    </cacheField>
    <cacheField name="VISIT 17 ATTMPT" numFmtId="0">
      <sharedItems containsString="0" containsBlank="1" containsNumber="1" containsInteger="1" minValue="1" maxValue="3"/>
    </cacheField>
    <cacheField name="VISIT 17 CODE" numFmtId="0">
      <sharedItems containsNonDate="0" containsString="0" containsBlank="1"/>
    </cacheField>
    <cacheField name="feedback17" numFmtId="0">
      <sharedItems containsNonDate="0" containsString="0" containsBlank="1"/>
    </cacheField>
    <cacheField name="VISIT 18 ATTMPT" numFmtId="0">
      <sharedItems containsString="0" containsBlank="1" containsNumber="1" containsInteger="1" minValue="1" maxValue="1"/>
    </cacheField>
    <cacheField name="VISIT 18 CODE" numFmtId="0">
      <sharedItems containsNonDate="0" containsString="0" containsBlank="1"/>
    </cacheField>
    <cacheField name="feedback18" numFmtId="0">
      <sharedItems containsNonDate="0" containsString="0" containsBlank="1"/>
    </cacheField>
    <cacheField name="VISIT 19 ATTMPT" numFmtId="0">
      <sharedItems containsString="0" containsBlank="1" containsNumber="1" containsInteger="1" minValue="1" maxValue="2"/>
    </cacheField>
    <cacheField name="VISIT 19 CODE" numFmtId="0">
      <sharedItems containsNonDate="0" containsString="0" containsBlank="1"/>
    </cacheField>
    <cacheField name="feedback19" numFmtId="0">
      <sharedItems containsNonDate="0" containsString="0" containsBlank="1"/>
    </cacheField>
    <cacheField name="VISIT 20 ATTMPT" numFmtId="0">
      <sharedItems containsString="0" containsBlank="1" containsNumber="1" containsInteger="1" minValue="1" maxValue="2"/>
    </cacheField>
    <cacheField name="VISIT 20 CODE" numFmtId="0">
      <sharedItems containsNonDate="0" containsString="0" containsBlank="1"/>
    </cacheField>
    <cacheField name="feedback20" numFmtId="0">
      <sharedItems containsNonDate="0" containsString="0" containsBlank="1"/>
    </cacheField>
    <cacheField name="VISIT 21 ATTMPT" numFmtId="0">
      <sharedItems containsString="0" containsBlank="1" containsNumber="1" containsInteger="1" minValue="1" maxValue="3"/>
    </cacheField>
    <cacheField name="VISIT 21 CODE" numFmtId="0">
      <sharedItems containsNonDate="0" containsString="0" containsBlank="1"/>
    </cacheField>
    <cacheField name="feedback21" numFmtId="0">
      <sharedItems containsNonDate="0" containsString="0" containsBlank="1"/>
    </cacheField>
    <cacheField name="VISIT 22 ATTMPT" numFmtId="0">
      <sharedItems containsString="0" containsBlank="1" containsNumber="1" containsInteger="1" minValue="1" maxValue="2"/>
    </cacheField>
    <cacheField name="VISIT 22 CODE" numFmtId="0">
      <sharedItems containsNonDate="0" containsString="0" containsBlank="1"/>
    </cacheField>
    <cacheField name="feedback22" numFmtId="0">
      <sharedItems containsNonDate="0" containsString="0" containsBlank="1"/>
    </cacheField>
    <cacheField name="VISIT 23 ATTMPT" numFmtId="0">
      <sharedItems containsString="0" containsBlank="1" containsNumber="1" containsInteger="1" minValue="1" maxValue="2"/>
    </cacheField>
    <cacheField name="VISIT 23 CODE" numFmtId="0">
      <sharedItems containsNonDate="0" containsString="0" containsBlank="1"/>
    </cacheField>
    <cacheField name="feedback23" numFmtId="0">
      <sharedItems containsNonDate="0" containsString="0" containsBlank="1"/>
    </cacheField>
    <cacheField name="VISIT 24 ATTMPT" numFmtId="0">
      <sharedItems containsString="0" containsBlank="1" containsNumber="1" containsInteger="1" minValue="1" maxValue="2"/>
    </cacheField>
    <cacheField name="VISIT 24 CODE" numFmtId="0">
      <sharedItems containsNonDate="0" containsString="0" containsBlank="1"/>
    </cacheField>
    <cacheField name="feedback24" numFmtId="0">
      <sharedItems containsNonDate="0" containsString="0" containsBlank="1"/>
    </cacheField>
    <cacheField name="VISIT 25 ATTMPT" numFmtId="0">
      <sharedItems containsString="0" containsBlank="1" containsNumber="1" containsInteger="1" minValue="1" maxValue="2"/>
    </cacheField>
    <cacheField name="VISIT 25 CODE" numFmtId="0">
      <sharedItems containsNonDate="0" containsString="0" containsBlank="1"/>
    </cacheField>
    <cacheField name="feedback25" numFmtId="0">
      <sharedItems containsNonDate="0" containsString="0" containsBlank="1"/>
    </cacheField>
    <cacheField name="VISIT 26 ATTMPT" numFmtId="0">
      <sharedItems containsNonDate="0" containsString="0" containsBlank="1"/>
    </cacheField>
    <cacheField name="VISIT 26 CODE" numFmtId="0">
      <sharedItems containsNonDate="0" containsString="0" containsBlank="1"/>
    </cacheField>
    <cacheField name="feedback26" numFmtId="0">
      <sharedItems containsNonDate="0" containsString="0" containsBlank="1"/>
    </cacheField>
    <cacheField name="VISIT 27 ATTMPT" numFmtId="0">
      <sharedItems containsString="0" containsBlank="1" containsNumber="1" containsInteger="1" minValue="1" maxValue="2"/>
    </cacheField>
    <cacheField name="VISIT 27 CODE" numFmtId="0">
      <sharedItems containsNonDate="0" containsString="0" containsBlank="1"/>
    </cacheField>
    <cacheField name="feedback27" numFmtId="0">
      <sharedItems containsNonDate="0" containsString="0" containsBlank="1"/>
    </cacheField>
    <cacheField name="VISIT 28 ATTMPT" numFmtId="0">
      <sharedItems containsString="0" containsBlank="1" containsNumber="1" containsInteger="1" minValue="1" maxValue="5"/>
    </cacheField>
    <cacheField name="VISIT 28 CODE" numFmtId="0">
      <sharedItems containsNonDate="0" containsString="0" containsBlank="1"/>
    </cacheField>
    <cacheField name="feedback28" numFmtId="0">
      <sharedItems containsNonDate="0" containsString="0" containsBlank="1"/>
    </cacheField>
    <cacheField name="VISIT 29 ATTMPT" numFmtId="0">
      <sharedItems containsString="0" containsBlank="1" containsNumber="1" containsInteger="1" minValue="1" maxValue="2"/>
    </cacheField>
    <cacheField name="VISIT 29 CODE" numFmtId="0">
      <sharedItems containsNonDate="0" containsString="0" containsBlank="1"/>
    </cacheField>
    <cacheField name="feedback29" numFmtId="0">
      <sharedItems containsNonDate="0" containsString="0" containsBlank="1"/>
    </cacheField>
    <cacheField name="VISIT 30 ATTMPT" numFmtId="0">
      <sharedItems containsString="0" containsBlank="1" containsNumber="1" containsInteger="1" minValue="1" maxValue="3"/>
    </cacheField>
    <cacheField name="VISIT 30 CODE" numFmtId="0">
      <sharedItems containsNonDate="0" containsString="0" containsBlank="1"/>
    </cacheField>
    <cacheField name="feedback30" numFmtId="0">
      <sharedItems containsNonDate="0" containsString="0" containsBlank="1"/>
    </cacheField>
    <cacheField name="VISIT 31 ATTMPT" numFmtId="0">
      <sharedItems containsString="0" containsBlank="1" containsNumber="1" containsInteger="1" minValue="1" maxValue="1"/>
    </cacheField>
    <cacheField name="VISIT 31 CODE" numFmtId="0">
      <sharedItems containsNonDate="0" containsString="0" containsBlank="1"/>
    </cacheField>
    <cacheField name="feedback31" numFmtId="0">
      <sharedItems containsNonDate="0" containsString="0" containsBlank="1"/>
    </cacheField>
    <cacheField name="TRAILS PENDING" numFmtId="0">
      <sharedItems containsSemiMixedTypes="0" containsString="0" containsNumber="1" containsInteger="1" minValue="0" maxValue="12" count="11">
        <n v="1"/>
        <n v="3"/>
        <n v="9"/>
        <n v="2"/>
        <n v="4"/>
        <n v="0"/>
        <n v="6"/>
        <n v="7"/>
        <n v="12"/>
        <n v="5"/>
        <n v="8" u="1"/>
      </sharedItems>
    </cacheField>
    <cacheField name="INT" numFmtId="0">
      <sharedItems containsMixedTypes="1" containsNumber="1" containsInteger="1" minValue="1" maxValue="1" count="2">
        <n v="1"/>
        <s v=""/>
      </sharedItems>
    </cacheField>
    <cacheField name="VYMO ID" numFmtId="0">
      <sharedItems/>
    </cacheField>
    <cacheField name="LEAD ID" numFmtId="0">
      <sharedItems containsBlank="1"/>
    </cacheField>
    <cacheField name="Allocated" numFmtId="0">
      <sharedItems containsBlank="1"/>
    </cacheField>
    <cacheField name="CODE" numFmtId="0">
      <sharedItems containsBlank="1"/>
    </cacheField>
    <cacheField name="REMARK3" numFmtId="0">
      <sharedItems containsBlank="1"/>
    </cacheField>
    <cacheField name="DATE3" numFmtId="15">
      <sharedItems containsDate="1" containsBlank="1" containsMixedTypes="1" minDate="2026-07-01T00:00:00" maxDate="2026-07-31T00:00:00"/>
    </cacheField>
    <cacheField name="CALL CODE" numFmtId="15">
      <sharedItems containsNonDate="0" containsString="0" containsBlank="1"/>
    </cacheField>
    <cacheField name="REMARK4" numFmtId="0">
      <sharedItems containsNonDate="0" containsString="0" containsBlank="1"/>
    </cacheField>
    <cacheField name="DATE4" numFmtId="15">
      <sharedItems containsNonDate="0" containsString="0" containsBlank="1"/>
    </cacheField>
    <cacheField name="DRA  CALLS" numFmtId="0">
      <sharedItems containsBlank="1"/>
    </cacheField>
    <cacheField name="RB DPIC" numFmtId="0">
      <sharedItems containsNonDate="0" containsString="0" containsBlank="1"/>
    </cacheField>
    <cacheField name="STABLE AMOUNT" numFmtId="0">
      <sharedItems containsSemiMixedTypes="0" containsString="0" containsNumber="1" minValue="-9335" maxValue="15890"/>
    </cacheField>
    <cacheField name="RB AMOUNT" numFmtId="0">
      <sharedItems containsSemiMixedTypes="0" containsString="0" containsNumber="1" minValue="1158" maxValue="5451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BAJAJ1" refreshedDate="46113.55178263889" createdVersion="8" refreshedVersion="8" minRefreshableVersion="3" recordCount="850" xr:uid="{00000000-000A-0000-FFFF-FFFF02000000}">
  <cacheSource type="worksheet">
    <worksheetSource ref="A1:EX758" sheet="MAIN" r:id="rId1"/>
  </cacheSource>
  <cacheFields count="154">
    <cacheField name="LOAN NO" numFmtId="0">
      <sharedItems containsSemiMixedTypes="0" containsString="0" containsNumber="1" containsInteger="1" minValue="2317855" maxValue="467515445"/>
    </cacheField>
    <cacheField name="CUSTOMER NAME" numFmtId="0">
      <sharedItems/>
    </cacheField>
    <cacheField name="Mode Of Payment" numFmtId="0">
      <sharedItems containsBlank="1"/>
    </cacheField>
    <cacheField name="Payment Date" numFmtId="0">
      <sharedItems containsBlank="1"/>
    </cacheField>
    <cacheField name="Paid Amount" numFmtId="0">
      <sharedItems containsString="0" containsBlank="1" containsNumber="1" containsInteger="1" minValue="7" maxValue="50000"/>
    </cacheField>
    <cacheField name="MODE" numFmtId="0">
      <sharedItems containsNonDate="0" containsString="0" containsBlank="1"/>
    </cacheField>
    <cacheField name="Transaction Details" numFmtId="1">
      <sharedItems containsNonDate="0" containsString="0" containsBlank="1"/>
    </cacheField>
    <cacheField name="REMARK" numFmtId="1">
      <sharedItems containsBlank="1"/>
    </cacheField>
    <cacheField name="EMI" numFmtId="0">
      <sharedItems containsMixedTypes="1" containsNumber="1" containsInteger="1" minValue="597" maxValue="13876"/>
    </cacheField>
    <cacheField name="TOTAL EMI DUE" numFmtId="0">
      <sharedItems containsMixedTypes="1" containsNumber="1" minValue="0" maxValue="79960"/>
    </cacheField>
    <cacheField name="BUCKET" numFmtId="0">
      <sharedItems containsMixedTypes="1" containsNumber="1" containsInteger="1" minValue="1" maxValue="6" count="8">
        <n v="5"/>
        <n v="6"/>
        <n v="1"/>
        <s v="X"/>
        <n v="3"/>
        <n v="2"/>
        <n v="4"/>
        <s v="7+"/>
      </sharedItems>
    </cacheField>
    <cacheField name="POS STATUS" numFmtId="0">
      <sharedItems count="3">
        <s v="FLOW"/>
        <s v="STABLE"/>
        <s v="RB"/>
      </sharedItems>
    </cacheField>
    <cacheField name="RECEIPT CUT" numFmtId="0">
      <sharedItems count="2">
        <s v="UNPAID"/>
        <s v="PAID"/>
      </sharedItems>
    </cacheField>
    <cacheField name="TEAM" numFmtId="0">
      <sharedItems count="21">
        <s v="NITIN KADAM"/>
        <s v="SAGAR DONGRE"/>
        <s v="ANWAR SHAIKH"/>
        <s v="AMIT GADE"/>
        <s v="UDAY SOHANE"/>
        <s v="SUNNY SHINDE"/>
        <s v="KAILAS PAWAR"/>
        <s v="SACHIN INGALE"/>
        <s v="AKSHAY KARALE"/>
        <s v="HARIDAS DIVATE"/>
        <s v="HEMANT WALUNJ"/>
        <s v="TANAJI SURVASE"/>
        <s v="AMOL DHUMAL"/>
        <s v="PARMESHWAR KOTULE"/>
        <s v="SACHIN KHAPRE"/>
        <s v="VIKRAM GAIKWAD"/>
        <s v="SWAPNIL JADHAV"/>
        <s v="KIRAN KHAIRNAR"/>
        <s v="SANDEEP KHAIRNAR"/>
        <s v="VILAS PHADTARE"/>
        <s v="s" u="1"/>
      </sharedItems>
    </cacheField>
    <cacheField name="POS 1" numFmtId="165">
      <sharedItems containsSemiMixedTypes="0" containsString="0" containsNumber="1" minValue="0" maxValue="337413"/>
    </cacheField>
    <cacheField name="DPIC CHARGES" numFmtId="3">
      <sharedItems containsMixedTypes="1" containsNumber="1" minValue="0" maxValue="2300"/>
    </cacheField>
    <cacheField name="CBC COLL" numFmtId="3">
      <sharedItems containsSemiMixedTypes="0" containsString="0" containsNumber="1" minValue="0" maxValue="4050"/>
    </cacheField>
    <cacheField name="CBC" numFmtId="3">
      <sharedItems containsMixedTypes="1" containsNumber="1" minValue="0" maxValue="5400"/>
    </cacheField>
    <cacheField name="PAYMENT MODE" numFmtId="3">
      <sharedItems containsBlank="1"/>
    </cacheField>
    <cacheField name="LST  MONTH PAID DATE" numFmtId="0">
      <sharedItems containsBlank="1"/>
    </cacheField>
    <cacheField name="DRA CASE%" numFmtId="166">
      <sharedItems containsBlank="1" containsMixedTypes="1" containsNumber="1" minValue="0" maxValue="1"/>
    </cacheField>
    <cacheField name="AGENCY CASE%" numFmtId="166">
      <sharedItems containsBlank="1" containsMixedTypes="1" containsNumber="1" minValue="0" maxValue="0.1208572921692221"/>
    </cacheField>
    <cacheField name="PROJECTION" numFmtId="0">
      <sharedItems/>
    </cacheField>
    <cacheField name=" CODE-1" numFmtId="0">
      <sharedItems containsBlank="1" count="16">
        <s v="NC"/>
        <s v="PAID"/>
        <s v="MPTP"/>
        <s v="PTP"/>
        <s v="NITP"/>
        <s v="-"/>
        <s v="LMCB"/>
        <s v="BPTP"/>
        <s v="RTP"/>
        <m/>
        <s v="EXP"/>
        <s v="OS"/>
        <s v="OS "/>
        <s v="KIV"/>
        <s v="A"/>
        <s v="LCMB" u="1"/>
      </sharedItems>
    </cacheField>
    <cacheField name="LAST " numFmtId="0">
      <sharedItems containsBlank="1"/>
    </cacheField>
    <cacheField name="CURRENT CODE" numFmtId="0">
      <sharedItems containsBlank="1"/>
    </cacheField>
    <cacheField name="REMARK2" numFmtId="0">
      <sharedItems containsBlank="1"/>
    </cacheField>
    <cacheField name="DATE" numFmtId="0">
      <sharedItems containsString="0" containsBlank="1" containsNumber="1" containsInteger="1" minValue="13" maxValue="31"/>
    </cacheField>
    <cacheField name="SPCL CODE" numFmtId="0">
      <sharedItems containsBlank="1"/>
    </cacheField>
    <cacheField name="DATE2" numFmtId="0">
      <sharedItems containsNonDate="0" containsString="0" containsBlank="1"/>
    </cacheField>
    <cacheField name="REPO ELG" numFmtId="0">
      <sharedItems containsNonDate="0" containsString="0" containsBlank="1"/>
    </cacheField>
    <cacheField name="ADDRESS" numFmtId="0">
      <sharedItems containsNonDate="0" containsString="0" containsBlank="1"/>
    </cacheField>
    <cacheField name="AREA" numFmtId="0">
      <sharedItems containsBlank="1"/>
    </cacheField>
    <cacheField name="MOBILE" numFmtId="0">
      <sharedItems containsNonDate="0" containsString="0" containsBlank="1"/>
    </cacheField>
    <cacheField name="CURRENT ORGANISATION" numFmtId="0">
      <sharedItems containsNonDate="0" containsString="0" containsBlank="1"/>
    </cacheField>
    <cacheField name="OFF ADDRESS" numFmtId="0">
      <sharedItems containsNonDate="0" containsString="0" containsBlank="1"/>
    </cacheField>
    <cacheField name="TOTAL DUE" numFmtId="0">
      <sharedItems containsBlank="1" containsMixedTypes="1" containsNumber="1" minValue="3" maxValue="64854"/>
    </cacheField>
    <cacheField name="POS" numFmtId="165">
      <sharedItems containsSemiMixedTypes="0" containsString="0" containsNumber="1" minValue="0" maxValue="337413"/>
    </cacheField>
    <cacheField name="DPD" numFmtId="1">
      <sharedItems containsBlank="1" containsMixedTypes="1" containsNumber="1" containsInteger="1" minValue="0" maxValue="177"/>
    </cacheField>
    <cacheField name="13" numFmtId="1">
      <sharedItems containsString="0" containsBlank="1" containsNumber="1" containsInteger="1" minValue="1" maxValue="3"/>
    </cacheField>
    <cacheField name="19" numFmtId="1">
      <sharedItems containsMixedTypes="1" containsNumber="1" containsInteger="1" minValue="0" maxValue="207"/>
    </cacheField>
    <cacheField name="NPA STAGE" numFmtId="0">
      <sharedItems containsBlank="1"/>
    </cacheField>
    <cacheField name="REG NO " numFmtId="1">
      <sharedItems containsBlank="1"/>
    </cacheField>
    <cacheField name="MODEL" numFmtId="0">
      <sharedItems containsBlank="1"/>
    </cacheField>
    <cacheField name="DISBURSAL DATE" numFmtId="14">
      <sharedItems containsDate="1" containsBlank="1" containsMixedTypes="1" minDate="2006-02-10T00:00:00" maxDate="2025-12-31T00:00:00"/>
    </cacheField>
    <cacheField name="TENURE  " numFmtId="0">
      <sharedItems containsBlank="1" containsMixedTypes="1" containsNumber="1" containsInteger="1" minValue="12" maxValue="72"/>
    </cacheField>
    <cacheField name="ALLO DATE" numFmtId="0">
      <sharedItems containsBlank="1" count="7">
        <s v="02.03.26"/>
        <s v="17.03.26"/>
        <s v="10.03.26"/>
        <s v="07.03.26"/>
        <s v="11.03.26"/>
        <m/>
        <s v="12.03.26"/>
      </sharedItems>
    </cacheField>
    <cacheField name="CLM" numFmtId="0">
      <sharedItems containsBlank="1" count="5">
        <s v="KAILASH ATKARI"/>
        <s v="SHIVAJI BHOSALE"/>
        <s v="VIJAY NIKAM"/>
        <s v="KAILASH ATAKARI" u="1"/>
        <m u="1"/>
      </sharedItems>
    </cacheField>
    <cacheField name="CALLER" numFmtId="0">
      <sharedItems/>
    </cacheField>
    <cacheField name="VISIT 01 ATTMPT" numFmtId="0">
      <sharedItems containsNonDate="0" containsString="0" containsBlank="1"/>
    </cacheField>
    <cacheField name="VISIT 01 CODE" numFmtId="0">
      <sharedItems containsNonDate="0" containsString="0" containsBlank="1"/>
    </cacheField>
    <cacheField name="feedback" numFmtId="0">
      <sharedItems containsNonDate="0" containsString="0" containsBlank="1"/>
    </cacheField>
    <cacheField name="VISIT 02 ATTMPT" numFmtId="0">
      <sharedItems containsString="0" containsBlank="1" containsNumber="1" containsInteger="1" minValue="1" maxValue="2"/>
    </cacheField>
    <cacheField name="VISIT 02 CODE" numFmtId="0">
      <sharedItems containsNonDate="0" containsString="0" containsBlank="1"/>
    </cacheField>
    <cacheField name="feedback2" numFmtId="0">
      <sharedItems containsNonDate="0" containsString="0" containsBlank="1"/>
    </cacheField>
    <cacheField name="VISIT 03 ATTMPT" numFmtId="0">
      <sharedItems containsString="0" containsBlank="1" containsNumber="1" containsInteger="1" minValue="1" maxValue="1"/>
    </cacheField>
    <cacheField name="VISIT 03 CODE" numFmtId="0">
      <sharedItems containsNonDate="0" containsString="0" containsBlank="1"/>
    </cacheField>
    <cacheField name="feedback3" numFmtId="0">
      <sharedItems containsNonDate="0" containsString="0" containsBlank="1"/>
    </cacheField>
    <cacheField name="VISIT 04 ATTMPT" numFmtId="0">
      <sharedItems containsString="0" containsBlank="1" containsNumber="1" containsInteger="1" minValue="1" maxValue="2"/>
    </cacheField>
    <cacheField name="VISIT 04 CODE" numFmtId="0">
      <sharedItems containsNonDate="0" containsString="0" containsBlank="1"/>
    </cacheField>
    <cacheField name="feedback4" numFmtId="0">
      <sharedItems containsNonDate="0" containsString="0" containsBlank="1"/>
    </cacheField>
    <cacheField name="VISIT 05 ATTMPT" numFmtId="0">
      <sharedItems containsString="0" containsBlank="1" containsNumber="1" containsInteger="1" minValue="1" maxValue="2"/>
    </cacheField>
    <cacheField name="VISIT 05 CODE" numFmtId="0">
      <sharedItems containsNonDate="0" containsString="0" containsBlank="1"/>
    </cacheField>
    <cacheField name="feedback5" numFmtId="0">
      <sharedItems containsNonDate="0" containsString="0" containsBlank="1"/>
    </cacheField>
    <cacheField name="VISIT 06 ATTMPT" numFmtId="0">
      <sharedItems containsString="0" containsBlank="1" containsNumber="1" containsInteger="1" minValue="1" maxValue="2"/>
    </cacheField>
    <cacheField name="VISIT 06 CODE" numFmtId="0">
      <sharedItems containsNonDate="0" containsString="0" containsBlank="1"/>
    </cacheField>
    <cacheField name="feedback6" numFmtId="0">
      <sharedItems containsNonDate="0" containsString="0" containsBlank="1"/>
    </cacheField>
    <cacheField name="VISIT 07 ATTMPT" numFmtId="0">
      <sharedItems containsString="0" containsBlank="1" containsNumber="1" containsInteger="1" minValue="1" maxValue="1"/>
    </cacheField>
    <cacheField name="VISIT 07 CODE" numFmtId="0">
      <sharedItems containsNonDate="0" containsString="0" containsBlank="1"/>
    </cacheField>
    <cacheField name="feedback7" numFmtId="0">
      <sharedItems containsNonDate="0" containsString="0" containsBlank="1"/>
    </cacheField>
    <cacheField name="VISIT 08 ATTMPT" numFmtId="0">
      <sharedItems containsString="0" containsBlank="1" containsNumber="1" containsInteger="1" minValue="1" maxValue="3"/>
    </cacheField>
    <cacheField name="VISIT 08 CODE" numFmtId="0">
      <sharedItems containsNonDate="0" containsString="0" containsBlank="1"/>
    </cacheField>
    <cacheField name="feedback8" numFmtId="0">
      <sharedItems containsNonDate="0" containsString="0" containsBlank="1"/>
    </cacheField>
    <cacheField name="VISIT 09 ATTMPT" numFmtId="0">
      <sharedItems containsString="0" containsBlank="1" containsNumber="1" containsInteger="1" minValue="1" maxValue="2"/>
    </cacheField>
    <cacheField name="VISIT 09 CODE" numFmtId="0">
      <sharedItems containsNonDate="0" containsString="0" containsBlank="1"/>
    </cacheField>
    <cacheField name="feedback9" numFmtId="0">
      <sharedItems containsNonDate="0" containsString="0" containsBlank="1"/>
    </cacheField>
    <cacheField name="VISIT 10 ATTMPT" numFmtId="0">
      <sharedItems containsString="0" containsBlank="1" containsNumber="1" containsInteger="1" minValue="1" maxValue="2"/>
    </cacheField>
    <cacheField name="VISIT 10 CODE" numFmtId="0">
      <sharedItems containsNonDate="0" containsString="0" containsBlank="1"/>
    </cacheField>
    <cacheField name="feedback10" numFmtId="0">
      <sharedItems containsNonDate="0" containsString="0" containsBlank="1"/>
    </cacheField>
    <cacheField name="VISIT 11 ATTMPT" numFmtId="0">
      <sharedItems containsString="0" containsBlank="1" containsNumber="1" containsInteger="1" minValue="1" maxValue="2"/>
    </cacheField>
    <cacheField name="VISIT 11 CODE" numFmtId="0">
      <sharedItems containsNonDate="0" containsString="0" containsBlank="1"/>
    </cacheField>
    <cacheField name="feedback11" numFmtId="0">
      <sharedItems containsNonDate="0" containsString="0" containsBlank="1"/>
    </cacheField>
    <cacheField name="VISIT 12 ATTMPT" numFmtId="0">
      <sharedItems containsString="0" containsBlank="1" containsNumber="1" containsInteger="1" minValue="1" maxValue="2"/>
    </cacheField>
    <cacheField name="VISIT 12 CODE" numFmtId="0">
      <sharedItems containsNonDate="0" containsString="0" containsBlank="1"/>
    </cacheField>
    <cacheField name="feedback12" numFmtId="0">
      <sharedItems containsNonDate="0" containsString="0" containsBlank="1"/>
    </cacheField>
    <cacheField name="VISIT 13 ATTMPT" numFmtId="0">
      <sharedItems containsString="0" containsBlank="1" containsNumber="1" containsInteger="1" minValue="1" maxValue="2"/>
    </cacheField>
    <cacheField name="VISIT 13 CODE" numFmtId="0">
      <sharedItems containsNonDate="0" containsString="0" containsBlank="1"/>
    </cacheField>
    <cacheField name="feedback13" numFmtId="0">
      <sharedItems containsNonDate="0" containsString="0" containsBlank="1"/>
    </cacheField>
    <cacheField name="VISIT 14 ATTMPT" numFmtId="0">
      <sharedItems containsString="0" containsBlank="1" containsNumber="1" containsInteger="1" minValue="1" maxValue="3"/>
    </cacheField>
    <cacheField name="VISIT 14 CODE" numFmtId="0">
      <sharedItems containsNonDate="0" containsString="0" containsBlank="1"/>
    </cacheField>
    <cacheField name="feedback14" numFmtId="0">
      <sharedItems containsNonDate="0" containsString="0" containsBlank="1"/>
    </cacheField>
    <cacheField name="VISIT 15 ATTMPT" numFmtId="0">
      <sharedItems containsString="0" containsBlank="1" containsNumber="1" containsInteger="1" minValue="1" maxValue="2"/>
    </cacheField>
    <cacheField name="VISIT 15 CODE" numFmtId="0">
      <sharedItems containsNonDate="0" containsString="0" containsBlank="1"/>
    </cacheField>
    <cacheField name="feedback15" numFmtId="0">
      <sharedItems containsNonDate="0" containsString="0" containsBlank="1"/>
    </cacheField>
    <cacheField name="VISIT 16 ATTMPT" numFmtId="0">
      <sharedItems containsString="0" containsBlank="1" containsNumber="1" containsInteger="1" minValue="1" maxValue="2"/>
    </cacheField>
    <cacheField name="VISIT 16 CODE" numFmtId="0">
      <sharedItems containsNonDate="0" containsString="0" containsBlank="1"/>
    </cacheField>
    <cacheField name="feedback16" numFmtId="0">
      <sharedItems containsNonDate="0" containsString="0" containsBlank="1"/>
    </cacheField>
    <cacheField name="VISIT 17 ATTMPT" numFmtId="0">
      <sharedItems containsString="0" containsBlank="1" containsNumber="1" containsInteger="1" minValue="1" maxValue="4"/>
    </cacheField>
    <cacheField name="VISIT 17 CODE" numFmtId="0">
      <sharedItems containsNonDate="0" containsString="0" containsBlank="1"/>
    </cacheField>
    <cacheField name="feedback17" numFmtId="0">
      <sharedItems containsNonDate="0" containsString="0" containsBlank="1"/>
    </cacheField>
    <cacheField name="VISIT 18 ATTMPT" numFmtId="0">
      <sharedItems containsString="0" containsBlank="1" containsNumber="1" containsInteger="1" minValue="1" maxValue="1"/>
    </cacheField>
    <cacheField name="VISIT 18 CODE" numFmtId="0">
      <sharedItems containsNonDate="0" containsString="0" containsBlank="1"/>
    </cacheField>
    <cacheField name="feedback18" numFmtId="0">
      <sharedItems containsNonDate="0" containsString="0" containsBlank="1"/>
    </cacheField>
    <cacheField name="VISIT 19 ATTMPT" numFmtId="0">
      <sharedItems containsNonDate="0" containsString="0" containsBlank="1"/>
    </cacheField>
    <cacheField name="VISIT 19 CODE" numFmtId="0">
      <sharedItems containsNonDate="0" containsString="0" containsBlank="1"/>
    </cacheField>
    <cacheField name="feedback19" numFmtId="0">
      <sharedItems containsNonDate="0" containsString="0" containsBlank="1"/>
    </cacheField>
    <cacheField name="VISIT 20 ATTMPT" numFmtId="0">
      <sharedItems containsString="0" containsBlank="1" containsNumber="1" containsInteger="1" minValue="1" maxValue="1"/>
    </cacheField>
    <cacheField name="VISIT 20 CODE" numFmtId="0">
      <sharedItems containsNonDate="0" containsString="0" containsBlank="1"/>
    </cacheField>
    <cacheField name="feedback20" numFmtId="0">
      <sharedItems containsNonDate="0" containsString="0" containsBlank="1"/>
    </cacheField>
    <cacheField name="VISIT 21 ATTMPT" numFmtId="0">
      <sharedItems containsString="0" containsBlank="1" containsNumber="1" containsInteger="1" minValue="1" maxValue="1"/>
    </cacheField>
    <cacheField name="VISIT 21 CODE" numFmtId="0">
      <sharedItems containsNonDate="0" containsString="0" containsBlank="1"/>
    </cacheField>
    <cacheField name="feedback21" numFmtId="0">
      <sharedItems containsNonDate="0" containsString="0" containsBlank="1"/>
    </cacheField>
    <cacheField name="VISIT 22 ATTMPT" numFmtId="0">
      <sharedItems containsString="0" containsBlank="1" containsNumber="1" containsInteger="1" minValue="1" maxValue="1"/>
    </cacheField>
    <cacheField name="VISIT 22 CODE" numFmtId="0">
      <sharedItems containsNonDate="0" containsString="0" containsBlank="1"/>
    </cacheField>
    <cacheField name="feedback22" numFmtId="0">
      <sharedItems containsNonDate="0" containsString="0" containsBlank="1"/>
    </cacheField>
    <cacheField name="VISIT 23 ATTMPT" numFmtId="0">
      <sharedItems containsString="0" containsBlank="1" containsNumber="1" containsInteger="1" minValue="1" maxValue="3"/>
    </cacheField>
    <cacheField name="VISIT 23 CODE" numFmtId="0">
      <sharedItems containsNonDate="0" containsString="0" containsBlank="1"/>
    </cacheField>
    <cacheField name="feedback23" numFmtId="0">
      <sharedItems containsNonDate="0" containsString="0" containsBlank="1"/>
    </cacheField>
    <cacheField name="VISIT 24 ATTMPT" numFmtId="0">
      <sharedItems containsString="0" containsBlank="1" containsNumber="1" containsInteger="1" minValue="1" maxValue="2"/>
    </cacheField>
    <cacheField name="VISIT 24 CODE" numFmtId="0">
      <sharedItems containsNonDate="0" containsString="0" containsBlank="1"/>
    </cacheField>
    <cacheField name="feedback24" numFmtId="0">
      <sharedItems containsNonDate="0" containsString="0" containsBlank="1"/>
    </cacheField>
    <cacheField name="VISIT 25 ATTMPT" numFmtId="0">
      <sharedItems containsString="0" containsBlank="1" containsNumber="1" containsInteger="1" minValue="1" maxValue="3"/>
    </cacheField>
    <cacheField name="VISIT 25 CODE" numFmtId="0">
      <sharedItems containsNonDate="0" containsString="0" containsBlank="1"/>
    </cacheField>
    <cacheField name="feedback25" numFmtId="0">
      <sharedItems containsNonDate="0" containsString="0" containsBlank="1"/>
    </cacheField>
    <cacheField name="VISIT 26 ATTMPT" numFmtId="0">
      <sharedItems containsString="0" containsBlank="1" containsNumber="1" containsInteger="1" minValue="1" maxValue="2"/>
    </cacheField>
    <cacheField name="VISIT 26 CODE" numFmtId="0">
      <sharedItems containsNonDate="0" containsString="0" containsBlank="1"/>
    </cacheField>
    <cacheField name="feedback26" numFmtId="0">
      <sharedItems containsNonDate="0" containsString="0" containsBlank="1"/>
    </cacheField>
    <cacheField name="VISIT 27 ATTMPT" numFmtId="0">
      <sharedItems containsString="0" containsBlank="1" containsNumber="1" containsInteger="1" minValue="1" maxValue="2"/>
    </cacheField>
    <cacheField name="VISIT 27 CODE" numFmtId="0">
      <sharedItems containsNonDate="0" containsString="0" containsBlank="1"/>
    </cacheField>
    <cacheField name="feedback27" numFmtId="0">
      <sharedItems containsNonDate="0" containsString="0" containsBlank="1"/>
    </cacheField>
    <cacheField name="VISIT 28 ATTMPT" numFmtId="0">
      <sharedItems containsString="0" containsBlank="1" containsNumber="1" containsInteger="1" minValue="1" maxValue="2"/>
    </cacheField>
    <cacheField name="VISIT 28 CODE" numFmtId="0">
      <sharedItems containsNonDate="0" containsString="0" containsBlank="1"/>
    </cacheField>
    <cacheField name="feedback28" numFmtId="0">
      <sharedItems containsNonDate="0" containsString="0" containsBlank="1"/>
    </cacheField>
    <cacheField name="VISIT 29 ATTMPT" numFmtId="0">
      <sharedItems containsString="0" containsBlank="1" containsNumber="1" containsInteger="1" minValue="1" maxValue="3"/>
    </cacheField>
    <cacheField name="VISIT 29 CODE" numFmtId="0">
      <sharedItems containsNonDate="0" containsString="0" containsBlank="1"/>
    </cacheField>
    <cacheField name="feedback29" numFmtId="0">
      <sharedItems containsNonDate="0" containsString="0" containsBlank="1"/>
    </cacheField>
    <cacheField name="VISIT 30 ATTMPT" numFmtId="0">
      <sharedItems containsNonDate="0" containsString="0" containsBlank="1"/>
    </cacheField>
    <cacheField name="VISIT 30 CODE" numFmtId="0">
      <sharedItems containsNonDate="0" containsString="0" containsBlank="1"/>
    </cacheField>
    <cacheField name="feedback30" numFmtId="0">
      <sharedItems containsNonDate="0" containsString="0" containsBlank="1"/>
    </cacheField>
    <cacheField name="VISIT 31 ATTMPT" numFmtId="0">
      <sharedItems containsString="0" containsBlank="1" containsNumber="1" containsInteger="1" minValue="1" maxValue="1"/>
    </cacheField>
    <cacheField name="VISIT 31 CODE" numFmtId="0">
      <sharedItems containsNonDate="0" containsString="0" containsBlank="1"/>
    </cacheField>
    <cacheField name="feedback31" numFmtId="0">
      <sharedItems containsNonDate="0" containsString="0" containsBlank="1"/>
    </cacheField>
    <cacheField name="TRAILS PENDING" numFmtId="0">
      <sharedItems containsSemiMixedTypes="0" containsString="0" containsNumber="1" containsInteger="1" minValue="0" maxValue="9" count="10">
        <n v="1"/>
        <n v="3"/>
        <n v="4"/>
        <n v="7"/>
        <n v="6"/>
        <n v="5"/>
        <n v="2"/>
        <n v="0"/>
        <n v="8"/>
        <n v="9"/>
      </sharedItems>
    </cacheField>
    <cacheField name="INT" numFmtId="0">
      <sharedItems containsMixedTypes="1" containsNumber="1" containsInteger="1" minValue="1" maxValue="1" count="2">
        <n v="1"/>
        <s v=""/>
      </sharedItems>
    </cacheField>
    <cacheField name="VYMO ID" numFmtId="0">
      <sharedItems containsBlank="1"/>
    </cacheField>
    <cacheField name="LEAD ID" numFmtId="0">
      <sharedItems containsBlank="1"/>
    </cacheField>
    <cacheField name="Allocated" numFmtId="0">
      <sharedItems containsBlank="1"/>
    </cacheField>
    <cacheField name="CODE" numFmtId="0">
      <sharedItems/>
    </cacheField>
    <cacheField name="REMARK3" numFmtId="15">
      <sharedItems/>
    </cacheField>
    <cacheField name="DATE3" numFmtId="15">
      <sharedItems containsDate="1" containsMixedTypes="1" minDate="2026-03-02T00:00:00" maxDate="2026-04-22T00:00:00"/>
    </cacheField>
    <cacheField name="CALL CODE" numFmtId="15">
      <sharedItems containsBlank="1"/>
    </cacheField>
    <cacheField name="REMARK4" numFmtId="0">
      <sharedItems containsBlank="1"/>
    </cacheField>
    <cacheField name="DATE4" numFmtId="15">
      <sharedItems containsNonDate="0" containsDate="1" containsString="0" containsBlank="1" minDate="2026-02-10T00:00:00" maxDate="2026-02-11T00:00:00"/>
    </cacheField>
    <cacheField name="DRA  CALLS"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BAJAJ1" refreshedDate="46191.556700000001" createdVersion="8" refreshedVersion="8" minRefreshableVersion="3" recordCount="0" xr:uid="{00000000-000A-0000-FFFF-FFFF03000000}">
  <cacheSource type="worksheet">
    <worksheetSource ref="A1:FC2" sheet="MAIN" r:id="rId1"/>
  </cacheSource>
  <cacheFields count="159">
    <cacheField name="LOAN NO" numFmtId="0">
      <sharedItems containsSemiMixedTypes="0" containsString="0" containsNumber="1" containsInteger="1" minValue="131831706" maxValue="131831706"/>
    </cacheField>
    <cacheField name="CUSTOMER NAME" numFmtId="0">
      <sharedItems/>
    </cacheField>
    <cacheField name="Mode Of Payment" numFmtId="0">
      <sharedItems/>
    </cacheField>
    <cacheField name="Payment Date" numFmtId="0">
      <sharedItems/>
    </cacheField>
    <cacheField name="Paid Amount" numFmtId="0">
      <sharedItems containsSemiMixedTypes="0" containsString="0" containsNumber="1" containsInteger="1" minValue="20000" maxValue="20000"/>
    </cacheField>
    <cacheField name="MODE" numFmtId="0">
      <sharedItems containsNonDate="0" containsString="0" containsBlank="1"/>
    </cacheField>
    <cacheField name="Transaction Details" numFmtId="1">
      <sharedItems containsNonDate="0" containsString="0" containsBlank="1"/>
    </cacheField>
    <cacheField name="REMARK" numFmtId="1">
      <sharedItems containsNonDate="0" containsString="0" containsBlank="1"/>
    </cacheField>
    <cacheField name="EMI" numFmtId="0">
      <sharedItems containsSemiMixedTypes="0" containsString="0" containsNumber="1" containsInteger="1" minValue="19627" maxValue="19627"/>
    </cacheField>
    <cacheField name="TOTAL EMI DUE" numFmtId="0">
      <sharedItems containsSemiMixedTypes="0" containsString="0" containsNumber="1" minValue="18781.990000000002" maxValue="18781.990000000002"/>
    </cacheField>
    <cacheField name="STAB AMOUNTWITH DPIC" numFmtId="1">
      <sharedItems containsSemiMixedTypes="0" containsString="0" containsNumber="1" minValue="19045.990000000002" maxValue="19045.990000000002"/>
    </cacheField>
    <cacheField name="RB AMOUNTWITH DPIC" numFmtId="1">
      <sharedItems containsSemiMixedTypes="0" containsString="0" containsNumber="1" minValue="18906.990000000009" maxValue="18906.990000000009"/>
    </cacheField>
    <cacheField name="BUCKET" numFmtId="0">
      <sharedItems containsSemiMixedTypes="0" containsString="0" containsNumber="1" containsInteger="1" minValue="1" maxValue="6" count="6">
        <n v="1"/>
        <n v="2" u="1"/>
        <n v="3" u="1"/>
        <n v="4" u="1"/>
        <n v="5" u="1"/>
        <n v="6" u="1"/>
      </sharedItems>
    </cacheField>
    <cacheField name="POS STATUS" numFmtId="0">
      <sharedItems/>
    </cacheField>
    <cacheField name="RECEIPT CUT" numFmtId="0">
      <sharedItems/>
    </cacheField>
    <cacheField name="TEAM" numFmtId="0">
      <sharedItems count="18">
        <s v="SWAPNIL JADHAV"/>
        <s v="PARMESHWAR KOTULE" u="1"/>
        <s v="NITIN KADAM" u="1"/>
        <s v="VIKRAM GAIKWAD" u="1"/>
        <s v="SAGAR DONGRE" u="1"/>
        <s v="AKSHAY KARALE" u="1"/>
        <s v="AMIT GADE" u="1"/>
        <s v="SUNNY SHINDE" u="1"/>
        <s v="UDAY SOHANE" u="1"/>
        <s v="ANWAR SHAIKH" u="1"/>
        <s v="AMOL DHUMAL" u="1"/>
        <s v="SACHIN INGALE" u="1"/>
        <s v="SACHIN KHAPRE" u="1"/>
        <s v="HARIDAS DIVATE" u="1"/>
        <s v="HEMANT WALUNJ" u="1"/>
        <s v="TANAJI SURVASE" u="1"/>
        <s v="KIRAN KHAIRNAR" u="1"/>
        <s v="SANDEEP KHAIRNAR" u="1"/>
      </sharedItems>
    </cacheField>
    <cacheField name="POS 1" numFmtId="165">
      <sharedItems containsSemiMixedTypes="0" containsString="0" containsNumber="1" minValue="292262.3" maxValue="292262.3"/>
    </cacheField>
    <cacheField name="DPIC CHARGES" numFmtId="3">
      <sharedItems containsSemiMixedTypes="0" containsString="0" containsNumber="1" containsInteger="1" minValue="264" maxValue="264"/>
    </cacheField>
    <cacheField name="CBC COLL" numFmtId="3">
      <sharedItems containsSemiMixedTypes="0" containsString="0" containsNumber="1" containsInteger="1" minValue="0" maxValue="0"/>
    </cacheField>
    <cacheField name="CBC" numFmtId="3">
      <sharedItems containsSemiMixedTypes="0" containsString="0" containsNumber="1" containsInteger="1" minValue="4750" maxValue="4750"/>
    </cacheField>
    <cacheField name="LST  MONTH PAID DATE" numFmtId="0">
      <sharedItems/>
    </cacheField>
    <cacheField name="DRA CASE%" numFmtId="166">
      <sharedItems containsSemiMixedTypes="0" containsString="0" containsNumber="1" minValue="0.25176615895774762" maxValue="0.25176615895774762"/>
    </cacheField>
    <cacheField name="AGENCY CASE%" numFmtId="166">
      <sharedItems containsSemiMixedTypes="0" containsString="0" containsNumber="1" minValue="1.5993514142029899E-2" maxValue="1.5993514142029899E-2"/>
    </cacheField>
    <cacheField name="PROJECTION" numFmtId="166">
      <sharedItems count="3">
        <s v="STABLE"/>
        <s v="FLOW" u="1"/>
        <s v="RB" u="1"/>
      </sharedItems>
    </cacheField>
    <cacheField name=" CODE-1" numFmtId="0">
      <sharedItems count="12">
        <s v="PAID"/>
        <s v="-" u="1"/>
        <s v="RTP" u="1"/>
        <s v="OS " u="1"/>
        <s v="BPTP" u="1"/>
        <s v="NC" u="1"/>
        <s v="PTP" u="1"/>
        <s v="NRTP" u="1"/>
        <s v="LMCB" u="1"/>
        <s v="EXP" u="1"/>
        <s v="MPTP" u="1"/>
        <s v="OS" u="1"/>
      </sharedItems>
    </cacheField>
    <cacheField name="LAST " numFmtId="0">
      <sharedItems/>
    </cacheField>
    <cacheField name="CURRENT CODE" numFmtId="0">
      <sharedItems/>
    </cacheField>
    <cacheField name="REMARK2" numFmtId="0">
      <sharedItems containsNonDate="0" containsString="0" containsBlank="1"/>
    </cacheField>
    <cacheField name="DATE" numFmtId="0">
      <sharedItems containsNonDate="0" containsString="0" containsBlank="1"/>
    </cacheField>
    <cacheField name="SPCL CODE" numFmtId="0">
      <sharedItems/>
    </cacheField>
    <cacheField name="DATE2" numFmtId="0">
      <sharedItems containsNonDate="0" containsString="0" containsBlank="1"/>
    </cacheField>
    <cacheField name="REPO ELG" numFmtId="0">
      <sharedItems/>
    </cacheField>
    <cacheField name="ADDRESS" numFmtId="0">
      <sharedItems/>
    </cacheField>
    <cacheField name="AREA" numFmtId="0">
      <sharedItems/>
    </cacheField>
    <cacheField name="MOBILE" numFmtId="0">
      <sharedItems/>
    </cacheField>
    <cacheField name="CURRENT ORGANISATION" numFmtId="0">
      <sharedItems/>
    </cacheField>
    <cacheField name="OFF ADDRESS" numFmtId="0">
      <sharedItems/>
    </cacheField>
    <cacheField name="TOTAL DUE" numFmtId="0">
      <sharedItems containsSemiMixedTypes="0" containsString="0" containsNumber="1" minValue="23795.99" maxValue="23795.99"/>
    </cacheField>
    <cacheField name="POS" numFmtId="165">
      <sharedItems containsSemiMixedTypes="0" containsString="0" containsNumber="1" minValue="292262.3" maxValue="292262.3"/>
    </cacheField>
    <cacheField name="DPD" numFmtId="1">
      <sharedItems containsSemiMixedTypes="0" containsString="0" containsNumber="1" containsInteger="1" minValue="26" maxValue="26"/>
    </cacheField>
    <cacheField name="CURRENT DPD " numFmtId="1">
      <sharedItems containsSemiMixedTypes="0" containsString="0" containsNumber="1" containsInteger="1" minValue="42" maxValue="42"/>
    </cacheField>
    <cacheField name="DPD STATUS" numFmtId="1">
      <sharedItems/>
    </cacheField>
    <cacheField name="20" numFmtId="1">
      <sharedItems containsNonDate="0" containsString="0" containsBlank="1"/>
    </cacheField>
    <cacheField name="22" numFmtId="1">
      <sharedItems containsNonDate="0" containsString="0" containsBlank="1"/>
    </cacheField>
    <cacheField name="27" numFmtId="1">
      <sharedItems containsNonDate="0" containsString="0" containsBlank="1"/>
    </cacheField>
    <cacheField name="28" numFmtId="1">
      <sharedItems containsNonDate="0" containsString="0" containsBlank="1"/>
    </cacheField>
    <cacheField name="NPA STAGE" numFmtId="0">
      <sharedItems/>
    </cacheField>
    <cacheField name="REG NO " numFmtId="1">
      <sharedItems/>
    </cacheField>
    <cacheField name="MODEL" numFmtId="0">
      <sharedItems/>
    </cacheField>
    <cacheField name="DISBURSAL DATE" numFmtId="14">
      <sharedItems containsSemiMixedTypes="0" containsNonDate="0" containsDate="1" containsString="0" minDate="2022-08-20T00:00:00" maxDate="2022-08-21T00:00:00"/>
    </cacheField>
    <cacheField name="TENURE  " numFmtId="0">
      <sharedItems containsSemiMixedTypes="0" containsString="0" containsNumber="1" containsInteger="1" minValue="60" maxValue="60"/>
    </cacheField>
    <cacheField name="ALLO DATE" numFmtId="0">
      <sharedItems count="4">
        <s v="02.06.26"/>
        <s v="09.05.26" u="1"/>
        <s v="02.05.26" u="1"/>
        <s v="11.05.26" u="1"/>
      </sharedItems>
    </cacheField>
    <cacheField name="CLM" numFmtId="0">
      <sharedItems count="3">
        <s v="KAILASH ATKARI"/>
        <s v="-" u="1"/>
        <s v="VIJAY NIKAM" u="1"/>
      </sharedItems>
    </cacheField>
    <cacheField name="CALLER" numFmtId="0">
      <sharedItems containsNonDate="0" containsString="0" containsBlank="1"/>
    </cacheField>
    <cacheField name="VISIT 01 ATTMPT" numFmtId="0">
      <sharedItems containsNonDate="0" containsString="0" containsBlank="1"/>
    </cacheField>
    <cacheField name="VISIT 01 CODE" numFmtId="0">
      <sharedItems containsNonDate="0" containsString="0" containsBlank="1"/>
    </cacheField>
    <cacheField name="feedback" numFmtId="0">
      <sharedItems containsNonDate="0" containsString="0" containsBlank="1"/>
    </cacheField>
    <cacheField name="VISIT 02 ATTMPT" numFmtId="0">
      <sharedItems containsNonDate="0" containsString="0" containsBlank="1"/>
    </cacheField>
    <cacheField name="VISIT 02 CODE" numFmtId="0">
      <sharedItems containsNonDate="0" containsString="0" containsBlank="1"/>
    </cacheField>
    <cacheField name="feedback2" numFmtId="0">
      <sharedItems containsNonDate="0" containsString="0" containsBlank="1"/>
    </cacheField>
    <cacheField name="VISIT 03 ATTMPT" numFmtId="0">
      <sharedItems containsSemiMixedTypes="0" containsString="0" containsNumber="1" containsInteger="1" minValue="1" maxValue="1"/>
    </cacheField>
    <cacheField name="VISIT 03 CODE" numFmtId="0">
      <sharedItems containsNonDate="0" containsString="0" containsBlank="1"/>
    </cacheField>
    <cacheField name="feedback3" numFmtId="0">
      <sharedItems containsNonDate="0" containsString="0" containsBlank="1"/>
    </cacheField>
    <cacheField name="VISIT 04 ATTMPT" numFmtId="0">
      <sharedItems containsNonDate="0" containsString="0" containsBlank="1"/>
    </cacheField>
    <cacheField name="VISIT 04 CODE" numFmtId="0">
      <sharedItems containsNonDate="0" containsString="0" containsBlank="1"/>
    </cacheField>
    <cacheField name="feedback4" numFmtId="0">
      <sharedItems containsNonDate="0" containsString="0" containsBlank="1"/>
    </cacheField>
    <cacheField name="VISIT 05 ATTMPT" numFmtId="0">
      <sharedItems containsNonDate="0" containsString="0" containsBlank="1"/>
    </cacheField>
    <cacheField name="VISIT 05 CODE" numFmtId="0">
      <sharedItems containsNonDate="0" containsString="0" containsBlank="1"/>
    </cacheField>
    <cacheField name="feedback5" numFmtId="0">
      <sharedItems containsNonDate="0" containsString="0" containsBlank="1"/>
    </cacheField>
    <cacheField name="VISIT 06 ATTMPT" numFmtId="0">
      <sharedItems containsNonDate="0" containsString="0" containsBlank="1"/>
    </cacheField>
    <cacheField name="VISIT 06 CODE" numFmtId="0">
      <sharedItems containsNonDate="0" containsString="0" containsBlank="1"/>
    </cacheField>
    <cacheField name="feedback6" numFmtId="0">
      <sharedItems containsNonDate="0" containsString="0" containsBlank="1"/>
    </cacheField>
    <cacheField name="VISIT 07 ATTMPT" numFmtId="0">
      <sharedItems containsNonDate="0" containsString="0" containsBlank="1"/>
    </cacheField>
    <cacheField name="VISIT 07 CODE" numFmtId="0">
      <sharedItems containsNonDate="0" containsString="0" containsBlank="1"/>
    </cacheField>
    <cacheField name="feedback7" numFmtId="0">
      <sharedItems containsNonDate="0" containsString="0" containsBlank="1"/>
    </cacheField>
    <cacheField name="VISIT 08 ATTMPT" numFmtId="0">
      <sharedItems containsSemiMixedTypes="0" containsString="0" containsNumber="1" containsInteger="1" minValue="1" maxValue="1"/>
    </cacheField>
    <cacheField name="VISIT 08 CODE" numFmtId="0">
      <sharedItems containsNonDate="0" containsString="0" containsBlank="1"/>
    </cacheField>
    <cacheField name="feedback8" numFmtId="0">
      <sharedItems containsNonDate="0" containsString="0" containsBlank="1"/>
    </cacheField>
    <cacheField name="VISIT 09 ATTMPT" numFmtId="0">
      <sharedItems containsNonDate="0" containsString="0" containsBlank="1"/>
    </cacheField>
    <cacheField name="VISIT 09 CODE" numFmtId="0">
      <sharedItems containsNonDate="0" containsString="0" containsBlank="1"/>
    </cacheField>
    <cacheField name="feedback9" numFmtId="0">
      <sharedItems containsNonDate="0" containsString="0" containsBlank="1"/>
    </cacheField>
    <cacheField name="VISIT 10 ATTMPT" numFmtId="0">
      <sharedItems containsNonDate="0" containsString="0" containsBlank="1"/>
    </cacheField>
    <cacheField name="VISIT 10 CODE" numFmtId="0">
      <sharedItems containsNonDate="0" containsString="0" containsBlank="1"/>
    </cacheField>
    <cacheField name="feedback10" numFmtId="0">
      <sharedItems containsNonDate="0" containsString="0" containsBlank="1"/>
    </cacheField>
    <cacheField name="VISIT 11 ATTMPT" numFmtId="0">
      <sharedItems containsNonDate="0" containsString="0" containsBlank="1"/>
    </cacheField>
    <cacheField name="VISIT 11 CODE" numFmtId="0">
      <sharedItems containsNonDate="0" containsString="0" containsBlank="1"/>
    </cacheField>
    <cacheField name="feedback11" numFmtId="0">
      <sharedItems containsNonDate="0" containsString="0" containsBlank="1"/>
    </cacheField>
    <cacheField name="VISIT 12 ATTMPT" numFmtId="0">
      <sharedItems containsSemiMixedTypes="0" containsString="0" containsNumber="1" containsInteger="1" minValue="1" maxValue="1"/>
    </cacheField>
    <cacheField name="VISIT 12 CODE" numFmtId="0">
      <sharedItems containsNonDate="0" containsString="0" containsBlank="1"/>
    </cacheField>
    <cacheField name="feedback12" numFmtId="0">
      <sharedItems containsNonDate="0" containsString="0" containsBlank="1"/>
    </cacheField>
    <cacheField name="VISIT 13 ATTMPT" numFmtId="0">
      <sharedItems containsNonDate="0" containsString="0" containsBlank="1"/>
    </cacheField>
    <cacheField name="VISIT 13 CODE" numFmtId="0">
      <sharedItems containsNonDate="0" containsString="0" containsBlank="1"/>
    </cacheField>
    <cacheField name="feedback13" numFmtId="0">
      <sharedItems containsNonDate="0" containsString="0" containsBlank="1"/>
    </cacheField>
    <cacheField name="VISIT 14 ATTMPT" numFmtId="0">
      <sharedItems containsNonDate="0" containsString="0" containsBlank="1"/>
    </cacheField>
    <cacheField name="VISIT 14 CODE" numFmtId="0">
      <sharedItems containsNonDate="0" containsString="0" containsBlank="1"/>
    </cacheField>
    <cacheField name="feedback14" numFmtId="0">
      <sharedItems containsNonDate="0" containsString="0" containsBlank="1"/>
    </cacheField>
    <cacheField name="VISIT 15 ATTMPT" numFmtId="0">
      <sharedItems containsNonDate="0" containsString="0" containsBlank="1"/>
    </cacheField>
    <cacheField name="VISIT 15 CODE" numFmtId="0">
      <sharedItems containsNonDate="0" containsString="0" containsBlank="1"/>
    </cacheField>
    <cacheField name="feedback15" numFmtId="0">
      <sharedItems containsNonDate="0" containsString="0" containsBlank="1"/>
    </cacheField>
    <cacheField name="VISIT 16 ATTMPT" numFmtId="0">
      <sharedItems containsSemiMixedTypes="0" containsString="0" containsNumber="1" containsInteger="1" minValue="1" maxValue="1"/>
    </cacheField>
    <cacheField name="VISIT 16 CODE" numFmtId="0">
      <sharedItems containsNonDate="0" containsString="0" containsBlank="1"/>
    </cacheField>
    <cacheField name="feedback16" numFmtId="0">
      <sharedItems containsNonDate="0" containsString="0" containsBlank="1"/>
    </cacheField>
    <cacheField name="VISIT 17 ATTMPT" numFmtId="0">
      <sharedItems containsNonDate="0" containsString="0" containsBlank="1"/>
    </cacheField>
    <cacheField name="VISIT 17 CODE" numFmtId="0">
      <sharedItems containsNonDate="0" containsString="0" containsBlank="1"/>
    </cacheField>
    <cacheField name="feedback17" numFmtId="0">
      <sharedItems containsNonDate="0" containsString="0" containsBlank="1"/>
    </cacheField>
    <cacheField name="VISIT 18 ATTMPT" numFmtId="0">
      <sharedItems containsNonDate="0" containsString="0" containsBlank="1"/>
    </cacheField>
    <cacheField name="VISIT 18 CODE" numFmtId="0">
      <sharedItems containsNonDate="0" containsString="0" containsBlank="1"/>
    </cacheField>
    <cacheField name="feedback18" numFmtId="0">
      <sharedItems containsNonDate="0" containsString="0" containsBlank="1"/>
    </cacheField>
    <cacheField name="VISIT 19 ATTMPT" numFmtId="0">
      <sharedItems containsNonDate="0" containsString="0" containsBlank="1"/>
    </cacheField>
    <cacheField name="VISIT 19 CODE" numFmtId="0">
      <sharedItems containsNonDate="0" containsString="0" containsBlank="1"/>
    </cacheField>
    <cacheField name="feedback19" numFmtId="0">
      <sharedItems containsNonDate="0" containsString="0" containsBlank="1"/>
    </cacheField>
    <cacheField name="VISIT 20 ATTMPT" numFmtId="0">
      <sharedItems containsNonDate="0" containsString="0" containsBlank="1"/>
    </cacheField>
    <cacheField name="VISIT 20 CODE" numFmtId="0">
      <sharedItems containsNonDate="0" containsString="0" containsBlank="1"/>
    </cacheField>
    <cacheField name="feedback20" numFmtId="0">
      <sharedItems containsNonDate="0" containsString="0" containsBlank="1"/>
    </cacheField>
    <cacheField name="VISIT 21 ATTMPT" numFmtId="0">
      <sharedItems containsNonDate="0" containsString="0" containsBlank="1"/>
    </cacheField>
    <cacheField name="VISIT 21 CODE" numFmtId="0">
      <sharedItems containsNonDate="0" containsString="0" containsBlank="1"/>
    </cacheField>
    <cacheField name="feedback21" numFmtId="0">
      <sharedItems containsNonDate="0" containsString="0" containsBlank="1"/>
    </cacheField>
    <cacheField name="VISIT 22 ATTMPT" numFmtId="0">
      <sharedItems containsNonDate="0" containsString="0" containsBlank="1"/>
    </cacheField>
    <cacheField name="VISIT 22 CODE" numFmtId="0">
      <sharedItems containsNonDate="0" containsString="0" containsBlank="1"/>
    </cacheField>
    <cacheField name="feedback22" numFmtId="0">
      <sharedItems containsNonDate="0" containsString="0" containsBlank="1"/>
    </cacheField>
    <cacheField name="VISIT 23 ATTMPT" numFmtId="0">
      <sharedItems containsNonDate="0" containsString="0" containsBlank="1"/>
    </cacheField>
    <cacheField name="VISIT 23 CODE" numFmtId="0">
      <sharedItems containsNonDate="0" containsString="0" containsBlank="1"/>
    </cacheField>
    <cacheField name="feedback23" numFmtId="0">
      <sharedItems containsNonDate="0" containsString="0" containsBlank="1"/>
    </cacheField>
    <cacheField name="VISIT 24 ATTMPT" numFmtId="0">
      <sharedItems containsNonDate="0" containsString="0" containsBlank="1"/>
    </cacheField>
    <cacheField name="VISIT 24 CODE" numFmtId="0">
      <sharedItems containsNonDate="0" containsString="0" containsBlank="1"/>
    </cacheField>
    <cacheField name="feedback24" numFmtId="0">
      <sharedItems containsNonDate="0" containsString="0" containsBlank="1"/>
    </cacheField>
    <cacheField name="VISIT 25 ATTMPT" numFmtId="0">
      <sharedItems containsNonDate="0" containsString="0" containsBlank="1"/>
    </cacheField>
    <cacheField name="VISIT 25 CODE" numFmtId="0">
      <sharedItems containsNonDate="0" containsString="0" containsBlank="1"/>
    </cacheField>
    <cacheField name="feedback25" numFmtId="0">
      <sharedItems containsNonDate="0" containsString="0" containsBlank="1"/>
    </cacheField>
    <cacheField name="VISIT 26 ATTMPT" numFmtId="0">
      <sharedItems containsNonDate="0" containsString="0" containsBlank="1"/>
    </cacheField>
    <cacheField name="VISIT 26 CODE" numFmtId="0">
      <sharedItems containsNonDate="0" containsString="0" containsBlank="1"/>
    </cacheField>
    <cacheField name="feedback26" numFmtId="0">
      <sharedItems containsNonDate="0" containsString="0" containsBlank="1"/>
    </cacheField>
    <cacheField name="VISIT 27 ATTMPT" numFmtId="0">
      <sharedItems containsNonDate="0" containsString="0" containsBlank="1"/>
    </cacheField>
    <cacheField name="VISIT 27 CODE" numFmtId="0">
      <sharedItems containsNonDate="0" containsString="0" containsBlank="1"/>
    </cacheField>
    <cacheField name="feedback27" numFmtId="0">
      <sharedItems containsNonDate="0" containsString="0" containsBlank="1"/>
    </cacheField>
    <cacheField name="VISIT 28 ATTMPT" numFmtId="0">
      <sharedItems containsNonDate="0" containsString="0" containsBlank="1"/>
    </cacheField>
    <cacheField name="VISIT 28 CODE" numFmtId="0">
      <sharedItems containsNonDate="0" containsString="0" containsBlank="1"/>
    </cacheField>
    <cacheField name="feedback28" numFmtId="0">
      <sharedItems containsNonDate="0" containsString="0" containsBlank="1"/>
    </cacheField>
    <cacheField name="VISIT 29 ATTMPT" numFmtId="0">
      <sharedItems containsNonDate="0" containsString="0" containsBlank="1"/>
    </cacheField>
    <cacheField name="VISIT 29 CODE" numFmtId="0">
      <sharedItems containsNonDate="0" containsString="0" containsBlank="1"/>
    </cacheField>
    <cacheField name="feedback29" numFmtId="0">
      <sharedItems containsNonDate="0" containsString="0" containsBlank="1"/>
    </cacheField>
    <cacheField name="VISIT 30 ATTMPT" numFmtId="0">
      <sharedItems containsNonDate="0" containsString="0" containsBlank="1"/>
    </cacheField>
    <cacheField name="VISIT 30 CODE" numFmtId="0">
      <sharedItems containsNonDate="0" containsString="0" containsBlank="1"/>
    </cacheField>
    <cacheField name="feedback30" numFmtId="0">
      <sharedItems containsNonDate="0" containsString="0" containsBlank="1"/>
    </cacheField>
    <cacheField name="VISIT 31 ATTMPT" numFmtId="0">
      <sharedItems containsNonDate="0" containsString="0" containsBlank="1"/>
    </cacheField>
    <cacheField name="VISIT 31 CODE" numFmtId="0">
      <sharedItems containsNonDate="0" containsString="0" containsBlank="1"/>
    </cacheField>
    <cacheField name="feedback31" numFmtId="0">
      <sharedItems containsNonDate="0" containsString="0" containsBlank="1"/>
    </cacheField>
    <cacheField name="TRAILS PENDING" numFmtId="0">
      <sharedItems containsSemiMixedTypes="0" containsString="0" containsNumber="1" containsInteger="1" minValue="4" maxValue="4"/>
    </cacheField>
    <cacheField name="INT" numFmtId="0">
      <sharedItems containsSemiMixedTypes="0" containsString="0" containsNumber="1" containsInteger="1" minValue="1" maxValue="1"/>
    </cacheField>
    <cacheField name="VYMO ID" numFmtId="0">
      <sharedItems/>
    </cacheField>
    <cacheField name="LEAD ID" numFmtId="0">
      <sharedItems/>
    </cacheField>
    <cacheField name="Allocated" numFmtId="0">
      <sharedItems/>
    </cacheField>
    <cacheField name="CODE" numFmtId="0">
      <sharedItems/>
    </cacheField>
    <cacheField name="REMARK3" numFmtId="0">
      <sharedItems/>
    </cacheField>
    <cacheField name="DATE3" numFmtId="15">
      <sharedItems containsSemiMixedTypes="0" containsNonDate="0" containsDate="1" containsString="0" minDate="2026-06-08T00:00:00" maxDate="2026-06-09T00:00:00"/>
    </cacheField>
    <cacheField name="CALL CODE" numFmtId="15">
      <sharedItems containsNonDate="0" containsString="0" containsBlank="1"/>
    </cacheField>
    <cacheField name="REMARK4" numFmtId="0">
      <sharedItems containsNonDate="0" containsString="0" containsBlank="1"/>
    </cacheField>
    <cacheField name="DATE4" numFmtId="15">
      <sharedItems containsNonDate="0" containsString="0" containsBlank="1"/>
    </cacheField>
    <cacheField name="DRA  CALLS"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BAJAJ1" refreshedDate="46185.572872685188" createdVersion="8" refreshedVersion="8" minRefreshableVersion="3" recordCount="1" xr:uid="{00000000-000A-0000-FFFF-FFFF21000000}">
  <cacheSource type="worksheet">
    <worksheetSource ref="A1:FF2" sheet="MAIN" r:id="rId1"/>
  </cacheSource>
  <cacheFields count="163">
    <cacheField name="LOAN NO" numFmtId="0">
      <sharedItems containsSemiMixedTypes="0" containsString="0" containsNumber="1" containsInteger="1" minValue="9695028" maxValue="468046860"/>
    </cacheField>
    <cacheField name="CUSTOMER NAME" numFmtId="0">
      <sharedItems/>
    </cacheField>
    <cacheField name="Mode Of Payment" numFmtId="0">
      <sharedItems containsBlank="1"/>
    </cacheField>
    <cacheField name="Payment Date" numFmtId="0">
      <sharedItems containsBlank="1" count="20">
        <m/>
        <s v="03.06.26"/>
        <s v="08.06.26"/>
        <s v="11.06.26"/>
        <s v="05.06.26"/>
        <s v="06.06.26"/>
        <s v="10.06.26"/>
        <s v="09.06.26"/>
        <s v="02.06.26"/>
        <s v="01.06.26"/>
        <s v="04.06.26"/>
        <s v="12.06.26"/>
        <s v="09.06.26 11.06.26"/>
        <s v="05.06.26 06.06.26"/>
        <s v="ONLINE" u="1"/>
        <s v="08.05.26" u="1"/>
        <s v="08.06.62" u="1"/>
        <s v="09.08.26" u="1"/>
        <s v="05.06.256" u="1"/>
        <s v="04.006.26" u="1"/>
      </sharedItems>
    </cacheField>
    <cacheField name="Paid Amount" numFmtId="0">
      <sharedItems containsString="0" containsBlank="1" containsNumber="1" containsInteger="1" minValue="1" maxValue="24311"/>
    </cacheField>
    <cacheField name="MODE" numFmtId="0">
      <sharedItems containsNonDate="0" containsString="0" containsBlank="1"/>
    </cacheField>
    <cacheField name="Transaction Details" numFmtId="1">
      <sharedItems containsNonDate="0" containsString="0" containsBlank="1"/>
    </cacheField>
    <cacheField name="REMARK" numFmtId="1">
      <sharedItems containsBlank="1" containsMixedTypes="1" containsNumber="1" minValue="40" maxValue="6600"/>
    </cacheField>
    <cacheField name="EMI" numFmtId="0">
      <sharedItems containsSemiMixedTypes="0" containsString="0" containsNumber="1" containsInteger="1" minValue="1000" maxValue="19627"/>
    </cacheField>
    <cacheField name="TOTAL EMI DUE" numFmtId="0">
      <sharedItems containsSemiMixedTypes="0" containsString="0" containsNumber="1" minValue="513.5" maxValue="56226"/>
    </cacheField>
    <cacheField name="STAB AMOUNTWITH DPIC" numFmtId="1">
      <sharedItems containsSemiMixedTypes="0" containsString="0" containsNumber="1" minValue="-29384.81" maxValue="19045.990000000002"/>
    </cacheField>
    <cacheField name="RB AMOUNTWITH DPIC" numFmtId="1">
      <sharedItems containsSemiMixedTypes="0" containsString="0" containsNumber="1" minValue="-6250" maxValue="68707"/>
    </cacheField>
    <cacheField name="BUCKET" numFmtId="0">
      <sharedItems containsSemiMixedTypes="0" containsString="0" containsNumber="1" containsInteger="1" minValue="1" maxValue="6" count="6">
        <n v="1"/>
        <n v="3"/>
        <n v="4"/>
        <n v="6"/>
        <n v="2"/>
        <n v="5"/>
      </sharedItems>
    </cacheField>
    <cacheField name="POS STATUS" numFmtId="0">
      <sharedItems/>
    </cacheField>
    <cacheField name="RECEIPT CUT" numFmtId="0">
      <sharedItems count="2">
        <s v="UNPAID"/>
        <s v="PAID"/>
      </sharedItems>
    </cacheField>
    <cacheField name="TEAM" numFmtId="0">
      <sharedItems count="18">
        <s v="SWAPNIL JADHAV"/>
        <s v="NITIN KADAM"/>
        <s v="AKSHAY KARALE"/>
        <s v="AMIT GADE"/>
        <s v="UDAY SOHANE"/>
        <s v="VIKRAM GAIKWAD"/>
        <s v="AMOL DHUMAL"/>
        <s v="SACHIN INGALE"/>
        <s v="SAGAR DONGRE"/>
        <s v="HARIDAS DIVATE"/>
        <s v="HEMANT WALUNJ"/>
        <s v="SUNNY SHINDE"/>
        <s v="TANAJI SURVASE"/>
        <s v="PARMESHWAR KOTULE"/>
        <s v="ANWAR SHAIKH"/>
        <s v="KIRAN KHAIRNAR"/>
        <s v="SANDEEP KHAIRNAR"/>
        <s v="SACHIN KHAPRE"/>
      </sharedItems>
    </cacheField>
    <cacheField name="POS 1" numFmtId="165">
      <sharedItems containsSemiMixedTypes="0" containsString="0" containsNumber="1" minValue="8156" maxValue="292262.3"/>
    </cacheField>
    <cacheField name="DPIC CHARGES" numFmtId="3">
      <sharedItems containsSemiMixedTypes="0" containsString="0" containsNumber="1" minValue="0" maxValue="3573"/>
    </cacheField>
    <cacheField name="CBC COLL" numFmtId="3">
      <sharedItems containsSemiMixedTypes="0" containsString="0" containsNumber="1" containsInteger="1" minValue="0" maxValue="6250"/>
    </cacheField>
    <cacheField name="CBC" numFmtId="3">
      <sharedItems containsMixedTypes="1" containsNumber="1" minValue="0" maxValue="6750"/>
    </cacheField>
    <cacheField name="LST  MONTH PAID DATE" numFmtId="0">
      <sharedItems/>
    </cacheField>
    <cacheField name="DRA CASE%" numFmtId="166">
      <sharedItems containsSemiMixedTypes="0" containsString="0" containsNumber="1" minValue="5.0779345594569574E-3" maxValue="1"/>
    </cacheField>
    <cacheField name="AGENCY CASE%" numFmtId="166">
      <sharedItems containsSemiMixedTypes="0" containsString="0" containsNumber="1" minValue="4.5739768132900852E-4" maxValue="6.3596749618204218E-2"/>
    </cacheField>
    <cacheField name="PROJECTION" numFmtId="166">
      <sharedItems/>
    </cacheField>
    <cacheField name=" CODE-1" numFmtId="0">
      <sharedItems/>
    </cacheField>
    <cacheField name="LAST " numFmtId="0">
      <sharedItems/>
    </cacheField>
    <cacheField name="CURRENT CODE" numFmtId="0">
      <sharedItems/>
    </cacheField>
    <cacheField name="REMARK2" numFmtId="0">
      <sharedItems containsNonDate="0" containsString="0" containsBlank="1"/>
    </cacheField>
    <cacheField name="DATE" numFmtId="0">
      <sharedItems containsNonDate="0" containsString="0" containsBlank="1"/>
    </cacheField>
    <cacheField name="SPCL CODE" numFmtId="0">
      <sharedItems containsNonDate="0" containsString="0" containsBlank="1"/>
    </cacheField>
    <cacheField name="DATE2" numFmtId="0">
      <sharedItems containsNonDate="0" containsString="0" containsBlank="1"/>
    </cacheField>
    <cacheField name="REPO ELG" numFmtId="0">
      <sharedItems containsBlank="1"/>
    </cacheField>
    <cacheField name="ADDRESS" numFmtId="0">
      <sharedItems containsBlank="1"/>
    </cacheField>
    <cacheField name="AREA" numFmtId="0">
      <sharedItems containsBlank="1"/>
    </cacheField>
    <cacheField name="MOBILE" numFmtId="0">
      <sharedItems containsBlank="1"/>
    </cacheField>
    <cacheField name="CURRENT ORGANISATION" numFmtId="0">
      <sharedItems containsBlank="1"/>
    </cacheField>
    <cacheField name="OFF ADDRESS" numFmtId="0">
      <sharedItems containsBlank="1"/>
    </cacheField>
    <cacheField name="TOTAL DUE" numFmtId="0">
      <sharedItems containsString="0" containsBlank="1" containsNumber="1" minValue="1109.77" maxValue="61952"/>
    </cacheField>
    <cacheField name="POS" numFmtId="165">
      <sharedItems containsSemiMixedTypes="0" containsString="0" containsNumber="1" minValue="8156" maxValue="292262.3"/>
    </cacheField>
    <cacheField name="DPD" numFmtId="1">
      <sharedItems containsSemiMixedTypes="0" containsString="0" containsNumber="1" containsInteger="1" minValue="22" maxValue="178"/>
    </cacheField>
    <cacheField name="CURRENT DPD " numFmtId="1">
      <sharedItems containsSemiMixedTypes="0" containsString="0" containsNumber="1" containsInteger="1" minValue="0" maxValue="188"/>
    </cacheField>
    <cacheField name="DPD STATUS" numFmtId="1">
      <sharedItems/>
    </cacheField>
    <cacheField name="20" numFmtId="1">
      <sharedItems containsNonDate="0" containsString="0" containsBlank="1"/>
    </cacheField>
    <cacheField name="22" numFmtId="1">
      <sharedItems containsNonDate="0" containsString="0" containsBlank="1"/>
    </cacheField>
    <cacheField name="27" numFmtId="1">
      <sharedItems containsNonDate="0" containsString="0" containsBlank="1"/>
    </cacheField>
    <cacheField name="28" numFmtId="1">
      <sharedItems containsNonDate="0" containsString="0" containsBlank="1"/>
    </cacheField>
    <cacheField name="NPA STAGE" numFmtId="0">
      <sharedItems/>
    </cacheField>
    <cacheField name="REG NO " numFmtId="1">
      <sharedItems containsBlank="1"/>
    </cacheField>
    <cacheField name="MODEL" numFmtId="0">
      <sharedItems containsBlank="1"/>
    </cacheField>
    <cacheField name="DISBURSAL DATE" numFmtId="14">
      <sharedItems containsNonDate="0" containsDate="1" containsString="0" containsBlank="1" minDate="2019-10-10T00:00:00" maxDate="2026-04-09T00:00:00"/>
    </cacheField>
    <cacheField name="TENURE  " numFmtId="0">
      <sharedItems containsString="0" containsBlank="1" containsNumber="1" containsInteger="1" minValue="12" maxValue="82"/>
    </cacheField>
    <cacheField name="ALLO DATE" numFmtId="0">
      <sharedItems/>
    </cacheField>
    <cacheField name="CLM" numFmtId="0">
      <sharedItems count="1">
        <s v="-"/>
      </sharedItems>
    </cacheField>
    <cacheField name="CALLER" numFmtId="0">
      <sharedItems containsNonDate="0" containsString="0" containsBlank="1"/>
    </cacheField>
    <cacheField name="VISIT 01 ATTMPT" numFmtId="0">
      <sharedItems containsString="0" containsBlank="1" containsNumber="1" containsInteger="1" minValue="1" maxValue="2"/>
    </cacheField>
    <cacheField name="VISIT 01 CODE" numFmtId="0">
      <sharedItems containsNonDate="0" containsString="0" containsBlank="1"/>
    </cacheField>
    <cacheField name="feedback" numFmtId="0">
      <sharedItems containsNonDate="0" containsString="0" containsBlank="1"/>
    </cacheField>
    <cacheField name="VISIT 02 ATTMPT" numFmtId="0">
      <sharedItems containsString="0" containsBlank="1" containsNumber="1" containsInteger="1" minValue="1" maxValue="1"/>
    </cacheField>
    <cacheField name="VISIT 02 CODE" numFmtId="0">
      <sharedItems containsNonDate="0" containsString="0" containsBlank="1"/>
    </cacheField>
    <cacheField name="feedback2" numFmtId="0">
      <sharedItems containsNonDate="0" containsString="0" containsBlank="1"/>
    </cacheField>
    <cacheField name="VISIT 03 ATTMPT" numFmtId="0">
      <sharedItems containsString="0" containsBlank="1" containsNumber="1" containsInteger="1" minValue="1" maxValue="2"/>
    </cacheField>
    <cacheField name="VISIT 03 CODE" numFmtId="0">
      <sharedItems containsNonDate="0" containsString="0" containsBlank="1"/>
    </cacheField>
    <cacheField name="feedback3" numFmtId="0">
      <sharedItems containsNonDate="0" containsString="0" containsBlank="1"/>
    </cacheField>
    <cacheField name="VISIT 04 ATTMPT" numFmtId="0">
      <sharedItems containsString="0" containsBlank="1" containsNumber="1" containsInteger="1" minValue="1" maxValue="2"/>
    </cacheField>
    <cacheField name="VISIT 04 CODE" numFmtId="0">
      <sharedItems containsNonDate="0" containsString="0" containsBlank="1"/>
    </cacheField>
    <cacheField name="feedback4" numFmtId="0">
      <sharedItems containsNonDate="0" containsString="0" containsBlank="1"/>
    </cacheField>
    <cacheField name="VISIT 05 ATTMPT" numFmtId="0">
      <sharedItems containsString="0" containsBlank="1" containsNumber="1" containsInteger="1" minValue="1" maxValue="2"/>
    </cacheField>
    <cacheField name="VISIT 05 CODE" numFmtId="0">
      <sharedItems containsNonDate="0" containsString="0" containsBlank="1"/>
    </cacheField>
    <cacheField name="feedback5" numFmtId="0">
      <sharedItems containsNonDate="0" containsString="0" containsBlank="1"/>
    </cacheField>
    <cacheField name="VISIT 06 ATTMPT" numFmtId="0">
      <sharedItems containsString="0" containsBlank="1" containsNumber="1" containsInteger="1" minValue="1" maxValue="2"/>
    </cacheField>
    <cacheField name="VISIT 06 CODE" numFmtId="0">
      <sharedItems containsNonDate="0" containsString="0" containsBlank="1"/>
    </cacheField>
    <cacheField name="feedback6" numFmtId="0">
      <sharedItems containsNonDate="0" containsString="0" containsBlank="1"/>
    </cacheField>
    <cacheField name="VISIT 07 ATTMPT" numFmtId="0">
      <sharedItems containsString="0" containsBlank="1" containsNumber="1" containsInteger="1" minValue="1" maxValue="1"/>
    </cacheField>
    <cacheField name="VISIT 07 CODE" numFmtId="0">
      <sharedItems containsNonDate="0" containsString="0" containsBlank="1"/>
    </cacheField>
    <cacheField name="feedback7" numFmtId="0">
      <sharedItems containsNonDate="0" containsString="0" containsBlank="1"/>
    </cacheField>
    <cacheField name="VISIT 08 ATTMPT" numFmtId="0">
      <sharedItems containsString="0" containsBlank="1" containsNumber="1" containsInteger="1" minValue="1" maxValue="2"/>
    </cacheField>
    <cacheField name="VISIT 08 CODE" numFmtId="0">
      <sharedItems containsNonDate="0" containsString="0" containsBlank="1"/>
    </cacheField>
    <cacheField name="feedback8" numFmtId="0">
      <sharedItems containsNonDate="0" containsString="0" containsBlank="1"/>
    </cacheField>
    <cacheField name="VISIT 09 ATTMPT" numFmtId="0">
      <sharedItems containsString="0" containsBlank="1" containsNumber="1" containsInteger="1" minValue="1" maxValue="1"/>
    </cacheField>
    <cacheField name="VISIT 09 CODE" numFmtId="0">
      <sharedItems containsNonDate="0" containsString="0" containsBlank="1"/>
    </cacheField>
    <cacheField name="feedback9" numFmtId="0">
      <sharedItems containsNonDate="0" containsString="0" containsBlank="1"/>
    </cacheField>
    <cacheField name="VISIT 10 ATTMPT" numFmtId="0">
      <sharedItems containsString="0" containsBlank="1" containsNumber="1" containsInteger="1" minValue="1" maxValue="3"/>
    </cacheField>
    <cacheField name="VISIT 10 CODE" numFmtId="0">
      <sharedItems containsNonDate="0" containsString="0" containsBlank="1"/>
    </cacheField>
    <cacheField name="feedback10" numFmtId="0">
      <sharedItems containsNonDate="0" containsString="0" containsBlank="1"/>
    </cacheField>
    <cacheField name="VISIT 11 ATTMPT" numFmtId="0">
      <sharedItems containsString="0" containsBlank="1" containsNumber="1" containsInteger="1" minValue="1" maxValue="2"/>
    </cacheField>
    <cacheField name="VISIT 11 CODE" numFmtId="0">
      <sharedItems containsNonDate="0" containsString="0" containsBlank="1"/>
    </cacheField>
    <cacheField name="feedback11" numFmtId="0">
      <sharedItems containsNonDate="0" containsString="0" containsBlank="1"/>
    </cacheField>
    <cacheField name="VISIT 12 ATTMPT" numFmtId="0">
      <sharedItems containsString="0" containsBlank="1" containsNumber="1" containsInteger="1" minValue="1" maxValue="2"/>
    </cacheField>
    <cacheField name="VISIT 12 CODE" numFmtId="0">
      <sharedItems containsNonDate="0" containsString="0" containsBlank="1"/>
    </cacheField>
    <cacheField name="feedback12" numFmtId="0">
      <sharedItems containsNonDate="0" containsString="0" containsBlank="1"/>
    </cacheField>
    <cacheField name="VISIT 13 ATTMPT" numFmtId="0">
      <sharedItems containsNonDate="0" containsString="0" containsBlank="1"/>
    </cacheField>
    <cacheField name="VISIT 13 CODE" numFmtId="0">
      <sharedItems containsNonDate="0" containsString="0" containsBlank="1"/>
    </cacheField>
    <cacheField name="feedback13" numFmtId="0">
      <sharedItems containsNonDate="0" containsString="0" containsBlank="1"/>
    </cacheField>
    <cacheField name="VISIT 14 ATTMPT" numFmtId="0">
      <sharedItems containsNonDate="0" containsString="0" containsBlank="1"/>
    </cacheField>
    <cacheField name="VISIT 14 CODE" numFmtId="0">
      <sharedItems containsNonDate="0" containsString="0" containsBlank="1"/>
    </cacheField>
    <cacheField name="feedback14" numFmtId="0">
      <sharedItems containsNonDate="0" containsString="0" containsBlank="1"/>
    </cacheField>
    <cacheField name="VISIT 15 ATTMPT" numFmtId="0">
      <sharedItems containsNonDate="0" containsString="0" containsBlank="1"/>
    </cacheField>
    <cacheField name="VISIT 15 CODE" numFmtId="0">
      <sharedItems containsNonDate="0" containsString="0" containsBlank="1"/>
    </cacheField>
    <cacheField name="feedback15" numFmtId="0">
      <sharedItems containsNonDate="0" containsString="0" containsBlank="1"/>
    </cacheField>
    <cacheField name="VISIT 16 ATTMPT" numFmtId="0">
      <sharedItems containsNonDate="0" containsString="0" containsBlank="1"/>
    </cacheField>
    <cacheField name="VISIT 16 CODE" numFmtId="0">
      <sharedItems containsNonDate="0" containsString="0" containsBlank="1"/>
    </cacheField>
    <cacheField name="feedback16" numFmtId="0">
      <sharedItems containsNonDate="0" containsString="0" containsBlank="1"/>
    </cacheField>
    <cacheField name="VISIT 17 ATTMPT" numFmtId="0">
      <sharedItems containsNonDate="0" containsString="0" containsBlank="1"/>
    </cacheField>
    <cacheField name="VISIT 17 CODE" numFmtId="0">
      <sharedItems containsNonDate="0" containsString="0" containsBlank="1"/>
    </cacheField>
    <cacheField name="feedback17" numFmtId="0">
      <sharedItems containsNonDate="0" containsString="0" containsBlank="1"/>
    </cacheField>
    <cacheField name="VISIT 18 ATTMPT" numFmtId="0">
      <sharedItems containsNonDate="0" containsString="0" containsBlank="1"/>
    </cacheField>
    <cacheField name="VISIT 18 CODE" numFmtId="0">
      <sharedItems containsNonDate="0" containsString="0" containsBlank="1"/>
    </cacheField>
    <cacheField name="feedback18" numFmtId="0">
      <sharedItems containsNonDate="0" containsString="0" containsBlank="1"/>
    </cacheField>
    <cacheField name="VISIT 19 ATTMPT" numFmtId="0">
      <sharedItems containsNonDate="0" containsString="0" containsBlank="1"/>
    </cacheField>
    <cacheField name="VISIT 19 CODE" numFmtId="0">
      <sharedItems containsNonDate="0" containsString="0" containsBlank="1"/>
    </cacheField>
    <cacheField name="feedback19" numFmtId="0">
      <sharedItems containsNonDate="0" containsString="0" containsBlank="1"/>
    </cacheField>
    <cacheField name="VISIT 20 ATTMPT" numFmtId="0">
      <sharedItems containsNonDate="0" containsString="0" containsBlank="1"/>
    </cacheField>
    <cacheField name="VISIT 20 CODE" numFmtId="0">
      <sharedItems containsNonDate="0" containsString="0" containsBlank="1"/>
    </cacheField>
    <cacheField name="feedback20" numFmtId="0">
      <sharedItems containsNonDate="0" containsString="0" containsBlank="1"/>
    </cacheField>
    <cacheField name="VISIT 21 ATTMPT" numFmtId="0">
      <sharedItems containsNonDate="0" containsString="0" containsBlank="1"/>
    </cacheField>
    <cacheField name="VISIT 21 CODE" numFmtId="0">
      <sharedItems containsNonDate="0" containsString="0" containsBlank="1"/>
    </cacheField>
    <cacheField name="feedback21" numFmtId="0">
      <sharedItems containsNonDate="0" containsString="0" containsBlank="1"/>
    </cacheField>
    <cacheField name="VISIT 22 ATTMPT" numFmtId="0">
      <sharedItems containsNonDate="0" containsString="0" containsBlank="1"/>
    </cacheField>
    <cacheField name="VISIT 22 CODE" numFmtId="0">
      <sharedItems containsNonDate="0" containsString="0" containsBlank="1"/>
    </cacheField>
    <cacheField name="feedback22" numFmtId="0">
      <sharedItems containsNonDate="0" containsString="0" containsBlank="1"/>
    </cacheField>
    <cacheField name="VISIT 23 ATTMPT" numFmtId="0">
      <sharedItems containsNonDate="0" containsString="0" containsBlank="1"/>
    </cacheField>
    <cacheField name="VISIT 23 CODE" numFmtId="0">
      <sharedItems containsNonDate="0" containsString="0" containsBlank="1"/>
    </cacheField>
    <cacheField name="feedback23" numFmtId="0">
      <sharedItems containsNonDate="0" containsString="0" containsBlank="1"/>
    </cacheField>
    <cacheField name="VISIT 24 ATTMPT" numFmtId="0">
      <sharedItems containsNonDate="0" containsString="0" containsBlank="1"/>
    </cacheField>
    <cacheField name="VISIT 24 CODE" numFmtId="0">
      <sharedItems containsNonDate="0" containsString="0" containsBlank="1"/>
    </cacheField>
    <cacheField name="feedback24" numFmtId="0">
      <sharedItems containsNonDate="0" containsString="0" containsBlank="1"/>
    </cacheField>
    <cacheField name="VISIT 25 ATTMPT" numFmtId="0">
      <sharedItems containsNonDate="0" containsString="0" containsBlank="1"/>
    </cacheField>
    <cacheField name="VISIT 25 CODE" numFmtId="0">
      <sharedItems containsNonDate="0" containsString="0" containsBlank="1"/>
    </cacheField>
    <cacheField name="feedback25" numFmtId="0">
      <sharedItems containsNonDate="0" containsString="0" containsBlank="1"/>
    </cacheField>
    <cacheField name="VISIT 26 ATTMPT" numFmtId="0">
      <sharedItems containsNonDate="0" containsString="0" containsBlank="1"/>
    </cacheField>
    <cacheField name="VISIT 26 CODE" numFmtId="0">
      <sharedItems containsNonDate="0" containsString="0" containsBlank="1"/>
    </cacheField>
    <cacheField name="feedback26" numFmtId="0">
      <sharedItems containsNonDate="0" containsString="0" containsBlank="1"/>
    </cacheField>
    <cacheField name="VISIT 27 ATTMPT" numFmtId="0">
      <sharedItems containsNonDate="0" containsString="0" containsBlank="1"/>
    </cacheField>
    <cacheField name="VISIT 27 CODE" numFmtId="0">
      <sharedItems containsNonDate="0" containsString="0" containsBlank="1"/>
    </cacheField>
    <cacheField name="feedback27" numFmtId="0">
      <sharedItems containsNonDate="0" containsString="0" containsBlank="1"/>
    </cacheField>
    <cacheField name="VISIT 28 ATTMPT" numFmtId="0">
      <sharedItems containsNonDate="0" containsString="0" containsBlank="1"/>
    </cacheField>
    <cacheField name="VISIT 28 CODE" numFmtId="0">
      <sharedItems containsNonDate="0" containsString="0" containsBlank="1"/>
    </cacheField>
    <cacheField name="feedback28" numFmtId="0">
      <sharedItems containsNonDate="0" containsString="0" containsBlank="1"/>
    </cacheField>
    <cacheField name="VISIT 29 ATTMPT" numFmtId="0">
      <sharedItems containsNonDate="0" containsString="0" containsBlank="1"/>
    </cacheField>
    <cacheField name="VISIT 29 CODE" numFmtId="0">
      <sharedItems containsNonDate="0" containsString="0" containsBlank="1"/>
    </cacheField>
    <cacheField name="feedback29" numFmtId="0">
      <sharedItems containsBlank="1"/>
    </cacheField>
    <cacheField name="VISIT 30 ATTMPT" numFmtId="0">
      <sharedItems containsNonDate="0" containsString="0" containsBlank="1"/>
    </cacheField>
    <cacheField name="VISIT 30 CODE" numFmtId="0">
      <sharedItems containsNonDate="0" containsString="0" containsBlank="1"/>
    </cacheField>
    <cacheField name="feedback30" numFmtId="0">
      <sharedItems containsNonDate="0" containsString="0" containsBlank="1"/>
    </cacheField>
    <cacheField name="VISIT 31 ATTMPT" numFmtId="0">
      <sharedItems containsString="0" containsBlank="1" containsNumber="1" containsInteger="1" minValue="1" maxValue="1"/>
    </cacheField>
    <cacheField name="VISIT 31 CODE" numFmtId="0">
      <sharedItems containsNonDate="0" containsString="0" containsBlank="1"/>
    </cacheField>
    <cacheField name="feedback31" numFmtId="0">
      <sharedItems containsNonDate="0" containsString="0" containsBlank="1"/>
    </cacheField>
    <cacheField name="TRAILS PENDING" numFmtId="0">
      <sharedItems containsSemiMixedTypes="0" containsString="0" containsNumber="1" containsInteger="1" minValue="0" maxValue="5" count="6">
        <n v="3"/>
        <n v="1"/>
        <n v="2"/>
        <n v="0"/>
        <n v="4"/>
        <n v="5"/>
      </sharedItems>
    </cacheField>
    <cacheField name="INT" numFmtId="0">
      <sharedItems containsMixedTypes="1" containsNumber="1" containsInteger="1" minValue="1" maxValue="1" count="2">
        <n v="1"/>
        <s v=""/>
      </sharedItems>
    </cacheField>
    <cacheField name="VYMO ID" numFmtId="0">
      <sharedItems/>
    </cacheField>
    <cacheField name="LEAD ID" numFmtId="0">
      <sharedItems/>
    </cacheField>
    <cacheField name="Allocated" numFmtId="0">
      <sharedItems/>
    </cacheField>
    <cacheField name="CODE" numFmtId="0">
      <sharedItems containsBlank="1"/>
    </cacheField>
    <cacheField name="REMARK3" numFmtId="0">
      <sharedItems containsBlank="1"/>
    </cacheField>
    <cacheField name="DATE3" numFmtId="15">
      <sharedItems containsDate="1" containsBlank="1" containsMixedTypes="1" minDate="2026-06-01T00:00:00" maxDate="2026-06-30T00:00:00"/>
    </cacheField>
    <cacheField name="CALL CODE" numFmtId="15">
      <sharedItems containsNonDate="0" containsString="0" containsBlank="1"/>
    </cacheField>
    <cacheField name="REMARK4" numFmtId="0">
      <sharedItems containsNonDate="0" containsString="0" containsBlank="1"/>
    </cacheField>
    <cacheField name="DATE4" numFmtId="15">
      <sharedItems containsNonDate="0" containsString="0" containsBlank="1"/>
    </cacheField>
    <cacheField name="DRA  CALLS" numFmtId="0">
      <sharedItems containsNonDate="0" containsString="0" containsBlank="1"/>
    </cacheField>
    <cacheField name="RB DPIC" numFmtId="0">
      <sharedItems containsMixedTypes="1" containsNumber="1" containsInteger="1" minValue="0" maxValue="0"/>
    </cacheField>
    <cacheField name="STABLE AMOUNT" numFmtId="0">
      <sharedItems containsSemiMixedTypes="0" containsString="0" containsNumber="1" minValue="-29384.81" maxValue="19045.990000000002"/>
    </cacheField>
    <cacheField name="RB AMOUNT" numFmtId="0">
      <sharedItems containsSemiMixedTypes="0" containsString="0" containsNumber="1" minValue="2000" maxValue="68707"/>
    </cacheField>
    <cacheField name="POT NPA" numFmtId="0">
      <sharedItems containsBlank="1" count="3">
        <s v="-"/>
        <s v="POT NPA"/>
        <m/>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JAJ1" refreshedDate="46239.605074537038" createdVersion="8" refreshedVersion="8" minRefreshableVersion="3" recordCount="560" xr:uid="{F0C5ED84-462D-4AE4-8C39-768556C02B5A}">
  <cacheSource type="worksheet">
    <worksheetSource ref="A1:FG561" sheet="MAIN"/>
  </cacheSource>
  <cacheFields count="163">
    <cacheField name="LOAN NO" numFmtId="0">
      <sharedItems containsSemiMixedTypes="0" containsString="0" containsNumber="1" containsInteger="1" minValue="94397306" maxValue="468285255"/>
    </cacheField>
    <cacheField name="CUSTOMER NAME" numFmtId="0">
      <sharedItems/>
    </cacheField>
    <cacheField name="Mode Of Payment" numFmtId="0">
      <sharedItems containsBlank="1"/>
    </cacheField>
    <cacheField name="Payment Date" numFmtId="0">
      <sharedItems containsBlank="1"/>
    </cacheField>
    <cacheField name="Paid Amount" numFmtId="0">
      <sharedItems containsString="0" containsBlank="1" containsNumber="1" containsInteger="1" minValue="60" maxValue="11565"/>
    </cacheField>
    <cacheField name="MODE" numFmtId="0">
      <sharedItems containsNonDate="0" containsString="0" containsBlank="1"/>
    </cacheField>
    <cacheField name="Transaction Details" numFmtId="1">
      <sharedItems containsNonDate="0" containsString="0" containsBlank="1"/>
    </cacheField>
    <cacheField name="REMARK" numFmtId="1">
      <sharedItems containsBlank="1"/>
    </cacheField>
    <cacheField name="EMI" numFmtId="0">
      <sharedItems containsSemiMixedTypes="0" containsString="0" containsNumber="1" containsInteger="1" minValue="874" maxValue="12645"/>
    </cacheField>
    <cacheField name="TOTAL EMI DUE" numFmtId="0">
      <sharedItems containsSemiMixedTypes="0" containsString="0" containsNumber="1" minValue="0" maxValue="53981"/>
    </cacheField>
    <cacheField name="STAB AMOUNTWITH DPIC" numFmtId="1">
      <sharedItems containsSemiMixedTypes="0" containsString="0" containsNumber="1" minValue="-12814" maxValue="12663"/>
    </cacheField>
    <cacheField name="RB AMOUNTWITH DPIC" numFmtId="1">
      <sharedItems containsSemiMixedTypes="0" containsString="0" containsNumber="1" minValue="-3416" maxValue="64782"/>
    </cacheField>
    <cacheField name="BUCKET" numFmtId="0">
      <sharedItems containsSemiMixedTypes="0" containsString="0" containsNumber="1" containsInteger="1" minValue="1" maxValue="6" count="6">
        <n v="2"/>
        <n v="1"/>
        <n v="3"/>
        <n v="4"/>
        <n v="5"/>
        <n v="6"/>
      </sharedItems>
    </cacheField>
    <cacheField name="POS STATUS" numFmtId="0">
      <sharedItems count="3">
        <s v="FLOW"/>
        <s v="STABLE"/>
        <s v="RB"/>
      </sharedItems>
    </cacheField>
    <cacheField name="RECEIPT CUT" numFmtId="0">
      <sharedItems/>
    </cacheField>
    <cacheField name="TEAM" numFmtId="0">
      <sharedItems/>
    </cacheField>
    <cacheField name="POS 1" numFmtId="166">
      <sharedItems containsSemiMixedTypes="0" containsString="0" containsNumber="1" minValue="0" maxValue="229566"/>
    </cacheField>
    <cacheField name="DPIC CHARGES" numFmtId="3">
      <sharedItems containsSemiMixedTypes="0" containsString="0" containsNumber="1" minValue="0" maxValue="1858"/>
    </cacheField>
    <cacheField name="CBC COLL" numFmtId="3">
      <sharedItems containsSemiMixedTypes="0" containsString="0" containsNumber="1" containsInteger="1" minValue="0" maxValue="450"/>
    </cacheField>
    <cacheField name="CBC" numFmtId="3">
      <sharedItems containsSemiMixedTypes="0" containsString="0" containsNumber="1" minValue="0" maxValue="7650"/>
    </cacheField>
    <cacheField name="LST  MONTH PAID DATE" numFmtId="0">
      <sharedItems/>
    </cacheField>
    <cacheField name="DRA CASE%" numFmtId="167">
      <sharedItems containsSemiMixedTypes="0" containsString="0" containsNumber="1" minValue="0" maxValue="1"/>
    </cacheField>
    <cacheField name="AGENCY CASE%" numFmtId="167">
      <sharedItems containsSemiMixedTypes="0" containsString="0" containsNumber="1" minValue="0" maxValue="0.10017708189421207"/>
    </cacheField>
    <cacheField name="PROJECTION" numFmtId="167">
      <sharedItems/>
    </cacheField>
    <cacheField name=" CODE-1" numFmtId="0">
      <sharedItems/>
    </cacheField>
    <cacheField name="LAST " numFmtId="0">
      <sharedItems/>
    </cacheField>
    <cacheField name="CURRENT CODE" numFmtId="0">
      <sharedItems/>
    </cacheField>
    <cacheField name="REMARK2" numFmtId="0">
      <sharedItems containsNonDate="0" containsString="0" containsBlank="1"/>
    </cacheField>
    <cacheField name="DATE" numFmtId="0">
      <sharedItems containsNonDate="0" containsString="0" containsBlank="1"/>
    </cacheField>
    <cacheField name="SPCL CODE" numFmtId="0">
      <sharedItems containsBlank="1"/>
    </cacheField>
    <cacheField name="DATE2" numFmtId="0">
      <sharedItems containsNonDate="0" containsString="0" containsBlank="1"/>
    </cacheField>
    <cacheField name="REPO ELG" numFmtId="0">
      <sharedItems/>
    </cacheField>
    <cacheField name="ADDRESS" numFmtId="0">
      <sharedItems containsNonDate="0" containsString="0" containsBlank="1"/>
    </cacheField>
    <cacheField name="AREA" numFmtId="0">
      <sharedItems/>
    </cacheField>
    <cacheField name="MOBILE" numFmtId="0">
      <sharedItems containsNonDate="0" containsString="0" containsBlank="1"/>
    </cacheField>
    <cacheField name="CURRENT ORGANISATION" numFmtId="0">
      <sharedItems containsNonDate="0" containsString="0" containsBlank="1"/>
    </cacheField>
    <cacheField name="OFF ADDRESS" numFmtId="0">
      <sharedItems containsNonDate="0" containsString="0" containsBlank="1"/>
    </cacheField>
    <cacheField name="TOTAL DUE" numFmtId="0">
      <sharedItems containsSemiMixedTypes="0" containsString="0" containsNumber="1" minValue="394" maxValue="55787"/>
    </cacheField>
    <cacheField name="POS" numFmtId="166">
      <sharedItems containsSemiMixedTypes="0" containsString="0" containsNumber="1" minValue="0" maxValue="229566"/>
    </cacheField>
    <cacheField name="DPD" numFmtId="1">
      <sharedItems containsSemiMixedTypes="0" containsString="0" containsNumber="1" containsInteger="1" minValue="22" maxValue="177"/>
    </cacheField>
    <cacheField name="CURRENT DPD " numFmtId="1">
      <sharedItems/>
    </cacheField>
    <cacheField name="DPD STATUS" numFmtId="1">
      <sharedItems/>
    </cacheField>
    <cacheField name="20" numFmtId="1">
      <sharedItems containsNonDate="0" containsString="0" containsBlank="1"/>
    </cacheField>
    <cacheField name="22" numFmtId="1">
      <sharedItems containsNonDate="0" containsString="0" containsBlank="1"/>
    </cacheField>
    <cacheField name="27" numFmtId="1">
      <sharedItems containsNonDate="0" containsString="0" containsBlank="1"/>
    </cacheField>
    <cacheField name="28" numFmtId="1">
      <sharedItems containsNonDate="0" containsString="0" containsBlank="1"/>
    </cacheField>
    <cacheField name="NPA STAGE" numFmtId="0">
      <sharedItems/>
    </cacheField>
    <cacheField name="REG NO " numFmtId="1">
      <sharedItems containsBlank="1"/>
    </cacheField>
    <cacheField name="MODEL" numFmtId="0">
      <sharedItems/>
    </cacheField>
    <cacheField name="DISBURSAL DATE" numFmtId="14">
      <sharedItems containsSemiMixedTypes="0" containsNonDate="0" containsDate="1" containsString="0" minDate="2019-10-10T00:00:00" maxDate="2026-05-28T00:00:00"/>
    </cacheField>
    <cacheField name="TENURE  " numFmtId="0">
      <sharedItems containsSemiMixedTypes="0" containsString="0" containsNumber="1" containsInteger="1" minValue="12" maxValue="80"/>
    </cacheField>
    <cacheField name="ALLO DATE" numFmtId="0">
      <sharedItems/>
    </cacheField>
    <cacheField name="CLM" numFmtId="0">
      <sharedItems/>
    </cacheField>
    <cacheField name="CALLER" numFmtId="0">
      <sharedItems containsNonDate="0" containsString="0" containsBlank="1"/>
    </cacheField>
    <cacheField name="VISIT 01 ATTMPT" numFmtId="0">
      <sharedItems containsString="0" containsBlank="1" containsNumber="1" containsInteger="1" minValue="1" maxValue="1"/>
    </cacheField>
    <cacheField name="VISIT 01 CODE" numFmtId="0">
      <sharedItems containsNonDate="0" containsString="0" containsBlank="1"/>
    </cacheField>
    <cacheField name="feedback" numFmtId="0">
      <sharedItems containsNonDate="0" containsString="0" containsBlank="1"/>
    </cacheField>
    <cacheField name="VISIT 02 ATTMPT" numFmtId="0">
      <sharedItems containsString="0" containsBlank="1" containsNumber="1" containsInteger="1" minValue="1" maxValue="1"/>
    </cacheField>
    <cacheField name="VISIT 02 CODE" numFmtId="0">
      <sharedItems containsNonDate="0" containsString="0" containsBlank="1"/>
    </cacheField>
    <cacheField name="feedback2" numFmtId="0">
      <sharedItems containsNonDate="0" containsString="0" containsBlank="1"/>
    </cacheField>
    <cacheField name="VISIT 03 ATTMPT" numFmtId="0">
      <sharedItems containsString="0" containsBlank="1" containsNumber="1" containsInteger="1" minValue="1" maxValue="2"/>
    </cacheField>
    <cacheField name="VISIT 03 CODE" numFmtId="0">
      <sharedItems containsNonDate="0" containsString="0" containsBlank="1"/>
    </cacheField>
    <cacheField name="feedback3" numFmtId="0">
      <sharedItems containsNonDate="0" containsString="0" containsBlank="1"/>
    </cacheField>
    <cacheField name="VISIT 04 ATTMPT" numFmtId="0">
      <sharedItems containsString="0" containsBlank="1" containsNumber="1" containsInteger="1" minValue="1" maxValue="2"/>
    </cacheField>
    <cacheField name="VISIT 04 CODE" numFmtId="0">
      <sharedItems containsNonDate="0" containsString="0" containsBlank="1"/>
    </cacheField>
    <cacheField name="feedback4" numFmtId="0">
      <sharedItems containsNonDate="0" containsString="0" containsBlank="1"/>
    </cacheField>
    <cacheField name="VISIT 05 ATTMPT" numFmtId="0">
      <sharedItems containsString="0" containsBlank="1" containsNumber="1" containsInteger="1" minValue="1" maxValue="2"/>
    </cacheField>
    <cacheField name="VISIT 05 CODE" numFmtId="0">
      <sharedItems containsNonDate="0" containsString="0" containsBlank="1"/>
    </cacheField>
    <cacheField name="feedback5" numFmtId="0">
      <sharedItems containsNonDate="0" containsString="0" containsBlank="1"/>
    </cacheField>
    <cacheField name="VISIT 06 ATTMPT" numFmtId="0">
      <sharedItems containsNonDate="0" containsString="0" containsBlank="1"/>
    </cacheField>
    <cacheField name="VISIT 06 CODE" numFmtId="0">
      <sharedItems containsNonDate="0" containsString="0" containsBlank="1"/>
    </cacheField>
    <cacheField name="feedback6" numFmtId="0">
      <sharedItems containsNonDate="0" containsString="0" containsBlank="1"/>
    </cacheField>
    <cacheField name="VISIT 07 ATTMPT" numFmtId="0">
      <sharedItems containsNonDate="0" containsString="0" containsBlank="1"/>
    </cacheField>
    <cacheField name="VISIT 07 CODE" numFmtId="0">
      <sharedItems containsNonDate="0" containsString="0" containsBlank="1"/>
    </cacheField>
    <cacheField name="feedback7" numFmtId="0">
      <sharedItems containsNonDate="0" containsString="0" containsBlank="1"/>
    </cacheField>
    <cacheField name="VISIT 08 ATTMPT" numFmtId="0">
      <sharedItems containsNonDate="0" containsString="0" containsBlank="1"/>
    </cacheField>
    <cacheField name="VISIT 08 CODE" numFmtId="0">
      <sharedItems containsNonDate="0" containsString="0" containsBlank="1"/>
    </cacheField>
    <cacheField name="feedback8" numFmtId="0">
      <sharedItems containsNonDate="0" containsString="0" containsBlank="1"/>
    </cacheField>
    <cacheField name="VISIT 09 ATTMPT" numFmtId="0">
      <sharedItems containsNonDate="0" containsString="0" containsBlank="1"/>
    </cacheField>
    <cacheField name="VISIT 09 CODE" numFmtId="0">
      <sharedItems containsNonDate="0" containsString="0" containsBlank="1"/>
    </cacheField>
    <cacheField name="feedback9" numFmtId="0">
      <sharedItems containsNonDate="0" containsString="0" containsBlank="1"/>
    </cacheField>
    <cacheField name="VISIT 10 ATTMPT" numFmtId="0">
      <sharedItems containsNonDate="0" containsString="0" containsBlank="1"/>
    </cacheField>
    <cacheField name="VISIT 10 CODE" numFmtId="0">
      <sharedItems containsNonDate="0" containsString="0" containsBlank="1"/>
    </cacheField>
    <cacheField name="feedback10" numFmtId="0">
      <sharedItems containsNonDate="0" containsString="0" containsBlank="1"/>
    </cacheField>
    <cacheField name="VISIT 11 ATTMPT" numFmtId="0">
      <sharedItems containsNonDate="0" containsString="0" containsBlank="1"/>
    </cacheField>
    <cacheField name="VISIT 11 CODE" numFmtId="0">
      <sharedItems containsNonDate="0" containsString="0" containsBlank="1"/>
    </cacheField>
    <cacheField name="feedback11" numFmtId="0">
      <sharedItems containsNonDate="0" containsString="0" containsBlank="1"/>
    </cacheField>
    <cacheField name="VISIT 12 ATTMPT" numFmtId="0">
      <sharedItems containsNonDate="0" containsString="0" containsBlank="1"/>
    </cacheField>
    <cacheField name="VISIT 12 CODE" numFmtId="0">
      <sharedItems containsNonDate="0" containsString="0" containsBlank="1"/>
    </cacheField>
    <cacheField name="feedback12" numFmtId="0">
      <sharedItems containsNonDate="0" containsString="0" containsBlank="1"/>
    </cacheField>
    <cacheField name="VISIT 13 ATTMPT" numFmtId="0">
      <sharedItems containsNonDate="0" containsString="0" containsBlank="1"/>
    </cacheField>
    <cacheField name="VISIT 13 CODE" numFmtId="0">
      <sharedItems containsNonDate="0" containsString="0" containsBlank="1"/>
    </cacheField>
    <cacheField name="feedback13" numFmtId="0">
      <sharedItems containsNonDate="0" containsString="0" containsBlank="1"/>
    </cacheField>
    <cacheField name="VISIT 14 ATTMPT" numFmtId="0">
      <sharedItems containsNonDate="0" containsString="0" containsBlank="1"/>
    </cacheField>
    <cacheField name="VISIT 14 CODE" numFmtId="0">
      <sharedItems containsNonDate="0" containsString="0" containsBlank="1"/>
    </cacheField>
    <cacheField name="feedback14" numFmtId="0">
      <sharedItems containsNonDate="0" containsString="0" containsBlank="1"/>
    </cacheField>
    <cacheField name="VISIT 15 ATTMPT" numFmtId="0">
      <sharedItems containsNonDate="0" containsString="0" containsBlank="1"/>
    </cacheField>
    <cacheField name="VISIT 15 CODE" numFmtId="0">
      <sharedItems containsNonDate="0" containsString="0" containsBlank="1"/>
    </cacheField>
    <cacheField name="feedback15" numFmtId="0">
      <sharedItems containsNonDate="0" containsString="0" containsBlank="1"/>
    </cacheField>
    <cacheField name="VISIT 16 ATTMPT" numFmtId="0">
      <sharedItems containsNonDate="0" containsString="0" containsBlank="1"/>
    </cacheField>
    <cacheField name="VISIT 16 CODE" numFmtId="0">
      <sharedItems containsNonDate="0" containsString="0" containsBlank="1"/>
    </cacheField>
    <cacheField name="feedback16" numFmtId="0">
      <sharedItems containsNonDate="0" containsString="0" containsBlank="1"/>
    </cacheField>
    <cacheField name="VISIT 17 ATTMPT" numFmtId="0">
      <sharedItems containsNonDate="0" containsString="0" containsBlank="1"/>
    </cacheField>
    <cacheField name="VISIT 17 CODE" numFmtId="0">
      <sharedItems containsNonDate="0" containsString="0" containsBlank="1"/>
    </cacheField>
    <cacheField name="feedback17" numFmtId="0">
      <sharedItems containsNonDate="0" containsString="0" containsBlank="1"/>
    </cacheField>
    <cacheField name="VISIT 18 ATTMPT" numFmtId="0">
      <sharedItems containsNonDate="0" containsString="0" containsBlank="1"/>
    </cacheField>
    <cacheField name="VISIT 18 CODE" numFmtId="0">
      <sharedItems containsNonDate="0" containsString="0" containsBlank="1"/>
    </cacheField>
    <cacheField name="feedback18" numFmtId="0">
      <sharedItems containsNonDate="0" containsString="0" containsBlank="1"/>
    </cacheField>
    <cacheField name="VISIT 19 ATTMPT" numFmtId="0">
      <sharedItems containsNonDate="0" containsString="0" containsBlank="1"/>
    </cacheField>
    <cacheField name="VISIT 19 CODE" numFmtId="0">
      <sharedItems containsNonDate="0" containsString="0" containsBlank="1"/>
    </cacheField>
    <cacheField name="feedback19" numFmtId="0">
      <sharedItems containsNonDate="0" containsString="0" containsBlank="1"/>
    </cacheField>
    <cacheField name="VISIT 20 ATTMPT" numFmtId="0">
      <sharedItems containsNonDate="0" containsString="0" containsBlank="1"/>
    </cacheField>
    <cacheField name="VISIT 20 CODE" numFmtId="0">
      <sharedItems containsNonDate="0" containsString="0" containsBlank="1"/>
    </cacheField>
    <cacheField name="feedback20" numFmtId="0">
      <sharedItems containsNonDate="0" containsString="0" containsBlank="1"/>
    </cacheField>
    <cacheField name="VISIT 21 ATTMPT" numFmtId="0">
      <sharedItems containsNonDate="0" containsString="0" containsBlank="1"/>
    </cacheField>
    <cacheField name="VISIT 21 CODE" numFmtId="0">
      <sharedItems containsNonDate="0" containsString="0" containsBlank="1"/>
    </cacheField>
    <cacheField name="feedback21" numFmtId="0">
      <sharedItems containsNonDate="0" containsString="0" containsBlank="1"/>
    </cacheField>
    <cacheField name="VISIT 22 ATTMPT" numFmtId="0">
      <sharedItems containsNonDate="0" containsString="0" containsBlank="1"/>
    </cacheField>
    <cacheField name="VISIT 22 CODE" numFmtId="0">
      <sharedItems containsNonDate="0" containsString="0" containsBlank="1"/>
    </cacheField>
    <cacheField name="feedback22" numFmtId="0">
      <sharedItems containsNonDate="0" containsString="0" containsBlank="1"/>
    </cacheField>
    <cacheField name="VISIT 23 ATTMPT" numFmtId="0">
      <sharedItems containsNonDate="0" containsString="0" containsBlank="1"/>
    </cacheField>
    <cacheField name="VISIT 23 CODE" numFmtId="0">
      <sharedItems containsNonDate="0" containsString="0" containsBlank="1"/>
    </cacheField>
    <cacheField name="feedback23" numFmtId="0">
      <sharedItems containsNonDate="0" containsString="0" containsBlank="1"/>
    </cacheField>
    <cacheField name="VISIT 24 ATTMPT" numFmtId="0">
      <sharedItems containsNonDate="0" containsString="0" containsBlank="1"/>
    </cacheField>
    <cacheField name="VISIT 24 CODE" numFmtId="0">
      <sharedItems containsNonDate="0" containsString="0" containsBlank="1"/>
    </cacheField>
    <cacheField name="feedback24" numFmtId="0">
      <sharedItems containsNonDate="0" containsString="0" containsBlank="1"/>
    </cacheField>
    <cacheField name="VISIT 25 ATTMPT" numFmtId="0">
      <sharedItems containsNonDate="0" containsString="0" containsBlank="1"/>
    </cacheField>
    <cacheField name="VISIT 25 CODE" numFmtId="0">
      <sharedItems containsNonDate="0" containsString="0" containsBlank="1"/>
    </cacheField>
    <cacheField name="feedback25" numFmtId="0">
      <sharedItems containsNonDate="0" containsString="0" containsBlank="1"/>
    </cacheField>
    <cacheField name="VISIT 26 ATTMPT" numFmtId="0">
      <sharedItems containsNonDate="0" containsString="0" containsBlank="1"/>
    </cacheField>
    <cacheField name="VISIT 26 CODE" numFmtId="0">
      <sharedItems containsNonDate="0" containsString="0" containsBlank="1"/>
    </cacheField>
    <cacheField name="feedback26" numFmtId="0">
      <sharedItems containsNonDate="0" containsString="0" containsBlank="1"/>
    </cacheField>
    <cacheField name="VISIT 27 ATTMPT" numFmtId="0">
      <sharedItems containsNonDate="0" containsString="0" containsBlank="1"/>
    </cacheField>
    <cacheField name="VISIT 27 CODE" numFmtId="0">
      <sharedItems containsNonDate="0" containsString="0" containsBlank="1"/>
    </cacheField>
    <cacheField name="feedback27" numFmtId="0">
      <sharedItems containsNonDate="0" containsString="0" containsBlank="1"/>
    </cacheField>
    <cacheField name="VISIT 28 ATTMPT" numFmtId="0">
      <sharedItems containsNonDate="0" containsString="0" containsBlank="1"/>
    </cacheField>
    <cacheField name="VISIT 28 CODE" numFmtId="0">
      <sharedItems containsNonDate="0" containsString="0" containsBlank="1"/>
    </cacheField>
    <cacheField name="feedback28" numFmtId="0">
      <sharedItems containsNonDate="0" containsString="0" containsBlank="1"/>
    </cacheField>
    <cacheField name="VISIT 29 ATTMPT" numFmtId="0">
      <sharedItems containsNonDate="0" containsString="0" containsBlank="1"/>
    </cacheField>
    <cacheField name="VISIT 29 CODE" numFmtId="0">
      <sharedItems containsNonDate="0" containsString="0" containsBlank="1"/>
    </cacheField>
    <cacheField name="feedback29" numFmtId="0">
      <sharedItems containsNonDate="0" containsString="0" containsBlank="1"/>
    </cacheField>
    <cacheField name="VISIT 30 ATTMPT" numFmtId="0">
      <sharedItems containsNonDate="0" containsString="0" containsBlank="1"/>
    </cacheField>
    <cacheField name="VISIT 30 CODE" numFmtId="0">
      <sharedItems containsNonDate="0" containsString="0" containsBlank="1"/>
    </cacheField>
    <cacheField name="feedback30" numFmtId="0">
      <sharedItems containsNonDate="0" containsString="0" containsBlank="1"/>
    </cacheField>
    <cacheField name="VISIT 31 ATTMPT" numFmtId="0">
      <sharedItems containsNonDate="0" containsString="0" containsBlank="1"/>
    </cacheField>
    <cacheField name="VISIT 31 CODE" numFmtId="0">
      <sharedItems containsNonDate="0" containsString="0" containsBlank="1"/>
    </cacheField>
    <cacheField name="feedback31" numFmtId="0">
      <sharedItems containsNonDate="0" containsString="0" containsBlank="1"/>
    </cacheField>
    <cacheField name="TRAILS PENDING" numFmtId="0">
      <sharedItems containsSemiMixedTypes="0" containsString="0" containsNumber="1" containsInteger="1" minValue="0" maxValue="2"/>
    </cacheField>
    <cacheField name="INT" numFmtId="0">
      <sharedItems containsMixedTypes="1" containsNumber="1" containsInteger="1" minValue="1" maxValue="1"/>
    </cacheField>
    <cacheField name="VYMO ID" numFmtId="0">
      <sharedItems/>
    </cacheField>
    <cacheField name="LEAD ID" numFmtId="0">
      <sharedItems/>
    </cacheField>
    <cacheField name="Allocated" numFmtId="0">
      <sharedItems/>
    </cacheField>
    <cacheField name="CODE" numFmtId="0">
      <sharedItems containsNonDate="0" containsString="0" containsBlank="1"/>
    </cacheField>
    <cacheField name="REMARK3" numFmtId="0">
      <sharedItems containsNonDate="0" containsString="0" containsBlank="1"/>
    </cacheField>
    <cacheField name="DATE3" numFmtId="15">
      <sharedItems containsNonDate="0" containsString="0" containsBlank="1"/>
    </cacheField>
    <cacheField name="CALL CODE" numFmtId="15">
      <sharedItems containsNonDate="0" containsString="0" containsBlank="1"/>
    </cacheField>
    <cacheField name="REMARK4" numFmtId="0">
      <sharedItems containsNonDate="0" containsString="0" containsBlank="1"/>
    </cacheField>
    <cacheField name="DATE4" numFmtId="15">
      <sharedItems containsNonDate="0" containsString="0" containsBlank="1"/>
    </cacheField>
    <cacheField name="DRA  CALLS" numFmtId="0">
      <sharedItems containsNonDate="0" containsString="0" containsBlank="1"/>
    </cacheField>
    <cacheField name="RB DPIC" numFmtId="0">
      <sharedItems containsNonDate="0" containsString="0" containsBlank="1"/>
    </cacheField>
    <cacheField name="STABLE AMOUNT" numFmtId="0">
      <sharedItems containsSemiMixedTypes="0" containsString="0" containsNumber="1" minValue="-12814" maxValue="12663"/>
    </cacheField>
    <cacheField name="RB AMOUNT" numFmtId="0">
      <sharedItems containsSemiMixedTypes="0" containsString="0" containsNumber="1" minValue="1207" maxValue="64782"/>
    </cacheField>
    <cacheField name="POT NPA" numFmtId="0">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JAJ1" refreshedDate="46239.733313657409" createdVersion="8" refreshedVersion="8" minRefreshableVersion="3" recordCount="560" xr:uid="{B7831832-F817-4022-953F-C404A6CD658D}">
  <cacheSource type="worksheet">
    <worksheetSource ref="A1:FF561" sheet="MAIN"/>
  </cacheSource>
  <cacheFields count="162">
    <cacheField name="LOAN NO" numFmtId="0">
      <sharedItems containsSemiMixedTypes="0" containsString="0" containsNumber="1" containsInteger="1" minValue="94397306" maxValue="468285255"/>
    </cacheField>
    <cacheField name="CUSTOMER NAME" numFmtId="0">
      <sharedItems/>
    </cacheField>
    <cacheField name="Mode Of Payment" numFmtId="0">
      <sharedItems containsBlank="1"/>
    </cacheField>
    <cacheField name="Payment Date" numFmtId="0">
      <sharedItems containsBlank="1" count="5">
        <m/>
        <s v="03.08.26"/>
        <s v="01.08.26"/>
        <s v="05.08.26"/>
        <s v="04.08.26"/>
      </sharedItems>
    </cacheField>
    <cacheField name="Paid Amount" numFmtId="0">
      <sharedItems containsString="0" containsBlank="1" containsNumber="1" containsInteger="1" minValue="60" maxValue="11900"/>
    </cacheField>
    <cacheField name="MODE" numFmtId="0">
      <sharedItems containsNonDate="0" containsString="0" containsBlank="1"/>
    </cacheField>
    <cacheField name="Transaction Details" numFmtId="1">
      <sharedItems containsNonDate="0" containsString="0" containsBlank="1"/>
    </cacheField>
    <cacheField name="REMARK" numFmtId="1">
      <sharedItems containsBlank="1"/>
    </cacheField>
    <cacheField name="EMI" numFmtId="0">
      <sharedItems containsSemiMixedTypes="0" containsString="0" containsNumber="1" containsInteger="1" minValue="874" maxValue="12645"/>
    </cacheField>
    <cacheField name="TOTAL EMI DUE" numFmtId="0">
      <sharedItems containsSemiMixedTypes="0" containsString="0" containsNumber="1" minValue="0" maxValue="53981"/>
    </cacheField>
    <cacheField name="STAB AMOUNTWITH DPIC" numFmtId="1">
      <sharedItems containsSemiMixedTypes="0" containsString="0" containsNumber="1" minValue="-12814" maxValue="12663"/>
    </cacheField>
    <cacheField name="RB AMOUNTWITH DPIC" numFmtId="1">
      <sharedItems containsSemiMixedTypes="0" containsString="0" containsNumber="1" minValue="-3416" maxValue="64782"/>
    </cacheField>
    <cacheField name="BUCKET" numFmtId="0">
      <sharedItems containsSemiMixedTypes="0" containsString="0" containsNumber="1" containsInteger="1" minValue="1" maxValue="6" count="6">
        <n v="2"/>
        <n v="1"/>
        <n v="3"/>
        <n v="4"/>
        <n v="5"/>
        <n v="6"/>
      </sharedItems>
    </cacheField>
    <cacheField name="POS STATUS" numFmtId="0">
      <sharedItems count="3">
        <s v="FLOW"/>
        <s v="STABLE"/>
        <s v="RB"/>
      </sharedItems>
    </cacheField>
    <cacheField name="RECEIPT CUT" numFmtId="0">
      <sharedItems count="2">
        <s v="UNPAID"/>
        <s v="PAID"/>
      </sharedItems>
    </cacheField>
    <cacheField name="TEAM" numFmtId="0">
      <sharedItems count="20">
        <s v="SAGAR DONGRE"/>
        <s v="SANDEEP KHAIRNAR"/>
        <s v="SUNNY SHINDE"/>
        <s v="KIRAN KHAIRNAR"/>
        <s v="AKSHAY KARALE"/>
        <s v="AMIT GADE"/>
        <s v="VIKRAM GAIKWAD"/>
        <s v="ANWAR SHAIKH"/>
        <s v="SACHIN INGALE"/>
        <s v="UDAY SOHANE"/>
        <s v="AMOL DHUMAL"/>
        <s v="NITIN KADAM"/>
        <s v="DATTATRAY BACCHE"/>
        <s v="SACHIN KHAPRE"/>
        <s v="HARIDAS DIVATE"/>
        <s v="SWAPNIL JADHAV"/>
        <s v="TANAJI SURVASE"/>
        <s v="MAHESH SHINDE"/>
        <s v="PARMESHWAR KOTULE"/>
        <s v="HEMANT WALUNJ" u="1"/>
      </sharedItems>
    </cacheField>
    <cacheField name="POS 1" numFmtId="166">
      <sharedItems containsSemiMixedTypes="0" containsString="0" containsNumber="1" minValue="0" maxValue="229566"/>
    </cacheField>
    <cacheField name="DPIC CHARGES" numFmtId="3">
      <sharedItems containsSemiMixedTypes="0" containsString="0" containsNumber="1" minValue="0" maxValue="1858"/>
    </cacheField>
    <cacheField name="CBC COLL" numFmtId="3">
      <sharedItems containsSemiMixedTypes="0" containsString="0" containsNumber="1" containsInteger="1" minValue="0" maxValue="450"/>
    </cacheField>
    <cacheField name="CBC" numFmtId="3">
      <sharedItems containsSemiMixedTypes="0" containsString="0" containsNumber="1" minValue="0" maxValue="7650"/>
    </cacheField>
    <cacheField name="LST  MONTH PAID DATE" numFmtId="0">
      <sharedItems/>
    </cacheField>
    <cacheField name="DRA CASE%" numFmtId="167">
      <sharedItems containsSemiMixedTypes="0" containsString="0" containsNumber="1" minValue="0" maxValue="1"/>
    </cacheField>
    <cacheField name="AGENCY CASE%" numFmtId="167">
      <sharedItems containsSemiMixedTypes="0" containsString="0" containsNumber="1" minValue="0" maxValue="0.10017708189421207"/>
    </cacheField>
    <cacheField name="PROJECTION" numFmtId="167">
      <sharedItems/>
    </cacheField>
    <cacheField name=" CODE-1" numFmtId="0">
      <sharedItems/>
    </cacheField>
    <cacheField name="LAST " numFmtId="0">
      <sharedItems/>
    </cacheField>
    <cacheField name="CURRENT CODE" numFmtId="0">
      <sharedItems/>
    </cacheField>
    <cacheField name="REMARK2" numFmtId="0">
      <sharedItems containsNonDate="0" containsString="0" containsBlank="1"/>
    </cacheField>
    <cacheField name="DATE" numFmtId="0">
      <sharedItems containsNonDate="0" containsString="0" containsBlank="1"/>
    </cacheField>
    <cacheField name="SPCL CODE" numFmtId="0">
      <sharedItems containsBlank="1"/>
    </cacheField>
    <cacheField name="DATE2" numFmtId="0">
      <sharedItems containsNonDate="0" containsString="0" containsBlank="1"/>
    </cacheField>
    <cacheField name="REPO ELG" numFmtId="0">
      <sharedItems/>
    </cacheField>
    <cacheField name="ADDRESS" numFmtId="0">
      <sharedItems containsNonDate="0" containsString="0" containsBlank="1"/>
    </cacheField>
    <cacheField name="AREA" numFmtId="0">
      <sharedItems/>
    </cacheField>
    <cacheField name="MOBILE" numFmtId="0">
      <sharedItems containsNonDate="0" containsString="0" containsBlank="1"/>
    </cacheField>
    <cacheField name="CURRENT ORGANISATION" numFmtId="0">
      <sharedItems containsNonDate="0" containsString="0" containsBlank="1"/>
    </cacheField>
    <cacheField name="OFF ADDRESS" numFmtId="0">
      <sharedItems containsNonDate="0" containsString="0" containsBlank="1"/>
    </cacheField>
    <cacheField name="TOTAL DUE" numFmtId="0">
      <sharedItems containsSemiMixedTypes="0" containsString="0" containsNumber="1" minValue="394" maxValue="55787"/>
    </cacheField>
    <cacheField name="POS" numFmtId="166">
      <sharedItems containsSemiMixedTypes="0" containsString="0" containsNumber="1" minValue="0" maxValue="229566"/>
    </cacheField>
    <cacheField name="DPD" numFmtId="1">
      <sharedItems containsSemiMixedTypes="0" containsString="0" containsNumber="1" containsInteger="1" minValue="22" maxValue="177"/>
    </cacheField>
    <cacheField name="CURRENT DPD " numFmtId="1">
      <sharedItems/>
    </cacheField>
    <cacheField name="DPD STATUS" numFmtId="1">
      <sharedItems/>
    </cacheField>
    <cacheField name="20" numFmtId="1">
      <sharedItems containsNonDate="0" containsString="0" containsBlank="1"/>
    </cacheField>
    <cacheField name="22" numFmtId="1">
      <sharedItems containsNonDate="0" containsString="0" containsBlank="1"/>
    </cacheField>
    <cacheField name="27" numFmtId="1">
      <sharedItems containsNonDate="0" containsString="0" containsBlank="1"/>
    </cacheField>
    <cacheField name="28" numFmtId="1">
      <sharedItems containsNonDate="0" containsString="0" containsBlank="1"/>
    </cacheField>
    <cacheField name="NPA STAGE" numFmtId="0">
      <sharedItems/>
    </cacheField>
    <cacheField name="REG NO " numFmtId="1">
      <sharedItems containsBlank="1"/>
    </cacheField>
    <cacheField name="MODEL" numFmtId="0">
      <sharedItems/>
    </cacheField>
    <cacheField name="DISBURSAL DATE" numFmtId="14">
      <sharedItems containsSemiMixedTypes="0" containsNonDate="0" containsDate="1" containsString="0" minDate="2019-10-10T00:00:00" maxDate="2026-05-28T00:00:00"/>
    </cacheField>
    <cacheField name="TENURE  " numFmtId="0">
      <sharedItems containsSemiMixedTypes="0" containsString="0" containsNumber="1" containsInteger="1" minValue="12" maxValue="80"/>
    </cacheField>
    <cacheField name="ALLO DATE" numFmtId="0">
      <sharedItems count="2">
        <s v="02.08.26"/>
        <s v="03.08.26"/>
      </sharedItems>
    </cacheField>
    <cacheField name="CLM" numFmtId="0">
      <sharedItems count="1">
        <s v="-"/>
      </sharedItems>
    </cacheField>
    <cacheField name="CALLER" numFmtId="0">
      <sharedItems containsNonDate="0" containsString="0" containsBlank="1"/>
    </cacheField>
    <cacheField name="VISIT 01 ATTMPT" numFmtId="0">
      <sharedItems containsString="0" containsBlank="1" containsNumber="1" containsInteger="1" minValue="1" maxValue="1"/>
    </cacheField>
    <cacheField name="VISIT 01 CODE" numFmtId="0">
      <sharedItems containsNonDate="0" containsString="0" containsBlank="1"/>
    </cacheField>
    <cacheField name="feedback" numFmtId="0">
      <sharedItems containsNonDate="0" containsString="0" containsBlank="1"/>
    </cacheField>
    <cacheField name="VISIT 02 ATTMPT" numFmtId="0">
      <sharedItems containsString="0" containsBlank="1" containsNumber="1" containsInteger="1" minValue="1" maxValue="1"/>
    </cacheField>
    <cacheField name="VISIT 02 CODE" numFmtId="0">
      <sharedItems containsNonDate="0" containsString="0" containsBlank="1"/>
    </cacheField>
    <cacheField name="feedback2" numFmtId="0">
      <sharedItems containsNonDate="0" containsString="0" containsBlank="1"/>
    </cacheField>
    <cacheField name="VISIT 03 ATTMPT" numFmtId="0">
      <sharedItems containsString="0" containsBlank="1" containsNumber="1" containsInteger="1" minValue="1" maxValue="2"/>
    </cacheField>
    <cacheField name="VISIT 03 CODE" numFmtId="0">
      <sharedItems containsNonDate="0" containsString="0" containsBlank="1"/>
    </cacheField>
    <cacheField name="feedback3" numFmtId="0">
      <sharedItems containsNonDate="0" containsString="0" containsBlank="1"/>
    </cacheField>
    <cacheField name="VISIT 04 ATTMPT" numFmtId="0">
      <sharedItems containsString="0" containsBlank="1" containsNumber="1" containsInteger="1" minValue="1" maxValue="2"/>
    </cacheField>
    <cacheField name="VISIT 04 CODE" numFmtId="0">
      <sharedItems containsNonDate="0" containsString="0" containsBlank="1"/>
    </cacheField>
    <cacheField name="feedback4" numFmtId="0">
      <sharedItems containsNonDate="0" containsString="0" containsBlank="1"/>
    </cacheField>
    <cacheField name="VISIT 05 ATTMPT" numFmtId="0">
      <sharedItems containsString="0" containsBlank="1" containsNumber="1" containsInteger="1" minValue="1" maxValue="2"/>
    </cacheField>
    <cacheField name="VISIT 05 CODE" numFmtId="0">
      <sharedItems containsNonDate="0" containsString="0" containsBlank="1"/>
    </cacheField>
    <cacheField name="feedback5" numFmtId="0">
      <sharedItems containsNonDate="0" containsString="0" containsBlank="1"/>
    </cacheField>
    <cacheField name="VISIT 06 ATTMPT" numFmtId="0">
      <sharedItems containsNonDate="0" containsString="0" containsBlank="1"/>
    </cacheField>
    <cacheField name="VISIT 06 CODE" numFmtId="0">
      <sharedItems containsNonDate="0" containsString="0" containsBlank="1"/>
    </cacheField>
    <cacheField name="feedback6" numFmtId="0">
      <sharedItems containsNonDate="0" containsString="0" containsBlank="1"/>
    </cacheField>
    <cacheField name="VISIT 07 ATTMPT" numFmtId="0">
      <sharedItems containsNonDate="0" containsString="0" containsBlank="1"/>
    </cacheField>
    <cacheField name="VISIT 07 CODE" numFmtId="0">
      <sharedItems containsNonDate="0" containsString="0" containsBlank="1"/>
    </cacheField>
    <cacheField name="feedback7" numFmtId="0">
      <sharedItems containsNonDate="0" containsString="0" containsBlank="1"/>
    </cacheField>
    <cacheField name="VISIT 08 ATTMPT" numFmtId="0">
      <sharedItems containsNonDate="0" containsString="0" containsBlank="1"/>
    </cacheField>
    <cacheField name="VISIT 08 CODE" numFmtId="0">
      <sharedItems containsNonDate="0" containsString="0" containsBlank="1"/>
    </cacheField>
    <cacheField name="feedback8" numFmtId="0">
      <sharedItems containsNonDate="0" containsString="0" containsBlank="1"/>
    </cacheField>
    <cacheField name="VISIT 09 ATTMPT" numFmtId="0">
      <sharedItems containsNonDate="0" containsString="0" containsBlank="1"/>
    </cacheField>
    <cacheField name="VISIT 09 CODE" numFmtId="0">
      <sharedItems containsNonDate="0" containsString="0" containsBlank="1"/>
    </cacheField>
    <cacheField name="feedback9" numFmtId="0">
      <sharedItems containsNonDate="0" containsString="0" containsBlank="1"/>
    </cacheField>
    <cacheField name="VISIT 10 ATTMPT" numFmtId="0">
      <sharedItems containsNonDate="0" containsString="0" containsBlank="1"/>
    </cacheField>
    <cacheField name="VISIT 10 CODE" numFmtId="0">
      <sharedItems containsNonDate="0" containsString="0" containsBlank="1"/>
    </cacheField>
    <cacheField name="feedback10" numFmtId="0">
      <sharedItems containsNonDate="0" containsString="0" containsBlank="1"/>
    </cacheField>
    <cacheField name="VISIT 11 ATTMPT" numFmtId="0">
      <sharedItems containsNonDate="0" containsString="0" containsBlank="1"/>
    </cacheField>
    <cacheField name="VISIT 11 CODE" numFmtId="0">
      <sharedItems containsNonDate="0" containsString="0" containsBlank="1"/>
    </cacheField>
    <cacheField name="feedback11" numFmtId="0">
      <sharedItems containsNonDate="0" containsString="0" containsBlank="1"/>
    </cacheField>
    <cacheField name="VISIT 12 ATTMPT" numFmtId="0">
      <sharedItems containsNonDate="0" containsString="0" containsBlank="1"/>
    </cacheField>
    <cacheField name="VISIT 12 CODE" numFmtId="0">
      <sharedItems containsNonDate="0" containsString="0" containsBlank="1"/>
    </cacheField>
    <cacheField name="feedback12" numFmtId="0">
      <sharedItems containsNonDate="0" containsString="0" containsBlank="1"/>
    </cacheField>
    <cacheField name="VISIT 13 ATTMPT" numFmtId="0">
      <sharedItems containsNonDate="0" containsString="0" containsBlank="1"/>
    </cacheField>
    <cacheField name="VISIT 13 CODE" numFmtId="0">
      <sharedItems containsNonDate="0" containsString="0" containsBlank="1"/>
    </cacheField>
    <cacheField name="feedback13" numFmtId="0">
      <sharedItems containsNonDate="0" containsString="0" containsBlank="1"/>
    </cacheField>
    <cacheField name="VISIT 14 ATTMPT" numFmtId="0">
      <sharedItems containsNonDate="0" containsString="0" containsBlank="1"/>
    </cacheField>
    <cacheField name="VISIT 14 CODE" numFmtId="0">
      <sharedItems containsNonDate="0" containsString="0" containsBlank="1"/>
    </cacheField>
    <cacheField name="feedback14" numFmtId="0">
      <sharedItems containsNonDate="0" containsString="0" containsBlank="1"/>
    </cacheField>
    <cacheField name="VISIT 15 ATTMPT" numFmtId="0">
      <sharedItems containsNonDate="0" containsString="0" containsBlank="1"/>
    </cacheField>
    <cacheField name="VISIT 15 CODE" numFmtId="0">
      <sharedItems containsNonDate="0" containsString="0" containsBlank="1"/>
    </cacheField>
    <cacheField name="feedback15" numFmtId="0">
      <sharedItems containsNonDate="0" containsString="0" containsBlank="1"/>
    </cacheField>
    <cacheField name="VISIT 16 ATTMPT" numFmtId="0">
      <sharedItems containsNonDate="0" containsString="0" containsBlank="1"/>
    </cacheField>
    <cacheField name="VISIT 16 CODE" numFmtId="0">
      <sharedItems containsNonDate="0" containsString="0" containsBlank="1"/>
    </cacheField>
    <cacheField name="feedback16" numFmtId="0">
      <sharedItems containsNonDate="0" containsString="0" containsBlank="1"/>
    </cacheField>
    <cacheField name="VISIT 17 ATTMPT" numFmtId="0">
      <sharedItems containsNonDate="0" containsString="0" containsBlank="1"/>
    </cacheField>
    <cacheField name="VISIT 17 CODE" numFmtId="0">
      <sharedItems containsNonDate="0" containsString="0" containsBlank="1"/>
    </cacheField>
    <cacheField name="feedback17" numFmtId="0">
      <sharedItems containsNonDate="0" containsString="0" containsBlank="1"/>
    </cacheField>
    <cacheField name="VISIT 18 ATTMPT" numFmtId="0">
      <sharedItems containsNonDate="0" containsString="0" containsBlank="1"/>
    </cacheField>
    <cacheField name="VISIT 18 CODE" numFmtId="0">
      <sharedItems containsNonDate="0" containsString="0" containsBlank="1"/>
    </cacheField>
    <cacheField name="feedback18" numFmtId="0">
      <sharedItems containsNonDate="0" containsString="0" containsBlank="1"/>
    </cacheField>
    <cacheField name="VISIT 19 ATTMPT" numFmtId="0">
      <sharedItems containsNonDate="0" containsString="0" containsBlank="1"/>
    </cacheField>
    <cacheField name="VISIT 19 CODE" numFmtId="0">
      <sharedItems containsNonDate="0" containsString="0" containsBlank="1"/>
    </cacheField>
    <cacheField name="feedback19" numFmtId="0">
      <sharedItems containsNonDate="0" containsString="0" containsBlank="1"/>
    </cacheField>
    <cacheField name="VISIT 20 ATTMPT" numFmtId="0">
      <sharedItems containsNonDate="0" containsString="0" containsBlank="1"/>
    </cacheField>
    <cacheField name="VISIT 20 CODE" numFmtId="0">
      <sharedItems containsNonDate="0" containsString="0" containsBlank="1"/>
    </cacheField>
    <cacheField name="feedback20" numFmtId="0">
      <sharedItems containsNonDate="0" containsString="0" containsBlank="1"/>
    </cacheField>
    <cacheField name="VISIT 21 ATTMPT" numFmtId="0">
      <sharedItems containsNonDate="0" containsString="0" containsBlank="1"/>
    </cacheField>
    <cacheField name="VISIT 21 CODE" numFmtId="0">
      <sharedItems containsNonDate="0" containsString="0" containsBlank="1"/>
    </cacheField>
    <cacheField name="feedback21" numFmtId="0">
      <sharedItems containsNonDate="0" containsString="0" containsBlank="1"/>
    </cacheField>
    <cacheField name="VISIT 22 ATTMPT" numFmtId="0">
      <sharedItems containsNonDate="0" containsString="0" containsBlank="1"/>
    </cacheField>
    <cacheField name="VISIT 22 CODE" numFmtId="0">
      <sharedItems containsNonDate="0" containsString="0" containsBlank="1"/>
    </cacheField>
    <cacheField name="feedback22" numFmtId="0">
      <sharedItems containsNonDate="0" containsString="0" containsBlank="1"/>
    </cacheField>
    <cacheField name="VISIT 23 ATTMPT" numFmtId="0">
      <sharedItems containsNonDate="0" containsString="0" containsBlank="1"/>
    </cacheField>
    <cacheField name="VISIT 23 CODE" numFmtId="0">
      <sharedItems containsNonDate="0" containsString="0" containsBlank="1"/>
    </cacheField>
    <cacheField name="feedback23" numFmtId="0">
      <sharedItems containsNonDate="0" containsString="0" containsBlank="1"/>
    </cacheField>
    <cacheField name="VISIT 24 ATTMPT" numFmtId="0">
      <sharedItems containsNonDate="0" containsString="0" containsBlank="1"/>
    </cacheField>
    <cacheField name="VISIT 24 CODE" numFmtId="0">
      <sharedItems containsNonDate="0" containsString="0" containsBlank="1"/>
    </cacheField>
    <cacheField name="feedback24" numFmtId="0">
      <sharedItems containsNonDate="0" containsString="0" containsBlank="1"/>
    </cacheField>
    <cacheField name="VISIT 25 ATTMPT" numFmtId="0">
      <sharedItems containsNonDate="0" containsString="0" containsBlank="1"/>
    </cacheField>
    <cacheField name="VISIT 25 CODE" numFmtId="0">
      <sharedItems containsNonDate="0" containsString="0" containsBlank="1"/>
    </cacheField>
    <cacheField name="feedback25" numFmtId="0">
      <sharedItems containsNonDate="0" containsString="0" containsBlank="1"/>
    </cacheField>
    <cacheField name="VISIT 26 ATTMPT" numFmtId="0">
      <sharedItems containsNonDate="0" containsString="0" containsBlank="1"/>
    </cacheField>
    <cacheField name="VISIT 26 CODE" numFmtId="0">
      <sharedItems containsNonDate="0" containsString="0" containsBlank="1"/>
    </cacheField>
    <cacheField name="feedback26" numFmtId="0">
      <sharedItems containsNonDate="0" containsString="0" containsBlank="1"/>
    </cacheField>
    <cacheField name="VISIT 27 ATTMPT" numFmtId="0">
      <sharedItems containsNonDate="0" containsString="0" containsBlank="1"/>
    </cacheField>
    <cacheField name="VISIT 27 CODE" numFmtId="0">
      <sharedItems containsNonDate="0" containsString="0" containsBlank="1"/>
    </cacheField>
    <cacheField name="feedback27" numFmtId="0">
      <sharedItems containsNonDate="0" containsString="0" containsBlank="1"/>
    </cacheField>
    <cacheField name="VISIT 28 ATTMPT" numFmtId="0">
      <sharedItems containsNonDate="0" containsString="0" containsBlank="1"/>
    </cacheField>
    <cacheField name="VISIT 28 CODE" numFmtId="0">
      <sharedItems containsNonDate="0" containsString="0" containsBlank="1"/>
    </cacheField>
    <cacheField name="feedback28" numFmtId="0">
      <sharedItems containsNonDate="0" containsString="0" containsBlank="1"/>
    </cacheField>
    <cacheField name="VISIT 29 ATTMPT" numFmtId="0">
      <sharedItems containsNonDate="0" containsString="0" containsBlank="1"/>
    </cacheField>
    <cacheField name="VISIT 29 CODE" numFmtId="0">
      <sharedItems containsNonDate="0" containsString="0" containsBlank="1"/>
    </cacheField>
    <cacheField name="feedback29" numFmtId="0">
      <sharedItems containsNonDate="0" containsString="0" containsBlank="1"/>
    </cacheField>
    <cacheField name="VISIT 30 ATTMPT" numFmtId="0">
      <sharedItems containsNonDate="0" containsString="0" containsBlank="1"/>
    </cacheField>
    <cacheField name="VISIT 30 CODE" numFmtId="0">
      <sharedItems containsNonDate="0" containsString="0" containsBlank="1"/>
    </cacheField>
    <cacheField name="feedback30" numFmtId="0">
      <sharedItems containsNonDate="0" containsString="0" containsBlank="1"/>
    </cacheField>
    <cacheField name="VISIT 31 ATTMPT" numFmtId="0">
      <sharedItems containsString="0" containsBlank="1" containsNumber="1" containsInteger="1" minValue="0" maxValue="0"/>
    </cacheField>
    <cacheField name="VISIT 31 CODE" numFmtId="0">
      <sharedItems containsNonDate="0" containsString="0" containsBlank="1"/>
    </cacheField>
    <cacheField name="feedback31" numFmtId="0">
      <sharedItems containsNonDate="0" containsString="0" containsBlank="1"/>
    </cacheField>
    <cacheField name="TRAILS PENDING" numFmtId="0">
      <sharedItems containsSemiMixedTypes="0" containsString="0" containsNumber="1" containsInteger="1" minValue="0" maxValue="4" count="5">
        <n v="0"/>
        <n v="1"/>
        <n v="2"/>
        <n v="4" u="1"/>
        <n v="3" u="1"/>
      </sharedItems>
    </cacheField>
    <cacheField name="INT" numFmtId="0">
      <sharedItems containsMixedTypes="1" containsNumber="1" containsInteger="1" minValue="1" maxValue="1" count="2">
        <s v=""/>
        <n v="1"/>
      </sharedItems>
    </cacheField>
    <cacheField name="VYMO ID" numFmtId="0">
      <sharedItems/>
    </cacheField>
    <cacheField name="LEAD ID" numFmtId="0">
      <sharedItems/>
    </cacheField>
    <cacheField name="Allocated" numFmtId="0">
      <sharedItems/>
    </cacheField>
    <cacheField name="CODE" numFmtId="0">
      <sharedItems containsNonDate="0" containsString="0" containsBlank="1"/>
    </cacheField>
    <cacheField name="REMARK3" numFmtId="0">
      <sharedItems containsNonDate="0" containsString="0" containsBlank="1"/>
    </cacheField>
    <cacheField name="DATE3" numFmtId="15">
      <sharedItems containsNonDate="0" containsString="0" containsBlank="1"/>
    </cacheField>
    <cacheField name="CALL CODE" numFmtId="15">
      <sharedItems containsNonDate="0" containsDate="1" containsString="0" containsBlank="1" minDate="1899-12-30T00:00:00" maxDate="1899-12-31T00:00:00"/>
    </cacheField>
    <cacheField name="REMARK4" numFmtId="0">
      <sharedItems containsString="0" containsBlank="1" containsNumber="1" containsInteger="1" minValue="0" maxValue="0"/>
    </cacheField>
    <cacheField name="DATE4" numFmtId="15">
      <sharedItems containsNonDate="0" containsDate="1" containsString="0" containsBlank="1" minDate="1899-12-30T00:00:00" maxDate="1899-12-31T00:00:00"/>
    </cacheField>
    <cacheField name="DRA  CALLS" numFmtId="0">
      <sharedItems containsNonDate="0" containsString="0" containsBlank="1"/>
    </cacheField>
    <cacheField name="RB DPIC" numFmtId="0">
      <sharedItems containsNonDate="0" containsString="0" containsBlank="1"/>
    </cacheField>
    <cacheField name="STABLE AMOUNT" numFmtId="0">
      <sharedItems containsSemiMixedTypes="0" containsString="0" containsNumber="1" minValue="-12814" maxValue="12663"/>
    </cacheField>
    <cacheField name="RB AMOUNT" numFmtId="0">
      <sharedItems containsSemiMixedTypes="0" containsString="0" containsNumber="1" minValue="1207" maxValue="6478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26">
  <r>
    <n v="466697046"/>
    <s v="VAISHNAVI PRDEEP DAKHINKAR"/>
    <s v="ONLINE"/>
    <x v="0"/>
    <n v="9261"/>
    <m/>
    <m/>
    <s v="BANK STABLE 16"/>
    <n v="9106"/>
    <n v="8866"/>
    <n v="9021"/>
    <n v="8711"/>
    <x v="0"/>
    <x v="0"/>
    <x v="0"/>
    <x v="0"/>
    <n v="273457"/>
    <n v="155"/>
    <n v="0"/>
    <n v="3600"/>
    <s v="28.06.26"/>
    <n v="9.4201276011033966E-2"/>
    <n v="1.4402900641388433E-2"/>
    <x v="0"/>
    <s v="PAID"/>
    <s v="MPTP"/>
    <s v="PAID"/>
    <m/>
    <m/>
    <s v="CAVNA"/>
    <m/>
    <s v="-"/>
    <m/>
    <s v="THERGAON"/>
    <m/>
    <m/>
    <m/>
    <n v="8866"/>
    <n v="273457"/>
    <n v="26"/>
    <n v="25"/>
    <s v="STABLE"/>
    <m/>
    <m/>
    <m/>
    <m/>
    <s v="REGULAR"/>
    <s v="MH12YK4311"/>
    <s v="HARLEY X440 S"/>
    <d v="2025-08-14T00:00:00"/>
    <n v="48"/>
    <x v="0"/>
    <x v="0"/>
    <m/>
    <m/>
    <m/>
    <m/>
    <m/>
    <m/>
    <m/>
    <m/>
    <m/>
    <m/>
    <n v="1"/>
    <m/>
    <m/>
    <m/>
    <m/>
    <m/>
    <m/>
    <m/>
    <m/>
    <m/>
    <m/>
    <m/>
    <m/>
    <m/>
    <m/>
    <m/>
    <m/>
    <m/>
    <m/>
    <m/>
    <m/>
    <m/>
    <m/>
    <m/>
    <m/>
    <m/>
    <m/>
    <m/>
    <m/>
    <m/>
    <m/>
    <m/>
    <m/>
    <m/>
    <m/>
    <m/>
    <m/>
    <m/>
    <m/>
    <m/>
    <m/>
    <m/>
    <m/>
    <m/>
    <m/>
    <m/>
    <m/>
    <m/>
    <m/>
    <m/>
    <m/>
    <m/>
    <m/>
    <m/>
    <m/>
    <m/>
    <m/>
    <m/>
    <m/>
    <m/>
    <m/>
    <m/>
    <m/>
    <m/>
    <m/>
    <m/>
    <m/>
    <m/>
    <m/>
    <m/>
    <m/>
    <m/>
    <m/>
    <m/>
    <m/>
    <m/>
    <m/>
    <m/>
    <m/>
    <m/>
    <m/>
    <m/>
    <m/>
    <m/>
    <x v="0"/>
    <x v="0"/>
    <s v="ZBHT0011"/>
    <s v="GP1-nWSGVz"/>
    <s v="Allocated"/>
    <s v="No Such Person (NC_NSP)"/>
    <s v="Visit cm residence address nobody knows cm in this building "/>
    <d v="2026-07-04T00:00:00"/>
    <m/>
    <m/>
    <m/>
    <m/>
    <m/>
    <n v="9021"/>
    <n v="17972"/>
  </r>
  <r>
    <n v="467684618"/>
    <s v="DATTA MANOHAR SURWASE"/>
    <s v="ONLINE"/>
    <x v="1"/>
    <n v="8736"/>
    <m/>
    <m/>
    <m/>
    <n v="8736"/>
    <n v="8286"/>
    <n v="8561"/>
    <n v="8286"/>
    <x v="0"/>
    <x v="0"/>
    <x v="0"/>
    <x v="0"/>
    <n v="232745"/>
    <n v="275"/>
    <n v="0"/>
    <n v="1350"/>
    <s v="STABLE"/>
    <n v="8.0176685859890587E-2"/>
    <n v="1.2258611444504807E-2"/>
    <x v="0"/>
    <s v="PAID"/>
    <s v="PAID"/>
    <s v="PAID"/>
    <m/>
    <m/>
    <s v="CAVA"/>
    <m/>
    <s v="-"/>
    <m/>
    <s v="CHINCHWAD"/>
    <m/>
    <m/>
    <m/>
    <n v="8286"/>
    <n v="232745"/>
    <n v="26"/>
    <n v="25"/>
    <s v="STABLE"/>
    <m/>
    <m/>
    <m/>
    <m/>
    <s v="REGULAR"/>
    <s v="MH14NB8507"/>
    <s v="METEOR 350 STELLAR MATT GREY"/>
    <d v="2026-01-30T00:00:00"/>
    <n v="36"/>
    <x v="0"/>
    <x v="0"/>
    <m/>
    <m/>
    <m/>
    <m/>
    <m/>
    <m/>
    <m/>
    <m/>
    <m/>
    <m/>
    <n v="1"/>
    <m/>
    <m/>
    <m/>
    <m/>
    <m/>
    <m/>
    <m/>
    <m/>
    <m/>
    <m/>
    <m/>
    <m/>
    <m/>
    <m/>
    <m/>
    <m/>
    <m/>
    <m/>
    <m/>
    <m/>
    <m/>
    <m/>
    <m/>
    <m/>
    <m/>
    <m/>
    <m/>
    <m/>
    <m/>
    <m/>
    <m/>
    <m/>
    <m/>
    <m/>
    <m/>
    <m/>
    <m/>
    <m/>
    <m/>
    <m/>
    <m/>
    <m/>
    <m/>
    <m/>
    <m/>
    <m/>
    <m/>
    <m/>
    <m/>
    <m/>
    <m/>
    <m/>
    <m/>
    <m/>
    <m/>
    <m/>
    <m/>
    <m/>
    <m/>
    <m/>
    <m/>
    <m/>
    <m/>
    <m/>
    <m/>
    <m/>
    <m/>
    <m/>
    <m/>
    <m/>
    <m/>
    <m/>
    <m/>
    <m/>
    <m/>
    <m/>
    <m/>
    <m/>
    <m/>
    <m/>
    <m/>
    <m/>
    <m/>
    <x v="0"/>
    <x v="0"/>
    <s v="ZBHT0011"/>
    <s v="B6AkRU-MW8b7"/>
    <s v="Allocated"/>
    <s v="Door Locked (NC_DL)"/>
    <s v="Visit cm residence address door lock cm neighbour sd cm gone to the village "/>
    <d v="2026-07-04T00:00:00"/>
    <m/>
    <m/>
    <m/>
    <m/>
    <m/>
    <n v="8561"/>
    <n v="17022"/>
  </r>
  <r>
    <n v="467186575"/>
    <s v="NISAR BASHIR HAWALDAR"/>
    <m/>
    <x v="2"/>
    <m/>
    <m/>
    <m/>
    <m/>
    <n v="7088"/>
    <n v="6826"/>
    <n v="6912"/>
    <n v="13914"/>
    <x v="0"/>
    <x v="1"/>
    <x v="1"/>
    <x v="1"/>
    <n v="229566"/>
    <n v="86"/>
    <n v="0"/>
    <n v="2688"/>
    <s v="-"/>
    <n v="0.51108206041101001"/>
    <n v="1.2091174439275562E-2"/>
    <x v="1"/>
    <s v="NC"/>
    <s v="-"/>
    <s v="NC"/>
    <s v="Shifted to pune"/>
    <m/>
    <s v="CNAVNA"/>
    <m/>
    <s v="-"/>
    <m/>
    <s v="AMBEGAON"/>
    <m/>
    <m/>
    <m/>
    <n v="9600"/>
    <n v="229566"/>
    <n v="26"/>
    <n v="55"/>
    <s v="FLOW"/>
    <m/>
    <m/>
    <m/>
    <m/>
    <s v="NPA"/>
    <m/>
    <s v="CLASSIC 350 COMMANDO SAND"/>
    <d v="2025-10-29T00:00:00"/>
    <n v="48"/>
    <x v="1"/>
    <x v="1"/>
    <m/>
    <m/>
    <m/>
    <m/>
    <m/>
    <m/>
    <m/>
    <m/>
    <m/>
    <m/>
    <m/>
    <m/>
    <m/>
    <m/>
    <m/>
    <m/>
    <m/>
    <m/>
    <m/>
    <m/>
    <m/>
    <m/>
    <m/>
    <m/>
    <m/>
    <m/>
    <m/>
    <m/>
    <m/>
    <m/>
    <m/>
    <m/>
    <m/>
    <m/>
    <m/>
    <m/>
    <m/>
    <m/>
    <m/>
    <m/>
    <m/>
    <m/>
    <m/>
    <m/>
    <m/>
    <m/>
    <m/>
    <m/>
    <m/>
    <m/>
    <m/>
    <m/>
    <m/>
    <m/>
    <m/>
    <m/>
    <m/>
    <m/>
    <m/>
    <m/>
    <m/>
    <m/>
    <m/>
    <m/>
    <n v="1"/>
    <m/>
    <m/>
    <m/>
    <m/>
    <m/>
    <m/>
    <m/>
    <m/>
    <m/>
    <m/>
    <m/>
    <m/>
    <m/>
    <m/>
    <m/>
    <m/>
    <m/>
    <m/>
    <m/>
    <m/>
    <m/>
    <m/>
    <m/>
    <m/>
    <m/>
    <m/>
    <m/>
    <m/>
    <m/>
    <x v="0"/>
    <x v="0"/>
    <s v="DUWT0029"/>
    <m/>
    <m/>
    <m/>
    <m/>
    <m/>
    <m/>
    <m/>
    <m/>
    <m/>
    <m/>
    <n v="6912"/>
    <n v="13914"/>
  </r>
  <r>
    <n v="465898394"/>
    <s v="MAYUR DWARKANATH GUJAR"/>
    <s v="ONLINE"/>
    <x v="0"/>
    <n v="7900"/>
    <m/>
    <m/>
    <s v="BANK STABLE 16"/>
    <n v="7774"/>
    <n v="7745"/>
    <n v="7852"/>
    <n v="7619"/>
    <x v="0"/>
    <x v="0"/>
    <x v="0"/>
    <x v="2"/>
    <n v="214819"/>
    <n v="107"/>
    <n v="0"/>
    <n v="1350"/>
    <s v="STABLE"/>
    <n v="0.23210836695455569"/>
    <n v="1.1314454239176258E-2"/>
    <x v="0"/>
    <s v="PTP"/>
    <s v="PTP"/>
    <s v="PTP"/>
    <m/>
    <n v="22"/>
    <s v="CAVA"/>
    <m/>
    <s v="-"/>
    <m/>
    <s v="PHUGEWADI"/>
    <m/>
    <m/>
    <m/>
    <n v="7745"/>
    <n v="214819"/>
    <n v="26"/>
    <n v="25"/>
    <s v="STABLE"/>
    <m/>
    <m/>
    <m/>
    <m/>
    <s v="REGULAR"/>
    <s v="MH14MG9420"/>
    <s v="ENFIELD GUERRILLA YELLOW RIBBON"/>
    <d v="2025-04-11T00:00:00"/>
    <n v="48"/>
    <x v="0"/>
    <x v="1"/>
    <m/>
    <m/>
    <m/>
    <m/>
    <m/>
    <m/>
    <m/>
    <m/>
    <m/>
    <m/>
    <n v="1"/>
    <m/>
    <m/>
    <m/>
    <m/>
    <m/>
    <m/>
    <m/>
    <m/>
    <m/>
    <m/>
    <m/>
    <m/>
    <m/>
    <m/>
    <m/>
    <m/>
    <m/>
    <m/>
    <m/>
    <m/>
    <m/>
    <m/>
    <m/>
    <m/>
    <m/>
    <m/>
    <m/>
    <m/>
    <m/>
    <n v="2"/>
    <m/>
    <m/>
    <m/>
    <m/>
    <m/>
    <m/>
    <m/>
    <m/>
    <m/>
    <m/>
    <m/>
    <m/>
    <m/>
    <m/>
    <m/>
    <m/>
    <m/>
    <m/>
    <m/>
    <m/>
    <m/>
    <m/>
    <m/>
    <m/>
    <m/>
    <m/>
    <m/>
    <m/>
    <m/>
    <m/>
    <m/>
    <m/>
    <m/>
    <m/>
    <m/>
    <m/>
    <m/>
    <m/>
    <m/>
    <m/>
    <m/>
    <m/>
    <m/>
    <m/>
    <m/>
    <m/>
    <m/>
    <m/>
    <m/>
    <m/>
    <m/>
    <m/>
    <m/>
    <x v="1"/>
    <x v="0"/>
    <s v="ZBHT0009"/>
    <s v="k27AERQJ17"/>
    <s v="Allocated"/>
    <s v="Left Message (LMCB)"/>
    <s v="Msg to wife "/>
    <d v="2026-07-04T00:00:00"/>
    <m/>
    <m/>
    <m/>
    <m/>
    <m/>
    <n v="7852"/>
    <n v="15519"/>
  </r>
  <r>
    <n v="465866224"/>
    <s v="KARAN DNYANDEV MADKE"/>
    <m/>
    <x v="2"/>
    <m/>
    <m/>
    <m/>
    <m/>
    <n v="7421"/>
    <n v="14816"/>
    <n v="7678"/>
    <n v="22237"/>
    <x v="1"/>
    <x v="1"/>
    <x v="1"/>
    <x v="3"/>
    <n v="209612"/>
    <n v="283"/>
    <n v="0"/>
    <n v="3150"/>
    <s v="-"/>
    <n v="0.45430167740640665"/>
    <n v="3.8973214688950555E-2"/>
    <x v="1"/>
    <s v="RTP"/>
    <s v="-"/>
    <s v="RTP"/>
    <s v="Financail problem"/>
    <m/>
    <m/>
    <m/>
    <s v="-"/>
    <m/>
    <s v="BAVDHAN"/>
    <m/>
    <m/>
    <m/>
    <n v="14816"/>
    <n v="209612"/>
    <n v="57"/>
    <n v="86"/>
    <s v="FLOW"/>
    <m/>
    <m/>
    <m/>
    <m/>
    <s v="REGULAR"/>
    <s v="MH12XZ2846"/>
    <s v="JAWA 42 BOBBER MYSTIC COPPER"/>
    <d v="2025-04-07T00:00:00"/>
    <n v="48"/>
    <x v="0"/>
    <x v="0"/>
    <m/>
    <m/>
    <m/>
    <m/>
    <m/>
    <m/>
    <m/>
    <m/>
    <m/>
    <m/>
    <n v="1"/>
    <m/>
    <m/>
    <m/>
    <m/>
    <m/>
    <m/>
    <m/>
    <m/>
    <m/>
    <m/>
    <m/>
    <n v="1"/>
    <m/>
    <m/>
    <n v="1"/>
    <m/>
    <m/>
    <m/>
    <m/>
    <m/>
    <m/>
    <m/>
    <m/>
    <m/>
    <m/>
    <m/>
    <m/>
    <m/>
    <m/>
    <m/>
    <m/>
    <m/>
    <m/>
    <m/>
    <m/>
    <n v="1"/>
    <m/>
    <m/>
    <m/>
    <m/>
    <m/>
    <m/>
    <m/>
    <m/>
    <m/>
    <m/>
    <m/>
    <m/>
    <m/>
    <m/>
    <m/>
    <m/>
    <m/>
    <m/>
    <m/>
    <m/>
    <m/>
    <m/>
    <m/>
    <m/>
    <m/>
    <m/>
    <m/>
    <m/>
    <m/>
    <m/>
    <m/>
    <m/>
    <m/>
    <m/>
    <m/>
    <n v="5"/>
    <m/>
    <m/>
    <m/>
    <m/>
    <m/>
    <m/>
    <m/>
    <m/>
    <m/>
    <m/>
    <m/>
    <x v="2"/>
    <x v="0"/>
    <s v="DUWT0023"/>
    <s v="A2Nt4R0Gi7"/>
    <s v="Allocated"/>
    <s v="Refuse To Pay (RTP)"/>
    <s v="Customer RTP financial problem "/>
    <d v="2026-07-04T00:00:00"/>
    <m/>
    <m/>
    <m/>
    <m/>
    <m/>
    <n v="7678"/>
    <n v="22237"/>
  </r>
  <r>
    <n v="466752729"/>
    <s v="AKSHAY SURESH NANGDE"/>
    <s v="ONLINE"/>
    <x v="3"/>
    <n v="9500"/>
    <m/>
    <m/>
    <m/>
    <n v="9036"/>
    <n v="8066"/>
    <n v="8248"/>
    <n v="7602"/>
    <x v="0"/>
    <x v="0"/>
    <x v="0"/>
    <x v="4"/>
    <n v="209049"/>
    <n v="182"/>
    <n v="0"/>
    <n v="1800"/>
    <s v="22.06.26"/>
    <n v="0.1784081572303548"/>
    <n v="1.1010550017668631E-2"/>
    <x v="0"/>
    <s v="PTP"/>
    <s v="PTP"/>
    <s v="PTP"/>
    <m/>
    <n v="20"/>
    <s v="CAVA"/>
    <m/>
    <s v="-"/>
    <m/>
    <s v="BHOR"/>
    <m/>
    <m/>
    <m/>
    <n v="8066"/>
    <n v="209049"/>
    <n v="26"/>
    <n v="25"/>
    <s v="STABLE"/>
    <m/>
    <m/>
    <m/>
    <m/>
    <s v="REGULAR"/>
    <s v="MH12YM1095"/>
    <s v="CLASSIC 350 STEALTH BLACK"/>
    <d v="2025-08-25T00:00:00"/>
    <n v="36"/>
    <x v="0"/>
    <x v="1"/>
    <m/>
    <m/>
    <m/>
    <m/>
    <m/>
    <m/>
    <m/>
    <m/>
    <m/>
    <m/>
    <n v="1"/>
    <m/>
    <m/>
    <m/>
    <m/>
    <m/>
    <m/>
    <m/>
    <m/>
    <m/>
    <m/>
    <m/>
    <m/>
    <m/>
    <m/>
    <m/>
    <m/>
    <m/>
    <m/>
    <m/>
    <m/>
    <m/>
    <m/>
    <m/>
    <m/>
    <m/>
    <m/>
    <m/>
    <m/>
    <m/>
    <m/>
    <m/>
    <m/>
    <m/>
    <m/>
    <m/>
    <m/>
    <m/>
    <m/>
    <m/>
    <m/>
    <m/>
    <m/>
    <m/>
    <m/>
    <m/>
    <m/>
    <m/>
    <m/>
    <m/>
    <m/>
    <m/>
    <m/>
    <m/>
    <m/>
    <m/>
    <m/>
    <m/>
    <m/>
    <m/>
    <m/>
    <m/>
    <m/>
    <m/>
    <m/>
    <m/>
    <m/>
    <m/>
    <m/>
    <m/>
    <m/>
    <m/>
    <m/>
    <m/>
    <m/>
    <m/>
    <m/>
    <m/>
    <m/>
    <m/>
    <m/>
    <m/>
    <m/>
    <m/>
    <x v="0"/>
    <x v="0"/>
    <s v="DUWT0011"/>
    <s v="G61ZucWc7m"/>
    <s v="Allocated"/>
    <s v="Promise To Pay (PTP)"/>
    <s v="Customer shop visit promise to pay amt. 11000 ptp date 21.07.2026"/>
    <d v="2026-07-21T00:00:00"/>
    <m/>
    <m/>
    <m/>
    <m/>
    <m/>
    <n v="8248"/>
    <n v="17102"/>
  </r>
  <r>
    <n v="463131407"/>
    <s v="POONAM HARSHAL BHAGWAT"/>
    <s v="ONLINE"/>
    <x v="4"/>
    <n v="10000"/>
    <m/>
    <m/>
    <m/>
    <n v="9542"/>
    <n v="8233"/>
    <n v="8435"/>
    <n v="7775"/>
    <x v="0"/>
    <x v="0"/>
    <x v="0"/>
    <x v="5"/>
    <n v="204835"/>
    <n v="202"/>
    <n v="0"/>
    <n v="4050"/>
    <s v="18.06.26"/>
    <n v="0.24700660576711073"/>
    <n v="1.0788599863520773E-2"/>
    <x v="0"/>
    <s v="PTP"/>
    <s v="PTP"/>
    <s v="PTP"/>
    <m/>
    <n v="25"/>
    <s v="CAVNA"/>
    <m/>
    <s v="-"/>
    <m/>
    <s v="CHAKAN"/>
    <m/>
    <m/>
    <m/>
    <n v="8233"/>
    <n v="204835"/>
    <n v="26"/>
    <n v="25"/>
    <s v="STABLE"/>
    <m/>
    <m/>
    <m/>
    <m/>
    <s v="NPA"/>
    <m/>
    <s v="TVS APACHE RR 310 BS6"/>
    <d v="2024-06-06T00:00:00"/>
    <n v="48"/>
    <x v="0"/>
    <x v="0"/>
    <m/>
    <m/>
    <m/>
    <m/>
    <m/>
    <m/>
    <m/>
    <m/>
    <m/>
    <m/>
    <n v="1"/>
    <m/>
    <m/>
    <m/>
    <m/>
    <m/>
    <m/>
    <m/>
    <m/>
    <m/>
    <m/>
    <m/>
    <m/>
    <m/>
    <m/>
    <m/>
    <m/>
    <m/>
    <m/>
    <m/>
    <m/>
    <m/>
    <m/>
    <m/>
    <m/>
    <m/>
    <m/>
    <m/>
    <m/>
    <m/>
    <m/>
    <m/>
    <m/>
    <m/>
    <m/>
    <m/>
    <m/>
    <m/>
    <m/>
    <m/>
    <m/>
    <m/>
    <m/>
    <m/>
    <m/>
    <m/>
    <m/>
    <m/>
    <m/>
    <m/>
    <m/>
    <m/>
    <m/>
    <m/>
    <m/>
    <m/>
    <m/>
    <m/>
    <m/>
    <m/>
    <m/>
    <m/>
    <m/>
    <m/>
    <m/>
    <m/>
    <m/>
    <m/>
    <m/>
    <m/>
    <m/>
    <m/>
    <m/>
    <m/>
    <m/>
    <m/>
    <m/>
    <m/>
    <m/>
    <m/>
    <m/>
    <m/>
    <m/>
    <m/>
    <x v="0"/>
    <x v="0"/>
    <s v="DUWT0017"/>
    <s v="G69k9gMqpOMc"/>
    <s v="Allocated"/>
    <s v="Outstation (NC_OUTSTN)"/>
    <s v="Customer not meet As per neighbor customer in village "/>
    <d v="2026-07-04T00:00:00"/>
    <m/>
    <m/>
    <m/>
    <m/>
    <m/>
    <n v="8435"/>
    <n v="17775"/>
  </r>
  <r>
    <n v="467444078"/>
    <s v="INDRAJIT RAMBHAU MULE"/>
    <s v="ONLINE"/>
    <x v="5"/>
    <n v="6153"/>
    <m/>
    <m/>
    <m/>
    <n v="6009"/>
    <n v="5959"/>
    <n v="6056"/>
    <n v="5815"/>
    <x v="0"/>
    <x v="0"/>
    <x v="0"/>
    <x v="2"/>
    <n v="196503"/>
    <n v="97"/>
    <n v="0"/>
    <n v="2250"/>
    <s v="22.06.26"/>
    <n v="0.21231823270600395"/>
    <n v="1.0349755847298667E-2"/>
    <x v="0"/>
    <s v="PTP"/>
    <s v="PTP"/>
    <s v="PTP"/>
    <m/>
    <n v="21"/>
    <s v="CAVA"/>
    <m/>
    <s v="-"/>
    <m/>
    <s v="ALANDI DEVACHI "/>
    <m/>
    <m/>
    <m/>
    <n v="5959"/>
    <n v="196503"/>
    <n v="26"/>
    <n v="25"/>
    <s v="STABLE"/>
    <m/>
    <m/>
    <m/>
    <m/>
    <s v="REGULAR"/>
    <s v="MH14MY6501"/>
    <s v="CLASSIC 350 REDDITCH RED"/>
    <d v="2025-12-16T00:00:00"/>
    <n v="48"/>
    <x v="0"/>
    <x v="1"/>
    <m/>
    <m/>
    <m/>
    <m/>
    <m/>
    <m/>
    <m/>
    <m/>
    <m/>
    <m/>
    <m/>
    <m/>
    <m/>
    <m/>
    <m/>
    <m/>
    <m/>
    <m/>
    <m/>
    <m/>
    <m/>
    <m/>
    <m/>
    <m/>
    <m/>
    <m/>
    <m/>
    <m/>
    <m/>
    <m/>
    <m/>
    <n v="1"/>
    <m/>
    <m/>
    <m/>
    <m/>
    <m/>
    <m/>
    <m/>
    <m/>
    <m/>
    <m/>
    <m/>
    <m/>
    <m/>
    <m/>
    <m/>
    <m/>
    <m/>
    <m/>
    <m/>
    <m/>
    <m/>
    <m/>
    <m/>
    <m/>
    <m/>
    <m/>
    <m/>
    <m/>
    <m/>
    <m/>
    <m/>
    <m/>
    <m/>
    <m/>
    <m/>
    <m/>
    <m/>
    <m/>
    <m/>
    <m/>
    <m/>
    <m/>
    <m/>
    <m/>
    <m/>
    <m/>
    <m/>
    <m/>
    <m/>
    <m/>
    <m/>
    <m/>
    <m/>
    <m/>
    <m/>
    <m/>
    <m/>
    <m/>
    <m/>
    <m/>
    <m/>
    <m/>
    <x v="0"/>
    <x v="0"/>
    <s v="ZBHT0009"/>
    <s v="BoD8DEoiw7"/>
    <s v="Allocated"/>
    <e v="#N/A"/>
    <e v="#N/A"/>
    <e v="#N/A"/>
    <m/>
    <m/>
    <m/>
    <m/>
    <m/>
    <n v="6056"/>
    <n v="11968"/>
  </r>
  <r>
    <n v="466275141"/>
    <s v="ANWAR AHMAD SHAIKH"/>
    <m/>
    <x v="2"/>
    <m/>
    <m/>
    <m/>
    <m/>
    <n v="9204"/>
    <n v="16707"/>
    <n v="7709"/>
    <n v="25911"/>
    <x v="1"/>
    <x v="1"/>
    <x v="1"/>
    <x v="6"/>
    <n v="194945"/>
    <n v="206"/>
    <n v="0"/>
    <n v="900"/>
    <s v="FLOW"/>
    <n v="0.29558768531469221"/>
    <n v="3.624617549347111E-2"/>
    <x v="1"/>
    <s v="MPTP"/>
    <s v="MPTP"/>
    <s v="MPTP"/>
    <s v="Shifted"/>
    <m/>
    <s v="CNAVNA"/>
    <m/>
    <s v="-"/>
    <m/>
    <s v="YERWADA"/>
    <m/>
    <m/>
    <m/>
    <n v="16707"/>
    <n v="194945"/>
    <n v="57"/>
    <n v="86"/>
    <s v="FLOW"/>
    <m/>
    <m/>
    <m/>
    <m/>
    <s v="REGULAR"/>
    <s v="MH12YE7827"/>
    <s v="BAJAJ KTM DUKE 250"/>
    <d v="2025-06-05T00:00:00"/>
    <n v="36"/>
    <x v="0"/>
    <x v="1"/>
    <m/>
    <m/>
    <m/>
    <m/>
    <m/>
    <m/>
    <m/>
    <m/>
    <m/>
    <m/>
    <n v="1"/>
    <m/>
    <m/>
    <m/>
    <m/>
    <m/>
    <m/>
    <m/>
    <m/>
    <m/>
    <m/>
    <m/>
    <m/>
    <m/>
    <m/>
    <m/>
    <m/>
    <m/>
    <m/>
    <m/>
    <m/>
    <m/>
    <m/>
    <m/>
    <m/>
    <m/>
    <m/>
    <m/>
    <m/>
    <m/>
    <m/>
    <m/>
    <m/>
    <m/>
    <m/>
    <m/>
    <m/>
    <m/>
    <m/>
    <m/>
    <m/>
    <m/>
    <m/>
    <m/>
    <m/>
    <m/>
    <m/>
    <m/>
    <m/>
    <m/>
    <m/>
    <m/>
    <m/>
    <m/>
    <m/>
    <m/>
    <m/>
    <m/>
    <m/>
    <m/>
    <m/>
    <m/>
    <m/>
    <m/>
    <m/>
    <m/>
    <m/>
    <m/>
    <m/>
    <n v="1"/>
    <m/>
    <m/>
    <m/>
    <m/>
    <m/>
    <m/>
    <m/>
    <m/>
    <m/>
    <m/>
    <m/>
    <m/>
    <m/>
    <m/>
    <x v="3"/>
    <x v="0"/>
    <s v="ZBHT0012"/>
    <s v="GPm82dmwr7m"/>
    <s v="Allocated"/>
    <s v="Shifted (NC_SFTD)"/>
    <s v="Nc"/>
    <d v="2026-07-04T00:00:00"/>
    <m/>
    <m/>
    <m/>
    <m/>
    <m/>
    <n v="7709"/>
    <n v="25911"/>
  </r>
  <r>
    <n v="465107719"/>
    <s v="SANTANU JENA"/>
    <s v="ONLINE"/>
    <x v="6"/>
    <n v="11046"/>
    <m/>
    <m/>
    <m/>
    <n v="11046"/>
    <n v="10785"/>
    <n v="11000"/>
    <n v="10785"/>
    <x v="0"/>
    <x v="0"/>
    <x v="0"/>
    <x v="7"/>
    <n v="192004"/>
    <n v="215"/>
    <n v="0"/>
    <n v="3150"/>
    <s v="12.06.26"/>
    <n v="0.1611761558074899"/>
    <n v="1.0112794826057278E-2"/>
    <x v="0"/>
    <s v="PAID"/>
    <s v="PAID"/>
    <s v="PAID"/>
    <m/>
    <m/>
    <m/>
    <m/>
    <s v="-"/>
    <m/>
    <s v="BHOSARI"/>
    <m/>
    <m/>
    <m/>
    <n v="14150"/>
    <n v="192004"/>
    <n v="26"/>
    <n v="25"/>
    <s v="STABLE"/>
    <m/>
    <m/>
    <m/>
    <m/>
    <s v="REGULAR"/>
    <s v="MH14MB6335"/>
    <s v="CONTINETNAL GT 650 ROCKER RED"/>
    <d v="2025-01-02T00:00:00"/>
    <n v="36"/>
    <x v="1"/>
    <x v="1"/>
    <m/>
    <m/>
    <m/>
    <m/>
    <m/>
    <m/>
    <m/>
    <m/>
    <m/>
    <m/>
    <m/>
    <m/>
    <m/>
    <m/>
    <m/>
    <m/>
    <m/>
    <m/>
    <m/>
    <m/>
    <m/>
    <m/>
    <m/>
    <m/>
    <m/>
    <m/>
    <m/>
    <m/>
    <m/>
    <m/>
    <m/>
    <n v="1"/>
    <m/>
    <m/>
    <m/>
    <m/>
    <m/>
    <m/>
    <m/>
    <m/>
    <m/>
    <m/>
    <m/>
    <m/>
    <m/>
    <m/>
    <m/>
    <m/>
    <m/>
    <m/>
    <m/>
    <m/>
    <m/>
    <m/>
    <m/>
    <m/>
    <m/>
    <m/>
    <m/>
    <m/>
    <m/>
    <m/>
    <m/>
    <m/>
    <m/>
    <m/>
    <m/>
    <m/>
    <m/>
    <m/>
    <m/>
    <m/>
    <m/>
    <m/>
    <m/>
    <m/>
    <m/>
    <m/>
    <m/>
    <m/>
    <m/>
    <m/>
    <m/>
    <m/>
    <m/>
    <m/>
    <m/>
    <m/>
    <m/>
    <m/>
    <m/>
    <m/>
    <m/>
    <m/>
    <x v="0"/>
    <x v="0"/>
    <s v="DUWT0025"/>
    <m/>
    <m/>
    <m/>
    <m/>
    <m/>
    <m/>
    <m/>
    <m/>
    <m/>
    <m/>
    <n v="11000"/>
    <n v="21831"/>
  </r>
  <r>
    <n v="464007891"/>
    <s v="SUBHASH VISHNU PATIL"/>
    <m/>
    <x v="2"/>
    <m/>
    <m/>
    <m/>
    <m/>
    <n v="8899"/>
    <n v="35566.28"/>
    <n v="9834.2799999999988"/>
    <n v="44465.279999999999"/>
    <x v="2"/>
    <x v="1"/>
    <x v="1"/>
    <x v="8"/>
    <n v="188157"/>
    <n v="965"/>
    <n v="0"/>
    <n v="3600"/>
    <s v="FLOW"/>
    <n v="0.79404745260358744"/>
    <n v="7.2488321666261846E-2"/>
    <x v="1"/>
    <s v="OS"/>
    <s v="OS"/>
    <s v="OS"/>
    <s v="Cust at village"/>
    <m/>
    <s v="CNAVNA"/>
    <m/>
    <s v="ELG"/>
    <m/>
    <s v="MAVAL"/>
    <m/>
    <m/>
    <m/>
    <n v="35566.28"/>
    <n v="188157"/>
    <n v="118"/>
    <n v="147"/>
    <s v="FLOW"/>
    <m/>
    <m/>
    <m/>
    <m/>
    <s v="NPA"/>
    <s v="MH14LW0799"/>
    <s v="CLASSIC 350 DARK STEALTH BLACK"/>
    <d v="2024-09-12T00:00:00"/>
    <n v="42"/>
    <x v="0"/>
    <x v="1"/>
    <m/>
    <m/>
    <m/>
    <m/>
    <m/>
    <m/>
    <m/>
    <m/>
    <m/>
    <m/>
    <m/>
    <m/>
    <m/>
    <m/>
    <m/>
    <m/>
    <m/>
    <m/>
    <m/>
    <m/>
    <m/>
    <m/>
    <m/>
    <m/>
    <m/>
    <n v="1"/>
    <m/>
    <m/>
    <m/>
    <m/>
    <m/>
    <m/>
    <m/>
    <m/>
    <m/>
    <m/>
    <m/>
    <m/>
    <m/>
    <m/>
    <m/>
    <m/>
    <m/>
    <m/>
    <m/>
    <m/>
    <m/>
    <m/>
    <m/>
    <m/>
    <m/>
    <m/>
    <m/>
    <m/>
    <m/>
    <m/>
    <m/>
    <m/>
    <m/>
    <m/>
    <m/>
    <m/>
    <m/>
    <m/>
    <m/>
    <m/>
    <m/>
    <m/>
    <m/>
    <m/>
    <m/>
    <m/>
    <m/>
    <m/>
    <m/>
    <m/>
    <m/>
    <m/>
    <m/>
    <m/>
    <m/>
    <m/>
    <m/>
    <m/>
    <m/>
    <m/>
    <m/>
    <m/>
    <m/>
    <m/>
    <m/>
    <m/>
    <m/>
    <m/>
    <x v="0"/>
    <x v="0"/>
    <s v="ZBHT0013"/>
    <s v="BovCaMk6Oez"/>
    <s v="Allocated"/>
    <e v="#N/A"/>
    <e v="#N/A"/>
    <e v="#N/A"/>
    <m/>
    <m/>
    <m/>
    <m/>
    <m/>
    <n v="9834.2799999999988"/>
    <n v="44465.279999999999"/>
  </r>
  <r>
    <n v="466642523"/>
    <s v="DAREKAR PRITAM DATTATRAY"/>
    <m/>
    <x v="2"/>
    <m/>
    <m/>
    <m/>
    <s v="BANK STABLE 03"/>
    <n v="5986"/>
    <n v="17944"/>
    <n v="6472"/>
    <n v="23930"/>
    <x v="3"/>
    <x v="0"/>
    <x v="0"/>
    <x v="9"/>
    <n v="185230"/>
    <n v="500"/>
    <n v="0"/>
    <n v="3600"/>
    <s v="STABLE"/>
    <n v="0.24186647745638729"/>
    <n v="5.9324163360752961E-2"/>
    <x v="0"/>
    <s v="PAID"/>
    <s v="PAID"/>
    <s v="PAID"/>
    <m/>
    <m/>
    <m/>
    <m/>
    <s v="ELG"/>
    <m/>
    <s v="SHIRUR"/>
    <m/>
    <m/>
    <m/>
    <n v="17944"/>
    <n v="185230"/>
    <n v="87"/>
    <n v="86"/>
    <s v="STABLE"/>
    <m/>
    <m/>
    <m/>
    <m/>
    <s v="REGULAR"/>
    <s v="MH12YP0854"/>
    <s v="CLASSIC 350 STEALTH BLACK"/>
    <d v="2025-08-05T00:00:00"/>
    <n v="48"/>
    <x v="0"/>
    <x v="0"/>
    <m/>
    <m/>
    <m/>
    <m/>
    <n v="1"/>
    <m/>
    <m/>
    <m/>
    <m/>
    <m/>
    <m/>
    <m/>
    <m/>
    <m/>
    <m/>
    <m/>
    <m/>
    <m/>
    <m/>
    <m/>
    <m/>
    <m/>
    <m/>
    <m/>
    <m/>
    <m/>
    <m/>
    <m/>
    <m/>
    <m/>
    <m/>
    <m/>
    <m/>
    <m/>
    <m/>
    <m/>
    <m/>
    <m/>
    <m/>
    <m/>
    <m/>
    <m/>
    <m/>
    <m/>
    <m/>
    <m/>
    <m/>
    <m/>
    <m/>
    <m/>
    <m/>
    <m/>
    <m/>
    <m/>
    <m/>
    <m/>
    <m/>
    <m/>
    <m/>
    <m/>
    <m/>
    <m/>
    <m/>
    <m/>
    <m/>
    <m/>
    <m/>
    <m/>
    <m/>
    <m/>
    <m/>
    <m/>
    <m/>
    <m/>
    <m/>
    <m/>
    <m/>
    <m/>
    <m/>
    <m/>
    <m/>
    <m/>
    <m/>
    <m/>
    <m/>
    <m/>
    <m/>
    <m/>
    <m/>
    <m/>
    <m/>
    <m/>
    <m/>
    <m/>
    <x v="0"/>
    <x v="0"/>
    <s v="ZBHT0024"/>
    <s v="G2qYPr601c"/>
    <s v="Allocated"/>
    <s v="Door Locked (NC_DL)"/>
    <s v="Door lock "/>
    <d v="2026-07-02T00:00:00"/>
    <m/>
    <m/>
    <m/>
    <s v="VYMO"/>
    <m/>
    <n v="6472"/>
    <n v="23930"/>
  </r>
  <r>
    <n v="466166742"/>
    <s v="CHAUDHARI SIDDHESHWAR BHIMA"/>
    <m/>
    <x v="2"/>
    <m/>
    <m/>
    <m/>
    <m/>
    <n v="8001"/>
    <n v="40005"/>
    <n v="9101"/>
    <n v="48006"/>
    <x v="4"/>
    <x v="1"/>
    <x v="1"/>
    <x v="7"/>
    <n v="184910"/>
    <n v="1100"/>
    <n v="0"/>
    <n v="3150"/>
    <s v="FLOW"/>
    <n v="0.78785348166390423"/>
    <n v="8.2656033792572331E-2"/>
    <x v="1"/>
    <s v="NC"/>
    <s v="NC"/>
    <s v="NC"/>
    <m/>
    <m/>
    <m/>
    <m/>
    <s v="ELG"/>
    <m/>
    <s v="BHOSARI"/>
    <m/>
    <m/>
    <m/>
    <n v="40005"/>
    <n v="184910"/>
    <n v="146"/>
    <n v="175"/>
    <s v="FLOW"/>
    <m/>
    <m/>
    <m/>
    <m/>
    <s v="NPA"/>
    <s v="MH12YC1819"/>
    <s v="CLASSIC 350 COMMANDO SAND"/>
    <d v="2025-05-20T00:00:00"/>
    <n v="36"/>
    <x v="0"/>
    <x v="1"/>
    <m/>
    <m/>
    <m/>
    <m/>
    <m/>
    <m/>
    <m/>
    <n v="2"/>
    <m/>
    <m/>
    <m/>
    <m/>
    <m/>
    <m/>
    <m/>
    <m/>
    <m/>
    <m/>
    <m/>
    <m/>
    <m/>
    <m/>
    <m/>
    <m/>
    <m/>
    <m/>
    <m/>
    <m/>
    <m/>
    <m/>
    <m/>
    <m/>
    <m/>
    <m/>
    <m/>
    <m/>
    <m/>
    <m/>
    <m/>
    <m/>
    <m/>
    <m/>
    <m/>
    <m/>
    <m/>
    <m/>
    <m/>
    <m/>
    <m/>
    <m/>
    <m/>
    <m/>
    <m/>
    <m/>
    <m/>
    <m/>
    <m/>
    <m/>
    <m/>
    <m/>
    <m/>
    <m/>
    <m/>
    <m/>
    <m/>
    <m/>
    <m/>
    <m/>
    <m/>
    <m/>
    <m/>
    <m/>
    <m/>
    <m/>
    <m/>
    <m/>
    <m/>
    <m/>
    <m/>
    <m/>
    <m/>
    <m/>
    <m/>
    <m/>
    <m/>
    <m/>
    <m/>
    <m/>
    <m/>
    <m/>
    <m/>
    <m/>
    <m/>
    <m/>
    <x v="3"/>
    <x v="0"/>
    <s v="DUWT0025"/>
    <s v="k6QFfwyM0uc"/>
    <s v="Allocated"/>
    <s v="Shifted (NC_SFTD)"/>
    <s v="Visit at customer residence add meet customer room owner they told customer shifted from residence add "/>
    <d v="2026-07-03T00:00:00"/>
    <m/>
    <m/>
    <m/>
    <s v="DID"/>
    <m/>
    <n v="9101"/>
    <n v="48006"/>
  </r>
  <r>
    <n v="462729658"/>
    <s v="OMKAR RAMCHANDRA KAMBALE"/>
    <s v="ONLINE"/>
    <x v="7"/>
    <n v="8840"/>
    <m/>
    <m/>
    <m/>
    <n v="8715"/>
    <n v="8715"/>
    <n v="8722"/>
    <n v="8590"/>
    <x v="0"/>
    <x v="0"/>
    <x v="0"/>
    <x v="4"/>
    <n v="179388"/>
    <n v="7"/>
    <n v="0"/>
    <n v="450"/>
    <s v="-"/>
    <n v="0.1530946453187477"/>
    <n v="9.4483137760503055E-3"/>
    <x v="2"/>
    <s v="PAID"/>
    <s v="-"/>
    <s v="PAID"/>
    <m/>
    <m/>
    <s v="CAVA"/>
    <m/>
    <s v="-"/>
    <m/>
    <s v="BHOR"/>
    <m/>
    <m/>
    <m/>
    <n v="9172"/>
    <n v="179388"/>
    <n v="26"/>
    <n v="25"/>
    <s v="STABLE"/>
    <m/>
    <m/>
    <m/>
    <m/>
    <s v="REGULAR"/>
    <s v="MH12WT2795"/>
    <s v="BMW G310GS"/>
    <d v="2024-04-29T00:00:00"/>
    <n v="48"/>
    <x v="1"/>
    <x v="1"/>
    <m/>
    <m/>
    <m/>
    <m/>
    <m/>
    <m/>
    <m/>
    <m/>
    <m/>
    <m/>
    <m/>
    <m/>
    <m/>
    <m/>
    <m/>
    <m/>
    <m/>
    <m/>
    <m/>
    <m/>
    <m/>
    <m/>
    <m/>
    <m/>
    <m/>
    <m/>
    <m/>
    <m/>
    <m/>
    <m/>
    <m/>
    <m/>
    <m/>
    <m/>
    <m/>
    <m/>
    <m/>
    <n v="1"/>
    <m/>
    <m/>
    <m/>
    <m/>
    <m/>
    <m/>
    <m/>
    <m/>
    <m/>
    <m/>
    <m/>
    <m/>
    <m/>
    <m/>
    <m/>
    <m/>
    <m/>
    <m/>
    <m/>
    <m/>
    <m/>
    <m/>
    <m/>
    <m/>
    <m/>
    <m/>
    <m/>
    <m/>
    <m/>
    <m/>
    <m/>
    <m/>
    <m/>
    <m/>
    <m/>
    <m/>
    <m/>
    <m/>
    <m/>
    <m/>
    <m/>
    <m/>
    <m/>
    <m/>
    <m/>
    <m/>
    <m/>
    <m/>
    <m/>
    <m/>
    <m/>
    <m/>
    <m/>
    <m/>
    <m/>
    <m/>
    <x v="0"/>
    <x v="0"/>
    <s v="DUWT0011"/>
    <m/>
    <m/>
    <m/>
    <m/>
    <m/>
    <m/>
    <m/>
    <m/>
    <m/>
    <m/>
    <n v="8722"/>
    <n v="17430"/>
  </r>
  <r>
    <n v="465673833"/>
    <s v="GANESH PANDURANG GAVHANE"/>
    <s v="ONLINE"/>
    <x v="8"/>
    <n v="6647"/>
    <m/>
    <m/>
    <m/>
    <n v="6382"/>
    <n v="5781"/>
    <n v="5908"/>
    <n v="5516"/>
    <x v="0"/>
    <x v="0"/>
    <x v="0"/>
    <x v="4"/>
    <n v="173580"/>
    <n v="127"/>
    <n v="0"/>
    <n v="6176"/>
    <s v="26.06.26"/>
    <n v="0.1481379386270443"/>
    <n v="9.1424081055968744E-3"/>
    <x v="0"/>
    <s v="PTP"/>
    <s v="PTP"/>
    <s v="PTP"/>
    <m/>
    <n v="25"/>
    <s v="CAVA"/>
    <m/>
    <s v="-"/>
    <m/>
    <s v="BHOR"/>
    <m/>
    <m/>
    <m/>
    <n v="5781"/>
    <n v="173580"/>
    <n v="26"/>
    <n v="25"/>
    <s v="STABLE"/>
    <m/>
    <m/>
    <m/>
    <m/>
    <s v="REGULAR"/>
    <s v="MH12XV6230"/>
    <s v="CLASSIC 350 GUN GREY"/>
    <d v="2025-03-10T00:00:00"/>
    <n v="48"/>
    <x v="0"/>
    <x v="1"/>
    <m/>
    <m/>
    <m/>
    <m/>
    <m/>
    <m/>
    <m/>
    <m/>
    <m/>
    <m/>
    <m/>
    <m/>
    <m/>
    <m/>
    <m/>
    <m/>
    <n v="1"/>
    <m/>
    <m/>
    <m/>
    <m/>
    <m/>
    <m/>
    <m/>
    <m/>
    <m/>
    <m/>
    <m/>
    <m/>
    <m/>
    <m/>
    <m/>
    <m/>
    <m/>
    <m/>
    <m/>
    <m/>
    <m/>
    <m/>
    <m/>
    <m/>
    <m/>
    <m/>
    <m/>
    <m/>
    <m/>
    <m/>
    <m/>
    <m/>
    <m/>
    <m/>
    <m/>
    <m/>
    <m/>
    <m/>
    <m/>
    <m/>
    <m/>
    <m/>
    <m/>
    <m/>
    <m/>
    <m/>
    <m/>
    <m/>
    <m/>
    <m/>
    <m/>
    <m/>
    <m/>
    <m/>
    <m/>
    <m/>
    <m/>
    <m/>
    <m/>
    <m/>
    <m/>
    <m/>
    <m/>
    <m/>
    <m/>
    <m/>
    <m/>
    <m/>
    <m/>
    <m/>
    <m/>
    <m/>
    <m/>
    <m/>
    <m/>
    <m/>
    <m/>
    <x v="0"/>
    <x v="0"/>
    <s v="DUWT0011"/>
    <s v="AoXGJNwC_NMc"/>
    <s v="Allocated"/>
    <s v="Promise To Pay (PTP)"/>
    <s v="Customer home visit promise to pay amount. 7000 ptp date 20.07.2026"/>
    <d v="2026-07-20T00:00:00"/>
    <m/>
    <m/>
    <m/>
    <m/>
    <m/>
    <n v="5908"/>
    <n v="12163"/>
  </r>
  <r>
    <n v="465520568"/>
    <s v="MAYURESH SANDIP TAMHANE"/>
    <s v="COLLECT"/>
    <x v="9"/>
    <n v="13000"/>
    <m/>
    <m/>
    <m/>
    <n v="6464"/>
    <n v="6419"/>
    <n v="6511"/>
    <n v="-117"/>
    <x v="0"/>
    <x v="2"/>
    <x v="0"/>
    <x v="10"/>
    <n v="171676"/>
    <n v="92"/>
    <n v="0"/>
    <n v="6608"/>
    <s v="30.06.26"/>
    <n v="0.121955038232886"/>
    <n v="9.0421249794702674E-3"/>
    <x v="0"/>
    <s v="PAID"/>
    <s v="NC"/>
    <s v="PTP"/>
    <m/>
    <n v="30"/>
    <s v="CAVNA"/>
    <m/>
    <s v="-"/>
    <m/>
    <s v="RAJURI"/>
    <m/>
    <m/>
    <m/>
    <n v="6419"/>
    <n v="171676"/>
    <n v="26"/>
    <n v="25"/>
    <s v="STABLE"/>
    <m/>
    <m/>
    <m/>
    <m/>
    <s v="REGULAR"/>
    <s v="MH14ME3747"/>
    <s v="BULLET 350 BLACK GOLD"/>
    <d v="2025-02-17T00:00:00"/>
    <n v="48"/>
    <x v="0"/>
    <x v="0"/>
    <m/>
    <m/>
    <m/>
    <m/>
    <m/>
    <m/>
    <m/>
    <m/>
    <m/>
    <m/>
    <m/>
    <m/>
    <m/>
    <m/>
    <m/>
    <m/>
    <n v="1"/>
    <m/>
    <m/>
    <m/>
    <m/>
    <m/>
    <m/>
    <m/>
    <m/>
    <m/>
    <m/>
    <m/>
    <m/>
    <m/>
    <m/>
    <m/>
    <m/>
    <m/>
    <m/>
    <m/>
    <m/>
    <m/>
    <m/>
    <m/>
    <m/>
    <m/>
    <m/>
    <m/>
    <m/>
    <m/>
    <m/>
    <m/>
    <m/>
    <m/>
    <m/>
    <m/>
    <m/>
    <m/>
    <m/>
    <m/>
    <m/>
    <m/>
    <m/>
    <m/>
    <m/>
    <m/>
    <m/>
    <m/>
    <m/>
    <m/>
    <m/>
    <m/>
    <m/>
    <m/>
    <m/>
    <m/>
    <m/>
    <m/>
    <m/>
    <m/>
    <m/>
    <m/>
    <m/>
    <m/>
    <m/>
    <m/>
    <m/>
    <m/>
    <m/>
    <m/>
    <m/>
    <m/>
    <m/>
    <m/>
    <m/>
    <m/>
    <m/>
    <m/>
    <x v="0"/>
    <x v="0"/>
    <s v="ZBHT0021"/>
    <s v="A2JAum06jhOm"/>
    <s v="Allocated"/>
    <s v="Door Locked (NC_DL)"/>
    <s v="Door locked "/>
    <d v="2026-07-06T00:00:00"/>
    <m/>
    <m/>
    <m/>
    <m/>
    <m/>
    <n v="6511"/>
    <n v="12883"/>
  </r>
  <r>
    <n v="463274645"/>
    <s v="GOVIND VILAS THORAT"/>
    <s v="ONLINE"/>
    <x v="10"/>
    <n v="7682"/>
    <m/>
    <m/>
    <m/>
    <n v="7682"/>
    <n v="6782"/>
    <n v="7073"/>
    <n v="6782"/>
    <x v="0"/>
    <x v="0"/>
    <x v="0"/>
    <x v="1"/>
    <n v="169177"/>
    <n v="291"/>
    <n v="0"/>
    <n v="3600"/>
    <s v="08.06.26"/>
    <n v="0.37663822052984081"/>
    <n v="8.9105033764290947E-3"/>
    <x v="0"/>
    <s v="PTP"/>
    <s v="PAID"/>
    <s v="PTP"/>
    <m/>
    <n v="28"/>
    <s v="CAVNA"/>
    <m/>
    <s v="-"/>
    <m/>
    <s v="AMBEGAON"/>
    <m/>
    <m/>
    <m/>
    <n v="10673"/>
    <n v="169177"/>
    <n v="26"/>
    <n v="55"/>
    <s v="FLOW"/>
    <m/>
    <m/>
    <m/>
    <m/>
    <s v="NPA"/>
    <s v="MH14LQ9456"/>
    <s v="CLASSIC SIGNALS 350 MARSH GREY"/>
    <d v="2024-06-21T00:00:00"/>
    <n v="48"/>
    <x v="1"/>
    <x v="1"/>
    <m/>
    <m/>
    <m/>
    <m/>
    <m/>
    <m/>
    <m/>
    <m/>
    <m/>
    <m/>
    <m/>
    <m/>
    <m/>
    <m/>
    <m/>
    <m/>
    <m/>
    <m/>
    <m/>
    <m/>
    <m/>
    <m/>
    <m/>
    <m/>
    <m/>
    <m/>
    <m/>
    <m/>
    <m/>
    <m/>
    <m/>
    <m/>
    <m/>
    <m/>
    <m/>
    <m/>
    <m/>
    <n v="1"/>
    <m/>
    <m/>
    <m/>
    <m/>
    <m/>
    <n v="1"/>
    <m/>
    <m/>
    <m/>
    <m/>
    <m/>
    <m/>
    <m/>
    <m/>
    <m/>
    <m/>
    <m/>
    <m/>
    <m/>
    <m/>
    <m/>
    <m/>
    <m/>
    <m/>
    <m/>
    <m/>
    <m/>
    <m/>
    <m/>
    <m/>
    <m/>
    <m/>
    <m/>
    <m/>
    <m/>
    <m/>
    <m/>
    <m/>
    <m/>
    <m/>
    <m/>
    <m/>
    <m/>
    <m/>
    <n v="1"/>
    <m/>
    <m/>
    <m/>
    <m/>
    <m/>
    <n v="1"/>
    <m/>
    <m/>
    <m/>
    <m/>
    <m/>
    <x v="4"/>
    <x v="0"/>
    <s v="DUWT0029"/>
    <m/>
    <m/>
    <m/>
    <m/>
    <m/>
    <m/>
    <m/>
    <m/>
    <s v="VYMO"/>
    <m/>
    <n v="7073"/>
    <n v="14464"/>
  </r>
  <r>
    <n v="467360608"/>
    <s v="MARUTI ASHOK DEVKATE"/>
    <s v="ONLINE"/>
    <x v="11"/>
    <n v="8249"/>
    <m/>
    <m/>
    <m/>
    <n v="7972"/>
    <n v="7429"/>
    <n v="7567"/>
    <n v="7152"/>
    <x v="0"/>
    <x v="0"/>
    <x v="0"/>
    <x v="8"/>
    <n v="167682"/>
    <n v="138"/>
    <n v="0"/>
    <n v="2250"/>
    <s v="16.06.26"/>
    <n v="0.17297480949246125"/>
    <n v="8.8317621613244329E-3"/>
    <x v="0"/>
    <s v="PAID"/>
    <s v="PAID"/>
    <s v="PAID"/>
    <s v="Vechile with third party "/>
    <m/>
    <s v="CAVNA"/>
    <m/>
    <s v="-"/>
    <m/>
    <s v="TALEGAON DABADE"/>
    <m/>
    <m/>
    <m/>
    <n v="9817"/>
    <n v="167682"/>
    <n v="26"/>
    <n v="25"/>
    <s v="STABLE"/>
    <m/>
    <m/>
    <m/>
    <m/>
    <s v="REGULAR"/>
    <s v="MH12YY2522"/>
    <s v="BAJAJ KTM DUKE 250"/>
    <d v="2025-11-28T00:00:00"/>
    <n v="30"/>
    <x v="1"/>
    <x v="1"/>
    <m/>
    <m/>
    <m/>
    <m/>
    <m/>
    <m/>
    <m/>
    <m/>
    <m/>
    <m/>
    <m/>
    <m/>
    <m/>
    <m/>
    <m/>
    <m/>
    <m/>
    <m/>
    <m/>
    <m/>
    <m/>
    <m/>
    <m/>
    <m/>
    <m/>
    <m/>
    <m/>
    <m/>
    <m/>
    <m/>
    <m/>
    <m/>
    <m/>
    <m/>
    <m/>
    <m/>
    <m/>
    <m/>
    <m/>
    <m/>
    <m/>
    <m/>
    <m/>
    <m/>
    <m/>
    <m/>
    <m/>
    <m/>
    <m/>
    <m/>
    <m/>
    <m/>
    <m/>
    <m/>
    <m/>
    <m/>
    <m/>
    <m/>
    <m/>
    <m/>
    <m/>
    <m/>
    <m/>
    <m/>
    <m/>
    <m/>
    <m/>
    <m/>
    <m/>
    <m/>
    <m/>
    <m/>
    <m/>
    <m/>
    <m/>
    <m/>
    <m/>
    <m/>
    <m/>
    <m/>
    <m/>
    <m/>
    <m/>
    <m/>
    <m/>
    <m/>
    <m/>
    <m/>
    <m/>
    <m/>
    <m/>
    <m/>
    <m/>
    <m/>
    <x v="5"/>
    <x v="1"/>
    <s v="DUWT0027"/>
    <m/>
    <m/>
    <m/>
    <m/>
    <m/>
    <m/>
    <m/>
    <m/>
    <m/>
    <m/>
    <n v="7567"/>
    <n v="15401"/>
  </r>
  <r>
    <n v="464712154"/>
    <s v="SONALI PRAMOD ADAGALE"/>
    <s v="COLLECT"/>
    <x v="12"/>
    <n v="13300"/>
    <m/>
    <m/>
    <m/>
    <n v="6512"/>
    <n v="12975"/>
    <n v="6780"/>
    <n v="6187"/>
    <x v="1"/>
    <x v="2"/>
    <x v="0"/>
    <x v="3"/>
    <n v="167026"/>
    <n v="317"/>
    <n v="0"/>
    <n v="6720"/>
    <s v="FLOW"/>
    <n v="0.36200309128524361"/>
    <n v="3.1055188427364155E-2"/>
    <x v="0"/>
    <s v="PAID"/>
    <s v="MPTP"/>
    <s v="MPTP"/>
    <s v="Shifted"/>
    <m/>
    <m/>
    <m/>
    <s v="-"/>
    <m/>
    <s v="KHADKI"/>
    <m/>
    <m/>
    <m/>
    <n v="12975"/>
    <n v="167026"/>
    <n v="57"/>
    <n v="25"/>
    <s v="STABLE"/>
    <m/>
    <m/>
    <m/>
    <m/>
    <s v="REGULAR"/>
    <s v="MH12XL4258"/>
    <s v="BULLET 350 BLACK GOLD"/>
    <d v="2024-11-18T00:00:00"/>
    <n v="48"/>
    <x v="0"/>
    <x v="0"/>
    <m/>
    <m/>
    <m/>
    <m/>
    <m/>
    <m/>
    <m/>
    <m/>
    <m/>
    <m/>
    <m/>
    <m/>
    <m/>
    <m/>
    <m/>
    <m/>
    <n v="1"/>
    <m/>
    <m/>
    <m/>
    <m/>
    <m/>
    <m/>
    <m/>
    <m/>
    <m/>
    <m/>
    <m/>
    <m/>
    <m/>
    <m/>
    <m/>
    <m/>
    <m/>
    <m/>
    <m/>
    <m/>
    <m/>
    <m/>
    <m/>
    <m/>
    <m/>
    <m/>
    <m/>
    <m/>
    <m/>
    <m/>
    <m/>
    <m/>
    <m/>
    <m/>
    <m/>
    <m/>
    <m/>
    <m/>
    <m/>
    <m/>
    <m/>
    <m/>
    <m/>
    <m/>
    <m/>
    <m/>
    <m/>
    <n v="1"/>
    <m/>
    <m/>
    <n v="2"/>
    <m/>
    <m/>
    <m/>
    <m/>
    <m/>
    <n v="2"/>
    <m/>
    <m/>
    <m/>
    <m/>
    <m/>
    <m/>
    <m/>
    <m/>
    <m/>
    <m/>
    <m/>
    <m/>
    <m/>
    <m/>
    <m/>
    <m/>
    <m/>
    <m/>
    <m/>
    <m/>
    <x v="6"/>
    <x v="0"/>
    <s v="DUWT0023"/>
    <s v="GoBz6zN6iwm"/>
    <s v="Allocated"/>
    <s v="Shifted (NC_SFTD)"/>
    <s v="Customer shifted from the given residence address "/>
    <d v="2026-07-06T00:00:00"/>
    <m/>
    <m/>
    <m/>
    <m/>
    <m/>
    <n v="6780"/>
    <n v="19487"/>
  </r>
  <r>
    <n v="463201680"/>
    <s v="BHAGWAT WAMAN KAMBLE"/>
    <m/>
    <x v="2"/>
    <m/>
    <m/>
    <m/>
    <m/>
    <n v="6870"/>
    <n v="40208"/>
    <n v="8086"/>
    <n v="47078"/>
    <x v="5"/>
    <x v="1"/>
    <x v="1"/>
    <x v="9"/>
    <n v="166455"/>
    <n v="2228"/>
    <n v="0"/>
    <n v="4500"/>
    <s v="-"/>
    <n v="0.28665083317827328"/>
    <n v="7.2757872435235835E-2"/>
    <x v="1"/>
    <s v="NC"/>
    <s v="-"/>
    <s v="NC"/>
    <s v="Shifted"/>
    <m/>
    <s v="CNAVNA"/>
    <m/>
    <s v="-"/>
    <m/>
    <s v="SHIKRAPUR"/>
    <m/>
    <m/>
    <m/>
    <n v="40208"/>
    <n v="166455"/>
    <n v="177"/>
    <n v="206"/>
    <s v="FLOW"/>
    <m/>
    <m/>
    <m/>
    <m/>
    <s v="NPA"/>
    <m/>
    <s v="BULLET 350 THE STANDARD BLACK"/>
    <d v="2024-06-13T00:00:00"/>
    <n v="48"/>
    <x v="0"/>
    <x v="0"/>
    <m/>
    <m/>
    <m/>
    <m/>
    <m/>
    <m/>
    <m/>
    <n v="1"/>
    <m/>
    <m/>
    <m/>
    <m/>
    <m/>
    <m/>
    <m/>
    <m/>
    <m/>
    <m/>
    <m/>
    <m/>
    <m/>
    <m/>
    <m/>
    <m/>
    <m/>
    <m/>
    <m/>
    <m/>
    <m/>
    <m/>
    <m/>
    <m/>
    <m/>
    <m/>
    <m/>
    <m/>
    <m/>
    <m/>
    <m/>
    <m/>
    <m/>
    <m/>
    <m/>
    <m/>
    <m/>
    <m/>
    <m/>
    <m/>
    <m/>
    <m/>
    <m/>
    <m/>
    <m/>
    <m/>
    <m/>
    <m/>
    <m/>
    <m/>
    <m/>
    <m/>
    <m/>
    <m/>
    <m/>
    <m/>
    <m/>
    <m/>
    <m/>
    <m/>
    <m/>
    <m/>
    <m/>
    <m/>
    <m/>
    <m/>
    <m/>
    <m/>
    <m/>
    <m/>
    <m/>
    <m/>
    <m/>
    <m/>
    <m/>
    <m/>
    <m/>
    <m/>
    <m/>
    <m/>
    <m/>
    <m/>
    <m/>
    <m/>
    <m/>
    <m/>
    <x v="0"/>
    <x v="0"/>
    <s v="ZBHT0024"/>
    <s v="G2AjlzC0BZz"/>
    <s v="Allocated"/>
    <s v="Shifted (NC_SFTD)"/>
    <s v="Customer shifted "/>
    <d v="2026-07-03T00:00:00"/>
    <m/>
    <m/>
    <m/>
    <m/>
    <m/>
    <n v="8086"/>
    <n v="47078"/>
  </r>
  <r>
    <n v="465207517"/>
    <s v="BABURAV FAKIRA SHINDE"/>
    <s v="ONLINE"/>
    <x v="13"/>
    <n v="6768"/>
    <m/>
    <m/>
    <m/>
    <n v="6415"/>
    <n v="6401"/>
    <n v="6561"/>
    <n v="6048"/>
    <x v="0"/>
    <x v="0"/>
    <x v="0"/>
    <x v="11"/>
    <n v="165173"/>
    <n v="160"/>
    <n v="0"/>
    <n v="3595"/>
    <s v="29.06.26"/>
    <n v="0.13224992901013283"/>
    <n v="8.69961386119226E-3"/>
    <x v="0"/>
    <s v="PTP"/>
    <s v="PTP"/>
    <s v="PTP"/>
    <m/>
    <n v="31"/>
    <s v="CAVA"/>
    <m/>
    <s v="-"/>
    <m/>
    <s v="RAJGURU NAGAR"/>
    <m/>
    <m/>
    <m/>
    <n v="6401"/>
    <n v="165173"/>
    <n v="26"/>
    <n v="55"/>
    <s v="FLOW"/>
    <m/>
    <m/>
    <m/>
    <m/>
    <s v="REGULAR"/>
    <s v="MH14MB9254"/>
    <s v="CLASSIC 350 MADRAS RED"/>
    <d v="2025-01-13T00:00:00"/>
    <n v="48"/>
    <x v="0"/>
    <x v="0"/>
    <m/>
    <m/>
    <m/>
    <m/>
    <m/>
    <m/>
    <m/>
    <n v="1"/>
    <m/>
    <m/>
    <m/>
    <m/>
    <m/>
    <m/>
    <m/>
    <m/>
    <m/>
    <m/>
    <m/>
    <m/>
    <m/>
    <m/>
    <m/>
    <m/>
    <m/>
    <m/>
    <m/>
    <m/>
    <m/>
    <m/>
    <m/>
    <m/>
    <m/>
    <m/>
    <m/>
    <m/>
    <m/>
    <m/>
    <m/>
    <m/>
    <m/>
    <m/>
    <m/>
    <m/>
    <m/>
    <m/>
    <m/>
    <m/>
    <m/>
    <m/>
    <m/>
    <m/>
    <m/>
    <m/>
    <m/>
    <m/>
    <m/>
    <m/>
    <m/>
    <m/>
    <m/>
    <m/>
    <m/>
    <m/>
    <m/>
    <m/>
    <m/>
    <m/>
    <m/>
    <m/>
    <m/>
    <m/>
    <m/>
    <m/>
    <m/>
    <m/>
    <m/>
    <m/>
    <m/>
    <m/>
    <m/>
    <m/>
    <m/>
    <m/>
    <m/>
    <m/>
    <m/>
    <m/>
    <m/>
    <m/>
    <m/>
    <m/>
    <m/>
    <m/>
    <x v="0"/>
    <x v="0"/>
    <s v="ZBHT0010"/>
    <s v="B6j6yHMWNm"/>
    <s v="Allocated"/>
    <s v="Promise To Pay (PTP)"/>
    <s v="Ptp "/>
    <d v="2026-07-15T00:00:00"/>
    <m/>
    <m/>
    <m/>
    <m/>
    <m/>
    <n v="6561"/>
    <n v="12816"/>
  </r>
  <r>
    <n v="464516849"/>
    <s v="MAYUR MURLIDHAR SABALE"/>
    <s v="BRANCH"/>
    <x v="10"/>
    <n v="7000"/>
    <m/>
    <m/>
    <m/>
    <n v="6580"/>
    <n v="6002"/>
    <n v="6138"/>
    <n v="5582"/>
    <x v="0"/>
    <x v="0"/>
    <x v="0"/>
    <x v="10"/>
    <n v="163782"/>
    <n v="136"/>
    <n v="0"/>
    <n v="4033"/>
    <s v="30.06.26"/>
    <n v="0.11634730580779221"/>
    <n v="8.626350295834008E-3"/>
    <x v="0"/>
    <s v="PTP"/>
    <s v="PTP"/>
    <s v="PTP"/>
    <m/>
    <n v="30"/>
    <s v="CAVA"/>
    <m/>
    <s v="-"/>
    <m/>
    <s v="OTUR"/>
    <m/>
    <m/>
    <m/>
    <n v="6002"/>
    <n v="163782"/>
    <n v="26"/>
    <n v="55"/>
    <s v="FLOW"/>
    <m/>
    <m/>
    <m/>
    <m/>
    <s v="REGULAR"/>
    <s v="MH14LZ1972"/>
    <s v="CLASSIC 350 STEALTH BLACK"/>
    <d v="2024-10-31T00:00:00"/>
    <n v="48"/>
    <x v="0"/>
    <x v="0"/>
    <m/>
    <m/>
    <m/>
    <m/>
    <m/>
    <m/>
    <m/>
    <m/>
    <m/>
    <m/>
    <n v="1"/>
    <m/>
    <m/>
    <m/>
    <m/>
    <m/>
    <m/>
    <m/>
    <m/>
    <m/>
    <m/>
    <m/>
    <m/>
    <m/>
    <m/>
    <m/>
    <m/>
    <m/>
    <m/>
    <m/>
    <m/>
    <m/>
    <m/>
    <m/>
    <m/>
    <m/>
    <m/>
    <m/>
    <m/>
    <m/>
    <m/>
    <m/>
    <m/>
    <m/>
    <m/>
    <m/>
    <m/>
    <m/>
    <m/>
    <m/>
    <m/>
    <m/>
    <m/>
    <m/>
    <m/>
    <m/>
    <m/>
    <m/>
    <m/>
    <m/>
    <m/>
    <m/>
    <m/>
    <m/>
    <m/>
    <m/>
    <m/>
    <m/>
    <m/>
    <m/>
    <m/>
    <m/>
    <m/>
    <m/>
    <m/>
    <m/>
    <m/>
    <m/>
    <m/>
    <m/>
    <m/>
    <m/>
    <m/>
    <m/>
    <m/>
    <m/>
    <m/>
    <m/>
    <m/>
    <m/>
    <m/>
    <m/>
    <m/>
    <m/>
    <x v="0"/>
    <x v="0"/>
    <s v="ZBHT0021"/>
    <s v="B6Yf1KFXPim"/>
    <s v="Allocated"/>
    <s v="Promise To Pay (PTP)"/>
    <s v="Ptp"/>
    <d v="2026-07-29T00:00:00"/>
    <m/>
    <m/>
    <m/>
    <m/>
    <m/>
    <n v="6138"/>
    <n v="12582"/>
  </r>
  <r>
    <n v="463411381"/>
    <s v="MINA BABASAHEB PANDURE"/>
    <m/>
    <x v="2"/>
    <m/>
    <m/>
    <m/>
    <m/>
    <n v="6741"/>
    <n v="26394"/>
    <n v="7690"/>
    <n v="33135"/>
    <x v="2"/>
    <x v="1"/>
    <x v="1"/>
    <x v="0"/>
    <n v="162359"/>
    <n v="1519"/>
    <n v="0"/>
    <n v="6746"/>
    <s v="05.06.26"/>
    <n v="0.54647249428398237"/>
    <n v="6.2549527349036224E-2"/>
    <x v="0"/>
    <s v="PTP"/>
    <s v="PAID"/>
    <s v="PTP"/>
    <m/>
    <n v="28"/>
    <s v="CAVNA"/>
    <m/>
    <s v="ELG"/>
    <m/>
    <s v="CHIKHALI"/>
    <m/>
    <m/>
    <m/>
    <n v="26394"/>
    <n v="162359"/>
    <n v="118"/>
    <n v="147"/>
    <s v="FLOW"/>
    <m/>
    <m/>
    <m/>
    <m/>
    <s v="NPA"/>
    <s v="MH14LR7021"/>
    <s v="CLASSIC 350 DARK STEALTH BLACK"/>
    <d v="2024-07-06T00:00:00"/>
    <n v="48"/>
    <x v="0"/>
    <x v="0"/>
    <m/>
    <m/>
    <m/>
    <m/>
    <m/>
    <m/>
    <m/>
    <m/>
    <m/>
    <m/>
    <m/>
    <m/>
    <m/>
    <m/>
    <m/>
    <m/>
    <m/>
    <m/>
    <m/>
    <n v="1"/>
    <m/>
    <m/>
    <n v="1"/>
    <m/>
    <m/>
    <m/>
    <m/>
    <m/>
    <m/>
    <m/>
    <m/>
    <m/>
    <m/>
    <m/>
    <m/>
    <m/>
    <m/>
    <m/>
    <m/>
    <m/>
    <m/>
    <m/>
    <m/>
    <m/>
    <m/>
    <m/>
    <m/>
    <m/>
    <m/>
    <m/>
    <m/>
    <m/>
    <m/>
    <m/>
    <m/>
    <m/>
    <m/>
    <m/>
    <m/>
    <m/>
    <m/>
    <m/>
    <m/>
    <m/>
    <m/>
    <m/>
    <m/>
    <m/>
    <m/>
    <m/>
    <m/>
    <m/>
    <m/>
    <m/>
    <m/>
    <m/>
    <m/>
    <m/>
    <m/>
    <m/>
    <m/>
    <m/>
    <m/>
    <m/>
    <m/>
    <m/>
    <m/>
    <m/>
    <m/>
    <m/>
    <m/>
    <m/>
    <m/>
    <m/>
    <x v="3"/>
    <x v="0"/>
    <s v="ZBHT0011"/>
    <s v="B2DB_QGCpEg7"/>
    <s v="Allocated"/>
    <s v="Promise To Pay (PTP)"/>
    <s v="Visit cm residence address tw 3rd party cm call 3rd party make the PTP on 15th"/>
    <d v="2026-07-15T00:00:00"/>
    <m/>
    <m/>
    <m/>
    <m/>
    <m/>
    <n v="7690"/>
    <n v="33135"/>
  </r>
  <r>
    <n v="467458518"/>
    <s v="SAGAR DADA KOLPE"/>
    <m/>
    <x v="2"/>
    <m/>
    <m/>
    <m/>
    <m/>
    <n v="6732"/>
    <n v="6732"/>
    <n v="6822"/>
    <n v="13464"/>
    <x v="0"/>
    <x v="1"/>
    <x v="1"/>
    <x v="9"/>
    <n v="161963"/>
    <n v="90"/>
    <n v="0"/>
    <n v="900"/>
    <s v="-"/>
    <n v="0.10178580950726329"/>
    <n v="8.5305440949809113E-3"/>
    <x v="1"/>
    <s v="PTP"/>
    <s v="-"/>
    <s v="PTP"/>
    <m/>
    <n v="31"/>
    <s v="CAVNA"/>
    <m/>
    <s v="-"/>
    <m/>
    <s v="SHIRUR"/>
    <m/>
    <m/>
    <m/>
    <n v="6732"/>
    <n v="161963"/>
    <n v="26"/>
    <n v="55"/>
    <s v="FLOW"/>
    <m/>
    <m/>
    <m/>
    <m/>
    <s v="REGULAR"/>
    <s v="MH12ZD6142"/>
    <s v="KARIZMA XMR"/>
    <d v="2025-12-19T00:00:00"/>
    <n v="36"/>
    <x v="0"/>
    <x v="0"/>
    <m/>
    <m/>
    <m/>
    <m/>
    <m/>
    <m/>
    <m/>
    <m/>
    <m/>
    <m/>
    <n v="1"/>
    <m/>
    <m/>
    <m/>
    <m/>
    <m/>
    <m/>
    <m/>
    <m/>
    <m/>
    <m/>
    <m/>
    <m/>
    <m/>
    <m/>
    <m/>
    <m/>
    <m/>
    <m/>
    <m/>
    <m/>
    <m/>
    <m/>
    <m/>
    <m/>
    <m/>
    <m/>
    <m/>
    <m/>
    <m/>
    <m/>
    <m/>
    <m/>
    <m/>
    <m/>
    <m/>
    <m/>
    <m/>
    <m/>
    <m/>
    <m/>
    <m/>
    <m/>
    <m/>
    <m/>
    <m/>
    <m/>
    <m/>
    <m/>
    <m/>
    <m/>
    <m/>
    <m/>
    <m/>
    <m/>
    <m/>
    <m/>
    <m/>
    <m/>
    <m/>
    <m/>
    <m/>
    <m/>
    <m/>
    <m/>
    <m/>
    <m/>
    <m/>
    <m/>
    <n v="1"/>
    <m/>
    <m/>
    <m/>
    <m/>
    <m/>
    <m/>
    <m/>
    <m/>
    <m/>
    <m/>
    <m/>
    <m/>
    <m/>
    <m/>
    <x v="3"/>
    <x v="0"/>
    <s v="ZBHT0024"/>
    <s v="ko02hHxWt9c"/>
    <s v="Allocated"/>
    <s v="Left Message (LMCB)"/>
    <s v="Meet mother "/>
    <d v="2026-07-04T00:00:00"/>
    <m/>
    <m/>
    <m/>
    <m/>
    <m/>
    <n v="6822"/>
    <n v="13464"/>
  </r>
  <r>
    <n v="464515943"/>
    <s v="OMKAR DADASAHEB PAWAR"/>
    <m/>
    <x v="2"/>
    <m/>
    <m/>
    <m/>
    <s v="BANK STABLE 16"/>
    <n v="6524"/>
    <n v="3152"/>
    <n v="3152"/>
    <n v="9676"/>
    <x v="0"/>
    <x v="0"/>
    <x v="1"/>
    <x v="11"/>
    <n v="161483"/>
    <n v="0"/>
    <n v="0"/>
    <n v="450"/>
    <s v="-"/>
    <n v="0.12929543742829203"/>
    <n v="8.5052626346128583E-3"/>
    <x v="0"/>
    <s v="PAID"/>
    <s v="-"/>
    <s v="PAID"/>
    <m/>
    <m/>
    <s v="CAVNA"/>
    <m/>
    <s v="-"/>
    <m/>
    <s v="SHIWAR"/>
    <m/>
    <m/>
    <m/>
    <n v="3602"/>
    <n v="161483"/>
    <n v="26"/>
    <n v="25"/>
    <s v="STABLE"/>
    <m/>
    <m/>
    <m/>
    <m/>
    <s v="REGULAR"/>
    <s v="MH14LZ2823"/>
    <s v="CLASSIC 350 STEALTH BLACK"/>
    <d v="2024-10-31T00:00:00"/>
    <n v="48"/>
    <x v="1"/>
    <x v="0"/>
    <m/>
    <m/>
    <m/>
    <m/>
    <m/>
    <m/>
    <m/>
    <m/>
    <m/>
    <m/>
    <m/>
    <m/>
    <m/>
    <m/>
    <m/>
    <m/>
    <m/>
    <m/>
    <m/>
    <m/>
    <m/>
    <m/>
    <m/>
    <m/>
    <m/>
    <m/>
    <m/>
    <m/>
    <m/>
    <m/>
    <m/>
    <m/>
    <m/>
    <m/>
    <m/>
    <m/>
    <m/>
    <m/>
    <m/>
    <m/>
    <m/>
    <m/>
    <m/>
    <m/>
    <m/>
    <m/>
    <m/>
    <m/>
    <m/>
    <m/>
    <m/>
    <m/>
    <m/>
    <m/>
    <m/>
    <m/>
    <m/>
    <m/>
    <m/>
    <m/>
    <m/>
    <m/>
    <m/>
    <m/>
    <m/>
    <m/>
    <m/>
    <m/>
    <m/>
    <m/>
    <m/>
    <m/>
    <m/>
    <m/>
    <m/>
    <m/>
    <m/>
    <m/>
    <m/>
    <m/>
    <m/>
    <m/>
    <m/>
    <m/>
    <m/>
    <m/>
    <m/>
    <m/>
    <m/>
    <m/>
    <m/>
    <m/>
    <m/>
    <m/>
    <x v="5"/>
    <x v="1"/>
    <s v="ZBHT0010"/>
    <m/>
    <m/>
    <m/>
    <m/>
    <m/>
    <m/>
    <m/>
    <m/>
    <m/>
    <m/>
    <n v="3152"/>
    <n v="9676"/>
  </r>
  <r>
    <n v="462452555"/>
    <s v="RISHIKESH MANIKRAV KALE"/>
    <s v="ONLINE"/>
    <x v="14"/>
    <n v="8300"/>
    <m/>
    <m/>
    <m/>
    <n v="8055"/>
    <n v="6929"/>
    <n v="7074"/>
    <n v="6684"/>
    <x v="0"/>
    <x v="0"/>
    <x v="0"/>
    <x v="0"/>
    <n v="158795"/>
    <n v="145"/>
    <n v="0"/>
    <n v="6390"/>
    <s v="20.06.26"/>
    <n v="5.4702171179279155E-2"/>
    <n v="8.3636864565517673E-3"/>
    <x v="0"/>
    <s v="MPTP"/>
    <s v="MPTP"/>
    <s v="MPTP"/>
    <m/>
    <n v="22"/>
    <s v="CAVNA"/>
    <m/>
    <s v="-"/>
    <m/>
    <s v="YAMUNA NAGAR"/>
    <m/>
    <m/>
    <m/>
    <n v="13464"/>
    <n v="158795"/>
    <n v="26"/>
    <n v="25"/>
    <s v="STABLE"/>
    <m/>
    <m/>
    <m/>
    <m/>
    <s v="-"/>
    <s v="MH50XO2"/>
    <s v="CONTINENTAL GT650 MISTER CLEAN"/>
    <d v="2024-04-04T00:00:00"/>
    <n v="48"/>
    <x v="2"/>
    <x v="0"/>
    <m/>
    <m/>
    <m/>
    <m/>
    <m/>
    <m/>
    <m/>
    <m/>
    <m/>
    <m/>
    <m/>
    <m/>
    <m/>
    <m/>
    <m/>
    <m/>
    <m/>
    <m/>
    <m/>
    <m/>
    <m/>
    <m/>
    <m/>
    <m/>
    <m/>
    <m/>
    <m/>
    <m/>
    <m/>
    <m/>
    <m/>
    <m/>
    <m/>
    <m/>
    <m/>
    <m/>
    <m/>
    <m/>
    <m/>
    <m/>
    <m/>
    <m/>
    <m/>
    <m/>
    <m/>
    <m/>
    <m/>
    <m/>
    <m/>
    <m/>
    <m/>
    <m/>
    <m/>
    <m/>
    <m/>
    <m/>
    <m/>
    <m/>
    <m/>
    <m/>
    <m/>
    <m/>
    <m/>
    <m/>
    <m/>
    <m/>
    <m/>
    <m/>
    <m/>
    <m/>
    <m/>
    <m/>
    <m/>
    <m/>
    <m/>
    <m/>
    <m/>
    <m/>
    <m/>
    <m/>
    <m/>
    <m/>
    <m/>
    <m/>
    <m/>
    <m/>
    <m/>
    <m/>
    <m/>
    <m/>
    <m/>
    <n v="1"/>
    <m/>
    <m/>
    <x v="0"/>
    <x v="0"/>
    <s v="ZBHT0011"/>
    <e v="#N/A"/>
    <s v="Allocated"/>
    <e v="#N/A"/>
    <e v="#N/A"/>
    <e v="#N/A"/>
    <m/>
    <m/>
    <m/>
    <m/>
    <m/>
    <n v="7074"/>
    <n v="14984"/>
  </r>
  <r>
    <n v="466483159"/>
    <s v="AKASH KALURAM DHOTRE"/>
    <m/>
    <x v="2"/>
    <m/>
    <m/>
    <m/>
    <m/>
    <n v="7218"/>
    <n v="14183"/>
    <n v="7517"/>
    <n v="21401"/>
    <x v="1"/>
    <x v="1"/>
    <x v="1"/>
    <x v="0"/>
    <n v="158691"/>
    <n v="552"/>
    <n v="0"/>
    <n v="4944"/>
    <s v="24.06.26"/>
    <n v="0.28827578559697581"/>
    <n v="2.9505459669314029E-2"/>
    <x v="1"/>
    <s v="BPTP"/>
    <s v="BPTP"/>
    <s v="BPTP"/>
    <s v="Financail problem"/>
    <m/>
    <s v="CAVNA"/>
    <m/>
    <s v="-"/>
    <m/>
    <s v="YAMUNA NAGAR"/>
    <m/>
    <m/>
    <m/>
    <n v="14183"/>
    <n v="158691"/>
    <n v="57"/>
    <n v="86"/>
    <s v="FLOW"/>
    <m/>
    <m/>
    <m/>
    <m/>
    <s v="NPA"/>
    <s v="MH14MM8940"/>
    <s v="BULLET 350 BATTALION BLACK"/>
    <d v="2025-07-09T00:00:00"/>
    <n v="36"/>
    <x v="0"/>
    <x v="0"/>
    <m/>
    <m/>
    <m/>
    <m/>
    <m/>
    <m/>
    <m/>
    <m/>
    <m/>
    <m/>
    <m/>
    <m/>
    <m/>
    <m/>
    <m/>
    <m/>
    <m/>
    <m/>
    <m/>
    <n v="1"/>
    <m/>
    <m/>
    <n v="1"/>
    <m/>
    <m/>
    <m/>
    <m/>
    <m/>
    <n v="1"/>
    <m/>
    <m/>
    <m/>
    <m/>
    <m/>
    <m/>
    <m/>
    <m/>
    <m/>
    <m/>
    <m/>
    <m/>
    <m/>
    <m/>
    <m/>
    <m/>
    <m/>
    <m/>
    <m/>
    <m/>
    <m/>
    <m/>
    <m/>
    <m/>
    <m/>
    <m/>
    <m/>
    <m/>
    <m/>
    <m/>
    <m/>
    <m/>
    <m/>
    <m/>
    <m/>
    <m/>
    <m/>
    <m/>
    <n v="1"/>
    <m/>
    <m/>
    <m/>
    <m/>
    <m/>
    <m/>
    <m/>
    <m/>
    <m/>
    <m/>
    <m/>
    <m/>
    <m/>
    <m/>
    <m/>
    <m/>
    <m/>
    <n v="1"/>
    <m/>
    <m/>
    <n v="2"/>
    <m/>
    <m/>
    <m/>
    <m/>
    <m/>
    <x v="7"/>
    <x v="0"/>
    <s v="ZBHT0011"/>
    <s v="B6cAs5otJwCz"/>
    <s v="Allocated"/>
    <s v="Left Message (LMCB)"/>
    <s v="Visit cm residence address cm is not at home tw is 3rd party lm with mother "/>
    <d v="2026-07-07T00:00:00"/>
    <m/>
    <m/>
    <m/>
    <m/>
    <m/>
    <n v="7517"/>
    <n v="21401"/>
  </r>
  <r>
    <n v="466953270"/>
    <s v="NEEL DEEPAK BENDBHAR"/>
    <s v="ONLINE"/>
    <x v="8"/>
    <n v="5389"/>
    <m/>
    <m/>
    <m/>
    <n v="5286"/>
    <n v="5186"/>
    <n v="5306"/>
    <n v="5083"/>
    <x v="0"/>
    <x v="0"/>
    <x v="0"/>
    <x v="0"/>
    <n v="157947"/>
    <n v="120"/>
    <n v="0"/>
    <n v="2700"/>
    <s v="20.06.26"/>
    <n v="5.4410049631623186E-2"/>
    <n v="8.3190225432348743E-3"/>
    <x v="0"/>
    <s v="PAID"/>
    <s v="PTP"/>
    <s v="PAID"/>
    <m/>
    <m/>
    <s v="CAVA"/>
    <m/>
    <s v="-"/>
    <m/>
    <s v="CHINCHWAD"/>
    <m/>
    <m/>
    <m/>
    <n v="5186"/>
    <n v="157947"/>
    <n v="26"/>
    <n v="25"/>
    <s v="STABLE"/>
    <m/>
    <m/>
    <m/>
    <m/>
    <s v="REGULAR"/>
    <s v="MH14MR4870"/>
    <s v="BULLET 350 BATTALION BLACK"/>
    <d v="2025-09-26T00:00:00"/>
    <n v="48"/>
    <x v="0"/>
    <x v="0"/>
    <m/>
    <m/>
    <m/>
    <m/>
    <m/>
    <m/>
    <m/>
    <m/>
    <m/>
    <m/>
    <n v="1"/>
    <m/>
    <m/>
    <m/>
    <m/>
    <m/>
    <m/>
    <m/>
    <m/>
    <m/>
    <m/>
    <m/>
    <m/>
    <m/>
    <m/>
    <m/>
    <m/>
    <m/>
    <m/>
    <m/>
    <m/>
    <m/>
    <m/>
    <m/>
    <m/>
    <m/>
    <m/>
    <m/>
    <m/>
    <m/>
    <m/>
    <m/>
    <m/>
    <n v="1"/>
    <m/>
    <m/>
    <m/>
    <m/>
    <m/>
    <n v="1"/>
    <m/>
    <m/>
    <m/>
    <m/>
    <m/>
    <m/>
    <m/>
    <m/>
    <m/>
    <m/>
    <m/>
    <m/>
    <m/>
    <m/>
    <m/>
    <m/>
    <m/>
    <m/>
    <m/>
    <m/>
    <m/>
    <m/>
    <m/>
    <m/>
    <m/>
    <m/>
    <m/>
    <m/>
    <m/>
    <m/>
    <m/>
    <m/>
    <m/>
    <m/>
    <m/>
    <m/>
    <m/>
    <m/>
    <m/>
    <m/>
    <m/>
    <m/>
    <m/>
    <m/>
    <x v="1"/>
    <x v="0"/>
    <s v="ZBHT0011"/>
    <s v="koQwLFmOjEc"/>
    <s v="Allocated"/>
    <s v="Promise To Pay (PTP)"/>
    <s v="Visit cm residence address cm make the PTP on 16th"/>
    <d v="2026-07-16T00:00:00"/>
    <m/>
    <m/>
    <m/>
    <m/>
    <m/>
    <n v="5306"/>
    <n v="10472"/>
  </r>
  <r>
    <n v="465042758"/>
    <s v="AKASH DNYANESHWAR OZARKAR"/>
    <s v="ONLINE"/>
    <x v="15"/>
    <n v="6230"/>
    <m/>
    <m/>
    <m/>
    <n v="6230"/>
    <n v="6019"/>
    <n v="6145"/>
    <n v="6019"/>
    <x v="0"/>
    <x v="0"/>
    <x v="0"/>
    <x v="12"/>
    <n v="156919"/>
    <n v="126"/>
    <n v="0"/>
    <n v="1800"/>
    <s v="12.06.26 17.06.26"/>
    <n v="0.227009062901282"/>
    <n v="8.2648780822799622E-3"/>
    <x v="0"/>
    <s v="PTP"/>
    <s v="PTP"/>
    <s v="PTP"/>
    <m/>
    <n v="22"/>
    <s v="CAVA"/>
    <m/>
    <s v="-"/>
    <m/>
    <s v="PIRANGUT"/>
    <m/>
    <m/>
    <m/>
    <n v="6019"/>
    <n v="156919"/>
    <n v="26"/>
    <n v="25"/>
    <s v="STABLE"/>
    <m/>
    <m/>
    <m/>
    <m/>
    <s v="REGULAR"/>
    <s v="MH12XU4443"/>
    <s v="JAWA 42 FJ DUAL AURORA GREEN MATTE"/>
    <d v="2024-12-26T00:00:00"/>
    <n v="48"/>
    <x v="0"/>
    <x v="0"/>
    <m/>
    <m/>
    <m/>
    <m/>
    <m/>
    <m/>
    <m/>
    <m/>
    <m/>
    <m/>
    <m/>
    <m/>
    <m/>
    <m/>
    <m/>
    <m/>
    <m/>
    <m/>
    <m/>
    <n v="1"/>
    <m/>
    <m/>
    <n v="1"/>
    <m/>
    <m/>
    <m/>
    <m/>
    <m/>
    <m/>
    <m/>
    <m/>
    <m/>
    <m/>
    <m/>
    <m/>
    <m/>
    <m/>
    <m/>
    <m/>
    <m/>
    <m/>
    <m/>
    <m/>
    <m/>
    <m/>
    <m/>
    <m/>
    <m/>
    <m/>
    <m/>
    <m/>
    <m/>
    <m/>
    <m/>
    <m/>
    <m/>
    <m/>
    <m/>
    <m/>
    <m/>
    <m/>
    <m/>
    <m/>
    <m/>
    <m/>
    <m/>
    <m/>
    <m/>
    <m/>
    <m/>
    <m/>
    <m/>
    <m/>
    <n v="1"/>
    <m/>
    <m/>
    <m/>
    <m/>
    <m/>
    <m/>
    <m/>
    <m/>
    <m/>
    <m/>
    <m/>
    <m/>
    <m/>
    <m/>
    <m/>
    <m/>
    <m/>
    <m/>
    <m/>
    <m/>
    <x v="1"/>
    <x v="0"/>
    <s v="DUWT0030"/>
    <s v="B6UNMYrGNm"/>
    <s v="Allocated"/>
    <s v="Left Message (LMCB)"/>
    <s v="Left message to father "/>
    <d v="2026-07-07T00:00:00"/>
    <m/>
    <m/>
    <m/>
    <s v="VYMO"/>
    <m/>
    <n v="6145"/>
    <n v="12249"/>
  </r>
  <r>
    <n v="464088878"/>
    <s v="LALITA RAMDAS SURYAVANSHI"/>
    <m/>
    <x v="2"/>
    <m/>
    <m/>
    <m/>
    <m/>
    <n v="6045"/>
    <n v="23264"/>
    <n v="5745"/>
    <n v="29309"/>
    <x v="2"/>
    <x v="1"/>
    <x v="1"/>
    <x v="9"/>
    <n v="155641"/>
    <n v="616"/>
    <n v="0"/>
    <n v="2250"/>
    <s v="FLOW"/>
    <n v="0.42133687783907869"/>
    <n v="5.9961387949736981E-2"/>
    <x v="1"/>
    <s v="RTP"/>
    <s v="RTP"/>
    <s v="RTP"/>
    <s v="Financail problem"/>
    <m/>
    <s v="CAVA"/>
    <m/>
    <s v="ELG"/>
    <m/>
    <s v="SHIKRAPUR"/>
    <m/>
    <m/>
    <m/>
    <n v="23264"/>
    <n v="155641"/>
    <n v="118"/>
    <n v="147"/>
    <s v="FLOW"/>
    <m/>
    <m/>
    <m/>
    <m/>
    <s v="NPA"/>
    <s v="MH12XF0103"/>
    <s v="BULLET 350 THE STANDARD BLACK"/>
    <d v="2024-09-23T00:00:00"/>
    <n v="48"/>
    <x v="0"/>
    <x v="0"/>
    <m/>
    <m/>
    <m/>
    <m/>
    <m/>
    <m/>
    <m/>
    <m/>
    <m/>
    <m/>
    <n v="1"/>
    <m/>
    <m/>
    <m/>
    <m/>
    <m/>
    <m/>
    <m/>
    <m/>
    <m/>
    <m/>
    <m/>
    <m/>
    <m/>
    <m/>
    <m/>
    <m/>
    <m/>
    <m/>
    <m/>
    <m/>
    <m/>
    <m/>
    <m/>
    <m/>
    <m/>
    <m/>
    <m/>
    <m/>
    <m/>
    <m/>
    <m/>
    <m/>
    <m/>
    <m/>
    <m/>
    <m/>
    <m/>
    <m/>
    <m/>
    <m/>
    <m/>
    <m/>
    <m/>
    <m/>
    <m/>
    <m/>
    <m/>
    <m/>
    <m/>
    <m/>
    <m/>
    <m/>
    <m/>
    <m/>
    <m/>
    <m/>
    <m/>
    <m/>
    <m/>
    <m/>
    <m/>
    <m/>
    <m/>
    <m/>
    <m/>
    <m/>
    <m/>
    <m/>
    <m/>
    <m/>
    <m/>
    <m/>
    <m/>
    <m/>
    <m/>
    <m/>
    <m/>
    <m/>
    <m/>
    <m/>
    <m/>
    <m/>
    <m/>
    <x v="0"/>
    <x v="0"/>
    <s v="ZBHT0024"/>
    <s v="k6tcoLJJdVm"/>
    <s v="Allocated"/>
    <s v="Left Message (LMCB)"/>
    <s v="Meet husband "/>
    <d v="2026-07-04T00:00:00"/>
    <m/>
    <m/>
    <m/>
    <m/>
    <m/>
    <n v="5745"/>
    <n v="29309"/>
  </r>
  <r>
    <n v="462353603"/>
    <s v="NACHIKETH M DESAI"/>
    <s v="ONLINE"/>
    <x v="16"/>
    <n v="8000"/>
    <m/>
    <m/>
    <m/>
    <n v="7819"/>
    <n v="6428.44"/>
    <n v="6552.44"/>
    <n v="6247.4399999999987"/>
    <x v="0"/>
    <x v="0"/>
    <x v="0"/>
    <x v="12"/>
    <n v="154352"/>
    <n v="124"/>
    <n v="0"/>
    <n v="3150"/>
    <s v="13.06.26"/>
    <n v="0.22329547650022419"/>
    <n v="8.1296749390199832E-3"/>
    <x v="0"/>
    <s v="MPTP"/>
    <s v="PAID"/>
    <s v="MPTP"/>
    <s v="Shifted"/>
    <n v="16"/>
    <s v="CAVNA"/>
    <m/>
    <s v="-"/>
    <m/>
    <s v="HINJEWADI"/>
    <m/>
    <m/>
    <m/>
    <n v="9702.44"/>
    <n v="154352"/>
    <n v="26"/>
    <n v="25"/>
    <s v="STABLE"/>
    <m/>
    <m/>
    <m/>
    <m/>
    <s v="REGULAR"/>
    <s v="MH14LM2334"/>
    <s v="TRIUMPH SPEED 400"/>
    <d v="2024-03-26T00:00:00"/>
    <n v="48"/>
    <x v="1"/>
    <x v="0"/>
    <m/>
    <m/>
    <m/>
    <m/>
    <m/>
    <m/>
    <m/>
    <m/>
    <m/>
    <m/>
    <m/>
    <m/>
    <m/>
    <m/>
    <m/>
    <m/>
    <m/>
    <m/>
    <m/>
    <m/>
    <m/>
    <m/>
    <m/>
    <m/>
    <m/>
    <m/>
    <m/>
    <m/>
    <m/>
    <m/>
    <m/>
    <m/>
    <m/>
    <m/>
    <n v="1"/>
    <m/>
    <m/>
    <m/>
    <m/>
    <m/>
    <m/>
    <m/>
    <m/>
    <m/>
    <m/>
    <m/>
    <m/>
    <m/>
    <m/>
    <m/>
    <m/>
    <m/>
    <m/>
    <m/>
    <m/>
    <m/>
    <m/>
    <m/>
    <m/>
    <m/>
    <m/>
    <m/>
    <m/>
    <m/>
    <m/>
    <m/>
    <m/>
    <m/>
    <m/>
    <m/>
    <m/>
    <m/>
    <m/>
    <m/>
    <m/>
    <m/>
    <m/>
    <m/>
    <m/>
    <m/>
    <m/>
    <m/>
    <m/>
    <m/>
    <m/>
    <m/>
    <m/>
    <m/>
    <m/>
    <m/>
    <m/>
    <m/>
    <m/>
    <m/>
    <x v="0"/>
    <x v="0"/>
    <s v="DUWT0030"/>
    <m/>
    <m/>
    <m/>
    <m/>
    <m/>
    <m/>
    <m/>
    <m/>
    <m/>
    <m/>
    <n v="6552.44"/>
    <n v="14247.439999999999"/>
  </r>
  <r>
    <n v="461739127"/>
    <s v="SANJAY SUKHDEV PAWAR"/>
    <m/>
    <x v="2"/>
    <m/>
    <m/>
    <m/>
    <m/>
    <n v="7184"/>
    <n v="35916"/>
    <n v="8178"/>
    <n v="43100"/>
    <x v="4"/>
    <x v="1"/>
    <x v="1"/>
    <x v="0"/>
    <n v="153415"/>
    <n v="998"/>
    <n v="0"/>
    <n v="4011"/>
    <s v="FLOW"/>
    <n v="0.49371015546809383"/>
    <n v="6.8577553535706479E-2"/>
    <x v="1"/>
    <s v="RTP"/>
    <s v="NRTP"/>
    <s v="RTP"/>
    <s v="Financail problem"/>
    <m/>
    <s v="CAVNA"/>
    <m/>
    <s v="ELG"/>
    <m/>
    <s v="CHINCHWAD"/>
    <m/>
    <m/>
    <m/>
    <n v="35916"/>
    <n v="153415"/>
    <n v="146"/>
    <n v="175"/>
    <s v="FLOW"/>
    <m/>
    <m/>
    <m/>
    <m/>
    <s v="NPA"/>
    <s v="MH14LH4492"/>
    <s v="CLASSIC 350 DARK STEALTH BLACK"/>
    <d v="2024-01-31T00:00:00"/>
    <n v="48"/>
    <x v="0"/>
    <x v="0"/>
    <m/>
    <m/>
    <m/>
    <m/>
    <m/>
    <m/>
    <m/>
    <m/>
    <m/>
    <m/>
    <m/>
    <m/>
    <m/>
    <m/>
    <m/>
    <m/>
    <m/>
    <m/>
    <m/>
    <n v="1"/>
    <m/>
    <m/>
    <n v="1"/>
    <m/>
    <m/>
    <m/>
    <m/>
    <m/>
    <m/>
    <m/>
    <m/>
    <m/>
    <m/>
    <m/>
    <m/>
    <m/>
    <m/>
    <m/>
    <m/>
    <m/>
    <m/>
    <m/>
    <m/>
    <m/>
    <m/>
    <m/>
    <m/>
    <m/>
    <m/>
    <m/>
    <m/>
    <m/>
    <m/>
    <m/>
    <m/>
    <m/>
    <m/>
    <m/>
    <m/>
    <m/>
    <m/>
    <m/>
    <m/>
    <m/>
    <m/>
    <m/>
    <m/>
    <m/>
    <m/>
    <m/>
    <m/>
    <m/>
    <m/>
    <m/>
    <m/>
    <m/>
    <m/>
    <m/>
    <m/>
    <m/>
    <m/>
    <m/>
    <m/>
    <m/>
    <m/>
    <m/>
    <m/>
    <m/>
    <m/>
    <m/>
    <m/>
    <m/>
    <m/>
    <m/>
    <x v="3"/>
    <x v="0"/>
    <s v="ZBHT0011"/>
    <s v="G28m-6KVOz"/>
    <s v="Allocated"/>
    <s v="Left Message (LMCB)"/>
    <s v="Visit cm residence address tw 3rd party cm is not at home lm with wife "/>
    <d v="2026-07-07T00:00:00"/>
    <m/>
    <m/>
    <m/>
    <m/>
    <m/>
    <n v="8178"/>
    <n v="43100"/>
  </r>
  <r>
    <n v="464976820"/>
    <s v="GHANSHYAM KAMALAKAR KOLAMBE"/>
    <m/>
    <x v="2"/>
    <m/>
    <m/>
    <m/>
    <m/>
    <n v="6173"/>
    <n v="6144.53"/>
    <n v="6285.53"/>
    <n v="12317.529999999999"/>
    <x v="0"/>
    <x v="1"/>
    <x v="1"/>
    <x v="0"/>
    <n v="153064"/>
    <n v="141"/>
    <n v="0"/>
    <n v="1748.32"/>
    <s v="-"/>
    <n v="5.2727939351901405E-2"/>
    <n v="8.0618363536990433E-3"/>
    <x v="1"/>
    <s v="REPO"/>
    <s v="-"/>
    <s v="REPO"/>
    <m/>
    <m/>
    <s v="CAVA"/>
    <m/>
    <s v="-"/>
    <m/>
    <s v="CHINCHWAD"/>
    <m/>
    <m/>
    <m/>
    <n v="8033.85"/>
    <n v="153064"/>
    <n v="26"/>
    <n v="55"/>
    <s v="FLOW"/>
    <m/>
    <m/>
    <m/>
    <m/>
    <s v="-"/>
    <s v="MH14MB0505"/>
    <s v="KARIZMA XMR"/>
    <d v="2024-12-18T00:00:00"/>
    <n v="48"/>
    <x v="2"/>
    <x v="0"/>
    <m/>
    <m/>
    <m/>
    <m/>
    <m/>
    <m/>
    <m/>
    <m/>
    <m/>
    <m/>
    <m/>
    <m/>
    <m/>
    <m/>
    <m/>
    <m/>
    <m/>
    <m/>
    <m/>
    <m/>
    <m/>
    <m/>
    <m/>
    <m/>
    <m/>
    <m/>
    <m/>
    <m/>
    <m/>
    <m/>
    <m/>
    <m/>
    <m/>
    <m/>
    <m/>
    <m/>
    <m/>
    <m/>
    <m/>
    <m/>
    <m/>
    <m/>
    <m/>
    <m/>
    <m/>
    <m/>
    <m/>
    <m/>
    <m/>
    <m/>
    <m/>
    <m/>
    <m/>
    <m/>
    <m/>
    <m/>
    <m/>
    <m/>
    <m/>
    <m/>
    <m/>
    <m/>
    <m/>
    <m/>
    <m/>
    <m/>
    <m/>
    <m/>
    <m/>
    <m/>
    <m/>
    <m/>
    <m/>
    <m/>
    <m/>
    <m/>
    <m/>
    <m/>
    <m/>
    <m/>
    <m/>
    <m/>
    <m/>
    <m/>
    <m/>
    <m/>
    <m/>
    <m/>
    <m/>
    <m/>
    <m/>
    <n v="1"/>
    <m/>
    <m/>
    <x v="0"/>
    <x v="0"/>
    <s v="ZBHT0011"/>
    <e v="#N/A"/>
    <s v="Allocated"/>
    <e v="#N/A"/>
    <e v="#N/A"/>
    <e v="#N/A"/>
    <m/>
    <m/>
    <m/>
    <m/>
    <m/>
    <n v="6285.53"/>
    <n v="12317.529999999999"/>
  </r>
  <r>
    <n v="465084077"/>
    <s v="NEYAZ AHMAD HASHMI"/>
    <m/>
    <x v="2"/>
    <m/>
    <m/>
    <m/>
    <m/>
    <n v="5940"/>
    <n v="5940"/>
    <n v="5946"/>
    <n v="11880"/>
    <x v="0"/>
    <x v="1"/>
    <x v="1"/>
    <x v="7"/>
    <n v="151026"/>
    <n v="6"/>
    <n v="0"/>
    <n v="450"/>
    <s v="-"/>
    <n v="0.12677751560895592"/>
    <n v="7.9544954865530225E-3"/>
    <x v="1"/>
    <s v="NC"/>
    <s v="-"/>
    <s v="NC"/>
    <s v="Add not found"/>
    <m/>
    <s v="CNAVNA"/>
    <m/>
    <s v="-"/>
    <m/>
    <s v="BHOSARI"/>
    <m/>
    <m/>
    <m/>
    <n v="6396"/>
    <n v="151026"/>
    <n v="26"/>
    <n v="55"/>
    <s v="FLOW"/>
    <m/>
    <m/>
    <m/>
    <m/>
    <s v="REGULAR"/>
    <s v="MH14MB8745"/>
    <s v="YAMAHA YZF R15 V3 DARK KNIGHT"/>
    <d v="2024-12-31T00:00:00"/>
    <n v="48"/>
    <x v="1"/>
    <x v="1"/>
    <m/>
    <m/>
    <m/>
    <m/>
    <m/>
    <m/>
    <m/>
    <m/>
    <m/>
    <m/>
    <m/>
    <m/>
    <m/>
    <m/>
    <m/>
    <m/>
    <m/>
    <m/>
    <m/>
    <m/>
    <m/>
    <m/>
    <m/>
    <m/>
    <m/>
    <m/>
    <m/>
    <m/>
    <m/>
    <m/>
    <m/>
    <m/>
    <m/>
    <m/>
    <m/>
    <m/>
    <m/>
    <n v="1"/>
    <m/>
    <m/>
    <m/>
    <m/>
    <m/>
    <n v="1"/>
    <m/>
    <m/>
    <m/>
    <m/>
    <m/>
    <m/>
    <m/>
    <m/>
    <m/>
    <m/>
    <m/>
    <m/>
    <m/>
    <m/>
    <m/>
    <m/>
    <m/>
    <m/>
    <m/>
    <m/>
    <m/>
    <m/>
    <m/>
    <m/>
    <m/>
    <m/>
    <n v="1"/>
    <m/>
    <m/>
    <m/>
    <m/>
    <m/>
    <m/>
    <m/>
    <m/>
    <m/>
    <m/>
    <m/>
    <m/>
    <m/>
    <m/>
    <m/>
    <m/>
    <m/>
    <m/>
    <m/>
    <m/>
    <m/>
    <m/>
    <m/>
    <x v="1"/>
    <x v="0"/>
    <s v="DUWT0025"/>
    <m/>
    <m/>
    <m/>
    <m/>
    <m/>
    <m/>
    <m/>
    <m/>
    <s v="VYMO"/>
    <m/>
    <n v="5946"/>
    <n v="11880"/>
  </r>
  <r>
    <n v="466843453"/>
    <s v="OMKAR SUNIL KUMBHAR"/>
    <s v="ONLINE"/>
    <x v="6"/>
    <n v="6379"/>
    <m/>
    <m/>
    <m/>
    <n v="6379"/>
    <n v="6339.23"/>
    <n v="6470.23"/>
    <n v="6339.23"/>
    <x v="0"/>
    <x v="0"/>
    <x v="0"/>
    <x v="3"/>
    <n v="149507"/>
    <n v="131"/>
    <n v="0"/>
    <n v="3150"/>
    <s v="25.06.26"/>
    <n v="0.15908719424753168"/>
    <n v="7.8744901984299561E-3"/>
    <x v="0"/>
    <s v="MPTP"/>
    <s v="MPTP"/>
    <s v="MPTP"/>
    <s v="Shifted"/>
    <n v="11"/>
    <m/>
    <m/>
    <s v="-"/>
    <m/>
    <s v="PASHAN"/>
    <m/>
    <m/>
    <m/>
    <n v="6339.23"/>
    <n v="149507"/>
    <n v="26"/>
    <n v="25"/>
    <s v="STABLE"/>
    <m/>
    <m/>
    <m/>
    <m/>
    <s v="REGULAR"/>
    <s v="MH12YP2925"/>
    <s v="BULLET 350 BATTALION BLACK"/>
    <d v="2025-09-09T00:00:00"/>
    <n v="36"/>
    <x v="0"/>
    <x v="0"/>
    <m/>
    <m/>
    <m/>
    <m/>
    <m/>
    <m/>
    <m/>
    <m/>
    <m/>
    <m/>
    <n v="1"/>
    <m/>
    <m/>
    <m/>
    <m/>
    <m/>
    <m/>
    <m/>
    <m/>
    <m/>
    <m/>
    <m/>
    <m/>
    <m/>
    <m/>
    <n v="1"/>
    <m/>
    <m/>
    <m/>
    <m/>
    <m/>
    <m/>
    <m/>
    <m/>
    <m/>
    <m/>
    <m/>
    <m/>
    <m/>
    <m/>
    <n v="1"/>
    <m/>
    <m/>
    <m/>
    <m/>
    <m/>
    <m/>
    <m/>
    <m/>
    <m/>
    <m/>
    <m/>
    <m/>
    <m/>
    <m/>
    <m/>
    <m/>
    <m/>
    <m/>
    <m/>
    <m/>
    <m/>
    <m/>
    <m/>
    <m/>
    <m/>
    <m/>
    <m/>
    <m/>
    <m/>
    <m/>
    <m/>
    <m/>
    <m/>
    <m/>
    <m/>
    <m/>
    <m/>
    <m/>
    <m/>
    <m/>
    <m/>
    <m/>
    <m/>
    <m/>
    <m/>
    <m/>
    <m/>
    <m/>
    <m/>
    <m/>
    <m/>
    <m/>
    <m/>
    <x v="1"/>
    <x v="0"/>
    <s v="DUWT0023"/>
    <s v="kPkA3feZ5i7"/>
    <s v="Allocated"/>
    <s v="Shifted (NC_SFTD)"/>
    <s v="Customer shifted from the given residence address "/>
    <d v="2026-07-04T00:00:00"/>
    <m/>
    <m/>
    <m/>
    <m/>
    <m/>
    <n v="6470.23"/>
    <n v="12718.23"/>
  </r>
  <r>
    <n v="462316792"/>
    <s v="SIDDHANT NILKANTH KADAM"/>
    <s v="ONLINE"/>
    <x v="17"/>
    <n v="15000"/>
    <m/>
    <m/>
    <m/>
    <n v="6747"/>
    <n v="25297"/>
    <n v="5847"/>
    <n v="17044"/>
    <x v="2"/>
    <x v="0"/>
    <x v="0"/>
    <x v="4"/>
    <n v="148268"/>
    <n v="791"/>
    <n v="0"/>
    <n v="4050"/>
    <s v="STABLE"/>
    <n v="0.60557840522470052"/>
    <n v="5.7120906885278315E-2"/>
    <x v="0"/>
    <s v="PAID"/>
    <s v="PAID"/>
    <s v="PAID"/>
    <m/>
    <m/>
    <m/>
    <m/>
    <s v="ELG"/>
    <m/>
    <s v="VELHE"/>
    <m/>
    <m/>
    <m/>
    <n v="25297"/>
    <n v="148268"/>
    <n v="118"/>
    <n v="55"/>
    <s v="STABLE"/>
    <m/>
    <m/>
    <m/>
    <m/>
    <s v="NPA"/>
    <s v="MH12WN7216"/>
    <s v="CLASSIC 350 DARK GUNMETAL GREY"/>
    <d v="2024-03-22T00:00:00"/>
    <n v="48"/>
    <x v="0"/>
    <x v="1"/>
    <m/>
    <m/>
    <m/>
    <m/>
    <m/>
    <m/>
    <m/>
    <m/>
    <m/>
    <m/>
    <m/>
    <m/>
    <m/>
    <m/>
    <m/>
    <m/>
    <m/>
    <m/>
    <m/>
    <m/>
    <m/>
    <m/>
    <m/>
    <m/>
    <m/>
    <m/>
    <m/>
    <m/>
    <n v="1"/>
    <m/>
    <m/>
    <m/>
    <m/>
    <m/>
    <m/>
    <m/>
    <m/>
    <m/>
    <m/>
    <m/>
    <m/>
    <m/>
    <m/>
    <m/>
    <m/>
    <m/>
    <m/>
    <m/>
    <m/>
    <m/>
    <m/>
    <m/>
    <m/>
    <m/>
    <m/>
    <m/>
    <m/>
    <m/>
    <m/>
    <m/>
    <m/>
    <m/>
    <m/>
    <m/>
    <m/>
    <m/>
    <m/>
    <m/>
    <m/>
    <m/>
    <m/>
    <m/>
    <m/>
    <m/>
    <m/>
    <m/>
    <m/>
    <m/>
    <m/>
    <m/>
    <m/>
    <m/>
    <m/>
    <m/>
    <m/>
    <m/>
    <m/>
    <m/>
    <m/>
    <m/>
    <m/>
    <m/>
    <m/>
    <m/>
    <x v="0"/>
    <x v="0"/>
    <s v="DUWT0011"/>
    <s v="BoW87gMZEYtz"/>
    <s v="Allocated"/>
    <e v="#N/A"/>
    <e v="#N/A"/>
    <e v="#N/A"/>
    <m/>
    <m/>
    <m/>
    <m/>
    <m/>
    <n v="5847"/>
    <n v="32044"/>
  </r>
  <r>
    <n v="463487908"/>
    <s v="ZAID BABAMIYA PATHAN"/>
    <s v="ONLINE"/>
    <x v="6"/>
    <n v="6853"/>
    <m/>
    <m/>
    <s v="BANK STABLE 09"/>
    <n v="6694"/>
    <n v="6538"/>
    <n v="6694"/>
    <n v="6379"/>
    <x v="0"/>
    <x v="0"/>
    <x v="0"/>
    <x v="0"/>
    <n v="146274"/>
    <n v="156"/>
    <n v="0"/>
    <n v="0"/>
    <s v="30.06.26"/>
    <n v="5.0388900072910851E-2"/>
    <n v="7.7042090289093047E-3"/>
    <x v="0"/>
    <s v="PAID"/>
    <s v="PTP"/>
    <s v="PAID"/>
    <m/>
    <m/>
    <s v="CAVA"/>
    <m/>
    <s v="-"/>
    <m/>
    <s v="CHIKHALI"/>
    <m/>
    <m/>
    <m/>
    <n v="6538"/>
    <n v="146274"/>
    <n v="26"/>
    <n v="25"/>
    <s v="STABLE"/>
    <m/>
    <m/>
    <m/>
    <m/>
    <s v="REGULAR"/>
    <s v="MH14LR5217"/>
    <s v="CLASSIC 350 CHROME BRONZE"/>
    <d v="2024-07-16T00:00:00"/>
    <n v="48"/>
    <x v="0"/>
    <x v="0"/>
    <m/>
    <m/>
    <m/>
    <m/>
    <m/>
    <m/>
    <m/>
    <m/>
    <m/>
    <m/>
    <m/>
    <m/>
    <m/>
    <m/>
    <m/>
    <m/>
    <m/>
    <m/>
    <m/>
    <n v="1"/>
    <m/>
    <m/>
    <n v="1"/>
    <m/>
    <m/>
    <m/>
    <m/>
    <m/>
    <m/>
    <m/>
    <m/>
    <m/>
    <m/>
    <m/>
    <m/>
    <m/>
    <m/>
    <m/>
    <m/>
    <m/>
    <m/>
    <m/>
    <m/>
    <m/>
    <m/>
    <m/>
    <m/>
    <m/>
    <m/>
    <m/>
    <m/>
    <m/>
    <m/>
    <m/>
    <m/>
    <m/>
    <m/>
    <m/>
    <m/>
    <m/>
    <m/>
    <m/>
    <m/>
    <m/>
    <m/>
    <m/>
    <m/>
    <m/>
    <m/>
    <m/>
    <m/>
    <m/>
    <m/>
    <m/>
    <m/>
    <m/>
    <m/>
    <m/>
    <m/>
    <m/>
    <m/>
    <m/>
    <m/>
    <m/>
    <m/>
    <m/>
    <m/>
    <m/>
    <m/>
    <m/>
    <m/>
    <m/>
    <m/>
    <m/>
    <x v="3"/>
    <x v="0"/>
    <s v="ZBHT0011"/>
    <s v="BoBvnfRpYZz"/>
    <s v="Allocated"/>
    <s v="Left Message (LMCB)"/>
    <s v="Visit cm residence address cm is not at home lm with mother "/>
    <d v="2026-07-07T00:00:00"/>
    <m/>
    <m/>
    <m/>
    <m/>
    <m/>
    <n v="6694"/>
    <n v="13232"/>
  </r>
  <r>
    <n v="467430967"/>
    <s v="ANIKET SADASHIV VITKAR"/>
    <s v="ONLINE"/>
    <x v="7"/>
    <n v="4450"/>
    <m/>
    <m/>
    <m/>
    <n v="4423"/>
    <n v="4423"/>
    <n v="4429"/>
    <n v="4396"/>
    <x v="0"/>
    <x v="0"/>
    <x v="0"/>
    <x v="7"/>
    <n v="141712"/>
    <n v="6"/>
    <n v="0"/>
    <n v="0"/>
    <s v="-"/>
    <n v="0.11895895602066107"/>
    <n v="7.4639298159946089E-3"/>
    <x v="0"/>
    <s v="PAID"/>
    <s v="-"/>
    <s v="PAID"/>
    <m/>
    <m/>
    <m/>
    <m/>
    <s v="-"/>
    <m/>
    <s v="BHOSARI"/>
    <m/>
    <m/>
    <m/>
    <n v="4429"/>
    <n v="141712"/>
    <n v="26"/>
    <n v="25"/>
    <s v="STABLE"/>
    <m/>
    <m/>
    <m/>
    <m/>
    <s v="REGULAR"/>
    <s v="MH14MY4679"/>
    <s v="BULLET 350 BATTALION BLACK"/>
    <d v="2025-12-12T00:00:00"/>
    <n v="48"/>
    <x v="1"/>
    <x v="1"/>
    <m/>
    <m/>
    <m/>
    <m/>
    <m/>
    <m/>
    <m/>
    <m/>
    <m/>
    <m/>
    <m/>
    <m/>
    <m/>
    <m/>
    <m/>
    <m/>
    <m/>
    <m/>
    <m/>
    <m/>
    <m/>
    <m/>
    <m/>
    <m/>
    <m/>
    <m/>
    <m/>
    <m/>
    <m/>
    <m/>
    <m/>
    <m/>
    <m/>
    <m/>
    <m/>
    <m/>
    <m/>
    <n v="1"/>
    <m/>
    <m/>
    <m/>
    <m/>
    <m/>
    <m/>
    <m/>
    <m/>
    <m/>
    <m/>
    <m/>
    <m/>
    <m/>
    <m/>
    <m/>
    <m/>
    <m/>
    <m/>
    <m/>
    <m/>
    <m/>
    <m/>
    <m/>
    <m/>
    <m/>
    <m/>
    <m/>
    <m/>
    <m/>
    <m/>
    <m/>
    <m/>
    <m/>
    <m/>
    <m/>
    <m/>
    <m/>
    <m/>
    <m/>
    <m/>
    <m/>
    <m/>
    <m/>
    <m/>
    <m/>
    <m/>
    <m/>
    <m/>
    <m/>
    <m/>
    <m/>
    <m/>
    <m/>
    <m/>
    <m/>
    <m/>
    <x v="0"/>
    <x v="0"/>
    <s v="DUWT0025"/>
    <m/>
    <m/>
    <m/>
    <m/>
    <m/>
    <m/>
    <m/>
    <m/>
    <m/>
    <m/>
    <n v="4429"/>
    <n v="8846"/>
  </r>
  <r>
    <n v="466697094"/>
    <s v="GAURAV SANTOSH LOLGE"/>
    <s v="ONLINE"/>
    <x v="7"/>
    <n v="4591"/>
    <m/>
    <m/>
    <m/>
    <n v="4591"/>
    <n v="4591"/>
    <n v="4616"/>
    <n v="4591"/>
    <x v="0"/>
    <x v="0"/>
    <x v="0"/>
    <x v="0"/>
    <n v="140485"/>
    <n v="25"/>
    <n v="0"/>
    <n v="2382"/>
    <s v="-"/>
    <n v="4.83946882340189E-2"/>
    <n v="7.3993040829287756E-3"/>
    <x v="0"/>
    <s v="PAID"/>
    <s v="-"/>
    <s v="PAID"/>
    <s v="Shifted"/>
    <m/>
    <s v="CAVNA"/>
    <m/>
    <s v="-"/>
    <m/>
    <s v="CHIKHALI"/>
    <m/>
    <m/>
    <m/>
    <n v="6998"/>
    <n v="140485"/>
    <n v="26"/>
    <n v="25"/>
    <s v="STABLE"/>
    <m/>
    <m/>
    <m/>
    <m/>
    <s v="REGULAR"/>
    <s v="MH14MN9383"/>
    <s v="HUNTER 350 DAPPER GREY"/>
    <d v="2025-08-14T00:00:00"/>
    <n v="48"/>
    <x v="1"/>
    <x v="0"/>
    <m/>
    <m/>
    <m/>
    <m/>
    <m/>
    <m/>
    <m/>
    <m/>
    <m/>
    <m/>
    <m/>
    <m/>
    <m/>
    <m/>
    <m/>
    <m/>
    <m/>
    <m/>
    <m/>
    <m/>
    <m/>
    <m/>
    <m/>
    <m/>
    <m/>
    <m/>
    <m/>
    <m/>
    <m/>
    <m/>
    <m/>
    <n v="1"/>
    <m/>
    <m/>
    <m/>
    <m/>
    <m/>
    <m/>
    <m/>
    <m/>
    <m/>
    <m/>
    <m/>
    <m/>
    <m/>
    <m/>
    <m/>
    <m/>
    <m/>
    <m/>
    <m/>
    <m/>
    <m/>
    <m/>
    <m/>
    <m/>
    <m/>
    <m/>
    <m/>
    <m/>
    <m/>
    <m/>
    <m/>
    <m/>
    <m/>
    <m/>
    <m/>
    <m/>
    <m/>
    <m/>
    <m/>
    <m/>
    <m/>
    <m/>
    <m/>
    <m/>
    <m/>
    <m/>
    <m/>
    <m/>
    <m/>
    <m/>
    <m/>
    <m/>
    <m/>
    <m/>
    <m/>
    <m/>
    <m/>
    <m/>
    <m/>
    <m/>
    <m/>
    <m/>
    <x v="0"/>
    <x v="0"/>
    <s v="ZBHT0011"/>
    <m/>
    <m/>
    <m/>
    <m/>
    <m/>
    <m/>
    <m/>
    <m/>
    <m/>
    <m/>
    <n v="4616"/>
    <n v="9182"/>
  </r>
  <r>
    <n v="467319304"/>
    <s v="MANISHA SANJAY HADIMANI"/>
    <s v="ONLINE"/>
    <x v="6"/>
    <n v="5710"/>
    <m/>
    <m/>
    <m/>
    <n v="5610"/>
    <n v="5160"/>
    <n v="5243"/>
    <n v="5060"/>
    <x v="0"/>
    <x v="0"/>
    <x v="0"/>
    <x v="13"/>
    <n v="138255"/>
    <n v="83"/>
    <n v="0"/>
    <n v="1350"/>
    <s v="-"/>
    <n v="0.11914661909500225"/>
    <n v="7.2818506316355332E-3"/>
    <x v="0"/>
    <s v="PAID"/>
    <s v="-"/>
    <s v="PAID"/>
    <m/>
    <m/>
    <m/>
    <m/>
    <s v="-"/>
    <m/>
    <s v="BIBWEWADI"/>
    <m/>
    <m/>
    <m/>
    <n v="6593"/>
    <n v="138255"/>
    <n v="26"/>
    <n v="25"/>
    <s v="STABLE"/>
    <m/>
    <m/>
    <m/>
    <m/>
    <s v="REGULAR"/>
    <s v="MH12YY0845"/>
    <s v="TVS IQUBE ELECTRIC ST 5 KWH"/>
    <d v="2025-11-21T00:00:00"/>
    <n v="36"/>
    <x v="1"/>
    <x v="1"/>
    <m/>
    <m/>
    <m/>
    <m/>
    <m/>
    <m/>
    <m/>
    <m/>
    <m/>
    <m/>
    <m/>
    <m/>
    <m/>
    <m/>
    <m/>
    <m/>
    <m/>
    <m/>
    <m/>
    <m/>
    <m/>
    <m/>
    <m/>
    <m/>
    <m/>
    <m/>
    <m/>
    <m/>
    <m/>
    <m/>
    <m/>
    <n v="1"/>
    <m/>
    <m/>
    <m/>
    <m/>
    <m/>
    <m/>
    <m/>
    <m/>
    <m/>
    <m/>
    <m/>
    <m/>
    <m/>
    <m/>
    <m/>
    <m/>
    <m/>
    <m/>
    <m/>
    <m/>
    <m/>
    <m/>
    <m/>
    <m/>
    <m/>
    <m/>
    <m/>
    <m/>
    <m/>
    <m/>
    <m/>
    <m/>
    <m/>
    <m/>
    <m/>
    <m/>
    <m/>
    <m/>
    <m/>
    <m/>
    <m/>
    <m/>
    <m/>
    <m/>
    <m/>
    <m/>
    <m/>
    <m/>
    <m/>
    <m/>
    <m/>
    <m/>
    <m/>
    <m/>
    <m/>
    <m/>
    <m/>
    <m/>
    <m/>
    <m/>
    <m/>
    <m/>
    <x v="0"/>
    <x v="0"/>
    <s v="DUWT0031"/>
    <m/>
    <m/>
    <m/>
    <m/>
    <m/>
    <m/>
    <m/>
    <m/>
    <m/>
    <m/>
    <n v="5243"/>
    <n v="10770"/>
  </r>
  <r>
    <n v="466736505"/>
    <s v="CHHAYA DNYANESHWAR PAWAR"/>
    <m/>
    <x v="2"/>
    <m/>
    <m/>
    <m/>
    <m/>
    <n v="4343"/>
    <n v="17372"/>
    <n v="4730"/>
    <n v="21715"/>
    <x v="2"/>
    <x v="1"/>
    <x v="1"/>
    <x v="13"/>
    <n v="137457"/>
    <n v="387"/>
    <n v="0"/>
    <n v="1800"/>
    <s v="-"/>
    <n v="0.75594739995934745"/>
    <n v="5.2955921019570654E-2"/>
    <x v="1"/>
    <s v="-"/>
    <s v="-"/>
    <s v="-"/>
    <m/>
    <m/>
    <m/>
    <m/>
    <s v="ELG"/>
    <m/>
    <s v="PARAVTI"/>
    <m/>
    <m/>
    <m/>
    <n v="17372"/>
    <n v="137457"/>
    <n v="118"/>
    <n v="147"/>
    <s v="FLOW"/>
    <m/>
    <m/>
    <m/>
    <m/>
    <s v="NPA"/>
    <s v="MH12YM2056"/>
    <s v="HONDA UNICORN 2B"/>
    <d v="2025-08-21T00:00:00"/>
    <n v="48"/>
    <x v="0"/>
    <x v="1"/>
    <m/>
    <m/>
    <m/>
    <m/>
    <m/>
    <m/>
    <m/>
    <m/>
    <m/>
    <m/>
    <m/>
    <m/>
    <m/>
    <m/>
    <m/>
    <m/>
    <m/>
    <m/>
    <m/>
    <m/>
    <m/>
    <m/>
    <m/>
    <m/>
    <m/>
    <m/>
    <m/>
    <m/>
    <m/>
    <m/>
    <m/>
    <n v="1"/>
    <m/>
    <m/>
    <m/>
    <m/>
    <m/>
    <m/>
    <m/>
    <m/>
    <m/>
    <m/>
    <m/>
    <m/>
    <m/>
    <m/>
    <m/>
    <m/>
    <m/>
    <m/>
    <m/>
    <m/>
    <m/>
    <m/>
    <m/>
    <m/>
    <m/>
    <m/>
    <m/>
    <m/>
    <m/>
    <m/>
    <m/>
    <m/>
    <m/>
    <m/>
    <m/>
    <m/>
    <m/>
    <m/>
    <m/>
    <m/>
    <m/>
    <m/>
    <m/>
    <m/>
    <m/>
    <m/>
    <m/>
    <m/>
    <m/>
    <m/>
    <m/>
    <m/>
    <m/>
    <m/>
    <m/>
    <m/>
    <m/>
    <m/>
    <m/>
    <m/>
    <m/>
    <m/>
    <x v="0"/>
    <x v="0"/>
    <s v="DUWT0031"/>
    <s v="APAXrrP09z"/>
    <s v="Allocated"/>
    <e v="#N/A"/>
    <e v="#N/A"/>
    <e v="#N/A"/>
    <m/>
    <m/>
    <m/>
    <m/>
    <m/>
    <n v="4730"/>
    <n v="21715"/>
  </r>
  <r>
    <n v="463270101"/>
    <s v="VIKASH GUPTA"/>
    <m/>
    <x v="2"/>
    <m/>
    <m/>
    <m/>
    <m/>
    <n v="5392"/>
    <n v="30105.52"/>
    <n v="5755.5200000000041"/>
    <n v="35497.520000000004"/>
    <x v="5"/>
    <x v="1"/>
    <x v="1"/>
    <x v="11"/>
    <n v="132635.51999999999"/>
    <n v="2610"/>
    <n v="0"/>
    <n v="6750"/>
    <s v="STABLE"/>
    <n v="1"/>
    <n v="5.7975298095828728E-2"/>
    <x v="1"/>
    <s v="NC"/>
    <s v="NC"/>
    <s v="NC"/>
    <m/>
    <m/>
    <m/>
    <m/>
    <s v="-"/>
    <m/>
    <s v="VASULI"/>
    <m/>
    <m/>
    <m/>
    <n v="30105.52"/>
    <n v="132635.51999999999"/>
    <n v="177"/>
    <n v="206"/>
    <s v="FLOW"/>
    <m/>
    <m/>
    <m/>
    <m/>
    <s v="NPA"/>
    <m/>
    <s v="HUNTER 350 DAPPER WHITE"/>
    <d v="2024-06-21T00:00:00"/>
    <n v="48"/>
    <x v="0"/>
    <x v="0"/>
    <m/>
    <m/>
    <m/>
    <m/>
    <m/>
    <m/>
    <m/>
    <m/>
    <m/>
    <m/>
    <m/>
    <m/>
    <m/>
    <m/>
    <m/>
    <m/>
    <m/>
    <m/>
    <m/>
    <m/>
    <m/>
    <m/>
    <m/>
    <m/>
    <m/>
    <n v="1"/>
    <m/>
    <m/>
    <m/>
    <m/>
    <m/>
    <m/>
    <m/>
    <m/>
    <m/>
    <m/>
    <m/>
    <m/>
    <m/>
    <m/>
    <m/>
    <m/>
    <m/>
    <m/>
    <m/>
    <m/>
    <m/>
    <m/>
    <m/>
    <m/>
    <m/>
    <m/>
    <m/>
    <m/>
    <m/>
    <m/>
    <m/>
    <m/>
    <m/>
    <m/>
    <m/>
    <m/>
    <m/>
    <m/>
    <m/>
    <m/>
    <m/>
    <m/>
    <m/>
    <m/>
    <m/>
    <m/>
    <m/>
    <m/>
    <m/>
    <m/>
    <m/>
    <m/>
    <m/>
    <m/>
    <m/>
    <m/>
    <m/>
    <m/>
    <m/>
    <m/>
    <m/>
    <m/>
    <m/>
    <m/>
    <m/>
    <m/>
    <m/>
    <m/>
    <x v="0"/>
    <x v="0"/>
    <s v="ZBHT0010"/>
    <s v="G6t8soeCpDMm"/>
    <e v="#N/A"/>
    <e v="#N/A"/>
    <e v="#N/A"/>
    <e v="#N/A"/>
    <m/>
    <m/>
    <m/>
    <m/>
    <m/>
    <n v="5755.5200000000041"/>
    <n v="35497.520000000004"/>
  </r>
  <r>
    <n v="467872639"/>
    <s v="ANURAG BANSI SHINDE"/>
    <m/>
    <x v="2"/>
    <m/>
    <m/>
    <m/>
    <m/>
    <n v="7083"/>
    <n v="6975"/>
    <n v="7141"/>
    <n v="14058"/>
    <x v="0"/>
    <x v="1"/>
    <x v="1"/>
    <x v="0"/>
    <n v="131899"/>
    <n v="166"/>
    <n v="0"/>
    <n v="0"/>
    <s v="06.06.26"/>
    <n v="4.5436957564002275E-2"/>
    <n v="6.9470819605952422E-3"/>
    <x v="1"/>
    <s v="RTP"/>
    <s v="PAID"/>
    <s v="RTP"/>
    <m/>
    <n v="25"/>
    <s v="CAVNA"/>
    <m/>
    <s v="-"/>
    <m/>
    <s v="CHINCHWAD"/>
    <m/>
    <m/>
    <m/>
    <n v="6975"/>
    <n v="131899"/>
    <n v="26"/>
    <n v="55"/>
    <s v="FLOW"/>
    <m/>
    <m/>
    <m/>
    <m/>
    <s v="REGULAR"/>
    <s v="MH14NC7091"/>
    <s v="PIAGGIO VESPA S 125"/>
    <d v="2026-03-06T00:00:00"/>
    <n v="24"/>
    <x v="0"/>
    <x v="0"/>
    <m/>
    <m/>
    <m/>
    <m/>
    <m/>
    <m/>
    <m/>
    <m/>
    <m/>
    <m/>
    <n v="1"/>
    <m/>
    <m/>
    <m/>
    <m/>
    <m/>
    <m/>
    <m/>
    <m/>
    <m/>
    <m/>
    <m/>
    <n v="1"/>
    <m/>
    <m/>
    <m/>
    <m/>
    <m/>
    <m/>
    <m/>
    <m/>
    <m/>
    <m/>
    <m/>
    <m/>
    <m/>
    <m/>
    <m/>
    <m/>
    <m/>
    <m/>
    <m/>
    <m/>
    <m/>
    <m/>
    <m/>
    <m/>
    <m/>
    <m/>
    <n v="1"/>
    <m/>
    <m/>
    <n v="1"/>
    <m/>
    <m/>
    <m/>
    <m/>
    <m/>
    <m/>
    <m/>
    <m/>
    <n v="1"/>
    <m/>
    <m/>
    <m/>
    <m/>
    <m/>
    <m/>
    <m/>
    <m/>
    <m/>
    <m/>
    <m/>
    <n v="2"/>
    <m/>
    <m/>
    <m/>
    <m/>
    <m/>
    <n v="1"/>
    <m/>
    <m/>
    <m/>
    <m/>
    <m/>
    <n v="1"/>
    <m/>
    <m/>
    <n v="3"/>
    <m/>
    <m/>
    <m/>
    <m/>
    <m/>
    <x v="8"/>
    <x v="0"/>
    <s v="ZBHT0011"/>
    <s v="B6uul1Ryibz"/>
    <s v="Allocated"/>
    <s v="Left Message (LMCB)"/>
    <s v="Visit cm residence address cm is not at home lm with sister "/>
    <d v="2026-07-04T00:00:00"/>
    <m/>
    <m/>
    <m/>
    <m/>
    <m/>
    <n v="7141"/>
    <n v="14058"/>
  </r>
  <r>
    <n v="464438678"/>
    <s v="ROHIT SURESH DHOTRE"/>
    <m/>
    <x v="2"/>
    <m/>
    <m/>
    <m/>
    <s v="BANK RB 28"/>
    <n v="5320"/>
    <n v="5320"/>
    <n v="5428"/>
    <n v="10640"/>
    <x v="0"/>
    <x v="2"/>
    <x v="1"/>
    <x v="8"/>
    <n v="130042"/>
    <n v="108"/>
    <n v="0"/>
    <n v="450"/>
    <s v="-"/>
    <n v="0.13414671924248664"/>
    <n v="6.8492743107963399E-3"/>
    <x v="0"/>
    <s v="PAID"/>
    <s v="-"/>
    <s v="MPTP"/>
    <m/>
    <m/>
    <s v="CAVNA"/>
    <m/>
    <s v="-"/>
    <m/>
    <s v="TALEGAON DABHADE"/>
    <m/>
    <m/>
    <m/>
    <n v="5320"/>
    <n v="130042"/>
    <n v="26"/>
    <n v="55"/>
    <s v="FLOW"/>
    <m/>
    <m/>
    <m/>
    <m/>
    <s v="REGULAR"/>
    <s v="MH14LZ0079"/>
    <s v="BULLET 350 THE STANDARD BLACK"/>
    <d v="2024-10-25T00:00:00"/>
    <n v="48"/>
    <x v="0"/>
    <x v="1"/>
    <m/>
    <m/>
    <m/>
    <m/>
    <m/>
    <m/>
    <m/>
    <m/>
    <m/>
    <m/>
    <m/>
    <m/>
    <m/>
    <m/>
    <m/>
    <m/>
    <m/>
    <m/>
    <m/>
    <n v="1"/>
    <m/>
    <m/>
    <n v="1"/>
    <m/>
    <m/>
    <m/>
    <m/>
    <m/>
    <m/>
    <m/>
    <m/>
    <m/>
    <m/>
    <m/>
    <m/>
    <m/>
    <m/>
    <m/>
    <m/>
    <m/>
    <m/>
    <m/>
    <m/>
    <m/>
    <m/>
    <m/>
    <m/>
    <m/>
    <m/>
    <m/>
    <m/>
    <m/>
    <m/>
    <m/>
    <m/>
    <m/>
    <m/>
    <m/>
    <m/>
    <m/>
    <m/>
    <m/>
    <m/>
    <m/>
    <m/>
    <m/>
    <m/>
    <m/>
    <m/>
    <m/>
    <m/>
    <m/>
    <m/>
    <m/>
    <m/>
    <m/>
    <m/>
    <m/>
    <m/>
    <m/>
    <m/>
    <m/>
    <m/>
    <m/>
    <m/>
    <m/>
    <m/>
    <m/>
    <m/>
    <m/>
    <m/>
    <m/>
    <m/>
    <m/>
    <x v="3"/>
    <x v="0"/>
    <s v="ZBHT0013"/>
    <s v="BP9_EVRv2y1"/>
    <s v="Allocated"/>
    <s v="Shifted (NC_SFTD)"/>
    <s v="Shifted "/>
    <d v="2026-07-07T00:00:00"/>
    <m/>
    <m/>
    <m/>
    <s v="VYMO"/>
    <m/>
    <n v="5428"/>
    <n v="10640"/>
  </r>
  <r>
    <n v="466373007"/>
    <s v="LATA SHASHIKANT SHETE"/>
    <s v="COLLECT"/>
    <x v="18"/>
    <n v="25000"/>
    <m/>
    <m/>
    <m/>
    <n v="4189"/>
    <n v="20941"/>
    <n v="5045"/>
    <n v="130"/>
    <x v="4"/>
    <x v="2"/>
    <x v="0"/>
    <x v="10"/>
    <n v="128814"/>
    <n v="860"/>
    <n v="0"/>
    <n v="4950"/>
    <s v="FLOW"/>
    <n v="0.37832503634521347"/>
    <n v="5.7580738396822304E-2"/>
    <x v="2"/>
    <s v="PAID"/>
    <s v="PTP"/>
    <s v="PAID"/>
    <m/>
    <m/>
    <s v="CAVNA"/>
    <m/>
    <s v="ELG"/>
    <m/>
    <s v="NARAYAN GAON"/>
    <m/>
    <m/>
    <m/>
    <n v="20941"/>
    <n v="128814"/>
    <n v="146"/>
    <n v="25"/>
    <s v="STABLE"/>
    <m/>
    <m/>
    <m/>
    <m/>
    <s v="NPA"/>
    <s v="MH14MM4064"/>
    <s v="SUZUKI GIXXER 150 SF 2"/>
    <d v="2025-06-21T00:00:00"/>
    <n v="48"/>
    <x v="0"/>
    <x v="0"/>
    <m/>
    <m/>
    <m/>
    <m/>
    <n v="2"/>
    <m/>
    <m/>
    <m/>
    <m/>
    <m/>
    <m/>
    <m/>
    <m/>
    <m/>
    <m/>
    <m/>
    <m/>
    <m/>
    <m/>
    <m/>
    <m/>
    <m/>
    <m/>
    <m/>
    <m/>
    <m/>
    <m/>
    <m/>
    <m/>
    <m/>
    <m/>
    <m/>
    <m/>
    <m/>
    <m/>
    <m/>
    <m/>
    <m/>
    <m/>
    <m/>
    <m/>
    <m/>
    <m/>
    <m/>
    <m/>
    <m/>
    <m/>
    <m/>
    <m/>
    <m/>
    <m/>
    <m/>
    <m/>
    <m/>
    <m/>
    <m/>
    <m/>
    <m/>
    <m/>
    <m/>
    <m/>
    <m/>
    <m/>
    <m/>
    <m/>
    <m/>
    <m/>
    <m/>
    <m/>
    <m/>
    <m/>
    <m/>
    <m/>
    <m/>
    <m/>
    <m/>
    <m/>
    <m/>
    <m/>
    <m/>
    <m/>
    <m/>
    <m/>
    <m/>
    <m/>
    <m/>
    <m/>
    <m/>
    <m/>
    <m/>
    <m/>
    <m/>
    <m/>
    <m/>
    <x v="3"/>
    <x v="0"/>
    <s v="ZBHT0021"/>
    <s v="G6BkotlN4NJz"/>
    <s v="Allocated"/>
    <s v="Payment (PAID)"/>
    <s v="Payment (PAID)"/>
    <d v="2026-07-02T00:00:00"/>
    <m/>
    <m/>
    <m/>
    <m/>
    <m/>
    <n v="5045"/>
    <n v="25130"/>
  </r>
  <r>
    <n v="467208132"/>
    <s v="SANTOSH ANANDA INGALE"/>
    <s v="ONLINE"/>
    <x v="6"/>
    <n v="4174"/>
    <m/>
    <m/>
    <s v="BANK STABLE 13"/>
    <n v="4174"/>
    <n v="4101"/>
    <n v="4166"/>
    <n v="4101"/>
    <x v="0"/>
    <x v="0"/>
    <x v="0"/>
    <x v="13"/>
    <n v="128145"/>
    <n v="65"/>
    <n v="0"/>
    <n v="1800"/>
    <s v="-"/>
    <n v="0.11043393370170383"/>
    <n v="6.7493598726334342E-3"/>
    <x v="0"/>
    <s v="PAID"/>
    <s v="-"/>
    <s v="PAID"/>
    <m/>
    <m/>
    <m/>
    <m/>
    <s v="-"/>
    <m/>
    <s v="PARVATI PAYTHA"/>
    <m/>
    <m/>
    <m/>
    <n v="4101"/>
    <n v="128145"/>
    <n v="21"/>
    <n v="20"/>
    <s v="STABLE"/>
    <m/>
    <m/>
    <m/>
    <m/>
    <s v="NPA"/>
    <s v="MH12YW1663"/>
    <s v="ATHER 450 APEX PRO PACK"/>
    <d v="2025-10-31T00:00:00"/>
    <n v="48"/>
    <x v="0"/>
    <x v="1"/>
    <m/>
    <m/>
    <m/>
    <m/>
    <m/>
    <m/>
    <m/>
    <m/>
    <m/>
    <m/>
    <m/>
    <m/>
    <m/>
    <m/>
    <m/>
    <m/>
    <m/>
    <m/>
    <m/>
    <m/>
    <m/>
    <m/>
    <m/>
    <m/>
    <m/>
    <m/>
    <m/>
    <m/>
    <m/>
    <m/>
    <m/>
    <m/>
    <m/>
    <m/>
    <m/>
    <m/>
    <m/>
    <m/>
    <m/>
    <m/>
    <n v="1"/>
    <m/>
    <m/>
    <m/>
    <m/>
    <m/>
    <m/>
    <m/>
    <m/>
    <m/>
    <m/>
    <m/>
    <m/>
    <m/>
    <m/>
    <m/>
    <m/>
    <m/>
    <m/>
    <m/>
    <m/>
    <m/>
    <m/>
    <m/>
    <m/>
    <m/>
    <m/>
    <m/>
    <m/>
    <m/>
    <m/>
    <m/>
    <m/>
    <m/>
    <m/>
    <m/>
    <m/>
    <m/>
    <m/>
    <m/>
    <m/>
    <m/>
    <m/>
    <m/>
    <m/>
    <m/>
    <m/>
    <m/>
    <m/>
    <m/>
    <m/>
    <m/>
    <m/>
    <m/>
    <x v="0"/>
    <x v="0"/>
    <s v="DUWT0031"/>
    <s v="k6Q99fe8t7c"/>
    <s v="Allocated"/>
    <e v="#N/A"/>
    <e v="#N/A"/>
    <e v="#N/A"/>
    <m/>
    <m/>
    <m/>
    <m/>
    <m/>
    <n v="4166"/>
    <n v="8275"/>
  </r>
  <r>
    <n v="462010693"/>
    <s v="ALI MOHAMMAD SHAIKH"/>
    <s v="BRANCH"/>
    <x v="10"/>
    <n v="1500"/>
    <m/>
    <m/>
    <m/>
    <n v="6364"/>
    <n v="12363"/>
    <n v="6409"/>
    <n v="17227"/>
    <x v="1"/>
    <x v="0"/>
    <x v="0"/>
    <x v="0"/>
    <n v="127110"/>
    <n v="410"/>
    <n v="0"/>
    <n v="6750"/>
    <s v="27.06.26"/>
    <n v="0.23090619573404664"/>
    <n v="2.3633595973095552E-2"/>
    <x v="0"/>
    <s v="PTP"/>
    <s v="BPTP"/>
    <s v="PTP"/>
    <s v="Financail problem"/>
    <n v="25"/>
    <s v="CAVNA"/>
    <m/>
    <s v="-"/>
    <m/>
    <s v="NIGADI"/>
    <m/>
    <m/>
    <m/>
    <n v="12363"/>
    <n v="127110"/>
    <n v="57"/>
    <n v="86"/>
    <s v="FLOW"/>
    <m/>
    <m/>
    <m/>
    <m/>
    <s v="NPA"/>
    <s v="MH14LK1686"/>
    <s v="BULLET 350 BLACK GOLD"/>
    <d v="2024-02-23T00:00:00"/>
    <n v="48"/>
    <x v="0"/>
    <x v="0"/>
    <m/>
    <m/>
    <m/>
    <m/>
    <m/>
    <m/>
    <m/>
    <m/>
    <m/>
    <m/>
    <m/>
    <m/>
    <m/>
    <m/>
    <m/>
    <m/>
    <m/>
    <m/>
    <m/>
    <n v="1"/>
    <m/>
    <m/>
    <n v="1"/>
    <m/>
    <m/>
    <m/>
    <m/>
    <m/>
    <m/>
    <m/>
    <m/>
    <m/>
    <m/>
    <m/>
    <m/>
    <m/>
    <m/>
    <m/>
    <m/>
    <m/>
    <m/>
    <m/>
    <m/>
    <m/>
    <m/>
    <m/>
    <m/>
    <m/>
    <m/>
    <m/>
    <m/>
    <m/>
    <m/>
    <m/>
    <m/>
    <m/>
    <m/>
    <m/>
    <m/>
    <m/>
    <m/>
    <m/>
    <m/>
    <m/>
    <m/>
    <m/>
    <m/>
    <n v="1"/>
    <m/>
    <m/>
    <m/>
    <m/>
    <m/>
    <n v="2"/>
    <m/>
    <m/>
    <m/>
    <m/>
    <m/>
    <m/>
    <m/>
    <m/>
    <m/>
    <m/>
    <m/>
    <m/>
    <m/>
    <m/>
    <m/>
    <m/>
    <m/>
    <m/>
    <m/>
    <m/>
    <x v="9"/>
    <x v="0"/>
    <s v="ZBHT0011"/>
    <s v="k2tax_usNM7"/>
    <s v="Allocated"/>
    <s v="Promise To Pay (PTP)"/>
    <s v="Visit cm residence address CAVNA Tw 3rd party cm medical problem cm arrange the fund after 20th "/>
    <d v="2026-07-20T00:00:00"/>
    <m/>
    <m/>
    <m/>
    <m/>
    <m/>
    <n v="6409"/>
    <n v="18727"/>
  </r>
  <r>
    <n v="463887172"/>
    <s v="SHRAVANI JANARDAN SHINDE"/>
    <s v="ONLINE"/>
    <x v="19"/>
    <n v="12000"/>
    <m/>
    <m/>
    <s v="CBC COLL"/>
    <n v="5460"/>
    <n v="5460"/>
    <n v="5465"/>
    <n v="-1080"/>
    <x v="0"/>
    <x v="2"/>
    <x v="0"/>
    <x v="13"/>
    <n v="124785"/>
    <n v="5"/>
    <n v="900"/>
    <n v="450"/>
    <s v="-"/>
    <n v="0.10753832312588953"/>
    <n v="6.5723896500570686E-3"/>
    <x v="0"/>
    <s v="PAID"/>
    <s v="-"/>
    <s v="PTP"/>
    <m/>
    <n v="25"/>
    <s v="CAVA"/>
    <m/>
    <s v="-"/>
    <m/>
    <s v="DHAYARI"/>
    <m/>
    <m/>
    <m/>
    <n v="5915"/>
    <n v="124785"/>
    <n v="26"/>
    <n v="0"/>
    <s v="RB"/>
    <m/>
    <m/>
    <m/>
    <m/>
    <s v="REGULAR"/>
    <s v="MH12XC7868"/>
    <s v="BAJAJ PULSAR N250"/>
    <d v="2024-08-29T00:00:00"/>
    <n v="48"/>
    <x v="1"/>
    <x v="1"/>
    <m/>
    <m/>
    <m/>
    <m/>
    <m/>
    <m/>
    <m/>
    <m/>
    <m/>
    <m/>
    <m/>
    <m/>
    <m/>
    <m/>
    <m/>
    <m/>
    <m/>
    <m/>
    <m/>
    <m/>
    <m/>
    <m/>
    <m/>
    <m/>
    <m/>
    <m/>
    <m/>
    <m/>
    <m/>
    <m/>
    <m/>
    <m/>
    <m/>
    <m/>
    <m/>
    <m/>
    <m/>
    <n v="1"/>
    <m/>
    <m/>
    <m/>
    <m/>
    <m/>
    <m/>
    <m/>
    <m/>
    <m/>
    <m/>
    <m/>
    <m/>
    <m/>
    <m/>
    <m/>
    <m/>
    <m/>
    <m/>
    <m/>
    <m/>
    <m/>
    <m/>
    <m/>
    <m/>
    <m/>
    <m/>
    <m/>
    <m/>
    <m/>
    <m/>
    <m/>
    <m/>
    <m/>
    <m/>
    <m/>
    <m/>
    <m/>
    <m/>
    <m/>
    <m/>
    <m/>
    <m/>
    <m/>
    <m/>
    <m/>
    <m/>
    <m/>
    <m/>
    <m/>
    <m/>
    <m/>
    <m/>
    <m/>
    <m/>
    <m/>
    <m/>
    <x v="0"/>
    <x v="0"/>
    <s v="DUWT0031"/>
    <m/>
    <m/>
    <m/>
    <m/>
    <m/>
    <m/>
    <m/>
    <m/>
    <m/>
    <m/>
    <n v="5465"/>
    <n v="10920"/>
  </r>
  <r>
    <n v="466547882"/>
    <s v="RAJESH MAURYA"/>
    <s v="ONLINE"/>
    <x v="11"/>
    <n v="14692"/>
    <m/>
    <m/>
    <s v="CBC COLL"/>
    <n v="5747"/>
    <n v="5747"/>
    <n v="5747"/>
    <n v="-3198"/>
    <x v="0"/>
    <x v="2"/>
    <x v="0"/>
    <x v="0"/>
    <n v="124468"/>
    <n v="0"/>
    <n v="2248"/>
    <n v="2248"/>
    <s v="-"/>
    <n v="4.2877104709484033E-2"/>
    <n v="6.5556933522723342E-3"/>
    <x v="2"/>
    <s v="PAID"/>
    <s v="-"/>
    <s v="PAID"/>
    <s v="Shifted"/>
    <m/>
    <s v="CAVNA"/>
    <m/>
    <s v="-"/>
    <m/>
    <s v="CHIKHALI"/>
    <m/>
    <m/>
    <m/>
    <n v="7995"/>
    <n v="124468"/>
    <n v="26"/>
    <n v="0"/>
    <s v="RB"/>
    <m/>
    <m/>
    <m/>
    <m/>
    <s v="REGULAR"/>
    <s v="MH14MN2875"/>
    <s v="FZS HYBRID DLX"/>
    <d v="2025-07-21T00:00:00"/>
    <n v="36"/>
    <x v="1"/>
    <x v="0"/>
    <m/>
    <m/>
    <m/>
    <m/>
    <m/>
    <m/>
    <m/>
    <m/>
    <m/>
    <m/>
    <m/>
    <m/>
    <m/>
    <m/>
    <m/>
    <m/>
    <m/>
    <m/>
    <m/>
    <m/>
    <m/>
    <m/>
    <m/>
    <m/>
    <m/>
    <m/>
    <m/>
    <m/>
    <m/>
    <m/>
    <m/>
    <n v="1"/>
    <m/>
    <m/>
    <m/>
    <m/>
    <m/>
    <m/>
    <m/>
    <m/>
    <m/>
    <m/>
    <m/>
    <m/>
    <m/>
    <m/>
    <m/>
    <m/>
    <m/>
    <m/>
    <m/>
    <m/>
    <m/>
    <m/>
    <m/>
    <m/>
    <m/>
    <m/>
    <m/>
    <m/>
    <m/>
    <m/>
    <m/>
    <m/>
    <m/>
    <m/>
    <m/>
    <m/>
    <m/>
    <m/>
    <m/>
    <m/>
    <m/>
    <m/>
    <m/>
    <m/>
    <m/>
    <m/>
    <m/>
    <m/>
    <m/>
    <m/>
    <m/>
    <m/>
    <m/>
    <m/>
    <m/>
    <m/>
    <m/>
    <m/>
    <m/>
    <m/>
    <m/>
    <m/>
    <x v="0"/>
    <x v="0"/>
    <s v="ZBHT0011"/>
    <m/>
    <m/>
    <m/>
    <m/>
    <m/>
    <m/>
    <m/>
    <m/>
    <m/>
    <m/>
    <n v="5747"/>
    <n v="11494"/>
  </r>
  <r>
    <n v="464403745"/>
    <s v="ANKIT RAJKUMAR JAISWAL"/>
    <s v="ONLINE"/>
    <x v="14"/>
    <n v="7866"/>
    <m/>
    <m/>
    <m/>
    <n v="7718"/>
    <n v="7584"/>
    <n v="7729"/>
    <n v="7436"/>
    <x v="0"/>
    <x v="0"/>
    <x v="0"/>
    <x v="0"/>
    <n v="124412"/>
    <n v="145"/>
    <n v="0"/>
    <n v="4950"/>
    <s v="20.06.26"/>
    <n v="4.2857813663884116E-2"/>
    <n v="6.5527438485627277E-3"/>
    <x v="0"/>
    <s v="PTP"/>
    <s v="PTP"/>
    <s v="PTP"/>
    <m/>
    <n v="22"/>
    <s v="CAVA"/>
    <m/>
    <s v="-"/>
    <m/>
    <s v="CHINCHWAD"/>
    <m/>
    <m/>
    <m/>
    <n v="12679"/>
    <n v="124412"/>
    <n v="26"/>
    <n v="25"/>
    <s v="STABLE"/>
    <m/>
    <m/>
    <m/>
    <m/>
    <m/>
    <s v="MH14LZ1613"/>
    <s v="CLASSIC 350 DARK GUNMETAL GREY"/>
    <d v="2024-10-22T00:00:00"/>
    <n v="36"/>
    <x v="1"/>
    <x v="0"/>
    <m/>
    <m/>
    <m/>
    <m/>
    <m/>
    <m/>
    <m/>
    <m/>
    <m/>
    <m/>
    <m/>
    <m/>
    <m/>
    <m/>
    <m/>
    <m/>
    <m/>
    <m/>
    <m/>
    <m/>
    <m/>
    <m/>
    <m/>
    <m/>
    <m/>
    <m/>
    <m/>
    <m/>
    <m/>
    <m/>
    <m/>
    <m/>
    <m/>
    <m/>
    <m/>
    <m/>
    <m/>
    <m/>
    <m/>
    <m/>
    <m/>
    <m/>
    <m/>
    <m/>
    <m/>
    <m/>
    <m/>
    <m/>
    <m/>
    <m/>
    <m/>
    <m/>
    <m/>
    <m/>
    <m/>
    <m/>
    <m/>
    <m/>
    <m/>
    <m/>
    <m/>
    <m/>
    <m/>
    <m/>
    <m/>
    <m/>
    <m/>
    <m/>
    <m/>
    <m/>
    <m/>
    <m/>
    <m/>
    <m/>
    <m/>
    <m/>
    <m/>
    <m/>
    <m/>
    <m/>
    <m/>
    <m/>
    <m/>
    <m/>
    <m/>
    <m/>
    <m/>
    <m/>
    <m/>
    <m/>
    <m/>
    <n v="1"/>
    <m/>
    <m/>
    <x v="0"/>
    <x v="0"/>
    <s v="ZBHT0011"/>
    <m/>
    <m/>
    <m/>
    <m/>
    <m/>
    <m/>
    <m/>
    <m/>
    <m/>
    <m/>
    <n v="7729"/>
    <n v="15302"/>
  </r>
  <r>
    <n v="461753486"/>
    <s v="BALASAHEB RAMCHANDRA ZANJE"/>
    <m/>
    <x v="2"/>
    <m/>
    <m/>
    <m/>
    <m/>
    <n v="6119"/>
    <n v="24476"/>
    <n v="6673"/>
    <n v="30595"/>
    <x v="2"/>
    <x v="1"/>
    <x v="1"/>
    <x v="9"/>
    <n v="124058"/>
    <n v="554"/>
    <n v="0"/>
    <n v="1800"/>
    <s v="FLOW"/>
    <n v="0.33583830989880831"/>
    <n v="4.7793896635645303E-2"/>
    <x v="1"/>
    <s v="RTP"/>
    <s v="RTP"/>
    <s v="RTP"/>
    <s v="Financail problem"/>
    <m/>
    <s v="CAVNA"/>
    <m/>
    <s v="ELG"/>
    <m/>
    <s v="KHALSA"/>
    <m/>
    <m/>
    <m/>
    <n v="24476"/>
    <n v="124058"/>
    <n v="118"/>
    <n v="147"/>
    <s v="FLOW"/>
    <m/>
    <m/>
    <m/>
    <m/>
    <s v="NPA"/>
    <s v="MH12WL6614"/>
    <s v="BULLET 350 THE STANDARD MAROON"/>
    <d v="2024-02-01T00:00:00"/>
    <n v="48"/>
    <x v="0"/>
    <x v="0"/>
    <m/>
    <m/>
    <m/>
    <m/>
    <m/>
    <m/>
    <m/>
    <m/>
    <m/>
    <m/>
    <m/>
    <m/>
    <m/>
    <m/>
    <m/>
    <m/>
    <m/>
    <m/>
    <m/>
    <n v="1"/>
    <m/>
    <m/>
    <n v="1"/>
    <m/>
    <m/>
    <m/>
    <m/>
    <m/>
    <m/>
    <m/>
    <m/>
    <m/>
    <m/>
    <m/>
    <m/>
    <m/>
    <m/>
    <m/>
    <m/>
    <m/>
    <m/>
    <m/>
    <m/>
    <m/>
    <m/>
    <m/>
    <m/>
    <m/>
    <m/>
    <m/>
    <m/>
    <m/>
    <m/>
    <m/>
    <m/>
    <m/>
    <m/>
    <m/>
    <m/>
    <m/>
    <m/>
    <m/>
    <m/>
    <m/>
    <m/>
    <m/>
    <m/>
    <m/>
    <m/>
    <m/>
    <m/>
    <m/>
    <m/>
    <m/>
    <m/>
    <m/>
    <m/>
    <m/>
    <m/>
    <m/>
    <m/>
    <m/>
    <m/>
    <m/>
    <m/>
    <m/>
    <m/>
    <m/>
    <m/>
    <m/>
    <m/>
    <m/>
    <m/>
    <m/>
    <x v="3"/>
    <x v="0"/>
    <s v="ZBHT0024"/>
    <s v="AokKx1Wzcz"/>
    <s v="Allocated"/>
    <s v="Left Message (LMCB)"/>
    <s v="Meet wife "/>
    <d v="2026-07-07T00:00:00"/>
    <m/>
    <m/>
    <m/>
    <m/>
    <m/>
    <n v="6673"/>
    <n v="30595"/>
  </r>
  <r>
    <n v="462935606"/>
    <s v="ADITYA MARUTI KHAWALE"/>
    <m/>
    <x v="2"/>
    <m/>
    <m/>
    <m/>
    <m/>
    <n v="5635"/>
    <n v="16905"/>
    <n v="5852"/>
    <n v="22540"/>
    <x v="3"/>
    <x v="1"/>
    <x v="1"/>
    <x v="0"/>
    <n v="123906"/>
    <n v="217"/>
    <n v="0"/>
    <n v="1350"/>
    <s v="FLOW"/>
    <n v="0.38660700913583945"/>
    <n v="3.9683743375141481E-2"/>
    <x v="1"/>
    <s v="NC"/>
    <s v="NC"/>
    <s v="NC"/>
    <s v="Shifetd"/>
    <m/>
    <s v="CNAVNA"/>
    <m/>
    <s v="ELG"/>
    <m/>
    <s v="CHINCHWAD"/>
    <m/>
    <m/>
    <m/>
    <n v="16905"/>
    <n v="123906"/>
    <n v="87"/>
    <n v="116"/>
    <s v="FLOW"/>
    <m/>
    <m/>
    <m/>
    <m/>
    <s v="REGULAR"/>
    <s v="MH14LN8288"/>
    <s v="BULLET 350 BLACK GOLD"/>
    <d v="2024-05-18T00:00:00"/>
    <n v="48"/>
    <x v="0"/>
    <x v="0"/>
    <m/>
    <m/>
    <m/>
    <m/>
    <n v="1"/>
    <m/>
    <m/>
    <m/>
    <m/>
    <m/>
    <m/>
    <m/>
    <m/>
    <m/>
    <m/>
    <m/>
    <m/>
    <m/>
    <m/>
    <m/>
    <m/>
    <m/>
    <m/>
    <m/>
    <m/>
    <m/>
    <m/>
    <m/>
    <m/>
    <m/>
    <m/>
    <m/>
    <m/>
    <m/>
    <m/>
    <m/>
    <m/>
    <m/>
    <m/>
    <m/>
    <m/>
    <m/>
    <m/>
    <m/>
    <m/>
    <m/>
    <m/>
    <m/>
    <m/>
    <m/>
    <m/>
    <m/>
    <m/>
    <m/>
    <m/>
    <m/>
    <m/>
    <m/>
    <m/>
    <m/>
    <m/>
    <m/>
    <m/>
    <m/>
    <m/>
    <m/>
    <m/>
    <m/>
    <m/>
    <m/>
    <m/>
    <m/>
    <m/>
    <m/>
    <m/>
    <m/>
    <m/>
    <m/>
    <m/>
    <m/>
    <m/>
    <m/>
    <m/>
    <m/>
    <m/>
    <m/>
    <m/>
    <m/>
    <m/>
    <m/>
    <m/>
    <m/>
    <m/>
    <m/>
    <x v="0"/>
    <x v="0"/>
    <s v="ZBHT0011"/>
    <s v="k6fvFRFsSz"/>
    <s v="Allocated"/>
    <s v="Shifted (NC_SFTD)"/>
    <s v="Visit cm residence address cm shifted "/>
    <d v="2026-07-02T00:00:00"/>
    <m/>
    <m/>
    <m/>
    <s v="VYMO"/>
    <m/>
    <n v="5852"/>
    <n v="22540"/>
  </r>
  <r>
    <n v="464026981"/>
    <s v="MANISHA AKSHAY CHOUDHARI"/>
    <s v="ONLINE"/>
    <x v="20"/>
    <n v="8800"/>
    <m/>
    <m/>
    <m/>
    <n v="8648"/>
    <n v="7957"/>
    <n v="8109"/>
    <n v="7805"/>
    <x v="0"/>
    <x v="0"/>
    <x v="0"/>
    <x v="0"/>
    <n v="123872"/>
    <n v="152"/>
    <n v="0"/>
    <n v="6557"/>
    <s v="-"/>
    <n v="4.2671792867027721E-2"/>
    <n v="6.5243022056486692E-3"/>
    <x v="0"/>
    <s v="NC"/>
    <s v="-"/>
    <s v="NC"/>
    <s v="Add not found"/>
    <m/>
    <s v="CNAVNA"/>
    <m/>
    <s v="-"/>
    <m/>
    <s v="KALEWADI"/>
    <m/>
    <m/>
    <m/>
    <n v="7957"/>
    <n v="123872"/>
    <n v="26"/>
    <n v="25"/>
    <s v="STABLE"/>
    <m/>
    <m/>
    <m/>
    <m/>
    <s v="NPA"/>
    <s v="MH14LV4525"/>
    <s v="CLASSIC 350 DARK STEALTH BLACK"/>
    <d v="2024-09-14T00:00:00"/>
    <n v="36"/>
    <x v="0"/>
    <x v="0"/>
    <m/>
    <m/>
    <m/>
    <m/>
    <m/>
    <m/>
    <m/>
    <n v="1"/>
    <m/>
    <m/>
    <m/>
    <m/>
    <m/>
    <m/>
    <m/>
    <m/>
    <m/>
    <m/>
    <m/>
    <m/>
    <m/>
    <m/>
    <m/>
    <m/>
    <m/>
    <m/>
    <m/>
    <m/>
    <n v="1"/>
    <m/>
    <m/>
    <m/>
    <m/>
    <m/>
    <m/>
    <m/>
    <m/>
    <n v="1"/>
    <m/>
    <m/>
    <m/>
    <m/>
    <m/>
    <m/>
    <m/>
    <m/>
    <m/>
    <m/>
    <m/>
    <m/>
    <m/>
    <m/>
    <m/>
    <m/>
    <m/>
    <m/>
    <m/>
    <m/>
    <n v="1"/>
    <m/>
    <m/>
    <m/>
    <m/>
    <m/>
    <m/>
    <m/>
    <m/>
    <m/>
    <m/>
    <m/>
    <m/>
    <m/>
    <m/>
    <m/>
    <m/>
    <m/>
    <m/>
    <m/>
    <m/>
    <m/>
    <m/>
    <m/>
    <m/>
    <m/>
    <m/>
    <m/>
    <m/>
    <m/>
    <m/>
    <m/>
    <m/>
    <m/>
    <m/>
    <m/>
    <x v="4"/>
    <x v="0"/>
    <s v="ZBHT0011"/>
    <s v="k2gfqEz8yZc"/>
    <s v="Allocated"/>
    <s v="Address Not Found (NC_ANF)"/>
    <s v="Visit cm residence address cm address not found short address "/>
    <d v="2026-07-03T00:00:00"/>
    <m/>
    <m/>
    <m/>
    <m/>
    <m/>
    <n v="8109"/>
    <n v="16605"/>
  </r>
  <r>
    <n v="462722443"/>
    <s v="ROHIT ARUN KORKE"/>
    <s v="ONLINE"/>
    <x v="6"/>
    <n v="6200"/>
    <m/>
    <m/>
    <m/>
    <n v="6049"/>
    <n v="5497"/>
    <n v="5582"/>
    <n v="5346"/>
    <x v="0"/>
    <x v="0"/>
    <x v="0"/>
    <x v="6"/>
    <n v="123652"/>
    <n v="85"/>
    <n v="0"/>
    <n v="3600"/>
    <s v="11.06.26"/>
    <n v="8.4337909014338727E-2"/>
    <n v="6.5127148696466457E-3"/>
    <x v="0"/>
    <s v="PAID"/>
    <s v="PAID"/>
    <s v="PAID"/>
    <m/>
    <m/>
    <s v="CAVA"/>
    <m/>
    <s v="-"/>
    <m/>
    <s v="YERWADA"/>
    <m/>
    <m/>
    <m/>
    <n v="9182"/>
    <n v="123652"/>
    <n v="26"/>
    <n v="25"/>
    <s v="STABLE"/>
    <m/>
    <m/>
    <m/>
    <m/>
    <s v="REGULAR"/>
    <s v="MH12WT9992"/>
    <s v="CLASSIC 350 DARK STEALTH BLACK"/>
    <d v="2024-04-29T00:00:00"/>
    <n v="48"/>
    <x v="1"/>
    <x v="1"/>
    <m/>
    <m/>
    <m/>
    <m/>
    <m/>
    <m/>
    <m/>
    <m/>
    <m/>
    <m/>
    <m/>
    <m/>
    <m/>
    <m/>
    <m/>
    <m/>
    <m/>
    <m/>
    <m/>
    <m/>
    <m/>
    <m/>
    <m/>
    <m/>
    <m/>
    <m/>
    <m/>
    <m/>
    <m/>
    <m/>
    <m/>
    <m/>
    <m/>
    <m/>
    <m/>
    <m/>
    <m/>
    <n v="1"/>
    <m/>
    <m/>
    <m/>
    <m/>
    <m/>
    <m/>
    <m/>
    <m/>
    <m/>
    <m/>
    <m/>
    <m/>
    <m/>
    <m/>
    <m/>
    <m/>
    <m/>
    <m/>
    <m/>
    <m/>
    <m/>
    <m/>
    <m/>
    <m/>
    <m/>
    <m/>
    <m/>
    <m/>
    <m/>
    <m/>
    <m/>
    <m/>
    <m/>
    <m/>
    <m/>
    <m/>
    <m/>
    <m/>
    <m/>
    <m/>
    <m/>
    <m/>
    <m/>
    <m/>
    <m/>
    <m/>
    <m/>
    <m/>
    <m/>
    <m/>
    <m/>
    <m/>
    <m/>
    <m/>
    <m/>
    <m/>
    <x v="0"/>
    <x v="0"/>
    <s v="ZBHT0012"/>
    <m/>
    <m/>
    <m/>
    <m/>
    <m/>
    <m/>
    <m/>
    <m/>
    <m/>
    <m/>
    <n v="5582"/>
    <n v="11546"/>
  </r>
  <r>
    <n v="464874675"/>
    <s v="SAVITA MAHADEO GARUD"/>
    <s v="ONLINE"/>
    <x v="21"/>
    <n v="5107"/>
    <m/>
    <m/>
    <m/>
    <n v="5027"/>
    <n v="5026"/>
    <n v="5102"/>
    <n v="4946"/>
    <x v="0"/>
    <x v="0"/>
    <x v="0"/>
    <x v="14"/>
    <n v="123531"/>
    <n v="76"/>
    <n v="0"/>
    <n v="1800"/>
    <s v="10.06.26 13.06.26"/>
    <n v="0.27995947838620633"/>
    <n v="6.5063418348455318E-3"/>
    <x v="0"/>
    <s v="PAID"/>
    <s v="PAID"/>
    <s v="PAID"/>
    <m/>
    <m/>
    <m/>
    <m/>
    <s v="-"/>
    <m/>
    <s v="TALEGAON DABADE"/>
    <m/>
    <m/>
    <m/>
    <n v="6902"/>
    <n v="123531"/>
    <n v="26"/>
    <n v="25"/>
    <s v="STABLE"/>
    <m/>
    <m/>
    <m/>
    <m/>
    <s v="REGULAR"/>
    <s v="MH14ME8150"/>
    <s v="PIAGGIO VESPA SXL 149 ABS RACING 60"/>
    <d v="2024-12-06T00:00:00"/>
    <n v="48"/>
    <x v="1"/>
    <x v="1"/>
    <m/>
    <m/>
    <m/>
    <m/>
    <m/>
    <m/>
    <m/>
    <m/>
    <m/>
    <m/>
    <m/>
    <m/>
    <m/>
    <m/>
    <m/>
    <m/>
    <m/>
    <m/>
    <m/>
    <m/>
    <m/>
    <m/>
    <m/>
    <m/>
    <m/>
    <m/>
    <m/>
    <m/>
    <m/>
    <m/>
    <m/>
    <m/>
    <m/>
    <m/>
    <m/>
    <m/>
    <m/>
    <m/>
    <m/>
    <m/>
    <m/>
    <m/>
    <m/>
    <n v="2"/>
    <m/>
    <m/>
    <m/>
    <m/>
    <m/>
    <m/>
    <m/>
    <m/>
    <m/>
    <m/>
    <m/>
    <m/>
    <m/>
    <m/>
    <m/>
    <m/>
    <m/>
    <m/>
    <m/>
    <m/>
    <m/>
    <m/>
    <m/>
    <m/>
    <m/>
    <m/>
    <m/>
    <m/>
    <m/>
    <m/>
    <m/>
    <m/>
    <m/>
    <m/>
    <m/>
    <m/>
    <m/>
    <m/>
    <m/>
    <m/>
    <m/>
    <m/>
    <m/>
    <m/>
    <m/>
    <m/>
    <m/>
    <n v="1"/>
    <m/>
    <m/>
    <x v="1"/>
    <x v="0"/>
    <s v="DUWT0027"/>
    <m/>
    <m/>
    <m/>
    <m/>
    <m/>
    <m/>
    <m/>
    <m/>
    <m/>
    <m/>
    <n v="5102"/>
    <n v="10053"/>
  </r>
  <r>
    <n v="467352097"/>
    <s v="VARSHA MANGESH KALE"/>
    <s v="ONLINE"/>
    <x v="22"/>
    <n v="6000"/>
    <m/>
    <m/>
    <m/>
    <n v="5980"/>
    <n v="2942"/>
    <n v="3034"/>
    <n v="2922"/>
    <x v="0"/>
    <x v="0"/>
    <x v="0"/>
    <x v="9"/>
    <n v="119886"/>
    <n v="92"/>
    <n v="0"/>
    <n v="1348"/>
    <s v="09.06.26"/>
    <n v="7.5342476729794869E-2"/>
    <n v="6.3143607451756354E-3"/>
    <x v="0"/>
    <s v="PTP"/>
    <s v="PAID"/>
    <s v="PTP"/>
    <m/>
    <n v="26"/>
    <s v="CAVA"/>
    <m/>
    <s v="-"/>
    <m/>
    <s v="SHIRUR"/>
    <m/>
    <m/>
    <m/>
    <n v="4382"/>
    <n v="119886"/>
    <n v="26"/>
    <n v="25"/>
    <s v="STABLE"/>
    <m/>
    <m/>
    <m/>
    <m/>
    <s v="REGULAR"/>
    <s v="MH12YZ5028"/>
    <s v="APACHE RTR 160 4V U626"/>
    <d v="2025-11-27T00:00:00"/>
    <n v="30"/>
    <x v="1"/>
    <x v="0"/>
    <m/>
    <m/>
    <m/>
    <m/>
    <m/>
    <m/>
    <m/>
    <m/>
    <m/>
    <m/>
    <m/>
    <m/>
    <m/>
    <m/>
    <m/>
    <m/>
    <m/>
    <m/>
    <m/>
    <m/>
    <m/>
    <m/>
    <m/>
    <m/>
    <m/>
    <m/>
    <m/>
    <m/>
    <m/>
    <m/>
    <m/>
    <n v="1"/>
    <m/>
    <m/>
    <m/>
    <m/>
    <m/>
    <m/>
    <m/>
    <m/>
    <m/>
    <m/>
    <m/>
    <m/>
    <m/>
    <m/>
    <m/>
    <m/>
    <m/>
    <m/>
    <m/>
    <m/>
    <m/>
    <m/>
    <m/>
    <m/>
    <m/>
    <m/>
    <m/>
    <m/>
    <m/>
    <m/>
    <m/>
    <m/>
    <m/>
    <m/>
    <m/>
    <m/>
    <m/>
    <m/>
    <m/>
    <m/>
    <m/>
    <m/>
    <m/>
    <m/>
    <m/>
    <m/>
    <m/>
    <m/>
    <m/>
    <m/>
    <m/>
    <m/>
    <m/>
    <m/>
    <m/>
    <m/>
    <m/>
    <m/>
    <m/>
    <m/>
    <m/>
    <m/>
    <x v="0"/>
    <x v="0"/>
    <s v="ZBHT0024"/>
    <m/>
    <m/>
    <m/>
    <m/>
    <m/>
    <m/>
    <m/>
    <m/>
    <m/>
    <m/>
    <n v="3034"/>
    <n v="8922"/>
  </r>
  <r>
    <n v="466423164"/>
    <s v="RAHUL AMKAPRASAD VARUN"/>
    <m/>
    <x v="2"/>
    <m/>
    <m/>
    <m/>
    <m/>
    <n v="5419"/>
    <n v="10792"/>
    <n v="5638"/>
    <n v="16211"/>
    <x v="1"/>
    <x v="1"/>
    <x v="1"/>
    <x v="0"/>
    <n v="117677"/>
    <n v="265"/>
    <n v="0"/>
    <n v="4050"/>
    <s v="30.06.26"/>
    <n v="0.21377034376048623"/>
    <n v="2.1879715784170917E-2"/>
    <x v="0"/>
    <s v="PTP"/>
    <s v="OS"/>
    <s v="PTP"/>
    <m/>
    <n v="27"/>
    <s v="CAVNA"/>
    <m/>
    <s v="-"/>
    <m/>
    <s v="AKURDI"/>
    <m/>
    <m/>
    <m/>
    <n v="10792"/>
    <n v="117677"/>
    <n v="57"/>
    <n v="86"/>
    <s v="FLOW"/>
    <m/>
    <m/>
    <m/>
    <m/>
    <s v="NPA"/>
    <s v="MH14MM8793"/>
    <s v="BAJAJ PULSAR 220 F UG"/>
    <d v="2025-06-29T00:00:00"/>
    <n v="36"/>
    <x v="0"/>
    <x v="0"/>
    <m/>
    <m/>
    <m/>
    <m/>
    <m/>
    <m/>
    <m/>
    <m/>
    <m/>
    <m/>
    <n v="1"/>
    <m/>
    <m/>
    <m/>
    <m/>
    <m/>
    <m/>
    <m/>
    <m/>
    <m/>
    <m/>
    <m/>
    <m/>
    <m/>
    <m/>
    <m/>
    <m/>
    <m/>
    <m/>
    <m/>
    <m/>
    <m/>
    <m/>
    <m/>
    <m/>
    <m/>
    <m/>
    <m/>
    <m/>
    <m/>
    <m/>
    <m/>
    <m/>
    <n v="1"/>
    <m/>
    <m/>
    <m/>
    <m/>
    <m/>
    <m/>
    <m/>
    <m/>
    <m/>
    <m/>
    <m/>
    <m/>
    <m/>
    <m/>
    <n v="1"/>
    <m/>
    <m/>
    <m/>
    <m/>
    <m/>
    <m/>
    <m/>
    <m/>
    <n v="1"/>
    <m/>
    <m/>
    <m/>
    <m/>
    <m/>
    <n v="2"/>
    <m/>
    <m/>
    <m/>
    <m/>
    <m/>
    <m/>
    <m/>
    <m/>
    <m/>
    <m/>
    <m/>
    <n v="1"/>
    <m/>
    <m/>
    <n v="2"/>
    <m/>
    <m/>
    <m/>
    <m/>
    <m/>
    <x v="2"/>
    <x v="0"/>
    <s v="ZBHT0011"/>
    <s v="B2v5j_qkn4z"/>
    <s v="Allocated"/>
    <s v="Left Message (LMCB)"/>
    <s v="Visit cm residence address cm gone to the village lm with relative 6"/>
    <d v="2026-07-04T00:00:00"/>
    <m/>
    <m/>
    <m/>
    <s v="VYMO"/>
    <m/>
    <n v="5638"/>
    <n v="16211"/>
  </r>
  <r>
    <n v="464450501"/>
    <s v="NAMDEV SHANKAR PAWAR"/>
    <m/>
    <x v="2"/>
    <m/>
    <m/>
    <m/>
    <m/>
    <n v="6669"/>
    <n v="19849"/>
    <n v="7382"/>
    <n v="26518"/>
    <x v="3"/>
    <x v="1"/>
    <x v="1"/>
    <x v="2"/>
    <n v="116410"/>
    <n v="871"/>
    <n v="0"/>
    <n v="6742"/>
    <s v="18.06.26"/>
    <n v="0.33835661578160248"/>
    <n v="3.7282977146386939E-2"/>
    <x v="0"/>
    <s v="PTP"/>
    <s v="BPTP"/>
    <s v="PTP"/>
    <m/>
    <n v="18"/>
    <s v="CAVA"/>
    <m/>
    <s v="ELG"/>
    <m/>
    <s v="MOSHI"/>
    <m/>
    <m/>
    <m/>
    <n v="19849"/>
    <n v="116410"/>
    <n v="87"/>
    <n v="116"/>
    <s v="FLOW"/>
    <m/>
    <m/>
    <m/>
    <m/>
    <s v="NPA"/>
    <s v="MH14LZ0307"/>
    <s v="BAJAJ KTM DUKE 200 ABS"/>
    <d v="2024-10-26T00:00:00"/>
    <n v="36"/>
    <x v="0"/>
    <x v="1"/>
    <m/>
    <m/>
    <m/>
    <m/>
    <m/>
    <m/>
    <m/>
    <m/>
    <m/>
    <m/>
    <m/>
    <m/>
    <m/>
    <m/>
    <m/>
    <m/>
    <m/>
    <m/>
    <m/>
    <m/>
    <m/>
    <m/>
    <m/>
    <m/>
    <m/>
    <n v="1"/>
    <m/>
    <m/>
    <m/>
    <m/>
    <m/>
    <m/>
    <m/>
    <m/>
    <m/>
    <m/>
    <m/>
    <m/>
    <m/>
    <m/>
    <m/>
    <m/>
    <m/>
    <m/>
    <m/>
    <m/>
    <m/>
    <m/>
    <m/>
    <m/>
    <m/>
    <m/>
    <m/>
    <m/>
    <m/>
    <m/>
    <m/>
    <m/>
    <m/>
    <m/>
    <m/>
    <m/>
    <m/>
    <m/>
    <m/>
    <m/>
    <m/>
    <m/>
    <m/>
    <m/>
    <m/>
    <m/>
    <m/>
    <m/>
    <m/>
    <m/>
    <m/>
    <m/>
    <m/>
    <m/>
    <m/>
    <m/>
    <m/>
    <m/>
    <m/>
    <m/>
    <m/>
    <m/>
    <m/>
    <m/>
    <m/>
    <m/>
    <m/>
    <m/>
    <x v="0"/>
    <x v="0"/>
    <s v="ZBHT0009"/>
    <s v="GPJBWCgJQuom"/>
    <s v="Allocated"/>
    <e v="#N/A"/>
    <e v="#N/A"/>
    <e v="#N/A"/>
    <m/>
    <m/>
    <m/>
    <m/>
    <m/>
    <n v="7382"/>
    <n v="26518"/>
  </r>
  <r>
    <n v="462692295"/>
    <s v="PETENINUO PFITHU"/>
    <m/>
    <x v="2"/>
    <m/>
    <m/>
    <m/>
    <m/>
    <n v="5068"/>
    <n v="25266"/>
    <n v="5987"/>
    <n v="30334"/>
    <x v="4"/>
    <x v="1"/>
    <x v="1"/>
    <x v="12"/>
    <n v="116146"/>
    <n v="993"/>
    <n v="0"/>
    <n v="3150"/>
    <s v="FLOW"/>
    <n v="0.52791243960444156"/>
    <n v="5.1918055815651433E-2"/>
    <x v="1"/>
    <s v="NC"/>
    <s v="NC"/>
    <s v="NC"/>
    <s v="Shifted"/>
    <m/>
    <s v="CNAVNA"/>
    <m/>
    <s v="ELG"/>
    <m/>
    <s v="WAKAD"/>
    <m/>
    <m/>
    <m/>
    <n v="25266"/>
    <n v="116146"/>
    <n v="146"/>
    <n v="175"/>
    <s v="FLOW"/>
    <m/>
    <m/>
    <m/>
    <m/>
    <s v="NPA"/>
    <s v="MH14LN2332"/>
    <s v="SUZUKI GIXXER 150 SF"/>
    <d v="2024-04-25T00:00:00"/>
    <n v="48"/>
    <x v="0"/>
    <x v="0"/>
    <m/>
    <m/>
    <m/>
    <m/>
    <m/>
    <m/>
    <m/>
    <n v="1"/>
    <m/>
    <m/>
    <m/>
    <m/>
    <m/>
    <m/>
    <m/>
    <m/>
    <m/>
    <m/>
    <m/>
    <m/>
    <m/>
    <m/>
    <m/>
    <m/>
    <m/>
    <m/>
    <m/>
    <m/>
    <m/>
    <m/>
    <m/>
    <m/>
    <m/>
    <m/>
    <m/>
    <m/>
    <m/>
    <m/>
    <m/>
    <m/>
    <m/>
    <m/>
    <m/>
    <n v="2"/>
    <m/>
    <m/>
    <m/>
    <m/>
    <m/>
    <m/>
    <m/>
    <m/>
    <m/>
    <m/>
    <m/>
    <m/>
    <m/>
    <m/>
    <m/>
    <m/>
    <m/>
    <m/>
    <m/>
    <m/>
    <m/>
    <m/>
    <m/>
    <m/>
    <m/>
    <m/>
    <m/>
    <m/>
    <m/>
    <m/>
    <m/>
    <m/>
    <m/>
    <m/>
    <m/>
    <m/>
    <m/>
    <m/>
    <m/>
    <m/>
    <m/>
    <m/>
    <m/>
    <m/>
    <m/>
    <m/>
    <m/>
    <m/>
    <m/>
    <m/>
    <x v="1"/>
    <x v="0"/>
    <s v="DUWT0030"/>
    <s v="G2TtfJBEOz"/>
    <s v="Allocated"/>
    <s v="Shifted (NC_SFTD)"/>
    <s v="We had visited to customer but customer shifted "/>
    <d v="2026-07-03T00:00:00"/>
    <m/>
    <m/>
    <m/>
    <m/>
    <m/>
    <n v="5987"/>
    <n v="30334"/>
  </r>
  <r>
    <n v="462452784"/>
    <s v="SHANKAR RAMCHANDRA GONATE"/>
    <s v="ONLINE"/>
    <x v="5"/>
    <n v="6200"/>
    <m/>
    <m/>
    <m/>
    <n v="5834"/>
    <n v="5262.6"/>
    <n v="5364.6"/>
    <n v="4896.6000000000004"/>
    <x v="0"/>
    <x v="0"/>
    <x v="0"/>
    <x v="8"/>
    <n v="115499"/>
    <n v="102"/>
    <n v="0"/>
    <n v="4175.8100000000004"/>
    <s v="20.06.26"/>
    <n v="0.11914467576466038"/>
    <n v="6.0832987313534587E-3"/>
    <x v="0"/>
    <s v="PTP"/>
    <s v="PTP"/>
    <s v="PTP"/>
    <m/>
    <n v="20"/>
    <s v="CAVA"/>
    <m/>
    <s v="-"/>
    <m/>
    <s v="JOVN"/>
    <m/>
    <m/>
    <m/>
    <n v="5262.6"/>
    <n v="115499"/>
    <n v="26"/>
    <n v="25"/>
    <s v="STABLE"/>
    <m/>
    <m/>
    <m/>
    <m/>
    <s v="REGULAR"/>
    <s v="MH14LM4889"/>
    <s v="CLASSIC 350 HALCYON BLACK"/>
    <d v="2024-04-04T00:00:00"/>
    <n v="48"/>
    <x v="0"/>
    <x v="1"/>
    <m/>
    <m/>
    <m/>
    <m/>
    <m/>
    <m/>
    <m/>
    <m/>
    <m/>
    <m/>
    <n v="1"/>
    <m/>
    <m/>
    <m/>
    <m/>
    <m/>
    <m/>
    <m/>
    <m/>
    <m/>
    <m/>
    <m/>
    <m/>
    <m/>
    <m/>
    <m/>
    <m/>
    <m/>
    <m/>
    <m/>
    <m/>
    <m/>
    <m/>
    <m/>
    <m/>
    <m/>
    <m/>
    <m/>
    <m/>
    <m/>
    <m/>
    <m/>
    <m/>
    <m/>
    <m/>
    <m/>
    <m/>
    <m/>
    <m/>
    <m/>
    <m/>
    <m/>
    <m/>
    <m/>
    <m/>
    <m/>
    <m/>
    <m/>
    <m/>
    <m/>
    <m/>
    <m/>
    <m/>
    <m/>
    <m/>
    <m/>
    <m/>
    <m/>
    <m/>
    <m/>
    <m/>
    <m/>
    <m/>
    <m/>
    <m/>
    <m/>
    <m/>
    <m/>
    <m/>
    <m/>
    <m/>
    <m/>
    <m/>
    <m/>
    <m/>
    <m/>
    <m/>
    <m/>
    <m/>
    <m/>
    <m/>
    <m/>
    <m/>
    <m/>
    <x v="0"/>
    <x v="0"/>
    <s v="ZBHT0013"/>
    <s v="AocUMVcK4z"/>
    <s v="Allocated"/>
    <s v="Promise To Pay (PTP)"/>
    <s v="Ptp"/>
    <d v="2026-07-15T00:00:00"/>
    <m/>
    <m/>
    <m/>
    <m/>
    <m/>
    <n v="5364.6"/>
    <n v="11096.6"/>
  </r>
  <r>
    <n v="466451184"/>
    <s v="KIRAN SHANTARAM DAUNDKAR"/>
    <m/>
    <x v="2"/>
    <m/>
    <m/>
    <m/>
    <m/>
    <n v="4588"/>
    <n v="4555"/>
    <n v="4589"/>
    <n v="9143"/>
    <x v="0"/>
    <x v="1"/>
    <x v="1"/>
    <x v="11"/>
    <n v="114498"/>
    <n v="34"/>
    <n v="0"/>
    <n v="900"/>
    <s v="-"/>
    <n v="9.1675711961411291E-2"/>
    <n v="6.03057635254425E-3"/>
    <x v="0"/>
    <s v="PTP"/>
    <s v="-"/>
    <s v="PTP"/>
    <m/>
    <n v="31"/>
    <s v="CAVA"/>
    <m/>
    <s v="-"/>
    <m/>
    <s v="AKURDI"/>
    <m/>
    <m/>
    <m/>
    <n v="4555"/>
    <n v="114498"/>
    <n v="26"/>
    <n v="55"/>
    <s v="FLOW"/>
    <m/>
    <m/>
    <m/>
    <m/>
    <s v="REGULAR"/>
    <s v="MH14MN0336"/>
    <s v="TVS RONIN DS"/>
    <d v="2025-07-03T00:00:00"/>
    <n v="42"/>
    <x v="0"/>
    <x v="0"/>
    <m/>
    <m/>
    <m/>
    <m/>
    <m/>
    <m/>
    <m/>
    <m/>
    <m/>
    <m/>
    <m/>
    <m/>
    <m/>
    <m/>
    <m/>
    <m/>
    <m/>
    <m/>
    <m/>
    <m/>
    <m/>
    <m/>
    <m/>
    <m/>
    <m/>
    <m/>
    <m/>
    <m/>
    <m/>
    <m/>
    <m/>
    <m/>
    <m/>
    <m/>
    <m/>
    <m/>
    <m/>
    <m/>
    <m/>
    <m/>
    <m/>
    <m/>
    <m/>
    <m/>
    <m/>
    <m/>
    <m/>
    <m/>
    <m/>
    <m/>
    <m/>
    <m/>
    <m/>
    <m/>
    <m/>
    <m/>
    <m/>
    <m/>
    <m/>
    <m/>
    <m/>
    <m/>
    <m/>
    <m/>
    <m/>
    <m/>
    <m/>
    <m/>
    <m/>
    <m/>
    <m/>
    <m/>
    <m/>
    <m/>
    <m/>
    <m/>
    <m/>
    <m/>
    <m/>
    <m/>
    <m/>
    <m/>
    <m/>
    <m/>
    <m/>
    <m/>
    <m/>
    <m/>
    <m/>
    <m/>
    <m/>
    <m/>
    <m/>
    <m/>
    <x v="5"/>
    <x v="1"/>
    <s v="ZBHT0010"/>
    <s v="GoAcJHhBNNz"/>
    <s v="Allocated"/>
    <e v="#N/A"/>
    <e v="#N/A"/>
    <e v="#N/A"/>
    <m/>
    <m/>
    <m/>
    <m/>
    <m/>
    <n v="4589"/>
    <n v="9143"/>
  </r>
  <r>
    <n v="460938565"/>
    <s v="GANESH NARAYAN JADHAV"/>
    <s v="ONLINE"/>
    <x v="16"/>
    <n v="6800"/>
    <m/>
    <m/>
    <m/>
    <n v="6709"/>
    <n v="5714"/>
    <n v="5791"/>
    <n v="5623"/>
    <x v="0"/>
    <x v="0"/>
    <x v="0"/>
    <x v="15"/>
    <n v="114416"/>
    <n v="77"/>
    <n v="0"/>
    <n v="6750"/>
    <s v="-"/>
    <n v="0.13685202287745374"/>
    <n v="6.0262574363980411E-3"/>
    <x v="0"/>
    <s v="PAID"/>
    <s v="-"/>
    <s v="PAID"/>
    <m/>
    <m/>
    <s v="CAVNA"/>
    <m/>
    <s v="-"/>
    <m/>
    <s v="KALEWADI"/>
    <m/>
    <m/>
    <m/>
    <n v="5714"/>
    <n v="114416"/>
    <n v="26"/>
    <n v="25"/>
    <s v="STABLE"/>
    <m/>
    <m/>
    <m/>
    <m/>
    <m/>
    <s v="MH14LF4937"/>
    <s v="BULLET 350 BLACK GOLD"/>
    <d v="2023-11-30T00:00:00"/>
    <n v="48"/>
    <x v="1"/>
    <x v="0"/>
    <m/>
    <m/>
    <m/>
    <m/>
    <m/>
    <m/>
    <m/>
    <m/>
    <m/>
    <m/>
    <m/>
    <m/>
    <m/>
    <m/>
    <m/>
    <m/>
    <m/>
    <m/>
    <m/>
    <m/>
    <m/>
    <m/>
    <m/>
    <m/>
    <m/>
    <m/>
    <m/>
    <m/>
    <m/>
    <m/>
    <m/>
    <m/>
    <m/>
    <m/>
    <m/>
    <m/>
    <m/>
    <m/>
    <m/>
    <m/>
    <m/>
    <m/>
    <m/>
    <m/>
    <m/>
    <m/>
    <m/>
    <m/>
    <m/>
    <m/>
    <m/>
    <m/>
    <m/>
    <m/>
    <m/>
    <m/>
    <m/>
    <m/>
    <m/>
    <m/>
    <m/>
    <m/>
    <m/>
    <m/>
    <m/>
    <m/>
    <m/>
    <m/>
    <m/>
    <m/>
    <m/>
    <m/>
    <m/>
    <m/>
    <m/>
    <m/>
    <m/>
    <m/>
    <m/>
    <m/>
    <m/>
    <m/>
    <m/>
    <m/>
    <m/>
    <m/>
    <m/>
    <m/>
    <m/>
    <m/>
    <m/>
    <n v="1"/>
    <m/>
    <m/>
    <x v="0"/>
    <x v="0"/>
    <s v="ZBHT0015"/>
    <m/>
    <m/>
    <m/>
    <m/>
    <m/>
    <m/>
    <m/>
    <m/>
    <m/>
    <m/>
    <n v="5791"/>
    <n v="12423"/>
  </r>
  <r>
    <n v="463860514"/>
    <s v="MANASI SANTOSH SHINDE"/>
    <s v="ONLINE"/>
    <x v="0"/>
    <n v="5151"/>
    <m/>
    <m/>
    <m/>
    <n v="5026"/>
    <n v="4659.29"/>
    <n v="4784.29"/>
    <n v="4534.2900000000009"/>
    <x v="0"/>
    <x v="0"/>
    <x v="0"/>
    <x v="0"/>
    <n v="112957"/>
    <n v="125"/>
    <n v="0"/>
    <n v="6728"/>
    <s v="17.06.26"/>
    <n v="3.8911761389828617E-2"/>
    <n v="5.949412330820982E-3"/>
    <x v="0"/>
    <s v="PAID"/>
    <s v="MPTP"/>
    <s v="PAID"/>
    <m/>
    <m/>
    <s v="CAVNA"/>
    <m/>
    <s v="-"/>
    <m/>
    <s v="CHINCHWAD"/>
    <m/>
    <m/>
    <m/>
    <n v="4659.29"/>
    <n v="112957"/>
    <n v="26"/>
    <n v="25"/>
    <s v="STABLE"/>
    <m/>
    <m/>
    <m/>
    <m/>
    <s v="REGULAR"/>
    <m/>
    <s v="PIAGGIO VESPA SXL 149 ABS RACING 60"/>
    <d v="2024-08-26T00:00:00"/>
    <n v="48"/>
    <x v="0"/>
    <x v="0"/>
    <m/>
    <m/>
    <m/>
    <m/>
    <m/>
    <m/>
    <m/>
    <m/>
    <m/>
    <m/>
    <n v="1"/>
    <m/>
    <m/>
    <m/>
    <m/>
    <m/>
    <m/>
    <m/>
    <m/>
    <m/>
    <m/>
    <m/>
    <m/>
    <m/>
    <m/>
    <m/>
    <m/>
    <m/>
    <m/>
    <m/>
    <m/>
    <m/>
    <m/>
    <m/>
    <m/>
    <m/>
    <m/>
    <m/>
    <m/>
    <m/>
    <m/>
    <m/>
    <m/>
    <m/>
    <m/>
    <m/>
    <n v="1"/>
    <m/>
    <m/>
    <m/>
    <m/>
    <m/>
    <m/>
    <m/>
    <m/>
    <m/>
    <m/>
    <m/>
    <m/>
    <m/>
    <m/>
    <m/>
    <m/>
    <m/>
    <m/>
    <m/>
    <m/>
    <m/>
    <m/>
    <m/>
    <m/>
    <m/>
    <m/>
    <m/>
    <m/>
    <m/>
    <m/>
    <m/>
    <m/>
    <m/>
    <m/>
    <m/>
    <m/>
    <m/>
    <m/>
    <m/>
    <m/>
    <m/>
    <m/>
    <m/>
    <m/>
    <m/>
    <m/>
    <m/>
    <x v="3"/>
    <x v="0"/>
    <s v="ZBHT0011"/>
    <s v="AoEbI5eFP5m"/>
    <s v="Allocated"/>
    <s v="Left Message (LMCB)"/>
    <s v="Visit cm residence address cm not living this address lm with cm relative member "/>
    <d v="2026-07-04T00:00:00"/>
    <m/>
    <m/>
    <m/>
    <m/>
    <m/>
    <n v="4784.29"/>
    <n v="9685.2900000000009"/>
  </r>
  <r>
    <n v="466677362"/>
    <s v="VINAYAK SATHE"/>
    <m/>
    <x v="2"/>
    <m/>
    <m/>
    <m/>
    <m/>
    <n v="4313"/>
    <n v="25878"/>
    <n v="5195"/>
    <n v="30191"/>
    <x v="5"/>
    <x v="1"/>
    <x v="1"/>
    <x v="8"/>
    <n v="112838"/>
    <n v="882"/>
    <n v="0"/>
    <n v="3600"/>
    <s v="FLOW"/>
    <n v="0.5033749111249165"/>
    <n v="4.9321755488553311E-2"/>
    <x v="0"/>
    <s v="NC"/>
    <s v="NC"/>
    <s v="NC"/>
    <s v="Add not found"/>
    <m/>
    <s v="CAVNA"/>
    <m/>
    <s v="ELG"/>
    <m/>
    <s v="LONAVALA"/>
    <m/>
    <m/>
    <m/>
    <n v="25878"/>
    <n v="112838"/>
    <n v="177"/>
    <n v="206"/>
    <s v="FLOW"/>
    <m/>
    <m/>
    <m/>
    <m/>
    <s v="NPA"/>
    <s v="MH14MP4519"/>
    <s v="HONDA SP 125 DLX 2B"/>
    <d v="2025-08-11T00:00:00"/>
    <n v="36"/>
    <x v="0"/>
    <x v="1"/>
    <m/>
    <m/>
    <m/>
    <m/>
    <m/>
    <m/>
    <m/>
    <m/>
    <m/>
    <m/>
    <m/>
    <m/>
    <m/>
    <m/>
    <m/>
    <m/>
    <m/>
    <m/>
    <m/>
    <m/>
    <m/>
    <m/>
    <m/>
    <m/>
    <m/>
    <m/>
    <m/>
    <m/>
    <m/>
    <m/>
    <m/>
    <m/>
    <m/>
    <m/>
    <m/>
    <m/>
    <m/>
    <n v="1"/>
    <m/>
    <m/>
    <m/>
    <m/>
    <m/>
    <m/>
    <m/>
    <m/>
    <m/>
    <m/>
    <m/>
    <m/>
    <m/>
    <m/>
    <m/>
    <m/>
    <m/>
    <m/>
    <m/>
    <m/>
    <m/>
    <m/>
    <m/>
    <m/>
    <m/>
    <m/>
    <m/>
    <m/>
    <m/>
    <m/>
    <m/>
    <m/>
    <m/>
    <m/>
    <m/>
    <m/>
    <m/>
    <m/>
    <m/>
    <m/>
    <m/>
    <m/>
    <m/>
    <m/>
    <m/>
    <m/>
    <m/>
    <m/>
    <m/>
    <m/>
    <m/>
    <m/>
    <m/>
    <m/>
    <m/>
    <m/>
    <x v="0"/>
    <x v="0"/>
    <s v="ZBHT0013"/>
    <s v="A6W1UcFBa7"/>
    <s v="Allocated"/>
    <e v="#N/A"/>
    <e v="#N/A"/>
    <e v="#N/A"/>
    <m/>
    <m/>
    <m/>
    <m/>
    <m/>
    <n v="5195"/>
    <n v="30191"/>
  </r>
  <r>
    <n v="461374988"/>
    <s v="ROHAN RAHUL MANE"/>
    <s v="ONLINE"/>
    <x v="22"/>
    <n v="6483"/>
    <m/>
    <m/>
    <m/>
    <n v="6324"/>
    <n v="5671.61"/>
    <n v="5743.61"/>
    <n v="5512.6100000000006"/>
    <x v="0"/>
    <x v="0"/>
    <x v="0"/>
    <x v="3"/>
    <n v="111761"/>
    <n v="72"/>
    <n v="0"/>
    <n v="6750"/>
    <s v="FLOW"/>
    <n v="0.11892248467495425"/>
    <n v="5.8864193587372521E-3"/>
    <x v="0"/>
    <s v="PTP"/>
    <s v="PAID"/>
    <s v="PTP"/>
    <m/>
    <n v="28"/>
    <s v="CAVA"/>
    <m/>
    <s v="-"/>
    <m/>
    <s v="RANJE HILLS"/>
    <m/>
    <m/>
    <m/>
    <n v="12493.61"/>
    <n v="111761"/>
    <n v="26"/>
    <n v="25"/>
    <s v="STABLE"/>
    <m/>
    <m/>
    <m/>
    <m/>
    <s v="REGULAR"/>
    <s v="MH12WH9533"/>
    <s v="CLASSIC 350 DARK STEALTH BLACK"/>
    <d v="2024-01-04T00:00:00"/>
    <n v="48"/>
    <x v="1"/>
    <x v="0"/>
    <m/>
    <m/>
    <m/>
    <m/>
    <m/>
    <m/>
    <m/>
    <m/>
    <m/>
    <m/>
    <m/>
    <m/>
    <m/>
    <m/>
    <m/>
    <m/>
    <m/>
    <m/>
    <m/>
    <m/>
    <m/>
    <m/>
    <m/>
    <m/>
    <m/>
    <m/>
    <m/>
    <m/>
    <m/>
    <m/>
    <m/>
    <n v="1"/>
    <m/>
    <m/>
    <m/>
    <m/>
    <m/>
    <m/>
    <m/>
    <m/>
    <n v="1"/>
    <m/>
    <m/>
    <m/>
    <m/>
    <m/>
    <m/>
    <m/>
    <m/>
    <m/>
    <m/>
    <m/>
    <m/>
    <m/>
    <m/>
    <m/>
    <m/>
    <m/>
    <m/>
    <m/>
    <m/>
    <m/>
    <m/>
    <m/>
    <m/>
    <m/>
    <m/>
    <m/>
    <m/>
    <m/>
    <m/>
    <m/>
    <m/>
    <m/>
    <m/>
    <m/>
    <m/>
    <m/>
    <m/>
    <m/>
    <m/>
    <m/>
    <m/>
    <m/>
    <m/>
    <m/>
    <m/>
    <m/>
    <m/>
    <m/>
    <m/>
    <m/>
    <m/>
    <m/>
    <x v="3"/>
    <x v="0"/>
    <s v="DUWT0023"/>
    <m/>
    <m/>
    <m/>
    <m/>
    <m/>
    <m/>
    <m/>
    <m/>
    <m/>
    <m/>
    <n v="5743.61"/>
    <n v="11995.61"/>
  </r>
  <r>
    <n v="464922563"/>
    <s v="SHUBHAM TUKARAM INGALE"/>
    <s v="ONLINE"/>
    <x v="23"/>
    <n v="12348"/>
    <m/>
    <m/>
    <m/>
    <n v="5975"/>
    <n v="17712"/>
    <n v="6160"/>
    <n v="11339"/>
    <x v="3"/>
    <x v="0"/>
    <x v="0"/>
    <x v="14"/>
    <n v="110472"/>
    <n v="398"/>
    <n v="0"/>
    <n v="5201"/>
    <s v="FLOW"/>
    <n v="0.53480243602528976"/>
    <n v="3.538119621437727E-2"/>
    <x v="0"/>
    <s v="PAID"/>
    <s v="RTP"/>
    <s v="PAID"/>
    <m/>
    <m/>
    <m/>
    <m/>
    <s v="ELG"/>
    <m/>
    <s v="KIVALE"/>
    <m/>
    <m/>
    <m/>
    <n v="17712"/>
    <n v="110472"/>
    <n v="87"/>
    <n v="55"/>
    <s v="STABLE"/>
    <m/>
    <m/>
    <m/>
    <m/>
    <s v="REGULAR"/>
    <s v="MH14MB1401"/>
    <s v="BULLET BATTALION 350 BLACK"/>
    <d v="2024-12-11T00:00:00"/>
    <n v="36"/>
    <x v="0"/>
    <x v="1"/>
    <m/>
    <m/>
    <m/>
    <m/>
    <m/>
    <m/>
    <m/>
    <m/>
    <m/>
    <m/>
    <n v="2"/>
    <m/>
    <m/>
    <m/>
    <m/>
    <m/>
    <m/>
    <m/>
    <m/>
    <m/>
    <m/>
    <m/>
    <m/>
    <m/>
    <m/>
    <m/>
    <m/>
    <m/>
    <m/>
    <m/>
    <m/>
    <m/>
    <m/>
    <m/>
    <m/>
    <m/>
    <m/>
    <n v="1"/>
    <m/>
    <m/>
    <m/>
    <m/>
    <m/>
    <m/>
    <m/>
    <m/>
    <m/>
    <m/>
    <m/>
    <m/>
    <m/>
    <m/>
    <m/>
    <m/>
    <m/>
    <m/>
    <m/>
    <m/>
    <n v="1"/>
    <m/>
    <m/>
    <m/>
    <m/>
    <m/>
    <m/>
    <m/>
    <m/>
    <m/>
    <m/>
    <m/>
    <m/>
    <m/>
    <m/>
    <m/>
    <m/>
    <m/>
    <m/>
    <m/>
    <m/>
    <m/>
    <m/>
    <m/>
    <m/>
    <m/>
    <m/>
    <m/>
    <m/>
    <m/>
    <m/>
    <m/>
    <m/>
    <m/>
    <m/>
    <m/>
    <x v="4"/>
    <x v="0"/>
    <s v="DUWT0027"/>
    <s v="GPTDIIXwbEc"/>
    <s v="Allocated"/>
    <s v="Left Message (LMCB)"/>
    <s v="Visited to Customers residence address and Left massage with his Father "/>
    <d v="2026-07-04T00:00:00"/>
    <m/>
    <m/>
    <m/>
    <m/>
    <m/>
    <n v="6160"/>
    <n v="23687"/>
  </r>
  <r>
    <n v="464924404"/>
    <s v="MAHENDRA ARJUN THIGALE"/>
    <s v="COLLECT"/>
    <x v="20"/>
    <n v="5500"/>
    <m/>
    <m/>
    <m/>
    <n v="5328"/>
    <n v="3255.54"/>
    <n v="3310.54"/>
    <n v="3083.5400000000009"/>
    <x v="0"/>
    <x v="0"/>
    <x v="0"/>
    <x v="11"/>
    <n v="110229.54"/>
    <n v="55"/>
    <n v="0"/>
    <n v="900"/>
    <s v="27.06.26"/>
    <n v="8.8258061788667602E-2"/>
    <n v="5.805757806038799E-3"/>
    <x v="0"/>
    <s v="PTP"/>
    <s v="PTP"/>
    <s v="PTP"/>
    <m/>
    <n v="22"/>
    <s v="CAVA"/>
    <m/>
    <s v="-"/>
    <m/>
    <s v="RAJGURU NAGAR"/>
    <m/>
    <m/>
    <m/>
    <n v="4210.54"/>
    <n v="110229.54"/>
    <n v="26"/>
    <n v="25"/>
    <s v="STABLE"/>
    <m/>
    <m/>
    <m/>
    <m/>
    <s v="REGULAR"/>
    <s v="MH14MB2032"/>
    <s v="BAJAJ PULSAR 220 F"/>
    <d v="2024-12-11T00:00:00"/>
    <n v="42"/>
    <x v="1"/>
    <x v="0"/>
    <m/>
    <m/>
    <m/>
    <m/>
    <m/>
    <m/>
    <m/>
    <m/>
    <m/>
    <m/>
    <m/>
    <m/>
    <m/>
    <m/>
    <m/>
    <m/>
    <m/>
    <m/>
    <m/>
    <m/>
    <m/>
    <m/>
    <m/>
    <m/>
    <m/>
    <m/>
    <m/>
    <m/>
    <m/>
    <m/>
    <m/>
    <m/>
    <m/>
    <m/>
    <m/>
    <m/>
    <m/>
    <m/>
    <m/>
    <m/>
    <m/>
    <m/>
    <m/>
    <m/>
    <m/>
    <m/>
    <m/>
    <m/>
    <m/>
    <m/>
    <m/>
    <m/>
    <m/>
    <m/>
    <m/>
    <m/>
    <m/>
    <m/>
    <m/>
    <m/>
    <m/>
    <m/>
    <m/>
    <m/>
    <m/>
    <m/>
    <m/>
    <m/>
    <m/>
    <m/>
    <m/>
    <m/>
    <m/>
    <m/>
    <m/>
    <m/>
    <m/>
    <m/>
    <m/>
    <n v="2"/>
    <m/>
    <m/>
    <m/>
    <m/>
    <m/>
    <m/>
    <m/>
    <m/>
    <m/>
    <m/>
    <m/>
    <m/>
    <m/>
    <m/>
    <x v="3"/>
    <x v="0"/>
    <s v="ZBHT0010"/>
    <m/>
    <m/>
    <m/>
    <m/>
    <m/>
    <m/>
    <m/>
    <m/>
    <m/>
    <m/>
    <n v="3310.54"/>
    <n v="8583.5400000000009"/>
  </r>
  <r>
    <n v="467216426"/>
    <s v="MUNIRA MAJID BAIG"/>
    <m/>
    <x v="2"/>
    <m/>
    <m/>
    <m/>
    <m/>
    <n v="4111"/>
    <n v="24666"/>
    <n v="5080"/>
    <n v="28777"/>
    <x v="5"/>
    <x v="1"/>
    <x v="1"/>
    <x v="16"/>
    <n v="110053"/>
    <n v="969"/>
    <n v="0"/>
    <n v="2700"/>
    <s v="-"/>
    <n v="0.74981365884101936"/>
    <n v="4.8104425430987412E-2"/>
    <x v="1"/>
    <s v="NC"/>
    <s v="-"/>
    <s v="NC"/>
    <s v="Add not found"/>
    <m/>
    <s v="CNAVNA"/>
    <m/>
    <s v="ELG"/>
    <m/>
    <s v="CAMP"/>
    <m/>
    <m/>
    <m/>
    <n v="24666"/>
    <n v="110053"/>
    <n v="172"/>
    <n v="201"/>
    <s v="FLOW"/>
    <m/>
    <m/>
    <m/>
    <m/>
    <s v="NPA"/>
    <s v="MH12YV8111"/>
    <s v="SUZUKI BURGMAN STREET EX"/>
    <d v="2025-11-01T00:00:00"/>
    <n v="36"/>
    <x v="0"/>
    <x v="1"/>
    <m/>
    <m/>
    <m/>
    <m/>
    <m/>
    <m/>
    <m/>
    <m/>
    <m/>
    <m/>
    <m/>
    <m/>
    <m/>
    <m/>
    <m/>
    <m/>
    <n v="1"/>
    <m/>
    <m/>
    <m/>
    <m/>
    <m/>
    <m/>
    <m/>
    <m/>
    <m/>
    <m/>
    <m/>
    <m/>
    <m/>
    <m/>
    <m/>
    <m/>
    <m/>
    <m/>
    <m/>
    <m/>
    <m/>
    <m/>
    <m/>
    <m/>
    <m/>
    <m/>
    <m/>
    <m/>
    <m/>
    <m/>
    <m/>
    <m/>
    <m/>
    <m/>
    <m/>
    <m/>
    <m/>
    <m/>
    <m/>
    <m/>
    <m/>
    <m/>
    <m/>
    <m/>
    <m/>
    <m/>
    <m/>
    <m/>
    <m/>
    <m/>
    <m/>
    <m/>
    <m/>
    <m/>
    <m/>
    <m/>
    <m/>
    <m/>
    <m/>
    <m/>
    <m/>
    <m/>
    <m/>
    <m/>
    <m/>
    <m/>
    <m/>
    <m/>
    <m/>
    <m/>
    <m/>
    <m/>
    <m/>
    <m/>
    <m/>
    <m/>
    <m/>
    <x v="0"/>
    <x v="0"/>
    <s v="DUWT0014"/>
    <s v="BopRQhsL1E7"/>
    <s v="Allocated"/>
    <s v="Address Not Found (NC_ANF)"/>
    <s v="Short address "/>
    <d v="2026-07-06T00:00:00"/>
    <m/>
    <m/>
    <m/>
    <m/>
    <m/>
    <n v="5080"/>
    <n v="28777"/>
  </r>
  <r>
    <n v="463352388"/>
    <s v="ASHUTOSH KUMAR JHA"/>
    <m/>
    <x v="2"/>
    <m/>
    <m/>
    <m/>
    <m/>
    <n v="7290"/>
    <n v="27426.83"/>
    <n v="6940.8300000000017"/>
    <n v="34716.83"/>
    <x v="2"/>
    <x v="1"/>
    <x v="1"/>
    <x v="12"/>
    <n v="108923.83"/>
    <n v="1384"/>
    <n v="0"/>
    <n v="5850"/>
    <s v="FLOW"/>
    <n v="0.94921031911848197"/>
    <n v="4.1963390286628842E-2"/>
    <x v="1"/>
    <s v="NC"/>
    <s v="NC"/>
    <s v="NC"/>
    <s v="Shifted"/>
    <m/>
    <s v="CNAVNA"/>
    <m/>
    <s v="ELG"/>
    <m/>
    <s v="MAAN"/>
    <m/>
    <m/>
    <m/>
    <n v="27426.83"/>
    <n v="108923.83"/>
    <n v="118"/>
    <n v="147"/>
    <s v="FLOW"/>
    <m/>
    <m/>
    <m/>
    <m/>
    <s v="NPA"/>
    <s v="MH14LR2633"/>
    <s v="CB350 RS MONOTONE"/>
    <d v="2024-06-30T00:00:00"/>
    <n v="36"/>
    <x v="0"/>
    <x v="0"/>
    <m/>
    <m/>
    <m/>
    <m/>
    <m/>
    <m/>
    <m/>
    <m/>
    <m/>
    <m/>
    <m/>
    <m/>
    <m/>
    <m/>
    <m/>
    <m/>
    <m/>
    <m/>
    <m/>
    <n v="1"/>
    <m/>
    <m/>
    <n v="1"/>
    <m/>
    <m/>
    <m/>
    <m/>
    <m/>
    <m/>
    <m/>
    <m/>
    <m/>
    <m/>
    <m/>
    <m/>
    <m/>
    <m/>
    <m/>
    <m/>
    <m/>
    <m/>
    <m/>
    <m/>
    <m/>
    <m/>
    <m/>
    <m/>
    <m/>
    <m/>
    <m/>
    <m/>
    <m/>
    <m/>
    <m/>
    <m/>
    <m/>
    <m/>
    <m/>
    <m/>
    <m/>
    <m/>
    <m/>
    <m/>
    <m/>
    <m/>
    <m/>
    <m/>
    <m/>
    <m/>
    <m/>
    <m/>
    <m/>
    <m/>
    <m/>
    <m/>
    <m/>
    <m/>
    <m/>
    <m/>
    <m/>
    <m/>
    <m/>
    <m/>
    <m/>
    <m/>
    <m/>
    <m/>
    <m/>
    <m/>
    <m/>
    <m/>
    <m/>
    <m/>
    <m/>
    <x v="3"/>
    <x v="0"/>
    <s v="DUWT0030"/>
    <s v="GPCvVQhCsNJc"/>
    <e v="#N/A"/>
    <s v="Shifted (NC_SFTD)"/>
    <s v="We had visited to customer but customer shifted "/>
    <d v="2026-07-07T00:00:00"/>
    <m/>
    <m/>
    <m/>
    <m/>
    <m/>
    <n v="6940.8300000000017"/>
    <n v="34716.83"/>
  </r>
  <r>
    <n v="460026902"/>
    <s v="ANANAD VAIJINATH KALVATKAR"/>
    <s v="ONLINE"/>
    <x v="24"/>
    <n v="7000"/>
    <m/>
    <m/>
    <m/>
    <n v="6829"/>
    <n v="12806.14"/>
    <n v="6288.1399999999994"/>
    <n v="12635.14"/>
    <x v="1"/>
    <x v="0"/>
    <x v="0"/>
    <x v="14"/>
    <n v="108653.97"/>
    <n v="311"/>
    <n v="0"/>
    <n v="6300"/>
    <s v="FLOW"/>
    <n v="0.3120480315270438"/>
    <n v="2.020206142595268E-2"/>
    <x v="0"/>
    <s v="PAID"/>
    <s v="PTP"/>
    <s v="PAID"/>
    <m/>
    <m/>
    <m/>
    <m/>
    <s v="-"/>
    <m/>
    <s v="SADUMBARE"/>
    <m/>
    <m/>
    <m/>
    <n v="12806.14"/>
    <n v="108653.97"/>
    <n v="57"/>
    <n v="55"/>
    <s v="STABLE"/>
    <m/>
    <m/>
    <m/>
    <m/>
    <s v="REGULAR"/>
    <s v="MH14LC3427"/>
    <s v="RE CLASSIC 350 EFI REDDITCH RED"/>
    <d v="2023-10-07T00:00:00"/>
    <n v="48"/>
    <x v="0"/>
    <x v="1"/>
    <m/>
    <m/>
    <m/>
    <m/>
    <m/>
    <m/>
    <m/>
    <m/>
    <m/>
    <m/>
    <n v="2"/>
    <m/>
    <m/>
    <m/>
    <m/>
    <m/>
    <m/>
    <m/>
    <m/>
    <m/>
    <m/>
    <m/>
    <m/>
    <m/>
    <m/>
    <m/>
    <m/>
    <m/>
    <n v="1"/>
    <m/>
    <m/>
    <m/>
    <m/>
    <m/>
    <m/>
    <m/>
    <m/>
    <m/>
    <m/>
    <m/>
    <m/>
    <m/>
    <m/>
    <n v="1"/>
    <m/>
    <m/>
    <m/>
    <m/>
    <m/>
    <m/>
    <m/>
    <m/>
    <m/>
    <m/>
    <m/>
    <m/>
    <m/>
    <m/>
    <m/>
    <m/>
    <m/>
    <m/>
    <m/>
    <m/>
    <m/>
    <m/>
    <m/>
    <m/>
    <m/>
    <m/>
    <m/>
    <m/>
    <m/>
    <m/>
    <m/>
    <m/>
    <m/>
    <m/>
    <m/>
    <m/>
    <m/>
    <m/>
    <m/>
    <m/>
    <m/>
    <m/>
    <m/>
    <m/>
    <m/>
    <m/>
    <m/>
    <m/>
    <m/>
    <m/>
    <x v="4"/>
    <x v="0"/>
    <s v="DUWT0027"/>
    <s v="BoWAh79wsEgm"/>
    <s v="Allocated"/>
    <s v="Payment (PAID)"/>
    <s v="Visited to customer at other place Customer Paid Rs. 7000/- by online payment mode "/>
    <d v="2026-07-04T00:00:00"/>
    <m/>
    <m/>
    <m/>
    <m/>
    <m/>
    <n v="6288.1399999999994"/>
    <n v="19635.14"/>
  </r>
  <r>
    <n v="464556066"/>
    <s v="LATABAI VITTHAL KUSEKAR"/>
    <m/>
    <x v="2"/>
    <m/>
    <m/>
    <m/>
    <m/>
    <n v="4189"/>
    <n v="12567"/>
    <n v="4405"/>
    <n v="16756"/>
    <x v="3"/>
    <x v="1"/>
    <x v="1"/>
    <x v="9"/>
    <n v="108553"/>
    <n v="216"/>
    <n v="0"/>
    <n v="1350"/>
    <s v="FLOW"/>
    <n v="0.14174448916116833"/>
    <n v="3.4766592373264682E-2"/>
    <x v="1"/>
    <s v="NC"/>
    <s v="NC"/>
    <s v="NC"/>
    <s v="Add not found"/>
    <m/>
    <m/>
    <m/>
    <s v="ELG"/>
    <m/>
    <s v="ANDHAL GAON"/>
    <m/>
    <m/>
    <m/>
    <n v="12567"/>
    <n v="108553"/>
    <n v="87"/>
    <n v="116"/>
    <s v="FLOW"/>
    <m/>
    <m/>
    <m/>
    <m/>
    <s v="REGULAR"/>
    <s v="MH12XL0586"/>
    <s v="APACHE 200 4V 2CH R MODE"/>
    <d v="2024-11-04T00:00:00"/>
    <n v="48"/>
    <x v="0"/>
    <x v="0"/>
    <m/>
    <n v="1"/>
    <m/>
    <m/>
    <m/>
    <m/>
    <m/>
    <m/>
    <m/>
    <m/>
    <m/>
    <m/>
    <m/>
    <m/>
    <m/>
    <m/>
    <m/>
    <m/>
    <m/>
    <m/>
    <m/>
    <m/>
    <m/>
    <m/>
    <m/>
    <m/>
    <m/>
    <m/>
    <m/>
    <m/>
    <m/>
    <m/>
    <m/>
    <m/>
    <m/>
    <m/>
    <m/>
    <m/>
    <m/>
    <m/>
    <m/>
    <m/>
    <m/>
    <m/>
    <m/>
    <m/>
    <m/>
    <m/>
    <m/>
    <m/>
    <m/>
    <m/>
    <m/>
    <m/>
    <m/>
    <m/>
    <m/>
    <m/>
    <m/>
    <m/>
    <m/>
    <m/>
    <m/>
    <m/>
    <m/>
    <m/>
    <m/>
    <m/>
    <m/>
    <m/>
    <m/>
    <m/>
    <m/>
    <m/>
    <m/>
    <m/>
    <m/>
    <m/>
    <m/>
    <m/>
    <m/>
    <m/>
    <m/>
    <m/>
    <m/>
    <m/>
    <m/>
    <m/>
    <m/>
    <m/>
    <m/>
    <m/>
    <m/>
    <m/>
    <x v="0"/>
    <x v="0"/>
    <s v="ZBHT0024"/>
    <s v="A63E2q3ZIrm"/>
    <s v="Allocated"/>
    <s v="Door Locked (NC_DL)"/>
    <s v="Door lock "/>
    <d v="2026-07-01T00:00:00"/>
    <m/>
    <m/>
    <m/>
    <s v="VYMO"/>
    <m/>
    <n v="4405"/>
    <n v="16756"/>
  </r>
  <r>
    <n v="460466165"/>
    <s v="RITHIK MOHAN GAWALI"/>
    <m/>
    <x v="2"/>
    <m/>
    <m/>
    <m/>
    <m/>
    <n v="5868"/>
    <n v="20136"/>
    <n v="3279"/>
    <n v="26004"/>
    <x v="2"/>
    <x v="1"/>
    <x v="1"/>
    <x v="3"/>
    <n v="107312"/>
    <n v="747"/>
    <n v="0"/>
    <n v="6300"/>
    <s v="02.06.26"/>
    <n v="0.78588235638745452"/>
    <n v="4.134242560547783E-2"/>
    <x v="0"/>
    <s v="PTP"/>
    <s v="PAID"/>
    <s v="PTP"/>
    <m/>
    <n v="30"/>
    <m/>
    <m/>
    <s v="ELG"/>
    <m/>
    <s v="KHADAKI"/>
    <m/>
    <m/>
    <m/>
    <n v="20136"/>
    <n v="107312"/>
    <n v="118"/>
    <n v="147"/>
    <s v="FLOW"/>
    <m/>
    <m/>
    <m/>
    <m/>
    <s v="NPA"/>
    <s v="MH12WC4429"/>
    <s v="CLASSIC 350 CHROME RED"/>
    <d v="2023-11-04T00:00:00"/>
    <n v="48"/>
    <x v="0"/>
    <x v="0"/>
    <m/>
    <m/>
    <m/>
    <m/>
    <m/>
    <m/>
    <m/>
    <m/>
    <m/>
    <m/>
    <m/>
    <m/>
    <m/>
    <m/>
    <m/>
    <m/>
    <n v="1"/>
    <m/>
    <m/>
    <m/>
    <m/>
    <m/>
    <m/>
    <m/>
    <m/>
    <m/>
    <m/>
    <m/>
    <m/>
    <m/>
    <m/>
    <m/>
    <m/>
    <m/>
    <m/>
    <m/>
    <m/>
    <m/>
    <m/>
    <m/>
    <m/>
    <m/>
    <m/>
    <m/>
    <m/>
    <m/>
    <m/>
    <m/>
    <m/>
    <m/>
    <m/>
    <m/>
    <m/>
    <m/>
    <m/>
    <m/>
    <m/>
    <m/>
    <m/>
    <m/>
    <m/>
    <m/>
    <m/>
    <m/>
    <m/>
    <m/>
    <m/>
    <m/>
    <m/>
    <m/>
    <m/>
    <m/>
    <m/>
    <m/>
    <m/>
    <m/>
    <m/>
    <m/>
    <m/>
    <m/>
    <m/>
    <m/>
    <m/>
    <m/>
    <m/>
    <m/>
    <m/>
    <m/>
    <m/>
    <m/>
    <m/>
    <m/>
    <m/>
    <m/>
    <x v="0"/>
    <x v="0"/>
    <s v="DUWT0023"/>
    <s v="k6bj5dz_OIc"/>
    <s v="Allocated"/>
    <s v="Left Message (LMCB)"/>
    <s v="Customer not available Lm with relatives "/>
    <d v="2026-07-06T00:00:00"/>
    <m/>
    <m/>
    <m/>
    <m/>
    <m/>
    <n v="3279"/>
    <n v="26004"/>
  </r>
  <r>
    <n v="460272739"/>
    <s v="VILAS NAMDEV GAIKWAD"/>
    <s v="COLLECT"/>
    <x v="22"/>
    <n v="6730"/>
    <m/>
    <m/>
    <m/>
    <n v="6595"/>
    <n v="6588"/>
    <n v="6719"/>
    <n v="6453"/>
    <x v="0"/>
    <x v="0"/>
    <x v="0"/>
    <x v="16"/>
    <n v="107118"/>
    <n v="131"/>
    <n v="0"/>
    <n v="5400"/>
    <s v="29.06.26"/>
    <n v="0.2320847366033886"/>
    <n v="5.6418738993854476E-3"/>
    <x v="0"/>
    <s v="PTP"/>
    <s v="PTP"/>
    <s v="PTP"/>
    <m/>
    <n v="30"/>
    <s v="CAVA"/>
    <m/>
    <s v="-"/>
    <m/>
    <s v="JANWADI"/>
    <m/>
    <m/>
    <m/>
    <n v="6588"/>
    <n v="107118"/>
    <n v="26"/>
    <n v="55"/>
    <s v="FLOW"/>
    <m/>
    <m/>
    <m/>
    <m/>
    <s v="REGULAR"/>
    <s v="MH12WB3507"/>
    <s v="METEOR 350 STELLAR PURE BLACK"/>
    <d v="2023-10-23T00:00:00"/>
    <n v="48"/>
    <x v="0"/>
    <x v="1"/>
    <m/>
    <m/>
    <m/>
    <m/>
    <m/>
    <m/>
    <m/>
    <m/>
    <m/>
    <m/>
    <n v="1"/>
    <m/>
    <m/>
    <m/>
    <m/>
    <m/>
    <m/>
    <m/>
    <m/>
    <m/>
    <m/>
    <m/>
    <m/>
    <m/>
    <m/>
    <m/>
    <m/>
    <m/>
    <m/>
    <m/>
    <m/>
    <m/>
    <m/>
    <m/>
    <m/>
    <m/>
    <m/>
    <m/>
    <m/>
    <m/>
    <m/>
    <m/>
    <m/>
    <m/>
    <m/>
    <m/>
    <m/>
    <m/>
    <m/>
    <m/>
    <m/>
    <m/>
    <m/>
    <m/>
    <m/>
    <m/>
    <m/>
    <m/>
    <m/>
    <m/>
    <m/>
    <m/>
    <m/>
    <m/>
    <m/>
    <m/>
    <m/>
    <m/>
    <m/>
    <m/>
    <m/>
    <m/>
    <m/>
    <m/>
    <m/>
    <m/>
    <m/>
    <m/>
    <m/>
    <m/>
    <m/>
    <m/>
    <m/>
    <m/>
    <m/>
    <n v="2"/>
    <m/>
    <m/>
    <m/>
    <m/>
    <m/>
    <m/>
    <m/>
    <m/>
    <x v="1"/>
    <x v="0"/>
    <s v="DUWT0014"/>
    <s v="G6Htj8M3pDJc"/>
    <s v="Allocated"/>
    <s v="Promise To Pay (PTP)"/>
    <s v="Customer meet at residence given ptp "/>
    <d v="2026-07-29T00:00:00"/>
    <m/>
    <m/>
    <m/>
    <m/>
    <m/>
    <n v="6719"/>
    <n v="13183"/>
  </r>
  <r>
    <n v="460986849"/>
    <s v="SHUBHAM SANTOSH ZENDE"/>
    <s v="ONLINE"/>
    <x v="19"/>
    <n v="6659"/>
    <m/>
    <m/>
    <m/>
    <n v="6377"/>
    <n v="5574"/>
    <n v="5711"/>
    <n v="5292"/>
    <x v="0"/>
    <x v="0"/>
    <x v="0"/>
    <x v="11"/>
    <n v="106421"/>
    <n v="137"/>
    <n v="0"/>
    <n v="3150"/>
    <s v="27.06.26"/>
    <n v="8.5208658165604217E-2"/>
    <n v="5.6051631121426717E-3"/>
    <x v="0"/>
    <s v="PTP"/>
    <s v="PTP"/>
    <s v="PTP"/>
    <m/>
    <n v="28"/>
    <s v="CAVA"/>
    <m/>
    <s v="-"/>
    <m/>
    <s v="PEER"/>
    <m/>
    <m/>
    <m/>
    <n v="5574"/>
    <n v="106421"/>
    <n v="26"/>
    <n v="25"/>
    <s v="STABLE"/>
    <m/>
    <m/>
    <m/>
    <m/>
    <s v="REGULAR"/>
    <s v="MH14LG0053"/>
    <s v="BULLET 350 THE STANDARD BLACK"/>
    <d v="2023-12-04T00:00:00"/>
    <n v="48"/>
    <x v="0"/>
    <x v="0"/>
    <m/>
    <m/>
    <m/>
    <m/>
    <m/>
    <m/>
    <m/>
    <m/>
    <m/>
    <m/>
    <m/>
    <m/>
    <m/>
    <m/>
    <m/>
    <m/>
    <m/>
    <m/>
    <m/>
    <m/>
    <m/>
    <m/>
    <m/>
    <m/>
    <m/>
    <m/>
    <m/>
    <m/>
    <m/>
    <m/>
    <m/>
    <m/>
    <m/>
    <m/>
    <m/>
    <m/>
    <m/>
    <m/>
    <m/>
    <m/>
    <m/>
    <m/>
    <m/>
    <m/>
    <m/>
    <m/>
    <m/>
    <m/>
    <m/>
    <m/>
    <m/>
    <m/>
    <m/>
    <m/>
    <m/>
    <m/>
    <m/>
    <m/>
    <m/>
    <m/>
    <m/>
    <m/>
    <m/>
    <m/>
    <m/>
    <m/>
    <m/>
    <m/>
    <m/>
    <m/>
    <m/>
    <m/>
    <m/>
    <m/>
    <m/>
    <m/>
    <m/>
    <m/>
    <m/>
    <m/>
    <m/>
    <m/>
    <m/>
    <m/>
    <m/>
    <m/>
    <m/>
    <m/>
    <m/>
    <m/>
    <m/>
    <n v="1"/>
    <m/>
    <m/>
    <x v="0"/>
    <x v="0"/>
    <s v="ZBHT0010"/>
    <s v="kPkjyH-t_5c"/>
    <s v="Allocated"/>
    <s v="Promise To Pay (PTP)"/>
    <s v="Ptp "/>
    <d v="2026-07-25T00:00:00"/>
    <m/>
    <m/>
    <m/>
    <m/>
    <m/>
    <n v="5711"/>
    <n v="11951"/>
  </r>
  <r>
    <n v="468181316"/>
    <s v="GRACE JOHN PAPANI"/>
    <s v="COLLECT"/>
    <x v="14"/>
    <n v="6820"/>
    <m/>
    <m/>
    <m/>
    <n v="6763"/>
    <n v="6709"/>
    <n v="6709"/>
    <n v="6652"/>
    <x v="0"/>
    <x v="0"/>
    <x v="0"/>
    <x v="6"/>
    <n v="105597"/>
    <n v="0"/>
    <n v="0"/>
    <n v="450"/>
    <s v="-"/>
    <n v="7.2023341136310995E-2"/>
    <n v="5.5617632718441817E-3"/>
    <x v="0"/>
    <s v="MPTP"/>
    <s v="-"/>
    <s v="MPTP"/>
    <s v="Entry restricted"/>
    <n v="24"/>
    <s v="CNAVNA"/>
    <m/>
    <s v="-"/>
    <m/>
    <s v="KOREGAON PARK"/>
    <m/>
    <m/>
    <m/>
    <n v="7159"/>
    <n v="105597"/>
    <n v="25"/>
    <n v="24"/>
    <s v="STABLE"/>
    <m/>
    <m/>
    <m/>
    <m/>
    <m/>
    <s v="MH12ZQ8945"/>
    <s v="HONDA ACTIVA DLX 2B"/>
    <d v="2026-05-06T00:00:00"/>
    <n v="18"/>
    <x v="1"/>
    <x v="1"/>
    <m/>
    <m/>
    <m/>
    <m/>
    <m/>
    <m/>
    <m/>
    <m/>
    <m/>
    <m/>
    <m/>
    <m/>
    <m/>
    <m/>
    <m/>
    <m/>
    <m/>
    <m/>
    <m/>
    <m/>
    <m/>
    <m/>
    <m/>
    <m/>
    <m/>
    <m/>
    <m/>
    <m/>
    <m/>
    <m/>
    <m/>
    <m/>
    <m/>
    <m/>
    <m/>
    <m/>
    <m/>
    <m/>
    <m/>
    <m/>
    <m/>
    <m/>
    <m/>
    <m/>
    <m/>
    <m/>
    <m/>
    <m/>
    <m/>
    <m/>
    <m/>
    <m/>
    <m/>
    <m/>
    <m/>
    <m/>
    <m/>
    <m/>
    <m/>
    <m/>
    <m/>
    <m/>
    <m/>
    <m/>
    <m/>
    <m/>
    <m/>
    <m/>
    <m/>
    <m/>
    <m/>
    <m/>
    <m/>
    <m/>
    <m/>
    <m/>
    <m/>
    <m/>
    <m/>
    <m/>
    <m/>
    <m/>
    <m/>
    <m/>
    <m/>
    <m/>
    <m/>
    <m/>
    <m/>
    <m/>
    <m/>
    <n v="1"/>
    <m/>
    <m/>
    <x v="0"/>
    <x v="0"/>
    <s v="ZBHT0012"/>
    <m/>
    <m/>
    <m/>
    <m/>
    <m/>
    <m/>
    <m/>
    <m/>
    <m/>
    <m/>
    <n v="6709"/>
    <n v="13472"/>
  </r>
  <r>
    <n v="466828544"/>
    <s v="SURAJ PRAKASH HIWALE"/>
    <m/>
    <x v="2"/>
    <m/>
    <m/>
    <m/>
    <m/>
    <n v="4837"/>
    <n v="29022"/>
    <n v="6163"/>
    <n v="33859"/>
    <x v="5"/>
    <x v="1"/>
    <x v="1"/>
    <x v="9"/>
    <n v="105045"/>
    <n v="1326"/>
    <n v="0"/>
    <n v="3599"/>
    <s v="FLOW"/>
    <n v="0.18089716002049633"/>
    <n v="4.5915416839141805E-2"/>
    <x v="1"/>
    <s v="RTP"/>
    <s v="RTP"/>
    <s v="RTP"/>
    <s v="Financail problem"/>
    <m/>
    <s v="CAVNA"/>
    <m/>
    <s v="ELG"/>
    <m/>
    <s v="SHIKRAPUR"/>
    <m/>
    <m/>
    <m/>
    <n v="29022"/>
    <n v="105045"/>
    <n v="177"/>
    <n v="206"/>
    <s v="FLOW"/>
    <m/>
    <m/>
    <m/>
    <m/>
    <s v="NPA"/>
    <s v="MH12YM8650"/>
    <s v="HONDA ACTIVA DLX 2B"/>
    <d v="2025-09-06T00:00:00"/>
    <n v="30"/>
    <x v="0"/>
    <x v="0"/>
    <m/>
    <m/>
    <m/>
    <m/>
    <m/>
    <m/>
    <m/>
    <n v="1"/>
    <m/>
    <m/>
    <m/>
    <m/>
    <m/>
    <m/>
    <m/>
    <m/>
    <m/>
    <m/>
    <m/>
    <m/>
    <m/>
    <m/>
    <m/>
    <m/>
    <m/>
    <m/>
    <m/>
    <m/>
    <m/>
    <m/>
    <m/>
    <m/>
    <m/>
    <m/>
    <m/>
    <m/>
    <m/>
    <m/>
    <m/>
    <m/>
    <m/>
    <m/>
    <m/>
    <m/>
    <m/>
    <m/>
    <m/>
    <m/>
    <m/>
    <m/>
    <m/>
    <m/>
    <m/>
    <m/>
    <m/>
    <m/>
    <m/>
    <m/>
    <m/>
    <m/>
    <m/>
    <m/>
    <m/>
    <m/>
    <m/>
    <m/>
    <m/>
    <m/>
    <m/>
    <m/>
    <m/>
    <m/>
    <m/>
    <m/>
    <m/>
    <m/>
    <m/>
    <m/>
    <m/>
    <m/>
    <m/>
    <m/>
    <m/>
    <m/>
    <m/>
    <m/>
    <m/>
    <m/>
    <m/>
    <m/>
    <m/>
    <m/>
    <m/>
    <m/>
    <x v="0"/>
    <x v="0"/>
    <s v="ZBHT0024"/>
    <s v="AoQdZJ3knpc"/>
    <s v="Allocated"/>
    <s v="Left Message (LMCB)"/>
    <s v="Meet mother "/>
    <d v="2026-07-03T00:00:00"/>
    <m/>
    <m/>
    <m/>
    <m/>
    <m/>
    <n v="6163"/>
    <n v="33859"/>
  </r>
  <r>
    <n v="467457662"/>
    <s v="MITHIL MANJU SHETTY"/>
    <m/>
    <x v="2"/>
    <m/>
    <m/>
    <m/>
    <m/>
    <n v="3882"/>
    <n v="22295"/>
    <n v="3773"/>
    <n v="26177"/>
    <x v="5"/>
    <x v="1"/>
    <x v="1"/>
    <x v="14"/>
    <n v="104460"/>
    <n v="888"/>
    <n v="0"/>
    <n v="2700"/>
    <s v="FLOW"/>
    <n v="0.41861527549020788"/>
    <n v="4.5659711961699774E-2"/>
    <x v="1"/>
    <s v="NC"/>
    <s v="NC"/>
    <s v="NC"/>
    <s v="Shifted"/>
    <m/>
    <s v="CNAVNA"/>
    <m/>
    <s v="ELG"/>
    <m/>
    <s v="DEHU ROAD"/>
    <m/>
    <m/>
    <m/>
    <n v="22295"/>
    <n v="104460"/>
    <n v="177"/>
    <n v="206"/>
    <s v="FLOW"/>
    <m/>
    <m/>
    <m/>
    <m/>
    <s v="NPA"/>
    <s v="MH14NA2912"/>
    <s v="HONDA ACTIVA STD 2B"/>
    <d v="2025-12-18T00:00:00"/>
    <n v="36"/>
    <x v="0"/>
    <x v="1"/>
    <m/>
    <m/>
    <m/>
    <m/>
    <m/>
    <m/>
    <m/>
    <m/>
    <m/>
    <m/>
    <n v="1"/>
    <m/>
    <m/>
    <m/>
    <m/>
    <m/>
    <m/>
    <m/>
    <m/>
    <m/>
    <m/>
    <m/>
    <m/>
    <m/>
    <m/>
    <m/>
    <m/>
    <m/>
    <m/>
    <m/>
    <m/>
    <m/>
    <m/>
    <m/>
    <m/>
    <m/>
    <m/>
    <n v="1"/>
    <m/>
    <m/>
    <m/>
    <m/>
    <m/>
    <m/>
    <m/>
    <m/>
    <m/>
    <m/>
    <m/>
    <m/>
    <m/>
    <m/>
    <m/>
    <m/>
    <m/>
    <m/>
    <m/>
    <m/>
    <m/>
    <m/>
    <m/>
    <m/>
    <m/>
    <m/>
    <n v="1"/>
    <m/>
    <m/>
    <m/>
    <m/>
    <m/>
    <m/>
    <m/>
    <m/>
    <m/>
    <m/>
    <m/>
    <m/>
    <m/>
    <m/>
    <m/>
    <m/>
    <m/>
    <m/>
    <m/>
    <m/>
    <m/>
    <m/>
    <m/>
    <m/>
    <m/>
    <m/>
    <m/>
    <m/>
    <m/>
    <x v="1"/>
    <x v="0"/>
    <s v="DUWT0027"/>
    <s v="k6K2bcTwSNz"/>
    <s v="Allocated"/>
    <s v="Shifted (NC_SFTD)"/>
    <s v="Visited to Customers residence address but Customer Shifted from his residence address "/>
    <d v="2026-07-04T00:00:00"/>
    <m/>
    <m/>
    <m/>
    <m/>
    <m/>
    <n v="3773"/>
    <n v="26177"/>
  </r>
  <r>
    <n v="461222559"/>
    <s v="RAMESHWAR KUMAR SAH"/>
    <s v="ONLINE"/>
    <x v="20"/>
    <n v="3047"/>
    <m/>
    <m/>
    <m/>
    <n v="5981"/>
    <n v="5946"/>
    <n v="6016"/>
    <n v="8880"/>
    <x v="0"/>
    <x v="0"/>
    <x v="0"/>
    <x v="0"/>
    <n v="103752"/>
    <n v="70"/>
    <n v="0"/>
    <n v="6502.7"/>
    <s v="-"/>
    <n v="3.5740795769341416E-2"/>
    <n v="5.4645876585544817E-3"/>
    <x v="0"/>
    <s v="PTP"/>
    <s v="-"/>
    <s v="PTP"/>
    <m/>
    <n v="25"/>
    <s v="CAVA"/>
    <m/>
    <s v="-"/>
    <m/>
    <s v="CHINCHWAD"/>
    <m/>
    <m/>
    <m/>
    <n v="12518.7"/>
    <n v="103752"/>
    <n v="26"/>
    <n v="25"/>
    <s v="STABLE"/>
    <m/>
    <m/>
    <m/>
    <m/>
    <s v="REGULAR"/>
    <s v="MH14LG7650"/>
    <s v="HUNTER 350 REBEL BLACK"/>
    <d v="2023-12-23T00:00:00"/>
    <n v="48"/>
    <x v="1"/>
    <x v="0"/>
    <m/>
    <m/>
    <m/>
    <m/>
    <m/>
    <m/>
    <m/>
    <m/>
    <m/>
    <m/>
    <m/>
    <m/>
    <m/>
    <m/>
    <m/>
    <m/>
    <m/>
    <m/>
    <m/>
    <m/>
    <m/>
    <m/>
    <m/>
    <m/>
    <m/>
    <m/>
    <m/>
    <m/>
    <m/>
    <m/>
    <m/>
    <n v="1"/>
    <m/>
    <m/>
    <m/>
    <m/>
    <m/>
    <m/>
    <m/>
    <m/>
    <m/>
    <m/>
    <m/>
    <m/>
    <m/>
    <m/>
    <m/>
    <m/>
    <m/>
    <m/>
    <m/>
    <m/>
    <m/>
    <m/>
    <m/>
    <m/>
    <m/>
    <m/>
    <n v="2"/>
    <m/>
    <m/>
    <m/>
    <m/>
    <m/>
    <m/>
    <m/>
    <m/>
    <n v="1"/>
    <m/>
    <m/>
    <m/>
    <m/>
    <m/>
    <n v="2"/>
    <m/>
    <m/>
    <m/>
    <m/>
    <m/>
    <m/>
    <m/>
    <m/>
    <m/>
    <m/>
    <m/>
    <m/>
    <m/>
    <m/>
    <m/>
    <m/>
    <m/>
    <m/>
    <m/>
    <m/>
    <x v="6"/>
    <x v="0"/>
    <s v="ZBHT0011"/>
    <m/>
    <m/>
    <m/>
    <m/>
    <m/>
    <m/>
    <m/>
    <m/>
    <m/>
    <m/>
    <n v="6016"/>
    <n v="11927"/>
  </r>
  <r>
    <n v="463651166"/>
    <s v="EHSAN ANSARI"/>
    <s v="ONLINE"/>
    <x v="12"/>
    <n v="7692"/>
    <m/>
    <m/>
    <m/>
    <n v="7589"/>
    <n v="6413"/>
    <n v="6520"/>
    <n v="6310"/>
    <x v="0"/>
    <x v="0"/>
    <x v="0"/>
    <x v="6"/>
    <n v="103705"/>
    <n v="107"/>
    <n v="0"/>
    <n v="4500"/>
    <s v="13.06.26"/>
    <n v="7.0732886280302762E-2"/>
    <n v="5.4621121822267761E-3"/>
    <x v="0"/>
    <s v="MPTP"/>
    <s v="MPTP"/>
    <s v="MPTP"/>
    <s v="Entry restricted"/>
    <n v="20"/>
    <s v="CAVNA"/>
    <m/>
    <s v="-"/>
    <m/>
    <s v="PORWAL ROAD"/>
    <m/>
    <m/>
    <m/>
    <n v="11020"/>
    <n v="103705"/>
    <n v="26"/>
    <n v="25"/>
    <s v="STABLE"/>
    <m/>
    <m/>
    <m/>
    <m/>
    <s v="REGULAR"/>
    <s v="MH12XB4004"/>
    <s v="BULLET 350 BLACK GOLD"/>
    <d v="2024-08-03T00:00:00"/>
    <n v="36"/>
    <x v="1"/>
    <x v="1"/>
    <m/>
    <m/>
    <m/>
    <m/>
    <m/>
    <m/>
    <m/>
    <m/>
    <m/>
    <m/>
    <m/>
    <m/>
    <m/>
    <m/>
    <m/>
    <m/>
    <m/>
    <m/>
    <m/>
    <m/>
    <m/>
    <m/>
    <m/>
    <m/>
    <m/>
    <m/>
    <m/>
    <m/>
    <m/>
    <m/>
    <m/>
    <m/>
    <m/>
    <m/>
    <m/>
    <m/>
    <m/>
    <n v="1"/>
    <m/>
    <m/>
    <m/>
    <m/>
    <m/>
    <m/>
    <m/>
    <m/>
    <m/>
    <m/>
    <m/>
    <m/>
    <m/>
    <m/>
    <m/>
    <m/>
    <m/>
    <m/>
    <m/>
    <m/>
    <m/>
    <m/>
    <m/>
    <m/>
    <m/>
    <m/>
    <m/>
    <m/>
    <m/>
    <m/>
    <m/>
    <m/>
    <m/>
    <m/>
    <m/>
    <m/>
    <m/>
    <m/>
    <m/>
    <m/>
    <m/>
    <m/>
    <m/>
    <m/>
    <m/>
    <m/>
    <m/>
    <m/>
    <m/>
    <m/>
    <m/>
    <m/>
    <m/>
    <m/>
    <m/>
    <m/>
    <x v="0"/>
    <x v="0"/>
    <s v="ZBHT0012"/>
    <m/>
    <m/>
    <m/>
    <m/>
    <m/>
    <m/>
    <m/>
    <m/>
    <s v="VYMO"/>
    <m/>
    <n v="6520"/>
    <n v="14002"/>
  </r>
  <r>
    <n v="464281287"/>
    <s v="PRINKAL SUMIT KALDHONE"/>
    <s v="ONLINE"/>
    <x v="6"/>
    <n v="4550"/>
    <m/>
    <m/>
    <m/>
    <n v="4443"/>
    <n v="1463.61"/>
    <n v="1525.61"/>
    <n v="1356.6099999999997"/>
    <x v="0"/>
    <x v="0"/>
    <x v="0"/>
    <x v="0"/>
    <n v="103581.61"/>
    <n v="62"/>
    <n v="0"/>
    <n v="2250"/>
    <s v="-"/>
    <n v="3.5682099318274083E-2"/>
    <n v="5.4556132668209141E-3"/>
    <x v="0"/>
    <s v="PAID"/>
    <s v="-"/>
    <s v="PAID"/>
    <m/>
    <m/>
    <s v="CAVA"/>
    <m/>
    <s v="-"/>
    <m/>
    <s v="AKURDI"/>
    <m/>
    <m/>
    <m/>
    <n v="3775.61"/>
    <n v="103581.61"/>
    <n v="26"/>
    <n v="25"/>
    <s v="STABLE"/>
    <m/>
    <m/>
    <m/>
    <m/>
    <s v="REGULAR"/>
    <s v="MH11DR9867"/>
    <s v="HONDA SP 160 DOUBLE DISC"/>
    <d v="2024-10-10T00:00:00"/>
    <n v="48"/>
    <x v="1"/>
    <x v="0"/>
    <m/>
    <m/>
    <m/>
    <m/>
    <m/>
    <m/>
    <m/>
    <m/>
    <m/>
    <m/>
    <m/>
    <m/>
    <m/>
    <m/>
    <m/>
    <m/>
    <m/>
    <m/>
    <m/>
    <m/>
    <m/>
    <m/>
    <m/>
    <m/>
    <m/>
    <m/>
    <m/>
    <m/>
    <m/>
    <m/>
    <m/>
    <n v="1"/>
    <m/>
    <m/>
    <m/>
    <m/>
    <m/>
    <m/>
    <m/>
    <m/>
    <m/>
    <m/>
    <m/>
    <m/>
    <m/>
    <m/>
    <m/>
    <m/>
    <m/>
    <m/>
    <m/>
    <m/>
    <m/>
    <m/>
    <m/>
    <m/>
    <m/>
    <m/>
    <m/>
    <m/>
    <m/>
    <m/>
    <m/>
    <m/>
    <m/>
    <m/>
    <m/>
    <m/>
    <m/>
    <m/>
    <m/>
    <m/>
    <m/>
    <m/>
    <m/>
    <m/>
    <m/>
    <m/>
    <m/>
    <m/>
    <m/>
    <m/>
    <m/>
    <m/>
    <m/>
    <m/>
    <m/>
    <m/>
    <m/>
    <m/>
    <m/>
    <m/>
    <m/>
    <m/>
    <x v="0"/>
    <x v="0"/>
    <s v="ZBHT0011"/>
    <m/>
    <m/>
    <m/>
    <m/>
    <m/>
    <m/>
    <m/>
    <m/>
    <m/>
    <m/>
    <n v="1525.61"/>
    <n v="5906.61"/>
  </r>
  <r>
    <n v="467318125"/>
    <s v="BAPUSAHEB AANANTA VETAL"/>
    <s v="ONLINE"/>
    <x v="10"/>
    <n v="4200"/>
    <m/>
    <m/>
    <m/>
    <n v="4160"/>
    <n v="4109.75"/>
    <n v="4115.75"/>
    <n v="4069.75"/>
    <x v="0"/>
    <x v="0"/>
    <x v="0"/>
    <x v="7"/>
    <n v="102833"/>
    <n v="6"/>
    <n v="0"/>
    <n v="450"/>
    <s v="-"/>
    <n v="8.6322303859042562E-2"/>
    <n v="5.4161841958914811E-3"/>
    <x v="0"/>
    <s v="PTP"/>
    <s v="-"/>
    <s v="PTP"/>
    <s v="Financail problem"/>
    <m/>
    <s v="CAVNA"/>
    <m/>
    <s v="-"/>
    <m/>
    <s v="BHOSARI"/>
    <m/>
    <m/>
    <m/>
    <n v="4565.75"/>
    <n v="102833"/>
    <n v="26"/>
    <n v="55"/>
    <s v="FLOW"/>
    <m/>
    <m/>
    <m/>
    <m/>
    <s v="REGULAR"/>
    <s v="MH14MX8537"/>
    <s v="HONDA ACTIVA DLX 2B"/>
    <d v="2025-11-21T00:00:00"/>
    <n v="36"/>
    <x v="1"/>
    <x v="1"/>
    <m/>
    <m/>
    <m/>
    <m/>
    <m/>
    <m/>
    <m/>
    <m/>
    <m/>
    <m/>
    <m/>
    <m/>
    <m/>
    <m/>
    <m/>
    <m/>
    <m/>
    <m/>
    <m/>
    <m/>
    <m/>
    <m/>
    <m/>
    <m/>
    <m/>
    <m/>
    <m/>
    <m/>
    <m/>
    <m/>
    <m/>
    <m/>
    <m/>
    <m/>
    <m/>
    <m/>
    <m/>
    <n v="1"/>
    <m/>
    <m/>
    <m/>
    <m/>
    <m/>
    <m/>
    <m/>
    <m/>
    <m/>
    <m/>
    <m/>
    <m/>
    <m/>
    <m/>
    <m/>
    <m/>
    <m/>
    <m/>
    <m/>
    <m/>
    <m/>
    <m/>
    <m/>
    <m/>
    <m/>
    <m/>
    <m/>
    <m/>
    <m/>
    <m/>
    <m/>
    <m/>
    <n v="1"/>
    <m/>
    <m/>
    <m/>
    <m/>
    <m/>
    <m/>
    <m/>
    <m/>
    <m/>
    <m/>
    <m/>
    <m/>
    <m/>
    <m/>
    <m/>
    <m/>
    <m/>
    <m/>
    <m/>
    <m/>
    <m/>
    <m/>
    <m/>
    <x v="3"/>
    <x v="0"/>
    <s v="DUWT0025"/>
    <m/>
    <m/>
    <m/>
    <m/>
    <m/>
    <m/>
    <m/>
    <m/>
    <m/>
    <m/>
    <n v="4115.75"/>
    <n v="8269.75"/>
  </r>
  <r>
    <n v="458321906"/>
    <s v="JAYPAL RAGHU KAMBLE"/>
    <s v="ONLINE"/>
    <x v="18"/>
    <n v="7810"/>
    <m/>
    <m/>
    <m/>
    <n v="7527"/>
    <n v="22581"/>
    <n v="8371"/>
    <n v="22298"/>
    <x v="3"/>
    <x v="0"/>
    <x v="0"/>
    <x v="0"/>
    <n v="102203"/>
    <n v="844"/>
    <n v="0"/>
    <n v="3150"/>
    <s v="02.06.26"/>
    <n v="0.31889009535220408"/>
    <n v="3.2732858975106811E-2"/>
    <x v="0"/>
    <s v="PAID"/>
    <s v="PAID"/>
    <s v="PAID"/>
    <s v="Add not found"/>
    <m/>
    <s v="CAVNA"/>
    <m/>
    <s v="ELG"/>
    <m/>
    <s v="CHIKHALI"/>
    <m/>
    <m/>
    <m/>
    <n v="22581"/>
    <n v="102203"/>
    <n v="87"/>
    <n v="86"/>
    <s v="STABLE"/>
    <m/>
    <m/>
    <m/>
    <m/>
    <s v="REGULAR"/>
    <s v="MH14KV8147"/>
    <s v="CLASSIC SIGNALS 350 DESERT SAND"/>
    <d v="2023-05-30T00:00:00"/>
    <n v="48"/>
    <x v="0"/>
    <x v="0"/>
    <m/>
    <m/>
    <m/>
    <m/>
    <n v="1"/>
    <m/>
    <m/>
    <m/>
    <m/>
    <m/>
    <m/>
    <m/>
    <m/>
    <m/>
    <m/>
    <m/>
    <m/>
    <m/>
    <m/>
    <m/>
    <m/>
    <m/>
    <m/>
    <m/>
    <m/>
    <m/>
    <m/>
    <m/>
    <m/>
    <m/>
    <m/>
    <m/>
    <m/>
    <m/>
    <m/>
    <m/>
    <m/>
    <m/>
    <m/>
    <m/>
    <m/>
    <m/>
    <m/>
    <m/>
    <m/>
    <m/>
    <m/>
    <m/>
    <m/>
    <m/>
    <m/>
    <m/>
    <m/>
    <m/>
    <m/>
    <m/>
    <m/>
    <m/>
    <m/>
    <m/>
    <m/>
    <m/>
    <m/>
    <m/>
    <m/>
    <m/>
    <m/>
    <m/>
    <m/>
    <m/>
    <m/>
    <m/>
    <m/>
    <m/>
    <m/>
    <m/>
    <m/>
    <m/>
    <m/>
    <m/>
    <m/>
    <m/>
    <m/>
    <m/>
    <m/>
    <m/>
    <m/>
    <m/>
    <m/>
    <m/>
    <m/>
    <m/>
    <m/>
    <m/>
    <x v="0"/>
    <x v="0"/>
    <s v="ZBHT0011"/>
    <s v="B2OE7AQvZ7"/>
    <s v="Allocated"/>
    <s v="Address Not Found (NC_ANF)"/>
    <s v="Visit cm residence address cm address not found "/>
    <d v="2026-07-02T00:00:00"/>
    <m/>
    <m/>
    <m/>
    <m/>
    <m/>
    <n v="8371"/>
    <n v="30108"/>
  </r>
  <r>
    <n v="467633570"/>
    <s v="PRAJAKTA HANUMANT GAYAKWAD"/>
    <s v="COLLECT"/>
    <x v="18"/>
    <n v="6400"/>
    <m/>
    <m/>
    <m/>
    <n v="3185"/>
    <n v="6305"/>
    <n v="3274"/>
    <n v="3090"/>
    <x v="1"/>
    <x v="0"/>
    <x v="0"/>
    <x v="10"/>
    <n v="100905"/>
    <n v="154"/>
    <n v="0"/>
    <n v="1350"/>
    <s v="FLOW"/>
    <n v="0.16261714179515335"/>
    <n v="1.8761293381049537E-2"/>
    <x v="0"/>
    <s v="PAID"/>
    <s v="EXP"/>
    <s v="PAID"/>
    <m/>
    <m/>
    <s v="CNAVNA"/>
    <m/>
    <s v="-"/>
    <m/>
    <s v="JUNNAR"/>
    <m/>
    <m/>
    <m/>
    <n v="6305"/>
    <n v="100905"/>
    <n v="57"/>
    <n v="55"/>
    <s v="STABLE"/>
    <m/>
    <m/>
    <m/>
    <m/>
    <s v="REGULAR"/>
    <s v="MH14NB8306"/>
    <s v="TVS RAIDER DISC CONNECTED"/>
    <d v="2026-01-22T00:00:00"/>
    <n v="48"/>
    <x v="0"/>
    <x v="0"/>
    <m/>
    <m/>
    <m/>
    <m/>
    <n v="2"/>
    <m/>
    <m/>
    <m/>
    <m/>
    <m/>
    <m/>
    <m/>
    <m/>
    <m/>
    <m/>
    <m/>
    <m/>
    <m/>
    <m/>
    <m/>
    <m/>
    <m/>
    <m/>
    <m/>
    <m/>
    <m/>
    <m/>
    <m/>
    <m/>
    <m/>
    <m/>
    <m/>
    <m/>
    <m/>
    <m/>
    <m/>
    <m/>
    <m/>
    <m/>
    <m/>
    <m/>
    <m/>
    <m/>
    <m/>
    <m/>
    <m/>
    <m/>
    <m/>
    <m/>
    <m/>
    <m/>
    <m/>
    <m/>
    <m/>
    <m/>
    <m/>
    <m/>
    <m/>
    <m/>
    <m/>
    <m/>
    <m/>
    <m/>
    <m/>
    <m/>
    <m/>
    <m/>
    <m/>
    <m/>
    <m/>
    <m/>
    <m/>
    <m/>
    <m/>
    <m/>
    <m/>
    <m/>
    <m/>
    <m/>
    <m/>
    <m/>
    <m/>
    <m/>
    <m/>
    <m/>
    <m/>
    <m/>
    <m/>
    <m/>
    <m/>
    <m/>
    <m/>
    <m/>
    <m/>
    <x v="3"/>
    <x v="0"/>
    <s v="ZBHT0021"/>
    <s v="BoSVf5Vfgbc"/>
    <s v="Allocated"/>
    <s v="Payment (PAID)"/>
    <s v="Payment (PAID)"/>
    <d v="2026-07-02T00:00:00"/>
    <m/>
    <m/>
    <m/>
    <m/>
    <m/>
    <n v="3274"/>
    <n v="9490"/>
  </r>
  <r>
    <n v="460748946"/>
    <s v="PRATHAMESH SANJAY KUDALE"/>
    <s v="ONLINE"/>
    <x v="13"/>
    <n v="6300"/>
    <m/>
    <m/>
    <m/>
    <n v="6124"/>
    <n v="6119"/>
    <n v="6240"/>
    <n v="5943"/>
    <x v="0"/>
    <x v="0"/>
    <x v="0"/>
    <x v="9"/>
    <n v="99466.2"/>
    <n v="121"/>
    <n v="0"/>
    <n v="5627"/>
    <s v="30.06.26"/>
    <n v="6.2509632975502757E-2"/>
    <n v="5.2388558192932354E-3"/>
    <x v="1"/>
    <s v="PTP"/>
    <s v="BPTP"/>
    <s v="PTP"/>
    <m/>
    <n v="31"/>
    <s v="CAVA"/>
    <m/>
    <s v="-"/>
    <m/>
    <s v="DUMLA"/>
    <m/>
    <m/>
    <m/>
    <n v="6119"/>
    <n v="99466.2"/>
    <n v="26"/>
    <n v="55"/>
    <s v="FLOW"/>
    <m/>
    <m/>
    <m/>
    <m/>
    <s v="REGULAR"/>
    <s v="MH12WG1139"/>
    <s v="CLASSIC 350 DARK GUNMETAL GREY"/>
    <d v="2023-11-17T00:00:00"/>
    <n v="48"/>
    <x v="0"/>
    <x v="0"/>
    <m/>
    <m/>
    <m/>
    <m/>
    <m/>
    <m/>
    <m/>
    <m/>
    <m/>
    <m/>
    <n v="1"/>
    <m/>
    <m/>
    <m/>
    <m/>
    <m/>
    <m/>
    <m/>
    <m/>
    <m/>
    <m/>
    <m/>
    <m/>
    <m/>
    <m/>
    <m/>
    <m/>
    <m/>
    <m/>
    <m/>
    <m/>
    <m/>
    <m/>
    <m/>
    <m/>
    <m/>
    <m/>
    <m/>
    <m/>
    <m/>
    <m/>
    <m/>
    <m/>
    <m/>
    <m/>
    <m/>
    <m/>
    <m/>
    <m/>
    <m/>
    <m/>
    <m/>
    <m/>
    <m/>
    <m/>
    <m/>
    <m/>
    <m/>
    <m/>
    <m/>
    <m/>
    <m/>
    <m/>
    <m/>
    <m/>
    <m/>
    <m/>
    <m/>
    <m/>
    <m/>
    <m/>
    <m/>
    <m/>
    <m/>
    <m/>
    <m/>
    <m/>
    <m/>
    <m/>
    <n v="1"/>
    <m/>
    <m/>
    <m/>
    <m/>
    <m/>
    <m/>
    <m/>
    <m/>
    <m/>
    <m/>
    <m/>
    <m/>
    <m/>
    <m/>
    <x v="3"/>
    <x v="0"/>
    <s v="ZBHT0024"/>
    <s v="ko8CV2kufOm"/>
    <s v="Allocated"/>
    <s v="Left Message (LMCB)"/>
    <s v="Meet mother "/>
    <d v="2026-07-04T00:00:00"/>
    <m/>
    <m/>
    <m/>
    <m/>
    <m/>
    <n v="6240"/>
    <n v="12243"/>
  </r>
  <r>
    <n v="465745229"/>
    <s v="GANESH MACHINDRA SALUNKE"/>
    <s v="ONLINE"/>
    <x v="5"/>
    <n v="3500"/>
    <m/>
    <m/>
    <m/>
    <n v="5140"/>
    <n v="3468"/>
    <n v="3543"/>
    <n v="5108"/>
    <x v="0"/>
    <x v="0"/>
    <x v="0"/>
    <x v="9"/>
    <n v="99392"/>
    <n v="75"/>
    <n v="0"/>
    <n v="1540"/>
    <s v="STABLE"/>
    <n v="6.2463001911213754E-2"/>
    <n v="5.2349477268780076E-3"/>
    <x v="0"/>
    <s v="PTP"/>
    <s v="PTP"/>
    <s v="PTP"/>
    <m/>
    <n v="22"/>
    <s v="CAVA"/>
    <m/>
    <s v="-"/>
    <m/>
    <s v="SADAL GAON"/>
    <m/>
    <m/>
    <m/>
    <n v="3468"/>
    <n v="99392"/>
    <n v="26"/>
    <n v="25"/>
    <s v="STABLE"/>
    <m/>
    <m/>
    <m/>
    <m/>
    <s v="REGULAR"/>
    <s v="MH12XY1938"/>
    <s v="HONDA UNICORN 2B"/>
    <d v="2025-03-21T00:00:00"/>
    <n v="36"/>
    <x v="0"/>
    <x v="0"/>
    <m/>
    <m/>
    <m/>
    <m/>
    <m/>
    <m/>
    <m/>
    <m/>
    <m/>
    <m/>
    <n v="1"/>
    <m/>
    <m/>
    <m/>
    <m/>
    <m/>
    <m/>
    <m/>
    <m/>
    <m/>
    <m/>
    <m/>
    <m/>
    <m/>
    <m/>
    <m/>
    <m/>
    <m/>
    <m/>
    <m/>
    <m/>
    <m/>
    <m/>
    <m/>
    <m/>
    <m/>
    <m/>
    <m/>
    <m/>
    <m/>
    <m/>
    <m/>
    <m/>
    <m/>
    <m/>
    <m/>
    <m/>
    <m/>
    <m/>
    <m/>
    <m/>
    <m/>
    <m/>
    <m/>
    <m/>
    <m/>
    <m/>
    <m/>
    <m/>
    <m/>
    <m/>
    <m/>
    <m/>
    <m/>
    <m/>
    <m/>
    <m/>
    <m/>
    <m/>
    <m/>
    <m/>
    <m/>
    <m/>
    <m/>
    <m/>
    <m/>
    <m/>
    <m/>
    <m/>
    <m/>
    <m/>
    <m/>
    <m/>
    <m/>
    <m/>
    <m/>
    <m/>
    <m/>
    <m/>
    <m/>
    <m/>
    <m/>
    <m/>
    <m/>
    <x v="0"/>
    <x v="0"/>
    <s v="ZBHT0024"/>
    <s v="B6tw_o2E1m"/>
    <s v="Allocated"/>
    <s v="Left Message (LMCB)"/>
    <s v="Meet mother "/>
    <d v="2026-07-04T00:00:00"/>
    <m/>
    <m/>
    <m/>
    <m/>
    <m/>
    <n v="3543"/>
    <n v="8608"/>
  </r>
  <r>
    <n v="468093645"/>
    <s v="MOOSA SOHAIL SHAIKH"/>
    <s v="ONLINE"/>
    <x v="13"/>
    <n v="3750"/>
    <m/>
    <m/>
    <m/>
    <n v="3682"/>
    <n v="3682"/>
    <n v="3682"/>
    <n v="3614"/>
    <x v="0"/>
    <x v="0"/>
    <x v="0"/>
    <x v="16"/>
    <n v="99027"/>
    <n v="0"/>
    <n v="0"/>
    <n v="450"/>
    <s v="-"/>
    <n v="0.21455455863275791"/>
    <n v="5.2157232830564674E-3"/>
    <x v="0"/>
    <s v="PTP"/>
    <s v="-"/>
    <s v="PTP"/>
    <m/>
    <n v="31"/>
    <s v="CAVA"/>
    <m/>
    <s v="-"/>
    <m/>
    <s v="BHWANI PETH"/>
    <m/>
    <m/>
    <m/>
    <n v="3682"/>
    <n v="99027"/>
    <n v="26"/>
    <n v="55"/>
    <s v="FLOW"/>
    <m/>
    <m/>
    <m/>
    <m/>
    <s v="REGULAR"/>
    <s v="MH12ZN6297"/>
    <s v="ACCESS 125 RIDE CONNECT TFT"/>
    <d v="2026-04-18T00:00:00"/>
    <n v="36"/>
    <x v="0"/>
    <x v="1"/>
    <m/>
    <m/>
    <m/>
    <m/>
    <m/>
    <m/>
    <m/>
    <m/>
    <m/>
    <m/>
    <m/>
    <m/>
    <m/>
    <m/>
    <m/>
    <m/>
    <m/>
    <m/>
    <m/>
    <m/>
    <m/>
    <m/>
    <m/>
    <m/>
    <m/>
    <m/>
    <m/>
    <m/>
    <m/>
    <m/>
    <m/>
    <m/>
    <m/>
    <m/>
    <m/>
    <m/>
    <m/>
    <n v="1"/>
    <m/>
    <m/>
    <m/>
    <m/>
    <m/>
    <m/>
    <m/>
    <m/>
    <m/>
    <m/>
    <m/>
    <m/>
    <m/>
    <m/>
    <m/>
    <m/>
    <m/>
    <m/>
    <m/>
    <m/>
    <m/>
    <m/>
    <m/>
    <m/>
    <m/>
    <m/>
    <m/>
    <m/>
    <m/>
    <m/>
    <m/>
    <m/>
    <m/>
    <m/>
    <m/>
    <m/>
    <m/>
    <m/>
    <m/>
    <m/>
    <m/>
    <m/>
    <m/>
    <m/>
    <m/>
    <m/>
    <m/>
    <n v="1"/>
    <m/>
    <m/>
    <m/>
    <m/>
    <m/>
    <m/>
    <m/>
    <m/>
    <x v="3"/>
    <x v="0"/>
    <s v="DUWT0014"/>
    <s v="k2HvUjnXhb"/>
    <s v="Allocated"/>
    <e v="#N/A"/>
    <e v="#N/A"/>
    <e v="#N/A"/>
    <m/>
    <m/>
    <m/>
    <s v="VYMO"/>
    <m/>
    <n v="3682"/>
    <n v="7364"/>
  </r>
  <r>
    <n v="466324484"/>
    <s v="ANIKET CHANDRAKANT VANJARI"/>
    <s v="ONLINE"/>
    <x v="13"/>
    <n v="4900"/>
    <m/>
    <m/>
    <m/>
    <n v="4811"/>
    <n v="4617"/>
    <n v="4703"/>
    <n v="4528"/>
    <x v="0"/>
    <x v="0"/>
    <x v="0"/>
    <x v="8"/>
    <n v="98696"/>
    <n v="86"/>
    <n v="0"/>
    <n v="3150"/>
    <s v="26.06.26"/>
    <n v="0.10181129636853065"/>
    <n v="5.198289609344332E-3"/>
    <x v="0"/>
    <s v="PTP"/>
    <s v="PTP"/>
    <s v="PTP"/>
    <m/>
    <n v="31"/>
    <s v="CAVNA"/>
    <m/>
    <s v="-"/>
    <m/>
    <s v="MAVAL"/>
    <m/>
    <m/>
    <m/>
    <n v="4617"/>
    <n v="98696"/>
    <n v="26"/>
    <n v="55"/>
    <s v="FLOW"/>
    <m/>
    <m/>
    <m/>
    <m/>
    <s v="REGULAR"/>
    <s v="MH14MM1990"/>
    <s v="YAMAHA FZ 15"/>
    <d v="2025-06-13T00:00:00"/>
    <n v="36"/>
    <x v="0"/>
    <x v="1"/>
    <m/>
    <m/>
    <m/>
    <m/>
    <m/>
    <m/>
    <m/>
    <m/>
    <m/>
    <m/>
    <m/>
    <m/>
    <m/>
    <m/>
    <m/>
    <m/>
    <m/>
    <m/>
    <m/>
    <m/>
    <m/>
    <m/>
    <m/>
    <m/>
    <m/>
    <m/>
    <m/>
    <m/>
    <m/>
    <m/>
    <m/>
    <m/>
    <m/>
    <m/>
    <m/>
    <m/>
    <m/>
    <n v="1"/>
    <m/>
    <m/>
    <m/>
    <m/>
    <m/>
    <m/>
    <m/>
    <m/>
    <m/>
    <m/>
    <m/>
    <m/>
    <m/>
    <m/>
    <m/>
    <m/>
    <m/>
    <m/>
    <m/>
    <m/>
    <m/>
    <m/>
    <m/>
    <m/>
    <m/>
    <m/>
    <m/>
    <m/>
    <m/>
    <m/>
    <m/>
    <m/>
    <m/>
    <m/>
    <m/>
    <m/>
    <m/>
    <m/>
    <m/>
    <m/>
    <m/>
    <n v="1"/>
    <m/>
    <m/>
    <m/>
    <m/>
    <m/>
    <m/>
    <m/>
    <m/>
    <m/>
    <m/>
    <m/>
    <m/>
    <m/>
    <m/>
    <x v="3"/>
    <x v="0"/>
    <s v="ZBHT0013"/>
    <s v="A2J6at9DVNc"/>
    <s v="Allocated"/>
    <e v="#N/A"/>
    <e v="#N/A"/>
    <e v="#N/A"/>
    <m/>
    <m/>
    <m/>
    <s v="VYMO"/>
    <m/>
    <n v="4703"/>
    <n v="9428"/>
  </r>
  <r>
    <n v="462727406"/>
    <s v="SHWETA PRASHANT KALE"/>
    <s v="ONLINE"/>
    <x v="12"/>
    <n v="5032"/>
    <m/>
    <m/>
    <m/>
    <n v="4932"/>
    <n v="4683"/>
    <n v="4791"/>
    <n v="4583"/>
    <x v="0"/>
    <x v="0"/>
    <x v="0"/>
    <x v="6"/>
    <n v="98550"/>
    <n v="108"/>
    <n v="0"/>
    <n v="900"/>
    <s v="25.06.26"/>
    <n v="6.721687423869474E-2"/>
    <n v="5.1905998318157159E-3"/>
    <x v="0"/>
    <s v="PTP"/>
    <s v="PTP"/>
    <s v="PTP"/>
    <m/>
    <n v="25"/>
    <s v="CAVNA"/>
    <m/>
    <s v="-"/>
    <m/>
    <s v="VISHRANTWADI"/>
    <m/>
    <m/>
    <m/>
    <n v="4683"/>
    <n v="98550"/>
    <n v="26"/>
    <n v="25"/>
    <s v="STABLE"/>
    <m/>
    <m/>
    <m/>
    <m/>
    <s v="REGULAR"/>
    <s v="MH14LN6712"/>
    <s v="BULLET 350 MILITARY BLACK"/>
    <d v="2024-04-29T00:00:00"/>
    <n v="48"/>
    <x v="0"/>
    <x v="1"/>
    <m/>
    <m/>
    <m/>
    <m/>
    <m/>
    <m/>
    <m/>
    <m/>
    <m/>
    <m/>
    <n v="1"/>
    <m/>
    <m/>
    <m/>
    <m/>
    <m/>
    <m/>
    <m/>
    <m/>
    <m/>
    <m/>
    <m/>
    <m/>
    <m/>
    <m/>
    <m/>
    <m/>
    <m/>
    <m/>
    <m/>
    <m/>
    <m/>
    <m/>
    <m/>
    <m/>
    <m/>
    <m/>
    <m/>
    <m/>
    <m/>
    <m/>
    <m/>
    <m/>
    <m/>
    <m/>
    <m/>
    <m/>
    <m/>
    <m/>
    <m/>
    <m/>
    <m/>
    <m/>
    <m/>
    <m/>
    <m/>
    <m/>
    <m/>
    <m/>
    <m/>
    <m/>
    <m/>
    <m/>
    <m/>
    <m/>
    <m/>
    <m/>
    <m/>
    <m/>
    <m/>
    <m/>
    <m/>
    <m/>
    <m/>
    <m/>
    <m/>
    <m/>
    <m/>
    <m/>
    <m/>
    <m/>
    <m/>
    <m/>
    <m/>
    <m/>
    <m/>
    <m/>
    <m/>
    <m/>
    <m/>
    <m/>
    <m/>
    <m/>
    <m/>
    <x v="0"/>
    <x v="0"/>
    <s v="ZBHT0012"/>
    <s v="B2WfW15fjz"/>
    <s v="Allocated"/>
    <s v="Promise To Pay (PTP)"/>
    <s v="Ptp"/>
    <d v="2026-07-21T00:00:00"/>
    <m/>
    <m/>
    <m/>
    <m/>
    <m/>
    <n v="4791"/>
    <n v="9615"/>
  </r>
  <r>
    <n v="464268783"/>
    <s v="YOGESH NARAYAN PARIHAR"/>
    <m/>
    <x v="2"/>
    <m/>
    <m/>
    <m/>
    <m/>
    <n v="5443"/>
    <n v="27046"/>
    <n v="6169"/>
    <n v="32489"/>
    <x v="4"/>
    <x v="1"/>
    <x v="1"/>
    <x v="0"/>
    <n v="98284"/>
    <n v="895"/>
    <n v="0"/>
    <n v="4478"/>
    <s v="FLOW"/>
    <n v="0.31629116396718787"/>
    <n v="4.3933619735380347E-2"/>
    <x v="1"/>
    <s v="NC"/>
    <s v="NC"/>
    <s v="NC"/>
    <s v="Add not found"/>
    <m/>
    <s v="CNAVNA"/>
    <m/>
    <s v="ELG"/>
    <m/>
    <s v="TALAWADE"/>
    <m/>
    <m/>
    <m/>
    <n v="27046"/>
    <n v="98284"/>
    <n v="146"/>
    <n v="175"/>
    <s v="FLOW"/>
    <m/>
    <m/>
    <m/>
    <m/>
    <s v="NPA"/>
    <s v="MH21CD4927"/>
    <s v="HONDA SP 160 DOUBLE DISC"/>
    <d v="2024-10-09T00:00:00"/>
    <n v="36"/>
    <x v="0"/>
    <x v="0"/>
    <m/>
    <m/>
    <m/>
    <m/>
    <m/>
    <m/>
    <m/>
    <m/>
    <m/>
    <m/>
    <m/>
    <m/>
    <m/>
    <m/>
    <m/>
    <m/>
    <m/>
    <m/>
    <m/>
    <n v="1"/>
    <m/>
    <m/>
    <n v="1"/>
    <m/>
    <m/>
    <m/>
    <m/>
    <m/>
    <m/>
    <m/>
    <m/>
    <m/>
    <m/>
    <m/>
    <m/>
    <m/>
    <m/>
    <m/>
    <m/>
    <m/>
    <m/>
    <m/>
    <m/>
    <m/>
    <m/>
    <m/>
    <m/>
    <m/>
    <m/>
    <m/>
    <m/>
    <m/>
    <m/>
    <m/>
    <m/>
    <m/>
    <m/>
    <m/>
    <m/>
    <m/>
    <m/>
    <m/>
    <m/>
    <m/>
    <m/>
    <m/>
    <m/>
    <m/>
    <m/>
    <m/>
    <m/>
    <m/>
    <m/>
    <m/>
    <m/>
    <m/>
    <m/>
    <m/>
    <m/>
    <m/>
    <m/>
    <m/>
    <m/>
    <m/>
    <m/>
    <m/>
    <m/>
    <m/>
    <m/>
    <m/>
    <m/>
    <m/>
    <m/>
    <m/>
    <x v="3"/>
    <x v="0"/>
    <s v="ZBHT0011"/>
    <s v="G2kV8qdAW7"/>
    <s v="Allocated"/>
    <s v="No Such Person (NC_NSP)"/>
    <s v="Visit cm residence address nobody knows cm in this area "/>
    <d v="2026-07-07T00:00:00"/>
    <m/>
    <m/>
    <m/>
    <s v="VYMO"/>
    <m/>
    <n v="6169"/>
    <n v="32489"/>
  </r>
  <r>
    <n v="467180214"/>
    <s v="KOMAL ANIL CHAVAN"/>
    <s v="ONLINE"/>
    <x v="13"/>
    <n v="2610"/>
    <m/>
    <m/>
    <m/>
    <n v="4052"/>
    <n v="2552"/>
    <n v="2554"/>
    <n v="3994"/>
    <x v="0"/>
    <x v="0"/>
    <x v="0"/>
    <x v="6"/>
    <n v="97537"/>
    <n v="2"/>
    <n v="0"/>
    <n v="900"/>
    <s v="-"/>
    <n v="6.6525948885028607E-2"/>
    <n v="5.1372454164973057E-3"/>
    <x v="0"/>
    <s v="MPTP"/>
    <s v="-"/>
    <s v="MPTP"/>
    <s v="Add not found"/>
    <n v="31"/>
    <s v="CAVNA"/>
    <m/>
    <s v="-"/>
    <m/>
    <s v="YERWADA"/>
    <m/>
    <m/>
    <m/>
    <n v="3454"/>
    <n v="97537"/>
    <n v="26"/>
    <n v="55"/>
    <s v="FLOW"/>
    <m/>
    <m/>
    <m/>
    <m/>
    <s v="REGULAR"/>
    <s v="MH12YV1359"/>
    <s v="TVS JUPITER 110 DISC SXC OBDIIA"/>
    <d v="2025-10-28T00:00:00"/>
    <n v="36"/>
    <x v="1"/>
    <x v="1"/>
    <m/>
    <m/>
    <m/>
    <m/>
    <m/>
    <m/>
    <m/>
    <m/>
    <m/>
    <m/>
    <m/>
    <m/>
    <m/>
    <m/>
    <m/>
    <m/>
    <m/>
    <m/>
    <m/>
    <m/>
    <m/>
    <m/>
    <m/>
    <m/>
    <m/>
    <m/>
    <m/>
    <m/>
    <m/>
    <m/>
    <m/>
    <m/>
    <m/>
    <m/>
    <m/>
    <m/>
    <m/>
    <n v="1"/>
    <m/>
    <m/>
    <m/>
    <m/>
    <m/>
    <m/>
    <m/>
    <m/>
    <m/>
    <m/>
    <m/>
    <m/>
    <m/>
    <m/>
    <m/>
    <m/>
    <m/>
    <m/>
    <m/>
    <m/>
    <m/>
    <m/>
    <m/>
    <n v="2"/>
    <m/>
    <m/>
    <m/>
    <m/>
    <m/>
    <m/>
    <m/>
    <m/>
    <m/>
    <m/>
    <m/>
    <m/>
    <m/>
    <m/>
    <m/>
    <m/>
    <m/>
    <m/>
    <m/>
    <m/>
    <m/>
    <m/>
    <m/>
    <m/>
    <m/>
    <m/>
    <m/>
    <m/>
    <m/>
    <m/>
    <m/>
    <m/>
    <x v="1"/>
    <x v="0"/>
    <s v="ZBHT0012"/>
    <m/>
    <m/>
    <m/>
    <m/>
    <m/>
    <m/>
    <m/>
    <m/>
    <m/>
    <m/>
    <n v="2554"/>
    <n v="6604"/>
  </r>
  <r>
    <n v="460017651"/>
    <s v="RAVINDRA BALASAHEB SHILIMKAR"/>
    <s v="ONLINE"/>
    <x v="4"/>
    <n v="6700"/>
    <m/>
    <m/>
    <m/>
    <n v="6422"/>
    <n v="5493"/>
    <n v="5628"/>
    <n v="5215"/>
    <x v="0"/>
    <x v="0"/>
    <x v="0"/>
    <x v="4"/>
    <n v="97101.119999999995"/>
    <n v="135"/>
    <n v="0"/>
    <n v="6750"/>
    <s v="24.06.26"/>
    <n v="8.2868762272020183E-2"/>
    <n v="5.1142877436947502E-3"/>
    <x v="0"/>
    <s v="PTP"/>
    <s v="PTP"/>
    <s v="PTP"/>
    <m/>
    <n v="25"/>
    <s v="CAVA"/>
    <m/>
    <s v="-"/>
    <m/>
    <s v="BHOR"/>
    <m/>
    <m/>
    <m/>
    <n v="5493"/>
    <n v="97101.119999999995"/>
    <n v="26"/>
    <n v="25"/>
    <s v="STABLE"/>
    <m/>
    <m/>
    <m/>
    <m/>
    <s v="REGULAR"/>
    <s v="MH12VY4073"/>
    <s v="BULLET 350 BLACK GOLD"/>
    <d v="2023-10-06T00:00:00"/>
    <n v="48"/>
    <x v="0"/>
    <x v="1"/>
    <m/>
    <m/>
    <m/>
    <m/>
    <m/>
    <m/>
    <m/>
    <m/>
    <m/>
    <m/>
    <m/>
    <m/>
    <m/>
    <m/>
    <m/>
    <m/>
    <n v="1"/>
    <m/>
    <m/>
    <m/>
    <m/>
    <m/>
    <m/>
    <m/>
    <m/>
    <m/>
    <m/>
    <m/>
    <m/>
    <m/>
    <m/>
    <m/>
    <m/>
    <m/>
    <m/>
    <m/>
    <m/>
    <m/>
    <m/>
    <m/>
    <m/>
    <m/>
    <m/>
    <m/>
    <m/>
    <m/>
    <m/>
    <m/>
    <m/>
    <m/>
    <m/>
    <m/>
    <m/>
    <m/>
    <m/>
    <m/>
    <m/>
    <m/>
    <m/>
    <m/>
    <m/>
    <m/>
    <m/>
    <m/>
    <m/>
    <m/>
    <m/>
    <m/>
    <m/>
    <m/>
    <m/>
    <m/>
    <m/>
    <m/>
    <m/>
    <m/>
    <m/>
    <m/>
    <m/>
    <m/>
    <m/>
    <m/>
    <m/>
    <m/>
    <m/>
    <m/>
    <m/>
    <m/>
    <m/>
    <m/>
    <m/>
    <m/>
    <m/>
    <m/>
    <x v="0"/>
    <x v="0"/>
    <s v="DUWT0011"/>
    <s v="AoiG3KCrpOIc"/>
    <s v="Allocated"/>
    <s v="Promise To Pay (PTP)"/>
    <s v="Customer home visit promise to pay amount 8000 ptp date 20.07.2026"/>
    <d v="2026-07-20T00:00:00"/>
    <m/>
    <m/>
    <m/>
    <m/>
    <m/>
    <n v="5628"/>
    <n v="11915"/>
  </r>
  <r>
    <n v="461001866"/>
    <s v="PANKAJ GANPAT LAHANE"/>
    <s v="ONLINE"/>
    <x v="23"/>
    <n v="5550"/>
    <m/>
    <m/>
    <m/>
    <n v="5309"/>
    <n v="15783"/>
    <n v="5777"/>
    <n v="15542"/>
    <x v="3"/>
    <x v="0"/>
    <x v="0"/>
    <x v="2"/>
    <n v="96683"/>
    <n v="612"/>
    <n v="0"/>
    <n v="900"/>
    <s v="01.06.26"/>
    <n v="0.28101823454696911"/>
    <n v="3.0964952147101866E-2"/>
    <x v="0"/>
    <s v="PAID"/>
    <s v="PAID"/>
    <s v="PAID"/>
    <m/>
    <m/>
    <m/>
    <m/>
    <s v="ELG"/>
    <m/>
    <s v="MOSHI"/>
    <m/>
    <m/>
    <m/>
    <n v="15783"/>
    <n v="96683"/>
    <n v="87"/>
    <n v="86"/>
    <s v="STABLE"/>
    <m/>
    <m/>
    <m/>
    <m/>
    <s v="REGULAR"/>
    <s v="MH14LF7047"/>
    <s v="BULLET 350 MILITARY BLACK"/>
    <d v="2023-12-05T00:00:00"/>
    <n v="48"/>
    <x v="0"/>
    <x v="1"/>
    <m/>
    <n v="1"/>
    <m/>
    <m/>
    <m/>
    <m/>
    <m/>
    <m/>
    <m/>
    <m/>
    <m/>
    <m/>
    <m/>
    <m/>
    <m/>
    <m/>
    <m/>
    <m/>
    <m/>
    <m/>
    <m/>
    <m/>
    <m/>
    <m/>
    <m/>
    <m/>
    <m/>
    <m/>
    <m/>
    <m/>
    <m/>
    <m/>
    <m/>
    <m/>
    <m/>
    <m/>
    <m/>
    <m/>
    <m/>
    <m/>
    <m/>
    <m/>
    <m/>
    <m/>
    <m/>
    <m/>
    <m/>
    <m/>
    <m/>
    <m/>
    <m/>
    <m/>
    <m/>
    <m/>
    <m/>
    <m/>
    <m/>
    <m/>
    <m/>
    <m/>
    <m/>
    <m/>
    <m/>
    <m/>
    <m/>
    <m/>
    <m/>
    <m/>
    <m/>
    <m/>
    <m/>
    <m/>
    <m/>
    <m/>
    <m/>
    <m/>
    <m/>
    <m/>
    <m/>
    <m/>
    <m/>
    <m/>
    <m/>
    <m/>
    <m/>
    <m/>
    <m/>
    <m/>
    <m/>
    <m/>
    <m/>
    <m/>
    <m/>
    <m/>
    <x v="0"/>
    <x v="0"/>
    <s v="ZBHT0009"/>
    <s v="B2wvM_bVsEgc"/>
    <s v="Allocated"/>
    <s v="Left Message (LMCB)"/>
    <s v="Customer shifted from address msg to room owner "/>
    <d v="2026-07-01T00:00:00"/>
    <m/>
    <m/>
    <m/>
    <m/>
    <m/>
    <n v="5777"/>
    <n v="21092"/>
  </r>
  <r>
    <n v="467786077"/>
    <s v="HRUSHIKESH KHANDU HATTE"/>
    <s v="ONLINE"/>
    <x v="16"/>
    <n v="4500"/>
    <m/>
    <m/>
    <m/>
    <n v="3855"/>
    <n v="3855"/>
    <n v="3903"/>
    <n v="3210"/>
    <x v="0"/>
    <x v="0"/>
    <x v="0"/>
    <x v="15"/>
    <n v="96622"/>
    <n v="48"/>
    <n v="0"/>
    <n v="450"/>
    <s v="-"/>
    <n v="0.11556876795610171"/>
    <n v="5.0890526326707059E-3"/>
    <x v="2"/>
    <s v="PAID"/>
    <s v="-"/>
    <s v="PAID"/>
    <m/>
    <m/>
    <s v="CAVA"/>
    <m/>
    <s v="-"/>
    <m/>
    <s v="KALEWADI"/>
    <m/>
    <m/>
    <m/>
    <n v="4353"/>
    <n v="96622"/>
    <n v="21"/>
    <n v="20"/>
    <s v="STABLE"/>
    <m/>
    <m/>
    <m/>
    <m/>
    <s v="REGULAR"/>
    <s v="MH14NC0528"/>
    <s v="SUZUKI BURGMAN STREET"/>
    <d v="2026-02-18T00:00:00"/>
    <n v="36"/>
    <x v="1"/>
    <x v="0"/>
    <m/>
    <m/>
    <m/>
    <m/>
    <m/>
    <m/>
    <m/>
    <m/>
    <m/>
    <m/>
    <m/>
    <m/>
    <m/>
    <m/>
    <m/>
    <m/>
    <m/>
    <m/>
    <m/>
    <m/>
    <m/>
    <m/>
    <m/>
    <m/>
    <m/>
    <m/>
    <m/>
    <m/>
    <m/>
    <m/>
    <m/>
    <n v="1"/>
    <m/>
    <m/>
    <m/>
    <m/>
    <m/>
    <m/>
    <m/>
    <m/>
    <m/>
    <m/>
    <m/>
    <n v="1"/>
    <m/>
    <m/>
    <m/>
    <m/>
    <m/>
    <m/>
    <m/>
    <m/>
    <m/>
    <m/>
    <m/>
    <m/>
    <m/>
    <m/>
    <m/>
    <m/>
    <m/>
    <m/>
    <m/>
    <m/>
    <m/>
    <m/>
    <m/>
    <n v="1"/>
    <m/>
    <m/>
    <m/>
    <m/>
    <m/>
    <m/>
    <m/>
    <m/>
    <m/>
    <m/>
    <m/>
    <m/>
    <m/>
    <m/>
    <m/>
    <m/>
    <m/>
    <m/>
    <m/>
    <m/>
    <m/>
    <m/>
    <m/>
    <m/>
    <m/>
    <m/>
    <x v="1"/>
    <x v="0"/>
    <s v="ZBHT0015"/>
    <m/>
    <m/>
    <m/>
    <m/>
    <m/>
    <m/>
    <m/>
    <m/>
    <m/>
    <m/>
    <n v="3903"/>
    <n v="7710"/>
  </r>
  <r>
    <n v="466294591"/>
    <s v="VAIBHAV SANJAY SABLE"/>
    <m/>
    <x v="2"/>
    <m/>
    <m/>
    <m/>
    <m/>
    <n v="4490"/>
    <n v="8864.4599999999991"/>
    <n v="4439.4599999999991"/>
    <n v="13354.46"/>
    <x v="1"/>
    <x v="1"/>
    <x v="1"/>
    <x v="11"/>
    <n v="96329"/>
    <n v="65"/>
    <n v="0"/>
    <n v="900"/>
    <s v="FLOW"/>
    <n v="0.30976047610161705"/>
    <n v="1.79104764888075E-2"/>
    <x v="1"/>
    <s v="RTP"/>
    <s v="RTP"/>
    <s v="RTP"/>
    <m/>
    <m/>
    <m/>
    <m/>
    <s v="-"/>
    <m/>
    <s v="AMBETHAN"/>
    <m/>
    <m/>
    <m/>
    <n v="8864.4599999999991"/>
    <n v="96329"/>
    <n v="57"/>
    <n v="86"/>
    <s v="FLOW"/>
    <m/>
    <m/>
    <m/>
    <m/>
    <s v="REGULAR"/>
    <s v="MH14MK8568"/>
    <s v="BAJAJ CHETAK 3503"/>
    <d v="2025-06-09T00:00:00"/>
    <n v="36"/>
    <x v="0"/>
    <x v="0"/>
    <m/>
    <m/>
    <m/>
    <m/>
    <m/>
    <m/>
    <m/>
    <m/>
    <m/>
    <m/>
    <m/>
    <m/>
    <m/>
    <m/>
    <m/>
    <m/>
    <m/>
    <m/>
    <m/>
    <m/>
    <m/>
    <m/>
    <m/>
    <m/>
    <m/>
    <m/>
    <m/>
    <m/>
    <m/>
    <m/>
    <m/>
    <m/>
    <m/>
    <m/>
    <m/>
    <m/>
    <m/>
    <m/>
    <m/>
    <m/>
    <m/>
    <m/>
    <m/>
    <m/>
    <m/>
    <m/>
    <m/>
    <m/>
    <m/>
    <m/>
    <m/>
    <m/>
    <m/>
    <m/>
    <m/>
    <m/>
    <m/>
    <m/>
    <m/>
    <m/>
    <m/>
    <m/>
    <m/>
    <m/>
    <m/>
    <m/>
    <m/>
    <m/>
    <m/>
    <m/>
    <m/>
    <m/>
    <m/>
    <m/>
    <m/>
    <m/>
    <m/>
    <m/>
    <m/>
    <m/>
    <m/>
    <m/>
    <m/>
    <m/>
    <m/>
    <m/>
    <m/>
    <m/>
    <m/>
    <m/>
    <m/>
    <m/>
    <m/>
    <m/>
    <x v="5"/>
    <x v="1"/>
    <s v="ZBHT0010"/>
    <s v="G6fMdQ8dp8S"/>
    <s v="Allocated"/>
    <e v="#N/A"/>
    <e v="#N/A"/>
    <e v="#N/A"/>
    <m/>
    <m/>
    <m/>
    <m/>
    <m/>
    <n v="4439.4599999999991"/>
    <n v="13354.46"/>
  </r>
  <r>
    <n v="464384033"/>
    <s v="LAXMAN RAJU PAWAR"/>
    <s v="ONLINE"/>
    <x v="25"/>
    <n v="35750"/>
    <m/>
    <m/>
    <m/>
    <n v="4881"/>
    <n v="29174"/>
    <n v="5962"/>
    <n v="-1695"/>
    <x v="5"/>
    <x v="2"/>
    <x v="0"/>
    <x v="0"/>
    <n v="96129"/>
    <n v="1193"/>
    <n v="0"/>
    <n v="5850"/>
    <s v="FLOW"/>
    <n v="0.50927110325013492"/>
    <n v="4.2018212245512519E-2"/>
    <x v="2"/>
    <s v="PAID"/>
    <s v="NC"/>
    <s v="PAID"/>
    <m/>
    <m/>
    <s v="CAVNA"/>
    <m/>
    <s v="ELG"/>
    <m/>
    <s v="CHIKHALI"/>
    <m/>
    <m/>
    <m/>
    <n v="29174"/>
    <n v="96129"/>
    <n v="177"/>
    <n v="0"/>
    <s v="RB"/>
    <m/>
    <m/>
    <m/>
    <m/>
    <s v="NPA"/>
    <s v="MH14LW8132"/>
    <s v="XPULSE 200 4V PRO"/>
    <d v="2024-10-21T00:00:00"/>
    <n v="36"/>
    <x v="0"/>
    <x v="0"/>
    <m/>
    <m/>
    <m/>
    <m/>
    <m/>
    <m/>
    <m/>
    <m/>
    <m/>
    <m/>
    <m/>
    <m/>
    <m/>
    <m/>
    <m/>
    <m/>
    <m/>
    <m/>
    <m/>
    <n v="1"/>
    <m/>
    <m/>
    <n v="1"/>
    <m/>
    <m/>
    <m/>
    <m/>
    <m/>
    <n v="1"/>
    <m/>
    <m/>
    <m/>
    <m/>
    <m/>
    <m/>
    <m/>
    <m/>
    <m/>
    <m/>
    <m/>
    <m/>
    <m/>
    <m/>
    <m/>
    <m/>
    <m/>
    <m/>
    <m/>
    <m/>
    <m/>
    <m/>
    <m/>
    <m/>
    <m/>
    <m/>
    <m/>
    <m/>
    <m/>
    <m/>
    <m/>
    <m/>
    <m/>
    <m/>
    <m/>
    <m/>
    <m/>
    <m/>
    <m/>
    <m/>
    <m/>
    <m/>
    <m/>
    <m/>
    <m/>
    <m/>
    <m/>
    <m/>
    <m/>
    <m/>
    <m/>
    <m/>
    <m/>
    <m/>
    <m/>
    <m/>
    <m/>
    <m/>
    <m/>
    <m/>
    <m/>
    <m/>
    <m/>
    <m/>
    <m/>
    <x v="1"/>
    <x v="0"/>
    <s v="ZBHT0011"/>
    <s v="G6QxgmG6eI7"/>
    <s v="Allocated"/>
    <s v="Left Message (LMCB)"/>
    <s v="Visit cm residence address CNAVNA cm mother sd he is not living here for along time not a his new address "/>
    <d v="2026-07-07T00:00:00"/>
    <m/>
    <m/>
    <m/>
    <s v="VYMO"/>
    <m/>
    <n v="5962"/>
    <n v="34055"/>
  </r>
  <r>
    <n v="467440387"/>
    <s v="ROHIT BHAGWAN SASANE"/>
    <m/>
    <x v="2"/>
    <m/>
    <m/>
    <m/>
    <m/>
    <n v="4977"/>
    <n v="29244"/>
    <n v="5762"/>
    <n v="34221"/>
    <x v="5"/>
    <x v="1"/>
    <x v="1"/>
    <x v="6"/>
    <n v="94573"/>
    <n v="1403"/>
    <n v="0"/>
    <n v="2700"/>
    <s v="-"/>
    <n v="0.5444366407995026"/>
    <n v="4.1338080981752179E-2"/>
    <x v="1"/>
    <s v="NC"/>
    <s v="-"/>
    <s v="NC"/>
    <m/>
    <m/>
    <s v="CNAVNA"/>
    <m/>
    <s v="ELG"/>
    <m/>
    <s v="DHANORI"/>
    <m/>
    <m/>
    <m/>
    <n v="29244"/>
    <n v="94573"/>
    <n v="177"/>
    <n v="206"/>
    <s v="FLOW"/>
    <m/>
    <m/>
    <m/>
    <m/>
    <s v="NPA"/>
    <s v="MH12ZH5240"/>
    <s v="HONDA ACTIVA DLX 2B"/>
    <d v="2025-12-15T00:00:00"/>
    <n v="24"/>
    <x v="0"/>
    <x v="1"/>
    <m/>
    <m/>
    <m/>
    <m/>
    <m/>
    <m/>
    <m/>
    <m/>
    <m/>
    <m/>
    <m/>
    <m/>
    <m/>
    <m/>
    <m/>
    <m/>
    <m/>
    <m/>
    <m/>
    <m/>
    <m/>
    <m/>
    <n v="1"/>
    <m/>
    <m/>
    <m/>
    <m/>
    <m/>
    <m/>
    <m/>
    <m/>
    <m/>
    <m/>
    <m/>
    <m/>
    <m/>
    <m/>
    <m/>
    <m/>
    <m/>
    <m/>
    <m/>
    <m/>
    <m/>
    <m/>
    <m/>
    <m/>
    <m/>
    <m/>
    <m/>
    <m/>
    <m/>
    <m/>
    <m/>
    <m/>
    <m/>
    <m/>
    <m/>
    <m/>
    <m/>
    <m/>
    <m/>
    <m/>
    <m/>
    <m/>
    <m/>
    <m/>
    <n v="1"/>
    <m/>
    <m/>
    <m/>
    <m/>
    <m/>
    <m/>
    <m/>
    <m/>
    <m/>
    <m/>
    <m/>
    <n v="1"/>
    <m/>
    <m/>
    <m/>
    <m/>
    <m/>
    <m/>
    <m/>
    <m/>
    <m/>
    <m/>
    <m/>
    <m/>
    <m/>
    <m/>
    <x v="1"/>
    <x v="0"/>
    <s v="ZBHT0012"/>
    <s v="GPwkc83T3bOm"/>
    <s v="Allocated"/>
    <s v="No Such Person (NC_NSP)"/>
    <s v="Nc"/>
    <d v="2026-07-08T00:00:00"/>
    <m/>
    <m/>
    <m/>
    <m/>
    <m/>
    <n v="5762"/>
    <n v="34221"/>
  </r>
  <r>
    <n v="467440993"/>
    <s v="ARCHANA SHIVAJI DAVKHAR"/>
    <m/>
    <x v="2"/>
    <m/>
    <m/>
    <m/>
    <m/>
    <n v="3535"/>
    <n v="17001"/>
    <n v="3506"/>
    <n v="20536"/>
    <x v="4"/>
    <x v="1"/>
    <x v="1"/>
    <x v="6"/>
    <n v="94419"/>
    <n v="645"/>
    <n v="0"/>
    <n v="2250"/>
    <s v="FLOW"/>
    <n v="0.46208248127511059"/>
    <n v="4.2205938319511582E-2"/>
    <x v="1"/>
    <s v="NC"/>
    <s v="NC"/>
    <s v="NC"/>
    <s v="Add not found"/>
    <m/>
    <s v="CNAVNA"/>
    <m/>
    <s v="ELG"/>
    <m/>
    <s v="DIGHI"/>
    <m/>
    <m/>
    <m/>
    <n v="17001"/>
    <n v="94419"/>
    <n v="146"/>
    <n v="175"/>
    <s v="FLOW"/>
    <m/>
    <m/>
    <m/>
    <m/>
    <s v="NPA"/>
    <m/>
    <s v="HONDA ACTIVA 125 DISC BSVI"/>
    <d v="2025-12-15T00:00:00"/>
    <n v="36"/>
    <x v="0"/>
    <x v="1"/>
    <m/>
    <m/>
    <m/>
    <m/>
    <m/>
    <m/>
    <m/>
    <m/>
    <m/>
    <m/>
    <m/>
    <m/>
    <m/>
    <m/>
    <m/>
    <m/>
    <m/>
    <m/>
    <m/>
    <m/>
    <m/>
    <m/>
    <m/>
    <m/>
    <m/>
    <m/>
    <m/>
    <m/>
    <m/>
    <m/>
    <m/>
    <m/>
    <m/>
    <m/>
    <m/>
    <m/>
    <m/>
    <n v="1"/>
    <m/>
    <m/>
    <m/>
    <m/>
    <m/>
    <m/>
    <m/>
    <m/>
    <m/>
    <m/>
    <m/>
    <m/>
    <m/>
    <m/>
    <m/>
    <m/>
    <m/>
    <m/>
    <m/>
    <m/>
    <m/>
    <m/>
    <m/>
    <m/>
    <m/>
    <m/>
    <m/>
    <m/>
    <m/>
    <m/>
    <m/>
    <m/>
    <m/>
    <m/>
    <m/>
    <m/>
    <m/>
    <m/>
    <m/>
    <m/>
    <m/>
    <m/>
    <m/>
    <m/>
    <m/>
    <m/>
    <m/>
    <m/>
    <m/>
    <m/>
    <m/>
    <m/>
    <m/>
    <m/>
    <m/>
    <m/>
    <x v="0"/>
    <x v="0"/>
    <s v="ZBHT0012"/>
    <s v="A6S8ct3aw9Ez"/>
    <s v="Allocated"/>
    <e v="#N/A"/>
    <e v="#N/A"/>
    <e v="#N/A"/>
    <m/>
    <m/>
    <m/>
    <m/>
    <m/>
    <n v="3506"/>
    <n v="20536"/>
  </r>
  <r>
    <n v="466775197"/>
    <s v="ALKA BHAGWAN CHAURE"/>
    <s v="ONLINE"/>
    <x v="26"/>
    <n v="4158"/>
    <m/>
    <m/>
    <m/>
    <n v="4058"/>
    <n v="11928"/>
    <n v="4339"/>
    <n v="11828"/>
    <x v="3"/>
    <x v="0"/>
    <x v="0"/>
    <x v="8"/>
    <n v="94243"/>
    <n v="527"/>
    <n v="0"/>
    <n v="3558.34"/>
    <s v="FLOW"/>
    <n v="0.3681121875237533"/>
    <n v="3.0183486085447506E-2"/>
    <x v="0"/>
    <s v="PAID"/>
    <s v="PTP"/>
    <s v="PAID"/>
    <m/>
    <n v="22"/>
    <s v="CAVA"/>
    <m/>
    <s v="-"/>
    <m/>
    <s v="KAMSHET "/>
    <m/>
    <m/>
    <m/>
    <n v="11928"/>
    <n v="94243"/>
    <n v="87"/>
    <n v="86"/>
    <s v="STABLE"/>
    <m/>
    <m/>
    <m/>
    <m/>
    <s v="REGULAR"/>
    <s v="MH14MU2504"/>
    <s v="XTREME 125 R"/>
    <d v="2025-08-28T00:00:00"/>
    <n v="36"/>
    <x v="0"/>
    <x v="1"/>
    <m/>
    <m/>
    <m/>
    <m/>
    <m/>
    <m/>
    <m/>
    <m/>
    <m/>
    <m/>
    <m/>
    <m/>
    <m/>
    <m/>
    <m/>
    <m/>
    <m/>
    <m/>
    <m/>
    <n v="2"/>
    <m/>
    <m/>
    <n v="2"/>
    <m/>
    <m/>
    <m/>
    <m/>
    <m/>
    <m/>
    <m/>
    <m/>
    <m/>
    <m/>
    <m/>
    <m/>
    <m/>
    <m/>
    <m/>
    <m/>
    <m/>
    <m/>
    <m/>
    <m/>
    <m/>
    <m/>
    <m/>
    <m/>
    <m/>
    <m/>
    <m/>
    <m/>
    <m/>
    <m/>
    <m/>
    <m/>
    <m/>
    <m/>
    <m/>
    <m/>
    <m/>
    <m/>
    <m/>
    <m/>
    <m/>
    <m/>
    <m/>
    <m/>
    <m/>
    <m/>
    <m/>
    <m/>
    <m/>
    <m/>
    <m/>
    <m/>
    <m/>
    <m/>
    <m/>
    <m/>
    <m/>
    <m/>
    <m/>
    <m/>
    <m/>
    <m/>
    <m/>
    <m/>
    <m/>
    <m/>
    <m/>
    <m/>
    <m/>
    <m/>
    <m/>
    <x v="4"/>
    <x v="0"/>
    <s v="ZBHT0013"/>
    <s v="Goy2rMOILCc"/>
    <s v="Allocated"/>
    <s v="Promise To Pay (PTP)"/>
    <s v="Ptp"/>
    <d v="2026-07-15T00:00:00"/>
    <m/>
    <m/>
    <m/>
    <m/>
    <m/>
    <n v="4339"/>
    <n v="15986"/>
  </r>
  <r>
    <n v="463343105"/>
    <s v="GANESH BALU KOLEKAR"/>
    <m/>
    <x v="2"/>
    <m/>
    <m/>
    <m/>
    <m/>
    <n v="3923"/>
    <n v="16938"/>
    <n v="2213"/>
    <n v="20861"/>
    <x v="4"/>
    <x v="1"/>
    <x v="1"/>
    <x v="11"/>
    <n v="93218"/>
    <n v="967"/>
    <n v="0"/>
    <n v="6750"/>
    <s v="FLOW"/>
    <n v="0.58440589559209821"/>
    <n v="4.1669083111113558E-2"/>
    <x v="1"/>
    <s v="RTP"/>
    <s v="RTP"/>
    <s v="RTP"/>
    <m/>
    <m/>
    <m/>
    <m/>
    <s v="ELG"/>
    <m/>
    <s v="BIRADWADI"/>
    <m/>
    <m/>
    <m/>
    <n v="16938"/>
    <n v="93218"/>
    <n v="146"/>
    <n v="175"/>
    <s v="FLOW"/>
    <m/>
    <m/>
    <m/>
    <m/>
    <s v="NPA"/>
    <s v="MH14LR2068"/>
    <s v="TVS JUPITER 125 DISC SXC"/>
    <d v="2024-06-29T00:00:00"/>
    <n v="48"/>
    <x v="0"/>
    <x v="0"/>
    <m/>
    <m/>
    <m/>
    <m/>
    <m/>
    <m/>
    <m/>
    <m/>
    <m/>
    <m/>
    <m/>
    <m/>
    <m/>
    <m/>
    <m/>
    <m/>
    <m/>
    <m/>
    <m/>
    <m/>
    <m/>
    <m/>
    <m/>
    <m/>
    <m/>
    <n v="1"/>
    <m/>
    <m/>
    <m/>
    <m/>
    <m/>
    <m/>
    <m/>
    <m/>
    <m/>
    <m/>
    <m/>
    <m/>
    <m/>
    <m/>
    <m/>
    <m/>
    <m/>
    <m/>
    <m/>
    <m/>
    <m/>
    <m/>
    <m/>
    <m/>
    <m/>
    <m/>
    <m/>
    <m/>
    <m/>
    <m/>
    <m/>
    <m/>
    <m/>
    <m/>
    <m/>
    <m/>
    <m/>
    <m/>
    <m/>
    <m/>
    <m/>
    <m/>
    <m/>
    <m/>
    <m/>
    <m/>
    <m/>
    <m/>
    <m/>
    <m/>
    <m/>
    <m/>
    <m/>
    <m/>
    <m/>
    <m/>
    <m/>
    <m/>
    <m/>
    <m/>
    <m/>
    <m/>
    <m/>
    <m/>
    <m/>
    <m/>
    <m/>
    <m/>
    <x v="0"/>
    <x v="0"/>
    <s v="ZBHT0010"/>
    <s v="kPgAxgqq4NIz"/>
    <s v="Allocated"/>
    <e v="#N/A"/>
    <e v="#N/A"/>
    <e v="#N/A"/>
    <m/>
    <m/>
    <m/>
    <m/>
    <m/>
    <n v="2213"/>
    <n v="20861"/>
  </r>
  <r>
    <n v="465280105"/>
    <s v="ABHIJEET BAPU SHINDE"/>
    <s v="ONLINE"/>
    <x v="13"/>
    <n v="3690"/>
    <m/>
    <m/>
    <m/>
    <n v="3565"/>
    <n v="3565"/>
    <n v="3595"/>
    <n v="3440"/>
    <x v="0"/>
    <x v="0"/>
    <x v="0"/>
    <x v="6"/>
    <n v="92557"/>
    <n v="30"/>
    <n v="0"/>
    <n v="437"/>
    <s v="-"/>
    <n v="6.312929709701541E-2"/>
    <n v="4.8749502651787638E-3"/>
    <x v="0"/>
    <s v="MPTP"/>
    <s v="-"/>
    <s v="MPTP"/>
    <s v="Add not found"/>
    <n v="31"/>
    <s v="CAVNA"/>
    <m/>
    <s v="-"/>
    <m/>
    <s v="YERWADA"/>
    <m/>
    <m/>
    <m/>
    <n v="3565"/>
    <n v="92557"/>
    <n v="26"/>
    <n v="55"/>
    <s v="FLOW"/>
    <m/>
    <m/>
    <m/>
    <m/>
    <s v="NPA"/>
    <s v="MH12XS6902"/>
    <s v="HONDA UNICORN 160 BSVI"/>
    <d v="2025-01-21T00:00:00"/>
    <n v="48"/>
    <x v="0"/>
    <x v="1"/>
    <m/>
    <m/>
    <m/>
    <m/>
    <m/>
    <m/>
    <m/>
    <n v="1"/>
    <m/>
    <m/>
    <m/>
    <m/>
    <m/>
    <m/>
    <m/>
    <m/>
    <m/>
    <m/>
    <m/>
    <m/>
    <m/>
    <m/>
    <m/>
    <m/>
    <m/>
    <m/>
    <m/>
    <m/>
    <m/>
    <m/>
    <m/>
    <m/>
    <m/>
    <m/>
    <m/>
    <m/>
    <m/>
    <m/>
    <m/>
    <m/>
    <m/>
    <m/>
    <m/>
    <m/>
    <m/>
    <m/>
    <m/>
    <m/>
    <m/>
    <m/>
    <m/>
    <m/>
    <m/>
    <m/>
    <m/>
    <m/>
    <m/>
    <m/>
    <m/>
    <m/>
    <m/>
    <n v="2"/>
    <m/>
    <m/>
    <m/>
    <m/>
    <m/>
    <m/>
    <m/>
    <m/>
    <m/>
    <m/>
    <m/>
    <m/>
    <m/>
    <m/>
    <m/>
    <m/>
    <m/>
    <m/>
    <m/>
    <m/>
    <m/>
    <m/>
    <m/>
    <m/>
    <m/>
    <m/>
    <m/>
    <m/>
    <m/>
    <m/>
    <m/>
    <m/>
    <x v="1"/>
    <x v="0"/>
    <s v="ZBHT0012"/>
    <s v="k2h8AYWZopm"/>
    <s v="Allocated"/>
    <s v="No Such Person (NC_NSP)"/>
    <s v="Nc"/>
    <d v="2026-07-03T00:00:00"/>
    <m/>
    <m/>
    <m/>
    <m/>
    <m/>
    <n v="3595"/>
    <n v="7130"/>
  </r>
  <r>
    <n v="460840552"/>
    <s v="LAKSHMI SRIKANTH PANTULA"/>
    <m/>
    <x v="2"/>
    <m/>
    <m/>
    <m/>
    <s v="BANK STABLE 08"/>
    <n v="9086"/>
    <n v="45430"/>
    <n v="10472"/>
    <n v="54516"/>
    <x v="4"/>
    <x v="0"/>
    <x v="1"/>
    <x v="6"/>
    <n v="92396"/>
    <n v="1386"/>
    <n v="0"/>
    <n v="2250"/>
    <s v="FLOW"/>
    <n v="0.45218200722201168"/>
    <n v="4.1301643493042633E-2"/>
    <x v="0"/>
    <s v="PAID"/>
    <s v="NC"/>
    <s v="PAID"/>
    <m/>
    <m/>
    <m/>
    <m/>
    <s v="ELG"/>
    <m/>
    <s v="KHARADI"/>
    <m/>
    <m/>
    <m/>
    <n v="45430"/>
    <n v="92396"/>
    <n v="146"/>
    <n v="55"/>
    <s v="STABLE"/>
    <m/>
    <m/>
    <m/>
    <m/>
    <s v="NPA"/>
    <s v="MH12WF2417"/>
    <s v="METEOR 350 FIREBALL BLACK"/>
    <d v="2023-11-22T00:00:00"/>
    <n v="36"/>
    <x v="0"/>
    <x v="1"/>
    <m/>
    <m/>
    <m/>
    <m/>
    <m/>
    <m/>
    <m/>
    <m/>
    <m/>
    <m/>
    <m/>
    <m/>
    <m/>
    <m/>
    <m/>
    <m/>
    <m/>
    <m/>
    <m/>
    <m/>
    <m/>
    <m/>
    <m/>
    <m/>
    <m/>
    <m/>
    <m/>
    <m/>
    <m/>
    <m/>
    <m/>
    <n v="1"/>
    <m/>
    <m/>
    <m/>
    <m/>
    <m/>
    <m/>
    <m/>
    <m/>
    <m/>
    <m/>
    <m/>
    <m/>
    <m/>
    <m/>
    <m/>
    <m/>
    <m/>
    <m/>
    <m/>
    <m/>
    <m/>
    <m/>
    <m/>
    <m/>
    <m/>
    <m/>
    <m/>
    <m/>
    <m/>
    <m/>
    <m/>
    <m/>
    <m/>
    <m/>
    <m/>
    <m/>
    <m/>
    <m/>
    <m/>
    <m/>
    <m/>
    <m/>
    <m/>
    <m/>
    <m/>
    <m/>
    <m/>
    <m/>
    <m/>
    <m/>
    <m/>
    <m/>
    <m/>
    <m/>
    <m/>
    <m/>
    <m/>
    <m/>
    <m/>
    <m/>
    <m/>
    <m/>
    <x v="0"/>
    <x v="0"/>
    <s v="ZBHT0012"/>
    <s v="GP3A8-EMrKm"/>
    <s v="Allocated"/>
    <e v="#N/A"/>
    <e v="#N/A"/>
    <e v="#N/A"/>
    <m/>
    <m/>
    <m/>
    <m/>
    <m/>
    <n v="10472"/>
    <n v="54516"/>
  </r>
  <r>
    <n v="462817786"/>
    <s v="HRUSHIKESH SUNIL PANGARE"/>
    <s v="ONLINE"/>
    <x v="13"/>
    <n v="3700"/>
    <m/>
    <m/>
    <m/>
    <n v="4562"/>
    <n v="3529"/>
    <n v="3589"/>
    <n v="4391"/>
    <x v="0"/>
    <x v="0"/>
    <x v="0"/>
    <x v="4"/>
    <n v="91812"/>
    <n v="60"/>
    <n v="0"/>
    <n v="1246"/>
    <s v="29.06.26"/>
    <n v="7.835488202112105E-2"/>
    <n v="4.835711331899183E-3"/>
    <x v="0"/>
    <s v="PTP"/>
    <s v="PTP"/>
    <s v="PTP"/>
    <m/>
    <n v="31"/>
    <s v="CAVA"/>
    <m/>
    <s v="-"/>
    <m/>
    <s v="VELU"/>
    <m/>
    <m/>
    <m/>
    <n v="3529"/>
    <n v="91812"/>
    <n v="26"/>
    <n v="55"/>
    <s v="FLOW"/>
    <m/>
    <m/>
    <m/>
    <m/>
    <s v="REGULAR"/>
    <s v="MH12WT3874"/>
    <s v="HUNTER 350 REBEL BLACK"/>
    <d v="2024-05-07T00:00:00"/>
    <n v="48"/>
    <x v="0"/>
    <x v="1"/>
    <m/>
    <m/>
    <m/>
    <m/>
    <m/>
    <m/>
    <m/>
    <m/>
    <m/>
    <m/>
    <n v="1"/>
    <m/>
    <m/>
    <m/>
    <m/>
    <m/>
    <m/>
    <m/>
    <m/>
    <m/>
    <m/>
    <m/>
    <m/>
    <m/>
    <m/>
    <m/>
    <m/>
    <m/>
    <m/>
    <m/>
    <m/>
    <m/>
    <m/>
    <m/>
    <m/>
    <m/>
    <m/>
    <m/>
    <m/>
    <m/>
    <m/>
    <m/>
    <m/>
    <m/>
    <m/>
    <m/>
    <m/>
    <m/>
    <m/>
    <m/>
    <m/>
    <m/>
    <m/>
    <m/>
    <m/>
    <m/>
    <m/>
    <m/>
    <m/>
    <m/>
    <m/>
    <m/>
    <m/>
    <m/>
    <m/>
    <m/>
    <m/>
    <m/>
    <m/>
    <m/>
    <m/>
    <m/>
    <m/>
    <m/>
    <m/>
    <m/>
    <m/>
    <m/>
    <m/>
    <m/>
    <m/>
    <m/>
    <n v="1"/>
    <m/>
    <m/>
    <m/>
    <m/>
    <m/>
    <m/>
    <m/>
    <m/>
    <m/>
    <m/>
    <m/>
    <x v="3"/>
    <x v="0"/>
    <s v="DUWT0011"/>
    <s v="G2YVtv2N9c"/>
    <s v="Allocated"/>
    <s v="Door Locked (NC_DL)"/>
    <s v="Customer home visit customer home door lock "/>
    <d v="2026-07-04T00:00:00"/>
    <m/>
    <m/>
    <m/>
    <m/>
    <m/>
    <n v="3589"/>
    <n v="8091"/>
  </r>
  <r>
    <n v="467169041"/>
    <s v="PRAKASH SADASHIV CHAUDHARI"/>
    <s v="ONLINE"/>
    <x v="14"/>
    <n v="2800"/>
    <m/>
    <m/>
    <m/>
    <n v="2999"/>
    <n v="2706"/>
    <n v="2757"/>
    <n v="2905"/>
    <x v="0"/>
    <x v="0"/>
    <x v="0"/>
    <x v="17"/>
    <n v="91483"/>
    <n v="51"/>
    <n v="0"/>
    <n v="3067"/>
    <s v="21.06.26"/>
    <n v="0.35642174124700271"/>
    <n v="4.8183829976052471E-3"/>
    <x v="0"/>
    <s v="PTP"/>
    <s v="PTP"/>
    <s v="PTP"/>
    <m/>
    <n v="22"/>
    <s v="CAVA"/>
    <m/>
    <s v="-"/>
    <m/>
    <s v="NARAYAN GAON"/>
    <m/>
    <m/>
    <m/>
    <n v="2706"/>
    <n v="91483"/>
    <n v="21"/>
    <n v="20"/>
    <s v="STABLE"/>
    <m/>
    <m/>
    <m/>
    <m/>
    <s v="REGULAR"/>
    <s v="MH12YW6209"/>
    <s v="YAMAHA FASCINO S 125 DLX"/>
    <d v="2025-10-27T00:00:00"/>
    <n v="48"/>
    <x v="0"/>
    <x v="0"/>
    <m/>
    <m/>
    <m/>
    <m/>
    <m/>
    <m/>
    <m/>
    <n v="1"/>
    <m/>
    <m/>
    <m/>
    <m/>
    <m/>
    <m/>
    <m/>
    <m/>
    <m/>
    <m/>
    <m/>
    <m/>
    <m/>
    <m/>
    <m/>
    <m/>
    <m/>
    <m/>
    <m/>
    <m/>
    <m/>
    <m/>
    <m/>
    <m/>
    <m/>
    <m/>
    <m/>
    <m/>
    <m/>
    <n v="1"/>
    <m/>
    <m/>
    <m/>
    <m/>
    <m/>
    <m/>
    <m/>
    <m/>
    <m/>
    <m/>
    <m/>
    <m/>
    <m/>
    <m/>
    <n v="1"/>
    <m/>
    <m/>
    <m/>
    <m/>
    <m/>
    <m/>
    <m/>
    <m/>
    <m/>
    <m/>
    <m/>
    <m/>
    <m/>
    <m/>
    <m/>
    <m/>
    <m/>
    <m/>
    <m/>
    <m/>
    <m/>
    <m/>
    <m/>
    <m/>
    <m/>
    <m/>
    <m/>
    <m/>
    <m/>
    <m/>
    <m/>
    <m/>
    <m/>
    <m/>
    <m/>
    <m/>
    <m/>
    <m/>
    <m/>
    <m/>
    <m/>
    <x v="1"/>
    <x v="0"/>
    <s v="DUWT0015"/>
    <s v="kP_6YWHaZuc"/>
    <s v="Allocated"/>
    <s v="(NADAV) - New Address Visited-Customer Available"/>
    <s v="New address visit customer promise to pay 15 jul"/>
    <d v="2026-07-03T00:00:00"/>
    <m/>
    <m/>
    <m/>
    <m/>
    <m/>
    <n v="2757"/>
    <n v="5705"/>
  </r>
  <r>
    <n v="465222064"/>
    <s v="BIKASH SARMA"/>
    <s v="ONLINE"/>
    <x v="11"/>
    <n v="3705"/>
    <m/>
    <m/>
    <m/>
    <n v="3538"/>
    <n v="7022"/>
    <n v="3638"/>
    <n v="6855"/>
    <x v="1"/>
    <x v="0"/>
    <x v="0"/>
    <x v="6"/>
    <n v="91274"/>
    <n v="154"/>
    <n v="0"/>
    <n v="3553"/>
    <s v="FLOW"/>
    <n v="0.1383952929770613"/>
    <n v="1.6970598999672123E-2"/>
    <x v="0"/>
    <s v="PAID"/>
    <s v="NC"/>
    <s v="PAID"/>
    <m/>
    <m/>
    <m/>
    <m/>
    <s v="-"/>
    <m/>
    <s v="WADGAON SHERI"/>
    <m/>
    <m/>
    <m/>
    <n v="7022"/>
    <n v="91274"/>
    <n v="57"/>
    <n v="55"/>
    <s v="STABLE"/>
    <m/>
    <m/>
    <m/>
    <m/>
    <s v="REGULAR"/>
    <s v="MH12XS6005"/>
    <s v="HUNTER 350 REBEL BLUE"/>
    <d v="2025-01-15T00:00:00"/>
    <n v="48"/>
    <x v="0"/>
    <x v="1"/>
    <m/>
    <m/>
    <m/>
    <m/>
    <m/>
    <m/>
    <m/>
    <m/>
    <m/>
    <m/>
    <m/>
    <m/>
    <m/>
    <m/>
    <m/>
    <m/>
    <m/>
    <m/>
    <m/>
    <m/>
    <m/>
    <m/>
    <m/>
    <m/>
    <m/>
    <m/>
    <m/>
    <m/>
    <n v="1"/>
    <m/>
    <m/>
    <m/>
    <m/>
    <m/>
    <m/>
    <m/>
    <m/>
    <m/>
    <m/>
    <m/>
    <m/>
    <m/>
    <m/>
    <m/>
    <m/>
    <m/>
    <m/>
    <m/>
    <m/>
    <m/>
    <m/>
    <m/>
    <m/>
    <m/>
    <m/>
    <m/>
    <m/>
    <m/>
    <m/>
    <m/>
    <m/>
    <m/>
    <m/>
    <m/>
    <m/>
    <m/>
    <m/>
    <m/>
    <m/>
    <m/>
    <m/>
    <m/>
    <m/>
    <m/>
    <m/>
    <m/>
    <m/>
    <m/>
    <m/>
    <m/>
    <m/>
    <m/>
    <m/>
    <m/>
    <m/>
    <m/>
    <m/>
    <m/>
    <m/>
    <m/>
    <m/>
    <m/>
    <m/>
    <m/>
    <x v="0"/>
    <x v="0"/>
    <s v="ZBHT0012"/>
    <s v="k2G6ktRHJ97"/>
    <s v="Allocated"/>
    <e v="#N/A"/>
    <e v="#N/A"/>
    <e v="#N/A"/>
    <m/>
    <m/>
    <m/>
    <m/>
    <m/>
    <n v="3638"/>
    <n v="10560"/>
  </r>
  <r>
    <n v="464425420"/>
    <s v="TANMAYEE RAJENDRA GAIKWAD"/>
    <m/>
    <x v="2"/>
    <m/>
    <m/>
    <m/>
    <m/>
    <n v="10801"/>
    <n v="43180"/>
    <n v="12007"/>
    <n v="53981"/>
    <x v="2"/>
    <x v="1"/>
    <x v="1"/>
    <x v="4"/>
    <n v="91033"/>
    <n v="1230"/>
    <n v="0"/>
    <n v="0"/>
    <s v="FLOW"/>
    <n v="0.37181063319677987"/>
    <n v="3.5070868403752266E-2"/>
    <x v="1"/>
    <s v="NC"/>
    <s v="NC"/>
    <s v="NC"/>
    <m/>
    <m/>
    <m/>
    <m/>
    <s v="ELG"/>
    <m/>
    <s v="BHOR"/>
    <m/>
    <m/>
    <m/>
    <n v="43180"/>
    <n v="91033"/>
    <n v="118"/>
    <n v="147"/>
    <s v="FLOW"/>
    <m/>
    <m/>
    <m/>
    <m/>
    <s v="NPA"/>
    <s v="MH12XK5986"/>
    <s v="METEOR 350 FIREBALL RED"/>
    <d v="2024-10-24T00:00:00"/>
    <n v="24"/>
    <x v="0"/>
    <x v="1"/>
    <m/>
    <m/>
    <m/>
    <m/>
    <m/>
    <m/>
    <m/>
    <m/>
    <m/>
    <m/>
    <m/>
    <m/>
    <m/>
    <m/>
    <m/>
    <m/>
    <n v="1"/>
    <m/>
    <m/>
    <m/>
    <m/>
    <m/>
    <m/>
    <m/>
    <m/>
    <m/>
    <m/>
    <m/>
    <m/>
    <m/>
    <m/>
    <m/>
    <m/>
    <m/>
    <m/>
    <m/>
    <m/>
    <m/>
    <m/>
    <m/>
    <m/>
    <m/>
    <m/>
    <m/>
    <m/>
    <m/>
    <m/>
    <m/>
    <m/>
    <m/>
    <m/>
    <m/>
    <m/>
    <m/>
    <m/>
    <m/>
    <m/>
    <m/>
    <m/>
    <m/>
    <m/>
    <m/>
    <m/>
    <m/>
    <m/>
    <m/>
    <m/>
    <m/>
    <m/>
    <m/>
    <m/>
    <m/>
    <m/>
    <m/>
    <m/>
    <m/>
    <m/>
    <m/>
    <m/>
    <m/>
    <m/>
    <m/>
    <m/>
    <m/>
    <m/>
    <m/>
    <m/>
    <m/>
    <m/>
    <m/>
    <m/>
    <m/>
    <m/>
    <m/>
    <x v="0"/>
    <x v="0"/>
    <s v="DUWT0011"/>
    <s v="A2vL7qR4DM7"/>
    <s v="Allocated"/>
    <s v="Left Message (LMCB)"/>
    <s v="Customer home visit customer not available in home left message to father"/>
    <d v="2026-07-06T00:00:00"/>
    <m/>
    <m/>
    <m/>
    <m/>
    <m/>
    <n v="12007"/>
    <n v="53981"/>
  </r>
  <r>
    <n v="467135103"/>
    <s v="SAGAR KISAN KADU"/>
    <m/>
    <x v="2"/>
    <m/>
    <m/>
    <m/>
    <m/>
    <n v="4748"/>
    <n v="28488"/>
    <n v="5876"/>
    <n v="33236"/>
    <x v="5"/>
    <x v="1"/>
    <x v="1"/>
    <x v="14"/>
    <n v="90931"/>
    <n v="1128"/>
    <n v="0"/>
    <n v="2700"/>
    <s v="FLOW"/>
    <n v="0.36439886670113047"/>
    <n v="3.9746154206292572E-2"/>
    <x v="1"/>
    <s v="EXP"/>
    <s v="EXP"/>
    <s v="EXP"/>
    <s v="Customer exp"/>
    <m/>
    <s v="CNAVNA"/>
    <m/>
    <s v="ELG"/>
    <m/>
    <s v="VADGAON MAVAL"/>
    <m/>
    <m/>
    <m/>
    <n v="28488"/>
    <n v="90931"/>
    <n v="177"/>
    <n v="206"/>
    <s v="FLOW"/>
    <m/>
    <m/>
    <m/>
    <m/>
    <s v="NPA"/>
    <s v="MH14MX1180"/>
    <s v="PLEASURE PLUS XTEC DRUM CAST"/>
    <d v="2025-10-23T00:00:00"/>
    <n v="24"/>
    <x v="0"/>
    <x v="1"/>
    <m/>
    <m/>
    <m/>
    <m/>
    <m/>
    <m/>
    <m/>
    <m/>
    <m/>
    <m/>
    <n v="1"/>
    <m/>
    <m/>
    <m/>
    <m/>
    <m/>
    <m/>
    <m/>
    <m/>
    <m/>
    <m/>
    <m/>
    <m/>
    <m/>
    <m/>
    <m/>
    <m/>
    <m/>
    <m/>
    <m/>
    <m/>
    <m/>
    <m/>
    <m/>
    <m/>
    <m/>
    <m/>
    <m/>
    <m/>
    <m/>
    <m/>
    <m/>
    <m/>
    <m/>
    <m/>
    <m/>
    <m/>
    <m/>
    <m/>
    <m/>
    <m/>
    <m/>
    <m/>
    <m/>
    <m/>
    <m/>
    <m/>
    <m/>
    <m/>
    <m/>
    <m/>
    <m/>
    <m/>
    <m/>
    <m/>
    <m/>
    <m/>
    <m/>
    <m/>
    <m/>
    <m/>
    <m/>
    <m/>
    <m/>
    <m/>
    <m/>
    <m/>
    <m/>
    <m/>
    <m/>
    <m/>
    <m/>
    <m/>
    <m/>
    <m/>
    <m/>
    <m/>
    <m/>
    <m/>
    <m/>
    <m/>
    <m/>
    <m/>
    <m/>
    <x v="0"/>
    <x v="0"/>
    <s v="DUWT0027"/>
    <s v="BPpB-xwpr1Em"/>
    <s v="Allocated"/>
    <s v="Deceased Customer (EXP)"/>
    <s v="Visited to Customers residence address met with his Brother but Customer is Expired "/>
    <d v="2026-07-04T00:00:00"/>
    <m/>
    <m/>
    <m/>
    <m/>
    <m/>
    <n v="5876"/>
    <n v="33236"/>
  </r>
  <r>
    <n v="465765507"/>
    <s v="ANIL DINKAR RATHOD"/>
    <m/>
    <x v="2"/>
    <m/>
    <m/>
    <m/>
    <m/>
    <n v="4246"/>
    <n v="21126"/>
    <n v="5002"/>
    <n v="25372"/>
    <x v="4"/>
    <x v="1"/>
    <x v="1"/>
    <x v="14"/>
    <n v="90749"/>
    <n v="860"/>
    <n v="0"/>
    <n v="2700"/>
    <s v="FLOW"/>
    <n v="1"/>
    <n v="4.0565423236396878E-2"/>
    <x v="1"/>
    <s v="NC"/>
    <s v="NC"/>
    <s v="NC"/>
    <s v="Shifted"/>
    <m/>
    <s v="CNAVNA"/>
    <m/>
    <s v="ELG"/>
    <m/>
    <s v="TALEGAON DABADE"/>
    <m/>
    <m/>
    <m/>
    <n v="21126"/>
    <n v="90749"/>
    <n v="146"/>
    <n v="175"/>
    <s v="FLOW"/>
    <m/>
    <m/>
    <m/>
    <m/>
    <s v="NPA"/>
    <s v="MH14MJ0569"/>
    <s v="HONDA ACTIVA DLX 2B"/>
    <d v="2025-03-24T00:00:00"/>
    <n v="36"/>
    <x v="0"/>
    <x v="1"/>
    <m/>
    <m/>
    <m/>
    <m/>
    <m/>
    <m/>
    <m/>
    <m/>
    <m/>
    <m/>
    <n v="1"/>
    <m/>
    <m/>
    <m/>
    <m/>
    <m/>
    <m/>
    <m/>
    <m/>
    <m/>
    <m/>
    <m/>
    <m/>
    <m/>
    <m/>
    <m/>
    <m/>
    <m/>
    <m/>
    <m/>
    <m/>
    <m/>
    <m/>
    <m/>
    <m/>
    <m/>
    <m/>
    <m/>
    <m/>
    <m/>
    <m/>
    <m/>
    <m/>
    <n v="1"/>
    <m/>
    <m/>
    <m/>
    <m/>
    <m/>
    <m/>
    <m/>
    <m/>
    <m/>
    <m/>
    <m/>
    <m/>
    <m/>
    <m/>
    <m/>
    <m/>
    <m/>
    <m/>
    <m/>
    <m/>
    <m/>
    <m/>
    <m/>
    <m/>
    <m/>
    <m/>
    <n v="1"/>
    <m/>
    <m/>
    <m/>
    <m/>
    <m/>
    <m/>
    <m/>
    <m/>
    <m/>
    <m/>
    <m/>
    <m/>
    <m/>
    <m/>
    <m/>
    <m/>
    <m/>
    <m/>
    <m/>
    <m/>
    <m/>
    <m/>
    <m/>
    <x v="1"/>
    <x v="0"/>
    <s v="DUWT0027"/>
    <s v="GP-lcrFr9Ez"/>
    <s v="Allocated"/>
    <s v="Shifted (NC_SFTD)"/>
    <s v="Visited to Customers residence address but Customer Shifted from his residence address "/>
    <d v="2026-07-04T00:00:00"/>
    <m/>
    <m/>
    <m/>
    <m/>
    <m/>
    <n v="5002"/>
    <n v="25372"/>
  </r>
  <r>
    <n v="467117739"/>
    <s v="SWAPNIL KISAN SHINDE"/>
    <m/>
    <x v="2"/>
    <m/>
    <m/>
    <m/>
    <m/>
    <n v="3042"/>
    <n v="3042"/>
    <n v="3060"/>
    <n v="6084"/>
    <x v="0"/>
    <x v="1"/>
    <x v="1"/>
    <x v="13"/>
    <n v="90537"/>
    <n v="18"/>
    <n v="0"/>
    <n v="450"/>
    <s v="-"/>
    <n v="7.8023778185267942E-2"/>
    <n v="4.7685574527965447E-3"/>
    <x v="1"/>
    <s v="NC"/>
    <s v="-"/>
    <s v="NC"/>
    <s v="Always door lock"/>
    <n v="28"/>
    <s v="CNAVNA"/>
    <m/>
    <s v="-"/>
    <m/>
    <s v="AMBEGAON BK"/>
    <m/>
    <m/>
    <m/>
    <n v="3042"/>
    <n v="90537"/>
    <n v="26"/>
    <n v="55"/>
    <s v="FLOW"/>
    <m/>
    <m/>
    <m/>
    <m/>
    <s v="REGULAR"/>
    <s v="MH12YT9856"/>
    <s v="ACCESS SPL ED DISC CBS BT BSVI"/>
    <d v="2025-10-20T00:00:00"/>
    <n v="48"/>
    <x v="0"/>
    <x v="1"/>
    <m/>
    <m/>
    <m/>
    <m/>
    <m/>
    <m/>
    <m/>
    <m/>
    <m/>
    <m/>
    <m/>
    <m/>
    <m/>
    <m/>
    <m/>
    <m/>
    <m/>
    <m/>
    <m/>
    <m/>
    <m/>
    <m/>
    <m/>
    <m/>
    <m/>
    <m/>
    <m/>
    <m/>
    <m/>
    <m/>
    <m/>
    <m/>
    <m/>
    <m/>
    <m/>
    <m/>
    <m/>
    <n v="1"/>
    <m/>
    <m/>
    <m/>
    <m/>
    <m/>
    <m/>
    <m/>
    <m/>
    <m/>
    <m/>
    <m/>
    <m/>
    <m/>
    <m/>
    <m/>
    <m/>
    <m/>
    <m/>
    <m/>
    <m/>
    <m/>
    <m/>
    <m/>
    <m/>
    <m/>
    <m/>
    <m/>
    <m/>
    <m/>
    <m/>
    <m/>
    <m/>
    <m/>
    <m/>
    <m/>
    <m/>
    <m/>
    <m/>
    <m/>
    <m/>
    <m/>
    <m/>
    <m/>
    <m/>
    <m/>
    <m/>
    <m/>
    <m/>
    <m/>
    <m/>
    <m/>
    <m/>
    <m/>
    <m/>
    <m/>
    <m/>
    <x v="0"/>
    <x v="0"/>
    <s v="DUWT0031"/>
    <s v="APgmQWEYvS"/>
    <s v="Allocated"/>
    <e v="#N/A"/>
    <e v="#N/A"/>
    <e v="#N/A"/>
    <m/>
    <m/>
    <m/>
    <m/>
    <m/>
    <n v="3060"/>
    <n v="6084"/>
  </r>
  <r>
    <n v="463867730"/>
    <s v="REKHA VIJENDRA CHANDALIYA"/>
    <m/>
    <x v="2"/>
    <m/>
    <m/>
    <m/>
    <m/>
    <n v="3723"/>
    <n v="11978"/>
    <n v="1292"/>
    <n v="15701"/>
    <x v="2"/>
    <x v="1"/>
    <x v="1"/>
    <x v="6"/>
    <n v="90481"/>
    <n v="483"/>
    <n v="0"/>
    <n v="4500"/>
    <s v="FLOW"/>
    <n v="0.2437609287770659"/>
    <n v="3.4858207947007225E-2"/>
    <x v="1"/>
    <s v="BPTP"/>
    <s v="BPTP"/>
    <s v="BPTP"/>
    <s v="Financail problem"/>
    <m/>
    <s v="CAVNA"/>
    <m/>
    <s v="ELG"/>
    <m/>
    <s v="YERWADA"/>
    <m/>
    <m/>
    <m/>
    <n v="11978"/>
    <n v="90481"/>
    <n v="118"/>
    <n v="147"/>
    <s v="FLOW"/>
    <m/>
    <m/>
    <m/>
    <m/>
    <s v="NPA"/>
    <s v="MH12XC7245"/>
    <s v="XTREME 125 R"/>
    <d v="2024-08-27T00:00:00"/>
    <n v="48"/>
    <x v="0"/>
    <x v="1"/>
    <m/>
    <m/>
    <m/>
    <m/>
    <m/>
    <m/>
    <m/>
    <n v="1"/>
    <m/>
    <m/>
    <m/>
    <m/>
    <m/>
    <m/>
    <m/>
    <m/>
    <m/>
    <m/>
    <m/>
    <m/>
    <m/>
    <m/>
    <m/>
    <m/>
    <m/>
    <m/>
    <m/>
    <m/>
    <m/>
    <m/>
    <m/>
    <m/>
    <m/>
    <m/>
    <m/>
    <m/>
    <m/>
    <m/>
    <m/>
    <m/>
    <m/>
    <m/>
    <m/>
    <m/>
    <m/>
    <m/>
    <m/>
    <m/>
    <m/>
    <m/>
    <m/>
    <m/>
    <m/>
    <m/>
    <m/>
    <m/>
    <m/>
    <m/>
    <m/>
    <m/>
    <m/>
    <m/>
    <m/>
    <m/>
    <m/>
    <m/>
    <m/>
    <m/>
    <m/>
    <m/>
    <m/>
    <m/>
    <m/>
    <m/>
    <m/>
    <m/>
    <m/>
    <m/>
    <m/>
    <m/>
    <m/>
    <m/>
    <m/>
    <m/>
    <m/>
    <m/>
    <m/>
    <m/>
    <m/>
    <m/>
    <m/>
    <m/>
    <m/>
    <m/>
    <x v="0"/>
    <x v="0"/>
    <s v="ZBHT0012"/>
    <s v="APjt0OVRpDJm"/>
    <s v="Allocated"/>
    <s v="Left Message (LMCB)"/>
    <s v="Lm"/>
    <d v="2026-07-03T00:00:00"/>
    <m/>
    <m/>
    <m/>
    <m/>
    <m/>
    <n v="1292"/>
    <n v="15701"/>
  </r>
  <r>
    <n v="464251219"/>
    <s v="AVINASH SANJAY JADHAV"/>
    <s v="ONLINE"/>
    <x v="27"/>
    <n v="11000"/>
    <m/>
    <m/>
    <m/>
    <n v="5990"/>
    <n v="5990"/>
    <n v="6000"/>
    <n v="980"/>
    <x v="0"/>
    <x v="0"/>
    <x v="0"/>
    <x v="9"/>
    <n v="89939"/>
    <n v="10"/>
    <n v="0"/>
    <n v="4031"/>
    <s v="-"/>
    <n v="5.6522254596875543E-2"/>
    <n v="4.7370609667546793E-3"/>
    <x v="0"/>
    <s v="PAID"/>
    <s v="-"/>
    <s v="PAID"/>
    <m/>
    <m/>
    <m/>
    <m/>
    <s v="-"/>
    <m/>
    <s v="RANJAN GAON"/>
    <m/>
    <m/>
    <m/>
    <n v="5990"/>
    <n v="89939"/>
    <n v="26"/>
    <n v="25"/>
    <s v="STABLE"/>
    <m/>
    <m/>
    <m/>
    <m/>
    <s v="REGULAR"/>
    <s v="MH26CQ5463"/>
    <s v="YAMAHA MT15 V2"/>
    <d v="2024-10-08T00:00:00"/>
    <n v="36"/>
    <x v="0"/>
    <x v="0"/>
    <m/>
    <m/>
    <m/>
    <m/>
    <m/>
    <m/>
    <m/>
    <m/>
    <m/>
    <m/>
    <m/>
    <m/>
    <m/>
    <m/>
    <m/>
    <m/>
    <m/>
    <m/>
    <m/>
    <n v="1"/>
    <m/>
    <m/>
    <n v="1"/>
    <m/>
    <m/>
    <m/>
    <m/>
    <m/>
    <m/>
    <m/>
    <m/>
    <m/>
    <m/>
    <m/>
    <m/>
    <m/>
    <m/>
    <m/>
    <m/>
    <m/>
    <m/>
    <m/>
    <m/>
    <m/>
    <m/>
    <m/>
    <m/>
    <m/>
    <m/>
    <m/>
    <m/>
    <m/>
    <m/>
    <m/>
    <m/>
    <m/>
    <m/>
    <m/>
    <m/>
    <m/>
    <m/>
    <m/>
    <m/>
    <m/>
    <m/>
    <m/>
    <m/>
    <m/>
    <m/>
    <m/>
    <m/>
    <m/>
    <m/>
    <m/>
    <m/>
    <m/>
    <m/>
    <m/>
    <m/>
    <m/>
    <m/>
    <m/>
    <m/>
    <m/>
    <m/>
    <m/>
    <m/>
    <m/>
    <m/>
    <m/>
    <m/>
    <m/>
    <m/>
    <m/>
    <x v="3"/>
    <x v="0"/>
    <s v="ZBHT0024"/>
    <s v="k2hZAIgqyb"/>
    <s v="Allocated"/>
    <s v="Shifted (NC_SFTD)"/>
    <s v="Shifted "/>
    <d v="2026-07-07T00:00:00"/>
    <m/>
    <m/>
    <m/>
    <m/>
    <m/>
    <n v="6000"/>
    <n v="11980"/>
  </r>
  <r>
    <n v="466788877"/>
    <s v="KALPESH PANDURANG JADHAV"/>
    <s v="ONLINE"/>
    <x v="5"/>
    <n v="6430"/>
    <m/>
    <m/>
    <m/>
    <n v="6310"/>
    <n v="6230"/>
    <n v="6349"/>
    <n v="6110"/>
    <x v="0"/>
    <x v="0"/>
    <x v="0"/>
    <x v="13"/>
    <n v="89468"/>
    <n v="119"/>
    <n v="0"/>
    <n v="1793"/>
    <s v="09.06.26"/>
    <n v="7.7102525891950824E-2"/>
    <n v="4.7122535337685281E-3"/>
    <x v="0"/>
    <s v="PTP"/>
    <s v="PAID"/>
    <s v="PTP"/>
    <m/>
    <n v="30"/>
    <s v="CAVA"/>
    <m/>
    <s v="-"/>
    <m/>
    <s v="JANTA VASAHAT"/>
    <m/>
    <m/>
    <m/>
    <n v="6230"/>
    <n v="89468"/>
    <n v="26"/>
    <n v="25"/>
    <s v="STABLE"/>
    <m/>
    <m/>
    <m/>
    <m/>
    <s v="REGULAR"/>
    <s v="MH12YM2510"/>
    <s v="HONDA HORNET 2.0 BS VI"/>
    <d v="2025-08-30T00:00:00"/>
    <n v="24"/>
    <x v="0"/>
    <x v="1"/>
    <m/>
    <m/>
    <m/>
    <m/>
    <m/>
    <m/>
    <m/>
    <m/>
    <m/>
    <m/>
    <m/>
    <m/>
    <m/>
    <m/>
    <m/>
    <m/>
    <m/>
    <m/>
    <m/>
    <m/>
    <m/>
    <m/>
    <m/>
    <m/>
    <m/>
    <n v="1"/>
    <m/>
    <m/>
    <m/>
    <m/>
    <m/>
    <m/>
    <m/>
    <m/>
    <m/>
    <m/>
    <m/>
    <m/>
    <m/>
    <m/>
    <m/>
    <m/>
    <m/>
    <m/>
    <m/>
    <m/>
    <m/>
    <m/>
    <m/>
    <m/>
    <m/>
    <m/>
    <m/>
    <m/>
    <m/>
    <m/>
    <m/>
    <m/>
    <m/>
    <m/>
    <m/>
    <m/>
    <m/>
    <m/>
    <m/>
    <m/>
    <m/>
    <m/>
    <m/>
    <m/>
    <m/>
    <m/>
    <m/>
    <m/>
    <m/>
    <m/>
    <m/>
    <m/>
    <m/>
    <m/>
    <m/>
    <m/>
    <m/>
    <m/>
    <m/>
    <m/>
    <m/>
    <m/>
    <m/>
    <m/>
    <m/>
    <m/>
    <m/>
    <m/>
    <x v="0"/>
    <x v="0"/>
    <s v="DUWT0031"/>
    <s v="B2QzVEJ58b7"/>
    <s v="Allocated"/>
    <e v="#N/A"/>
    <e v="#N/A"/>
    <e v="#N/A"/>
    <m/>
    <m/>
    <m/>
    <m/>
    <m/>
    <n v="6349"/>
    <n v="12540"/>
  </r>
  <r>
    <n v="465104448"/>
    <s v="MEGHRAJ BALASAHEB MANE"/>
    <s v="ONLINE"/>
    <x v="28"/>
    <n v="3707"/>
    <m/>
    <m/>
    <m/>
    <n v="3707"/>
    <n v="21509"/>
    <n v="4694"/>
    <n v="21509"/>
    <x v="5"/>
    <x v="0"/>
    <x v="0"/>
    <x v="0"/>
    <n v="88133"/>
    <n v="1720"/>
    <n v="0"/>
    <n v="6580.56"/>
    <s v="12.06.26"/>
    <n v="0.46690998702518638"/>
    <n v="3.8523141818116849E-2"/>
    <x v="0"/>
    <s v="PAID"/>
    <s v="PAID"/>
    <s v="PAID"/>
    <s v="no such person"/>
    <m/>
    <s v="CAVNA"/>
    <m/>
    <s v="ELG"/>
    <m/>
    <s v="TALWADE"/>
    <m/>
    <m/>
    <m/>
    <n v="21509"/>
    <n v="88133"/>
    <n v="177"/>
    <n v="175"/>
    <s v="STABLE"/>
    <m/>
    <m/>
    <m/>
    <m/>
    <s v="NPA"/>
    <s v="MH24CA3432"/>
    <s v="HONDA ACTIVA 6G DLX LTD ED"/>
    <d v="2025-01-02T00:00:00"/>
    <n v="42"/>
    <x v="0"/>
    <x v="0"/>
    <m/>
    <m/>
    <m/>
    <m/>
    <m/>
    <m/>
    <m/>
    <m/>
    <m/>
    <m/>
    <m/>
    <m/>
    <m/>
    <m/>
    <m/>
    <m/>
    <m/>
    <m/>
    <m/>
    <n v="1"/>
    <m/>
    <m/>
    <n v="1"/>
    <m/>
    <m/>
    <m/>
    <m/>
    <m/>
    <m/>
    <m/>
    <m/>
    <m/>
    <m/>
    <m/>
    <m/>
    <m/>
    <m/>
    <m/>
    <m/>
    <m/>
    <m/>
    <m/>
    <m/>
    <m/>
    <m/>
    <m/>
    <m/>
    <m/>
    <m/>
    <m/>
    <m/>
    <m/>
    <m/>
    <m/>
    <m/>
    <m/>
    <m/>
    <m/>
    <m/>
    <m/>
    <m/>
    <m/>
    <m/>
    <m/>
    <m/>
    <m/>
    <m/>
    <m/>
    <m/>
    <m/>
    <m/>
    <m/>
    <m/>
    <m/>
    <m/>
    <m/>
    <m/>
    <m/>
    <m/>
    <m/>
    <m/>
    <m/>
    <m/>
    <m/>
    <m/>
    <m/>
    <m/>
    <m/>
    <m/>
    <m/>
    <m/>
    <m/>
    <m/>
    <m/>
    <x v="3"/>
    <x v="0"/>
    <s v="ZBHT0011"/>
    <s v="A62aV3gKMm"/>
    <s v="Allocated"/>
    <s v="No Such Person (NC_NSP)"/>
    <s v="Visit cm residence address nobody knows cm in this colony "/>
    <d v="2026-07-07T00:00:00"/>
    <m/>
    <m/>
    <m/>
    <m/>
    <m/>
    <n v="4694"/>
    <n v="25216"/>
  </r>
  <r>
    <n v="466071233"/>
    <s v="VEDANT ANIL DHUMAL"/>
    <s v="ONLINE"/>
    <x v="22"/>
    <n v="4283"/>
    <m/>
    <m/>
    <m/>
    <n v="4283"/>
    <n v="5977"/>
    <n v="1988"/>
    <n v="5977"/>
    <x v="1"/>
    <x v="0"/>
    <x v="0"/>
    <x v="9"/>
    <n v="87897"/>
    <n v="294"/>
    <n v="0"/>
    <n v="5850"/>
    <s v="-"/>
    <n v="0.1334127867239577"/>
    <n v="1.6342712495060811E-2"/>
    <x v="0"/>
    <s v="PTP"/>
    <s v="-"/>
    <s v="PTP"/>
    <m/>
    <n v="26"/>
    <s v="CAVNA"/>
    <m/>
    <s v="-"/>
    <m/>
    <s v="PIMPLE GURAV"/>
    <m/>
    <m/>
    <m/>
    <n v="5977"/>
    <n v="87897"/>
    <n v="57"/>
    <n v="55"/>
    <s v="STABLE"/>
    <m/>
    <m/>
    <m/>
    <m/>
    <s v="REGULAR"/>
    <s v="MH14MJ8128"/>
    <s v="HERO VIDA V2 PRO"/>
    <d v="2025-05-06T00:00:00"/>
    <n v="36"/>
    <x v="0"/>
    <x v="0"/>
    <m/>
    <m/>
    <m/>
    <m/>
    <m/>
    <m/>
    <m/>
    <m/>
    <m/>
    <m/>
    <m/>
    <m/>
    <m/>
    <m/>
    <m/>
    <m/>
    <m/>
    <m/>
    <m/>
    <n v="1"/>
    <m/>
    <m/>
    <n v="1"/>
    <m/>
    <m/>
    <m/>
    <m/>
    <m/>
    <m/>
    <m/>
    <m/>
    <m/>
    <m/>
    <m/>
    <m/>
    <m/>
    <m/>
    <m/>
    <m/>
    <m/>
    <m/>
    <m/>
    <m/>
    <m/>
    <m/>
    <m/>
    <m/>
    <m/>
    <m/>
    <m/>
    <m/>
    <m/>
    <m/>
    <m/>
    <m/>
    <m/>
    <m/>
    <m/>
    <m/>
    <m/>
    <m/>
    <m/>
    <m/>
    <m/>
    <m/>
    <m/>
    <m/>
    <m/>
    <m/>
    <m/>
    <n v="1"/>
    <m/>
    <m/>
    <m/>
    <m/>
    <m/>
    <m/>
    <m/>
    <m/>
    <m/>
    <m/>
    <m/>
    <m/>
    <m/>
    <m/>
    <m/>
    <m/>
    <m/>
    <m/>
    <m/>
    <m/>
    <m/>
    <m/>
    <m/>
    <x v="1"/>
    <x v="0"/>
    <s v="ZBHT0024"/>
    <s v="G2lGvYUO_DJ7"/>
    <s v="Allocated"/>
    <s v="Left Message (LMCB)"/>
    <s v="Meet father "/>
    <d v="2026-07-07T00:00:00"/>
    <m/>
    <m/>
    <m/>
    <m/>
    <m/>
    <n v="1988"/>
    <n v="10260"/>
  </r>
  <r>
    <n v="467069077"/>
    <s v="ASHWINI SHRIKANT TOPE"/>
    <s v="ONLINE"/>
    <x v="13"/>
    <n v="3920"/>
    <m/>
    <m/>
    <m/>
    <n v="3801"/>
    <n v="3799"/>
    <n v="3909"/>
    <n v="3680"/>
    <x v="0"/>
    <x v="0"/>
    <x v="0"/>
    <x v="11"/>
    <n v="87844"/>
    <n v="110"/>
    <n v="0"/>
    <n v="2700"/>
    <s v="29.06.26"/>
    <n v="7.0334514502770465E-2"/>
    <n v="4.6267179261899518E-3"/>
    <x v="0"/>
    <s v="PTP"/>
    <s v="PTP"/>
    <s v="PTP"/>
    <m/>
    <n v="31"/>
    <s v="CAVA"/>
    <m/>
    <s v="-"/>
    <m/>
    <s v="WAKI BK"/>
    <m/>
    <m/>
    <m/>
    <n v="3799"/>
    <n v="87844"/>
    <n v="26"/>
    <n v="55"/>
    <s v="FLOW"/>
    <m/>
    <m/>
    <m/>
    <m/>
    <s v="REGULAR"/>
    <s v="MH14MU9853"/>
    <s v="HONDA ACTIVA DLX 2B"/>
    <d v="2025-10-13T00:00:00"/>
    <n v="36"/>
    <x v="0"/>
    <x v="0"/>
    <m/>
    <m/>
    <m/>
    <m/>
    <m/>
    <m/>
    <m/>
    <m/>
    <m/>
    <m/>
    <m/>
    <m/>
    <m/>
    <m/>
    <m/>
    <m/>
    <m/>
    <m/>
    <m/>
    <m/>
    <m/>
    <m/>
    <m/>
    <m/>
    <m/>
    <n v="1"/>
    <m/>
    <m/>
    <m/>
    <m/>
    <m/>
    <m/>
    <m/>
    <m/>
    <m/>
    <m/>
    <m/>
    <m/>
    <m/>
    <m/>
    <m/>
    <m/>
    <m/>
    <m/>
    <m/>
    <m/>
    <m/>
    <m/>
    <m/>
    <m/>
    <m/>
    <m/>
    <m/>
    <m/>
    <m/>
    <m/>
    <m/>
    <m/>
    <m/>
    <m/>
    <m/>
    <m/>
    <m/>
    <m/>
    <m/>
    <m/>
    <m/>
    <m/>
    <m/>
    <m/>
    <m/>
    <m/>
    <m/>
    <m/>
    <m/>
    <m/>
    <m/>
    <m/>
    <m/>
    <m/>
    <m/>
    <m/>
    <m/>
    <m/>
    <m/>
    <m/>
    <m/>
    <m/>
    <m/>
    <m/>
    <m/>
    <m/>
    <m/>
    <m/>
    <x v="0"/>
    <x v="0"/>
    <s v="ZBHT0010"/>
    <s v="A6DtQ7Jh9yOc"/>
    <s v="Allocated"/>
    <e v="#N/A"/>
    <e v="#N/A"/>
    <e v="#N/A"/>
    <m/>
    <m/>
    <m/>
    <m/>
    <m/>
    <n v="3909"/>
    <n v="7600"/>
  </r>
  <r>
    <n v="465840588"/>
    <s v="JEEVAN DIGAMBER JANGAM"/>
    <m/>
    <x v="2"/>
    <m/>
    <m/>
    <m/>
    <m/>
    <n v="4000"/>
    <n v="18593"/>
    <n v="3619"/>
    <n v="22593"/>
    <x v="4"/>
    <x v="1"/>
    <x v="1"/>
    <x v="10"/>
    <n v="87743"/>
    <n v="1026"/>
    <n v="0"/>
    <n v="5850"/>
    <s v="26.06.26"/>
    <n v="0.25770004552329767"/>
    <n v="3.9221720691480583E-2"/>
    <x v="1"/>
    <s v="BPTP"/>
    <s v="BPTP"/>
    <s v="BPTP"/>
    <s v="Financail problem"/>
    <m/>
    <s v="CAVA"/>
    <m/>
    <s v="ELG"/>
    <m/>
    <s v="ALE"/>
    <m/>
    <m/>
    <m/>
    <n v="18593"/>
    <n v="87743"/>
    <n v="146"/>
    <n v="175"/>
    <s v="FLOW"/>
    <m/>
    <m/>
    <m/>
    <m/>
    <s v="NPA"/>
    <s v="MH12XY0192"/>
    <s v="OLA S1X PLUS GEN 3"/>
    <d v="2025-04-03T00:00:00"/>
    <n v="36"/>
    <x v="0"/>
    <x v="0"/>
    <m/>
    <m/>
    <m/>
    <m/>
    <m/>
    <m/>
    <m/>
    <n v="1"/>
    <m/>
    <m/>
    <m/>
    <m/>
    <m/>
    <m/>
    <m/>
    <m/>
    <m/>
    <m/>
    <m/>
    <m/>
    <m/>
    <m/>
    <m/>
    <m/>
    <m/>
    <m/>
    <m/>
    <m/>
    <m/>
    <m/>
    <m/>
    <m/>
    <m/>
    <m/>
    <m/>
    <m/>
    <m/>
    <m/>
    <m/>
    <m/>
    <m/>
    <m/>
    <m/>
    <m/>
    <m/>
    <m/>
    <m/>
    <m/>
    <m/>
    <m/>
    <m/>
    <m/>
    <m/>
    <m/>
    <m/>
    <m/>
    <m/>
    <m/>
    <m/>
    <m/>
    <m/>
    <m/>
    <m/>
    <m/>
    <m/>
    <m/>
    <m/>
    <m/>
    <m/>
    <m/>
    <m/>
    <m/>
    <m/>
    <m/>
    <m/>
    <m/>
    <m/>
    <m/>
    <m/>
    <m/>
    <m/>
    <m/>
    <m/>
    <m/>
    <m/>
    <m/>
    <m/>
    <m/>
    <m/>
    <m/>
    <m/>
    <m/>
    <m/>
    <m/>
    <x v="0"/>
    <x v="0"/>
    <s v="ZBHT0021"/>
    <s v="G63Ohn0kWc"/>
    <s v="Allocated"/>
    <s v="Left Message (LMCB)"/>
    <s v="Lmcb wife"/>
    <d v="2026-07-03T00:00:00"/>
    <m/>
    <m/>
    <m/>
    <m/>
    <m/>
    <n v="3619"/>
    <n v="22593"/>
  </r>
  <r>
    <n v="466785163"/>
    <s v="VIJAY ANIL KAMBLE"/>
    <s v="ONLINE"/>
    <x v="16"/>
    <n v="4025"/>
    <m/>
    <m/>
    <m/>
    <n v="3720"/>
    <n v="7198"/>
    <n v="3782"/>
    <n v="6893"/>
    <x v="1"/>
    <x v="0"/>
    <x v="0"/>
    <x v="8"/>
    <n v="87456"/>
    <n v="304"/>
    <n v="0"/>
    <n v="0"/>
    <s v="03.06.26"/>
    <n v="0.43528634501121416"/>
    <n v="1.6260717248234163E-2"/>
    <x v="0"/>
    <s v="PAID"/>
    <s v="PAID"/>
    <s v="PAID"/>
    <m/>
    <m/>
    <m/>
    <m/>
    <s v="-"/>
    <m/>
    <s v="LONAVALA"/>
    <m/>
    <m/>
    <m/>
    <n v="7198"/>
    <n v="87456"/>
    <n v="57"/>
    <n v="55"/>
    <s v="STABLE"/>
    <m/>
    <m/>
    <m/>
    <m/>
    <s v="REGULAR"/>
    <s v="MH14MP8491"/>
    <s v="HONDA ACTIVA 125 DISC 2B"/>
    <d v="2025-08-29T00:00:00"/>
    <n v="36"/>
    <x v="0"/>
    <x v="1"/>
    <m/>
    <m/>
    <m/>
    <m/>
    <m/>
    <m/>
    <m/>
    <m/>
    <m/>
    <m/>
    <n v="1"/>
    <m/>
    <m/>
    <m/>
    <m/>
    <m/>
    <m/>
    <m/>
    <m/>
    <m/>
    <m/>
    <m/>
    <m/>
    <m/>
    <m/>
    <n v="1"/>
    <m/>
    <m/>
    <m/>
    <m/>
    <m/>
    <m/>
    <m/>
    <m/>
    <m/>
    <m/>
    <m/>
    <m/>
    <m/>
    <m/>
    <n v="1"/>
    <m/>
    <m/>
    <m/>
    <m/>
    <m/>
    <m/>
    <m/>
    <m/>
    <m/>
    <m/>
    <m/>
    <m/>
    <m/>
    <m/>
    <m/>
    <m/>
    <m/>
    <m/>
    <m/>
    <m/>
    <m/>
    <m/>
    <m/>
    <m/>
    <m/>
    <m/>
    <m/>
    <m/>
    <m/>
    <m/>
    <m/>
    <m/>
    <m/>
    <m/>
    <m/>
    <m/>
    <m/>
    <m/>
    <m/>
    <m/>
    <m/>
    <m/>
    <m/>
    <m/>
    <m/>
    <m/>
    <m/>
    <m/>
    <m/>
    <m/>
    <m/>
    <m/>
    <m/>
    <x v="1"/>
    <x v="0"/>
    <s v="ZBHT0013"/>
    <s v="koVaHu-hfa7"/>
    <s v="Allocated"/>
    <s v="Promise To Pay (PTP)"/>
    <s v="Ptp"/>
    <d v="2026-07-06T00:00:00"/>
    <m/>
    <m/>
    <m/>
    <m/>
    <m/>
    <n v="3782"/>
    <n v="10918"/>
  </r>
  <r>
    <n v="465789678"/>
    <s v="PRAMOD SHIVAJI KAKADE"/>
    <s v="ONLINE"/>
    <x v="29"/>
    <n v="8720"/>
    <m/>
    <m/>
    <s v="BANK STABLE 08"/>
    <n v="4317"/>
    <n v="11647.75"/>
    <n v="3481.75"/>
    <n v="7244.75"/>
    <x v="3"/>
    <x v="2"/>
    <x v="0"/>
    <x v="14"/>
    <n v="86825"/>
    <n v="468"/>
    <n v="0"/>
    <n v="3150"/>
    <s v="FLOW"/>
    <n v="0.42032570703794431"/>
    <n v="2.7807701148827815E-2"/>
    <x v="2"/>
    <s v="PAID"/>
    <s v="MPTP"/>
    <s v="MPTP"/>
    <s v="Add not found"/>
    <m/>
    <s v="CNAVNA"/>
    <m/>
    <s v="ELG"/>
    <m/>
    <s v="TALEGAON DABADE"/>
    <m/>
    <m/>
    <m/>
    <n v="11647.75"/>
    <n v="86825"/>
    <n v="87"/>
    <n v="55"/>
    <s v="STABLE"/>
    <m/>
    <m/>
    <m/>
    <m/>
    <s v="REGULAR"/>
    <s v="MH14MG5320"/>
    <s v="DESTINI 125 FI ZX DSSC DISC"/>
    <d v="2025-03-27T00:00:00"/>
    <n v="36"/>
    <x v="0"/>
    <x v="1"/>
    <m/>
    <m/>
    <m/>
    <m/>
    <m/>
    <m/>
    <m/>
    <m/>
    <m/>
    <m/>
    <n v="1"/>
    <m/>
    <m/>
    <m/>
    <m/>
    <m/>
    <m/>
    <m/>
    <m/>
    <m/>
    <m/>
    <m/>
    <m/>
    <m/>
    <m/>
    <m/>
    <m/>
    <m/>
    <m/>
    <m/>
    <m/>
    <m/>
    <m/>
    <m/>
    <m/>
    <m/>
    <m/>
    <m/>
    <m/>
    <m/>
    <m/>
    <m/>
    <m/>
    <m/>
    <m/>
    <m/>
    <m/>
    <m/>
    <m/>
    <m/>
    <m/>
    <m/>
    <m/>
    <m/>
    <m/>
    <m/>
    <m/>
    <m/>
    <m/>
    <m/>
    <m/>
    <m/>
    <m/>
    <m/>
    <m/>
    <m/>
    <m/>
    <m/>
    <m/>
    <m/>
    <m/>
    <m/>
    <m/>
    <m/>
    <m/>
    <m/>
    <m/>
    <m/>
    <m/>
    <m/>
    <m/>
    <m/>
    <m/>
    <m/>
    <m/>
    <m/>
    <m/>
    <m/>
    <m/>
    <m/>
    <m/>
    <m/>
    <m/>
    <m/>
    <x v="0"/>
    <x v="0"/>
    <s v="DUWT0027"/>
    <s v="B2yjMhGDNm"/>
    <s v="Allocated"/>
    <s v="Address Not Found (NC_ANF)"/>
    <s v="Visited to Customers residence address but short address so can't found Customer "/>
    <d v="2026-07-04T00:00:00"/>
    <m/>
    <m/>
    <m/>
    <m/>
    <m/>
    <n v="3481.75"/>
    <n v="15964.75"/>
  </r>
  <r>
    <n v="467505394"/>
    <s v="DATTATRAY JESWANT MORE"/>
    <s v="ONLINE"/>
    <x v="10"/>
    <n v="12000"/>
    <m/>
    <m/>
    <m/>
    <n v="11476"/>
    <n v="11476"/>
    <n v="11550"/>
    <n v="10952"/>
    <x v="0"/>
    <x v="0"/>
    <x v="0"/>
    <x v="3"/>
    <n v="86379"/>
    <n v="74"/>
    <n v="0"/>
    <n v="450"/>
    <s v="-"/>
    <n v="9.1914042499063847E-2"/>
    <n v="4.5495568023582924E-3"/>
    <x v="0"/>
    <s v="NC"/>
    <s v="-"/>
    <s v="NC"/>
    <s v="Short add"/>
    <m/>
    <s v="CNAVNA"/>
    <m/>
    <s v="-"/>
    <m/>
    <s v="AUNDH"/>
    <m/>
    <m/>
    <m/>
    <n v="11476"/>
    <n v="86379"/>
    <n v="26"/>
    <n v="55"/>
    <s v="FLOW"/>
    <m/>
    <m/>
    <m/>
    <m/>
    <s v="REGULAR"/>
    <s v="MH12YZ8545"/>
    <s v="JAWA 42 BOBBER BLACK MIRROR"/>
    <d v="2025-12-29T00:00:00"/>
    <n v="12"/>
    <x v="0"/>
    <x v="0"/>
    <m/>
    <m/>
    <m/>
    <m/>
    <m/>
    <m/>
    <m/>
    <m/>
    <m/>
    <m/>
    <m/>
    <m/>
    <m/>
    <m/>
    <m/>
    <m/>
    <m/>
    <m/>
    <m/>
    <m/>
    <m/>
    <m/>
    <n v="1"/>
    <m/>
    <m/>
    <m/>
    <m/>
    <m/>
    <m/>
    <m/>
    <m/>
    <m/>
    <m/>
    <m/>
    <m/>
    <m/>
    <m/>
    <m/>
    <m/>
    <m/>
    <m/>
    <m/>
    <m/>
    <m/>
    <m/>
    <m/>
    <n v="1"/>
    <m/>
    <m/>
    <m/>
    <m/>
    <m/>
    <m/>
    <m/>
    <m/>
    <m/>
    <m/>
    <m/>
    <m/>
    <m/>
    <m/>
    <m/>
    <m/>
    <m/>
    <m/>
    <m/>
    <m/>
    <n v="1"/>
    <m/>
    <m/>
    <n v="1"/>
    <m/>
    <m/>
    <m/>
    <m/>
    <m/>
    <m/>
    <m/>
    <m/>
    <m/>
    <m/>
    <m/>
    <m/>
    <m/>
    <m/>
    <m/>
    <m/>
    <m/>
    <n v="1"/>
    <m/>
    <m/>
    <m/>
    <m/>
    <m/>
    <x v="9"/>
    <x v="0"/>
    <s v="DUWT0023"/>
    <s v="GoPGh2Pjv689"/>
    <s v="Allocated"/>
    <s v="Address Not Found (NC_ANF)"/>
    <s v="Customer residence address short not found "/>
    <d v="2026-07-08T00:00:00"/>
    <m/>
    <m/>
    <m/>
    <m/>
    <m/>
    <n v="11550"/>
    <n v="22952"/>
  </r>
  <r>
    <n v="464767626"/>
    <s v="PRASHANT KATTYA DEVENOOR"/>
    <s v="COLLECT"/>
    <x v="13"/>
    <n v="5400"/>
    <m/>
    <m/>
    <m/>
    <n v="5260"/>
    <n v="5213"/>
    <n v="5357"/>
    <n v="5073"/>
    <x v="0"/>
    <x v="0"/>
    <x v="0"/>
    <x v="14"/>
    <n v="86234"/>
    <n v="144"/>
    <n v="0"/>
    <n v="0"/>
    <s v="29.06.26"/>
    <n v="0.1954329331030763"/>
    <n v="4.5419196945387765E-3"/>
    <x v="0"/>
    <s v="PTP"/>
    <s v="PTP"/>
    <s v="PTP"/>
    <m/>
    <n v="31"/>
    <s v="CAVA"/>
    <m/>
    <s v="-"/>
    <m/>
    <s v="DEHU ROAD"/>
    <m/>
    <m/>
    <m/>
    <n v="5213"/>
    <n v="86234"/>
    <n v="26"/>
    <n v="55"/>
    <s v="FLOW"/>
    <m/>
    <m/>
    <m/>
    <m/>
    <s v="REGULAR"/>
    <m/>
    <s v="ELTHOR BRAVO 42X2"/>
    <d v="2024-11-25T00:00:00"/>
    <n v="36"/>
    <x v="0"/>
    <x v="1"/>
    <m/>
    <m/>
    <m/>
    <m/>
    <m/>
    <m/>
    <m/>
    <m/>
    <m/>
    <m/>
    <n v="1"/>
    <m/>
    <m/>
    <m/>
    <m/>
    <m/>
    <m/>
    <m/>
    <m/>
    <m/>
    <m/>
    <m/>
    <m/>
    <m/>
    <m/>
    <m/>
    <m/>
    <m/>
    <m/>
    <m/>
    <m/>
    <m/>
    <m/>
    <m/>
    <m/>
    <m/>
    <m/>
    <n v="1"/>
    <m/>
    <m/>
    <m/>
    <m/>
    <m/>
    <m/>
    <m/>
    <m/>
    <m/>
    <m/>
    <m/>
    <m/>
    <m/>
    <m/>
    <m/>
    <m/>
    <m/>
    <m/>
    <m/>
    <m/>
    <n v="1"/>
    <m/>
    <m/>
    <m/>
    <m/>
    <m/>
    <m/>
    <m/>
    <m/>
    <m/>
    <m/>
    <m/>
    <m/>
    <m/>
    <m/>
    <m/>
    <m/>
    <m/>
    <m/>
    <m/>
    <m/>
    <m/>
    <m/>
    <m/>
    <m/>
    <m/>
    <m/>
    <m/>
    <m/>
    <m/>
    <m/>
    <m/>
    <m/>
    <m/>
    <m/>
    <m/>
    <x v="1"/>
    <x v="0"/>
    <s v="DUWT0027"/>
    <s v="GPesb3v9vOc"/>
    <s v="Allocated"/>
    <s v="Left Message (LMCB)"/>
    <s v="Visited to Customers residence address and Left massage with his mother "/>
    <d v="2026-07-04T00:00:00"/>
    <m/>
    <m/>
    <m/>
    <s v="VYMO"/>
    <m/>
    <n v="5357"/>
    <n v="10473"/>
  </r>
  <r>
    <n v="466733978"/>
    <s v="MARUTI TUKARAM KADAM"/>
    <m/>
    <x v="2"/>
    <m/>
    <m/>
    <m/>
    <m/>
    <n v="6562"/>
    <n v="39247"/>
    <n v="8429"/>
    <n v="45809"/>
    <x v="5"/>
    <x v="1"/>
    <x v="1"/>
    <x v="18"/>
    <n v="86195"/>
    <n v="1992"/>
    <n v="0"/>
    <n v="3150"/>
    <s v="-"/>
    <n v="0.95305890500005697"/>
    <n v="3.7676037454898642E-2"/>
    <x v="1"/>
    <s v="NC"/>
    <s v="-"/>
    <s v="NC"/>
    <m/>
    <m/>
    <m/>
    <m/>
    <s v="ELG"/>
    <m/>
    <s v="WAGHOLI"/>
    <m/>
    <m/>
    <m/>
    <n v="39247"/>
    <n v="86195"/>
    <n v="177"/>
    <n v="206"/>
    <s v="FLOW"/>
    <m/>
    <m/>
    <m/>
    <m/>
    <s v="NPA"/>
    <s v="MH12YM0727"/>
    <s v="HONDA ACTIVA STD 2B"/>
    <d v="2025-08-21T00:00:00"/>
    <n v="18"/>
    <x v="0"/>
    <x v="1"/>
    <m/>
    <m/>
    <m/>
    <m/>
    <m/>
    <m/>
    <m/>
    <m/>
    <m/>
    <m/>
    <m/>
    <m/>
    <m/>
    <m/>
    <m/>
    <m/>
    <m/>
    <m/>
    <m/>
    <m/>
    <m/>
    <m/>
    <m/>
    <m/>
    <m/>
    <m/>
    <m/>
    <m/>
    <m/>
    <m/>
    <m/>
    <n v="1"/>
    <m/>
    <m/>
    <m/>
    <m/>
    <m/>
    <m/>
    <m/>
    <m/>
    <m/>
    <m/>
    <m/>
    <m/>
    <m/>
    <m/>
    <m/>
    <m/>
    <m/>
    <m/>
    <m/>
    <m/>
    <m/>
    <m/>
    <m/>
    <m/>
    <m/>
    <m/>
    <m/>
    <m/>
    <m/>
    <m/>
    <m/>
    <m/>
    <m/>
    <m/>
    <m/>
    <m/>
    <m/>
    <m/>
    <m/>
    <m/>
    <m/>
    <m/>
    <m/>
    <m/>
    <m/>
    <m/>
    <m/>
    <m/>
    <m/>
    <m/>
    <m/>
    <m/>
    <m/>
    <m/>
    <m/>
    <m/>
    <m/>
    <m/>
    <m/>
    <m/>
    <m/>
    <m/>
    <x v="0"/>
    <x v="0"/>
    <s v="DUWT0021"/>
    <s v="BoGZnxrBDm"/>
    <s v="Allocated"/>
    <e v="#N/A"/>
    <e v="#N/A"/>
    <e v="#N/A"/>
    <m/>
    <m/>
    <m/>
    <m/>
    <m/>
    <n v="8429"/>
    <n v="45809"/>
  </r>
  <r>
    <n v="462396532"/>
    <s v="NALINI NITINKUMAR UNDE"/>
    <s v="ONLINE"/>
    <x v="14"/>
    <n v="4900"/>
    <m/>
    <m/>
    <m/>
    <n v="4452"/>
    <n v="4452"/>
    <n v="4452"/>
    <n v="4004"/>
    <x v="0"/>
    <x v="0"/>
    <x v="0"/>
    <x v="10"/>
    <n v="85858"/>
    <n v="0"/>
    <n v="0"/>
    <n v="450"/>
    <s v="-"/>
    <n v="6.0991726697960852E-2"/>
    <n v="4.5221158839171358E-3"/>
    <x v="0"/>
    <s v="NC"/>
    <s v="-"/>
    <s v="NC"/>
    <s v="Shifted"/>
    <m/>
    <s v="CNAVNA"/>
    <m/>
    <s v="-"/>
    <m/>
    <s v="JUNNAR"/>
    <m/>
    <m/>
    <m/>
    <n v="4902"/>
    <n v="85858"/>
    <n v="26"/>
    <n v="25"/>
    <s v="STABLE"/>
    <m/>
    <m/>
    <m/>
    <m/>
    <s v="REGULAR"/>
    <s v="MH14LN1314"/>
    <s v="PIAGGIO VESPA SXL 125 CBS RACING 60"/>
    <d v="2024-03-30T00:00:00"/>
    <n v="48"/>
    <x v="1"/>
    <x v="0"/>
    <m/>
    <m/>
    <m/>
    <m/>
    <m/>
    <m/>
    <m/>
    <m/>
    <m/>
    <m/>
    <m/>
    <m/>
    <m/>
    <m/>
    <m/>
    <m/>
    <m/>
    <m/>
    <m/>
    <m/>
    <m/>
    <m/>
    <m/>
    <m/>
    <m/>
    <m/>
    <m/>
    <m/>
    <m/>
    <m/>
    <m/>
    <n v="1"/>
    <m/>
    <m/>
    <m/>
    <m/>
    <m/>
    <m/>
    <m/>
    <m/>
    <m/>
    <m/>
    <m/>
    <m/>
    <m/>
    <m/>
    <m/>
    <m/>
    <m/>
    <m/>
    <m/>
    <m/>
    <m/>
    <m/>
    <m/>
    <m/>
    <m/>
    <m/>
    <m/>
    <m/>
    <m/>
    <m/>
    <m/>
    <m/>
    <m/>
    <m/>
    <m/>
    <m/>
    <m/>
    <m/>
    <m/>
    <m/>
    <m/>
    <m/>
    <m/>
    <m/>
    <m/>
    <m/>
    <m/>
    <m/>
    <m/>
    <m/>
    <m/>
    <m/>
    <m/>
    <m/>
    <m/>
    <m/>
    <m/>
    <m/>
    <m/>
    <m/>
    <m/>
    <m/>
    <x v="0"/>
    <x v="0"/>
    <s v="ZBHT0021"/>
    <m/>
    <m/>
    <m/>
    <m/>
    <m/>
    <m/>
    <m/>
    <m/>
    <m/>
    <m/>
    <n v="4452"/>
    <n v="8904"/>
  </r>
  <r>
    <n v="465183571"/>
    <s v="SWATANTRA TIWARI"/>
    <m/>
    <x v="2"/>
    <m/>
    <m/>
    <m/>
    <m/>
    <n v="4960"/>
    <n v="4960"/>
    <n v="4960"/>
    <n v="9920"/>
    <x v="0"/>
    <x v="1"/>
    <x v="1"/>
    <x v="11"/>
    <n v="85507"/>
    <n v="0"/>
    <n v="0"/>
    <n v="450"/>
    <s v="-"/>
    <n v="6.8463336500937971E-2"/>
    <n v="4.5036288160229974E-3"/>
    <x v="1"/>
    <s v="RTP"/>
    <s v="-"/>
    <s v="RTP"/>
    <m/>
    <n v="29"/>
    <s v="CAVNA"/>
    <m/>
    <s v="-"/>
    <m/>
    <s v="SAVARDHARI"/>
    <m/>
    <m/>
    <m/>
    <n v="5410"/>
    <n v="85507"/>
    <n v="26"/>
    <n v="55"/>
    <s v="FLOW"/>
    <m/>
    <m/>
    <m/>
    <m/>
    <m/>
    <s v="MH14MD2942"/>
    <s v="SUZUKI GIXXER 150 SF"/>
    <d v="2025-01-10T00:00:00"/>
    <n v="36"/>
    <x v="1"/>
    <x v="0"/>
    <m/>
    <m/>
    <m/>
    <m/>
    <m/>
    <m/>
    <m/>
    <m/>
    <m/>
    <m/>
    <m/>
    <m/>
    <m/>
    <m/>
    <m/>
    <m/>
    <m/>
    <m/>
    <m/>
    <m/>
    <m/>
    <m/>
    <m/>
    <m/>
    <m/>
    <m/>
    <m/>
    <m/>
    <m/>
    <m/>
    <m/>
    <m/>
    <m/>
    <m/>
    <m/>
    <m/>
    <m/>
    <m/>
    <m/>
    <m/>
    <m/>
    <m/>
    <m/>
    <m/>
    <m/>
    <m/>
    <m/>
    <m/>
    <m/>
    <m/>
    <m/>
    <m/>
    <m/>
    <m/>
    <m/>
    <m/>
    <m/>
    <m/>
    <m/>
    <m/>
    <m/>
    <m/>
    <m/>
    <m/>
    <m/>
    <m/>
    <m/>
    <m/>
    <m/>
    <m/>
    <m/>
    <m/>
    <m/>
    <m/>
    <m/>
    <m/>
    <m/>
    <m/>
    <m/>
    <m/>
    <m/>
    <m/>
    <m/>
    <m/>
    <m/>
    <m/>
    <m/>
    <m/>
    <m/>
    <m/>
    <m/>
    <m/>
    <m/>
    <m/>
    <x v="5"/>
    <x v="1"/>
    <s v="ZBHT0010"/>
    <m/>
    <m/>
    <m/>
    <m/>
    <m/>
    <m/>
    <m/>
    <m/>
    <m/>
    <m/>
    <n v="4960"/>
    <n v="9920"/>
  </r>
  <r>
    <n v="463426988"/>
    <s v="VISHAL PARMESHWAR SANANSE"/>
    <m/>
    <x v="2"/>
    <m/>
    <m/>
    <m/>
    <m/>
    <n v="4760"/>
    <n v="8998.99"/>
    <n v="4594.99"/>
    <n v="13758.99"/>
    <x v="1"/>
    <x v="1"/>
    <x v="1"/>
    <x v="14"/>
    <n v="85385"/>
    <n v="356"/>
    <n v="0"/>
    <n v="6750"/>
    <s v="26.06.26"/>
    <n v="0.24522087110058322"/>
    <n v="1.5875655669599274E-2"/>
    <x v="0"/>
    <s v="PTP"/>
    <s v="PTP"/>
    <s v="PTP"/>
    <m/>
    <n v="29"/>
    <s v="CAVA"/>
    <m/>
    <s v="-"/>
    <m/>
    <s v="VADGAON MAVAL"/>
    <m/>
    <m/>
    <m/>
    <n v="8998.99"/>
    <n v="85385"/>
    <n v="57"/>
    <n v="86"/>
    <s v="FLOW"/>
    <m/>
    <m/>
    <m/>
    <m/>
    <s v="NPA"/>
    <s v="MH14LR4687"/>
    <s v="HONDA UNICORN 160 BSVI"/>
    <d v="2024-07-08T00:00:00"/>
    <n v="42"/>
    <x v="0"/>
    <x v="1"/>
    <m/>
    <m/>
    <m/>
    <m/>
    <m/>
    <m/>
    <m/>
    <m/>
    <m/>
    <m/>
    <m/>
    <m/>
    <m/>
    <m/>
    <m/>
    <m/>
    <m/>
    <m/>
    <m/>
    <m/>
    <m/>
    <m/>
    <n v="1"/>
    <m/>
    <m/>
    <m/>
    <m/>
    <m/>
    <m/>
    <m/>
    <m/>
    <m/>
    <m/>
    <m/>
    <m/>
    <m/>
    <m/>
    <m/>
    <m/>
    <m/>
    <m/>
    <m/>
    <m/>
    <m/>
    <m/>
    <m/>
    <m/>
    <m/>
    <m/>
    <m/>
    <m/>
    <m/>
    <m/>
    <m/>
    <m/>
    <m/>
    <m/>
    <m/>
    <m/>
    <m/>
    <m/>
    <m/>
    <m/>
    <m/>
    <m/>
    <m/>
    <m/>
    <m/>
    <m/>
    <m/>
    <m/>
    <m/>
    <m/>
    <m/>
    <m/>
    <m/>
    <m/>
    <m/>
    <m/>
    <m/>
    <m/>
    <m/>
    <m/>
    <m/>
    <m/>
    <m/>
    <m/>
    <m/>
    <m/>
    <m/>
    <m/>
    <m/>
    <m/>
    <m/>
    <x v="0"/>
    <x v="0"/>
    <s v="DUWT0027"/>
    <s v="GPIGGeCYGWc"/>
    <e v="#N/A"/>
    <s v="Promise To Pay (PTP)"/>
    <s v="Visited to customer at other place and given PTP "/>
    <d v="2026-07-15T00:00:00"/>
    <m/>
    <m/>
    <m/>
    <s v="VYMO"/>
    <m/>
    <n v="4594.99"/>
    <n v="13758.99"/>
  </r>
  <r>
    <n v="463825579"/>
    <s v="GANESH SANJAY VIDHATE"/>
    <m/>
    <x v="2"/>
    <m/>
    <m/>
    <m/>
    <m/>
    <n v="3828"/>
    <n v="3205"/>
    <n v="3309"/>
    <n v="7033"/>
    <x v="0"/>
    <x v="1"/>
    <x v="1"/>
    <x v="10"/>
    <n v="85098"/>
    <n v="104"/>
    <n v="0"/>
    <n v="1350"/>
    <s v="29.06.26"/>
    <n v="6.0451838600282706E-2"/>
    <n v="4.482086905001053E-3"/>
    <x v="1"/>
    <s v="BPTP"/>
    <s v="PTP"/>
    <s v="BPTP"/>
    <s v="Financail problem"/>
    <n v="31"/>
    <s v="CAVNA"/>
    <m/>
    <s v="-"/>
    <m/>
    <s v="JUNNAR"/>
    <m/>
    <m/>
    <m/>
    <n v="3205"/>
    <n v="85098"/>
    <n v="26"/>
    <n v="55"/>
    <s v="FLOW"/>
    <m/>
    <m/>
    <m/>
    <m/>
    <s v="REGULAR"/>
    <m/>
    <s v="FZS V4"/>
    <d v="2024-08-21T00:00:00"/>
    <n v="48"/>
    <x v="0"/>
    <x v="0"/>
    <m/>
    <m/>
    <m/>
    <m/>
    <m/>
    <m/>
    <m/>
    <m/>
    <m/>
    <m/>
    <m/>
    <m/>
    <m/>
    <m/>
    <m/>
    <m/>
    <n v="1"/>
    <m/>
    <m/>
    <m/>
    <m/>
    <m/>
    <m/>
    <m/>
    <m/>
    <m/>
    <m/>
    <m/>
    <m/>
    <m/>
    <m/>
    <m/>
    <m/>
    <m/>
    <m/>
    <m/>
    <m/>
    <m/>
    <m/>
    <m/>
    <m/>
    <m/>
    <m/>
    <m/>
    <m/>
    <m/>
    <m/>
    <m/>
    <m/>
    <m/>
    <m/>
    <m/>
    <m/>
    <m/>
    <m/>
    <m/>
    <m/>
    <m/>
    <m/>
    <m/>
    <m/>
    <m/>
    <m/>
    <m/>
    <m/>
    <m/>
    <m/>
    <m/>
    <m/>
    <m/>
    <m/>
    <m/>
    <m/>
    <m/>
    <m/>
    <m/>
    <m/>
    <m/>
    <m/>
    <m/>
    <m/>
    <m/>
    <m/>
    <m/>
    <m/>
    <m/>
    <m/>
    <m/>
    <m/>
    <m/>
    <m/>
    <m/>
    <m/>
    <m/>
    <x v="0"/>
    <x v="0"/>
    <s v="ZBHT0021"/>
    <s v="BPPGLdMSrL77"/>
    <s v="Allocated"/>
    <s v="Promise To Pay (PTP)"/>
    <s v="Ptp"/>
    <d v="2026-07-27T00:00:00"/>
    <m/>
    <m/>
    <m/>
    <m/>
    <m/>
    <n v="3309"/>
    <n v="7033"/>
  </r>
  <r>
    <n v="466835999"/>
    <s v="ARUN NIVRITTI KADAM"/>
    <m/>
    <x v="2"/>
    <m/>
    <m/>
    <m/>
    <m/>
    <n v="3876"/>
    <n v="1804"/>
    <n v="2129"/>
    <n v="5680"/>
    <x v="0"/>
    <x v="1"/>
    <x v="1"/>
    <x v="5"/>
    <n v="85088"/>
    <n v="325"/>
    <n v="0"/>
    <n v="3600"/>
    <s v="02.06.26"/>
    <n v="0.10260599053634348"/>
    <n v="4.4815602079100519E-3"/>
    <x v="1"/>
    <s v="BPTP"/>
    <s v="PAID"/>
    <s v="BPTP"/>
    <m/>
    <n v="31"/>
    <s v="CAVA"/>
    <m/>
    <s v="-"/>
    <m/>
    <s v="KHARABWADI"/>
    <m/>
    <m/>
    <m/>
    <n v="5729"/>
    <n v="85088"/>
    <n v="26"/>
    <n v="55"/>
    <s v="FLOW"/>
    <m/>
    <m/>
    <m/>
    <m/>
    <s v="REGULAR"/>
    <s v="MH14MP9082"/>
    <s v="HONDA ACTIVA STD 2B"/>
    <d v="2025-09-06T00:00:00"/>
    <n v="36"/>
    <x v="1"/>
    <x v="0"/>
    <m/>
    <m/>
    <m/>
    <m/>
    <m/>
    <m/>
    <m/>
    <m/>
    <m/>
    <m/>
    <m/>
    <m/>
    <m/>
    <m/>
    <m/>
    <m/>
    <m/>
    <m/>
    <m/>
    <m/>
    <m/>
    <m/>
    <m/>
    <m/>
    <m/>
    <m/>
    <m/>
    <m/>
    <m/>
    <m/>
    <m/>
    <n v="1"/>
    <m/>
    <m/>
    <m/>
    <m/>
    <m/>
    <m/>
    <m/>
    <m/>
    <m/>
    <m/>
    <m/>
    <m/>
    <m/>
    <m/>
    <m/>
    <m/>
    <m/>
    <m/>
    <m/>
    <m/>
    <m/>
    <m/>
    <m/>
    <m/>
    <m/>
    <m/>
    <m/>
    <m/>
    <m/>
    <m/>
    <m/>
    <m/>
    <m/>
    <m/>
    <m/>
    <m/>
    <m/>
    <m/>
    <m/>
    <m/>
    <m/>
    <m/>
    <m/>
    <m/>
    <m/>
    <m/>
    <m/>
    <m/>
    <m/>
    <m/>
    <n v="1"/>
    <m/>
    <m/>
    <m/>
    <m/>
    <m/>
    <n v="1"/>
    <m/>
    <m/>
    <m/>
    <m/>
    <m/>
    <x v="1"/>
    <x v="0"/>
    <s v="DUWT0017"/>
    <m/>
    <m/>
    <m/>
    <m/>
    <m/>
    <m/>
    <m/>
    <m/>
    <m/>
    <m/>
    <n v="2129"/>
    <n v="5680"/>
  </r>
  <r>
    <n v="464789548"/>
    <s v="DATTATRAY BALASO MARGAJE"/>
    <s v="ONLINE"/>
    <x v="9"/>
    <n v="4500"/>
    <m/>
    <m/>
    <m/>
    <n v="4091"/>
    <n v="4091"/>
    <n v="4155"/>
    <n v="3682"/>
    <x v="0"/>
    <x v="0"/>
    <x v="0"/>
    <x v="0"/>
    <n v="84977"/>
    <n v="64"/>
    <n v="0"/>
    <n v="1810"/>
    <s v="-"/>
    <n v="2.9273128249010388E-2"/>
    <n v="4.47571387019994E-3"/>
    <x v="0"/>
    <s v="NC"/>
    <s v="-"/>
    <s v="NC"/>
    <s v="Add not found"/>
    <m/>
    <s v="CNAVNA"/>
    <m/>
    <s v="-"/>
    <m/>
    <s v="CHINCHWAD"/>
    <m/>
    <m/>
    <m/>
    <n v="4091"/>
    <n v="84977"/>
    <n v="26"/>
    <n v="25"/>
    <s v="STABLE"/>
    <m/>
    <m/>
    <m/>
    <m/>
    <s v="REGULAR"/>
    <s v="MH14MA5934"/>
    <s v="BAJAJ FREEDOM 125 NG04 DISC LED"/>
    <d v="2024-11-27T00:00:00"/>
    <n v="42"/>
    <x v="0"/>
    <x v="0"/>
    <m/>
    <m/>
    <m/>
    <m/>
    <m/>
    <m/>
    <m/>
    <m/>
    <m/>
    <m/>
    <m/>
    <m/>
    <m/>
    <m/>
    <m/>
    <m/>
    <m/>
    <m/>
    <m/>
    <m/>
    <m/>
    <m/>
    <m/>
    <m/>
    <m/>
    <m/>
    <m/>
    <m/>
    <n v="1"/>
    <m/>
    <m/>
    <n v="1"/>
    <m/>
    <m/>
    <m/>
    <m/>
    <m/>
    <m/>
    <m/>
    <m/>
    <m/>
    <m/>
    <m/>
    <m/>
    <m/>
    <m/>
    <m/>
    <m/>
    <m/>
    <m/>
    <m/>
    <m/>
    <m/>
    <m/>
    <m/>
    <m/>
    <m/>
    <m/>
    <m/>
    <m/>
    <m/>
    <m/>
    <m/>
    <m/>
    <m/>
    <m/>
    <m/>
    <m/>
    <m/>
    <m/>
    <m/>
    <m/>
    <m/>
    <m/>
    <m/>
    <m/>
    <m/>
    <m/>
    <m/>
    <m/>
    <m/>
    <m/>
    <m/>
    <m/>
    <m/>
    <m/>
    <m/>
    <m/>
    <m/>
    <m/>
    <m/>
    <m/>
    <m/>
    <m/>
    <x v="3"/>
    <x v="0"/>
    <s v="ZBHT0011"/>
    <s v="GopkOEzjt6v1"/>
    <s v="Allocated"/>
    <e v="#N/A"/>
    <e v="#N/A"/>
    <e v="#N/A"/>
    <m/>
    <m/>
    <m/>
    <m/>
    <m/>
    <n v="4155"/>
    <n v="8182"/>
  </r>
  <r>
    <n v="467134344"/>
    <s v="AJAY AKASH KAMBALE"/>
    <m/>
    <x v="2"/>
    <m/>
    <m/>
    <m/>
    <s v="BANK STABLE 08"/>
    <n v="5472"/>
    <n v="5472"/>
    <n v="5543"/>
    <n v="10944"/>
    <x v="0"/>
    <x v="0"/>
    <x v="1"/>
    <x v="2"/>
    <n v="84899"/>
    <n v="71"/>
    <n v="0"/>
    <n v="941"/>
    <s v="-"/>
    <n v="9.1731961540063148E-2"/>
    <n v="4.4716056328901318E-3"/>
    <x v="0"/>
    <s v="PAID"/>
    <s v="-"/>
    <s v="PAID"/>
    <m/>
    <m/>
    <m/>
    <m/>
    <s v="-"/>
    <m/>
    <s v="MOSHI"/>
    <m/>
    <m/>
    <m/>
    <n v="5472"/>
    <n v="84899"/>
    <n v="26"/>
    <n v="25"/>
    <s v="STABLE"/>
    <m/>
    <m/>
    <m/>
    <m/>
    <s v="REGULAR"/>
    <s v="MH14MW9890"/>
    <s v="ACCESS SPL ED DISC CBS BT BSVI"/>
    <d v="2025-10-23T00:00:00"/>
    <n v="24"/>
    <x v="0"/>
    <x v="1"/>
    <m/>
    <m/>
    <m/>
    <m/>
    <m/>
    <m/>
    <m/>
    <m/>
    <m/>
    <m/>
    <m/>
    <m/>
    <m/>
    <m/>
    <m/>
    <m/>
    <m/>
    <m/>
    <m/>
    <m/>
    <m/>
    <m/>
    <m/>
    <m/>
    <m/>
    <n v="1"/>
    <m/>
    <m/>
    <m/>
    <m/>
    <m/>
    <m/>
    <m/>
    <m/>
    <m/>
    <m/>
    <m/>
    <m/>
    <m/>
    <m/>
    <m/>
    <m/>
    <m/>
    <n v="1"/>
    <m/>
    <m/>
    <m/>
    <m/>
    <m/>
    <m/>
    <m/>
    <m/>
    <m/>
    <m/>
    <m/>
    <m/>
    <m/>
    <m/>
    <m/>
    <m/>
    <m/>
    <m/>
    <m/>
    <m/>
    <m/>
    <m/>
    <m/>
    <m/>
    <m/>
    <m/>
    <m/>
    <m/>
    <m/>
    <m/>
    <m/>
    <m/>
    <m/>
    <m/>
    <m/>
    <m/>
    <m/>
    <m/>
    <m/>
    <m/>
    <m/>
    <m/>
    <m/>
    <m/>
    <m/>
    <m/>
    <m/>
    <m/>
    <m/>
    <m/>
    <x v="3"/>
    <x v="0"/>
    <s v="ZBHT0009"/>
    <s v="B6AGEyvL82tS"/>
    <s v="Allocated"/>
    <e v="#N/A"/>
    <e v="#N/A"/>
    <e v="#N/A"/>
    <m/>
    <m/>
    <m/>
    <m/>
    <m/>
    <n v="5543"/>
    <n v="10944"/>
  </r>
  <r>
    <n v="465651090"/>
    <s v="SUMIT VILAS PATOLE"/>
    <s v="COLLECT"/>
    <x v="0"/>
    <n v="5000"/>
    <m/>
    <m/>
    <s v="BANK RB 28"/>
    <n v="4600"/>
    <n v="4600"/>
    <n v="4714"/>
    <n v="4200"/>
    <x v="1"/>
    <x v="2"/>
    <x v="0"/>
    <x v="6"/>
    <n v="84518"/>
    <n v="114"/>
    <n v="0"/>
    <n v="3925"/>
    <s v="-"/>
    <n v="0.12815142726116163"/>
    <n v="1.5714454129919675E-2"/>
    <x v="2"/>
    <s v="PAID"/>
    <s v="-"/>
    <s v="PAID"/>
    <m/>
    <m/>
    <m/>
    <m/>
    <s v="-"/>
    <m/>
    <s v="YERWADA"/>
    <m/>
    <m/>
    <m/>
    <n v="4600"/>
    <n v="84518"/>
    <n v="57"/>
    <n v="25"/>
    <s v="STABLE"/>
    <m/>
    <m/>
    <m/>
    <m/>
    <s v="REGULAR"/>
    <m/>
    <s v="XTREME 160R 4V CONNECTED 2"/>
    <d v="2025-03-06T00:00:00"/>
    <n v="36"/>
    <x v="0"/>
    <x v="1"/>
    <m/>
    <m/>
    <m/>
    <m/>
    <m/>
    <m/>
    <m/>
    <m/>
    <m/>
    <m/>
    <n v="1"/>
    <m/>
    <m/>
    <m/>
    <m/>
    <m/>
    <m/>
    <m/>
    <m/>
    <m/>
    <m/>
    <m/>
    <m/>
    <m/>
    <m/>
    <m/>
    <m/>
    <m/>
    <m/>
    <m/>
    <m/>
    <m/>
    <m/>
    <m/>
    <m/>
    <m/>
    <m/>
    <m/>
    <m/>
    <m/>
    <m/>
    <m/>
    <m/>
    <m/>
    <m/>
    <m/>
    <n v="2"/>
    <m/>
    <m/>
    <m/>
    <m/>
    <m/>
    <m/>
    <m/>
    <m/>
    <m/>
    <m/>
    <m/>
    <m/>
    <m/>
    <m/>
    <m/>
    <m/>
    <m/>
    <m/>
    <m/>
    <m/>
    <m/>
    <m/>
    <m/>
    <m/>
    <m/>
    <m/>
    <m/>
    <m/>
    <m/>
    <m/>
    <m/>
    <m/>
    <m/>
    <m/>
    <m/>
    <m/>
    <m/>
    <m/>
    <m/>
    <m/>
    <m/>
    <m/>
    <m/>
    <m/>
    <m/>
    <m/>
    <m/>
    <x v="1"/>
    <x v="0"/>
    <s v="ZBHT0012"/>
    <s v="BPhdR3SDN37"/>
    <s v="Allocated"/>
    <s v="Left Message (LMCB)"/>
    <s v="Lm"/>
    <d v="2026-07-04T00:00:00"/>
    <m/>
    <m/>
    <m/>
    <s v="VYMO"/>
    <m/>
    <n v="4714"/>
    <n v="9200"/>
  </r>
  <r>
    <n v="462681261"/>
    <s v="LAXMAN KAMLU MARGALE"/>
    <s v="ONLINE"/>
    <x v="16"/>
    <n v="8000"/>
    <m/>
    <m/>
    <m/>
    <n v="7736"/>
    <n v="7259"/>
    <n v="7453"/>
    <n v="6995"/>
    <x v="0"/>
    <x v="0"/>
    <x v="0"/>
    <x v="4"/>
    <n v="84268"/>
    <n v="194"/>
    <n v="0"/>
    <n v="6079"/>
    <s v="08.06.26"/>
    <n v="7.191662525765509E-2"/>
    <n v="4.4383710464479626E-3"/>
    <x v="0"/>
    <s v="PTP"/>
    <s v="PAID"/>
    <s v="PTP"/>
    <m/>
    <n v="20"/>
    <s v="CAVA"/>
    <m/>
    <s v="-"/>
    <m/>
    <s v="NASRAPUR"/>
    <m/>
    <m/>
    <m/>
    <n v="13532"/>
    <n v="84268"/>
    <n v="26"/>
    <n v="25"/>
    <s v="STABLE"/>
    <m/>
    <m/>
    <m/>
    <m/>
    <s v="REGULAR"/>
    <s v="MH12WS9778"/>
    <s v="BULLET 350 THE STANDARD BLACK"/>
    <d v="2024-04-24T00:00:00"/>
    <n v="36"/>
    <x v="1"/>
    <x v="1"/>
    <m/>
    <m/>
    <m/>
    <m/>
    <m/>
    <m/>
    <m/>
    <m/>
    <m/>
    <m/>
    <m/>
    <m/>
    <m/>
    <m/>
    <m/>
    <m/>
    <m/>
    <m/>
    <m/>
    <m/>
    <m/>
    <m/>
    <m/>
    <m/>
    <m/>
    <m/>
    <m/>
    <m/>
    <m/>
    <m/>
    <m/>
    <n v="1"/>
    <m/>
    <m/>
    <m/>
    <m/>
    <m/>
    <m/>
    <m/>
    <m/>
    <m/>
    <m/>
    <m/>
    <m/>
    <m/>
    <m/>
    <m/>
    <m/>
    <m/>
    <m/>
    <m/>
    <m/>
    <m/>
    <m/>
    <m/>
    <m/>
    <m/>
    <m/>
    <m/>
    <m/>
    <m/>
    <m/>
    <m/>
    <m/>
    <m/>
    <m/>
    <m/>
    <m/>
    <m/>
    <m/>
    <m/>
    <m/>
    <m/>
    <m/>
    <m/>
    <m/>
    <m/>
    <m/>
    <m/>
    <m/>
    <m/>
    <m/>
    <m/>
    <m/>
    <m/>
    <m/>
    <m/>
    <m/>
    <m/>
    <m/>
    <m/>
    <m/>
    <m/>
    <m/>
    <x v="0"/>
    <x v="0"/>
    <s v="DUWT0011"/>
    <m/>
    <m/>
    <m/>
    <m/>
    <m/>
    <m/>
    <m/>
    <m/>
    <m/>
    <m/>
    <n v="7453"/>
    <n v="14995"/>
  </r>
  <r>
    <n v="465493945"/>
    <s v="DIVYA RUSHIKESH UNDE"/>
    <m/>
    <x v="2"/>
    <m/>
    <m/>
    <m/>
    <m/>
    <n v="3958"/>
    <n v="22811.77"/>
    <n v="3991.7700000000004"/>
    <n v="26769.77"/>
    <x v="5"/>
    <x v="1"/>
    <x v="1"/>
    <x v="8"/>
    <n v="84252"/>
    <n v="970"/>
    <n v="0"/>
    <n v="3150"/>
    <s v="FLOW"/>
    <n v="0.37585160151807429"/>
    <n v="3.6826747579907421E-2"/>
    <x v="1"/>
    <s v="RTP"/>
    <s v="RTP"/>
    <s v="RTP"/>
    <s v="Financail problem"/>
    <m/>
    <s v="CAVNA"/>
    <m/>
    <s v="ELG"/>
    <m/>
    <s v="KANHE"/>
    <m/>
    <m/>
    <m/>
    <n v="22811.77"/>
    <n v="84252"/>
    <n v="177"/>
    <n v="206"/>
    <s v="FLOW"/>
    <m/>
    <m/>
    <m/>
    <m/>
    <s v="NPA"/>
    <s v="MH14ME3583"/>
    <s v="HONDA ACTIVA 125 DISC 2B"/>
    <d v="2025-02-13T00:00:00"/>
    <n v="36"/>
    <x v="0"/>
    <x v="1"/>
    <m/>
    <m/>
    <m/>
    <m/>
    <m/>
    <m/>
    <m/>
    <m/>
    <m/>
    <m/>
    <m/>
    <m/>
    <m/>
    <m/>
    <m/>
    <m/>
    <m/>
    <m/>
    <m/>
    <m/>
    <m/>
    <m/>
    <m/>
    <m/>
    <m/>
    <n v="1"/>
    <m/>
    <m/>
    <m/>
    <m/>
    <m/>
    <m/>
    <m/>
    <m/>
    <m/>
    <m/>
    <m/>
    <m/>
    <m/>
    <m/>
    <m/>
    <m/>
    <m/>
    <m/>
    <m/>
    <m/>
    <m/>
    <m/>
    <m/>
    <m/>
    <m/>
    <m/>
    <m/>
    <m/>
    <m/>
    <m/>
    <m/>
    <m/>
    <m/>
    <m/>
    <m/>
    <m/>
    <m/>
    <m/>
    <m/>
    <m/>
    <m/>
    <m/>
    <m/>
    <m/>
    <m/>
    <m/>
    <m/>
    <m/>
    <m/>
    <m/>
    <m/>
    <m/>
    <m/>
    <m/>
    <m/>
    <m/>
    <m/>
    <m/>
    <m/>
    <m/>
    <m/>
    <m/>
    <m/>
    <m/>
    <m/>
    <m/>
    <m/>
    <m/>
    <x v="0"/>
    <x v="0"/>
    <s v="ZBHT0013"/>
    <s v="BPv48fBONm"/>
    <s v="Allocated"/>
    <e v="#N/A"/>
    <e v="#N/A"/>
    <e v="#N/A"/>
    <m/>
    <m/>
    <m/>
    <s v="VYMO"/>
    <m/>
    <n v="3991.7700000000004"/>
    <n v="26769.77"/>
  </r>
  <r>
    <n v="464402919"/>
    <s v="JAGAN RAMESH THARKUDE"/>
    <s v="ONLINE"/>
    <x v="1"/>
    <n v="5003"/>
    <m/>
    <m/>
    <m/>
    <n v="5104"/>
    <n v="10098"/>
    <n v="5282"/>
    <n v="10199"/>
    <x v="1"/>
    <x v="0"/>
    <x v="0"/>
    <x v="11"/>
    <n v="84165"/>
    <n v="288"/>
    <n v="0"/>
    <n v="3615"/>
    <s v="21.06.26"/>
    <n v="0.27064529343284577"/>
    <n v="1.5648820746405376E-2"/>
    <x v="0"/>
    <s v="PAID"/>
    <s v="PTP"/>
    <s v="PAID"/>
    <m/>
    <m/>
    <m/>
    <m/>
    <s v="-"/>
    <m/>
    <s v="RAJGURU NAGAR "/>
    <m/>
    <m/>
    <m/>
    <n v="10098"/>
    <n v="84165"/>
    <n v="57"/>
    <n v="55"/>
    <s v="STABLE"/>
    <m/>
    <m/>
    <m/>
    <m/>
    <s v="REGULAR"/>
    <s v="MH14LW7651"/>
    <s v="BAJAJ PULSAR 220 F UG"/>
    <d v="2024-10-22T00:00:00"/>
    <n v="36"/>
    <x v="0"/>
    <x v="0"/>
    <m/>
    <m/>
    <m/>
    <m/>
    <m/>
    <m/>
    <m/>
    <m/>
    <m/>
    <m/>
    <m/>
    <m/>
    <m/>
    <m/>
    <m/>
    <m/>
    <m/>
    <m/>
    <m/>
    <m/>
    <m/>
    <m/>
    <m/>
    <m/>
    <m/>
    <m/>
    <m/>
    <m/>
    <m/>
    <m/>
    <m/>
    <m/>
    <m/>
    <m/>
    <m/>
    <m/>
    <m/>
    <m/>
    <m/>
    <m/>
    <m/>
    <m/>
    <m/>
    <m/>
    <m/>
    <m/>
    <m/>
    <m/>
    <m/>
    <m/>
    <m/>
    <m/>
    <m/>
    <m/>
    <m/>
    <m/>
    <m/>
    <m/>
    <m/>
    <m/>
    <m/>
    <m/>
    <m/>
    <m/>
    <m/>
    <m/>
    <m/>
    <m/>
    <m/>
    <m/>
    <m/>
    <m/>
    <m/>
    <m/>
    <m/>
    <m/>
    <m/>
    <m/>
    <m/>
    <m/>
    <m/>
    <m/>
    <m/>
    <m/>
    <m/>
    <m/>
    <m/>
    <m/>
    <m/>
    <m/>
    <m/>
    <n v="1"/>
    <m/>
    <m/>
    <x v="0"/>
    <x v="0"/>
    <s v="ZBHT0010"/>
    <s v="B6U6KbNjEz"/>
    <s v="Allocated"/>
    <e v="#N/A"/>
    <e v="#N/A"/>
    <e v="#N/A"/>
    <m/>
    <m/>
    <m/>
    <m/>
    <m/>
    <n v="5282"/>
    <n v="15202"/>
  </r>
  <r>
    <n v="466873637"/>
    <s v="SANTOSH MOHAN KHOKAR"/>
    <s v="COLLECT"/>
    <x v="15"/>
    <n v="4787"/>
    <m/>
    <m/>
    <m/>
    <n v="4587"/>
    <n v="9174"/>
    <n v="5000"/>
    <n v="8974"/>
    <x v="1"/>
    <x v="0"/>
    <x v="0"/>
    <x v="2"/>
    <n v="83530"/>
    <n v="413"/>
    <n v="0"/>
    <n v="4050"/>
    <s v="25.06.26"/>
    <n v="0.4574121272314311"/>
    <n v="1.55307550281856E-2"/>
    <x v="0"/>
    <s v="PTP"/>
    <s v="PTP"/>
    <s v="PTP"/>
    <m/>
    <n v="24"/>
    <s v="CAVA"/>
    <m/>
    <s v="-"/>
    <m/>
    <s v="DAPODI"/>
    <m/>
    <m/>
    <m/>
    <n v="9174"/>
    <n v="83530"/>
    <n v="57"/>
    <n v="55"/>
    <s v="STABLE"/>
    <m/>
    <m/>
    <m/>
    <m/>
    <s v="REGULAR"/>
    <s v="MH14MP9385"/>
    <s v="HONDA ACTIVA DLX 2B"/>
    <d v="2025-09-16T00:00:00"/>
    <n v="30"/>
    <x v="0"/>
    <x v="1"/>
    <m/>
    <m/>
    <m/>
    <m/>
    <m/>
    <m/>
    <m/>
    <m/>
    <m/>
    <m/>
    <n v="1"/>
    <m/>
    <m/>
    <m/>
    <m/>
    <m/>
    <m/>
    <m/>
    <m/>
    <m/>
    <m/>
    <m/>
    <m/>
    <m/>
    <m/>
    <m/>
    <m/>
    <m/>
    <m/>
    <m/>
    <m/>
    <m/>
    <m/>
    <m/>
    <m/>
    <m/>
    <m/>
    <m/>
    <m/>
    <m/>
    <m/>
    <m/>
    <m/>
    <m/>
    <m/>
    <m/>
    <m/>
    <m/>
    <m/>
    <m/>
    <m/>
    <m/>
    <m/>
    <m/>
    <m/>
    <m/>
    <m/>
    <m/>
    <m/>
    <m/>
    <m/>
    <m/>
    <m/>
    <m/>
    <m/>
    <m/>
    <m/>
    <n v="1"/>
    <m/>
    <m/>
    <m/>
    <m/>
    <m/>
    <m/>
    <m/>
    <m/>
    <m/>
    <m/>
    <m/>
    <m/>
    <m/>
    <m/>
    <m/>
    <m/>
    <m/>
    <m/>
    <m/>
    <m/>
    <m/>
    <m/>
    <m/>
    <m/>
    <m/>
    <m/>
    <x v="3"/>
    <x v="0"/>
    <s v="ZBHT0009"/>
    <s v="Bo4vjckGRF7"/>
    <s v="Allocated"/>
    <s v="Shifted (NC_SFTD)"/>
    <s v="Customer shifted from address msg to friend"/>
    <d v="2026-07-04T00:00:00"/>
    <m/>
    <m/>
    <m/>
    <m/>
    <m/>
    <n v="5000"/>
    <n v="13761"/>
  </r>
  <r>
    <n v="466488961"/>
    <s v="AKSHAY BHARAT SHEJAL"/>
    <m/>
    <x v="2"/>
    <m/>
    <m/>
    <m/>
    <m/>
    <n v="5082"/>
    <n v="4099"/>
    <n v="4262"/>
    <n v="9181"/>
    <x v="0"/>
    <x v="1"/>
    <x v="1"/>
    <x v="11"/>
    <n v="83435"/>
    <n v="163"/>
    <n v="0"/>
    <n v="3600"/>
    <s v="28.06.26"/>
    <n v="6.6804337433844702E-2"/>
    <n v="4.3944971787675726E-3"/>
    <x v="1"/>
    <s v="RTP"/>
    <s v="BPTP"/>
    <s v="RTP"/>
    <m/>
    <n v="31"/>
    <s v="CAVA"/>
    <m/>
    <s v="-"/>
    <m/>
    <s v="RASE"/>
    <m/>
    <m/>
    <m/>
    <n v="4099"/>
    <n v="83435"/>
    <n v="26"/>
    <n v="55"/>
    <s v="FLOW"/>
    <m/>
    <m/>
    <m/>
    <m/>
    <s v="REGULAR"/>
    <s v="MH14MM8501"/>
    <s v="TVS JUPITER 125 DISC SXC"/>
    <d v="2025-07-10T00:00:00"/>
    <n v="30"/>
    <x v="0"/>
    <x v="0"/>
    <m/>
    <m/>
    <m/>
    <m/>
    <m/>
    <m/>
    <m/>
    <m/>
    <m/>
    <m/>
    <m/>
    <m/>
    <m/>
    <m/>
    <m/>
    <m/>
    <m/>
    <m/>
    <m/>
    <m/>
    <m/>
    <m/>
    <m/>
    <m/>
    <m/>
    <m/>
    <m/>
    <m/>
    <m/>
    <m/>
    <m/>
    <m/>
    <m/>
    <m/>
    <m/>
    <m/>
    <m/>
    <m/>
    <m/>
    <m/>
    <m/>
    <m/>
    <m/>
    <m/>
    <m/>
    <m/>
    <m/>
    <m/>
    <m/>
    <m/>
    <m/>
    <m/>
    <m/>
    <m/>
    <m/>
    <m/>
    <m/>
    <m/>
    <m/>
    <m/>
    <m/>
    <m/>
    <m/>
    <m/>
    <m/>
    <m/>
    <m/>
    <m/>
    <m/>
    <m/>
    <m/>
    <m/>
    <m/>
    <m/>
    <m/>
    <m/>
    <m/>
    <m/>
    <m/>
    <m/>
    <m/>
    <m/>
    <m/>
    <m/>
    <m/>
    <m/>
    <m/>
    <m/>
    <m/>
    <m/>
    <m/>
    <m/>
    <m/>
    <m/>
    <x v="5"/>
    <x v="1"/>
    <s v="ZBHT0010"/>
    <s v="G2GTQFBpMjc"/>
    <s v="Allocated"/>
    <e v="#N/A"/>
    <e v="#N/A"/>
    <e v="#N/A"/>
    <m/>
    <m/>
    <m/>
    <m/>
    <m/>
    <n v="4262"/>
    <n v="9181"/>
  </r>
  <r>
    <n v="467134166"/>
    <s v="CHAKRANARAYAN ABHIJIT BHAGCHAND"/>
    <s v="COLLECT"/>
    <x v="25"/>
    <n v="6800"/>
    <m/>
    <m/>
    <m/>
    <n v="3461"/>
    <n v="17152"/>
    <n v="4294"/>
    <n v="13813"/>
    <x v="4"/>
    <x v="0"/>
    <x v="0"/>
    <x v="2"/>
    <n v="82519"/>
    <n v="986"/>
    <n v="0"/>
    <n v="3600"/>
    <s v="FLOW"/>
    <n v="1"/>
    <n v="3.6886556987341279E-2"/>
    <x v="0"/>
    <s v="RTP"/>
    <s v="RTP"/>
    <s v="RTP"/>
    <s v="Financail problem"/>
    <m/>
    <s v="CAVA"/>
    <m/>
    <s v="ELG"/>
    <m/>
    <s v="DAPODI"/>
    <m/>
    <m/>
    <m/>
    <n v="17152"/>
    <n v="82519"/>
    <n v="141"/>
    <n v="111"/>
    <s v="STABLE"/>
    <m/>
    <m/>
    <m/>
    <m/>
    <s v="NPA"/>
    <s v="MH14MX0426"/>
    <s v="HONDA ACTIVA STD 2B"/>
    <d v="2025-10-23T00:00:00"/>
    <n v="36"/>
    <x v="0"/>
    <x v="1"/>
    <m/>
    <m/>
    <m/>
    <m/>
    <m/>
    <m/>
    <m/>
    <m/>
    <m/>
    <m/>
    <n v="1"/>
    <m/>
    <m/>
    <m/>
    <m/>
    <m/>
    <m/>
    <m/>
    <m/>
    <m/>
    <m/>
    <m/>
    <m/>
    <m/>
    <m/>
    <m/>
    <m/>
    <m/>
    <m/>
    <m/>
    <m/>
    <m/>
    <m/>
    <m/>
    <m/>
    <m/>
    <m/>
    <m/>
    <m/>
    <m/>
    <n v="2"/>
    <m/>
    <m/>
    <m/>
    <m/>
    <m/>
    <m/>
    <m/>
    <m/>
    <m/>
    <m/>
    <m/>
    <m/>
    <m/>
    <m/>
    <n v="2"/>
    <m/>
    <m/>
    <m/>
    <m/>
    <m/>
    <m/>
    <m/>
    <m/>
    <m/>
    <m/>
    <m/>
    <m/>
    <m/>
    <m/>
    <m/>
    <m/>
    <m/>
    <m/>
    <m/>
    <m/>
    <m/>
    <m/>
    <m/>
    <m/>
    <m/>
    <m/>
    <m/>
    <m/>
    <m/>
    <m/>
    <m/>
    <m/>
    <m/>
    <m/>
    <m/>
    <m/>
    <m/>
    <m/>
    <x v="9"/>
    <x v="0"/>
    <s v="ZBHT0009"/>
    <s v="B6ktVYk6Oem"/>
    <s v="Allocated"/>
    <s v="Left Message (LMCB)"/>
    <s v="Msg to mother "/>
    <d v="2026-07-04T00:00:00"/>
    <m/>
    <m/>
    <m/>
    <m/>
    <m/>
    <n v="4294"/>
    <n v="20613"/>
  </r>
  <r>
    <n v="466948686"/>
    <s v="TEJAS SHARAD NALAWADE"/>
    <s v="ONLINE"/>
    <x v="4"/>
    <n v="3473"/>
    <m/>
    <m/>
    <m/>
    <n v="3470"/>
    <n v="6654.8"/>
    <n v="3421.7999999999993"/>
    <n v="6651.7999999999993"/>
    <x v="1"/>
    <x v="0"/>
    <x v="0"/>
    <x v="10"/>
    <n v="82362"/>
    <n v="237"/>
    <n v="0"/>
    <n v="3150"/>
    <s v="08.06.26"/>
    <n v="0.13273349222072664"/>
    <n v="1.5313588478767176E-2"/>
    <x v="0"/>
    <s v="NC"/>
    <s v="-"/>
    <s v="NC"/>
    <s v="Always door lock"/>
    <m/>
    <s v="CNAVNA"/>
    <m/>
    <s v="-"/>
    <m/>
    <s v="DHOLWAD"/>
    <m/>
    <m/>
    <m/>
    <n v="10041.799999999999"/>
    <n v="82362"/>
    <n v="57"/>
    <n v="55"/>
    <s v="STABLE"/>
    <m/>
    <m/>
    <m/>
    <m/>
    <s v="NPA"/>
    <s v="MH14MR8876"/>
    <s v="HONDA SHINE DISC BSVI"/>
    <d v="2025-09-26T00:00:00"/>
    <n v="36"/>
    <x v="1"/>
    <x v="0"/>
    <m/>
    <m/>
    <m/>
    <m/>
    <m/>
    <m/>
    <m/>
    <m/>
    <m/>
    <m/>
    <m/>
    <m/>
    <m/>
    <m/>
    <m/>
    <m/>
    <m/>
    <m/>
    <m/>
    <m/>
    <m/>
    <m/>
    <m/>
    <m/>
    <m/>
    <m/>
    <m/>
    <m/>
    <m/>
    <m/>
    <m/>
    <m/>
    <m/>
    <m/>
    <m/>
    <m/>
    <m/>
    <n v="1"/>
    <m/>
    <m/>
    <n v="1"/>
    <m/>
    <m/>
    <m/>
    <m/>
    <m/>
    <m/>
    <m/>
    <m/>
    <m/>
    <m/>
    <m/>
    <m/>
    <m/>
    <m/>
    <m/>
    <m/>
    <m/>
    <m/>
    <m/>
    <m/>
    <m/>
    <m/>
    <m/>
    <m/>
    <m/>
    <m/>
    <m/>
    <m/>
    <m/>
    <m/>
    <m/>
    <m/>
    <m/>
    <m/>
    <m/>
    <m/>
    <m/>
    <m/>
    <m/>
    <m/>
    <m/>
    <m/>
    <m/>
    <m/>
    <m/>
    <m/>
    <m/>
    <m/>
    <m/>
    <m/>
    <m/>
    <m/>
    <m/>
    <x v="3"/>
    <x v="0"/>
    <s v="ZBHT0021"/>
    <m/>
    <m/>
    <m/>
    <m/>
    <m/>
    <m/>
    <m/>
    <m/>
    <m/>
    <m/>
    <n v="3421.7999999999993"/>
    <n v="10124.799999999999"/>
  </r>
  <r>
    <n v="466209921"/>
    <s v="SHANKAR RAMDAS RATHOD"/>
    <s v="ONLINE"/>
    <x v="28"/>
    <n v="4185"/>
    <m/>
    <m/>
    <m/>
    <n v="4115"/>
    <n v="4115"/>
    <n v="4183"/>
    <n v="4045"/>
    <x v="0"/>
    <x v="0"/>
    <x v="0"/>
    <x v="16"/>
    <n v="81930"/>
    <n v="68"/>
    <n v="0"/>
    <n v="3948"/>
    <s v="FLOW"/>
    <n v="0.17751173910935256"/>
    <n v="4.3152292665719089E-3"/>
    <x v="0"/>
    <s v="PTP"/>
    <s v="PAID"/>
    <s v="PTP"/>
    <m/>
    <n v="16"/>
    <s v="CAVA"/>
    <m/>
    <s v="-"/>
    <m/>
    <s v="BHAWANI PETH"/>
    <m/>
    <m/>
    <m/>
    <n v="8131"/>
    <n v="81930"/>
    <n v="26"/>
    <n v="25"/>
    <s v="STABLE"/>
    <m/>
    <m/>
    <m/>
    <m/>
    <s v="REGULAR"/>
    <s v="MH12YE3523"/>
    <s v="HONDA ACTIVA DLX 2B"/>
    <d v="2025-05-27T00:00:00"/>
    <n v="36"/>
    <x v="1"/>
    <x v="1"/>
    <m/>
    <m/>
    <m/>
    <m/>
    <m/>
    <m/>
    <m/>
    <m/>
    <m/>
    <m/>
    <m/>
    <m/>
    <m/>
    <m/>
    <m/>
    <m/>
    <m/>
    <m/>
    <m/>
    <m/>
    <m/>
    <m/>
    <m/>
    <m/>
    <m/>
    <m/>
    <m/>
    <m/>
    <m/>
    <m/>
    <m/>
    <m/>
    <m/>
    <m/>
    <m/>
    <m/>
    <m/>
    <n v="1"/>
    <m/>
    <m/>
    <m/>
    <m/>
    <m/>
    <m/>
    <m/>
    <m/>
    <m/>
    <m/>
    <m/>
    <m/>
    <m/>
    <m/>
    <m/>
    <m/>
    <m/>
    <m/>
    <m/>
    <m/>
    <n v="1"/>
    <m/>
    <m/>
    <m/>
    <m/>
    <m/>
    <m/>
    <m/>
    <m/>
    <m/>
    <m/>
    <m/>
    <m/>
    <m/>
    <m/>
    <m/>
    <m/>
    <m/>
    <m/>
    <m/>
    <m/>
    <m/>
    <m/>
    <m/>
    <m/>
    <m/>
    <m/>
    <m/>
    <m/>
    <m/>
    <m/>
    <m/>
    <m/>
    <m/>
    <m/>
    <m/>
    <x v="3"/>
    <x v="0"/>
    <s v="DUWT0014"/>
    <m/>
    <m/>
    <m/>
    <m/>
    <m/>
    <m/>
    <m/>
    <m/>
    <m/>
    <m/>
    <n v="4183"/>
    <n v="8230"/>
  </r>
  <r>
    <n v="465651022"/>
    <s v="NARAYAN CHANDRAKANT PATIL"/>
    <s v="ONLINE"/>
    <x v="13"/>
    <n v="5000"/>
    <m/>
    <m/>
    <m/>
    <n v="4575"/>
    <n v="4520"/>
    <n v="4650"/>
    <n v="4095"/>
    <x v="0"/>
    <x v="0"/>
    <x v="0"/>
    <x v="5"/>
    <n v="81859"/>
    <n v="130"/>
    <n v="0"/>
    <n v="4050"/>
    <s v="18.06.26"/>
    <n v="9.8712201242414213E-2"/>
    <n v="4.3114897172258013E-3"/>
    <x v="0"/>
    <s v="PTP"/>
    <s v="PAID"/>
    <s v="PTP"/>
    <m/>
    <n v="31"/>
    <s v="CAVA"/>
    <m/>
    <s v="-"/>
    <m/>
    <s v="CHAKAN"/>
    <m/>
    <m/>
    <m/>
    <n v="4520"/>
    <n v="81859"/>
    <n v="26"/>
    <n v="55"/>
    <s v="FLOW"/>
    <m/>
    <m/>
    <m/>
    <m/>
    <s v="REGULAR"/>
    <s v="MH14ME9832"/>
    <s v="TVS JUPITER 125 DISC SXC OBDIIA"/>
    <d v="2025-03-06T00:00:00"/>
    <n v="36"/>
    <x v="0"/>
    <x v="0"/>
    <m/>
    <m/>
    <m/>
    <m/>
    <m/>
    <m/>
    <m/>
    <m/>
    <m/>
    <m/>
    <n v="1"/>
    <m/>
    <m/>
    <m/>
    <m/>
    <m/>
    <m/>
    <m/>
    <m/>
    <m/>
    <m/>
    <m/>
    <m/>
    <m/>
    <m/>
    <m/>
    <m/>
    <m/>
    <m/>
    <m/>
    <m/>
    <m/>
    <m/>
    <m/>
    <m/>
    <m/>
    <m/>
    <m/>
    <m/>
    <m/>
    <m/>
    <m/>
    <m/>
    <m/>
    <m/>
    <m/>
    <m/>
    <m/>
    <m/>
    <m/>
    <m/>
    <m/>
    <m/>
    <m/>
    <m/>
    <m/>
    <m/>
    <m/>
    <m/>
    <m/>
    <m/>
    <m/>
    <m/>
    <m/>
    <m/>
    <m/>
    <m/>
    <m/>
    <m/>
    <m/>
    <m/>
    <m/>
    <m/>
    <m/>
    <m/>
    <m/>
    <m/>
    <m/>
    <m/>
    <m/>
    <m/>
    <m/>
    <n v="1"/>
    <m/>
    <m/>
    <m/>
    <m/>
    <m/>
    <n v="1"/>
    <m/>
    <m/>
    <m/>
    <m/>
    <m/>
    <x v="1"/>
    <x v="0"/>
    <s v="DUWT0017"/>
    <s v="k6QdMKEdGZm"/>
    <s v="Allocated"/>
    <s v="Door Locked (NC_DL)"/>
    <s v="Customer not meet shop close "/>
    <d v="2026-07-04T00:00:00"/>
    <m/>
    <m/>
    <m/>
    <m/>
    <m/>
    <n v="4650"/>
    <n v="9095"/>
  </r>
  <r>
    <n v="467739627"/>
    <s v="SHITAL SANJAY CHAVHAN"/>
    <m/>
    <x v="2"/>
    <m/>
    <m/>
    <m/>
    <m/>
    <n v="3242"/>
    <n v="9726"/>
    <n v="3432"/>
    <n v="12968"/>
    <x v="3"/>
    <x v="1"/>
    <x v="1"/>
    <x v="9"/>
    <n v="81582"/>
    <n v="190"/>
    <n v="0"/>
    <n v="1350"/>
    <s v="FLOW"/>
    <n v="0.1065267557298871"/>
    <n v="2.6128509935199204E-2"/>
    <x v="1"/>
    <s v="RTP"/>
    <s v="RTP"/>
    <s v="RTP"/>
    <s v="Financail problem"/>
    <m/>
    <m/>
    <m/>
    <s v="ELG"/>
    <m/>
    <s v="ALEGAON PAGA"/>
    <m/>
    <m/>
    <m/>
    <n v="9726"/>
    <n v="81582"/>
    <n v="82"/>
    <e v="#N/A"/>
    <e v="#N/A"/>
    <m/>
    <m/>
    <m/>
    <m/>
    <s v="REGULAR"/>
    <s v="MH12ZH0258"/>
    <s v="HF DELUXE DRS C I3S FI"/>
    <d v="2026-02-09T00:00:00"/>
    <n v="36"/>
    <x v="0"/>
    <x v="0"/>
    <m/>
    <n v="1"/>
    <m/>
    <m/>
    <m/>
    <m/>
    <m/>
    <m/>
    <m/>
    <m/>
    <m/>
    <m/>
    <m/>
    <m/>
    <m/>
    <m/>
    <m/>
    <m/>
    <m/>
    <m/>
    <m/>
    <m/>
    <m/>
    <m/>
    <m/>
    <m/>
    <m/>
    <m/>
    <m/>
    <m/>
    <m/>
    <m/>
    <m/>
    <m/>
    <m/>
    <m/>
    <m/>
    <m/>
    <m/>
    <m/>
    <m/>
    <m/>
    <m/>
    <m/>
    <m/>
    <m/>
    <m/>
    <m/>
    <m/>
    <m/>
    <m/>
    <m/>
    <m/>
    <m/>
    <m/>
    <m/>
    <m/>
    <m/>
    <m/>
    <m/>
    <m/>
    <m/>
    <m/>
    <m/>
    <m/>
    <m/>
    <m/>
    <m/>
    <m/>
    <m/>
    <m/>
    <m/>
    <m/>
    <m/>
    <m/>
    <m/>
    <m/>
    <m/>
    <m/>
    <m/>
    <m/>
    <m/>
    <m/>
    <m/>
    <m/>
    <m/>
    <m/>
    <m/>
    <m/>
    <m/>
    <m/>
    <m/>
    <m/>
    <m/>
    <x v="0"/>
    <x v="0"/>
    <s v="ZBHT0024"/>
    <s v="GPUhHz-NRSm"/>
    <s v="Allocated"/>
    <s v="Door Locked (NC_DL)"/>
    <s v="Door lock "/>
    <d v="2026-07-01T00:00:00"/>
    <m/>
    <m/>
    <m/>
    <m/>
    <m/>
    <n v="3432"/>
    <n v="12968"/>
  </r>
  <r>
    <n v="466116116"/>
    <s v="SHWETA VINAYAK LANDGE"/>
    <s v="ONLINE"/>
    <x v="0"/>
    <n v="8300"/>
    <m/>
    <m/>
    <s v="BANK RB 28"/>
    <n v="3988"/>
    <n v="7282"/>
    <n v="3591"/>
    <n v="2970"/>
    <x v="1"/>
    <x v="2"/>
    <x v="0"/>
    <x v="12"/>
    <n v="81529"/>
    <n v="297"/>
    <n v="0"/>
    <n v="4488"/>
    <s v="05.06.26"/>
    <n v="0.21411938338113806"/>
    <n v="1.5158708568094622E-2"/>
    <x v="2"/>
    <s v="PAID"/>
    <s v="-"/>
    <s v="PTP"/>
    <m/>
    <n v="17"/>
    <s v="CAVA"/>
    <m/>
    <s v="-"/>
    <m/>
    <s v="HINJEWADI"/>
    <m/>
    <m/>
    <m/>
    <n v="12067"/>
    <n v="81529"/>
    <n v="57"/>
    <n v="25"/>
    <s v="STABLE"/>
    <m/>
    <m/>
    <m/>
    <m/>
    <s v="REGULAR"/>
    <s v="MH14MK5294"/>
    <s v="TVS RAIDER DISC CONNECTED"/>
    <d v="2025-05-13T00:00:00"/>
    <n v="36"/>
    <x v="1"/>
    <x v="0"/>
    <m/>
    <m/>
    <m/>
    <m/>
    <m/>
    <m/>
    <m/>
    <m/>
    <m/>
    <m/>
    <m/>
    <m/>
    <m/>
    <m/>
    <m/>
    <m/>
    <m/>
    <m/>
    <m/>
    <m/>
    <m/>
    <m/>
    <m/>
    <m/>
    <m/>
    <m/>
    <m/>
    <m/>
    <m/>
    <m/>
    <m/>
    <m/>
    <m/>
    <m/>
    <n v="1"/>
    <m/>
    <m/>
    <m/>
    <m/>
    <m/>
    <m/>
    <m/>
    <m/>
    <n v="2"/>
    <m/>
    <m/>
    <m/>
    <m/>
    <m/>
    <m/>
    <m/>
    <m/>
    <m/>
    <m/>
    <m/>
    <m/>
    <m/>
    <m/>
    <m/>
    <m/>
    <m/>
    <m/>
    <m/>
    <m/>
    <m/>
    <m/>
    <m/>
    <m/>
    <m/>
    <m/>
    <m/>
    <m/>
    <m/>
    <m/>
    <m/>
    <m/>
    <m/>
    <m/>
    <m/>
    <m/>
    <m/>
    <m/>
    <m/>
    <m/>
    <m/>
    <m/>
    <m/>
    <m/>
    <m/>
    <m/>
    <m/>
    <m/>
    <m/>
    <m/>
    <x v="1"/>
    <x v="0"/>
    <s v="DUWT0030"/>
    <m/>
    <m/>
    <m/>
    <m/>
    <m/>
    <m/>
    <m/>
    <m/>
    <m/>
    <m/>
    <n v="3591"/>
    <n v="11270"/>
  </r>
  <r>
    <n v="463952496"/>
    <s v="SURAJ BALU GAWARI"/>
    <s v="COLLECT"/>
    <x v="8"/>
    <n v="5700"/>
    <m/>
    <m/>
    <m/>
    <n v="5489"/>
    <n v="10978"/>
    <n v="5638"/>
    <n v="10767"/>
    <x v="1"/>
    <x v="0"/>
    <x v="0"/>
    <x v="10"/>
    <n v="81389"/>
    <n v="149"/>
    <n v="0"/>
    <n v="3990"/>
    <s v="FLOW"/>
    <n v="0.13116541849824823"/>
    <n v="1.5132678331006797E-2"/>
    <x v="0"/>
    <s v="PAID"/>
    <s v="MPTP"/>
    <s v="PAID"/>
    <m/>
    <m/>
    <s v="CAVNA"/>
    <m/>
    <s v="-"/>
    <m/>
    <s v="AMBOLI"/>
    <m/>
    <m/>
    <m/>
    <n v="10978"/>
    <n v="81389"/>
    <n v="57"/>
    <n v="55"/>
    <s v="STABLE"/>
    <m/>
    <m/>
    <m/>
    <m/>
    <s v="REGULAR"/>
    <s v="MH14LT8873"/>
    <s v="YAMAHA MT15 CUSTOMIZED COLOR"/>
    <d v="2024-09-05T00:00:00"/>
    <n v="36"/>
    <x v="0"/>
    <x v="0"/>
    <m/>
    <m/>
    <m/>
    <m/>
    <m/>
    <m/>
    <m/>
    <m/>
    <m/>
    <m/>
    <m/>
    <m/>
    <m/>
    <m/>
    <m/>
    <m/>
    <m/>
    <m/>
    <m/>
    <m/>
    <m/>
    <m/>
    <n v="1"/>
    <m/>
    <m/>
    <m/>
    <m/>
    <m/>
    <m/>
    <m/>
    <m/>
    <m/>
    <m/>
    <m/>
    <m/>
    <m/>
    <m/>
    <m/>
    <m/>
    <m/>
    <m/>
    <m/>
    <m/>
    <m/>
    <m/>
    <m/>
    <m/>
    <m/>
    <m/>
    <n v="2"/>
    <m/>
    <m/>
    <m/>
    <m/>
    <m/>
    <m/>
    <m/>
    <m/>
    <m/>
    <m/>
    <m/>
    <m/>
    <m/>
    <m/>
    <m/>
    <m/>
    <m/>
    <m/>
    <m/>
    <m/>
    <m/>
    <m/>
    <m/>
    <m/>
    <m/>
    <m/>
    <m/>
    <m/>
    <m/>
    <m/>
    <m/>
    <m/>
    <m/>
    <m/>
    <m/>
    <m/>
    <m/>
    <m/>
    <m/>
    <m/>
    <m/>
    <m/>
    <m/>
    <m/>
    <x v="1"/>
    <x v="0"/>
    <s v="ZBHT0021"/>
    <s v="k6WH6TWtSm"/>
    <s v="Allocated"/>
    <s v="Job Loss (JOBLOSS)"/>
    <s v="Job loss so they can't pay the payment "/>
    <d v="2026-07-08T00:00:00"/>
    <m/>
    <m/>
    <m/>
    <m/>
    <m/>
    <n v="5638"/>
    <n v="16467"/>
  </r>
  <r>
    <n v="466014661"/>
    <s v="MANOHAR PRAKASH DESHMUKH"/>
    <s v="ONLINE"/>
    <x v="19"/>
    <n v="4132"/>
    <m/>
    <m/>
    <m/>
    <n v="4040"/>
    <n v="4040"/>
    <n v="4132"/>
    <n v="3948"/>
    <x v="0"/>
    <x v="0"/>
    <x v="0"/>
    <x v="10"/>
    <n v="81310"/>
    <n v="92"/>
    <n v="0"/>
    <n v="3989"/>
    <s v="23.06.26"/>
    <n v="5.7760922660802683E-2"/>
    <n v="4.282574046929841E-3"/>
    <x v="0"/>
    <s v="PTP"/>
    <s v="PTP"/>
    <s v="PTP"/>
    <m/>
    <n v="30"/>
    <s v="CAVA"/>
    <m/>
    <s v="-"/>
    <m/>
    <s v="JUNNAR"/>
    <m/>
    <m/>
    <m/>
    <n v="4040"/>
    <n v="81310"/>
    <n v="26"/>
    <n v="25"/>
    <s v="STABLE"/>
    <m/>
    <m/>
    <m/>
    <m/>
    <s v="REGULAR"/>
    <s v="MH14MJ4459"/>
    <s v="OLA S1X PLUS GEN 3"/>
    <d v="2025-04-29T00:00:00"/>
    <n v="36"/>
    <x v="0"/>
    <x v="0"/>
    <m/>
    <m/>
    <m/>
    <m/>
    <m/>
    <m/>
    <m/>
    <n v="1"/>
    <m/>
    <m/>
    <m/>
    <m/>
    <m/>
    <m/>
    <m/>
    <m/>
    <m/>
    <m/>
    <m/>
    <m/>
    <m/>
    <m/>
    <m/>
    <m/>
    <m/>
    <m/>
    <m/>
    <m/>
    <m/>
    <m/>
    <m/>
    <m/>
    <m/>
    <m/>
    <m/>
    <m/>
    <m/>
    <m/>
    <m/>
    <m/>
    <m/>
    <m/>
    <m/>
    <m/>
    <m/>
    <m/>
    <m/>
    <m/>
    <m/>
    <m/>
    <m/>
    <m/>
    <m/>
    <m/>
    <m/>
    <m/>
    <m/>
    <m/>
    <m/>
    <m/>
    <m/>
    <m/>
    <m/>
    <m/>
    <m/>
    <m/>
    <m/>
    <m/>
    <m/>
    <m/>
    <m/>
    <m/>
    <m/>
    <m/>
    <m/>
    <m/>
    <m/>
    <m/>
    <m/>
    <m/>
    <m/>
    <m/>
    <m/>
    <m/>
    <m/>
    <m/>
    <m/>
    <m/>
    <m/>
    <m/>
    <m/>
    <m/>
    <m/>
    <m/>
    <x v="0"/>
    <x v="0"/>
    <s v="ZBHT0021"/>
    <s v="kPM-rdMenLm"/>
    <s v="Allocated"/>
    <s v="Shifted (NC_SFTD)"/>
    <s v="Shifted "/>
    <d v="2026-07-03T00:00:00"/>
    <m/>
    <m/>
    <m/>
    <m/>
    <m/>
    <n v="4132"/>
    <n v="8080"/>
  </r>
  <r>
    <n v="466372391"/>
    <s v="PALLAVI MACHHINDRA GOPHANE"/>
    <s v="ONLINE"/>
    <x v="8"/>
    <n v="7803"/>
    <m/>
    <m/>
    <m/>
    <n v="3723"/>
    <n v="7128"/>
    <n v="3611"/>
    <n v="3048"/>
    <x v="1"/>
    <x v="2"/>
    <x v="0"/>
    <x v="10"/>
    <n v="80985"/>
    <n v="206"/>
    <n v="0"/>
    <n v="4048"/>
    <s v="FLOW"/>
    <n v="0.13051433752817496"/>
    <n v="1.5057562503981931E-2"/>
    <x v="2"/>
    <s v="PAID"/>
    <s v="PTP"/>
    <s v="PAID"/>
    <s v="Shifted"/>
    <m/>
    <s v="CAVNA"/>
    <m/>
    <s v="-"/>
    <m/>
    <s v="JUNNAR"/>
    <m/>
    <m/>
    <m/>
    <n v="7128"/>
    <n v="80985"/>
    <n v="57"/>
    <n v="25"/>
    <s v="STABLE"/>
    <m/>
    <m/>
    <m/>
    <m/>
    <s v="REGULAR"/>
    <s v="MH14MM5925"/>
    <s v="TVS JUPITER 110 DRUM SMW OBDIIA"/>
    <d v="2025-06-21T00:00:00"/>
    <n v="36"/>
    <x v="0"/>
    <x v="0"/>
    <m/>
    <m/>
    <m/>
    <m/>
    <m/>
    <m/>
    <m/>
    <n v="1"/>
    <m/>
    <m/>
    <m/>
    <m/>
    <m/>
    <m/>
    <m/>
    <m/>
    <m/>
    <m/>
    <m/>
    <m/>
    <m/>
    <m/>
    <m/>
    <m/>
    <m/>
    <m/>
    <m/>
    <m/>
    <m/>
    <m/>
    <m/>
    <m/>
    <m/>
    <m/>
    <m/>
    <m/>
    <m/>
    <n v="1"/>
    <m/>
    <m/>
    <m/>
    <m/>
    <m/>
    <m/>
    <m/>
    <m/>
    <m/>
    <m/>
    <m/>
    <m/>
    <m/>
    <m/>
    <m/>
    <m/>
    <m/>
    <m/>
    <m/>
    <m/>
    <m/>
    <m/>
    <m/>
    <m/>
    <m/>
    <m/>
    <m/>
    <m/>
    <m/>
    <m/>
    <m/>
    <m/>
    <m/>
    <m/>
    <m/>
    <m/>
    <m/>
    <m/>
    <m/>
    <m/>
    <m/>
    <m/>
    <m/>
    <m/>
    <m/>
    <m/>
    <m/>
    <m/>
    <m/>
    <m/>
    <m/>
    <m/>
    <m/>
    <m/>
    <m/>
    <m/>
    <x v="3"/>
    <x v="0"/>
    <s v="ZBHT0021"/>
    <s v="A6ppDss3SDz"/>
    <s v="Allocated"/>
    <s v="Left Message (LMCB)"/>
    <s v="Lmcb culige"/>
    <d v="2026-07-03T00:00:00"/>
    <m/>
    <m/>
    <m/>
    <m/>
    <m/>
    <n v="3611"/>
    <n v="10851"/>
  </r>
  <r>
    <n v="458444699"/>
    <s v="SUSHIL DINKAR RINDHE"/>
    <s v="ONLINE"/>
    <x v="16"/>
    <n v="7000"/>
    <m/>
    <m/>
    <m/>
    <n v="6768"/>
    <n v="6635"/>
    <n v="6751"/>
    <n v="6403"/>
    <x v="0"/>
    <x v="0"/>
    <x v="0"/>
    <x v="7"/>
    <n v="80970.67"/>
    <n v="116"/>
    <n v="0"/>
    <n v="5195"/>
    <s v="18.06.26"/>
    <n v="6.7970153349705464E-2"/>
    <n v="4.2647016345409008E-3"/>
    <x v="0"/>
    <s v="PAID"/>
    <s v="BPTP"/>
    <s v="PAID"/>
    <m/>
    <m/>
    <m/>
    <m/>
    <s v="-"/>
    <m/>
    <s v="BHOSARI"/>
    <m/>
    <m/>
    <m/>
    <n v="11946"/>
    <n v="80970.67"/>
    <n v="26"/>
    <n v="25"/>
    <s v="STABLE"/>
    <m/>
    <m/>
    <m/>
    <m/>
    <s v="-"/>
    <s v="MH14KV9381"/>
    <s v="CLASSIC SIGNALS 350 MARSH GREY"/>
    <d v="2023-06-07T00:00:00"/>
    <n v="48"/>
    <x v="2"/>
    <x v="1"/>
    <m/>
    <m/>
    <m/>
    <m/>
    <m/>
    <m/>
    <m/>
    <m/>
    <m/>
    <m/>
    <m/>
    <m/>
    <m/>
    <m/>
    <m/>
    <m/>
    <m/>
    <m/>
    <m/>
    <m/>
    <m/>
    <m/>
    <m/>
    <m/>
    <m/>
    <m/>
    <m/>
    <m/>
    <m/>
    <m/>
    <m/>
    <m/>
    <m/>
    <m/>
    <m/>
    <m/>
    <m/>
    <m/>
    <m/>
    <m/>
    <m/>
    <m/>
    <m/>
    <m/>
    <m/>
    <m/>
    <m/>
    <m/>
    <m/>
    <m/>
    <m/>
    <m/>
    <m/>
    <m/>
    <m/>
    <m/>
    <m/>
    <m/>
    <m/>
    <m/>
    <m/>
    <m/>
    <m/>
    <m/>
    <m/>
    <m/>
    <m/>
    <m/>
    <m/>
    <m/>
    <m/>
    <m/>
    <m/>
    <m/>
    <m/>
    <m/>
    <m/>
    <m/>
    <m/>
    <m/>
    <m/>
    <m/>
    <m/>
    <m/>
    <m/>
    <m/>
    <m/>
    <m/>
    <m/>
    <m/>
    <m/>
    <n v="1"/>
    <m/>
    <m/>
    <x v="0"/>
    <x v="0"/>
    <s v="DUWT0025"/>
    <e v="#N/A"/>
    <s v="Allocated"/>
    <e v="#N/A"/>
    <e v="#N/A"/>
    <e v="#N/A"/>
    <m/>
    <m/>
    <m/>
    <m/>
    <m/>
    <n v="6751"/>
    <n v="13403"/>
  </r>
  <r>
    <n v="467801618"/>
    <s v="AKASH SUNIL BHOSALE"/>
    <s v="ONLINE"/>
    <x v="6"/>
    <n v="4947"/>
    <m/>
    <m/>
    <s v="BANK RB 20"/>
    <n v="4494"/>
    <n v="4494"/>
    <n v="4494"/>
    <n v="4041"/>
    <x v="0"/>
    <x v="2"/>
    <x v="0"/>
    <x v="9"/>
    <n v="80890"/>
    <n v="0"/>
    <n v="0"/>
    <n v="450"/>
    <s v="-"/>
    <n v="5.0835401487021897E-2"/>
    <n v="4.2604527691077953E-3"/>
    <x v="2"/>
    <s v="PAID"/>
    <s v="-"/>
    <s v="PAID"/>
    <m/>
    <m/>
    <m/>
    <m/>
    <s v="-"/>
    <m/>
    <s v="SHIRUR"/>
    <m/>
    <m/>
    <m/>
    <n v="4494"/>
    <n v="80890"/>
    <n v="21"/>
    <n v="0"/>
    <s v="RB"/>
    <m/>
    <m/>
    <m/>
    <m/>
    <s v="REGULAR"/>
    <s v="MH12ZH7401"/>
    <s v="HONDA SHINE 125 DISC 2B"/>
    <d v="2026-02-21T00:00:00"/>
    <n v="24"/>
    <x v="0"/>
    <x v="0"/>
    <m/>
    <m/>
    <m/>
    <m/>
    <m/>
    <m/>
    <m/>
    <m/>
    <m/>
    <m/>
    <m/>
    <m/>
    <m/>
    <m/>
    <m/>
    <m/>
    <m/>
    <m/>
    <m/>
    <n v="1"/>
    <m/>
    <m/>
    <n v="1"/>
    <m/>
    <m/>
    <m/>
    <m/>
    <m/>
    <m/>
    <m/>
    <m/>
    <m/>
    <m/>
    <m/>
    <m/>
    <m/>
    <m/>
    <m/>
    <m/>
    <m/>
    <m/>
    <m/>
    <m/>
    <m/>
    <m/>
    <m/>
    <m/>
    <m/>
    <m/>
    <m/>
    <m/>
    <m/>
    <m/>
    <m/>
    <m/>
    <m/>
    <m/>
    <m/>
    <m/>
    <m/>
    <m/>
    <m/>
    <m/>
    <m/>
    <m/>
    <m/>
    <m/>
    <m/>
    <m/>
    <m/>
    <m/>
    <m/>
    <m/>
    <m/>
    <m/>
    <m/>
    <m/>
    <m/>
    <m/>
    <m/>
    <m/>
    <m/>
    <m/>
    <m/>
    <m/>
    <m/>
    <m/>
    <m/>
    <m/>
    <m/>
    <m/>
    <m/>
    <m/>
    <m/>
    <x v="3"/>
    <x v="0"/>
    <s v="ZBHT0024"/>
    <s v="koMbXkBsnvb"/>
    <s v="Allocated"/>
    <s v="Shifted (NC_SFTD)"/>
    <s v="Customer shifted "/>
    <d v="2026-07-07T00:00:00"/>
    <m/>
    <m/>
    <m/>
    <m/>
    <m/>
    <n v="4494"/>
    <n v="8988"/>
  </r>
  <r>
    <n v="466061980"/>
    <s v="FAIZAN RAMZAN MUJAWAR"/>
    <m/>
    <x v="2"/>
    <m/>
    <m/>
    <m/>
    <m/>
    <n v="4062"/>
    <n v="3900"/>
    <n v="3969"/>
    <n v="7962"/>
    <x v="0"/>
    <x v="1"/>
    <x v="1"/>
    <x v="16"/>
    <n v="80695"/>
    <n v="69"/>
    <n v="0"/>
    <n v="0"/>
    <s v="STABLE"/>
    <n v="0.17483595493017459"/>
    <n v="4.2501821758332741E-3"/>
    <x v="1"/>
    <s v="NC"/>
    <s v="PTP"/>
    <s v="NC"/>
    <s v="Shifted"/>
    <n v="26"/>
    <s v="CAVNA"/>
    <m/>
    <s v="-"/>
    <m/>
    <s v="GANJ PETH"/>
    <m/>
    <m/>
    <m/>
    <n v="3900"/>
    <n v="80695"/>
    <n v="26"/>
    <n v="55"/>
    <s v="FLOW"/>
    <m/>
    <m/>
    <m/>
    <m/>
    <s v="REGULAR"/>
    <s v="MH12YC6112"/>
    <s v="SUZUKI BURGMAN STREET"/>
    <d v="2025-05-05T00:00:00"/>
    <n v="36"/>
    <x v="0"/>
    <x v="1"/>
    <m/>
    <m/>
    <m/>
    <m/>
    <m/>
    <m/>
    <m/>
    <m/>
    <m/>
    <m/>
    <m/>
    <m/>
    <m/>
    <m/>
    <m/>
    <m/>
    <n v="1"/>
    <m/>
    <m/>
    <m/>
    <m/>
    <m/>
    <m/>
    <m/>
    <m/>
    <m/>
    <m/>
    <m/>
    <m/>
    <m/>
    <m/>
    <m/>
    <m/>
    <m/>
    <m/>
    <m/>
    <m/>
    <m/>
    <m/>
    <m/>
    <m/>
    <m/>
    <m/>
    <m/>
    <m/>
    <m/>
    <m/>
    <m/>
    <m/>
    <m/>
    <m/>
    <m/>
    <m/>
    <m/>
    <m/>
    <m/>
    <m/>
    <m/>
    <m/>
    <m/>
    <m/>
    <m/>
    <m/>
    <m/>
    <m/>
    <m/>
    <m/>
    <m/>
    <m/>
    <m/>
    <m/>
    <m/>
    <m/>
    <m/>
    <m/>
    <m/>
    <m/>
    <m/>
    <m/>
    <m/>
    <m/>
    <m/>
    <m/>
    <m/>
    <m/>
    <m/>
    <m/>
    <m/>
    <m/>
    <m/>
    <m/>
    <m/>
    <m/>
    <m/>
    <x v="0"/>
    <x v="0"/>
    <s v="DUWT0014"/>
    <s v="BoI-bd4r1D7"/>
    <s v="Allocated"/>
    <s v="Shifted (NC_SFTD)"/>
    <s v="Customer shifted from residence address "/>
    <d v="2026-07-06T00:00:00"/>
    <m/>
    <m/>
    <m/>
    <m/>
    <m/>
    <n v="3969"/>
    <n v="7962"/>
  </r>
  <r>
    <n v="465605639"/>
    <s v="MANISHA SUBHASH PAWAR"/>
    <s v="ONLINE"/>
    <x v="0"/>
    <n v="3700"/>
    <m/>
    <m/>
    <m/>
    <n v="3667"/>
    <n v="3667"/>
    <n v="3699"/>
    <n v="3634"/>
    <x v="0"/>
    <x v="0"/>
    <x v="0"/>
    <x v="9"/>
    <n v="80499"/>
    <n v="32"/>
    <n v="0"/>
    <n v="3138"/>
    <s v="-"/>
    <n v="5.0589677145552923E-2"/>
    <n v="4.2398589128496526E-3"/>
    <x v="0"/>
    <s v="PAID"/>
    <s v="-"/>
    <s v="PAID"/>
    <m/>
    <m/>
    <m/>
    <m/>
    <s v="-"/>
    <m/>
    <s v="RANJAN GAON"/>
    <m/>
    <m/>
    <m/>
    <n v="3667"/>
    <n v="80499"/>
    <n v="26"/>
    <n v="25"/>
    <s v="STABLE"/>
    <m/>
    <m/>
    <m/>
    <m/>
    <s v="NPA"/>
    <s v="MH14ME5312"/>
    <s v="HONDA ACTIVA STD 2B"/>
    <d v="2025-03-01T00:00:00"/>
    <n v="42"/>
    <x v="0"/>
    <x v="0"/>
    <m/>
    <m/>
    <m/>
    <m/>
    <m/>
    <m/>
    <m/>
    <m/>
    <m/>
    <m/>
    <m/>
    <m/>
    <m/>
    <m/>
    <m/>
    <m/>
    <m/>
    <m/>
    <m/>
    <n v="1"/>
    <m/>
    <m/>
    <n v="1"/>
    <m/>
    <m/>
    <m/>
    <m/>
    <m/>
    <m/>
    <m/>
    <m/>
    <m/>
    <m/>
    <m/>
    <m/>
    <m/>
    <m/>
    <m/>
    <m/>
    <m/>
    <m/>
    <m/>
    <m/>
    <m/>
    <m/>
    <m/>
    <m/>
    <m/>
    <m/>
    <m/>
    <m/>
    <m/>
    <m/>
    <m/>
    <m/>
    <m/>
    <m/>
    <m/>
    <m/>
    <m/>
    <m/>
    <m/>
    <m/>
    <m/>
    <m/>
    <m/>
    <m/>
    <m/>
    <m/>
    <m/>
    <m/>
    <m/>
    <m/>
    <m/>
    <m/>
    <m/>
    <m/>
    <m/>
    <m/>
    <m/>
    <m/>
    <m/>
    <m/>
    <m/>
    <m/>
    <m/>
    <m/>
    <m/>
    <m/>
    <m/>
    <m/>
    <m/>
    <m/>
    <m/>
    <x v="3"/>
    <x v="0"/>
    <s v="ZBHT0024"/>
    <s v="BPH7vWNY8b"/>
    <s v="Allocated"/>
    <s v="Door Locked (NC_DL)"/>
    <s v="Door lock "/>
    <d v="2026-07-07T00:00:00"/>
    <m/>
    <m/>
    <m/>
    <m/>
    <m/>
    <n v="3699"/>
    <n v="7334"/>
  </r>
  <r>
    <n v="467190696"/>
    <s v="AKSHAY ANKUSH GOVEKAR"/>
    <s v="ONLINE"/>
    <x v="6"/>
    <n v="7000"/>
    <m/>
    <m/>
    <m/>
    <n v="3342"/>
    <n v="3342"/>
    <n v="3378"/>
    <n v="-316"/>
    <x v="0"/>
    <x v="2"/>
    <x v="0"/>
    <x v="4"/>
    <n v="79462"/>
    <n v="36"/>
    <n v="0"/>
    <n v="2009"/>
    <s v="-"/>
    <n v="6.7815052881565821E-2"/>
    <n v="4.1852404245128405E-3"/>
    <x v="2"/>
    <s v="PAID"/>
    <s v="-"/>
    <s v="PAID"/>
    <s v="Shifted"/>
    <m/>
    <s v="CAVNA"/>
    <m/>
    <s v="-"/>
    <m/>
    <s v="BHOR"/>
    <m/>
    <m/>
    <m/>
    <n v="3342"/>
    <n v="79462"/>
    <n v="21"/>
    <n v="0"/>
    <s v="RB"/>
    <m/>
    <m/>
    <m/>
    <m/>
    <s v="REGULAR"/>
    <s v="MH12YW0943"/>
    <s v="TVS JUPITER 110 DRUM ALLOY OBDIIA"/>
    <d v="2025-10-29T00:00:00"/>
    <n v="36"/>
    <x v="0"/>
    <x v="1"/>
    <m/>
    <m/>
    <m/>
    <m/>
    <m/>
    <m/>
    <m/>
    <m/>
    <m/>
    <m/>
    <m/>
    <m/>
    <m/>
    <m/>
    <m/>
    <m/>
    <n v="1"/>
    <m/>
    <m/>
    <m/>
    <m/>
    <m/>
    <m/>
    <m/>
    <m/>
    <m/>
    <m/>
    <m/>
    <m/>
    <m/>
    <m/>
    <m/>
    <m/>
    <m/>
    <m/>
    <m/>
    <m/>
    <m/>
    <m/>
    <m/>
    <m/>
    <m/>
    <m/>
    <m/>
    <m/>
    <m/>
    <m/>
    <m/>
    <m/>
    <m/>
    <m/>
    <m/>
    <m/>
    <m/>
    <m/>
    <m/>
    <m/>
    <m/>
    <m/>
    <m/>
    <m/>
    <m/>
    <m/>
    <m/>
    <m/>
    <m/>
    <m/>
    <m/>
    <m/>
    <m/>
    <m/>
    <m/>
    <m/>
    <m/>
    <m/>
    <m/>
    <m/>
    <m/>
    <m/>
    <m/>
    <m/>
    <m/>
    <m/>
    <m/>
    <m/>
    <m/>
    <m/>
    <m/>
    <m/>
    <m/>
    <m/>
    <m/>
    <m/>
    <m/>
    <x v="0"/>
    <x v="0"/>
    <s v="DUWT0011"/>
    <s v="B28ZgpP_Ct9"/>
    <s v="Allocated"/>
    <s v="Shifted (NC_SFTD)"/>
    <s v="Customer shifted on residency address "/>
    <d v="2026-07-06T00:00:00"/>
    <m/>
    <m/>
    <m/>
    <m/>
    <m/>
    <n v="3378"/>
    <n v="6684"/>
  </r>
  <r>
    <n v="464501212"/>
    <s v="RAHUL RAMESH MIREKAR"/>
    <m/>
    <x v="2"/>
    <m/>
    <m/>
    <m/>
    <s v="BANK STABLE 09"/>
    <n v="4783"/>
    <n v="9563"/>
    <n v="4850"/>
    <n v="14346"/>
    <x v="1"/>
    <x v="0"/>
    <x v="1"/>
    <x v="9"/>
    <n v="79185"/>
    <n v="70"/>
    <n v="0"/>
    <n v="1575.24"/>
    <s v="-"/>
    <n v="0.12018944351612217"/>
    <n v="1.4722888027138474E-2"/>
    <x v="0"/>
    <s v="PAID"/>
    <s v="-"/>
    <s v="PAID"/>
    <m/>
    <m/>
    <m/>
    <m/>
    <s v="-"/>
    <m/>
    <s v="SHIRUR"/>
    <m/>
    <m/>
    <m/>
    <n v="9563"/>
    <n v="79185"/>
    <n v="57"/>
    <n v="55"/>
    <s v="STABLE"/>
    <m/>
    <m/>
    <m/>
    <m/>
    <s v="REGULAR"/>
    <s v="MH28CA0355"/>
    <s v="XTREME 125 R"/>
    <d v="2024-10-30T00:00:00"/>
    <n v="36"/>
    <x v="0"/>
    <x v="0"/>
    <m/>
    <m/>
    <m/>
    <m/>
    <m/>
    <m/>
    <m/>
    <m/>
    <m/>
    <m/>
    <m/>
    <m/>
    <m/>
    <m/>
    <m/>
    <m/>
    <m/>
    <m/>
    <m/>
    <n v="1"/>
    <m/>
    <m/>
    <n v="1"/>
    <m/>
    <m/>
    <m/>
    <m/>
    <m/>
    <m/>
    <m/>
    <m/>
    <m/>
    <m/>
    <m/>
    <m/>
    <m/>
    <m/>
    <m/>
    <m/>
    <m/>
    <m/>
    <m/>
    <m/>
    <m/>
    <m/>
    <m/>
    <m/>
    <m/>
    <m/>
    <m/>
    <m/>
    <m/>
    <m/>
    <m/>
    <m/>
    <m/>
    <m/>
    <m/>
    <m/>
    <m/>
    <m/>
    <m/>
    <m/>
    <m/>
    <m/>
    <m/>
    <m/>
    <m/>
    <m/>
    <m/>
    <m/>
    <m/>
    <m/>
    <m/>
    <m/>
    <m/>
    <m/>
    <m/>
    <m/>
    <m/>
    <m/>
    <m/>
    <m/>
    <m/>
    <m/>
    <m/>
    <m/>
    <m/>
    <m/>
    <m/>
    <m/>
    <m/>
    <m/>
    <m/>
    <x v="3"/>
    <x v="0"/>
    <s v="ZBHT0024"/>
    <s v="B2QChZRykS"/>
    <s v="Allocated"/>
    <s v="Address Not Found (NC_ANF)"/>
    <s v="Address not found "/>
    <d v="2026-07-07T00:00:00"/>
    <m/>
    <m/>
    <m/>
    <s v="VYMO"/>
    <m/>
    <n v="4850"/>
    <n v="14346"/>
  </r>
  <r>
    <n v="459845098"/>
    <s v="SHAIKH SHAHARUKH SHAHIR"/>
    <s v="ONLINE"/>
    <x v="9"/>
    <n v="5300"/>
    <m/>
    <m/>
    <m/>
    <n v="5173"/>
    <n v="4884"/>
    <n v="4986"/>
    <n v="4757"/>
    <x v="0"/>
    <x v="0"/>
    <x v="0"/>
    <x v="13"/>
    <n v="78215"/>
    <n v="102"/>
    <n v="0"/>
    <n v="0"/>
    <s v="19.06.26"/>
    <n v="6.7404815829558429E-2"/>
    <n v="4.119561297265005E-3"/>
    <x v="0"/>
    <s v="PTP"/>
    <s v="PTP"/>
    <s v="PTP"/>
    <m/>
    <n v="24"/>
    <s v="CAVA"/>
    <m/>
    <s v="-"/>
    <m/>
    <s v="KATRAJ"/>
    <m/>
    <m/>
    <m/>
    <n v="4884"/>
    <n v="78215"/>
    <n v="26"/>
    <n v="25"/>
    <s v="STABLE"/>
    <m/>
    <m/>
    <m/>
    <m/>
    <s v="REGULAR"/>
    <s v="MH12VX7750"/>
    <s v="BULLET 350 MILITARY BLACK"/>
    <d v="2023-09-22T00:00:00"/>
    <n v="48"/>
    <x v="0"/>
    <x v="1"/>
    <m/>
    <m/>
    <m/>
    <m/>
    <m/>
    <m/>
    <m/>
    <m/>
    <m/>
    <m/>
    <n v="1"/>
    <m/>
    <m/>
    <m/>
    <m/>
    <m/>
    <m/>
    <m/>
    <m/>
    <m/>
    <m/>
    <m/>
    <m/>
    <m/>
    <m/>
    <m/>
    <m/>
    <m/>
    <m/>
    <m/>
    <m/>
    <m/>
    <m/>
    <m/>
    <m/>
    <m/>
    <m/>
    <m/>
    <m/>
    <m/>
    <m/>
    <m/>
    <m/>
    <m/>
    <m/>
    <m/>
    <m/>
    <m/>
    <m/>
    <m/>
    <m/>
    <m/>
    <m/>
    <m/>
    <m/>
    <m/>
    <m/>
    <m/>
    <m/>
    <m/>
    <m/>
    <m/>
    <m/>
    <m/>
    <m/>
    <m/>
    <m/>
    <m/>
    <m/>
    <m/>
    <m/>
    <m/>
    <m/>
    <m/>
    <m/>
    <m/>
    <m/>
    <m/>
    <m/>
    <m/>
    <m/>
    <m/>
    <m/>
    <m/>
    <m/>
    <m/>
    <m/>
    <m/>
    <m/>
    <m/>
    <m/>
    <m/>
    <m/>
    <m/>
    <x v="0"/>
    <x v="0"/>
    <s v="DUWT0031"/>
    <s v="AoK1g9LpOJz"/>
    <s v="Allocated"/>
    <s v="Left Message (LMCB)"/>
    <s v="Left message customer mother "/>
    <d v="2026-07-04T00:00:00"/>
    <m/>
    <m/>
    <m/>
    <m/>
    <m/>
    <n v="4986"/>
    <n v="10057"/>
  </r>
  <r>
    <n v="464138274"/>
    <s v="RAKESH SHANKAR KAMBLE"/>
    <s v="ONLINE"/>
    <x v="7"/>
    <n v="10820"/>
    <m/>
    <m/>
    <m/>
    <n v="5210"/>
    <n v="4638.91"/>
    <n v="4638.91"/>
    <n v="-971.09000000000015"/>
    <x v="0"/>
    <x v="2"/>
    <x v="0"/>
    <x v="15"/>
    <n v="77938"/>
    <n v="0"/>
    <n v="0"/>
    <n v="450"/>
    <s v="-"/>
    <n v="9.3220991461185398E-2"/>
    <n v="4.1049717878442749E-3"/>
    <x v="2"/>
    <s v="PAID"/>
    <s v="-"/>
    <s v="PAID"/>
    <m/>
    <m/>
    <s v="CAVA"/>
    <m/>
    <s v="-"/>
    <m/>
    <s v="PIMPARI"/>
    <m/>
    <m/>
    <m/>
    <n v="5088.91"/>
    <n v="77938"/>
    <n v="26"/>
    <n v="0"/>
    <s v="RB"/>
    <m/>
    <m/>
    <m/>
    <m/>
    <s v="REGULAR"/>
    <s v="MH14LV6076"/>
    <s v="TVS IQUBE ELECTRIC UG"/>
    <d v="2024-09-28T00:00:00"/>
    <n v="36"/>
    <x v="1"/>
    <x v="0"/>
    <m/>
    <m/>
    <m/>
    <m/>
    <m/>
    <m/>
    <m/>
    <m/>
    <m/>
    <m/>
    <m/>
    <m/>
    <m/>
    <m/>
    <m/>
    <m/>
    <m/>
    <m/>
    <m/>
    <m/>
    <m/>
    <m/>
    <m/>
    <m/>
    <m/>
    <m/>
    <m/>
    <m/>
    <m/>
    <m/>
    <m/>
    <n v="2"/>
    <m/>
    <m/>
    <m/>
    <m/>
    <m/>
    <n v="1"/>
    <m/>
    <m/>
    <m/>
    <m/>
    <m/>
    <m/>
    <m/>
    <m/>
    <m/>
    <m/>
    <m/>
    <m/>
    <m/>
    <m/>
    <m/>
    <m/>
    <m/>
    <m/>
    <m/>
    <m/>
    <m/>
    <m/>
    <m/>
    <m/>
    <m/>
    <m/>
    <m/>
    <m/>
    <m/>
    <m/>
    <m/>
    <m/>
    <m/>
    <m/>
    <m/>
    <m/>
    <m/>
    <m/>
    <m/>
    <m/>
    <m/>
    <m/>
    <m/>
    <m/>
    <m/>
    <m/>
    <m/>
    <m/>
    <m/>
    <m/>
    <m/>
    <m/>
    <m/>
    <m/>
    <m/>
    <m/>
    <x v="1"/>
    <x v="0"/>
    <s v="ZBHT0015"/>
    <m/>
    <m/>
    <m/>
    <m/>
    <m/>
    <m/>
    <m/>
    <m/>
    <m/>
    <m/>
    <n v="4638.91"/>
    <n v="9848.91"/>
  </r>
  <r>
    <n v="464847649"/>
    <s v="SABIYA RASHID PATEL"/>
    <s v="COLLECT"/>
    <x v="16"/>
    <n v="5000"/>
    <m/>
    <m/>
    <m/>
    <n v="4748"/>
    <n v="4212"/>
    <n v="4306"/>
    <n v="3960"/>
    <x v="0"/>
    <x v="0"/>
    <x v="0"/>
    <x v="10"/>
    <n v="77836"/>
    <n v="94"/>
    <n v="0"/>
    <n v="0"/>
    <s v="10.06.26"/>
    <n v="5.5293065751152844E-2"/>
    <n v="4.0995994775160638E-3"/>
    <x v="0"/>
    <s v="PAID"/>
    <s v="PAID"/>
    <s v="PAID"/>
    <m/>
    <m/>
    <s v="CAVNA"/>
    <m/>
    <s v="-"/>
    <m/>
    <s v="JUNNAR"/>
    <m/>
    <m/>
    <m/>
    <n v="4306"/>
    <n v="77836"/>
    <n v="26"/>
    <n v="25"/>
    <s v="STABLE"/>
    <m/>
    <m/>
    <m/>
    <m/>
    <s v="REGULAR"/>
    <s v="MH14MG4876"/>
    <s v="SUZUKI BURGMAN STREET EX"/>
    <d v="2024-12-03T00:00:00"/>
    <n v="36"/>
    <x v="1"/>
    <x v="0"/>
    <m/>
    <m/>
    <m/>
    <m/>
    <m/>
    <m/>
    <m/>
    <m/>
    <m/>
    <m/>
    <m/>
    <m/>
    <m/>
    <m/>
    <m/>
    <m/>
    <m/>
    <m/>
    <m/>
    <m/>
    <m/>
    <m/>
    <m/>
    <m/>
    <m/>
    <m/>
    <m/>
    <m/>
    <m/>
    <m/>
    <m/>
    <n v="1"/>
    <m/>
    <m/>
    <m/>
    <m/>
    <m/>
    <m/>
    <m/>
    <m/>
    <n v="2"/>
    <m/>
    <m/>
    <m/>
    <m/>
    <m/>
    <m/>
    <m/>
    <m/>
    <m/>
    <m/>
    <m/>
    <m/>
    <m/>
    <m/>
    <m/>
    <m/>
    <m/>
    <m/>
    <m/>
    <m/>
    <m/>
    <m/>
    <m/>
    <m/>
    <m/>
    <m/>
    <m/>
    <m/>
    <m/>
    <m/>
    <m/>
    <m/>
    <m/>
    <m/>
    <m/>
    <m/>
    <m/>
    <m/>
    <m/>
    <m/>
    <m/>
    <m/>
    <m/>
    <m/>
    <m/>
    <m/>
    <m/>
    <m/>
    <m/>
    <m/>
    <m/>
    <m/>
    <m/>
    <x v="1"/>
    <x v="0"/>
    <s v="ZBHT0021"/>
    <m/>
    <m/>
    <m/>
    <m/>
    <m/>
    <m/>
    <m/>
    <m/>
    <m/>
    <m/>
    <n v="4306"/>
    <n v="8960"/>
  </r>
  <r>
    <n v="466932723"/>
    <s v="AMIT NANDKUMAR BISEN"/>
    <s v="ONLINE"/>
    <x v="4"/>
    <n v="2278"/>
    <m/>
    <m/>
    <m/>
    <n v="3381"/>
    <n v="2228.5100000000002"/>
    <n v="2228.5100000000002"/>
    <n v="3331.51"/>
    <x v="0"/>
    <x v="0"/>
    <x v="0"/>
    <x v="2"/>
    <n v="77269"/>
    <n v="0"/>
    <n v="0"/>
    <n v="450"/>
    <s v="-"/>
    <n v="8.3487873075526672E-2"/>
    <n v="4.0697357524563018E-3"/>
    <x v="0"/>
    <s v="PTP"/>
    <s v="-"/>
    <s v="PTP"/>
    <m/>
    <n v="22"/>
    <s v="CAVNA"/>
    <m/>
    <s v="-"/>
    <m/>
    <s v="CHARHOLI"/>
    <m/>
    <m/>
    <m/>
    <n v="2678.51"/>
    <n v="77269"/>
    <n v="26"/>
    <n v="25"/>
    <s v="STABLE"/>
    <m/>
    <m/>
    <m/>
    <m/>
    <s v="REGULAR"/>
    <s v="MH14MR6843"/>
    <s v="HONDA ACTIVA DLX 2B"/>
    <d v="2025-09-24T00:00:00"/>
    <n v="36"/>
    <x v="1"/>
    <x v="1"/>
    <m/>
    <m/>
    <m/>
    <m/>
    <m/>
    <m/>
    <m/>
    <m/>
    <m/>
    <m/>
    <m/>
    <m/>
    <m/>
    <m/>
    <m/>
    <m/>
    <m/>
    <m/>
    <m/>
    <m/>
    <m/>
    <m/>
    <m/>
    <m/>
    <m/>
    <m/>
    <m/>
    <m/>
    <m/>
    <m/>
    <m/>
    <n v="1"/>
    <m/>
    <m/>
    <m/>
    <m/>
    <m/>
    <m/>
    <m/>
    <m/>
    <m/>
    <m/>
    <m/>
    <n v="1"/>
    <m/>
    <m/>
    <m/>
    <m/>
    <m/>
    <n v="1"/>
    <m/>
    <m/>
    <m/>
    <m/>
    <m/>
    <m/>
    <m/>
    <m/>
    <m/>
    <m/>
    <m/>
    <m/>
    <m/>
    <m/>
    <m/>
    <m/>
    <m/>
    <m/>
    <m/>
    <m/>
    <m/>
    <m/>
    <m/>
    <m/>
    <m/>
    <m/>
    <m/>
    <m/>
    <m/>
    <m/>
    <m/>
    <m/>
    <m/>
    <m/>
    <m/>
    <m/>
    <m/>
    <m/>
    <m/>
    <m/>
    <m/>
    <m/>
    <m/>
    <m/>
    <x v="1"/>
    <x v="0"/>
    <s v="ZBHT0009"/>
    <m/>
    <m/>
    <m/>
    <m/>
    <m/>
    <m/>
    <m/>
    <m/>
    <m/>
    <m/>
    <n v="2228.5100000000002"/>
    <n v="5609.51"/>
  </r>
  <r>
    <n v="463603128"/>
    <s v="NITA JAYSINGH BONWATE"/>
    <m/>
    <x v="2"/>
    <m/>
    <m/>
    <m/>
    <m/>
    <n v="5812"/>
    <n v="5429"/>
    <n v="5591"/>
    <n v="11241"/>
    <x v="0"/>
    <x v="1"/>
    <x v="1"/>
    <x v="10"/>
    <n v="77060"/>
    <n v="162"/>
    <n v="0"/>
    <n v="3424"/>
    <s v="24.06.26"/>
    <n v="5.4741811588260421E-2"/>
    <n v="4.0587277832543787E-3"/>
    <x v="1"/>
    <s v="NC"/>
    <s v="MPTP"/>
    <s v="NC"/>
    <m/>
    <n v="30"/>
    <s v="CAVA"/>
    <m/>
    <s v="-"/>
    <m/>
    <s v="JUNNAR"/>
    <m/>
    <m/>
    <m/>
    <n v="5429"/>
    <n v="77060"/>
    <n v="26"/>
    <n v="55"/>
    <s v="FLOW"/>
    <m/>
    <m/>
    <m/>
    <m/>
    <s v="REGULAR"/>
    <s v="MH14LR9442"/>
    <s v="YAMAHA AEROX 155 MOTOGP EDITION"/>
    <d v="2024-07-29T00:00:00"/>
    <n v="36"/>
    <x v="0"/>
    <x v="0"/>
    <m/>
    <m/>
    <m/>
    <m/>
    <m/>
    <m/>
    <m/>
    <m/>
    <m/>
    <m/>
    <m/>
    <m/>
    <m/>
    <m/>
    <m/>
    <m/>
    <m/>
    <m/>
    <m/>
    <m/>
    <m/>
    <m/>
    <m/>
    <m/>
    <m/>
    <m/>
    <m/>
    <m/>
    <m/>
    <m/>
    <m/>
    <m/>
    <m/>
    <m/>
    <m/>
    <m/>
    <m/>
    <m/>
    <m/>
    <m/>
    <m/>
    <m/>
    <m/>
    <m/>
    <m/>
    <m/>
    <m/>
    <m/>
    <m/>
    <m/>
    <m/>
    <m/>
    <m/>
    <m/>
    <m/>
    <m/>
    <m/>
    <m/>
    <m/>
    <m/>
    <m/>
    <m/>
    <m/>
    <m/>
    <m/>
    <m/>
    <m/>
    <m/>
    <m/>
    <m/>
    <m/>
    <m/>
    <m/>
    <m/>
    <m/>
    <m/>
    <m/>
    <m/>
    <m/>
    <m/>
    <m/>
    <m/>
    <m/>
    <m/>
    <m/>
    <m/>
    <m/>
    <m/>
    <m/>
    <m/>
    <m/>
    <n v="1"/>
    <m/>
    <m/>
    <x v="0"/>
    <x v="0"/>
    <s v="ZBHT0021"/>
    <s v="BP9YOJHbvEc"/>
    <s v="Allocated"/>
    <s v="Shifted (NC_SFTD)"/>
    <s v="Shifted "/>
    <d v="2026-07-03T00:00:00"/>
    <m/>
    <m/>
    <m/>
    <s v="VYMO"/>
    <m/>
    <n v="5591"/>
    <n v="11241"/>
  </r>
  <r>
    <n v="465143032"/>
    <s v="VISHAL DNYANESHWAR TAMBE"/>
    <m/>
    <x v="2"/>
    <m/>
    <m/>
    <m/>
    <m/>
    <n v="4330"/>
    <n v="8491"/>
    <n v="4400"/>
    <n v="12821"/>
    <x v="1"/>
    <x v="1"/>
    <x v="1"/>
    <x v="10"/>
    <n v="76514"/>
    <n v="239"/>
    <n v="0"/>
    <n v="5809"/>
    <s v="FLOW"/>
    <n v="0.12330893402026027"/>
    <n v="1.4226268289555763E-2"/>
    <x v="1"/>
    <s v="NC"/>
    <s v="PTP"/>
    <s v="NC"/>
    <s v="Shifted"/>
    <m/>
    <s v="CNAVNA"/>
    <m/>
    <s v="-"/>
    <m/>
    <s v="OTUR"/>
    <m/>
    <m/>
    <m/>
    <n v="8491"/>
    <n v="76514"/>
    <n v="57"/>
    <n v="86"/>
    <s v="FLOW"/>
    <m/>
    <m/>
    <m/>
    <m/>
    <s v="REGULAR"/>
    <s v="MH14MB7155"/>
    <s v="HONDA UNICORN 160 BS6"/>
    <d v="2025-01-06T00:00:00"/>
    <n v="36"/>
    <x v="0"/>
    <x v="0"/>
    <m/>
    <m/>
    <m/>
    <m/>
    <m/>
    <m/>
    <m/>
    <m/>
    <m/>
    <m/>
    <m/>
    <m/>
    <m/>
    <m/>
    <m/>
    <m/>
    <n v="1"/>
    <m/>
    <m/>
    <m/>
    <m/>
    <m/>
    <m/>
    <m/>
    <m/>
    <m/>
    <m/>
    <m/>
    <m/>
    <m/>
    <m/>
    <m/>
    <m/>
    <m/>
    <m/>
    <m/>
    <m/>
    <m/>
    <m/>
    <m/>
    <m/>
    <m/>
    <m/>
    <m/>
    <m/>
    <m/>
    <m/>
    <m/>
    <m/>
    <m/>
    <m/>
    <m/>
    <m/>
    <m/>
    <m/>
    <m/>
    <m/>
    <m/>
    <m/>
    <m/>
    <m/>
    <m/>
    <m/>
    <m/>
    <m/>
    <m/>
    <m/>
    <m/>
    <m/>
    <m/>
    <m/>
    <m/>
    <m/>
    <m/>
    <m/>
    <m/>
    <m/>
    <m/>
    <m/>
    <m/>
    <m/>
    <m/>
    <m/>
    <m/>
    <m/>
    <m/>
    <m/>
    <m/>
    <m/>
    <m/>
    <m/>
    <m/>
    <m/>
    <m/>
    <x v="0"/>
    <x v="0"/>
    <s v="ZBHT0021"/>
    <s v="A2DBmVWDIrR7"/>
    <s v="Allocated"/>
    <s v="Shifted (NC_SFTD)"/>
    <s v="Shifted "/>
    <d v="2026-07-06T00:00:00"/>
    <m/>
    <m/>
    <m/>
    <m/>
    <m/>
    <n v="4400"/>
    <n v="12821"/>
  </r>
  <r>
    <n v="464515369"/>
    <s v="JUNAIB SHAGIR SHAIKH"/>
    <m/>
    <x v="2"/>
    <m/>
    <m/>
    <m/>
    <m/>
    <n v="3957"/>
    <n v="23734"/>
    <n v="4860"/>
    <n v="27691"/>
    <x v="5"/>
    <x v="1"/>
    <x v="1"/>
    <x v="6"/>
    <n v="76306"/>
    <n v="911"/>
    <n v="0"/>
    <n v="4500"/>
    <s v="FLOW"/>
    <n v="0.43927740806410759"/>
    <n v="3.3353532270241841E-2"/>
    <x v="1"/>
    <s v="RTP"/>
    <s v="NC"/>
    <s v="RTP"/>
    <s v="Financail problem"/>
    <m/>
    <s v="CAVNA"/>
    <m/>
    <s v="ELG"/>
    <m/>
    <s v="YERWADA"/>
    <m/>
    <m/>
    <m/>
    <n v="23734"/>
    <n v="76306"/>
    <n v="177"/>
    <n v="206"/>
    <s v="FLOW"/>
    <m/>
    <m/>
    <m/>
    <m/>
    <s v="NPA"/>
    <s v="MH12XK0137"/>
    <s v="SUZUKI BURGMAN STREET EX"/>
    <d v="2024-10-31T00:00:00"/>
    <n v="36"/>
    <x v="0"/>
    <x v="1"/>
    <m/>
    <m/>
    <m/>
    <m/>
    <m/>
    <m/>
    <m/>
    <m/>
    <m/>
    <m/>
    <m/>
    <m/>
    <m/>
    <m/>
    <m/>
    <m/>
    <m/>
    <m/>
    <m/>
    <m/>
    <m/>
    <m/>
    <m/>
    <m/>
    <m/>
    <m/>
    <m/>
    <m/>
    <m/>
    <m/>
    <m/>
    <m/>
    <m/>
    <m/>
    <m/>
    <m/>
    <m/>
    <m/>
    <m/>
    <m/>
    <m/>
    <m/>
    <m/>
    <m/>
    <m/>
    <m/>
    <m/>
    <m/>
    <m/>
    <m/>
    <m/>
    <m/>
    <m/>
    <m/>
    <m/>
    <m/>
    <m/>
    <m/>
    <m/>
    <m/>
    <m/>
    <m/>
    <m/>
    <m/>
    <m/>
    <m/>
    <m/>
    <m/>
    <m/>
    <m/>
    <m/>
    <m/>
    <m/>
    <m/>
    <m/>
    <m/>
    <m/>
    <m/>
    <m/>
    <m/>
    <m/>
    <m/>
    <m/>
    <m/>
    <m/>
    <m/>
    <m/>
    <m/>
    <m/>
    <m/>
    <m/>
    <n v="1"/>
    <m/>
    <m/>
    <x v="0"/>
    <x v="0"/>
    <s v="ZBHT0012"/>
    <s v="APHSV0wBOm"/>
    <s v="Allocated"/>
    <s v="Door Locked (NC_DL)"/>
    <s v="Nc"/>
    <d v="2026-07-03T00:00:00"/>
    <m/>
    <m/>
    <m/>
    <m/>
    <m/>
    <n v="4860"/>
    <n v="27691"/>
  </r>
  <r>
    <n v="466113010"/>
    <s v="VILAS APPARAO CHOLSE"/>
    <m/>
    <x v="2"/>
    <m/>
    <m/>
    <m/>
    <s v="BANK RB 16"/>
    <n v="3914"/>
    <n v="3914"/>
    <n v="3914"/>
    <n v="7828"/>
    <x v="0"/>
    <x v="2"/>
    <x v="1"/>
    <x v="3"/>
    <n v="76285"/>
    <n v="0"/>
    <n v="0"/>
    <n v="450"/>
    <s v="-"/>
    <n v="8.117323344842016E-2"/>
    <n v="4.0179087587017947E-3"/>
    <x v="2"/>
    <s v="PAID"/>
    <s v="-"/>
    <s v="NC"/>
    <s v="Add not found"/>
    <m/>
    <s v="CNAVNA"/>
    <m/>
    <s v="-"/>
    <m/>
    <s v="GANESHKHIND"/>
    <m/>
    <m/>
    <m/>
    <n v="4364"/>
    <n v="76285"/>
    <n v="26"/>
    <n v="0"/>
    <s v="RB"/>
    <m/>
    <m/>
    <m/>
    <m/>
    <s v="REGULAR"/>
    <s v="MH12YC6087"/>
    <s v="TVS RAIDER SMARTXONNECT"/>
    <d v="2025-05-13T00:00:00"/>
    <n v="36"/>
    <x v="1"/>
    <x v="1"/>
    <m/>
    <m/>
    <m/>
    <m/>
    <m/>
    <m/>
    <m/>
    <m/>
    <m/>
    <m/>
    <m/>
    <m/>
    <m/>
    <m/>
    <m/>
    <m/>
    <m/>
    <m/>
    <m/>
    <m/>
    <m/>
    <m/>
    <m/>
    <m/>
    <m/>
    <m/>
    <m/>
    <m/>
    <m/>
    <m/>
    <m/>
    <n v="1"/>
    <m/>
    <m/>
    <m/>
    <m/>
    <m/>
    <n v="1"/>
    <m/>
    <m/>
    <m/>
    <m/>
    <m/>
    <m/>
    <m/>
    <m/>
    <m/>
    <m/>
    <m/>
    <m/>
    <m/>
    <m/>
    <m/>
    <m/>
    <m/>
    <m/>
    <m/>
    <m/>
    <m/>
    <m/>
    <m/>
    <m/>
    <m/>
    <m/>
    <m/>
    <m/>
    <m/>
    <m/>
    <m/>
    <m/>
    <m/>
    <m/>
    <m/>
    <m/>
    <m/>
    <m/>
    <m/>
    <m/>
    <m/>
    <m/>
    <m/>
    <m/>
    <m/>
    <m/>
    <m/>
    <m/>
    <m/>
    <m/>
    <m/>
    <m/>
    <m/>
    <m/>
    <m/>
    <m/>
    <x v="3"/>
    <x v="0"/>
    <s v="DUWT0014"/>
    <m/>
    <m/>
    <m/>
    <m/>
    <m/>
    <m/>
    <m/>
    <m/>
    <m/>
    <m/>
    <n v="3914"/>
    <n v="7828"/>
  </r>
  <r>
    <n v="465108553"/>
    <s v="DINESH"/>
    <s v="ONLINE"/>
    <x v="30"/>
    <n v="4702"/>
    <m/>
    <m/>
    <m/>
    <n v="4552"/>
    <n v="4552"/>
    <n v="4615"/>
    <n v="4402"/>
    <x v="0"/>
    <x v="0"/>
    <x v="0"/>
    <x v="15"/>
    <n v="75947"/>
    <n v="63"/>
    <n v="0"/>
    <n v="4417"/>
    <s v="-"/>
    <n v="9.0839572974706143E-2"/>
    <n v="4.0001063970259579E-3"/>
    <x v="0"/>
    <s v="NC"/>
    <s v="-"/>
    <s v="NC"/>
    <s v="Add not found"/>
    <m/>
    <s v="CNAVNA"/>
    <m/>
    <s v="-"/>
    <m/>
    <s v="PIMPLE GURAV"/>
    <m/>
    <m/>
    <m/>
    <n v="9032"/>
    <n v="75947"/>
    <n v="26"/>
    <n v="25"/>
    <s v="STABLE"/>
    <m/>
    <m/>
    <m/>
    <m/>
    <s v="REGULAR"/>
    <s v="MH14MB5393"/>
    <s v="APACHE RTR 160 4V BSVI DISC"/>
    <d v="2025-01-02T00:00:00"/>
    <n v="36"/>
    <x v="1"/>
    <x v="0"/>
    <m/>
    <m/>
    <m/>
    <m/>
    <m/>
    <m/>
    <m/>
    <m/>
    <m/>
    <m/>
    <m/>
    <m/>
    <m/>
    <m/>
    <m/>
    <m/>
    <m/>
    <m/>
    <m/>
    <m/>
    <m/>
    <m/>
    <m/>
    <m/>
    <m/>
    <m/>
    <m/>
    <m/>
    <m/>
    <m/>
    <m/>
    <m/>
    <m/>
    <m/>
    <m/>
    <m/>
    <m/>
    <n v="2"/>
    <m/>
    <m/>
    <m/>
    <m/>
    <m/>
    <m/>
    <m/>
    <m/>
    <n v="1"/>
    <m/>
    <m/>
    <m/>
    <m/>
    <m/>
    <n v="1"/>
    <m/>
    <m/>
    <m/>
    <m/>
    <m/>
    <n v="1"/>
    <m/>
    <m/>
    <m/>
    <m/>
    <m/>
    <m/>
    <m/>
    <m/>
    <m/>
    <m/>
    <m/>
    <m/>
    <m/>
    <m/>
    <m/>
    <m/>
    <m/>
    <m/>
    <m/>
    <m/>
    <m/>
    <m/>
    <m/>
    <m/>
    <m/>
    <m/>
    <m/>
    <m/>
    <m/>
    <m/>
    <m/>
    <m/>
    <m/>
    <m/>
    <m/>
    <x v="9"/>
    <x v="0"/>
    <s v="ZBHT0015"/>
    <m/>
    <m/>
    <m/>
    <m/>
    <m/>
    <m/>
    <m/>
    <m/>
    <s v="DID"/>
    <m/>
    <n v="4615"/>
    <n v="9104"/>
  </r>
  <r>
    <n v="457265224"/>
    <s v="JAHANA SHARUKH SHAIKH"/>
    <s v="ONLINE"/>
    <x v="9"/>
    <n v="6792"/>
    <m/>
    <m/>
    <m/>
    <n v="6522"/>
    <n v="22506"/>
    <n v="4259"/>
    <n v="22236"/>
    <x v="2"/>
    <x v="0"/>
    <x v="0"/>
    <x v="0"/>
    <n v="75577.289999999994"/>
    <n v="1319"/>
    <n v="0"/>
    <n v="6548"/>
    <s v="-"/>
    <n v="0.25438017096387561"/>
    <n v="2.9116487338681819E-2"/>
    <x v="0"/>
    <s v="PTP"/>
    <s v="-"/>
    <s v="PTP"/>
    <m/>
    <n v="25"/>
    <s v="CAVA"/>
    <m/>
    <s v="ELG"/>
    <m/>
    <s v="NIGADI"/>
    <m/>
    <m/>
    <m/>
    <n v="22506"/>
    <n v="75577.289999999994"/>
    <n v="118"/>
    <n v="116"/>
    <s v="STABLE"/>
    <m/>
    <m/>
    <m/>
    <m/>
    <s v="NPA"/>
    <s v="MH14KR7081"/>
    <s v="CLASSIC 350 DARK GUNMETAL GREY"/>
    <d v="2023-03-17T00:00:00"/>
    <n v="48"/>
    <x v="0"/>
    <x v="0"/>
    <m/>
    <m/>
    <m/>
    <m/>
    <m/>
    <m/>
    <m/>
    <m/>
    <m/>
    <m/>
    <m/>
    <m/>
    <m/>
    <m/>
    <m/>
    <m/>
    <m/>
    <m/>
    <m/>
    <n v="1"/>
    <m/>
    <m/>
    <n v="1"/>
    <m/>
    <m/>
    <m/>
    <m/>
    <m/>
    <m/>
    <m/>
    <m/>
    <m/>
    <m/>
    <m/>
    <m/>
    <m/>
    <m/>
    <m/>
    <m/>
    <m/>
    <m/>
    <m/>
    <m/>
    <m/>
    <m/>
    <m/>
    <m/>
    <m/>
    <m/>
    <m/>
    <m/>
    <m/>
    <m/>
    <m/>
    <m/>
    <m/>
    <m/>
    <m/>
    <m/>
    <m/>
    <m/>
    <m/>
    <m/>
    <m/>
    <m/>
    <m/>
    <m/>
    <m/>
    <m/>
    <m/>
    <m/>
    <m/>
    <m/>
    <m/>
    <m/>
    <m/>
    <m/>
    <m/>
    <m/>
    <m/>
    <m/>
    <m/>
    <m/>
    <m/>
    <m/>
    <m/>
    <m/>
    <m/>
    <m/>
    <m/>
    <m/>
    <m/>
    <m/>
    <m/>
    <x v="3"/>
    <x v="0"/>
    <s v="ZBHT0011"/>
    <s v="GP_BsBoPeNMm"/>
    <s v="Allocated"/>
    <s v="Door Locked (NC_DL)"/>
    <s v="Visit cm residence address door lock cm neighbour sd cm gone to the village "/>
    <d v="2026-07-07T00:00:00"/>
    <m/>
    <m/>
    <m/>
    <m/>
    <m/>
    <n v="4259"/>
    <n v="29028"/>
  </r>
  <r>
    <n v="464930378"/>
    <s v="SARITA SEBASTIAN MARIYAN"/>
    <m/>
    <x v="2"/>
    <m/>
    <m/>
    <m/>
    <m/>
    <n v="4169"/>
    <n v="20797"/>
    <n v="5207"/>
    <n v="24966"/>
    <x v="4"/>
    <x v="1"/>
    <x v="1"/>
    <x v="3"/>
    <n v="75508"/>
    <n v="1086"/>
    <n v="0"/>
    <n v="6750"/>
    <s v="FLOW"/>
    <n v="0.78884921496402294"/>
    <n v="3.3752592069707162E-2"/>
    <x v="1"/>
    <s v="NC"/>
    <s v="NC"/>
    <s v="NC"/>
    <s v="Shifted"/>
    <m/>
    <m/>
    <m/>
    <s v="ELG"/>
    <m/>
    <s v="KHADAKI"/>
    <m/>
    <m/>
    <m/>
    <n v="20797"/>
    <n v="75508"/>
    <n v="146"/>
    <n v="175"/>
    <s v="FLOW"/>
    <m/>
    <m/>
    <m/>
    <m/>
    <s v="NPA"/>
    <s v="MH12XP7219"/>
    <s v="HONDA ACTIVA 125 SMART"/>
    <d v="2024-12-12T00:00:00"/>
    <n v="36"/>
    <x v="0"/>
    <x v="0"/>
    <m/>
    <m/>
    <m/>
    <m/>
    <m/>
    <m/>
    <m/>
    <m/>
    <m/>
    <m/>
    <m/>
    <m/>
    <m/>
    <m/>
    <m/>
    <m/>
    <n v="1"/>
    <m/>
    <m/>
    <m/>
    <m/>
    <m/>
    <m/>
    <m/>
    <m/>
    <m/>
    <m/>
    <m/>
    <m/>
    <m/>
    <m/>
    <m/>
    <m/>
    <m/>
    <m/>
    <m/>
    <m/>
    <m/>
    <m/>
    <m/>
    <m/>
    <m/>
    <m/>
    <m/>
    <m/>
    <m/>
    <m/>
    <m/>
    <m/>
    <m/>
    <m/>
    <m/>
    <m/>
    <m/>
    <m/>
    <m/>
    <m/>
    <m/>
    <m/>
    <m/>
    <m/>
    <m/>
    <m/>
    <m/>
    <n v="1"/>
    <m/>
    <m/>
    <m/>
    <m/>
    <m/>
    <m/>
    <m/>
    <m/>
    <m/>
    <m/>
    <m/>
    <m/>
    <m/>
    <m/>
    <m/>
    <m/>
    <m/>
    <m/>
    <m/>
    <m/>
    <m/>
    <m/>
    <m/>
    <m/>
    <m/>
    <m/>
    <m/>
    <m/>
    <m/>
    <x v="3"/>
    <x v="0"/>
    <s v="DUWT0023"/>
    <s v="BPmkdf2qsOgc"/>
    <s v="Allocated"/>
    <s v="Shifted (NC_SFTD)"/>
    <s v="Customer shifted from the given residence address "/>
    <d v="2026-07-06T00:00:00"/>
    <m/>
    <m/>
    <m/>
    <m/>
    <m/>
    <n v="5207"/>
    <n v="24966"/>
  </r>
  <r>
    <n v="461700090"/>
    <s v="AMARJEET KOUR GURUCHARANSINGHGILL"/>
    <s v="ONLINE"/>
    <x v="3"/>
    <n v="4320"/>
    <m/>
    <m/>
    <m/>
    <n v="4217"/>
    <n v="4073"/>
    <n v="4178"/>
    <n v="3970"/>
    <x v="0"/>
    <x v="0"/>
    <x v="0"/>
    <x v="6"/>
    <n v="75158"/>
    <n v="105"/>
    <n v="0"/>
    <n v="6744"/>
    <s v="15.06.26"/>
    <n v="5.1262159655320334E-2"/>
    <n v="3.9585499965459721E-3"/>
    <x v="0"/>
    <s v="PAID"/>
    <s v="PAID"/>
    <s v="PAID"/>
    <m/>
    <m/>
    <m/>
    <m/>
    <s v="-"/>
    <m/>
    <s v="YERWADA"/>
    <m/>
    <m/>
    <m/>
    <n v="4073"/>
    <n v="75158"/>
    <n v="26"/>
    <n v="25"/>
    <s v="STABLE"/>
    <m/>
    <m/>
    <m/>
    <m/>
    <s v="REGULAR"/>
    <s v="MH12WN0638"/>
    <s v="PIAGGIO APRILIA SR160 FACELIFT"/>
    <d v="2024-01-29T00:00:00"/>
    <n v="48"/>
    <x v="0"/>
    <x v="1"/>
    <m/>
    <m/>
    <m/>
    <m/>
    <m/>
    <m/>
    <m/>
    <n v="1"/>
    <m/>
    <m/>
    <m/>
    <m/>
    <m/>
    <m/>
    <m/>
    <m/>
    <m/>
    <m/>
    <m/>
    <m/>
    <m/>
    <m/>
    <m/>
    <m/>
    <m/>
    <m/>
    <m/>
    <m/>
    <m/>
    <m/>
    <m/>
    <m/>
    <m/>
    <m/>
    <m/>
    <m/>
    <m/>
    <m/>
    <m/>
    <m/>
    <m/>
    <m/>
    <m/>
    <m/>
    <m/>
    <m/>
    <m/>
    <m/>
    <m/>
    <m/>
    <m/>
    <m/>
    <m/>
    <m/>
    <m/>
    <m/>
    <m/>
    <m/>
    <m/>
    <m/>
    <m/>
    <m/>
    <m/>
    <m/>
    <m/>
    <m/>
    <m/>
    <m/>
    <m/>
    <m/>
    <m/>
    <m/>
    <m/>
    <m/>
    <m/>
    <m/>
    <m/>
    <m/>
    <m/>
    <m/>
    <m/>
    <m/>
    <m/>
    <m/>
    <m/>
    <m/>
    <m/>
    <m/>
    <m/>
    <m/>
    <m/>
    <m/>
    <m/>
    <m/>
    <x v="0"/>
    <x v="0"/>
    <s v="ZBHT0012"/>
    <s v="Boppk2L_NIz"/>
    <s v="Allocated"/>
    <s v="Left Message (LMCB)"/>
    <s v="Lm"/>
    <d v="2026-07-03T00:00:00"/>
    <m/>
    <m/>
    <m/>
    <m/>
    <m/>
    <n v="4178"/>
    <n v="8290"/>
  </r>
  <r>
    <n v="465368631"/>
    <s v="SUDHIR PRADIP TELGOTE"/>
    <s v="ONLINE"/>
    <x v="10"/>
    <n v="4400"/>
    <m/>
    <m/>
    <m/>
    <n v="4299"/>
    <n v="4178"/>
    <n v="4297"/>
    <n v="4077"/>
    <x v="0"/>
    <x v="0"/>
    <x v="0"/>
    <x v="8"/>
    <n v="75019"/>
    <n v="119"/>
    <n v="0"/>
    <n v="2250"/>
    <s v="30.06.26"/>
    <n v="7.7386942148322133E-2"/>
    <n v="3.9512289069810573E-3"/>
    <x v="0"/>
    <s v="PTP"/>
    <s v="PTP"/>
    <s v="PTP"/>
    <m/>
    <n v="28"/>
    <s v="CAVA"/>
    <m/>
    <s v="-"/>
    <m/>
    <s v="MAVAL"/>
    <m/>
    <m/>
    <m/>
    <n v="4178"/>
    <n v="75019"/>
    <n v="26"/>
    <n v="55"/>
    <s v="FLOW"/>
    <m/>
    <m/>
    <m/>
    <m/>
    <s v="REGULAR"/>
    <s v="MH14MD7473"/>
    <s v="HONDA SHINE DISC BSVI"/>
    <d v="2025-01-30T00:00:00"/>
    <n v="36"/>
    <x v="0"/>
    <x v="1"/>
    <m/>
    <m/>
    <m/>
    <m/>
    <m/>
    <m/>
    <m/>
    <m/>
    <m/>
    <m/>
    <m/>
    <m/>
    <m/>
    <m/>
    <m/>
    <m/>
    <m/>
    <m/>
    <m/>
    <m/>
    <m/>
    <m/>
    <m/>
    <m/>
    <m/>
    <n v="1"/>
    <m/>
    <m/>
    <m/>
    <m/>
    <m/>
    <m/>
    <m/>
    <m/>
    <m/>
    <m/>
    <m/>
    <m/>
    <m/>
    <m/>
    <m/>
    <m/>
    <m/>
    <m/>
    <m/>
    <m/>
    <m/>
    <m/>
    <m/>
    <m/>
    <m/>
    <m/>
    <m/>
    <m/>
    <m/>
    <m/>
    <m/>
    <m/>
    <m/>
    <m/>
    <m/>
    <m/>
    <m/>
    <m/>
    <m/>
    <m/>
    <m/>
    <m/>
    <m/>
    <m/>
    <m/>
    <m/>
    <m/>
    <m/>
    <m/>
    <m/>
    <m/>
    <m/>
    <m/>
    <m/>
    <m/>
    <m/>
    <m/>
    <m/>
    <m/>
    <m/>
    <m/>
    <m/>
    <m/>
    <m/>
    <m/>
    <m/>
    <m/>
    <m/>
    <x v="0"/>
    <x v="0"/>
    <s v="ZBHT0013"/>
    <s v="A6NBw5fNIrRc"/>
    <s v="Allocated"/>
    <e v="#N/A"/>
    <e v="#N/A"/>
    <e v="#N/A"/>
    <m/>
    <m/>
    <m/>
    <s v="VYMO"/>
    <m/>
    <n v="4297"/>
    <n v="8477"/>
  </r>
  <r>
    <n v="457349311"/>
    <s v="RAHUL BANDA CHAVAN"/>
    <s v="ONLINE"/>
    <x v="5"/>
    <n v="7500"/>
    <m/>
    <m/>
    <m/>
    <n v="6290"/>
    <n v="17895"/>
    <n v="6183"/>
    <n v="16685"/>
    <x v="3"/>
    <x v="0"/>
    <x v="0"/>
    <x v="4"/>
    <n v="74998"/>
    <n v="868"/>
    <n v="0"/>
    <n v="6727"/>
    <s v="22.06.26"/>
    <n v="0.77646756023555974"/>
    <n v="2.4019832660636779E-2"/>
    <x v="0"/>
    <s v="-"/>
    <s v="PTP"/>
    <s v="-"/>
    <m/>
    <m/>
    <m/>
    <m/>
    <s v="ELG"/>
    <m/>
    <s v="BHOR"/>
    <m/>
    <m/>
    <m/>
    <n v="17895"/>
    <n v="74998"/>
    <n v="87"/>
    <n v="86"/>
    <s v="STABLE"/>
    <m/>
    <m/>
    <m/>
    <m/>
    <s v="NPA"/>
    <s v="MH12VH8942"/>
    <s v="CLASSIC 350 DARK STEALTH BLACK"/>
    <d v="2023-03-23T00:00:00"/>
    <n v="48"/>
    <x v="0"/>
    <x v="1"/>
    <m/>
    <m/>
    <m/>
    <m/>
    <m/>
    <m/>
    <m/>
    <m/>
    <m/>
    <m/>
    <m/>
    <m/>
    <m/>
    <m/>
    <m/>
    <m/>
    <m/>
    <m/>
    <m/>
    <m/>
    <m/>
    <m/>
    <m/>
    <m/>
    <m/>
    <m/>
    <m/>
    <m/>
    <m/>
    <m/>
    <m/>
    <m/>
    <m/>
    <m/>
    <m/>
    <m/>
    <m/>
    <m/>
    <m/>
    <m/>
    <m/>
    <m/>
    <m/>
    <m/>
    <m/>
    <m/>
    <m/>
    <m/>
    <m/>
    <m/>
    <m/>
    <m/>
    <m/>
    <m/>
    <m/>
    <m/>
    <m/>
    <m/>
    <m/>
    <m/>
    <m/>
    <m/>
    <m/>
    <m/>
    <m/>
    <m/>
    <m/>
    <m/>
    <m/>
    <m/>
    <m/>
    <m/>
    <m/>
    <m/>
    <m/>
    <m/>
    <m/>
    <m/>
    <m/>
    <m/>
    <m/>
    <m/>
    <m/>
    <m/>
    <m/>
    <m/>
    <m/>
    <m/>
    <m/>
    <m/>
    <m/>
    <n v="1"/>
    <m/>
    <m/>
    <x v="0"/>
    <x v="0"/>
    <s v="DUWT0011"/>
    <s v="A6ry5V_SpOIm"/>
    <s v="Allocated"/>
    <s v="Promise To Pay (PTP)"/>
    <s v="Customer home visit promise to pay amt. 7600 ptp date 21.07.2026"/>
    <d v="2026-07-21T00:00:00"/>
    <m/>
    <m/>
    <m/>
    <m/>
    <m/>
    <n v="6183"/>
    <n v="24185"/>
  </r>
  <r>
    <n v="466063242"/>
    <s v="SANTOSH NANDU ROY"/>
    <s v="ONLINE"/>
    <x v="11"/>
    <n v="3916"/>
    <m/>
    <m/>
    <m/>
    <n v="3849"/>
    <n v="3798"/>
    <n v="3865"/>
    <n v="3731"/>
    <x v="0"/>
    <x v="0"/>
    <x v="0"/>
    <x v="13"/>
    <n v="74908"/>
    <n v="67"/>
    <n v="0"/>
    <n v="900"/>
    <s v="24.06.26"/>
    <n v="6.4554880063422138E-2"/>
    <n v="3.9453825692709454E-3"/>
    <x v="0"/>
    <s v="PAID"/>
    <s v="PTP"/>
    <s v="PAID"/>
    <m/>
    <m/>
    <m/>
    <m/>
    <s v="-"/>
    <m/>
    <s v="NHARE"/>
    <m/>
    <m/>
    <m/>
    <n v="4765"/>
    <n v="74908"/>
    <n v="26"/>
    <n v="25"/>
    <s v="STABLE"/>
    <m/>
    <m/>
    <m/>
    <m/>
    <s v="REGULAR"/>
    <s v="MH12YC5760"/>
    <s v="TVS NTORQ 125 RACE XP"/>
    <d v="2025-05-05T00:00:00"/>
    <n v="36"/>
    <x v="1"/>
    <x v="1"/>
    <m/>
    <m/>
    <m/>
    <m/>
    <m/>
    <m/>
    <m/>
    <m/>
    <m/>
    <m/>
    <m/>
    <m/>
    <m/>
    <m/>
    <m/>
    <m/>
    <m/>
    <m/>
    <m/>
    <m/>
    <m/>
    <m/>
    <m/>
    <m/>
    <m/>
    <m/>
    <m/>
    <m/>
    <m/>
    <m/>
    <m/>
    <m/>
    <m/>
    <m/>
    <m/>
    <m/>
    <m/>
    <n v="1"/>
    <m/>
    <m/>
    <m/>
    <m/>
    <m/>
    <m/>
    <m/>
    <m/>
    <m/>
    <m/>
    <m/>
    <m/>
    <m/>
    <m/>
    <m/>
    <m/>
    <m/>
    <m/>
    <m/>
    <m/>
    <m/>
    <m/>
    <m/>
    <m/>
    <m/>
    <m/>
    <m/>
    <m/>
    <m/>
    <m/>
    <m/>
    <m/>
    <m/>
    <m/>
    <m/>
    <m/>
    <m/>
    <m/>
    <m/>
    <m/>
    <m/>
    <m/>
    <m/>
    <m/>
    <m/>
    <m/>
    <m/>
    <m/>
    <m/>
    <m/>
    <m/>
    <m/>
    <m/>
    <m/>
    <m/>
    <m/>
    <x v="0"/>
    <x v="0"/>
    <s v="DUWT0031"/>
    <m/>
    <m/>
    <m/>
    <m/>
    <m/>
    <m/>
    <m/>
    <m/>
    <m/>
    <m/>
    <n v="3865"/>
    <n v="7647"/>
  </r>
  <r>
    <n v="467137941"/>
    <s v="PRAVIN POPAT TAMBE"/>
    <s v="ONLINE"/>
    <x v="0"/>
    <n v="3633"/>
    <m/>
    <m/>
    <m/>
    <n v="3183"/>
    <n v="3183"/>
    <n v="3183"/>
    <n v="2733"/>
    <x v="0"/>
    <x v="0"/>
    <x v="0"/>
    <x v="10"/>
    <n v="73930"/>
    <n v="0"/>
    <n v="450"/>
    <n v="450"/>
    <s v="-"/>
    <n v="5.2518325080717528E-2"/>
    <n v="3.8938715937710386E-3"/>
    <x v="0"/>
    <s v="PAID"/>
    <s v="-"/>
    <s v="PAID"/>
    <m/>
    <m/>
    <s v="CAVA"/>
    <m/>
    <s v="-"/>
    <m/>
    <s v="TAMBEWADI"/>
    <m/>
    <m/>
    <m/>
    <n v="3633"/>
    <n v="73930"/>
    <n v="26"/>
    <n v="25"/>
    <s v="STABLE"/>
    <m/>
    <m/>
    <m/>
    <m/>
    <s v="REGULAR"/>
    <s v="MH14MY8290"/>
    <s v="AMPERE MAGNUS EX"/>
    <d v="2025-10-23T00:00:00"/>
    <n v="36"/>
    <x v="1"/>
    <x v="0"/>
    <m/>
    <m/>
    <m/>
    <m/>
    <m/>
    <m/>
    <m/>
    <m/>
    <m/>
    <m/>
    <m/>
    <m/>
    <m/>
    <m/>
    <m/>
    <m/>
    <m/>
    <m/>
    <m/>
    <m/>
    <m/>
    <m/>
    <m/>
    <m/>
    <m/>
    <m/>
    <m/>
    <m/>
    <m/>
    <m/>
    <m/>
    <m/>
    <m/>
    <m/>
    <m/>
    <m/>
    <m/>
    <n v="1"/>
    <m/>
    <m/>
    <m/>
    <m/>
    <m/>
    <m/>
    <m/>
    <m/>
    <m/>
    <m/>
    <m/>
    <m/>
    <m/>
    <m/>
    <m/>
    <m/>
    <m/>
    <m/>
    <m/>
    <m/>
    <m/>
    <m/>
    <m/>
    <m/>
    <m/>
    <m/>
    <m/>
    <m/>
    <m/>
    <m/>
    <m/>
    <m/>
    <m/>
    <m/>
    <m/>
    <m/>
    <m/>
    <m/>
    <m/>
    <m/>
    <m/>
    <m/>
    <m/>
    <m/>
    <m/>
    <m/>
    <m/>
    <m/>
    <m/>
    <m/>
    <m/>
    <m/>
    <m/>
    <m/>
    <m/>
    <m/>
    <x v="0"/>
    <x v="0"/>
    <s v="ZBHT0021"/>
    <m/>
    <m/>
    <m/>
    <m/>
    <m/>
    <m/>
    <m/>
    <m/>
    <m/>
    <m/>
    <n v="3183"/>
    <n v="6366"/>
  </r>
  <r>
    <n v="457317317"/>
    <s v="SUNNY SURESH MARATHE"/>
    <m/>
    <x v="2"/>
    <m/>
    <m/>
    <m/>
    <m/>
    <n v="6685"/>
    <n v="13744"/>
    <n v="783"/>
    <n v="20429"/>
    <x v="3"/>
    <x v="1"/>
    <x v="1"/>
    <x v="8"/>
    <n v="73863"/>
    <n v="409"/>
    <n v="0"/>
    <n v="5407"/>
    <s v="FLOW"/>
    <n v="0.28850811738873966"/>
    <n v="2.3656322832777067E-2"/>
    <x v="0"/>
    <s v="PTP"/>
    <s v="PTP"/>
    <s v="PTP"/>
    <m/>
    <n v="22"/>
    <s v="CAVA"/>
    <m/>
    <s v="ELG"/>
    <m/>
    <s v="LONAVLA"/>
    <m/>
    <m/>
    <m/>
    <n v="13744"/>
    <n v="73863"/>
    <n v="87"/>
    <n v="116"/>
    <s v="FLOW"/>
    <m/>
    <m/>
    <m/>
    <m/>
    <s v="NPA"/>
    <s v="MH14KR8364"/>
    <s v="CLASSIC 350 DARK GUNMETAL GREY"/>
    <d v="2023-03-21T00:00:00"/>
    <n v="48"/>
    <x v="0"/>
    <x v="1"/>
    <m/>
    <m/>
    <m/>
    <m/>
    <m/>
    <m/>
    <m/>
    <m/>
    <m/>
    <m/>
    <m/>
    <m/>
    <m/>
    <m/>
    <m/>
    <m/>
    <m/>
    <m/>
    <m/>
    <m/>
    <m/>
    <m/>
    <m/>
    <m/>
    <m/>
    <m/>
    <m/>
    <m/>
    <m/>
    <m/>
    <m/>
    <n v="1"/>
    <m/>
    <m/>
    <m/>
    <m/>
    <m/>
    <m/>
    <m/>
    <m/>
    <m/>
    <m/>
    <m/>
    <m/>
    <m/>
    <m/>
    <m/>
    <m/>
    <m/>
    <m/>
    <m/>
    <m/>
    <m/>
    <m/>
    <m/>
    <m/>
    <m/>
    <m/>
    <m/>
    <m/>
    <m/>
    <m/>
    <m/>
    <m/>
    <m/>
    <m/>
    <m/>
    <m/>
    <m/>
    <m/>
    <m/>
    <m/>
    <m/>
    <m/>
    <m/>
    <m/>
    <m/>
    <m/>
    <m/>
    <m/>
    <m/>
    <m/>
    <m/>
    <m/>
    <m/>
    <m/>
    <m/>
    <m/>
    <m/>
    <m/>
    <m/>
    <m/>
    <m/>
    <m/>
    <x v="0"/>
    <x v="0"/>
    <s v="ZBHT0013"/>
    <s v="GoLfE2BLRc"/>
    <s v="Allocated"/>
    <e v="#N/A"/>
    <e v="#N/A"/>
    <e v="#N/A"/>
    <m/>
    <m/>
    <m/>
    <m/>
    <m/>
    <n v="783"/>
    <n v="20429"/>
  </r>
  <r>
    <n v="466494531"/>
    <s v="RAM KUMAR RAY"/>
    <s v="ONLINE"/>
    <x v="0"/>
    <n v="3710"/>
    <m/>
    <m/>
    <m/>
    <n v="3587"/>
    <n v="3587"/>
    <n v="3637"/>
    <n v="3464"/>
    <x v="0"/>
    <x v="2"/>
    <x v="0"/>
    <x v="6"/>
    <n v="73764"/>
    <n v="50"/>
    <n v="0"/>
    <n v="459"/>
    <s v="-"/>
    <n v="5.0311369978113432E-2"/>
    <n v="3.8851284220604207E-3"/>
    <x v="2"/>
    <s v="PAID"/>
    <s v="-"/>
    <s v="PAID"/>
    <m/>
    <m/>
    <m/>
    <m/>
    <s v="-"/>
    <m/>
    <s v="WADGAON SHERI"/>
    <m/>
    <m/>
    <m/>
    <n v="3587"/>
    <n v="73764"/>
    <n v="26"/>
    <n v="0"/>
    <s v="RB"/>
    <m/>
    <m/>
    <m/>
    <m/>
    <s v="REGULAR"/>
    <s v="MH12YG8793"/>
    <s v="HONDA SHINE DRUM BSVI"/>
    <d v="2025-07-11T00:00:00"/>
    <n v="36"/>
    <x v="0"/>
    <x v="1"/>
    <m/>
    <m/>
    <m/>
    <m/>
    <m/>
    <m/>
    <m/>
    <m/>
    <m/>
    <m/>
    <m/>
    <m/>
    <m/>
    <m/>
    <m/>
    <m/>
    <m/>
    <m/>
    <m/>
    <m/>
    <m/>
    <m/>
    <m/>
    <m/>
    <m/>
    <m/>
    <m/>
    <m/>
    <m/>
    <m/>
    <m/>
    <m/>
    <m/>
    <m/>
    <m/>
    <m/>
    <m/>
    <m/>
    <m/>
    <m/>
    <n v="1"/>
    <m/>
    <m/>
    <m/>
    <m/>
    <m/>
    <m/>
    <m/>
    <m/>
    <m/>
    <m/>
    <m/>
    <m/>
    <m/>
    <m/>
    <m/>
    <m/>
    <m/>
    <m/>
    <m/>
    <m/>
    <m/>
    <m/>
    <m/>
    <m/>
    <m/>
    <m/>
    <m/>
    <m/>
    <m/>
    <m/>
    <m/>
    <m/>
    <m/>
    <m/>
    <m/>
    <m/>
    <m/>
    <m/>
    <m/>
    <m/>
    <m/>
    <m/>
    <m/>
    <m/>
    <m/>
    <m/>
    <m/>
    <m/>
    <m/>
    <m/>
    <m/>
    <m/>
    <m/>
    <x v="0"/>
    <x v="0"/>
    <s v="ZBHT0012"/>
    <s v="GP-rINlDYv9"/>
    <s v="Allocated"/>
    <e v="#N/A"/>
    <e v="#N/A"/>
    <e v="#N/A"/>
    <m/>
    <m/>
    <m/>
    <m/>
    <m/>
    <n v="3637"/>
    <n v="7174"/>
  </r>
  <r>
    <n v="466301939"/>
    <s v="ANNA TATYA FULMALI"/>
    <m/>
    <x v="2"/>
    <m/>
    <m/>
    <m/>
    <m/>
    <n v="3382"/>
    <n v="8567"/>
    <n v="1979"/>
    <n v="11949"/>
    <x v="3"/>
    <x v="1"/>
    <x v="1"/>
    <x v="10"/>
    <n v="73439"/>
    <n v="176"/>
    <n v="0"/>
    <n v="3150"/>
    <s v="FLOW"/>
    <n v="0.57659362315199381"/>
    <n v="2.3520527090915819E-2"/>
    <x v="1"/>
    <s v="NC"/>
    <s v="NC"/>
    <s v="NC"/>
    <s v="Shifted"/>
    <m/>
    <s v="CNAVNA"/>
    <m/>
    <s v="ELG"/>
    <m/>
    <s v="JUNNAR"/>
    <m/>
    <m/>
    <m/>
    <n v="8567"/>
    <n v="73439"/>
    <n v="87"/>
    <n v="116"/>
    <s v="FLOW"/>
    <m/>
    <m/>
    <m/>
    <m/>
    <s v="REGULAR"/>
    <s v="MH14MM0907"/>
    <s v="TVS RAIDER SMARTXONNECT"/>
    <d v="2025-06-10T00:00:00"/>
    <n v="36"/>
    <x v="0"/>
    <x v="0"/>
    <m/>
    <m/>
    <m/>
    <m/>
    <n v="1"/>
    <m/>
    <m/>
    <m/>
    <m/>
    <m/>
    <m/>
    <m/>
    <m/>
    <m/>
    <m/>
    <m/>
    <n v="1"/>
    <m/>
    <m/>
    <m/>
    <m/>
    <m/>
    <m/>
    <m/>
    <m/>
    <m/>
    <m/>
    <m/>
    <m/>
    <m/>
    <m/>
    <m/>
    <m/>
    <m/>
    <m/>
    <m/>
    <m/>
    <m/>
    <m/>
    <m/>
    <m/>
    <m/>
    <m/>
    <m/>
    <m/>
    <m/>
    <m/>
    <m/>
    <m/>
    <m/>
    <m/>
    <m/>
    <m/>
    <m/>
    <m/>
    <m/>
    <m/>
    <m/>
    <m/>
    <m/>
    <m/>
    <m/>
    <m/>
    <m/>
    <m/>
    <m/>
    <m/>
    <m/>
    <m/>
    <m/>
    <m/>
    <m/>
    <m/>
    <m/>
    <m/>
    <m/>
    <m/>
    <m/>
    <m/>
    <m/>
    <m/>
    <m/>
    <m/>
    <m/>
    <m/>
    <m/>
    <m/>
    <m/>
    <m/>
    <m/>
    <m/>
    <m/>
    <m/>
    <m/>
    <x v="3"/>
    <x v="0"/>
    <s v="ZBHT0021"/>
    <s v="G2_cyiSGjc"/>
    <s v="Allocated"/>
    <s v="Shifted (NC_SFTD)"/>
    <s v="Shifted "/>
    <d v="2026-07-06T00:00:00"/>
    <m/>
    <m/>
    <m/>
    <m/>
    <m/>
    <n v="1979"/>
    <n v="11949"/>
  </r>
  <r>
    <n v="465510482"/>
    <s v="SACHIN RATNAKAR SHINDE"/>
    <m/>
    <x v="2"/>
    <m/>
    <m/>
    <m/>
    <m/>
    <n v="3655"/>
    <n v="18275"/>
    <n v="4329"/>
    <n v="21930"/>
    <x v="4"/>
    <x v="1"/>
    <x v="1"/>
    <x v="10"/>
    <n v="73394"/>
    <n v="674"/>
    <n v="0"/>
    <n v="2250"/>
    <s v="FLOW"/>
    <n v="0.21555721984815779"/>
    <n v="3.2807619621286324E-2"/>
    <x v="1"/>
    <s v="RTP"/>
    <s v="RTP"/>
    <s v="RTP"/>
    <s v="Financail problem"/>
    <m/>
    <s v="CAVNA"/>
    <m/>
    <s v="ELG"/>
    <m/>
    <s v="JUNNAR"/>
    <m/>
    <m/>
    <m/>
    <n v="18275"/>
    <n v="73394"/>
    <n v="146"/>
    <n v="175"/>
    <s v="FLOW"/>
    <m/>
    <m/>
    <m/>
    <m/>
    <s v="NPA"/>
    <s v="MH14ME3275"/>
    <s v="SPLENDOR PLUS I3S BS6 FI DRUM SELF"/>
    <d v="2025-02-15T00:00:00"/>
    <n v="36"/>
    <x v="0"/>
    <x v="0"/>
    <m/>
    <m/>
    <m/>
    <m/>
    <m/>
    <m/>
    <m/>
    <m/>
    <m/>
    <m/>
    <m/>
    <m/>
    <m/>
    <m/>
    <m/>
    <m/>
    <m/>
    <m/>
    <m/>
    <m/>
    <m/>
    <m/>
    <m/>
    <m/>
    <m/>
    <m/>
    <m/>
    <m/>
    <m/>
    <m/>
    <m/>
    <n v="1"/>
    <m/>
    <m/>
    <m/>
    <m/>
    <m/>
    <m/>
    <m/>
    <m/>
    <m/>
    <m/>
    <m/>
    <m/>
    <m/>
    <m/>
    <m/>
    <m/>
    <m/>
    <m/>
    <m/>
    <m/>
    <m/>
    <m/>
    <m/>
    <m/>
    <m/>
    <m/>
    <m/>
    <m/>
    <m/>
    <m/>
    <m/>
    <m/>
    <m/>
    <m/>
    <m/>
    <m/>
    <m/>
    <m/>
    <m/>
    <m/>
    <m/>
    <m/>
    <m/>
    <m/>
    <m/>
    <m/>
    <m/>
    <n v="1"/>
    <m/>
    <m/>
    <m/>
    <m/>
    <m/>
    <m/>
    <m/>
    <m/>
    <m/>
    <m/>
    <m/>
    <m/>
    <m/>
    <m/>
    <x v="3"/>
    <x v="0"/>
    <s v="ZBHT0021"/>
    <s v="k6kEEFH-5qm"/>
    <s v="Allocated"/>
    <e v="#N/A"/>
    <e v="#N/A"/>
    <e v="#N/A"/>
    <m/>
    <m/>
    <m/>
    <s v="VYMO"/>
    <m/>
    <n v="4329"/>
    <n v="21930"/>
  </r>
  <r>
    <n v="464441982"/>
    <s v="VRUSHBH SHIVAJI HANDE"/>
    <s v="ONLINE"/>
    <x v="9"/>
    <n v="13060"/>
    <m/>
    <m/>
    <m/>
    <n v="12645"/>
    <n v="12645"/>
    <n v="12801"/>
    <n v="12230"/>
    <x v="1"/>
    <x v="2"/>
    <x v="0"/>
    <x v="14"/>
    <n v="72796"/>
    <n v="156"/>
    <n v="0"/>
    <n v="2700"/>
    <s v="30.06.26"/>
    <n v="0.20906597801297716"/>
    <n v="1.3534979564609109E-2"/>
    <x v="0"/>
    <s v="PAID"/>
    <s v="PTP"/>
    <s v="PTP"/>
    <m/>
    <n v="23"/>
    <s v="CAVA"/>
    <m/>
    <s v="-"/>
    <m/>
    <s v="TALEGAON DABHADE"/>
    <m/>
    <m/>
    <m/>
    <n v="12645"/>
    <n v="72796"/>
    <n v="57"/>
    <n v="25"/>
    <s v="STABLE"/>
    <m/>
    <m/>
    <m/>
    <m/>
    <s v="REGULAR"/>
    <s v="MH14LZ2115"/>
    <s v="CLASSIC 350 COMMANDO SAND"/>
    <d v="2024-10-25T00:00:00"/>
    <n v="24"/>
    <x v="0"/>
    <x v="1"/>
    <m/>
    <m/>
    <m/>
    <m/>
    <m/>
    <m/>
    <m/>
    <m/>
    <m/>
    <m/>
    <n v="1"/>
    <m/>
    <m/>
    <m/>
    <m/>
    <m/>
    <m/>
    <m/>
    <m/>
    <m/>
    <m/>
    <m/>
    <m/>
    <m/>
    <m/>
    <m/>
    <m/>
    <m/>
    <m/>
    <m/>
    <m/>
    <m/>
    <m/>
    <m/>
    <m/>
    <m/>
    <m/>
    <m/>
    <m/>
    <m/>
    <m/>
    <m/>
    <m/>
    <n v="1"/>
    <m/>
    <m/>
    <m/>
    <m/>
    <m/>
    <m/>
    <m/>
    <m/>
    <m/>
    <m/>
    <m/>
    <m/>
    <m/>
    <m/>
    <m/>
    <m/>
    <m/>
    <m/>
    <m/>
    <m/>
    <m/>
    <m/>
    <m/>
    <m/>
    <m/>
    <m/>
    <n v="2"/>
    <m/>
    <m/>
    <m/>
    <m/>
    <m/>
    <m/>
    <m/>
    <m/>
    <m/>
    <m/>
    <m/>
    <m/>
    <m/>
    <m/>
    <m/>
    <m/>
    <m/>
    <m/>
    <m/>
    <m/>
    <m/>
    <m/>
    <m/>
    <x v="4"/>
    <x v="0"/>
    <s v="DUWT0027"/>
    <s v="k6GYCXCyZ9c"/>
    <s v="Allocated"/>
    <s v="Left Message (LMCB)"/>
    <s v="Visited to Customers residence address and Left massage with his wife "/>
    <d v="2026-07-04T00:00:00"/>
    <m/>
    <m/>
    <m/>
    <s v="VYMO"/>
    <m/>
    <n v="12801"/>
    <n v="25290"/>
  </r>
  <r>
    <n v="460139116"/>
    <s v="GURU SUHAS GAIKWAD"/>
    <s v="ONLINE"/>
    <x v="27"/>
    <n v="21550"/>
    <m/>
    <m/>
    <m/>
    <n v="4186"/>
    <n v="16744"/>
    <n v="4555"/>
    <n v="-620"/>
    <x v="2"/>
    <x v="2"/>
    <x v="0"/>
    <x v="6"/>
    <n v="72754.460000000006"/>
    <n v="369"/>
    <n v="0"/>
    <n v="6439"/>
    <s v="FLOW"/>
    <n v="0.19600462795806733"/>
    <n v="2.8028979517823849E-2"/>
    <x v="2"/>
    <s v="PAID"/>
    <s v="NC"/>
    <s v="PAID"/>
    <m/>
    <m/>
    <m/>
    <m/>
    <s v="ELG"/>
    <m/>
    <s v="YERWADA"/>
    <m/>
    <m/>
    <m/>
    <n v="16744"/>
    <n v="72754.460000000006"/>
    <n v="118"/>
    <n v="0"/>
    <s v="RB"/>
    <m/>
    <m/>
    <m/>
    <m/>
    <s v="NPA"/>
    <s v="MH12WB0883"/>
    <s v="XPULSE 200 4V"/>
    <d v="2023-10-16T00:00:00"/>
    <n v="48"/>
    <x v="0"/>
    <x v="1"/>
    <m/>
    <m/>
    <m/>
    <m/>
    <m/>
    <m/>
    <m/>
    <n v="1"/>
    <m/>
    <m/>
    <m/>
    <m/>
    <m/>
    <m/>
    <m/>
    <m/>
    <m/>
    <m/>
    <m/>
    <m/>
    <m/>
    <m/>
    <m/>
    <m/>
    <m/>
    <m/>
    <m/>
    <m/>
    <m/>
    <m/>
    <m/>
    <m/>
    <m/>
    <m/>
    <m/>
    <m/>
    <m/>
    <m/>
    <m/>
    <m/>
    <m/>
    <m/>
    <m/>
    <m/>
    <m/>
    <m/>
    <m/>
    <m/>
    <m/>
    <m/>
    <m/>
    <m/>
    <m/>
    <m/>
    <m/>
    <m/>
    <m/>
    <m/>
    <m/>
    <m/>
    <m/>
    <m/>
    <m/>
    <m/>
    <m/>
    <m/>
    <m/>
    <m/>
    <m/>
    <m/>
    <m/>
    <m/>
    <m/>
    <m/>
    <m/>
    <m/>
    <m/>
    <m/>
    <m/>
    <m/>
    <m/>
    <m/>
    <m/>
    <m/>
    <m/>
    <m/>
    <m/>
    <m/>
    <m/>
    <m/>
    <m/>
    <m/>
    <m/>
    <m/>
    <x v="0"/>
    <x v="0"/>
    <s v="ZBHT0012"/>
    <s v="APhOBI8OYm"/>
    <s v="Allocated"/>
    <s v="Shifted (NC_SFTD)"/>
    <s v="Nc"/>
    <d v="2026-07-03T00:00:00"/>
    <m/>
    <m/>
    <m/>
    <m/>
    <m/>
    <n v="4555"/>
    <n v="20930"/>
  </r>
  <r>
    <n v="466733854"/>
    <s v="PREM SANTOSH GUNJAL"/>
    <s v="ONLINE"/>
    <x v="6"/>
    <n v="5282"/>
    <m/>
    <m/>
    <s v="BANK STABLE 08"/>
    <n v="5282"/>
    <n v="5282"/>
    <n v="5371"/>
    <n v="5282"/>
    <x v="1"/>
    <x v="2"/>
    <x v="0"/>
    <x v="18"/>
    <n v="72433"/>
    <n v="89"/>
    <n v="0"/>
    <n v="2250"/>
    <s v="-"/>
    <n v="0.48778401820948997"/>
    <n v="1.3467486878445678E-2"/>
    <x v="2"/>
    <s v="PAID"/>
    <s v="-"/>
    <s v="PAID"/>
    <m/>
    <m/>
    <m/>
    <m/>
    <s v="-"/>
    <m/>
    <s v="WAGHOLI"/>
    <m/>
    <m/>
    <m/>
    <n v="5282"/>
    <n v="72433"/>
    <n v="57"/>
    <n v="0"/>
    <s v="RB"/>
    <m/>
    <m/>
    <m/>
    <m/>
    <s v="REGULAR"/>
    <s v="MH12YM0742"/>
    <s v="HONDA ACTIVA STD 2B"/>
    <d v="2025-08-21T00:00:00"/>
    <n v="24"/>
    <x v="0"/>
    <x v="1"/>
    <m/>
    <m/>
    <m/>
    <m/>
    <m/>
    <m/>
    <m/>
    <n v="1"/>
    <m/>
    <m/>
    <m/>
    <m/>
    <m/>
    <m/>
    <m/>
    <m/>
    <m/>
    <m/>
    <m/>
    <m/>
    <m/>
    <m/>
    <m/>
    <m/>
    <m/>
    <m/>
    <m/>
    <m/>
    <m/>
    <m/>
    <m/>
    <m/>
    <m/>
    <m/>
    <m/>
    <m/>
    <m/>
    <m/>
    <m/>
    <m/>
    <m/>
    <m/>
    <m/>
    <m/>
    <m/>
    <m/>
    <m/>
    <m/>
    <m/>
    <m/>
    <m/>
    <m/>
    <m/>
    <m/>
    <m/>
    <m/>
    <m/>
    <m/>
    <m/>
    <m/>
    <m/>
    <m/>
    <m/>
    <m/>
    <m/>
    <m/>
    <m/>
    <m/>
    <m/>
    <m/>
    <m/>
    <m/>
    <m/>
    <m/>
    <m/>
    <m/>
    <m/>
    <m/>
    <m/>
    <m/>
    <m/>
    <m/>
    <m/>
    <m/>
    <m/>
    <m/>
    <m/>
    <m/>
    <m/>
    <m/>
    <m/>
    <m/>
    <m/>
    <m/>
    <x v="0"/>
    <x v="0"/>
    <s v="DUWT0021"/>
    <s v="k6t3OujWMwz"/>
    <s v="Allocated"/>
    <s v="Address Not Found (NC_ANF)"/>
    <s v="Customer residence address is not found "/>
    <d v="2026-07-03T00:00:00"/>
    <m/>
    <m/>
    <m/>
    <m/>
    <m/>
    <n v="5371"/>
    <n v="10564"/>
  </r>
  <r>
    <n v="467274517"/>
    <s v="RAM HARIBHAU MADGE"/>
    <s v="ONLINE"/>
    <x v="3"/>
    <n v="5000"/>
    <m/>
    <m/>
    <m/>
    <n v="4795"/>
    <n v="4795"/>
    <n v="4898"/>
    <n v="4590"/>
    <x v="0"/>
    <x v="0"/>
    <x v="0"/>
    <x v="8"/>
    <n v="72411"/>
    <n v="103"/>
    <n v="0"/>
    <n v="2760"/>
    <s v="-"/>
    <n v="7.4696621761182552E-2"/>
    <n v="3.8138663056479735E-3"/>
    <x v="0"/>
    <s v="PTP"/>
    <s v="-"/>
    <s v="PTP"/>
    <m/>
    <n v="16"/>
    <s v="CAVA"/>
    <m/>
    <s v="-"/>
    <m/>
    <s v="TAKAVE"/>
    <m/>
    <m/>
    <m/>
    <n v="7658"/>
    <n v="72411"/>
    <n v="26"/>
    <n v="25"/>
    <s v="STABLE"/>
    <m/>
    <m/>
    <m/>
    <m/>
    <s v="REGULAR"/>
    <s v="MH14MX6027"/>
    <s v="SPLENDOR PLUS I3S BS6 FI DRUM SELF"/>
    <d v="2025-11-12T00:00:00"/>
    <n v="24"/>
    <x v="1"/>
    <x v="1"/>
    <m/>
    <m/>
    <m/>
    <m/>
    <m/>
    <m/>
    <m/>
    <m/>
    <m/>
    <m/>
    <m/>
    <m/>
    <m/>
    <m/>
    <m/>
    <m/>
    <m/>
    <m/>
    <m/>
    <m/>
    <m/>
    <m/>
    <m/>
    <m/>
    <m/>
    <m/>
    <m/>
    <m/>
    <m/>
    <m/>
    <m/>
    <n v="1"/>
    <m/>
    <m/>
    <m/>
    <m/>
    <m/>
    <n v="2"/>
    <m/>
    <m/>
    <m/>
    <m/>
    <m/>
    <m/>
    <m/>
    <m/>
    <m/>
    <m/>
    <m/>
    <m/>
    <m/>
    <m/>
    <n v="1"/>
    <m/>
    <m/>
    <m/>
    <m/>
    <m/>
    <m/>
    <m/>
    <m/>
    <m/>
    <m/>
    <m/>
    <m/>
    <m/>
    <m/>
    <m/>
    <m/>
    <m/>
    <m/>
    <m/>
    <m/>
    <m/>
    <m/>
    <m/>
    <m/>
    <m/>
    <m/>
    <m/>
    <m/>
    <m/>
    <m/>
    <m/>
    <m/>
    <m/>
    <m/>
    <m/>
    <m/>
    <m/>
    <m/>
    <m/>
    <m/>
    <m/>
    <x v="4"/>
    <x v="0"/>
    <s v="ZBHT0013"/>
    <m/>
    <m/>
    <m/>
    <m/>
    <m/>
    <m/>
    <m/>
    <m/>
    <m/>
    <m/>
    <n v="4898"/>
    <n v="9590"/>
  </r>
  <r>
    <n v="465922492"/>
    <s v="ROHINI AMIT GAIKWAD"/>
    <s v="ONLINE"/>
    <x v="13"/>
    <n v="60"/>
    <m/>
    <m/>
    <m/>
    <n v="3838"/>
    <n v="7575"/>
    <n v="4055"/>
    <n v="11353"/>
    <x v="1"/>
    <x v="0"/>
    <x v="0"/>
    <x v="2"/>
    <n v="72244"/>
    <n v="318"/>
    <n v="0"/>
    <n v="5848"/>
    <s v="06.06.26"/>
    <n v="0.39560974164620505"/>
    <n v="1.3432346058377115E-2"/>
    <x v="0"/>
    <s v="PTP"/>
    <s v="-"/>
    <s v="PTP"/>
    <m/>
    <n v="30"/>
    <s v="CAVA"/>
    <m/>
    <s v="-"/>
    <m/>
    <s v="DAPODI"/>
    <m/>
    <m/>
    <m/>
    <n v="13741"/>
    <n v="72244"/>
    <n v="57"/>
    <n v="86"/>
    <s v="FLOW"/>
    <m/>
    <m/>
    <m/>
    <m/>
    <s v="REGULAR"/>
    <s v="MH14MJ1078"/>
    <s v="HONDA ACTIVA DLX 2B"/>
    <d v="2025-04-15T00:00:00"/>
    <n v="36"/>
    <x v="1"/>
    <x v="1"/>
    <m/>
    <m/>
    <m/>
    <m/>
    <m/>
    <m/>
    <m/>
    <m/>
    <m/>
    <m/>
    <m/>
    <m/>
    <m/>
    <m/>
    <m/>
    <m/>
    <m/>
    <m/>
    <m/>
    <m/>
    <m/>
    <m/>
    <m/>
    <m/>
    <m/>
    <m/>
    <m/>
    <m/>
    <m/>
    <m/>
    <m/>
    <n v="1"/>
    <m/>
    <m/>
    <m/>
    <m/>
    <m/>
    <m/>
    <m/>
    <m/>
    <n v="2"/>
    <m/>
    <m/>
    <m/>
    <m/>
    <m/>
    <m/>
    <m/>
    <m/>
    <m/>
    <m/>
    <m/>
    <m/>
    <m/>
    <m/>
    <m/>
    <m/>
    <m/>
    <m/>
    <m/>
    <m/>
    <m/>
    <m/>
    <m/>
    <m/>
    <m/>
    <m/>
    <m/>
    <m/>
    <m/>
    <m/>
    <m/>
    <m/>
    <m/>
    <m/>
    <m/>
    <m/>
    <m/>
    <m/>
    <m/>
    <m/>
    <m/>
    <m/>
    <m/>
    <m/>
    <m/>
    <m/>
    <m/>
    <m/>
    <m/>
    <m/>
    <m/>
    <m/>
    <m/>
    <x v="1"/>
    <x v="0"/>
    <s v="ZBHT0009"/>
    <m/>
    <m/>
    <m/>
    <m/>
    <m/>
    <m/>
    <m/>
    <m/>
    <m/>
    <m/>
    <n v="4055"/>
    <n v="11413"/>
  </r>
  <r>
    <n v="467279658"/>
    <s v="SAIFULLAH"/>
    <m/>
    <x v="2"/>
    <m/>
    <m/>
    <m/>
    <m/>
    <n v="4084"/>
    <n v="20420"/>
    <n v="4960"/>
    <n v="24504"/>
    <x v="4"/>
    <x v="1"/>
    <x v="1"/>
    <x v="12"/>
    <n v="71794"/>
    <n v="876"/>
    <n v="0"/>
    <n v="2696.84"/>
    <s v="FLOW"/>
    <n v="0.32632157533588135"/>
    <n v="3.2092408685868469E-2"/>
    <x v="1"/>
    <s v="NC"/>
    <s v="NC"/>
    <s v="NC"/>
    <s v="Add not found"/>
    <m/>
    <s v="CNAVNA"/>
    <m/>
    <s v="ELG"/>
    <m/>
    <s v="JAMBE"/>
    <m/>
    <m/>
    <m/>
    <n v="20420"/>
    <n v="71794"/>
    <n v="146"/>
    <n v="175"/>
    <s v="FLOW"/>
    <m/>
    <m/>
    <m/>
    <m/>
    <s v="NPA"/>
    <s v="MH14MX5322"/>
    <s v="SPLENDOR PLUS I3S BS6 FI DRUM SELF"/>
    <d v="2025-11-13T00:00:00"/>
    <n v="24"/>
    <x v="0"/>
    <x v="0"/>
    <m/>
    <m/>
    <m/>
    <m/>
    <m/>
    <m/>
    <m/>
    <m/>
    <m/>
    <m/>
    <n v="1"/>
    <m/>
    <m/>
    <m/>
    <m/>
    <m/>
    <m/>
    <m/>
    <m/>
    <m/>
    <m/>
    <m/>
    <m/>
    <m/>
    <m/>
    <m/>
    <m/>
    <m/>
    <m/>
    <m/>
    <m/>
    <m/>
    <m/>
    <m/>
    <m/>
    <m/>
    <m/>
    <m/>
    <m/>
    <m/>
    <m/>
    <m/>
    <m/>
    <m/>
    <m/>
    <m/>
    <m/>
    <m/>
    <m/>
    <m/>
    <m/>
    <m/>
    <m/>
    <m/>
    <m/>
    <m/>
    <m/>
    <m/>
    <m/>
    <m/>
    <m/>
    <m/>
    <m/>
    <m/>
    <m/>
    <m/>
    <m/>
    <m/>
    <m/>
    <m/>
    <m/>
    <m/>
    <m/>
    <m/>
    <m/>
    <m/>
    <m/>
    <m/>
    <m/>
    <m/>
    <m/>
    <m/>
    <m/>
    <m/>
    <m/>
    <m/>
    <m/>
    <m/>
    <m/>
    <m/>
    <m/>
    <m/>
    <m/>
    <m/>
    <x v="0"/>
    <x v="0"/>
    <s v="DUWT0030"/>
    <s v="k25NZ4LbE7"/>
    <s v="Allocated"/>
    <s v="Address Not Found (NC_ANF)"/>
    <s v="Address not found "/>
    <d v="2026-07-04T00:00:00"/>
    <m/>
    <m/>
    <m/>
    <m/>
    <m/>
    <n v="4960"/>
    <n v="24504"/>
  </r>
  <r>
    <n v="464515656"/>
    <s v="SALMAN USUF KHAN"/>
    <m/>
    <x v="2"/>
    <m/>
    <m/>
    <m/>
    <m/>
    <n v="4381"/>
    <n v="8762"/>
    <n v="4451"/>
    <n v="13143"/>
    <x v="1"/>
    <x v="1"/>
    <x v="1"/>
    <x v="6"/>
    <n v="71259"/>
    <n v="70"/>
    <n v="0"/>
    <n v="900"/>
    <s v="FLOW"/>
    <n v="0.10804731010202699"/>
    <n v="1.3249204747437779E-2"/>
    <x v="1"/>
    <s v="BPTP"/>
    <s v="BPTP"/>
    <s v="BPTP"/>
    <s v="Financail problem"/>
    <m/>
    <s v="CAVNA"/>
    <m/>
    <s v="ELG"/>
    <m/>
    <s v="YERWADA"/>
    <m/>
    <m/>
    <m/>
    <n v="8762"/>
    <n v="71259"/>
    <n v="57"/>
    <n v="86"/>
    <s v="FLOW"/>
    <m/>
    <m/>
    <m/>
    <m/>
    <s v="REGULAR"/>
    <s v="MH12XK8967"/>
    <s v="SUZUKI BURGMAN STREET EX"/>
    <d v="2024-10-31T00:00:00"/>
    <n v="36"/>
    <x v="0"/>
    <x v="1"/>
    <m/>
    <m/>
    <m/>
    <m/>
    <m/>
    <m/>
    <m/>
    <m/>
    <m/>
    <m/>
    <m/>
    <m/>
    <m/>
    <m/>
    <m/>
    <m/>
    <m/>
    <m/>
    <m/>
    <m/>
    <m/>
    <m/>
    <m/>
    <m/>
    <m/>
    <m/>
    <m/>
    <m/>
    <m/>
    <m/>
    <m/>
    <m/>
    <m/>
    <m/>
    <m/>
    <m/>
    <m/>
    <m/>
    <m/>
    <m/>
    <m/>
    <m/>
    <m/>
    <m/>
    <m/>
    <m/>
    <m/>
    <m/>
    <m/>
    <m/>
    <m/>
    <m/>
    <m/>
    <m/>
    <m/>
    <m/>
    <m/>
    <m/>
    <m/>
    <m/>
    <m/>
    <m/>
    <m/>
    <m/>
    <m/>
    <m/>
    <m/>
    <m/>
    <m/>
    <m/>
    <m/>
    <m/>
    <m/>
    <m/>
    <m/>
    <m/>
    <m/>
    <m/>
    <m/>
    <m/>
    <m/>
    <m/>
    <m/>
    <m/>
    <m/>
    <m/>
    <m/>
    <m/>
    <m/>
    <m/>
    <m/>
    <n v="1"/>
    <m/>
    <m/>
    <x v="0"/>
    <x v="0"/>
    <s v="ZBHT0012"/>
    <s v="B6lRbc5c69"/>
    <s v="Allocated"/>
    <s v="Left Message (LMCB)"/>
    <s v="Lm"/>
    <d v="2026-07-04T00:00:00"/>
    <m/>
    <m/>
    <m/>
    <s v="VYMO"/>
    <m/>
    <n v="4451"/>
    <n v="13143"/>
  </r>
  <r>
    <n v="464245745"/>
    <s v="SHUBHAM SHASHIKANT PANGARKAR"/>
    <m/>
    <x v="2"/>
    <m/>
    <m/>
    <m/>
    <m/>
    <n v="3850"/>
    <n v="23029"/>
    <n v="4879"/>
    <n v="26879"/>
    <x v="5"/>
    <x v="1"/>
    <x v="1"/>
    <x v="9"/>
    <n v="71123"/>
    <n v="1100"/>
    <n v="0"/>
    <n v="3600"/>
    <s v="FLOW"/>
    <n v="0.12248035329751783"/>
    <n v="3.1088030766340924E-2"/>
    <x v="1"/>
    <s v="NC"/>
    <s v="NC"/>
    <s v="NC"/>
    <s v="Add not found"/>
    <m/>
    <s v="CNAVNA"/>
    <m/>
    <s v="ELG"/>
    <m/>
    <s v="SHIRUR"/>
    <m/>
    <m/>
    <m/>
    <n v="23029"/>
    <n v="71123"/>
    <n v="177"/>
    <n v="206"/>
    <s v="FLOW"/>
    <m/>
    <m/>
    <m/>
    <m/>
    <s v="NPA"/>
    <s v="MH23BL3806"/>
    <s v="HONDA SHINE DRUM BSVI"/>
    <d v="2024-10-08T00:00:00"/>
    <n v="36"/>
    <x v="0"/>
    <x v="0"/>
    <m/>
    <m/>
    <m/>
    <m/>
    <m/>
    <m/>
    <m/>
    <n v="1"/>
    <m/>
    <m/>
    <m/>
    <m/>
    <m/>
    <m/>
    <m/>
    <m/>
    <m/>
    <m/>
    <m/>
    <m/>
    <m/>
    <m/>
    <m/>
    <m/>
    <m/>
    <m/>
    <m/>
    <m/>
    <m/>
    <m/>
    <m/>
    <m/>
    <m/>
    <m/>
    <m/>
    <m/>
    <m/>
    <m/>
    <m/>
    <m/>
    <m/>
    <m/>
    <m/>
    <m/>
    <m/>
    <m/>
    <m/>
    <m/>
    <m/>
    <m/>
    <m/>
    <m/>
    <m/>
    <m/>
    <m/>
    <m/>
    <m/>
    <m/>
    <m/>
    <m/>
    <m/>
    <m/>
    <m/>
    <m/>
    <m/>
    <m/>
    <m/>
    <m/>
    <m/>
    <m/>
    <m/>
    <m/>
    <m/>
    <m/>
    <m/>
    <m/>
    <m/>
    <m/>
    <m/>
    <m/>
    <m/>
    <m/>
    <m/>
    <m/>
    <m/>
    <m/>
    <m/>
    <m/>
    <m/>
    <m/>
    <m/>
    <m/>
    <m/>
    <m/>
    <x v="0"/>
    <x v="0"/>
    <s v="ZBHT0024"/>
    <s v="k6QpOKYGi7"/>
    <s v="Allocated"/>
    <s v="Address Not Found (NC_ANF)"/>
    <s v="Customer address not found "/>
    <d v="2026-07-03T00:00:00"/>
    <m/>
    <m/>
    <m/>
    <m/>
    <m/>
    <n v="4879"/>
    <n v="26879"/>
  </r>
  <r>
    <n v="464631832"/>
    <s v="AKASH ASHOK DEVKATE"/>
    <s v="ONLINE"/>
    <x v="15"/>
    <n v="3500"/>
    <m/>
    <m/>
    <m/>
    <n v="4497"/>
    <n v="3273"/>
    <n v="3398"/>
    <n v="4270"/>
    <x v="0"/>
    <x v="0"/>
    <x v="0"/>
    <x v="0"/>
    <n v="70795"/>
    <n v="125"/>
    <n v="0"/>
    <n v="3144.77"/>
    <s v="06.06.26"/>
    <n v="2.4387670950830113E-2"/>
    <n v="3.7287520557421979E-3"/>
    <x v="0"/>
    <s v="LMCB"/>
    <s v="PAID"/>
    <s v="LMCB"/>
    <s v="Left msg with relative"/>
    <m/>
    <s v="CAVNA"/>
    <m/>
    <s v="-"/>
    <m/>
    <s v="CHINCHWAD"/>
    <m/>
    <m/>
    <m/>
    <n v="6542.77"/>
    <n v="70795"/>
    <n v="26"/>
    <n v="25"/>
    <s v="STABLE"/>
    <m/>
    <m/>
    <m/>
    <m/>
    <s v="REGULAR"/>
    <s v="MH14MA0362"/>
    <s v="BAJAJ FREEDOM 125 NG04 DRUM LED"/>
    <d v="2024-11-10T00:00:00"/>
    <n v="36"/>
    <x v="1"/>
    <x v="0"/>
    <m/>
    <m/>
    <m/>
    <m/>
    <m/>
    <m/>
    <m/>
    <m/>
    <m/>
    <m/>
    <m/>
    <m/>
    <m/>
    <m/>
    <m/>
    <m/>
    <m/>
    <m/>
    <m/>
    <m/>
    <m/>
    <m/>
    <m/>
    <m/>
    <m/>
    <m/>
    <m/>
    <m/>
    <m/>
    <m/>
    <m/>
    <n v="1"/>
    <m/>
    <m/>
    <m/>
    <m/>
    <m/>
    <m/>
    <m/>
    <m/>
    <m/>
    <m/>
    <m/>
    <m/>
    <m/>
    <m/>
    <m/>
    <m/>
    <m/>
    <m/>
    <m/>
    <m/>
    <m/>
    <m/>
    <m/>
    <m/>
    <m/>
    <m/>
    <m/>
    <m/>
    <m/>
    <m/>
    <m/>
    <m/>
    <m/>
    <m/>
    <m/>
    <m/>
    <m/>
    <m/>
    <m/>
    <m/>
    <m/>
    <n v="2"/>
    <m/>
    <m/>
    <m/>
    <m/>
    <m/>
    <m/>
    <m/>
    <m/>
    <m/>
    <m/>
    <m/>
    <m/>
    <m/>
    <m/>
    <m/>
    <m/>
    <m/>
    <m/>
    <m/>
    <m/>
    <x v="1"/>
    <x v="0"/>
    <s v="ZBHT0011"/>
    <m/>
    <m/>
    <m/>
    <m/>
    <m/>
    <m/>
    <m/>
    <m/>
    <m/>
    <m/>
    <n v="3398"/>
    <n v="7770"/>
  </r>
  <r>
    <n v="466683939"/>
    <s v="AVINASH KALURAM WAGH"/>
    <s v="COLLECT"/>
    <x v="24"/>
    <n v="3500"/>
    <m/>
    <m/>
    <m/>
    <n v="3424"/>
    <n v="3424"/>
    <n v="3480"/>
    <n v="3348"/>
    <x v="0"/>
    <x v="0"/>
    <x v="0"/>
    <x v="9"/>
    <n v="70534"/>
    <n v="56"/>
    <n v="0"/>
    <n v="3109"/>
    <s v="-"/>
    <n v="4.4327162918600602E-2"/>
    <n v="3.7150052616670695E-3"/>
    <x v="0"/>
    <s v="PAID"/>
    <s v="-"/>
    <s v="PAID"/>
    <m/>
    <m/>
    <m/>
    <m/>
    <s v="-"/>
    <m/>
    <s v="SHIRUR"/>
    <m/>
    <m/>
    <m/>
    <n v="3424"/>
    <n v="70534"/>
    <n v="26"/>
    <n v="25"/>
    <s v="STABLE"/>
    <m/>
    <m/>
    <m/>
    <m/>
    <s v="REGULAR"/>
    <s v="MH12YP0703"/>
    <s v="HONDA SHINE DISC BSVI"/>
    <d v="2025-08-12T00:00:00"/>
    <n v="36"/>
    <x v="0"/>
    <x v="0"/>
    <m/>
    <m/>
    <m/>
    <m/>
    <m/>
    <m/>
    <m/>
    <m/>
    <m/>
    <m/>
    <n v="3"/>
    <m/>
    <m/>
    <m/>
    <m/>
    <m/>
    <m/>
    <m/>
    <m/>
    <m/>
    <m/>
    <m/>
    <m/>
    <m/>
    <m/>
    <m/>
    <m/>
    <m/>
    <m/>
    <m/>
    <m/>
    <m/>
    <m/>
    <m/>
    <m/>
    <m/>
    <m/>
    <m/>
    <m/>
    <m/>
    <m/>
    <m/>
    <m/>
    <m/>
    <m/>
    <m/>
    <m/>
    <m/>
    <m/>
    <m/>
    <m/>
    <m/>
    <m/>
    <m/>
    <m/>
    <m/>
    <m/>
    <m/>
    <m/>
    <m/>
    <m/>
    <m/>
    <m/>
    <m/>
    <m/>
    <m/>
    <m/>
    <m/>
    <m/>
    <m/>
    <m/>
    <m/>
    <m/>
    <m/>
    <m/>
    <m/>
    <m/>
    <m/>
    <m/>
    <m/>
    <m/>
    <m/>
    <m/>
    <m/>
    <m/>
    <m/>
    <m/>
    <m/>
    <m/>
    <m/>
    <m/>
    <m/>
    <m/>
    <m/>
    <x v="1"/>
    <x v="0"/>
    <s v="ZBHT0024"/>
    <s v="k6kmGBr8otS"/>
    <s v="Allocated"/>
    <s v="Payment (PAID)"/>
    <s v="Payment (PAID)"/>
    <d v="2026-07-04T00:00:00"/>
    <m/>
    <m/>
    <m/>
    <m/>
    <m/>
    <n v="3480"/>
    <n v="6848"/>
  </r>
  <r>
    <n v="464416298"/>
    <s v="SHILA PRATHAMESH KAKADE"/>
    <s v="ONLINE"/>
    <x v="5"/>
    <n v="3500"/>
    <m/>
    <m/>
    <m/>
    <n v="3005"/>
    <n v="2490"/>
    <n v="2560"/>
    <n v="1995"/>
    <x v="0"/>
    <x v="0"/>
    <x v="0"/>
    <x v="10"/>
    <n v="70480"/>
    <n v="70"/>
    <n v="0"/>
    <n v="2250"/>
    <s v="12.06.26"/>
    <n v="5.0067517268889104E-2"/>
    <n v="3.7121610973756638E-3"/>
    <x v="0"/>
    <s v="MPTP"/>
    <s v="PAID"/>
    <s v="MPTP"/>
    <s v="Shifted to otur"/>
    <n v="25"/>
    <s v="CAVNA"/>
    <m/>
    <s v="-"/>
    <m/>
    <s v="PIMPAL WANDI"/>
    <m/>
    <m/>
    <m/>
    <n v="4810"/>
    <n v="70480"/>
    <n v="26"/>
    <n v="25"/>
    <s v="STABLE"/>
    <m/>
    <m/>
    <m/>
    <m/>
    <s v="REGULAR"/>
    <s v="MH14LW8546"/>
    <s v="HONDA ACTIVA 125 DRUM ALLOY BSVI"/>
    <d v="2024-10-23T00:00:00"/>
    <n v="48"/>
    <x v="1"/>
    <x v="0"/>
    <m/>
    <m/>
    <m/>
    <m/>
    <m/>
    <m/>
    <m/>
    <m/>
    <m/>
    <m/>
    <m/>
    <m/>
    <m/>
    <m/>
    <m/>
    <m/>
    <m/>
    <m/>
    <m/>
    <m/>
    <m/>
    <m/>
    <m/>
    <m/>
    <m/>
    <m/>
    <m/>
    <m/>
    <m/>
    <m/>
    <m/>
    <m/>
    <m/>
    <m/>
    <n v="2"/>
    <m/>
    <m/>
    <m/>
    <m/>
    <m/>
    <m/>
    <m/>
    <m/>
    <m/>
    <m/>
    <m/>
    <m/>
    <m/>
    <m/>
    <m/>
    <m/>
    <m/>
    <m/>
    <m/>
    <m/>
    <m/>
    <m/>
    <m/>
    <m/>
    <m/>
    <m/>
    <m/>
    <m/>
    <m/>
    <m/>
    <m/>
    <m/>
    <m/>
    <m/>
    <m/>
    <m/>
    <m/>
    <m/>
    <m/>
    <m/>
    <m/>
    <m/>
    <m/>
    <m/>
    <m/>
    <m/>
    <m/>
    <m/>
    <m/>
    <m/>
    <m/>
    <m/>
    <m/>
    <m/>
    <m/>
    <m/>
    <m/>
    <m/>
    <m/>
    <x v="3"/>
    <x v="0"/>
    <s v="ZBHT0021"/>
    <m/>
    <m/>
    <m/>
    <m/>
    <m/>
    <m/>
    <m/>
    <m/>
    <m/>
    <m/>
    <n v="2560"/>
    <n v="5495"/>
  </r>
  <r>
    <n v="463370462"/>
    <s v="NAGRAJ IRANNA MUTYAL"/>
    <s v="BRANCH"/>
    <x v="3"/>
    <n v="5700"/>
    <m/>
    <m/>
    <m/>
    <n v="5626"/>
    <n v="5566"/>
    <n v="5654"/>
    <n v="5492"/>
    <x v="0"/>
    <x v="0"/>
    <x v="0"/>
    <x v="14"/>
    <n v="70251"/>
    <n v="88"/>
    <n v="0"/>
    <n v="6550"/>
    <s v="12.06.26"/>
    <n v="0.15921050842387241"/>
    <n v="3.7000997339917386E-3"/>
    <x v="0"/>
    <s v="PAID"/>
    <s v="PAID"/>
    <s v="PAID"/>
    <m/>
    <m/>
    <m/>
    <m/>
    <s v="-"/>
    <m/>
    <s v="DEHU ROAD"/>
    <m/>
    <m/>
    <m/>
    <n v="12204"/>
    <n v="70251"/>
    <n v="26"/>
    <n v="25"/>
    <s v="STABLE"/>
    <m/>
    <m/>
    <m/>
    <m/>
    <s v="REGULAR"/>
    <s v="MH14LR6042"/>
    <s v="PIAGGIO VESPA SXL 149 ABS RACING 60"/>
    <d v="2024-07-02T00:00:00"/>
    <n v="36"/>
    <x v="1"/>
    <x v="1"/>
    <m/>
    <m/>
    <m/>
    <m/>
    <m/>
    <m/>
    <m/>
    <m/>
    <m/>
    <m/>
    <m/>
    <m/>
    <m/>
    <m/>
    <m/>
    <m/>
    <m/>
    <m/>
    <m/>
    <m/>
    <m/>
    <m/>
    <m/>
    <m/>
    <m/>
    <m/>
    <m/>
    <m/>
    <m/>
    <m/>
    <m/>
    <m/>
    <m/>
    <m/>
    <m/>
    <m/>
    <m/>
    <n v="1"/>
    <m/>
    <m/>
    <m/>
    <m/>
    <m/>
    <m/>
    <m/>
    <m/>
    <m/>
    <m/>
    <m/>
    <m/>
    <m/>
    <m/>
    <m/>
    <m/>
    <m/>
    <m/>
    <m/>
    <m/>
    <n v="2"/>
    <m/>
    <m/>
    <m/>
    <m/>
    <m/>
    <m/>
    <m/>
    <m/>
    <m/>
    <m/>
    <m/>
    <m/>
    <m/>
    <m/>
    <m/>
    <m/>
    <m/>
    <m/>
    <m/>
    <m/>
    <m/>
    <m/>
    <m/>
    <m/>
    <m/>
    <m/>
    <m/>
    <m/>
    <m/>
    <m/>
    <m/>
    <m/>
    <m/>
    <m/>
    <m/>
    <x v="1"/>
    <x v="0"/>
    <s v="DUWT0027"/>
    <m/>
    <m/>
    <m/>
    <m/>
    <m/>
    <m/>
    <m/>
    <m/>
    <m/>
    <m/>
    <n v="5654"/>
    <n v="11192"/>
  </r>
  <r>
    <n v="467312870"/>
    <s v="LAXMAN MANIRAM JOSHI"/>
    <m/>
    <x v="2"/>
    <m/>
    <m/>
    <m/>
    <m/>
    <n v="9394"/>
    <n v="28134"/>
    <n v="10123"/>
    <n v="37528"/>
    <x v="3"/>
    <x v="1"/>
    <x v="1"/>
    <x v="12"/>
    <n v="70047"/>
    <n v="777"/>
    <n v="0"/>
    <n v="2250"/>
    <s v="08.06.26"/>
    <n v="0.42983112834736509"/>
    <n v="2.2434161156025822E-2"/>
    <x v="1"/>
    <s v="NC"/>
    <s v="PAID"/>
    <s v="NC"/>
    <s v="Add not found"/>
    <m/>
    <s v="CNAVNA"/>
    <m/>
    <s v="ELG"/>
    <m/>
    <s v="MARUNJI"/>
    <m/>
    <m/>
    <m/>
    <n v="28134"/>
    <n v="70047"/>
    <n v="82"/>
    <n v="111"/>
    <s v="FLOW"/>
    <m/>
    <m/>
    <m/>
    <m/>
    <s v="REGULAR"/>
    <s v="MH14MY0638"/>
    <s v="HONDA ACTIVA 125 DISC 2B"/>
    <d v="2025-11-20T00:00:00"/>
    <n v="12"/>
    <x v="0"/>
    <x v="0"/>
    <m/>
    <m/>
    <m/>
    <m/>
    <n v="1"/>
    <m/>
    <m/>
    <m/>
    <m/>
    <m/>
    <m/>
    <m/>
    <m/>
    <m/>
    <m/>
    <m/>
    <m/>
    <m/>
    <m/>
    <m/>
    <m/>
    <m/>
    <m/>
    <m/>
    <m/>
    <m/>
    <m/>
    <m/>
    <m/>
    <m/>
    <m/>
    <m/>
    <m/>
    <m/>
    <m/>
    <m/>
    <m/>
    <m/>
    <m/>
    <m/>
    <m/>
    <m/>
    <m/>
    <n v="2"/>
    <m/>
    <m/>
    <m/>
    <m/>
    <m/>
    <m/>
    <m/>
    <m/>
    <m/>
    <m/>
    <m/>
    <m/>
    <m/>
    <m/>
    <m/>
    <m/>
    <m/>
    <m/>
    <m/>
    <m/>
    <m/>
    <m/>
    <m/>
    <m/>
    <m/>
    <m/>
    <m/>
    <m/>
    <m/>
    <m/>
    <m/>
    <m/>
    <m/>
    <m/>
    <m/>
    <m/>
    <m/>
    <m/>
    <m/>
    <m/>
    <m/>
    <m/>
    <m/>
    <m/>
    <m/>
    <m/>
    <m/>
    <m/>
    <m/>
    <m/>
    <x v="1"/>
    <x v="0"/>
    <s v="DUWT0030"/>
    <s v="koiWeMh-Wq7"/>
    <s v="Allocated"/>
    <s v="Address Not Found (NC_ANF)"/>
    <s v="Address not found "/>
    <d v="2026-07-02T00:00:00"/>
    <m/>
    <m/>
    <m/>
    <m/>
    <m/>
    <n v="10123"/>
    <n v="37528"/>
  </r>
  <r>
    <n v="463722151"/>
    <s v="MANISH KUMAR SINGH"/>
    <m/>
    <x v="2"/>
    <m/>
    <m/>
    <m/>
    <s v="BANK STABLE 13"/>
    <n v="5237"/>
    <n v="5237"/>
    <n v="5240"/>
    <n v="10474"/>
    <x v="0"/>
    <x v="2"/>
    <x v="1"/>
    <x v="5"/>
    <n v="69988"/>
    <n v="3"/>
    <n v="0"/>
    <n v="2170.9899999999998"/>
    <s v="-"/>
    <n v="8.4397189564422798E-2"/>
    <n v="3.6862476004984102E-3"/>
    <x v="2"/>
    <s v="PAID"/>
    <s v="-"/>
    <s v="PAID"/>
    <m/>
    <m/>
    <m/>
    <m/>
    <s v="-"/>
    <m/>
    <s v="CHAKAN"/>
    <m/>
    <m/>
    <m/>
    <n v="7410.99"/>
    <n v="69988"/>
    <n v="26"/>
    <n v="0"/>
    <s v="RB"/>
    <m/>
    <m/>
    <m/>
    <m/>
    <s v="REGULAR"/>
    <s v="MH14LT2971"/>
    <s v="BAJAJ PULSAR N 150 TD"/>
    <d v="2024-08-12T00:00:00"/>
    <n v="36"/>
    <x v="1"/>
    <x v="0"/>
    <m/>
    <m/>
    <m/>
    <m/>
    <m/>
    <m/>
    <m/>
    <m/>
    <m/>
    <m/>
    <m/>
    <m/>
    <m/>
    <m/>
    <m/>
    <m/>
    <m/>
    <m/>
    <m/>
    <m/>
    <m/>
    <m/>
    <m/>
    <m/>
    <m/>
    <m/>
    <m/>
    <m/>
    <m/>
    <m/>
    <m/>
    <m/>
    <m/>
    <m/>
    <m/>
    <m/>
    <m/>
    <m/>
    <m/>
    <m/>
    <m/>
    <m/>
    <m/>
    <m/>
    <m/>
    <m/>
    <m/>
    <m/>
    <m/>
    <m/>
    <m/>
    <m/>
    <m/>
    <m/>
    <m/>
    <m/>
    <m/>
    <m/>
    <m/>
    <m/>
    <m/>
    <m/>
    <m/>
    <m/>
    <m/>
    <m/>
    <m/>
    <m/>
    <m/>
    <m/>
    <m/>
    <m/>
    <m/>
    <m/>
    <m/>
    <m/>
    <m/>
    <m/>
    <m/>
    <m/>
    <m/>
    <m/>
    <m/>
    <m/>
    <m/>
    <m/>
    <m/>
    <m/>
    <m/>
    <m/>
    <m/>
    <n v="1"/>
    <m/>
    <m/>
    <x v="0"/>
    <x v="0"/>
    <s v="DUWT0017"/>
    <m/>
    <m/>
    <m/>
    <m/>
    <m/>
    <m/>
    <m/>
    <m/>
    <m/>
    <m/>
    <n v="5240"/>
    <n v="10474"/>
  </r>
  <r>
    <n v="462498267"/>
    <s v="JITENDRA DNYANESHWER TAMBE"/>
    <s v="COLLECT"/>
    <x v="10"/>
    <n v="5000"/>
    <m/>
    <m/>
    <m/>
    <n v="4659"/>
    <n v="4321.5"/>
    <n v="4417.5"/>
    <n v="3980.5"/>
    <x v="0"/>
    <x v="0"/>
    <x v="0"/>
    <x v="10"/>
    <n v="69578"/>
    <n v="96"/>
    <n v="0"/>
    <n v="6300"/>
    <s v="STABLE"/>
    <n v="4.942675534243425E-2"/>
    <n v="3.6646530197673656E-3"/>
    <x v="0"/>
    <s v="BPTP"/>
    <s v="PAID"/>
    <s v="BPTP"/>
    <s v="Financail problem"/>
    <n v="26"/>
    <s v="CAVA"/>
    <m/>
    <s v="-"/>
    <m/>
    <s v="OTUR"/>
    <m/>
    <m/>
    <m/>
    <n v="4321.5"/>
    <n v="69578"/>
    <n v="26"/>
    <n v="55"/>
    <s v="FLOW"/>
    <m/>
    <m/>
    <m/>
    <m/>
    <s v="REGULAR"/>
    <s v="MH14LN2388"/>
    <s v="HONDA UNICORN 160 BSVI"/>
    <d v="2024-04-08T00:00:00"/>
    <n v="42"/>
    <x v="0"/>
    <x v="0"/>
    <m/>
    <m/>
    <m/>
    <m/>
    <m/>
    <m/>
    <m/>
    <m/>
    <m/>
    <m/>
    <m/>
    <m/>
    <m/>
    <m/>
    <m/>
    <m/>
    <n v="1"/>
    <m/>
    <m/>
    <m/>
    <m/>
    <m/>
    <m/>
    <m/>
    <m/>
    <m/>
    <m/>
    <m/>
    <m/>
    <m/>
    <m/>
    <m/>
    <m/>
    <m/>
    <m/>
    <m/>
    <m/>
    <m/>
    <m/>
    <m/>
    <m/>
    <m/>
    <m/>
    <m/>
    <m/>
    <m/>
    <m/>
    <m/>
    <m/>
    <m/>
    <m/>
    <m/>
    <m/>
    <m/>
    <m/>
    <m/>
    <m/>
    <m/>
    <m/>
    <m/>
    <m/>
    <m/>
    <m/>
    <m/>
    <m/>
    <m/>
    <m/>
    <m/>
    <m/>
    <m/>
    <m/>
    <m/>
    <m/>
    <m/>
    <m/>
    <m/>
    <m/>
    <m/>
    <m/>
    <m/>
    <m/>
    <m/>
    <m/>
    <m/>
    <m/>
    <m/>
    <m/>
    <m/>
    <n v="2"/>
    <m/>
    <m/>
    <m/>
    <m/>
    <m/>
    <x v="1"/>
    <x v="0"/>
    <s v="ZBHT0021"/>
    <s v="G6keZBrsEJ7"/>
    <s v="Allocated"/>
    <s v="Left Message (LMCB)"/>
    <s v="Lmcb brother "/>
    <d v="2026-07-06T00:00:00"/>
    <m/>
    <m/>
    <m/>
    <m/>
    <m/>
    <n v="4417.5"/>
    <n v="8980.5"/>
  </r>
  <r>
    <n v="467095115"/>
    <s v="REKHA GORAKSHA CHAVAN"/>
    <s v="ONLINE"/>
    <x v="12"/>
    <n v="6075"/>
    <m/>
    <m/>
    <m/>
    <n v="5978"/>
    <n v="17837"/>
    <n v="6453"/>
    <n v="17740"/>
    <x v="3"/>
    <x v="0"/>
    <x v="0"/>
    <x v="5"/>
    <n v="69554"/>
    <n v="572"/>
    <n v="0"/>
    <n v="1800"/>
    <s v="02.06.26"/>
    <n v="0.94604262727656041"/>
    <n v="2.227626657881451E-2"/>
    <x v="0"/>
    <s v="NC"/>
    <s v="PAID"/>
    <s v="NC"/>
    <s v="Shifted"/>
    <m/>
    <s v="CAVNA"/>
    <m/>
    <s v="ELG"/>
    <m/>
    <s v="CHAKAN"/>
    <m/>
    <m/>
    <m/>
    <n v="17837"/>
    <n v="69554"/>
    <n v="87"/>
    <n v="86"/>
    <s v="STABLE"/>
    <m/>
    <m/>
    <m/>
    <m/>
    <s v="REGULAR"/>
    <s v="MH14MX3953"/>
    <s v="HONDA ACTIVA 110 SMART 2 B"/>
    <d v="2025-10-16T00:00:00"/>
    <n v="18"/>
    <x v="0"/>
    <x v="0"/>
    <m/>
    <m/>
    <m/>
    <m/>
    <m/>
    <m/>
    <m/>
    <m/>
    <m/>
    <m/>
    <n v="1"/>
    <m/>
    <m/>
    <m/>
    <m/>
    <m/>
    <m/>
    <m/>
    <m/>
    <m/>
    <m/>
    <m/>
    <m/>
    <m/>
    <m/>
    <m/>
    <m/>
    <m/>
    <m/>
    <m/>
    <m/>
    <m/>
    <m/>
    <m/>
    <m/>
    <m/>
    <m/>
    <m/>
    <m/>
    <m/>
    <m/>
    <m/>
    <m/>
    <m/>
    <m/>
    <m/>
    <m/>
    <m/>
    <m/>
    <m/>
    <m/>
    <m/>
    <m/>
    <m/>
    <m/>
    <m/>
    <m/>
    <m/>
    <m/>
    <m/>
    <m/>
    <m/>
    <m/>
    <m/>
    <m/>
    <m/>
    <m/>
    <m/>
    <m/>
    <m/>
    <m/>
    <m/>
    <m/>
    <m/>
    <m/>
    <m/>
    <m/>
    <m/>
    <m/>
    <m/>
    <m/>
    <m/>
    <m/>
    <m/>
    <m/>
    <m/>
    <m/>
    <m/>
    <m/>
    <m/>
    <m/>
    <m/>
    <m/>
    <m/>
    <x v="0"/>
    <x v="0"/>
    <s v="DUWT0017"/>
    <s v="AoLMOoSODwm"/>
    <s v="Allocated"/>
    <s v="Shifted (NC_SFTD)"/>
    <s v="Customer shifted from residence address as per neighbor "/>
    <d v="2026-07-04T00:00:00"/>
    <m/>
    <m/>
    <m/>
    <s v="VYMO"/>
    <m/>
    <n v="6453"/>
    <n v="23815"/>
  </r>
  <r>
    <n v="461473155"/>
    <s v="BALKRISHNA HARIBHAU UMALE"/>
    <m/>
    <x v="2"/>
    <m/>
    <m/>
    <m/>
    <s v="BANK STABLE 16"/>
    <n v="4025"/>
    <n v="4025"/>
    <n v="4095"/>
    <n v="8050"/>
    <x v="0"/>
    <x v="0"/>
    <x v="1"/>
    <x v="3"/>
    <n v="69525.55"/>
    <n v="70"/>
    <n v="0"/>
    <n v="1333"/>
    <s v="-"/>
    <n v="7.3980647581828776E-2"/>
    <n v="3.6618904935250651E-3"/>
    <x v="0"/>
    <s v="MPTP"/>
    <s v="-"/>
    <s v="MPTP"/>
    <s v="Shifted"/>
    <n v="15"/>
    <s v="CAVNA"/>
    <m/>
    <s v="-"/>
    <m/>
    <s v="KHADAKI"/>
    <m/>
    <m/>
    <m/>
    <n v="5428"/>
    <n v="69525.55"/>
    <n v="26"/>
    <n v="25"/>
    <s v="STABLE"/>
    <m/>
    <m/>
    <m/>
    <m/>
    <s v="REGULAR"/>
    <s v="MH12WH3693"/>
    <s v="BAJAJ PULSAR NS 200 ABS"/>
    <d v="2024-01-11T00:00:00"/>
    <n v="48"/>
    <x v="1"/>
    <x v="0"/>
    <m/>
    <m/>
    <m/>
    <m/>
    <m/>
    <m/>
    <m/>
    <m/>
    <m/>
    <m/>
    <m/>
    <m/>
    <m/>
    <m/>
    <m/>
    <m/>
    <m/>
    <m/>
    <m/>
    <m/>
    <m/>
    <m/>
    <m/>
    <m/>
    <m/>
    <m/>
    <m/>
    <m/>
    <m/>
    <m/>
    <m/>
    <n v="1"/>
    <m/>
    <m/>
    <m/>
    <m/>
    <m/>
    <m/>
    <m/>
    <m/>
    <m/>
    <m/>
    <m/>
    <m/>
    <m/>
    <m/>
    <m/>
    <m/>
    <m/>
    <m/>
    <m/>
    <m/>
    <m/>
    <m/>
    <m/>
    <m/>
    <m/>
    <m/>
    <m/>
    <m/>
    <m/>
    <m/>
    <m/>
    <m/>
    <m/>
    <m/>
    <m/>
    <m/>
    <m/>
    <m/>
    <m/>
    <m/>
    <m/>
    <m/>
    <m/>
    <m/>
    <m/>
    <m/>
    <m/>
    <m/>
    <m/>
    <m/>
    <m/>
    <m/>
    <m/>
    <m/>
    <m/>
    <m/>
    <m/>
    <m/>
    <m/>
    <m/>
    <m/>
    <m/>
    <x v="0"/>
    <x v="0"/>
    <s v="DUWT0023"/>
    <m/>
    <m/>
    <m/>
    <m/>
    <m/>
    <m/>
    <m/>
    <m/>
    <m/>
    <m/>
    <n v="4095"/>
    <n v="8050"/>
  </r>
  <r>
    <n v="463259658"/>
    <s v="ADARSH DUBEY"/>
    <s v="ONLINE"/>
    <x v="5"/>
    <n v="5830"/>
    <m/>
    <m/>
    <m/>
    <n v="5475"/>
    <n v="9336"/>
    <n v="4080"/>
    <n v="8981"/>
    <x v="1"/>
    <x v="0"/>
    <x v="0"/>
    <x v="0"/>
    <n v="68266"/>
    <n v="219"/>
    <n v="0"/>
    <n v="4895"/>
    <s v="FLOW"/>
    <n v="0.1240110326329984"/>
    <n v="1.2692715464553072E-2"/>
    <x v="0"/>
    <s v="NC"/>
    <s v="MPTP"/>
    <s v="NC"/>
    <s v="Shifted"/>
    <m/>
    <s v="CNAVNA"/>
    <m/>
    <s v="-"/>
    <m/>
    <s v="TALWADE"/>
    <m/>
    <m/>
    <m/>
    <n v="9336"/>
    <n v="68266"/>
    <n v="57"/>
    <n v="55"/>
    <s v="STABLE"/>
    <m/>
    <m/>
    <m/>
    <m/>
    <s v="REGULAR"/>
    <s v="MH14LQ8521"/>
    <s v="HUNTER 350 REBEL BLUE"/>
    <d v="2024-06-20T00:00:00"/>
    <n v="36"/>
    <x v="0"/>
    <x v="0"/>
    <m/>
    <m/>
    <m/>
    <m/>
    <m/>
    <m/>
    <m/>
    <m/>
    <m/>
    <m/>
    <m/>
    <m/>
    <m/>
    <m/>
    <m/>
    <m/>
    <m/>
    <m/>
    <m/>
    <n v="1"/>
    <m/>
    <m/>
    <n v="1"/>
    <m/>
    <m/>
    <m/>
    <m/>
    <m/>
    <m/>
    <m/>
    <m/>
    <m/>
    <m/>
    <m/>
    <m/>
    <m/>
    <m/>
    <m/>
    <m/>
    <m/>
    <m/>
    <m/>
    <m/>
    <m/>
    <m/>
    <m/>
    <m/>
    <m/>
    <m/>
    <m/>
    <m/>
    <m/>
    <m/>
    <m/>
    <m/>
    <m/>
    <m/>
    <m/>
    <m/>
    <m/>
    <m/>
    <m/>
    <m/>
    <m/>
    <m/>
    <m/>
    <m/>
    <m/>
    <m/>
    <m/>
    <m/>
    <m/>
    <m/>
    <m/>
    <m/>
    <m/>
    <m/>
    <m/>
    <m/>
    <m/>
    <m/>
    <m/>
    <m/>
    <m/>
    <m/>
    <m/>
    <m/>
    <m/>
    <m/>
    <m/>
    <m/>
    <m/>
    <m/>
    <m/>
    <x v="3"/>
    <x v="0"/>
    <s v="ZBHT0011"/>
    <s v="G2AGrBIUiuz"/>
    <s v="Allocated"/>
    <s v="Shifted (NC_SFTD)"/>
    <s v="Visit cm residence address cm shifted for a long time "/>
    <d v="2026-07-07T00:00:00"/>
    <m/>
    <m/>
    <m/>
    <m/>
    <m/>
    <n v="4080"/>
    <n v="14811"/>
  </r>
  <r>
    <n v="464733502"/>
    <s v="SHUBHANGI KESHAV KSHIRSAGAR"/>
    <s v="ONLINE"/>
    <x v="19"/>
    <n v="8610"/>
    <m/>
    <m/>
    <m/>
    <n v="4196"/>
    <n v="4196"/>
    <n v="4303"/>
    <n v="-218"/>
    <x v="0"/>
    <x v="2"/>
    <x v="0"/>
    <x v="2"/>
    <n v="67858"/>
    <n v="107"/>
    <n v="0"/>
    <n v="6205.99"/>
    <s v="23.06.26"/>
    <n v="7.3319443646987656E-2"/>
    <n v="3.5740611201151786E-3"/>
    <x v="1"/>
    <s v="PAID"/>
    <s v="MPTP"/>
    <s v="MPTP"/>
    <s v="Shifted"/>
    <n v="23"/>
    <s v="CAVNA"/>
    <m/>
    <s v="-"/>
    <m/>
    <s v="ALANDI"/>
    <m/>
    <m/>
    <m/>
    <n v="4196"/>
    <n v="67858"/>
    <n v="26"/>
    <n v="0"/>
    <s v="RB"/>
    <m/>
    <m/>
    <m/>
    <m/>
    <s v="REGULAR"/>
    <s v="MH14MB3966"/>
    <s v="HONDA ACTIVA 125 DISC BSVI"/>
    <d v="2024-11-21T00:00:00"/>
    <n v="36"/>
    <x v="0"/>
    <x v="1"/>
    <m/>
    <m/>
    <m/>
    <m/>
    <m/>
    <m/>
    <m/>
    <m/>
    <m/>
    <m/>
    <m/>
    <m/>
    <m/>
    <m/>
    <m/>
    <m/>
    <m/>
    <m/>
    <m/>
    <m/>
    <m/>
    <m/>
    <m/>
    <m/>
    <m/>
    <m/>
    <m/>
    <m/>
    <m/>
    <m/>
    <m/>
    <n v="1"/>
    <m/>
    <m/>
    <m/>
    <m/>
    <m/>
    <m/>
    <m/>
    <m/>
    <m/>
    <m/>
    <m/>
    <m/>
    <m/>
    <m/>
    <m/>
    <m/>
    <m/>
    <m/>
    <m/>
    <m/>
    <m/>
    <m/>
    <m/>
    <m/>
    <m/>
    <m/>
    <m/>
    <m/>
    <m/>
    <m/>
    <m/>
    <m/>
    <m/>
    <m/>
    <m/>
    <m/>
    <m/>
    <m/>
    <m/>
    <m/>
    <m/>
    <m/>
    <m/>
    <m/>
    <m/>
    <m/>
    <m/>
    <m/>
    <m/>
    <m/>
    <m/>
    <m/>
    <m/>
    <m/>
    <m/>
    <m/>
    <m/>
    <m/>
    <m/>
    <m/>
    <m/>
    <m/>
    <x v="0"/>
    <x v="0"/>
    <s v="ZBHT0009"/>
    <s v="k6po_7cwLcc"/>
    <s v="Allocated"/>
    <e v="#N/A"/>
    <e v="#N/A"/>
    <e v="#N/A"/>
    <m/>
    <m/>
    <m/>
    <m/>
    <m/>
    <n v="4303"/>
    <n v="8392"/>
  </r>
  <r>
    <n v="467134226"/>
    <s v="POONAM RAHUL DANGE"/>
    <s v="COLLECT"/>
    <x v="9"/>
    <n v="6000"/>
    <m/>
    <m/>
    <s v="CBC COLL"/>
    <n v="4507"/>
    <n v="4507"/>
    <n v="5407"/>
    <n v="3014"/>
    <x v="0"/>
    <x v="0"/>
    <x v="0"/>
    <x v="0"/>
    <n v="66709"/>
    <n v="900"/>
    <n v="450"/>
    <n v="450"/>
    <s v="-"/>
    <n v="2.2980113587950081E-2"/>
    <n v="3.5135436243591534E-3"/>
    <x v="0"/>
    <s v="PTP"/>
    <s v="-"/>
    <s v="PTP"/>
    <m/>
    <n v="22"/>
    <s v="CAVA"/>
    <m/>
    <s v="-"/>
    <m/>
    <s v="THERGAON"/>
    <m/>
    <m/>
    <m/>
    <n v="4507"/>
    <n v="66709"/>
    <n v="21"/>
    <n v="20"/>
    <s v="STABLE"/>
    <m/>
    <m/>
    <m/>
    <m/>
    <s v="REGULAR"/>
    <s v="MH14MW8883"/>
    <s v="SPLENDOR PLUS XTEC 2"/>
    <d v="2025-10-23T00:00:00"/>
    <n v="24"/>
    <x v="0"/>
    <x v="0"/>
    <m/>
    <m/>
    <m/>
    <m/>
    <m/>
    <m/>
    <m/>
    <n v="1"/>
    <m/>
    <m/>
    <m/>
    <m/>
    <m/>
    <m/>
    <m/>
    <m/>
    <m/>
    <m/>
    <m/>
    <m/>
    <m/>
    <m/>
    <m/>
    <m/>
    <m/>
    <m/>
    <m/>
    <m/>
    <m/>
    <m/>
    <m/>
    <m/>
    <m/>
    <m/>
    <m/>
    <m/>
    <m/>
    <n v="1"/>
    <m/>
    <m/>
    <m/>
    <m/>
    <m/>
    <m/>
    <m/>
    <m/>
    <m/>
    <m/>
    <m/>
    <m/>
    <m/>
    <m/>
    <m/>
    <m/>
    <m/>
    <m/>
    <m/>
    <m/>
    <m/>
    <m/>
    <m/>
    <n v="1"/>
    <m/>
    <m/>
    <m/>
    <m/>
    <m/>
    <n v="1"/>
    <m/>
    <m/>
    <m/>
    <m/>
    <m/>
    <m/>
    <m/>
    <m/>
    <m/>
    <m/>
    <m/>
    <m/>
    <m/>
    <m/>
    <m/>
    <m/>
    <m/>
    <m/>
    <m/>
    <m/>
    <m/>
    <m/>
    <m/>
    <m/>
    <m/>
    <m/>
    <x v="4"/>
    <x v="0"/>
    <s v="ZBHT0011"/>
    <s v="GoGRVIB_C81"/>
    <s v="Allocated"/>
    <s v="Entry Restricted (NC_ER)"/>
    <s v="Visit cm residence address cm not giving entry approval "/>
    <d v="2026-07-03T00:00:00"/>
    <m/>
    <m/>
    <m/>
    <m/>
    <m/>
    <n v="5407"/>
    <n v="9014"/>
  </r>
  <r>
    <n v="457619974"/>
    <s v="TEJAS SUNIL AMBAVALE"/>
    <m/>
    <x v="2"/>
    <m/>
    <m/>
    <m/>
    <m/>
    <n v="4706"/>
    <n v="26660"/>
    <n v="4659"/>
    <n v="31366"/>
    <x v="5"/>
    <x v="1"/>
    <x v="1"/>
    <x v="4"/>
    <n v="66525.149999999994"/>
    <n v="1529"/>
    <n v="0"/>
    <n v="6750"/>
    <s v="FLOW"/>
    <n v="0.7701528667508305"/>
    <n v="2.9078299705235223E-2"/>
    <x v="1"/>
    <s v="-"/>
    <s v="NC"/>
    <s v="-"/>
    <m/>
    <m/>
    <m/>
    <m/>
    <s v="ELG"/>
    <m/>
    <s v="BHOR"/>
    <m/>
    <m/>
    <m/>
    <n v="26660"/>
    <n v="66525.149999999994"/>
    <n v="177"/>
    <n v="206"/>
    <s v="FLOW"/>
    <m/>
    <m/>
    <m/>
    <m/>
    <s v="NPA"/>
    <s v="MH12VM2530"/>
    <s v="RE BULLET X 350 ES EFI REGAL RED"/>
    <d v="2023-04-11T00:00:00"/>
    <n v="48"/>
    <x v="0"/>
    <x v="1"/>
    <m/>
    <m/>
    <m/>
    <m/>
    <m/>
    <m/>
    <m/>
    <m/>
    <m/>
    <m/>
    <m/>
    <m/>
    <m/>
    <m/>
    <m/>
    <m/>
    <n v="1"/>
    <m/>
    <m/>
    <m/>
    <m/>
    <m/>
    <m/>
    <m/>
    <m/>
    <m/>
    <m/>
    <m/>
    <m/>
    <m/>
    <m/>
    <m/>
    <m/>
    <m/>
    <m/>
    <m/>
    <m/>
    <m/>
    <m/>
    <m/>
    <m/>
    <m/>
    <m/>
    <m/>
    <m/>
    <m/>
    <m/>
    <m/>
    <m/>
    <m/>
    <m/>
    <m/>
    <m/>
    <m/>
    <m/>
    <m/>
    <m/>
    <m/>
    <m/>
    <m/>
    <m/>
    <m/>
    <m/>
    <m/>
    <m/>
    <m/>
    <m/>
    <m/>
    <m/>
    <m/>
    <m/>
    <m/>
    <m/>
    <m/>
    <m/>
    <m/>
    <m/>
    <m/>
    <m/>
    <m/>
    <m/>
    <m/>
    <m/>
    <m/>
    <m/>
    <m/>
    <m/>
    <m/>
    <m/>
    <m/>
    <m/>
    <m/>
    <m/>
    <m/>
    <x v="0"/>
    <x v="0"/>
    <s v="DUWT0011"/>
    <s v="ko48AfyS4Egz"/>
    <s v="Allocated"/>
    <s v="Left Message (LMCB)"/>
    <s v="Customer home visit customer not available in home address left message to grandfather"/>
    <d v="2026-07-06T00:00:00"/>
    <m/>
    <m/>
    <m/>
    <m/>
    <m/>
    <n v="4659"/>
    <n v="31366"/>
  </r>
  <r>
    <n v="467091224"/>
    <s v="SONALI CHETAN PAWAR"/>
    <s v="COLLECT"/>
    <x v="11"/>
    <n v="4550"/>
    <m/>
    <m/>
    <m/>
    <n v="4508"/>
    <n v="4248"/>
    <n v="4283"/>
    <n v="4206"/>
    <x v="0"/>
    <x v="0"/>
    <x v="0"/>
    <x v="0"/>
    <n v="66493"/>
    <n v="35"/>
    <n v="0"/>
    <n v="3150"/>
    <s v="11.06.26"/>
    <n v="2.2905705269207523E-2"/>
    <n v="3.5021669671935303E-3"/>
    <x v="0"/>
    <s v="PAID"/>
    <s v="PAID"/>
    <s v="PAID"/>
    <m/>
    <m/>
    <s v="CAVA"/>
    <m/>
    <s v="-"/>
    <m/>
    <s v="THERGAON"/>
    <m/>
    <m/>
    <m/>
    <n v="4248"/>
    <n v="66493"/>
    <n v="26"/>
    <n v="25"/>
    <s v="STABLE"/>
    <m/>
    <m/>
    <m/>
    <m/>
    <s v="REGULAR"/>
    <m/>
    <s v="SPLENDOR PLUS I3S BS6 FI DRUM SELF"/>
    <d v="2025-10-15T00:00:00"/>
    <n v="24"/>
    <x v="0"/>
    <x v="0"/>
    <m/>
    <m/>
    <m/>
    <m/>
    <m/>
    <m/>
    <m/>
    <n v="1"/>
    <m/>
    <m/>
    <m/>
    <m/>
    <m/>
    <m/>
    <m/>
    <m/>
    <m/>
    <m/>
    <m/>
    <m/>
    <m/>
    <m/>
    <m/>
    <m/>
    <m/>
    <m/>
    <m/>
    <m/>
    <m/>
    <m/>
    <m/>
    <m/>
    <m/>
    <m/>
    <m/>
    <m/>
    <m/>
    <m/>
    <m/>
    <m/>
    <m/>
    <m/>
    <m/>
    <n v="1"/>
    <m/>
    <m/>
    <m/>
    <m/>
    <m/>
    <m/>
    <m/>
    <m/>
    <m/>
    <m/>
    <m/>
    <m/>
    <m/>
    <m/>
    <m/>
    <m/>
    <m/>
    <m/>
    <m/>
    <m/>
    <m/>
    <m/>
    <m/>
    <m/>
    <m/>
    <m/>
    <m/>
    <m/>
    <m/>
    <m/>
    <m/>
    <m/>
    <m/>
    <m/>
    <m/>
    <m/>
    <m/>
    <m/>
    <m/>
    <m/>
    <m/>
    <m/>
    <m/>
    <m/>
    <m/>
    <m/>
    <m/>
    <m/>
    <m/>
    <m/>
    <x v="3"/>
    <x v="0"/>
    <s v="ZBHT0011"/>
    <s v="B2pKCc5mm7"/>
    <s v="Allocated"/>
    <s v="Promise To Pay (PTP)"/>
    <s v="Visit cm residence address cm make the PTP on 15th"/>
    <d v="2026-07-15T00:00:00"/>
    <m/>
    <m/>
    <m/>
    <m/>
    <m/>
    <n v="4283"/>
    <n v="8756"/>
  </r>
  <r>
    <n v="464273873"/>
    <s v="SABA HABIB MULANI"/>
    <s v="ONLINE"/>
    <x v="14"/>
    <n v="17507"/>
    <m/>
    <m/>
    <m/>
    <n v="4216"/>
    <n v="8432"/>
    <n v="4442"/>
    <n v="-4859"/>
    <x v="1"/>
    <x v="2"/>
    <x v="0"/>
    <x v="11"/>
    <n v="66316"/>
    <n v="226"/>
    <n v="0"/>
    <n v="4050"/>
    <s v="22.06.26"/>
    <n v="0.21324913300412995"/>
    <n v="1.2330151447972658E-2"/>
    <x v="2"/>
    <s v="PAID"/>
    <s v="PTP"/>
    <s v="PTP"/>
    <m/>
    <m/>
    <m/>
    <m/>
    <s v="-"/>
    <m/>
    <s v="RAJGURU NAGAR "/>
    <m/>
    <m/>
    <m/>
    <n v="8432"/>
    <n v="66316"/>
    <n v="57"/>
    <n v="0"/>
    <s v="RB"/>
    <m/>
    <m/>
    <m/>
    <m/>
    <s v="REGULAR"/>
    <s v="MH14LW1517"/>
    <s v="BAJAJ CHETAK URBANE 3202"/>
    <d v="2024-10-09T00:00:00"/>
    <n v="36"/>
    <x v="0"/>
    <x v="0"/>
    <m/>
    <m/>
    <m/>
    <m/>
    <m/>
    <m/>
    <m/>
    <n v="1"/>
    <m/>
    <m/>
    <m/>
    <m/>
    <m/>
    <m/>
    <m/>
    <m/>
    <m/>
    <m/>
    <m/>
    <m/>
    <m/>
    <m/>
    <m/>
    <m/>
    <m/>
    <m/>
    <m/>
    <m/>
    <m/>
    <m/>
    <m/>
    <m/>
    <m/>
    <m/>
    <m/>
    <m/>
    <m/>
    <m/>
    <m/>
    <m/>
    <m/>
    <m/>
    <m/>
    <m/>
    <m/>
    <m/>
    <m/>
    <m/>
    <m/>
    <m/>
    <m/>
    <m/>
    <m/>
    <m/>
    <m/>
    <m/>
    <m/>
    <m/>
    <m/>
    <m/>
    <m/>
    <m/>
    <m/>
    <m/>
    <m/>
    <m/>
    <m/>
    <m/>
    <m/>
    <m/>
    <m/>
    <m/>
    <m/>
    <m/>
    <m/>
    <m/>
    <m/>
    <m/>
    <m/>
    <m/>
    <m/>
    <m/>
    <m/>
    <m/>
    <m/>
    <m/>
    <m/>
    <m/>
    <m/>
    <m/>
    <m/>
    <m/>
    <m/>
    <m/>
    <x v="0"/>
    <x v="0"/>
    <s v="ZBHT0010"/>
    <s v="G2UcAN1FGUz"/>
    <s v="Allocated"/>
    <s v="Left Message (LMCB)"/>
    <s v="Lmcb "/>
    <d v="2026-07-03T00:00:00"/>
    <m/>
    <m/>
    <m/>
    <m/>
    <m/>
    <n v="4442"/>
    <n v="12648"/>
  </r>
  <r>
    <n v="464154276"/>
    <s v="VIJAY POPAT DATE"/>
    <s v="ONLINE"/>
    <x v="15"/>
    <n v="4700"/>
    <m/>
    <m/>
    <m/>
    <n v="4536"/>
    <n v="4207"/>
    <n v="4331"/>
    <n v="4043"/>
    <x v="0"/>
    <x v="0"/>
    <x v="0"/>
    <x v="9"/>
    <n v="66271"/>
    <n v="124"/>
    <n v="0"/>
    <n v="1800"/>
    <s v="-"/>
    <n v="4.1648076300487433E-2"/>
    <n v="3.490474291773306E-3"/>
    <x v="0"/>
    <s v="PTP"/>
    <s v="-"/>
    <s v="PTP"/>
    <m/>
    <n v="26"/>
    <s v="CAVA"/>
    <m/>
    <s v="-"/>
    <m/>
    <s v="SHIRUR"/>
    <m/>
    <m/>
    <m/>
    <n v="4207"/>
    <n v="66271"/>
    <n v="26"/>
    <n v="25"/>
    <s v="STABLE"/>
    <m/>
    <m/>
    <m/>
    <m/>
    <s v="REGULAR"/>
    <s v="MH12XF0402"/>
    <s v="BAJAJ CHETAK 3201"/>
    <d v="2024-09-30T00:00:00"/>
    <n v="36"/>
    <x v="0"/>
    <x v="0"/>
    <m/>
    <m/>
    <m/>
    <m/>
    <m/>
    <m/>
    <m/>
    <m/>
    <m/>
    <m/>
    <m/>
    <m/>
    <m/>
    <m/>
    <m/>
    <m/>
    <m/>
    <m/>
    <m/>
    <n v="1"/>
    <m/>
    <m/>
    <n v="1"/>
    <m/>
    <m/>
    <m/>
    <m/>
    <m/>
    <m/>
    <m/>
    <m/>
    <m/>
    <m/>
    <m/>
    <m/>
    <m/>
    <m/>
    <m/>
    <m/>
    <m/>
    <m/>
    <m/>
    <m/>
    <m/>
    <m/>
    <m/>
    <m/>
    <m/>
    <m/>
    <m/>
    <m/>
    <m/>
    <m/>
    <m/>
    <m/>
    <m/>
    <m/>
    <m/>
    <m/>
    <m/>
    <m/>
    <m/>
    <m/>
    <m/>
    <m/>
    <m/>
    <m/>
    <m/>
    <m/>
    <m/>
    <m/>
    <m/>
    <m/>
    <m/>
    <m/>
    <m/>
    <m/>
    <m/>
    <m/>
    <m/>
    <m/>
    <m/>
    <m/>
    <m/>
    <m/>
    <m/>
    <m/>
    <m/>
    <m/>
    <m/>
    <m/>
    <m/>
    <m/>
    <m/>
    <x v="3"/>
    <x v="0"/>
    <s v="ZBHT0024"/>
    <s v="APBbpw4YV37"/>
    <s v="Allocated"/>
    <s v="Door Locked (NC_DL)"/>
    <s v="Door lock "/>
    <d v="2026-07-07T00:00:00"/>
    <m/>
    <m/>
    <m/>
    <m/>
    <m/>
    <n v="4331"/>
    <n v="8743"/>
  </r>
  <r>
    <n v="462987786"/>
    <s v="JAYSHREE SACHIN GILBILE"/>
    <m/>
    <x v="2"/>
    <m/>
    <m/>
    <m/>
    <m/>
    <n v="4480"/>
    <n v="22400"/>
    <n v="5234"/>
    <n v="26880"/>
    <x v="4"/>
    <x v="1"/>
    <x v="1"/>
    <x v="15"/>
    <n v="66071"/>
    <n v="754"/>
    <n v="0"/>
    <n v="2250"/>
    <s v="-"/>
    <n v="0.61512550902797303"/>
    <n v="2.9534188571245724E-2"/>
    <x v="1"/>
    <s v="NC"/>
    <s v="-"/>
    <s v="NC"/>
    <s v="no such person"/>
    <m/>
    <s v="CNAVNA"/>
    <m/>
    <s v="ELG"/>
    <m/>
    <s v="RAHATANI"/>
    <m/>
    <m/>
    <m/>
    <n v="22400"/>
    <n v="66071"/>
    <n v="146"/>
    <n v="175"/>
    <s v="FLOW"/>
    <m/>
    <m/>
    <m/>
    <m/>
    <s v="NPA"/>
    <s v="MH14LQ3961"/>
    <s v="AMPERE PRIMUS"/>
    <d v="2024-05-24T00:00:00"/>
    <n v="36"/>
    <x v="0"/>
    <x v="0"/>
    <m/>
    <m/>
    <m/>
    <m/>
    <m/>
    <m/>
    <m/>
    <n v="1"/>
    <m/>
    <m/>
    <m/>
    <m/>
    <m/>
    <m/>
    <m/>
    <m/>
    <m/>
    <m/>
    <m/>
    <m/>
    <m/>
    <m/>
    <m/>
    <m/>
    <m/>
    <m/>
    <m/>
    <m/>
    <m/>
    <m/>
    <m/>
    <m/>
    <m/>
    <m/>
    <m/>
    <m/>
    <m/>
    <m/>
    <m/>
    <m/>
    <m/>
    <m/>
    <m/>
    <m/>
    <m/>
    <m/>
    <m/>
    <m/>
    <m/>
    <m/>
    <m/>
    <m/>
    <m/>
    <m/>
    <m/>
    <m/>
    <m/>
    <m/>
    <m/>
    <m/>
    <m/>
    <m/>
    <m/>
    <m/>
    <m/>
    <m/>
    <m/>
    <m/>
    <m/>
    <m/>
    <m/>
    <m/>
    <m/>
    <m/>
    <m/>
    <m/>
    <m/>
    <m/>
    <m/>
    <m/>
    <m/>
    <m/>
    <m/>
    <m/>
    <m/>
    <m/>
    <m/>
    <m/>
    <m/>
    <m/>
    <m/>
    <m/>
    <m/>
    <m/>
    <x v="0"/>
    <x v="0"/>
    <s v="ZBHT0015"/>
    <s v="GPUdtgIYjz"/>
    <s v="Allocated"/>
    <s v="No Such Person (NC_NSP)"/>
    <s v="Visited at customer given address but no buddy know customer this areas."/>
    <d v="2026-07-03T00:00:00"/>
    <m/>
    <m/>
    <m/>
    <s v="DID"/>
    <m/>
    <n v="5234"/>
    <n v="26880"/>
  </r>
  <r>
    <n v="457264616"/>
    <s v="ROHAN AJINATH KARANJAKAR"/>
    <s v="ONLINE"/>
    <x v="13"/>
    <n v="7345"/>
    <m/>
    <m/>
    <m/>
    <n v="7070"/>
    <n v="5868"/>
    <n v="6004"/>
    <n v="5593"/>
    <x v="0"/>
    <x v="0"/>
    <x v="0"/>
    <x v="0"/>
    <n v="66058.34"/>
    <n v="136"/>
    <n v="0"/>
    <n v="6718"/>
    <s v="30.06.26"/>
    <n v="2.2755972307056411E-2"/>
    <n v="3.4792735514360767E-3"/>
    <x v="0"/>
    <s v="MPTP"/>
    <s v="MPTP"/>
    <s v="MPTP"/>
    <s v="Shifted"/>
    <n v="31"/>
    <s v="CNAVNA"/>
    <m/>
    <s v="-"/>
    <m/>
    <s v="CHIKHALI"/>
    <m/>
    <m/>
    <m/>
    <n v="5868"/>
    <n v="66058.34"/>
    <n v="26"/>
    <n v="55"/>
    <s v="FLOW"/>
    <m/>
    <m/>
    <m/>
    <m/>
    <s v="REGULAR"/>
    <m/>
    <s v="METEOR 350 SUPERNOVA RED"/>
    <d v="2023-03-17T00:00:00"/>
    <n v="48"/>
    <x v="0"/>
    <x v="0"/>
    <m/>
    <m/>
    <m/>
    <m/>
    <m/>
    <m/>
    <m/>
    <m/>
    <m/>
    <m/>
    <m/>
    <m/>
    <m/>
    <m/>
    <m/>
    <m/>
    <m/>
    <m/>
    <m/>
    <n v="1"/>
    <m/>
    <m/>
    <n v="1"/>
    <m/>
    <m/>
    <m/>
    <m/>
    <m/>
    <m/>
    <m/>
    <m/>
    <m/>
    <m/>
    <m/>
    <m/>
    <m/>
    <m/>
    <m/>
    <m/>
    <m/>
    <m/>
    <m/>
    <m/>
    <m/>
    <m/>
    <m/>
    <m/>
    <m/>
    <m/>
    <m/>
    <m/>
    <m/>
    <m/>
    <m/>
    <m/>
    <m/>
    <m/>
    <m/>
    <m/>
    <m/>
    <m/>
    <m/>
    <m/>
    <m/>
    <m/>
    <m/>
    <m/>
    <m/>
    <m/>
    <m/>
    <m/>
    <m/>
    <m/>
    <m/>
    <m/>
    <m/>
    <m/>
    <m/>
    <m/>
    <m/>
    <m/>
    <m/>
    <m/>
    <m/>
    <m/>
    <m/>
    <m/>
    <m/>
    <m/>
    <m/>
    <m/>
    <m/>
    <m/>
    <m/>
    <x v="3"/>
    <x v="0"/>
    <s v="ZBHT0011"/>
    <s v="GoLOvOCe4m"/>
    <s v="Allocated"/>
    <s v="Shifted (NC_SFTD)"/>
    <s v="Visit cm residence address cm shifted for a long time "/>
    <d v="2026-07-07T00:00:00"/>
    <m/>
    <m/>
    <m/>
    <m/>
    <m/>
    <n v="6004"/>
    <n v="12938"/>
  </r>
  <r>
    <n v="465508370"/>
    <s v="YUVRAJ BABAN WAGHMARE"/>
    <s v="ONLINE"/>
    <x v="0"/>
    <n v="3903"/>
    <m/>
    <m/>
    <s v="BANK STABLE 16"/>
    <n v="3807"/>
    <n v="3804"/>
    <n v="3804"/>
    <n v="3708"/>
    <x v="0"/>
    <x v="2"/>
    <x v="0"/>
    <x v="6"/>
    <n v="65868"/>
    <n v="0"/>
    <n v="0"/>
    <n v="1908"/>
    <s v="-"/>
    <n v="4.4925835335914203E-2"/>
    <n v="3.4692483990059622E-3"/>
    <x v="2"/>
    <s v="PAID"/>
    <s v="-"/>
    <s v="PAID"/>
    <m/>
    <m/>
    <m/>
    <m/>
    <s v="-"/>
    <m/>
    <s v="LOHEGAON"/>
    <m/>
    <m/>
    <m/>
    <n v="3804"/>
    <n v="65868"/>
    <n v="26"/>
    <n v="25"/>
    <s v="STABLE"/>
    <m/>
    <m/>
    <m/>
    <m/>
    <s v="REGULAR"/>
    <s v="MH12XU8911"/>
    <s v="HONDA ACTIVA 125 DISC 2B"/>
    <d v="2025-02-15T00:00:00"/>
    <n v="36"/>
    <x v="0"/>
    <x v="1"/>
    <m/>
    <m/>
    <m/>
    <m/>
    <m/>
    <m/>
    <m/>
    <m/>
    <m/>
    <m/>
    <m/>
    <m/>
    <m/>
    <m/>
    <m/>
    <m/>
    <m/>
    <m/>
    <m/>
    <m/>
    <m/>
    <m/>
    <n v="1"/>
    <m/>
    <m/>
    <m/>
    <m/>
    <m/>
    <m/>
    <m/>
    <m/>
    <m/>
    <m/>
    <m/>
    <m/>
    <m/>
    <m/>
    <m/>
    <m/>
    <m/>
    <m/>
    <m/>
    <m/>
    <m/>
    <m/>
    <m/>
    <m/>
    <m/>
    <m/>
    <m/>
    <m/>
    <m/>
    <m/>
    <m/>
    <m/>
    <m/>
    <m/>
    <m/>
    <m/>
    <m/>
    <m/>
    <m/>
    <m/>
    <m/>
    <m/>
    <m/>
    <m/>
    <m/>
    <m/>
    <m/>
    <m/>
    <m/>
    <m/>
    <m/>
    <m/>
    <m/>
    <m/>
    <m/>
    <m/>
    <m/>
    <m/>
    <m/>
    <m/>
    <m/>
    <m/>
    <m/>
    <m/>
    <m/>
    <m/>
    <m/>
    <m/>
    <m/>
    <m/>
    <m/>
    <x v="0"/>
    <x v="0"/>
    <s v="ZBHT0012"/>
    <s v="GPHeNw2Y9m"/>
    <s v="Allocated"/>
    <s v="Promise To Pay (PTP)"/>
    <s v="Ptp"/>
    <d v="2026-07-14T00:00:00"/>
    <m/>
    <m/>
    <m/>
    <m/>
    <m/>
    <n v="3804"/>
    <n v="7611"/>
  </r>
  <r>
    <n v="464137784"/>
    <s v="GANESH NARAYAN DOIPHODE"/>
    <s v="ONLINE"/>
    <x v="12"/>
    <n v="4450"/>
    <m/>
    <m/>
    <m/>
    <n v="4209"/>
    <n v="8408"/>
    <n v="4447"/>
    <n v="8167"/>
    <x v="1"/>
    <x v="0"/>
    <x v="0"/>
    <x v="13"/>
    <n v="65713"/>
    <n v="248"/>
    <n v="0"/>
    <n v="3150"/>
    <s v="-"/>
    <n v="0.36842910258558031"/>
    <n v="1.22180354982301E-2"/>
    <x v="0"/>
    <s v="-"/>
    <s v="-"/>
    <s v="-"/>
    <m/>
    <m/>
    <m/>
    <m/>
    <s v="-"/>
    <m/>
    <s v="PARVATI"/>
    <m/>
    <m/>
    <m/>
    <n v="11806"/>
    <n v="65713"/>
    <n v="57"/>
    <n v="55"/>
    <s v="STABLE"/>
    <m/>
    <m/>
    <m/>
    <m/>
    <s v="REGULAR"/>
    <s v="MH12XF3732"/>
    <s v="SUZUKI BURGMAN STREET BT BSVI"/>
    <d v="2024-09-28T00:00:00"/>
    <n v="36"/>
    <x v="1"/>
    <x v="1"/>
    <m/>
    <m/>
    <m/>
    <m/>
    <m/>
    <m/>
    <m/>
    <m/>
    <m/>
    <m/>
    <m/>
    <m/>
    <m/>
    <m/>
    <m/>
    <m/>
    <m/>
    <m/>
    <m/>
    <m/>
    <m/>
    <m/>
    <m/>
    <m/>
    <m/>
    <m/>
    <m/>
    <m/>
    <m/>
    <m/>
    <m/>
    <n v="1"/>
    <m/>
    <m/>
    <m/>
    <m/>
    <m/>
    <m/>
    <m/>
    <m/>
    <m/>
    <m/>
    <m/>
    <m/>
    <m/>
    <m/>
    <m/>
    <m/>
    <m/>
    <m/>
    <m/>
    <m/>
    <m/>
    <m/>
    <m/>
    <m/>
    <m/>
    <m/>
    <m/>
    <m/>
    <m/>
    <m/>
    <m/>
    <m/>
    <m/>
    <m/>
    <m/>
    <m/>
    <m/>
    <m/>
    <m/>
    <m/>
    <m/>
    <m/>
    <m/>
    <m/>
    <m/>
    <m/>
    <m/>
    <m/>
    <m/>
    <m/>
    <m/>
    <m/>
    <m/>
    <m/>
    <m/>
    <m/>
    <m/>
    <m/>
    <m/>
    <m/>
    <m/>
    <m/>
    <x v="0"/>
    <x v="0"/>
    <s v="DUWT0031"/>
    <m/>
    <m/>
    <m/>
    <m/>
    <m/>
    <m/>
    <m/>
    <m/>
    <m/>
    <m/>
    <n v="4447"/>
    <n v="12617"/>
  </r>
  <r>
    <n v="464433609"/>
    <s v="SATISH MUTEPPA BATGER"/>
    <s v="ONLINE"/>
    <x v="24"/>
    <n v="4272"/>
    <m/>
    <m/>
    <m/>
    <n v="4172"/>
    <n v="4172"/>
    <n v="4206"/>
    <n v="4072"/>
    <x v="0"/>
    <x v="0"/>
    <x v="0"/>
    <x v="13"/>
    <n v="65262"/>
    <n v="34"/>
    <n v="0"/>
    <n v="898"/>
    <s v="-"/>
    <n v="5.6242064702021893E-2"/>
    <n v="3.4373305552912962E-3"/>
    <x v="0"/>
    <s v="PAID"/>
    <s v="-"/>
    <s v="PAID"/>
    <m/>
    <m/>
    <m/>
    <m/>
    <s v="-"/>
    <m/>
    <s v="BIBVEWADI"/>
    <m/>
    <m/>
    <m/>
    <n v="4172"/>
    <n v="65262"/>
    <n v="26"/>
    <n v="25"/>
    <s v="STABLE"/>
    <m/>
    <m/>
    <m/>
    <m/>
    <s v="REGULAR"/>
    <s v="MH12XJ7888"/>
    <s v="SUZUKI BURGMAN STREET EX"/>
    <d v="2024-10-24T00:00:00"/>
    <n v="36"/>
    <x v="0"/>
    <x v="1"/>
    <m/>
    <m/>
    <m/>
    <m/>
    <m/>
    <m/>
    <m/>
    <m/>
    <m/>
    <m/>
    <n v="1"/>
    <m/>
    <m/>
    <m/>
    <m/>
    <m/>
    <m/>
    <m/>
    <m/>
    <m/>
    <m/>
    <m/>
    <m/>
    <m/>
    <m/>
    <m/>
    <m/>
    <m/>
    <m/>
    <m/>
    <m/>
    <m/>
    <m/>
    <m/>
    <m/>
    <m/>
    <m/>
    <m/>
    <m/>
    <m/>
    <m/>
    <m/>
    <m/>
    <m/>
    <m/>
    <m/>
    <m/>
    <m/>
    <m/>
    <m/>
    <m/>
    <m/>
    <m/>
    <m/>
    <m/>
    <m/>
    <m/>
    <m/>
    <m/>
    <m/>
    <m/>
    <m/>
    <m/>
    <m/>
    <m/>
    <m/>
    <m/>
    <m/>
    <m/>
    <m/>
    <m/>
    <m/>
    <m/>
    <m/>
    <m/>
    <m/>
    <m/>
    <m/>
    <m/>
    <m/>
    <m/>
    <m/>
    <m/>
    <m/>
    <m/>
    <m/>
    <m/>
    <m/>
    <m/>
    <m/>
    <m/>
    <m/>
    <m/>
    <m/>
    <x v="0"/>
    <x v="0"/>
    <s v="DUWT0031"/>
    <s v="B6a3XiOxvS"/>
    <s v="Allocated"/>
    <s v="Payment (PAID)"/>
    <s v="Customer paid emi "/>
    <d v="2026-07-04T00:00:00"/>
    <m/>
    <m/>
    <m/>
    <m/>
    <m/>
    <n v="4206"/>
    <n v="8344"/>
  </r>
  <r>
    <n v="466129754"/>
    <s v="SANDESH BALU NEHARKAR"/>
    <s v="ONLINE"/>
    <x v="13"/>
    <n v="3500"/>
    <m/>
    <m/>
    <m/>
    <n v="3348"/>
    <n v="3262"/>
    <n v="3322"/>
    <n v="3110"/>
    <x v="0"/>
    <x v="0"/>
    <x v="0"/>
    <x v="17"/>
    <n v="64842"/>
    <n v="60"/>
    <n v="0"/>
    <n v="4463"/>
    <s v="23.06.26"/>
    <n v="0.25262724818751192"/>
    <n v="3.4152092774692505E-3"/>
    <x v="0"/>
    <s v="PTP"/>
    <s v="BPTP"/>
    <s v="PTP"/>
    <m/>
    <n v="31"/>
    <s v="CAVA"/>
    <m/>
    <s v="-"/>
    <m/>
    <s v="NARAYAN GAON"/>
    <m/>
    <m/>
    <m/>
    <n v="3262"/>
    <n v="64842"/>
    <n v="26"/>
    <n v="55"/>
    <s v="FLOW"/>
    <m/>
    <m/>
    <m/>
    <m/>
    <s v="REGULAR"/>
    <s v="MH14MK0378"/>
    <s v="SPLENDOR PLUS I3S BS6 FI DRUM SELF"/>
    <d v="2025-05-15T00:00:00"/>
    <n v="36"/>
    <x v="0"/>
    <x v="0"/>
    <m/>
    <m/>
    <m/>
    <m/>
    <m/>
    <m/>
    <m/>
    <m/>
    <m/>
    <m/>
    <m/>
    <m/>
    <m/>
    <m/>
    <m/>
    <m/>
    <m/>
    <m/>
    <m/>
    <n v="1"/>
    <m/>
    <m/>
    <n v="1"/>
    <m/>
    <m/>
    <n v="1"/>
    <m/>
    <m/>
    <m/>
    <m/>
    <m/>
    <m/>
    <m/>
    <m/>
    <m/>
    <m/>
    <m/>
    <m/>
    <m/>
    <m/>
    <m/>
    <m/>
    <m/>
    <m/>
    <m/>
    <m/>
    <n v="1"/>
    <m/>
    <m/>
    <m/>
    <m/>
    <m/>
    <m/>
    <m/>
    <m/>
    <m/>
    <m/>
    <m/>
    <m/>
    <m/>
    <m/>
    <m/>
    <m/>
    <m/>
    <m/>
    <m/>
    <m/>
    <m/>
    <m/>
    <m/>
    <m/>
    <m/>
    <m/>
    <m/>
    <m/>
    <m/>
    <m/>
    <m/>
    <m/>
    <m/>
    <m/>
    <m/>
    <m/>
    <m/>
    <m/>
    <m/>
    <m/>
    <m/>
    <m/>
    <m/>
    <m/>
    <m/>
    <m/>
    <m/>
    <x v="4"/>
    <x v="0"/>
    <s v="DUWT0015"/>
    <s v="BoGRrxQt_Zz"/>
    <s v="Allocated"/>
    <s v="Promise To Pay (PTP)"/>
    <s v="Customer promise to pay 8 jul"/>
    <d v="2026-07-08T00:00:00"/>
    <m/>
    <m/>
    <m/>
    <m/>
    <m/>
    <n v="3322"/>
    <n v="6610"/>
  </r>
  <r>
    <n v="465992504"/>
    <s v="TEJAS GANPAT ROKADE"/>
    <s v="ONLINE"/>
    <x v="13"/>
    <n v="9115"/>
    <m/>
    <m/>
    <s v="CBC COLL"/>
    <n v="4297"/>
    <n v="4297"/>
    <n v="4368"/>
    <n v="-521"/>
    <x v="0"/>
    <x v="2"/>
    <x v="0"/>
    <x v="5"/>
    <n v="64657"/>
    <n v="71"/>
    <n v="450"/>
    <n v="450"/>
    <s v="-"/>
    <n v="7.7968638704733459E-2"/>
    <n v="3.4054653812857303E-3"/>
    <x v="2"/>
    <s v="PAID"/>
    <s v="-"/>
    <s v="NC"/>
    <s v="Shifted"/>
    <m/>
    <s v="CNAVNA"/>
    <m/>
    <s v="-"/>
    <m/>
    <s v="CHAKAN"/>
    <m/>
    <m/>
    <m/>
    <n v="4818"/>
    <n v="64657"/>
    <n v="26"/>
    <n v="55"/>
    <s v="FLOW"/>
    <m/>
    <m/>
    <m/>
    <m/>
    <s v="REGULAR"/>
    <s v="MH14MM0389"/>
    <s v="HONDA ACTIVA DLX 2B"/>
    <d v="2025-04-25T00:00:00"/>
    <n v="30"/>
    <x v="1"/>
    <x v="0"/>
    <m/>
    <m/>
    <m/>
    <m/>
    <m/>
    <m/>
    <m/>
    <m/>
    <m/>
    <m/>
    <m/>
    <m/>
    <m/>
    <m/>
    <m/>
    <m/>
    <m/>
    <m/>
    <m/>
    <m/>
    <m/>
    <m/>
    <m/>
    <m/>
    <m/>
    <m/>
    <m/>
    <m/>
    <m/>
    <m/>
    <m/>
    <n v="1"/>
    <m/>
    <m/>
    <m/>
    <m/>
    <m/>
    <m/>
    <m/>
    <m/>
    <m/>
    <m/>
    <m/>
    <m/>
    <m/>
    <m/>
    <m/>
    <m/>
    <m/>
    <m/>
    <m/>
    <m/>
    <m/>
    <m/>
    <m/>
    <m/>
    <m/>
    <m/>
    <m/>
    <m/>
    <m/>
    <m/>
    <m/>
    <m/>
    <m/>
    <m/>
    <m/>
    <m/>
    <m/>
    <m/>
    <m/>
    <m/>
    <m/>
    <m/>
    <m/>
    <m/>
    <m/>
    <m/>
    <m/>
    <m/>
    <m/>
    <m/>
    <m/>
    <m/>
    <m/>
    <m/>
    <m/>
    <m/>
    <n v="1"/>
    <m/>
    <m/>
    <m/>
    <m/>
    <m/>
    <x v="3"/>
    <x v="0"/>
    <s v="DUWT0017"/>
    <m/>
    <m/>
    <m/>
    <m/>
    <m/>
    <m/>
    <m/>
    <m/>
    <m/>
    <m/>
    <n v="4368"/>
    <n v="8594"/>
  </r>
  <r>
    <n v="464738848"/>
    <s v="SARIKA DATTATRAY BHONDAVE"/>
    <s v="ONLINE"/>
    <x v="7"/>
    <n v="4100"/>
    <m/>
    <m/>
    <m/>
    <n v="3993"/>
    <n v="3877.2"/>
    <n v="3979.2"/>
    <n v="3770.2"/>
    <x v="0"/>
    <x v="0"/>
    <x v="0"/>
    <x v="12"/>
    <n v="64580"/>
    <n v="102"/>
    <n v="0"/>
    <n v="5400"/>
    <s v="23.06.26"/>
    <n v="9.3425558932728303E-2"/>
    <n v="3.4014098136850219E-3"/>
    <x v="0"/>
    <s v="PAID"/>
    <s v="PTP"/>
    <s v="PAID"/>
    <m/>
    <m/>
    <s v="CAVA"/>
    <m/>
    <s v="-"/>
    <m/>
    <s v="NERE"/>
    <m/>
    <m/>
    <m/>
    <n v="3877.2"/>
    <n v="64580"/>
    <n v="26"/>
    <n v="25"/>
    <s v="STABLE"/>
    <m/>
    <m/>
    <m/>
    <m/>
    <s v="REGULAR"/>
    <s v="MH12XP5549"/>
    <s v="TVS JUPITER 110 DRUM ALLOY OBDIIA"/>
    <d v="2024-11-21T00:00:00"/>
    <n v="36"/>
    <x v="0"/>
    <x v="0"/>
    <m/>
    <m/>
    <m/>
    <m/>
    <m/>
    <m/>
    <m/>
    <m/>
    <m/>
    <m/>
    <m/>
    <m/>
    <m/>
    <m/>
    <m/>
    <m/>
    <m/>
    <m/>
    <m/>
    <m/>
    <m/>
    <m/>
    <m/>
    <m/>
    <m/>
    <m/>
    <m/>
    <m/>
    <m/>
    <m/>
    <m/>
    <m/>
    <m/>
    <m/>
    <m/>
    <m/>
    <m/>
    <m/>
    <m/>
    <m/>
    <m/>
    <m/>
    <m/>
    <m/>
    <m/>
    <m/>
    <m/>
    <m/>
    <m/>
    <m/>
    <m/>
    <m/>
    <m/>
    <m/>
    <m/>
    <m/>
    <m/>
    <m/>
    <m/>
    <m/>
    <m/>
    <m/>
    <m/>
    <m/>
    <m/>
    <m/>
    <m/>
    <m/>
    <m/>
    <m/>
    <m/>
    <m/>
    <m/>
    <m/>
    <m/>
    <m/>
    <m/>
    <m/>
    <m/>
    <m/>
    <m/>
    <m/>
    <m/>
    <m/>
    <m/>
    <m/>
    <m/>
    <m/>
    <m/>
    <m/>
    <m/>
    <n v="1"/>
    <m/>
    <m/>
    <x v="0"/>
    <x v="0"/>
    <s v="DUWT0030"/>
    <s v="B2JMdyKpNIz"/>
    <s v="Allocated"/>
    <s v="Door Locked (NC_DL)"/>
    <s v="Door lock "/>
    <d v="2026-07-03T00:00:00"/>
    <m/>
    <m/>
    <m/>
    <m/>
    <m/>
    <n v="3979.2"/>
    <n v="7870.2"/>
  </r>
  <r>
    <n v="465922302"/>
    <s v="DATTA BABURAO YADAV"/>
    <m/>
    <x v="2"/>
    <m/>
    <m/>
    <m/>
    <s v="BANK STABLE 30"/>
    <n v="3225"/>
    <n v="12881"/>
    <n v="3669"/>
    <n v="16106"/>
    <x v="2"/>
    <x v="0"/>
    <x v="1"/>
    <x v="6"/>
    <n v="64561"/>
    <n v="463"/>
    <n v="0"/>
    <n v="2250"/>
    <s v="-"/>
    <n v="0.17393098355208442"/>
    <n v="2.4872412586805333E-2"/>
    <x v="0"/>
    <s v="NC"/>
    <s v="-"/>
    <s v="NC"/>
    <s v="Shifted"/>
    <m/>
    <s v="CNAVNA"/>
    <m/>
    <s v="ELG"/>
    <m/>
    <s v="LOHEGAON"/>
    <m/>
    <m/>
    <m/>
    <n v="12881"/>
    <n v="64561"/>
    <n v="118"/>
    <n v="116"/>
    <s v="STABLE"/>
    <m/>
    <m/>
    <m/>
    <m/>
    <s v="NPA"/>
    <s v="MH12XZ3688"/>
    <s v="HONDA SHINE DRUM BSVI"/>
    <d v="2025-04-15T00:00:00"/>
    <n v="36"/>
    <x v="0"/>
    <x v="1"/>
    <m/>
    <m/>
    <m/>
    <m/>
    <m/>
    <m/>
    <m/>
    <m/>
    <m/>
    <m/>
    <m/>
    <m/>
    <m/>
    <m/>
    <m/>
    <m/>
    <m/>
    <m/>
    <m/>
    <m/>
    <m/>
    <m/>
    <n v="1"/>
    <m/>
    <m/>
    <m/>
    <m/>
    <m/>
    <m/>
    <m/>
    <m/>
    <m/>
    <m/>
    <m/>
    <m/>
    <m/>
    <m/>
    <m/>
    <m/>
    <m/>
    <m/>
    <m/>
    <m/>
    <m/>
    <m/>
    <m/>
    <m/>
    <m/>
    <m/>
    <m/>
    <m/>
    <m/>
    <m/>
    <m/>
    <m/>
    <m/>
    <m/>
    <m/>
    <m/>
    <m/>
    <m/>
    <m/>
    <m/>
    <m/>
    <m/>
    <m/>
    <m/>
    <m/>
    <m/>
    <m/>
    <m/>
    <m/>
    <m/>
    <m/>
    <m/>
    <m/>
    <m/>
    <m/>
    <m/>
    <m/>
    <m/>
    <m/>
    <m/>
    <m/>
    <m/>
    <m/>
    <m/>
    <m/>
    <m/>
    <m/>
    <m/>
    <m/>
    <m/>
    <m/>
    <x v="0"/>
    <x v="0"/>
    <s v="ZBHT0012"/>
    <s v="B23deA5JrRc"/>
    <s v="Allocated"/>
    <s v="Shifted (NC_SFTD)"/>
    <s v="Nc"/>
    <d v="2026-07-08T00:00:00"/>
    <m/>
    <m/>
    <m/>
    <m/>
    <m/>
    <n v="3669"/>
    <n v="16106"/>
  </r>
  <r>
    <n v="464073367"/>
    <s v="KHADKE VIKAS LAXMAN"/>
    <s v="ONLINE"/>
    <x v="17"/>
    <n v="8700"/>
    <m/>
    <m/>
    <m/>
    <n v="4281"/>
    <n v="4281"/>
    <n v="4342"/>
    <n v="-138"/>
    <x v="0"/>
    <x v="2"/>
    <x v="0"/>
    <x v="0"/>
    <n v="63932"/>
    <n v="61"/>
    <n v="0"/>
    <n v="850"/>
    <s v="-"/>
    <n v="2.2023484415968228E-2"/>
    <n v="3.3672798421881516E-3"/>
    <x v="2"/>
    <s v="PAID"/>
    <s v="-"/>
    <s v="PAID"/>
    <m/>
    <m/>
    <s v="CAVA"/>
    <m/>
    <s v="-"/>
    <m/>
    <s v="CHINCHWAD"/>
    <m/>
    <m/>
    <m/>
    <n v="4281"/>
    <n v="63932"/>
    <n v="26"/>
    <n v="0"/>
    <s v="RB"/>
    <m/>
    <m/>
    <m/>
    <m/>
    <s v="NPA"/>
    <s v="MH14LV8148"/>
    <s v="TVS RAIDER DISC"/>
    <d v="2024-09-21T00:00:00"/>
    <n v="36"/>
    <x v="0"/>
    <x v="0"/>
    <m/>
    <m/>
    <m/>
    <m/>
    <m/>
    <m/>
    <m/>
    <m/>
    <m/>
    <m/>
    <m/>
    <m/>
    <m/>
    <m/>
    <m/>
    <m/>
    <m/>
    <m/>
    <m/>
    <m/>
    <m/>
    <m/>
    <n v="1"/>
    <m/>
    <m/>
    <m/>
    <m/>
    <m/>
    <m/>
    <m/>
    <m/>
    <m/>
    <m/>
    <m/>
    <m/>
    <m/>
    <m/>
    <m/>
    <m/>
    <m/>
    <m/>
    <m/>
    <m/>
    <m/>
    <m/>
    <m/>
    <m/>
    <m/>
    <m/>
    <m/>
    <m/>
    <m/>
    <m/>
    <m/>
    <m/>
    <m/>
    <m/>
    <m/>
    <m/>
    <m/>
    <m/>
    <m/>
    <m/>
    <m/>
    <m/>
    <m/>
    <m/>
    <m/>
    <m/>
    <m/>
    <m/>
    <m/>
    <m/>
    <m/>
    <m/>
    <m/>
    <m/>
    <m/>
    <m/>
    <m/>
    <m/>
    <m/>
    <m/>
    <m/>
    <m/>
    <m/>
    <m/>
    <m/>
    <m/>
    <m/>
    <m/>
    <m/>
    <m/>
    <m/>
    <x v="0"/>
    <x v="0"/>
    <s v="ZBHT0011"/>
    <s v="k6qbYciczc"/>
    <s v="Allocated"/>
    <s v="Left Message (LMCB)"/>
    <s v="Visit cm residence address cm is not at home lm with wife "/>
    <d v="2026-07-08T00:00:00"/>
    <m/>
    <m/>
    <m/>
    <m/>
    <m/>
    <n v="4342"/>
    <n v="8562"/>
  </r>
  <r>
    <n v="458923719"/>
    <s v="ROSHAN RAJ"/>
    <m/>
    <x v="2"/>
    <m/>
    <m/>
    <m/>
    <m/>
    <n v="3816"/>
    <n v="21808"/>
    <n v="3656"/>
    <n v="25624"/>
    <x v="5"/>
    <x v="1"/>
    <x v="1"/>
    <x v="3"/>
    <n v="63897.41"/>
    <n v="928"/>
    <n v="0"/>
    <n v="5400"/>
    <s v="FLOW"/>
    <n v="1"/>
    <n v="2.7929708363954E-2"/>
    <x v="1"/>
    <s v="NC"/>
    <s v="NC"/>
    <s v="NC"/>
    <s v="Shifted"/>
    <m/>
    <m/>
    <m/>
    <s v="ELG"/>
    <m/>
    <s v="SUSGAON"/>
    <m/>
    <m/>
    <m/>
    <n v="21808"/>
    <n v="63897.41"/>
    <n v="177"/>
    <n v="206"/>
    <s v="FLOW"/>
    <m/>
    <m/>
    <m/>
    <m/>
    <s v="NPA"/>
    <s v="MH12VR3982"/>
    <s v="HUNTER 350 DAPPER GREY"/>
    <d v="2023-07-10T00:00:00"/>
    <n v="48"/>
    <x v="0"/>
    <x v="0"/>
    <m/>
    <m/>
    <m/>
    <m/>
    <m/>
    <m/>
    <m/>
    <m/>
    <m/>
    <m/>
    <n v="1"/>
    <m/>
    <m/>
    <m/>
    <m/>
    <m/>
    <m/>
    <m/>
    <m/>
    <m/>
    <m/>
    <m/>
    <m/>
    <m/>
    <m/>
    <m/>
    <m/>
    <m/>
    <m/>
    <m/>
    <m/>
    <m/>
    <m/>
    <m/>
    <m/>
    <m/>
    <m/>
    <m/>
    <m/>
    <m/>
    <m/>
    <m/>
    <m/>
    <m/>
    <m/>
    <m/>
    <m/>
    <m/>
    <m/>
    <m/>
    <m/>
    <m/>
    <m/>
    <m/>
    <m/>
    <n v="1"/>
    <m/>
    <m/>
    <m/>
    <m/>
    <m/>
    <m/>
    <m/>
    <m/>
    <m/>
    <m/>
    <m/>
    <m/>
    <m/>
    <m/>
    <m/>
    <m/>
    <m/>
    <m/>
    <m/>
    <m/>
    <m/>
    <m/>
    <m/>
    <m/>
    <m/>
    <m/>
    <m/>
    <m/>
    <m/>
    <m/>
    <m/>
    <m/>
    <m/>
    <m/>
    <m/>
    <m/>
    <m/>
    <m/>
    <x v="3"/>
    <x v="0"/>
    <s v="DUWT0023"/>
    <s v="G6dqewdGi7"/>
    <s v="Allocated"/>
    <s v="Shifted (NC_SFTD)"/>
    <s v="Customer shifted from the given residence address "/>
    <d v="2026-07-04T00:00:00"/>
    <m/>
    <m/>
    <m/>
    <m/>
    <m/>
    <n v="3656"/>
    <n v="25624"/>
  </r>
  <r>
    <n v="467028376"/>
    <s v="SNEHAL DEEPAK NAIKWADI"/>
    <s v="ONLINE"/>
    <x v="28"/>
    <n v="8840"/>
    <m/>
    <m/>
    <m/>
    <n v="4360"/>
    <n v="4348"/>
    <n v="4397"/>
    <n v="-132"/>
    <x v="0"/>
    <x v="2"/>
    <x v="0"/>
    <x v="5"/>
    <n v="63406"/>
    <n v="49"/>
    <n v="0"/>
    <n v="2923"/>
    <s v="-"/>
    <n v="7.646008175003989E-2"/>
    <n v="3.3395755752014945E-3"/>
    <x v="0"/>
    <s v="PAID"/>
    <s v="-"/>
    <s v="PTP"/>
    <m/>
    <n v="24"/>
    <s v="CAVA"/>
    <m/>
    <s v="-"/>
    <m/>
    <s v="CHAKAN"/>
    <m/>
    <m/>
    <m/>
    <n v="4348"/>
    <n v="63406"/>
    <n v="26"/>
    <n v="0"/>
    <s v="RB"/>
    <m/>
    <m/>
    <m/>
    <m/>
    <s v="NPA"/>
    <s v="MH14MW5029"/>
    <s v="YAMAHA FASCINO S 125 STD"/>
    <d v="2025-10-07T00:00:00"/>
    <n v="24"/>
    <x v="0"/>
    <x v="0"/>
    <m/>
    <m/>
    <m/>
    <m/>
    <m/>
    <m/>
    <m/>
    <m/>
    <m/>
    <m/>
    <n v="1"/>
    <m/>
    <m/>
    <m/>
    <m/>
    <m/>
    <m/>
    <m/>
    <m/>
    <m/>
    <m/>
    <m/>
    <m/>
    <m/>
    <m/>
    <m/>
    <m/>
    <m/>
    <m/>
    <m/>
    <m/>
    <m/>
    <m/>
    <m/>
    <m/>
    <m/>
    <m/>
    <m/>
    <m/>
    <m/>
    <m/>
    <m/>
    <m/>
    <m/>
    <m/>
    <m/>
    <m/>
    <m/>
    <m/>
    <m/>
    <m/>
    <m/>
    <m/>
    <m/>
    <m/>
    <m/>
    <m/>
    <m/>
    <m/>
    <m/>
    <m/>
    <m/>
    <m/>
    <m/>
    <m/>
    <m/>
    <m/>
    <m/>
    <m/>
    <m/>
    <m/>
    <m/>
    <m/>
    <m/>
    <m/>
    <m/>
    <m/>
    <m/>
    <m/>
    <m/>
    <m/>
    <m/>
    <m/>
    <m/>
    <m/>
    <m/>
    <m/>
    <m/>
    <m/>
    <m/>
    <m/>
    <m/>
    <m/>
    <m/>
    <x v="0"/>
    <x v="0"/>
    <s v="DUWT0017"/>
    <s v="koVqfm-L1Dm"/>
    <s v="Allocated"/>
    <s v="Promise To Pay (PTP)"/>
    <s v="Customer pay online "/>
    <d v="2026-07-06T00:00:00"/>
    <m/>
    <m/>
    <m/>
    <m/>
    <m/>
    <n v="4397"/>
    <n v="8708"/>
  </r>
  <r>
    <n v="458083940"/>
    <s v="SANDIP DATTATRAYA DESHMUKH"/>
    <m/>
    <x v="2"/>
    <m/>
    <m/>
    <m/>
    <m/>
    <n v="5337"/>
    <n v="10572"/>
    <n v="5455"/>
    <n v="15909"/>
    <x v="1"/>
    <x v="1"/>
    <x v="1"/>
    <x v="13"/>
    <n v="63136.71"/>
    <n v="220"/>
    <n v="0"/>
    <n v="3634"/>
    <s v="-"/>
    <n v="0.35398477326413397"/>
    <n v="1.1739025216037305E-2"/>
    <x v="1"/>
    <s v="-"/>
    <s v="-"/>
    <s v="-"/>
    <m/>
    <m/>
    <m/>
    <m/>
    <s v="-"/>
    <m/>
    <s v="KATRAJ"/>
    <m/>
    <m/>
    <m/>
    <n v="14426"/>
    <n v="63136.71"/>
    <n v="57"/>
    <n v="86"/>
    <s v="FLOW"/>
    <m/>
    <m/>
    <m/>
    <m/>
    <s v="NPA"/>
    <s v="MH12VM8076"/>
    <s v="HUNTER 350 REBEL BLUE"/>
    <d v="2023-05-12T00:00:00"/>
    <n v="48"/>
    <x v="1"/>
    <x v="1"/>
    <m/>
    <m/>
    <m/>
    <m/>
    <m/>
    <m/>
    <m/>
    <m/>
    <m/>
    <m/>
    <m/>
    <m/>
    <m/>
    <m/>
    <m/>
    <m/>
    <m/>
    <m/>
    <m/>
    <m/>
    <m/>
    <m/>
    <m/>
    <m/>
    <m/>
    <m/>
    <m/>
    <m/>
    <m/>
    <m/>
    <m/>
    <m/>
    <m/>
    <m/>
    <m/>
    <m/>
    <m/>
    <m/>
    <m/>
    <m/>
    <n v="1"/>
    <m/>
    <m/>
    <m/>
    <m/>
    <m/>
    <m/>
    <m/>
    <m/>
    <m/>
    <m/>
    <m/>
    <m/>
    <m/>
    <m/>
    <m/>
    <m/>
    <m/>
    <m/>
    <m/>
    <m/>
    <m/>
    <m/>
    <m/>
    <m/>
    <m/>
    <m/>
    <m/>
    <m/>
    <m/>
    <m/>
    <m/>
    <m/>
    <m/>
    <m/>
    <m/>
    <m/>
    <m/>
    <m/>
    <m/>
    <m/>
    <m/>
    <m/>
    <m/>
    <m/>
    <m/>
    <m/>
    <m/>
    <m/>
    <m/>
    <m/>
    <m/>
    <m/>
    <m/>
    <x v="0"/>
    <x v="0"/>
    <s v="DUWT0031"/>
    <m/>
    <m/>
    <m/>
    <m/>
    <m/>
    <m/>
    <m/>
    <m/>
    <m/>
    <m/>
    <n v="5455"/>
    <n v="15909"/>
  </r>
  <r>
    <n v="464551591"/>
    <s v="SADDAM BASHA MUJAVAR"/>
    <m/>
    <x v="2"/>
    <m/>
    <m/>
    <m/>
    <m/>
    <n v="4046"/>
    <n v="3917"/>
    <n v="3982"/>
    <n v="7963"/>
    <x v="0"/>
    <x v="1"/>
    <x v="1"/>
    <x v="6"/>
    <n v="62992"/>
    <n v="65"/>
    <n v="0"/>
    <n v="2700"/>
    <s v="29.06.26"/>
    <n v="4.296423482540699E-2"/>
    <n v="3.3177703156340495E-3"/>
    <x v="0"/>
    <s v="PTP"/>
    <s v="PTP"/>
    <s v="PTP"/>
    <m/>
    <n v="31"/>
    <s v="CAVA"/>
    <m/>
    <s v="-"/>
    <m/>
    <s v="LOHEGAON"/>
    <m/>
    <m/>
    <m/>
    <n v="3917"/>
    <n v="62992"/>
    <n v="26"/>
    <n v="55"/>
    <s v="FLOW"/>
    <m/>
    <m/>
    <m/>
    <m/>
    <s v="REGULAR"/>
    <s v="MH12XP1980"/>
    <s v="HONDA ACTIVA 125 DISC BSVI"/>
    <d v="2024-11-04T00:00:00"/>
    <n v="36"/>
    <x v="0"/>
    <x v="1"/>
    <m/>
    <m/>
    <m/>
    <m/>
    <m/>
    <m/>
    <m/>
    <m/>
    <m/>
    <m/>
    <m/>
    <m/>
    <m/>
    <m/>
    <m/>
    <m/>
    <m/>
    <m/>
    <m/>
    <m/>
    <m/>
    <m/>
    <n v="1"/>
    <m/>
    <m/>
    <m/>
    <m/>
    <m/>
    <m/>
    <m/>
    <m/>
    <m/>
    <m/>
    <m/>
    <m/>
    <m/>
    <m/>
    <m/>
    <m/>
    <m/>
    <m/>
    <m/>
    <m/>
    <m/>
    <m/>
    <m/>
    <m/>
    <m/>
    <m/>
    <m/>
    <m/>
    <m/>
    <m/>
    <m/>
    <m/>
    <m/>
    <m/>
    <m/>
    <m/>
    <m/>
    <m/>
    <m/>
    <m/>
    <m/>
    <m/>
    <m/>
    <m/>
    <n v="2"/>
    <m/>
    <m/>
    <m/>
    <m/>
    <m/>
    <n v="1"/>
    <m/>
    <m/>
    <m/>
    <m/>
    <m/>
    <m/>
    <m/>
    <m/>
    <m/>
    <m/>
    <m/>
    <n v="1"/>
    <m/>
    <m/>
    <m/>
    <m/>
    <m/>
    <m/>
    <m/>
    <m/>
    <x v="9"/>
    <x v="0"/>
    <s v="ZBHT0012"/>
    <s v="B2B5Vw4w1Oz"/>
    <s v="Allocated"/>
    <s v="No Such Person (NC_NSP)"/>
    <s v="Nc"/>
    <d v="2026-07-08T00:00:00"/>
    <m/>
    <m/>
    <m/>
    <m/>
    <m/>
    <n v="3982"/>
    <n v="7963"/>
  </r>
  <r>
    <n v="457429849"/>
    <s v="PRADIP SHIVAJI SURVE"/>
    <s v="ONLINE"/>
    <x v="27"/>
    <n v="5955"/>
    <m/>
    <m/>
    <m/>
    <n v="5671"/>
    <n v="11198"/>
    <n v="5811"/>
    <n v="10914"/>
    <x v="1"/>
    <x v="0"/>
    <x v="0"/>
    <x v="12"/>
    <n v="62830"/>
    <n v="284"/>
    <n v="0"/>
    <n v="2700"/>
    <s v="06.06.26"/>
    <n v="0.16501025227632996"/>
    <n v="1.1681998544485827E-2"/>
    <x v="0"/>
    <s v="NC"/>
    <s v="PAID"/>
    <s v="NC"/>
    <s v="Add not found"/>
    <m/>
    <s v="CAVNA"/>
    <m/>
    <s v="-"/>
    <m/>
    <s v="KARMOLI"/>
    <m/>
    <m/>
    <m/>
    <n v="11198"/>
    <n v="62830"/>
    <n v="57"/>
    <n v="55"/>
    <s v="STABLE"/>
    <m/>
    <m/>
    <m/>
    <m/>
    <s v="REGULAR"/>
    <s v="MH12VK3124"/>
    <s v="CLASSIC 350 HALCYON BLACK"/>
    <d v="2023-03-28T00:00:00"/>
    <n v="48"/>
    <x v="0"/>
    <x v="0"/>
    <m/>
    <m/>
    <m/>
    <m/>
    <m/>
    <m/>
    <m/>
    <m/>
    <m/>
    <m/>
    <m/>
    <m/>
    <m/>
    <m/>
    <m/>
    <m/>
    <m/>
    <m/>
    <m/>
    <n v="1"/>
    <m/>
    <m/>
    <n v="1"/>
    <m/>
    <m/>
    <m/>
    <m/>
    <m/>
    <m/>
    <m/>
    <m/>
    <m/>
    <m/>
    <m/>
    <m/>
    <m/>
    <m/>
    <m/>
    <m/>
    <m/>
    <m/>
    <m/>
    <m/>
    <m/>
    <m/>
    <m/>
    <m/>
    <m/>
    <m/>
    <m/>
    <m/>
    <m/>
    <m/>
    <m/>
    <m/>
    <m/>
    <m/>
    <m/>
    <m/>
    <m/>
    <m/>
    <m/>
    <m/>
    <m/>
    <m/>
    <m/>
    <m/>
    <m/>
    <m/>
    <m/>
    <m/>
    <m/>
    <m/>
    <m/>
    <m/>
    <m/>
    <m/>
    <m/>
    <m/>
    <m/>
    <m/>
    <m/>
    <m/>
    <m/>
    <m/>
    <m/>
    <m/>
    <m/>
    <m/>
    <m/>
    <m/>
    <m/>
    <m/>
    <m/>
    <x v="3"/>
    <x v="0"/>
    <s v="DUWT0030"/>
    <s v="A2k5Wqb6Ln7"/>
    <s v="Allocated"/>
    <s v="Address Not Found (NC_ANF)"/>
    <s v="Address not found "/>
    <d v="2026-07-07T00:00:00"/>
    <m/>
    <m/>
    <m/>
    <m/>
    <m/>
    <n v="5811"/>
    <n v="16869"/>
  </r>
  <r>
    <n v="463181927"/>
    <s v="VINOD GANPAT BHOSALE"/>
    <m/>
    <x v="2"/>
    <m/>
    <m/>
    <m/>
    <m/>
    <n v="4428"/>
    <n v="17706"/>
    <n v="4977"/>
    <n v="22134"/>
    <x v="2"/>
    <x v="1"/>
    <x v="1"/>
    <x v="16"/>
    <n v="62774"/>
    <n v="555"/>
    <n v="0"/>
    <n v="4719.33"/>
    <s v="-"/>
    <n v="0.51258300057436335"/>
    <n v="2.4183962883538329E-2"/>
    <x v="1"/>
    <s v="NC"/>
    <s v="-"/>
    <s v="NC"/>
    <s v="Add not found"/>
    <m/>
    <s v="CNAVNA"/>
    <m/>
    <s v="ELG"/>
    <m/>
    <s v="JANTA VASAHAT"/>
    <m/>
    <m/>
    <m/>
    <n v="17706"/>
    <n v="62774"/>
    <n v="118"/>
    <n v="147"/>
    <s v="FLOW"/>
    <m/>
    <m/>
    <m/>
    <m/>
    <s v="NPA"/>
    <s v="MH12WW0086"/>
    <s v="BAJAJ CHETAK PREMIUM"/>
    <d v="2024-06-11T00:00:00"/>
    <n v="36"/>
    <x v="0"/>
    <x v="1"/>
    <m/>
    <m/>
    <m/>
    <m/>
    <m/>
    <m/>
    <m/>
    <m/>
    <m/>
    <m/>
    <m/>
    <m/>
    <m/>
    <m/>
    <m/>
    <m/>
    <m/>
    <m/>
    <m/>
    <m/>
    <m/>
    <m/>
    <m/>
    <m/>
    <m/>
    <m/>
    <m/>
    <m/>
    <m/>
    <m/>
    <m/>
    <m/>
    <m/>
    <m/>
    <m/>
    <m/>
    <m/>
    <m/>
    <m/>
    <m/>
    <m/>
    <m/>
    <m/>
    <m/>
    <m/>
    <m/>
    <m/>
    <m/>
    <m/>
    <m/>
    <m/>
    <m/>
    <n v="1"/>
    <m/>
    <m/>
    <m/>
    <m/>
    <m/>
    <m/>
    <m/>
    <m/>
    <m/>
    <m/>
    <m/>
    <m/>
    <m/>
    <m/>
    <m/>
    <m/>
    <m/>
    <m/>
    <m/>
    <m/>
    <m/>
    <m/>
    <m/>
    <m/>
    <m/>
    <m/>
    <m/>
    <m/>
    <m/>
    <m/>
    <m/>
    <m/>
    <m/>
    <m/>
    <m/>
    <m/>
    <m/>
    <m/>
    <m/>
    <m/>
    <m/>
    <x v="0"/>
    <x v="0"/>
    <s v="DUWT0014"/>
    <s v="G6Glz9v8sWc"/>
    <s v="Allocated"/>
    <e v="#N/A"/>
    <e v="#N/A"/>
    <e v="#N/A"/>
    <m/>
    <m/>
    <m/>
    <m/>
    <m/>
    <n v="4977"/>
    <n v="22134"/>
  </r>
  <r>
    <n v="466075261"/>
    <s v="RAMADAS DHONDIBA JADHAV"/>
    <s v="ONLINE"/>
    <x v="9"/>
    <n v="3400"/>
    <m/>
    <m/>
    <m/>
    <n v="3297"/>
    <n v="3200"/>
    <n v="3295"/>
    <n v="3097"/>
    <x v="0"/>
    <x v="0"/>
    <x v="0"/>
    <x v="9"/>
    <n v="62652"/>
    <n v="95"/>
    <n v="0"/>
    <n v="5831"/>
    <s v="05.06.26"/>
    <n v="3.9373712127146694E-2"/>
    <n v="3.2998626145400124E-3"/>
    <x v="0"/>
    <s v="BPTP"/>
    <s v="PAID"/>
    <s v="BPTP"/>
    <m/>
    <n v="25"/>
    <s v="CAVA"/>
    <m/>
    <s v="-"/>
    <m/>
    <s v="SAYAGAON"/>
    <m/>
    <m/>
    <m/>
    <n v="3200"/>
    <n v="62652"/>
    <n v="26"/>
    <n v="25"/>
    <s v="STABLE"/>
    <m/>
    <m/>
    <m/>
    <m/>
    <s v="REGULAR"/>
    <s v="MH12YM7818"/>
    <s v="PASSION PLUS I3S DRS CAST"/>
    <d v="2025-05-07T00:00:00"/>
    <n v="36"/>
    <x v="0"/>
    <x v="0"/>
    <m/>
    <m/>
    <m/>
    <m/>
    <m/>
    <m/>
    <m/>
    <m/>
    <m/>
    <m/>
    <n v="1"/>
    <m/>
    <m/>
    <m/>
    <m/>
    <m/>
    <m/>
    <m/>
    <m/>
    <m/>
    <m/>
    <m/>
    <m/>
    <m/>
    <m/>
    <m/>
    <m/>
    <m/>
    <m/>
    <m/>
    <m/>
    <m/>
    <m/>
    <m/>
    <m/>
    <m/>
    <m/>
    <m/>
    <m/>
    <m/>
    <m/>
    <m/>
    <m/>
    <m/>
    <m/>
    <m/>
    <m/>
    <m/>
    <m/>
    <m/>
    <m/>
    <m/>
    <m/>
    <m/>
    <m/>
    <m/>
    <m/>
    <m/>
    <m/>
    <m/>
    <m/>
    <m/>
    <m/>
    <m/>
    <m/>
    <m/>
    <m/>
    <m/>
    <m/>
    <m/>
    <m/>
    <m/>
    <m/>
    <m/>
    <m/>
    <m/>
    <m/>
    <m/>
    <m/>
    <m/>
    <m/>
    <m/>
    <m/>
    <m/>
    <m/>
    <m/>
    <m/>
    <m/>
    <m/>
    <m/>
    <m/>
    <m/>
    <m/>
    <m/>
    <x v="0"/>
    <x v="0"/>
    <s v="ZBHT0024"/>
    <s v="Ao2EKvpJqc"/>
    <s v="Allocated"/>
    <s v="Left Message (LMCB)"/>
    <s v="Meet son"/>
    <d v="2026-07-04T00:00:00"/>
    <m/>
    <m/>
    <m/>
    <m/>
    <m/>
    <n v="3295"/>
    <n v="6497"/>
  </r>
  <r>
    <n v="457889140"/>
    <s v="MAHESH CHANDRAKANT SHINDE"/>
    <m/>
    <x v="2"/>
    <m/>
    <m/>
    <m/>
    <m/>
    <n v="5290"/>
    <n v="10387.57"/>
    <n v="5456.57"/>
    <n v="15677.57"/>
    <x v="1"/>
    <x v="1"/>
    <x v="1"/>
    <x v="16"/>
    <n v="62492"/>
    <n v="359"/>
    <n v="0"/>
    <n v="4050"/>
    <s v="09.06.26 11.06.26"/>
    <n v="0.48054212706252974"/>
    <n v="1.1619154114945223E-2"/>
    <x v="0"/>
    <s v="PTP"/>
    <s v="PAID"/>
    <s v="PTP"/>
    <m/>
    <n v="22"/>
    <s v="CAVA"/>
    <m/>
    <s v="-"/>
    <m/>
    <s v="GOKHLE NAGAR"/>
    <m/>
    <m/>
    <m/>
    <n v="10387.57"/>
    <n v="62492"/>
    <n v="57"/>
    <n v="86"/>
    <s v="FLOW"/>
    <m/>
    <m/>
    <m/>
    <m/>
    <s v="REGULAR"/>
    <s v="MH12VM2714"/>
    <s v="RE BULLET 350 EFI BLACK"/>
    <d v="2023-04-28T00:00:00"/>
    <n v="48"/>
    <x v="0"/>
    <x v="1"/>
    <m/>
    <m/>
    <m/>
    <m/>
    <m/>
    <m/>
    <m/>
    <m/>
    <m/>
    <m/>
    <n v="1"/>
    <m/>
    <m/>
    <m/>
    <m/>
    <m/>
    <m/>
    <m/>
    <m/>
    <m/>
    <m/>
    <m/>
    <m/>
    <m/>
    <m/>
    <m/>
    <m/>
    <m/>
    <m/>
    <m/>
    <m/>
    <m/>
    <m/>
    <m/>
    <m/>
    <m/>
    <m/>
    <m/>
    <m/>
    <m/>
    <m/>
    <m/>
    <m/>
    <m/>
    <m/>
    <m/>
    <m/>
    <m/>
    <m/>
    <m/>
    <m/>
    <m/>
    <m/>
    <m/>
    <m/>
    <m/>
    <m/>
    <m/>
    <m/>
    <m/>
    <m/>
    <m/>
    <m/>
    <m/>
    <m/>
    <m/>
    <m/>
    <m/>
    <m/>
    <m/>
    <m/>
    <m/>
    <m/>
    <m/>
    <m/>
    <m/>
    <m/>
    <m/>
    <m/>
    <m/>
    <m/>
    <m/>
    <m/>
    <m/>
    <m/>
    <m/>
    <m/>
    <m/>
    <m/>
    <m/>
    <m/>
    <m/>
    <m/>
    <m/>
    <x v="0"/>
    <x v="0"/>
    <s v="DUWT0014"/>
    <s v="GP_-2S6MTz"/>
    <s v="Allocated"/>
    <s v="Promise To Pay (PTP)"/>
    <s v="Customer meet at residence given ptp "/>
    <d v="2026-07-17T00:00:00"/>
    <m/>
    <m/>
    <m/>
    <m/>
    <m/>
    <n v="5456.57"/>
    <n v="15677.57"/>
  </r>
  <r>
    <n v="456920843"/>
    <s v="SANGITA VILAS GONTE"/>
    <s v="ONLINE"/>
    <x v="6"/>
    <n v="6161"/>
    <m/>
    <m/>
    <m/>
    <n v="6161"/>
    <n v="11431"/>
    <n v="5616"/>
    <n v="11431"/>
    <x v="1"/>
    <x v="0"/>
    <x v="0"/>
    <x v="15"/>
    <n v="62464"/>
    <n v="346"/>
    <n v="0"/>
    <n v="6750"/>
    <s v="-"/>
    <n v="0.56665632489844198"/>
    <n v="1.1613948067527658E-2"/>
    <x v="0"/>
    <s v="PAID"/>
    <s v="-"/>
    <s v="PAID"/>
    <m/>
    <m/>
    <m/>
    <m/>
    <s v="-"/>
    <m/>
    <s v="PIMPARI"/>
    <m/>
    <m/>
    <m/>
    <n v="18527"/>
    <n v="62464"/>
    <n v="57"/>
    <n v="55"/>
    <s v="STABLE"/>
    <m/>
    <m/>
    <m/>
    <m/>
    <s v="REGULAR"/>
    <s v="MH14KR1491"/>
    <s v="CLASSIC 350 HALCYON BLACK SC"/>
    <d v="2023-02-21T00:00:00"/>
    <n v="48"/>
    <x v="1"/>
    <x v="0"/>
    <m/>
    <m/>
    <m/>
    <m/>
    <m/>
    <m/>
    <m/>
    <m/>
    <m/>
    <m/>
    <m/>
    <m/>
    <m/>
    <m/>
    <m/>
    <m/>
    <m/>
    <m/>
    <m/>
    <m/>
    <m/>
    <m/>
    <m/>
    <m/>
    <m/>
    <m/>
    <m/>
    <m/>
    <m/>
    <m/>
    <m/>
    <n v="1"/>
    <m/>
    <m/>
    <m/>
    <m/>
    <m/>
    <m/>
    <m/>
    <m/>
    <m/>
    <m/>
    <m/>
    <n v="1"/>
    <m/>
    <m/>
    <m/>
    <m/>
    <m/>
    <m/>
    <m/>
    <m/>
    <m/>
    <m/>
    <m/>
    <m/>
    <m/>
    <m/>
    <m/>
    <m/>
    <m/>
    <m/>
    <m/>
    <m/>
    <m/>
    <m/>
    <m/>
    <m/>
    <m/>
    <m/>
    <m/>
    <m/>
    <m/>
    <m/>
    <m/>
    <m/>
    <m/>
    <m/>
    <m/>
    <m/>
    <m/>
    <m/>
    <m/>
    <m/>
    <m/>
    <m/>
    <m/>
    <m/>
    <m/>
    <m/>
    <m/>
    <m/>
    <m/>
    <m/>
    <x v="3"/>
    <x v="0"/>
    <s v="ZBHT0015"/>
    <m/>
    <m/>
    <m/>
    <m/>
    <m/>
    <m/>
    <m/>
    <m/>
    <m/>
    <m/>
    <n v="5616"/>
    <n v="17592"/>
  </r>
  <r>
    <n v="465149328"/>
    <s v="JANARDAN SITARAM CHAVAN"/>
    <m/>
    <x v="2"/>
    <m/>
    <m/>
    <m/>
    <s v="BANK STABLE 08"/>
    <n v="3579"/>
    <n v="7156"/>
    <n v="3715"/>
    <n v="10735"/>
    <x v="1"/>
    <x v="2"/>
    <x v="1"/>
    <x v="9"/>
    <n v="62455"/>
    <n v="138"/>
    <n v="0"/>
    <n v="1205.99"/>
    <s v="FLOW"/>
    <n v="9.4796131777475659E-2"/>
    <n v="1.161227469514344E-2"/>
    <x v="2"/>
    <s v="PAID"/>
    <s v="PTP"/>
    <s v="PAID"/>
    <m/>
    <m/>
    <m/>
    <m/>
    <s v="-"/>
    <m/>
    <s v="SHIRUR"/>
    <m/>
    <m/>
    <m/>
    <n v="7156"/>
    <n v="62455"/>
    <n v="57"/>
    <n v="0"/>
    <s v="RB"/>
    <m/>
    <m/>
    <m/>
    <m/>
    <s v="REGULAR"/>
    <m/>
    <s v="SPLENDOR PLUS FI DRK CAST"/>
    <d v="2025-01-07T00:00:00"/>
    <n v="36"/>
    <x v="0"/>
    <x v="0"/>
    <m/>
    <m/>
    <m/>
    <m/>
    <m/>
    <m/>
    <m/>
    <n v="1"/>
    <m/>
    <m/>
    <m/>
    <m/>
    <m/>
    <m/>
    <m/>
    <m/>
    <m/>
    <m/>
    <m/>
    <m/>
    <m/>
    <m/>
    <m/>
    <m/>
    <m/>
    <m/>
    <m/>
    <m/>
    <m/>
    <m/>
    <m/>
    <m/>
    <m/>
    <m/>
    <m/>
    <m/>
    <m/>
    <m/>
    <m/>
    <m/>
    <m/>
    <m/>
    <m/>
    <m/>
    <m/>
    <m/>
    <m/>
    <m/>
    <m/>
    <m/>
    <m/>
    <m/>
    <m/>
    <m/>
    <m/>
    <m/>
    <m/>
    <m/>
    <m/>
    <m/>
    <m/>
    <m/>
    <m/>
    <m/>
    <m/>
    <m/>
    <m/>
    <m/>
    <m/>
    <m/>
    <m/>
    <m/>
    <m/>
    <m/>
    <m/>
    <m/>
    <m/>
    <m/>
    <m/>
    <m/>
    <m/>
    <m/>
    <m/>
    <m/>
    <m/>
    <m/>
    <m/>
    <m/>
    <m/>
    <m/>
    <m/>
    <m/>
    <m/>
    <m/>
    <x v="0"/>
    <x v="0"/>
    <s v="ZBHT0024"/>
    <e v="#N/A"/>
    <s v="Allocated"/>
    <s v="Left Message (LMCB)"/>
    <s v="Meet doughter "/>
    <d v="2026-07-03T00:00:00"/>
    <m/>
    <m/>
    <m/>
    <m/>
    <m/>
    <n v="3715"/>
    <n v="10735"/>
  </r>
  <r>
    <n v="462234854"/>
    <s v="ANIL KISAN DUCHE"/>
    <s v="ONLINE"/>
    <x v="27"/>
    <n v="6800"/>
    <m/>
    <m/>
    <m/>
    <n v="6572"/>
    <n v="8007"/>
    <n v="1718"/>
    <n v="7779"/>
    <x v="1"/>
    <x v="0"/>
    <x v="0"/>
    <x v="9"/>
    <n v="62245"/>
    <n v="283"/>
    <n v="0"/>
    <n v="1411"/>
    <s v="STABLE"/>
    <n v="9.4477387278664199E-2"/>
    <n v="1.1573229339511704E-2"/>
    <x v="0"/>
    <s v="PAID"/>
    <s v="PAID"/>
    <s v="PAID"/>
    <m/>
    <m/>
    <m/>
    <m/>
    <s v="-"/>
    <m/>
    <s v="SADAL GAON"/>
    <m/>
    <m/>
    <m/>
    <n v="8007"/>
    <n v="62245"/>
    <n v="57"/>
    <n v="55"/>
    <s v="STABLE"/>
    <m/>
    <m/>
    <m/>
    <m/>
    <s v="REGULAR"/>
    <s v="MH12WN6099"/>
    <s v="BAJAJ PULSAR NS 200 ABS"/>
    <d v="2024-03-14T00:00:00"/>
    <n v="36"/>
    <x v="0"/>
    <x v="0"/>
    <m/>
    <m/>
    <m/>
    <m/>
    <m/>
    <m/>
    <m/>
    <m/>
    <m/>
    <m/>
    <n v="1"/>
    <m/>
    <m/>
    <m/>
    <m/>
    <m/>
    <m/>
    <m/>
    <m/>
    <m/>
    <m/>
    <m/>
    <m/>
    <m/>
    <m/>
    <m/>
    <m/>
    <m/>
    <m/>
    <m/>
    <m/>
    <m/>
    <m/>
    <m/>
    <m/>
    <m/>
    <m/>
    <m/>
    <m/>
    <m/>
    <m/>
    <m/>
    <m/>
    <m/>
    <m/>
    <m/>
    <m/>
    <m/>
    <m/>
    <m/>
    <m/>
    <m/>
    <m/>
    <m/>
    <m/>
    <m/>
    <m/>
    <m/>
    <m/>
    <m/>
    <m/>
    <m/>
    <m/>
    <m/>
    <m/>
    <m/>
    <m/>
    <m/>
    <m/>
    <m/>
    <m/>
    <m/>
    <m/>
    <m/>
    <m/>
    <m/>
    <m/>
    <m/>
    <m/>
    <m/>
    <m/>
    <m/>
    <m/>
    <m/>
    <m/>
    <m/>
    <m/>
    <m/>
    <m/>
    <m/>
    <m/>
    <m/>
    <m/>
    <m/>
    <x v="0"/>
    <x v="0"/>
    <s v="ZBHT0024"/>
    <s v="A6JZR95wSOm"/>
    <s v="Allocated"/>
    <s v="Door Locked (NC_DL)"/>
    <s v="Door lock "/>
    <d v="2026-07-04T00:00:00"/>
    <m/>
    <m/>
    <m/>
    <m/>
    <m/>
    <n v="1718"/>
    <n v="14579"/>
  </r>
  <r>
    <n v="464626828"/>
    <s v="VISHAL SANJAY SATPUTE"/>
    <s v="ONLINE"/>
    <x v="3"/>
    <n v="4023"/>
    <m/>
    <m/>
    <m/>
    <n v="4023"/>
    <n v="2471"/>
    <n v="2516"/>
    <n v="2471"/>
    <x v="0"/>
    <x v="0"/>
    <x v="0"/>
    <x v="11"/>
    <n v="62071"/>
    <n v="45"/>
    <n v="0"/>
    <n v="2250"/>
    <s v="11.06.26"/>
    <n v="4.9698711917734457E-2"/>
    <n v="3.2692615135528494E-3"/>
    <x v="0"/>
    <s v="PAID"/>
    <s v="PAID"/>
    <s v="PAID"/>
    <m/>
    <m/>
    <s v="CAVA"/>
    <m/>
    <s v="-"/>
    <m/>
    <s v="BHAMBOLI"/>
    <m/>
    <m/>
    <m/>
    <n v="4766"/>
    <n v="62071"/>
    <n v="26"/>
    <n v="25"/>
    <s v="STABLE"/>
    <m/>
    <m/>
    <m/>
    <m/>
    <s v="REGULAR"/>
    <s v="MH14MA3136"/>
    <s v="TVS JUPITER 125 DRUM ALLOY"/>
    <d v="2024-11-09T00:00:00"/>
    <n v="36"/>
    <x v="1"/>
    <x v="0"/>
    <m/>
    <m/>
    <m/>
    <m/>
    <m/>
    <m/>
    <m/>
    <m/>
    <m/>
    <m/>
    <m/>
    <m/>
    <m/>
    <m/>
    <m/>
    <m/>
    <m/>
    <m/>
    <m/>
    <m/>
    <m/>
    <m/>
    <m/>
    <m/>
    <m/>
    <m/>
    <m/>
    <m/>
    <m/>
    <m/>
    <m/>
    <m/>
    <m/>
    <m/>
    <m/>
    <m/>
    <m/>
    <m/>
    <m/>
    <m/>
    <m/>
    <m/>
    <m/>
    <m/>
    <m/>
    <m/>
    <m/>
    <m/>
    <m/>
    <m/>
    <m/>
    <m/>
    <m/>
    <m/>
    <m/>
    <m/>
    <m/>
    <m/>
    <m/>
    <m/>
    <m/>
    <m/>
    <m/>
    <m/>
    <m/>
    <m/>
    <m/>
    <m/>
    <m/>
    <m/>
    <m/>
    <m/>
    <m/>
    <m/>
    <m/>
    <m/>
    <m/>
    <m/>
    <m/>
    <m/>
    <m/>
    <m/>
    <m/>
    <m/>
    <m/>
    <m/>
    <m/>
    <m/>
    <m/>
    <m/>
    <m/>
    <m/>
    <m/>
    <m/>
    <x v="5"/>
    <x v="1"/>
    <s v="ZBHT0010"/>
    <m/>
    <m/>
    <m/>
    <m/>
    <m/>
    <m/>
    <m/>
    <m/>
    <m/>
    <m/>
    <n v="2516"/>
    <n v="6494"/>
  </r>
  <r>
    <n v="464497060"/>
    <s v="RAMESHWAR SHESHRAO DARADE"/>
    <s v="ONLINE"/>
    <x v="13"/>
    <n v="3910"/>
    <m/>
    <m/>
    <m/>
    <n v="3983"/>
    <n v="3818"/>
    <n v="3900"/>
    <n v="3891"/>
    <x v="0"/>
    <x v="0"/>
    <x v="0"/>
    <x v="8"/>
    <n v="62014"/>
    <n v="82"/>
    <n v="0"/>
    <n v="3364"/>
    <s v="28.06.26"/>
    <n v="6.3971444972420966E-2"/>
    <n v="3.2662593401341432E-3"/>
    <x v="0"/>
    <s v="PTP"/>
    <s v="PTP"/>
    <s v="PTP"/>
    <m/>
    <n v="31"/>
    <s v="CAVA"/>
    <m/>
    <s v="-"/>
    <m/>
    <s v="LONAVALA"/>
    <m/>
    <m/>
    <m/>
    <n v="7264"/>
    <n v="62014"/>
    <n v="26"/>
    <n v="55"/>
    <s v="FLOW"/>
    <m/>
    <m/>
    <m/>
    <m/>
    <s v="REGULAR"/>
    <s v="MH22BF2078"/>
    <s v="HONDA SHINE DRUM BSVI"/>
    <d v="2024-10-30T00:00:00"/>
    <n v="36"/>
    <x v="1"/>
    <x v="1"/>
    <m/>
    <m/>
    <m/>
    <m/>
    <m/>
    <m/>
    <m/>
    <m/>
    <m/>
    <m/>
    <m/>
    <m/>
    <m/>
    <m/>
    <m/>
    <m/>
    <m/>
    <m/>
    <m/>
    <m/>
    <m/>
    <m/>
    <m/>
    <m/>
    <m/>
    <m/>
    <m/>
    <m/>
    <m/>
    <m/>
    <m/>
    <m/>
    <m/>
    <m/>
    <m/>
    <m/>
    <m/>
    <n v="1"/>
    <m/>
    <m/>
    <m/>
    <m/>
    <m/>
    <m/>
    <m/>
    <m/>
    <m/>
    <m/>
    <m/>
    <m/>
    <m/>
    <m/>
    <m/>
    <m/>
    <m/>
    <m/>
    <m/>
    <m/>
    <m/>
    <m/>
    <m/>
    <m/>
    <m/>
    <m/>
    <m/>
    <m/>
    <m/>
    <m/>
    <m/>
    <m/>
    <m/>
    <m/>
    <m/>
    <m/>
    <m/>
    <m/>
    <m/>
    <m/>
    <m/>
    <m/>
    <m/>
    <m/>
    <m/>
    <m/>
    <m/>
    <m/>
    <m/>
    <m/>
    <m/>
    <m/>
    <m/>
    <m/>
    <m/>
    <m/>
    <x v="0"/>
    <x v="0"/>
    <s v="ZBHT0013"/>
    <m/>
    <m/>
    <m/>
    <m/>
    <m/>
    <m/>
    <m/>
    <m/>
    <m/>
    <m/>
    <n v="3900"/>
    <n v="7801"/>
  </r>
  <r>
    <n v="465630943"/>
    <s v="ANJALI RAMESH BHUJANG"/>
    <s v="ONLINE"/>
    <x v="22"/>
    <n v="7978"/>
    <m/>
    <m/>
    <s v="CBC COLL"/>
    <n v="3503"/>
    <n v="3503"/>
    <n v="3503"/>
    <n v="-972"/>
    <x v="0"/>
    <x v="2"/>
    <x v="0"/>
    <x v="3"/>
    <n v="61588"/>
    <n v="0"/>
    <n v="450"/>
    <n v="450"/>
    <s v="-"/>
    <n v="6.5534470755997914E-2"/>
    <n v="3.2438220440574967E-3"/>
    <x v="0"/>
    <s v="PAID"/>
    <s v="-"/>
    <s v="NC"/>
    <s v="Add not found"/>
    <m/>
    <s v="CNAVNA"/>
    <m/>
    <s v="-"/>
    <m/>
    <s v="KHADKI"/>
    <m/>
    <m/>
    <m/>
    <n v="3953"/>
    <n v="61588"/>
    <n v="26"/>
    <n v="0"/>
    <s v="RB"/>
    <m/>
    <m/>
    <m/>
    <m/>
    <s v="REGULAR"/>
    <s v="MH12XV5633"/>
    <s v="TVS JUPITER 110 DRUM ALLOY OBDIIA"/>
    <d v="2025-03-04T00:00:00"/>
    <n v="36"/>
    <x v="1"/>
    <x v="0"/>
    <m/>
    <m/>
    <m/>
    <m/>
    <m/>
    <m/>
    <m/>
    <m/>
    <m/>
    <m/>
    <m/>
    <m/>
    <m/>
    <m/>
    <m/>
    <m/>
    <m/>
    <m/>
    <m/>
    <m/>
    <m/>
    <m/>
    <m/>
    <m/>
    <m/>
    <m/>
    <m/>
    <m/>
    <m/>
    <m/>
    <m/>
    <n v="1"/>
    <m/>
    <m/>
    <m/>
    <m/>
    <m/>
    <m/>
    <m/>
    <m/>
    <m/>
    <m/>
    <m/>
    <m/>
    <m/>
    <m/>
    <m/>
    <m/>
    <m/>
    <m/>
    <m/>
    <m/>
    <m/>
    <m/>
    <m/>
    <m/>
    <m/>
    <m/>
    <m/>
    <m/>
    <m/>
    <m/>
    <m/>
    <m/>
    <n v="1"/>
    <m/>
    <m/>
    <m/>
    <m/>
    <m/>
    <m/>
    <m/>
    <m/>
    <m/>
    <m/>
    <m/>
    <m/>
    <m/>
    <m/>
    <m/>
    <m/>
    <m/>
    <m/>
    <m/>
    <m/>
    <m/>
    <m/>
    <m/>
    <m/>
    <m/>
    <m/>
    <m/>
    <m/>
    <m/>
    <x v="3"/>
    <x v="0"/>
    <s v="DUWT0023"/>
    <m/>
    <m/>
    <m/>
    <m/>
    <m/>
    <m/>
    <m/>
    <m/>
    <s v="VYMO"/>
    <m/>
    <n v="3503"/>
    <n v="7006"/>
  </r>
  <r>
    <n v="457622833"/>
    <s v="LAHU GANGARAM DHOTRE"/>
    <s v="ONLINE"/>
    <x v="8"/>
    <n v="6200"/>
    <m/>
    <m/>
    <m/>
    <n v="6063"/>
    <n v="5906"/>
    <n v="5999"/>
    <n v="5769"/>
    <x v="0"/>
    <x v="0"/>
    <x v="0"/>
    <x v="15"/>
    <n v="61499.68"/>
    <n v="93"/>
    <n v="0"/>
    <n v="5801"/>
    <s v="16.06.26 18.06.26"/>
    <n v="7.3559254075619529E-2"/>
    <n v="3.2391702553497752E-3"/>
    <x v="0"/>
    <s v="PAID"/>
    <s v="PTP"/>
    <s v="PAID"/>
    <m/>
    <m/>
    <s v="CAVA"/>
    <m/>
    <s v="-"/>
    <m/>
    <s v="PIMPARI"/>
    <m/>
    <m/>
    <m/>
    <n v="5906"/>
    <n v="61499.68"/>
    <n v="26"/>
    <n v="25"/>
    <s v="STABLE"/>
    <m/>
    <m/>
    <m/>
    <m/>
    <s v="REGULAR"/>
    <s v="MH14KT5601"/>
    <s v="METEOR 350 FIREBALL RED"/>
    <d v="2023-04-11T00:00:00"/>
    <n v="48"/>
    <x v="0"/>
    <x v="0"/>
    <m/>
    <m/>
    <m/>
    <m/>
    <m/>
    <m/>
    <m/>
    <m/>
    <m/>
    <m/>
    <m/>
    <m/>
    <m/>
    <m/>
    <m/>
    <m/>
    <m/>
    <m/>
    <m/>
    <m/>
    <m/>
    <m/>
    <m/>
    <m/>
    <m/>
    <n v="1"/>
    <m/>
    <m/>
    <m/>
    <m/>
    <m/>
    <n v="1"/>
    <m/>
    <m/>
    <m/>
    <m/>
    <m/>
    <m/>
    <m/>
    <m/>
    <m/>
    <m/>
    <m/>
    <m/>
    <m/>
    <m/>
    <m/>
    <m/>
    <m/>
    <m/>
    <m/>
    <m/>
    <m/>
    <m/>
    <m/>
    <m/>
    <m/>
    <m/>
    <m/>
    <m/>
    <m/>
    <m/>
    <m/>
    <m/>
    <m/>
    <m/>
    <m/>
    <m/>
    <m/>
    <m/>
    <m/>
    <m/>
    <m/>
    <m/>
    <m/>
    <m/>
    <m/>
    <m/>
    <m/>
    <m/>
    <m/>
    <m/>
    <m/>
    <m/>
    <m/>
    <m/>
    <m/>
    <m/>
    <m/>
    <m/>
    <m/>
    <m/>
    <m/>
    <m/>
    <x v="3"/>
    <x v="0"/>
    <s v="ZBHT0015"/>
    <s v="B2Dkc3SAuz"/>
    <e v="#N/A"/>
    <e v="#N/A"/>
    <e v="#N/A"/>
    <e v="#N/A"/>
    <m/>
    <m/>
    <m/>
    <m/>
    <m/>
    <n v="5999"/>
    <n v="11969"/>
  </r>
  <r>
    <n v="464239808"/>
    <s v="RAHUL KUMAR"/>
    <s v="ONLINE"/>
    <x v="4"/>
    <n v="4330"/>
    <m/>
    <m/>
    <m/>
    <n v="4071"/>
    <n v="3850"/>
    <n v="3947"/>
    <n v="3591"/>
    <x v="0"/>
    <x v="0"/>
    <x v="0"/>
    <x v="6"/>
    <n v="61130"/>
    <n v="97"/>
    <n v="0"/>
    <n v="4660"/>
    <s v="21.06.26"/>
    <n v="4.1694241727157882E-2"/>
    <n v="3.2196993172896472E-3"/>
    <x v="0"/>
    <s v="MPTP"/>
    <s v="PTP"/>
    <s v="MPTP"/>
    <s v="Shifted "/>
    <m/>
    <s v="CAVNA"/>
    <m/>
    <s v="-"/>
    <m/>
    <s v="LOHEGAON"/>
    <m/>
    <m/>
    <m/>
    <n v="8607"/>
    <n v="61130"/>
    <n v="26"/>
    <n v="25"/>
    <s v="STABLE"/>
    <m/>
    <m/>
    <m/>
    <m/>
    <s v="-"/>
    <s v="MH12XG4452"/>
    <s v="TVS NTORQ 125 RACE XP"/>
    <d v="2024-10-07T00:00:00"/>
    <n v="36"/>
    <x v="2"/>
    <x v="1"/>
    <m/>
    <m/>
    <m/>
    <m/>
    <m/>
    <m/>
    <m/>
    <m/>
    <m/>
    <m/>
    <m/>
    <m/>
    <m/>
    <m/>
    <m/>
    <m/>
    <m/>
    <m/>
    <m/>
    <m/>
    <m/>
    <m/>
    <m/>
    <m/>
    <m/>
    <m/>
    <m/>
    <m/>
    <m/>
    <m/>
    <m/>
    <m/>
    <m/>
    <m/>
    <m/>
    <m/>
    <m/>
    <m/>
    <m/>
    <m/>
    <m/>
    <m/>
    <m/>
    <m/>
    <m/>
    <m/>
    <m/>
    <m/>
    <m/>
    <m/>
    <m/>
    <m/>
    <m/>
    <m/>
    <m/>
    <m/>
    <m/>
    <m/>
    <m/>
    <m/>
    <m/>
    <m/>
    <m/>
    <m/>
    <m/>
    <m/>
    <m/>
    <m/>
    <m/>
    <m/>
    <m/>
    <m/>
    <m/>
    <m/>
    <m/>
    <m/>
    <m/>
    <m/>
    <m/>
    <m/>
    <m/>
    <m/>
    <m/>
    <m/>
    <m/>
    <m/>
    <m/>
    <m/>
    <m/>
    <m/>
    <m/>
    <n v="1"/>
    <m/>
    <m/>
    <x v="0"/>
    <x v="0"/>
    <s v="ZBHT0012"/>
    <e v="#N/A"/>
    <s v="Allocated"/>
    <e v="#N/A"/>
    <e v="#N/A"/>
    <e v="#N/A"/>
    <m/>
    <m/>
    <m/>
    <m/>
    <m/>
    <n v="3947"/>
    <n v="7921"/>
  </r>
  <r>
    <n v="457685874"/>
    <s v="FAYYAZ AJAZ ANSARI"/>
    <m/>
    <x v="2"/>
    <m/>
    <m/>
    <m/>
    <m/>
    <n v="6036"/>
    <n v="4813"/>
    <n v="4967"/>
    <n v="10849"/>
    <x v="0"/>
    <x v="1"/>
    <x v="1"/>
    <x v="15"/>
    <n v="60784.58"/>
    <n v="154"/>
    <n v="0"/>
    <n v="0"/>
    <s v="23.06.26"/>
    <n v="7.2703928932635442E-2"/>
    <n v="3.2015061463722874E-3"/>
    <x v="1"/>
    <s v="BPTP"/>
    <s v="BPTP"/>
    <s v="BPTP"/>
    <s v="Financail problem"/>
    <n v="31"/>
    <s v="CAVNA"/>
    <m/>
    <s v="-"/>
    <m/>
    <s v="PIMPARI"/>
    <m/>
    <m/>
    <m/>
    <n v="4813"/>
    <n v="60784.58"/>
    <n v="26"/>
    <n v="55"/>
    <s v="FLOW"/>
    <m/>
    <m/>
    <m/>
    <m/>
    <s v="REGULAR"/>
    <s v="MH14KV4801"/>
    <s v="CB350 RS DUAL TONE"/>
    <d v="2023-04-15T00:00:00"/>
    <n v="48"/>
    <x v="0"/>
    <x v="0"/>
    <m/>
    <m/>
    <m/>
    <m/>
    <m/>
    <m/>
    <m/>
    <m/>
    <m/>
    <m/>
    <n v="1"/>
    <m/>
    <m/>
    <m/>
    <m/>
    <m/>
    <m/>
    <m/>
    <m/>
    <m/>
    <m/>
    <m/>
    <m/>
    <m/>
    <m/>
    <n v="1"/>
    <m/>
    <m/>
    <m/>
    <m/>
    <m/>
    <n v="1"/>
    <m/>
    <m/>
    <m/>
    <m/>
    <m/>
    <m/>
    <m/>
    <m/>
    <m/>
    <m/>
    <m/>
    <n v="1"/>
    <m/>
    <m/>
    <m/>
    <m/>
    <m/>
    <m/>
    <m/>
    <m/>
    <m/>
    <m/>
    <m/>
    <m/>
    <m/>
    <m/>
    <m/>
    <m/>
    <m/>
    <m/>
    <m/>
    <m/>
    <m/>
    <m/>
    <m/>
    <m/>
    <m/>
    <m/>
    <m/>
    <m/>
    <m/>
    <m/>
    <m/>
    <m/>
    <m/>
    <m/>
    <m/>
    <m/>
    <m/>
    <m/>
    <m/>
    <m/>
    <m/>
    <m/>
    <m/>
    <m/>
    <m/>
    <m/>
    <m/>
    <m/>
    <m/>
    <m/>
    <x v="4"/>
    <x v="0"/>
    <s v="ZBHT0015"/>
    <s v="B6HO3AOHum"/>
    <s v="Allocated"/>
    <s v="Left Message (LMCB)"/>
    <s v="Visited at customer residence address. Customer not meet at home. Left message at home with wife. Vehicle not available."/>
    <d v="2026-07-04T00:00:00"/>
    <m/>
    <m/>
    <m/>
    <m/>
    <m/>
    <n v="4967"/>
    <n v="10849"/>
  </r>
  <r>
    <n v="465072149"/>
    <s v="VISHAL PADMAKAR GAIKWAD"/>
    <m/>
    <x v="2"/>
    <m/>
    <m/>
    <m/>
    <m/>
    <n v="7571"/>
    <n v="11514"/>
    <n v="4233"/>
    <n v="19085"/>
    <x v="1"/>
    <x v="1"/>
    <x v="1"/>
    <x v="9"/>
    <n v="60719"/>
    <n v="290"/>
    <n v="0"/>
    <n v="1350"/>
    <s v="STABLE"/>
    <n v="9.2161177253967566E-2"/>
    <n v="1.1289499755254416E-2"/>
    <x v="1"/>
    <s v="NC"/>
    <s v="PAID"/>
    <s v="NC"/>
    <s v="Cust at bhosari "/>
    <m/>
    <s v="CAVNA"/>
    <m/>
    <s v="-"/>
    <m/>
    <s v="SHIRUR"/>
    <m/>
    <m/>
    <m/>
    <n v="11514"/>
    <n v="60719"/>
    <n v="57"/>
    <n v="86"/>
    <s v="FLOW"/>
    <m/>
    <m/>
    <m/>
    <m/>
    <s v="REGULAR"/>
    <s v="MH17DG0875"/>
    <s v="BULLET BATTALION 350 BLACK"/>
    <d v="2024-12-30T00:00:00"/>
    <n v="24"/>
    <x v="0"/>
    <x v="0"/>
    <m/>
    <m/>
    <m/>
    <m/>
    <m/>
    <m/>
    <m/>
    <m/>
    <m/>
    <m/>
    <m/>
    <m/>
    <m/>
    <m/>
    <m/>
    <m/>
    <m/>
    <m/>
    <m/>
    <m/>
    <m/>
    <m/>
    <n v="1"/>
    <m/>
    <m/>
    <m/>
    <m/>
    <m/>
    <m/>
    <m/>
    <m/>
    <m/>
    <m/>
    <m/>
    <m/>
    <m/>
    <m/>
    <m/>
    <m/>
    <m/>
    <m/>
    <m/>
    <m/>
    <m/>
    <m/>
    <m/>
    <m/>
    <m/>
    <m/>
    <m/>
    <m/>
    <m/>
    <m/>
    <m/>
    <m/>
    <m/>
    <m/>
    <m/>
    <m/>
    <m/>
    <m/>
    <m/>
    <m/>
    <m/>
    <m/>
    <m/>
    <m/>
    <m/>
    <m/>
    <m/>
    <m/>
    <m/>
    <m/>
    <m/>
    <m/>
    <m/>
    <m/>
    <m/>
    <m/>
    <m/>
    <m/>
    <m/>
    <m/>
    <m/>
    <m/>
    <m/>
    <m/>
    <m/>
    <m/>
    <m/>
    <m/>
    <m/>
    <m/>
    <m/>
    <x v="0"/>
    <x v="0"/>
    <s v="ZBHT0024"/>
    <s v="k2tFigwigw7"/>
    <s v="Allocated"/>
    <s v="Door Locked (NC_DL)"/>
    <s v="Door lock "/>
    <d v="2026-07-08T00:00:00"/>
    <m/>
    <m/>
    <m/>
    <m/>
    <m/>
    <n v="4233"/>
    <n v="19085"/>
  </r>
  <r>
    <n v="463212097"/>
    <s v="ADITYA KASHINATH HIRVE"/>
    <s v="ONLINE"/>
    <x v="17"/>
    <n v="9130"/>
    <m/>
    <m/>
    <m/>
    <n v="9130"/>
    <n v="8630"/>
    <n v="8776"/>
    <n v="8630"/>
    <x v="0"/>
    <x v="0"/>
    <x v="0"/>
    <x v="7"/>
    <n v="60709"/>
    <n v="146"/>
    <n v="0"/>
    <n v="6750"/>
    <s v="15.06.26"/>
    <n v="5.0961663522202168E-2"/>
    <n v="3.1975253697585013E-3"/>
    <x v="0"/>
    <s v="PAID"/>
    <s v="PAID"/>
    <s v="PAID"/>
    <m/>
    <m/>
    <m/>
    <m/>
    <s v="-"/>
    <m/>
    <s v="BHOSARI"/>
    <m/>
    <m/>
    <m/>
    <n v="15526"/>
    <n v="60709"/>
    <n v="26"/>
    <n v="25"/>
    <s v="STABLE"/>
    <m/>
    <m/>
    <m/>
    <m/>
    <s v="-"/>
    <s v="MH14LQ6897"/>
    <s v="BULLET 350 BLACK GOLD"/>
    <d v="2024-06-14T00:00:00"/>
    <n v="30"/>
    <x v="2"/>
    <x v="1"/>
    <m/>
    <m/>
    <m/>
    <m/>
    <m/>
    <m/>
    <m/>
    <m/>
    <m/>
    <m/>
    <m/>
    <m/>
    <m/>
    <m/>
    <m/>
    <m/>
    <m/>
    <m/>
    <m/>
    <m/>
    <m/>
    <m/>
    <m/>
    <m/>
    <m/>
    <m/>
    <m/>
    <m/>
    <m/>
    <m/>
    <m/>
    <m/>
    <m/>
    <m/>
    <m/>
    <m/>
    <m/>
    <m/>
    <m/>
    <m/>
    <m/>
    <m/>
    <m/>
    <m/>
    <m/>
    <m/>
    <m/>
    <m/>
    <m/>
    <m/>
    <m/>
    <m/>
    <m/>
    <m/>
    <m/>
    <m/>
    <m/>
    <m/>
    <m/>
    <m/>
    <m/>
    <m/>
    <m/>
    <m/>
    <m/>
    <m/>
    <m/>
    <m/>
    <m/>
    <m/>
    <m/>
    <m/>
    <m/>
    <m/>
    <m/>
    <m/>
    <m/>
    <m/>
    <m/>
    <m/>
    <m/>
    <m/>
    <m/>
    <m/>
    <m/>
    <m/>
    <m/>
    <m/>
    <m/>
    <m/>
    <m/>
    <n v="1"/>
    <m/>
    <m/>
    <x v="0"/>
    <x v="0"/>
    <s v="DUWT0025"/>
    <e v="#N/A"/>
    <s v="Allocated"/>
    <e v="#N/A"/>
    <e v="#N/A"/>
    <e v="#N/A"/>
    <m/>
    <m/>
    <m/>
    <m/>
    <m/>
    <n v="8776"/>
    <n v="17760"/>
  </r>
  <r>
    <n v="465200754"/>
    <s v="SARALA MAHENDRA HIVALE"/>
    <s v="ONLINE"/>
    <x v="5"/>
    <n v="3694"/>
    <m/>
    <m/>
    <m/>
    <n v="3616"/>
    <n v="3616"/>
    <n v="3616"/>
    <n v="3538"/>
    <x v="0"/>
    <x v="0"/>
    <x v="0"/>
    <x v="12"/>
    <n v="60587"/>
    <n v="0"/>
    <n v="0"/>
    <n v="3918.54"/>
    <s v="12.06.26"/>
    <n v="8.7649029715967941E-2"/>
    <n v="3.1910996652482881E-3"/>
    <x v="0"/>
    <s v="MPTP"/>
    <s v="PAID"/>
    <s v="MPTP"/>
    <s v="Add not found"/>
    <n v="21"/>
    <s v="CAVNA"/>
    <m/>
    <s v="-"/>
    <m/>
    <s v="PIRANGUT"/>
    <m/>
    <m/>
    <m/>
    <n v="3616"/>
    <n v="60587"/>
    <n v="26"/>
    <n v="25"/>
    <s v="STABLE"/>
    <m/>
    <m/>
    <m/>
    <m/>
    <s v="REGULAR"/>
    <s v="MH19EN7140"/>
    <s v="SPLENDOR PLUS I3S DRS C FI OTHERS"/>
    <d v="2025-01-13T00:00:00"/>
    <n v="36"/>
    <x v="0"/>
    <x v="0"/>
    <m/>
    <m/>
    <m/>
    <m/>
    <m/>
    <m/>
    <m/>
    <m/>
    <m/>
    <m/>
    <m/>
    <m/>
    <m/>
    <m/>
    <m/>
    <m/>
    <m/>
    <m/>
    <m/>
    <n v="1"/>
    <m/>
    <m/>
    <n v="1"/>
    <m/>
    <m/>
    <m/>
    <m/>
    <m/>
    <m/>
    <m/>
    <m/>
    <m/>
    <m/>
    <m/>
    <m/>
    <m/>
    <m/>
    <m/>
    <m/>
    <m/>
    <m/>
    <m/>
    <m/>
    <m/>
    <m/>
    <m/>
    <m/>
    <m/>
    <m/>
    <m/>
    <m/>
    <m/>
    <m/>
    <m/>
    <m/>
    <m/>
    <m/>
    <m/>
    <m/>
    <m/>
    <m/>
    <m/>
    <m/>
    <m/>
    <m/>
    <m/>
    <m/>
    <m/>
    <m/>
    <m/>
    <m/>
    <m/>
    <m/>
    <m/>
    <m/>
    <m/>
    <m/>
    <m/>
    <m/>
    <m/>
    <m/>
    <m/>
    <m/>
    <m/>
    <m/>
    <m/>
    <m/>
    <m/>
    <m/>
    <m/>
    <m/>
    <m/>
    <m/>
    <m/>
    <x v="3"/>
    <x v="0"/>
    <s v="DUWT0030"/>
    <s v="APBCGew5I3c"/>
    <s v="Allocated"/>
    <s v="Address Not Found (NC_ANF)"/>
    <s v="Address not found "/>
    <d v="2026-07-07T00:00:00"/>
    <m/>
    <m/>
    <m/>
    <m/>
    <m/>
    <n v="3616"/>
    <n v="7232"/>
  </r>
  <r>
    <n v="466006259"/>
    <s v="ARIF S O TAHIR KHAN"/>
    <m/>
    <x v="2"/>
    <m/>
    <m/>
    <m/>
    <s v="BANK STABLE 27"/>
    <n v="5635"/>
    <n v="5579"/>
    <n v="5709"/>
    <n v="11214"/>
    <x v="0"/>
    <x v="0"/>
    <x v="0"/>
    <x v="0"/>
    <n v="60521"/>
    <n v="130"/>
    <n v="0"/>
    <n v="4878.42"/>
    <s v="FLOW"/>
    <n v="2.0848453049158687E-2"/>
    <n v="3.1876234644476809E-3"/>
    <x v="0"/>
    <s v="MPTP"/>
    <s v="MPTP"/>
    <s v="MPTP"/>
    <s v="Add not found"/>
    <n v="21"/>
    <s v="CAVNA"/>
    <m/>
    <s v="-"/>
    <m/>
    <s v="THERGAON"/>
    <m/>
    <m/>
    <m/>
    <n v="10587.42"/>
    <n v="60521"/>
    <n v="26"/>
    <n v="25"/>
    <s v="STABLE"/>
    <m/>
    <m/>
    <m/>
    <m/>
    <s v="-"/>
    <s v="MH14MJ7138"/>
    <s v="HONDA ACTIVA DLX 2B"/>
    <d v="2025-04-28T00:00:00"/>
    <n v="24"/>
    <x v="2"/>
    <x v="0"/>
    <m/>
    <m/>
    <m/>
    <m/>
    <m/>
    <m/>
    <m/>
    <m/>
    <m/>
    <m/>
    <m/>
    <m/>
    <m/>
    <m/>
    <m/>
    <m/>
    <m/>
    <m/>
    <m/>
    <m/>
    <m/>
    <m/>
    <m/>
    <m/>
    <m/>
    <m/>
    <m/>
    <m/>
    <m/>
    <m/>
    <m/>
    <m/>
    <m/>
    <m/>
    <m/>
    <m/>
    <m/>
    <m/>
    <m/>
    <m/>
    <m/>
    <m/>
    <m/>
    <m/>
    <m/>
    <m/>
    <m/>
    <m/>
    <m/>
    <m/>
    <m/>
    <m/>
    <m/>
    <m/>
    <m/>
    <m/>
    <m/>
    <m/>
    <m/>
    <m/>
    <m/>
    <m/>
    <m/>
    <m/>
    <m/>
    <m/>
    <m/>
    <m/>
    <m/>
    <m/>
    <m/>
    <m/>
    <m/>
    <m/>
    <m/>
    <m/>
    <m/>
    <m/>
    <m/>
    <m/>
    <m/>
    <m/>
    <m/>
    <m/>
    <m/>
    <m/>
    <m/>
    <m/>
    <m/>
    <m/>
    <m/>
    <n v="1"/>
    <m/>
    <m/>
    <x v="0"/>
    <x v="0"/>
    <s v="ZBHT0011"/>
    <e v="#N/A"/>
    <s v="Allocated"/>
    <e v="#N/A"/>
    <e v="#N/A"/>
    <e v="#N/A"/>
    <m/>
    <m/>
    <m/>
    <m/>
    <m/>
    <n v="5709"/>
    <n v="11214"/>
  </r>
  <r>
    <n v="464416787"/>
    <s v="MUKUND GYANOBA KENDRE"/>
    <m/>
    <x v="2"/>
    <m/>
    <m/>
    <m/>
    <m/>
    <n v="2766"/>
    <n v="10388.98"/>
    <n v="2398.9799999999996"/>
    <n v="13154.98"/>
    <x v="2"/>
    <x v="1"/>
    <x v="1"/>
    <x v="9"/>
    <n v="60471"/>
    <n v="308"/>
    <n v="0"/>
    <n v="2250"/>
    <s v="FLOW"/>
    <n v="0.16370148187050282"/>
    <n v="2.3296721883748785E-2"/>
    <x v="1"/>
    <s v="NC"/>
    <s v="NC"/>
    <s v="NC"/>
    <s v="Shifted"/>
    <m/>
    <s v="CNAVNA"/>
    <m/>
    <s v="ELG"/>
    <m/>
    <s v="RANJAN GAON"/>
    <m/>
    <m/>
    <m/>
    <n v="10388.98"/>
    <n v="60471"/>
    <n v="118"/>
    <n v="147"/>
    <s v="FLOW"/>
    <m/>
    <m/>
    <m/>
    <m/>
    <s v="NPA"/>
    <s v="MH44AD8553"/>
    <s v="HONDA SHINE 100 OBD2"/>
    <d v="2024-10-23T00:00:00"/>
    <n v="42"/>
    <x v="0"/>
    <x v="0"/>
    <m/>
    <m/>
    <m/>
    <m/>
    <m/>
    <m/>
    <m/>
    <m/>
    <m/>
    <m/>
    <m/>
    <m/>
    <m/>
    <m/>
    <m/>
    <m/>
    <m/>
    <m/>
    <m/>
    <n v="1"/>
    <m/>
    <m/>
    <n v="1"/>
    <m/>
    <m/>
    <m/>
    <m/>
    <m/>
    <m/>
    <m/>
    <m/>
    <m/>
    <m/>
    <m/>
    <m/>
    <m/>
    <m/>
    <m/>
    <m/>
    <m/>
    <m/>
    <m/>
    <m/>
    <m/>
    <m/>
    <m/>
    <m/>
    <m/>
    <m/>
    <m/>
    <m/>
    <m/>
    <m/>
    <m/>
    <m/>
    <m/>
    <m/>
    <m/>
    <m/>
    <m/>
    <m/>
    <m/>
    <m/>
    <m/>
    <m/>
    <m/>
    <m/>
    <m/>
    <m/>
    <m/>
    <m/>
    <m/>
    <m/>
    <m/>
    <m/>
    <m/>
    <m/>
    <m/>
    <m/>
    <m/>
    <m/>
    <m/>
    <m/>
    <m/>
    <m/>
    <m/>
    <m/>
    <m/>
    <m/>
    <m/>
    <m/>
    <m/>
    <m/>
    <m/>
    <x v="3"/>
    <x v="0"/>
    <s v="ZBHT0024"/>
    <s v="G68mS_9R0w7"/>
    <s v="Allocated"/>
    <s v="Shifted (NC_SFTD)"/>
    <s v="Shifted "/>
    <d v="2026-07-07T00:00:00"/>
    <m/>
    <m/>
    <m/>
    <m/>
    <m/>
    <n v="2398.9799999999996"/>
    <n v="13154.98"/>
  </r>
  <r>
    <n v="461722676"/>
    <s v="SAHIL SANJAY GUNJAL"/>
    <m/>
    <x v="2"/>
    <m/>
    <m/>
    <m/>
    <m/>
    <n v="7179"/>
    <n v="7179"/>
    <n v="7256"/>
    <n v="14358"/>
    <x v="0"/>
    <x v="1"/>
    <x v="1"/>
    <x v="9"/>
    <n v="60322"/>
    <n v="77"/>
    <n v="0"/>
    <n v="2517"/>
    <s v="-"/>
    <n v="3.7909421294352021E-2"/>
    <n v="3.1771421923367589E-3"/>
    <x v="1"/>
    <s v="MPTP"/>
    <s v="-"/>
    <s v="MPTP"/>
    <s v="Shiftd to pune for job purpos"/>
    <n v="31"/>
    <s v="CAVA"/>
    <m/>
    <s v="-"/>
    <m/>
    <s v="SHIRUR"/>
    <m/>
    <m/>
    <m/>
    <n v="7179"/>
    <n v="60322"/>
    <n v="26"/>
    <n v="55"/>
    <s v="FLOW"/>
    <m/>
    <m/>
    <m/>
    <m/>
    <s v="REGULAR"/>
    <s v="MH12WL4029"/>
    <s v="YAMAHA MT15 V2 METALLIC BLACK"/>
    <d v="2024-01-30T00:00:00"/>
    <n v="36"/>
    <x v="0"/>
    <x v="0"/>
    <m/>
    <m/>
    <m/>
    <m/>
    <m/>
    <m/>
    <m/>
    <m/>
    <m/>
    <m/>
    <m/>
    <m/>
    <m/>
    <m/>
    <m/>
    <m/>
    <m/>
    <m/>
    <m/>
    <n v="1"/>
    <m/>
    <m/>
    <n v="1"/>
    <m/>
    <m/>
    <m/>
    <m/>
    <m/>
    <m/>
    <m/>
    <m/>
    <m/>
    <m/>
    <m/>
    <m/>
    <m/>
    <m/>
    <m/>
    <m/>
    <m/>
    <m/>
    <m/>
    <m/>
    <m/>
    <m/>
    <m/>
    <m/>
    <m/>
    <m/>
    <m/>
    <m/>
    <m/>
    <m/>
    <m/>
    <m/>
    <m/>
    <m/>
    <m/>
    <m/>
    <m/>
    <m/>
    <m/>
    <m/>
    <m/>
    <m/>
    <m/>
    <m/>
    <m/>
    <m/>
    <m/>
    <m/>
    <m/>
    <m/>
    <m/>
    <m/>
    <m/>
    <m/>
    <m/>
    <m/>
    <m/>
    <m/>
    <m/>
    <m/>
    <m/>
    <m/>
    <m/>
    <m/>
    <m/>
    <m/>
    <m/>
    <m/>
    <m/>
    <m/>
    <m/>
    <x v="3"/>
    <x v="0"/>
    <s v="ZBHT0024"/>
    <s v="GoGABiBr8P89"/>
    <s v="Allocated"/>
    <s v="Promise To Pay (PTP)"/>
    <s v="Ptp"/>
    <d v="2026-07-20T00:00:00"/>
    <m/>
    <m/>
    <m/>
    <m/>
    <m/>
    <n v="7256"/>
    <n v="14358"/>
  </r>
  <r>
    <n v="464769975"/>
    <s v="KHARAT AMIT VILAS"/>
    <m/>
    <x v="2"/>
    <m/>
    <m/>
    <m/>
    <s v="BANK STABLE 08"/>
    <n v="3843"/>
    <n v="3843"/>
    <n v="3905"/>
    <n v="7686"/>
    <x v="0"/>
    <x v="0"/>
    <x v="1"/>
    <x v="9"/>
    <n v="60248"/>
    <n v="62"/>
    <n v="0"/>
    <n v="4023"/>
    <s v="-"/>
    <n v="3.7862915920263265E-2"/>
    <n v="3.1732446338633511E-3"/>
    <x v="0"/>
    <s v="PAID"/>
    <s v="-"/>
    <s v="PAID"/>
    <m/>
    <m/>
    <m/>
    <m/>
    <s v="-"/>
    <m/>
    <s v="KAREGAON"/>
    <m/>
    <m/>
    <m/>
    <n v="3843"/>
    <n v="60248"/>
    <n v="26"/>
    <n v="25"/>
    <s v="STABLE"/>
    <m/>
    <m/>
    <m/>
    <m/>
    <s v="REGULAR"/>
    <s v="MH12XP1083"/>
    <s v="HONDA SP 125 BS VI DRUM"/>
    <d v="2024-11-25T00:00:00"/>
    <n v="36"/>
    <x v="0"/>
    <x v="0"/>
    <m/>
    <m/>
    <m/>
    <m/>
    <m/>
    <m/>
    <m/>
    <m/>
    <m/>
    <m/>
    <m/>
    <m/>
    <m/>
    <m/>
    <m/>
    <m/>
    <m/>
    <m/>
    <m/>
    <n v="1"/>
    <m/>
    <m/>
    <n v="1"/>
    <m/>
    <m/>
    <m/>
    <m/>
    <m/>
    <m/>
    <m/>
    <m/>
    <m/>
    <m/>
    <m/>
    <m/>
    <m/>
    <m/>
    <m/>
    <m/>
    <m/>
    <m/>
    <m/>
    <m/>
    <m/>
    <m/>
    <m/>
    <m/>
    <m/>
    <m/>
    <m/>
    <m/>
    <m/>
    <m/>
    <m/>
    <m/>
    <m/>
    <m/>
    <m/>
    <m/>
    <m/>
    <m/>
    <m/>
    <m/>
    <m/>
    <m/>
    <m/>
    <m/>
    <m/>
    <m/>
    <m/>
    <m/>
    <m/>
    <m/>
    <m/>
    <m/>
    <m/>
    <m/>
    <m/>
    <m/>
    <m/>
    <m/>
    <m/>
    <m/>
    <m/>
    <m/>
    <m/>
    <m/>
    <m/>
    <m/>
    <m/>
    <m/>
    <m/>
    <m/>
    <m/>
    <x v="3"/>
    <x v="0"/>
    <s v="ZBHT0024"/>
    <s v="k29kRURCv6tb"/>
    <s v="Allocated"/>
    <s v="Address Not Found (NC_ANF)"/>
    <s v="Address not found "/>
    <d v="2026-07-07T00:00:00"/>
    <m/>
    <m/>
    <m/>
    <m/>
    <m/>
    <n v="3905"/>
    <n v="7686"/>
  </r>
  <r>
    <n v="465074858"/>
    <s v="TANOJA SIKANDAR MUNDE"/>
    <s v="ONLINE"/>
    <x v="31"/>
    <n v="3753"/>
    <m/>
    <m/>
    <m/>
    <n v="3677"/>
    <n v="3677"/>
    <n v="3732"/>
    <n v="3601"/>
    <x v="0"/>
    <x v="0"/>
    <x v="0"/>
    <x v="15"/>
    <n v="59879"/>
    <n v="55"/>
    <n v="0"/>
    <n v="3009"/>
    <s v="-"/>
    <n v="7.1620772251075479E-2"/>
    <n v="3.1538095112054109E-3"/>
    <x v="2"/>
    <s v="PAID"/>
    <s v="-"/>
    <s v="PAID"/>
    <m/>
    <m/>
    <s v="CAVNA"/>
    <m/>
    <s v="-"/>
    <m/>
    <s v="PIMPLE SAUDAGAR"/>
    <m/>
    <m/>
    <m/>
    <n v="3677"/>
    <n v="59879"/>
    <n v="26"/>
    <n v="25"/>
    <s v="STABLE"/>
    <m/>
    <m/>
    <m/>
    <m/>
    <s v="REGULAR"/>
    <s v="MH14MB4572"/>
    <s v="HONDA ACTIVA 125 SMART"/>
    <d v="2024-12-30T00:00:00"/>
    <n v="36"/>
    <x v="0"/>
    <x v="0"/>
    <m/>
    <m/>
    <m/>
    <m/>
    <m/>
    <m/>
    <m/>
    <m/>
    <m/>
    <m/>
    <m/>
    <m/>
    <m/>
    <m/>
    <m/>
    <m/>
    <m/>
    <m/>
    <m/>
    <m/>
    <m/>
    <m/>
    <n v="1"/>
    <m/>
    <m/>
    <m/>
    <m/>
    <m/>
    <m/>
    <m/>
    <m/>
    <m/>
    <m/>
    <m/>
    <m/>
    <m/>
    <m/>
    <n v="1"/>
    <m/>
    <m/>
    <m/>
    <m/>
    <m/>
    <m/>
    <m/>
    <m/>
    <m/>
    <m/>
    <m/>
    <m/>
    <m/>
    <m/>
    <m/>
    <m/>
    <m/>
    <m/>
    <m/>
    <m/>
    <n v="1"/>
    <m/>
    <m/>
    <m/>
    <m/>
    <m/>
    <m/>
    <m/>
    <m/>
    <m/>
    <m/>
    <m/>
    <m/>
    <m/>
    <m/>
    <m/>
    <m/>
    <m/>
    <m/>
    <m/>
    <m/>
    <n v="1"/>
    <m/>
    <m/>
    <m/>
    <m/>
    <m/>
    <m/>
    <m/>
    <m/>
    <m/>
    <m/>
    <m/>
    <m/>
    <m/>
    <m/>
    <x v="4"/>
    <x v="0"/>
    <s v="ZBHT0015"/>
    <s v="A2xkuOuyov1"/>
    <s v="Allocated"/>
    <s v="Promise To Pay (PTP)"/>
    <s v="Visited at customer residence address. Customer 1 emi promise to pay on date. Balance emi after 7/8 days. Vehicle with him."/>
    <d v="2026-07-20T00:00:00"/>
    <m/>
    <m/>
    <m/>
    <m/>
    <m/>
    <n v="3732"/>
    <n v="7354"/>
  </r>
  <r>
    <n v="463773768"/>
    <s v="RUSHAB RAMCHANDRA SABLE"/>
    <s v="ONLINE"/>
    <x v="8"/>
    <n v="4530"/>
    <m/>
    <m/>
    <m/>
    <n v="4522"/>
    <n v="4112"/>
    <n v="4216"/>
    <n v="4104"/>
    <x v="0"/>
    <x v="0"/>
    <x v="0"/>
    <x v="0"/>
    <n v="59763"/>
    <n v="104"/>
    <n v="0"/>
    <n v="3147"/>
    <s v="22.06.26"/>
    <n v="2.0587334967645456E-2"/>
    <n v="3.1476998249497985E-3"/>
    <x v="0"/>
    <s v="PAID"/>
    <s v="PTP"/>
    <s v="PAID"/>
    <m/>
    <m/>
    <s v="CAVA"/>
    <m/>
    <s v="-"/>
    <m/>
    <s v="CHINCHWAD"/>
    <m/>
    <m/>
    <m/>
    <n v="4112"/>
    <n v="59763"/>
    <n v="26"/>
    <n v="25"/>
    <s v="STABLE"/>
    <m/>
    <m/>
    <m/>
    <m/>
    <s v="NPA"/>
    <s v="MH14LV1808"/>
    <s v="PIAGGIO VESPA VXL 125"/>
    <d v="2024-08-16T00:00:00"/>
    <n v="36"/>
    <x v="0"/>
    <x v="0"/>
    <m/>
    <m/>
    <m/>
    <m/>
    <m/>
    <m/>
    <m/>
    <n v="1"/>
    <m/>
    <m/>
    <m/>
    <m/>
    <m/>
    <m/>
    <m/>
    <m/>
    <m/>
    <m/>
    <m/>
    <m/>
    <m/>
    <m/>
    <m/>
    <m/>
    <m/>
    <m/>
    <m/>
    <m/>
    <m/>
    <m/>
    <m/>
    <m/>
    <m/>
    <m/>
    <m/>
    <m/>
    <m/>
    <n v="1"/>
    <m/>
    <m/>
    <m/>
    <m/>
    <m/>
    <m/>
    <m/>
    <m/>
    <m/>
    <m/>
    <m/>
    <m/>
    <m/>
    <m/>
    <m/>
    <m/>
    <m/>
    <m/>
    <m/>
    <m/>
    <m/>
    <m/>
    <m/>
    <m/>
    <m/>
    <m/>
    <m/>
    <m/>
    <m/>
    <m/>
    <m/>
    <m/>
    <m/>
    <m/>
    <m/>
    <m/>
    <m/>
    <m/>
    <m/>
    <m/>
    <m/>
    <m/>
    <m/>
    <m/>
    <m/>
    <m/>
    <m/>
    <m/>
    <m/>
    <m/>
    <m/>
    <m/>
    <m/>
    <m/>
    <m/>
    <m/>
    <x v="3"/>
    <x v="0"/>
    <s v="ZBHT0011"/>
    <s v="G21LrC0UoS"/>
    <s v="Allocated"/>
    <s v="Left Message (LMCB)"/>
    <s v="Visit cm residence address cm is not at home lm with wife "/>
    <d v="2026-07-03T00:00:00"/>
    <m/>
    <m/>
    <m/>
    <m/>
    <m/>
    <n v="4216"/>
    <n v="8634"/>
  </r>
  <r>
    <n v="465315718"/>
    <s v="SMITESH ROHIDAS BHANUSGHARE"/>
    <m/>
    <x v="2"/>
    <m/>
    <m/>
    <m/>
    <m/>
    <n v="3178"/>
    <n v="9399"/>
    <n v="3455"/>
    <n v="12577"/>
    <x v="3"/>
    <x v="1"/>
    <x v="1"/>
    <x v="8"/>
    <n v="59755"/>
    <n v="412"/>
    <n v="0"/>
    <n v="4950"/>
    <s v="FLOW"/>
    <n v="0.23340241466721007"/>
    <n v="1.913791168612964E-2"/>
    <x v="0"/>
    <s v="PTP"/>
    <s v="PTP"/>
    <s v="PTP"/>
    <m/>
    <n v="25"/>
    <s v="CAVA"/>
    <m/>
    <s v="ELG"/>
    <m/>
    <s v="SHILTANAE"/>
    <m/>
    <m/>
    <m/>
    <n v="9399"/>
    <n v="59755"/>
    <n v="87"/>
    <n v="116"/>
    <s v="FLOW"/>
    <m/>
    <m/>
    <m/>
    <m/>
    <s v="NPA"/>
    <s v="MH14MD6202"/>
    <s v="SPLENDOR PLUS I3S DRSC FI"/>
    <d v="2025-01-24T00:00:00"/>
    <n v="36"/>
    <x v="0"/>
    <x v="1"/>
    <m/>
    <m/>
    <m/>
    <m/>
    <m/>
    <m/>
    <m/>
    <m/>
    <m/>
    <m/>
    <m/>
    <m/>
    <m/>
    <m/>
    <m/>
    <m/>
    <m/>
    <m/>
    <m/>
    <m/>
    <m/>
    <m/>
    <m/>
    <m/>
    <m/>
    <m/>
    <m/>
    <m/>
    <m/>
    <m/>
    <m/>
    <m/>
    <m/>
    <m/>
    <m/>
    <m/>
    <m/>
    <n v="1"/>
    <m/>
    <m/>
    <m/>
    <m/>
    <m/>
    <m/>
    <m/>
    <m/>
    <m/>
    <m/>
    <m/>
    <m/>
    <m/>
    <m/>
    <m/>
    <m/>
    <m/>
    <m/>
    <m/>
    <m/>
    <m/>
    <m/>
    <m/>
    <m/>
    <m/>
    <m/>
    <m/>
    <m/>
    <m/>
    <m/>
    <m/>
    <m/>
    <m/>
    <m/>
    <m/>
    <m/>
    <m/>
    <m/>
    <m/>
    <m/>
    <m/>
    <m/>
    <m/>
    <m/>
    <m/>
    <m/>
    <m/>
    <m/>
    <m/>
    <m/>
    <m/>
    <m/>
    <m/>
    <m/>
    <m/>
    <m/>
    <x v="0"/>
    <x v="0"/>
    <s v="ZBHT0013"/>
    <s v="G2nGSdZiFRPm"/>
    <s v="Allocated"/>
    <e v="#N/A"/>
    <e v="#N/A"/>
    <e v="#N/A"/>
    <m/>
    <m/>
    <m/>
    <m/>
    <m/>
    <n v="3455"/>
    <n v="12577"/>
  </r>
  <r>
    <n v="459446869"/>
    <s v="VINAYAK SHIVRAM PAWAR"/>
    <m/>
    <x v="2"/>
    <m/>
    <m/>
    <m/>
    <s v="BANK STABLE 08"/>
    <n v="4361"/>
    <n v="4122"/>
    <n v="4207"/>
    <n v="8483"/>
    <x v="0"/>
    <x v="0"/>
    <x v="1"/>
    <x v="4"/>
    <n v="59692.15"/>
    <n v="85"/>
    <n v="0"/>
    <n v="6439"/>
    <s v="26.06.26"/>
    <n v="5.0942919997789625E-2"/>
    <n v="3.1439681760600559E-3"/>
    <x v="0"/>
    <s v="PAID"/>
    <s v="PTP"/>
    <s v="PAID"/>
    <m/>
    <m/>
    <s v="CAVA"/>
    <m/>
    <s v="-"/>
    <m/>
    <s v="BHOR"/>
    <m/>
    <m/>
    <m/>
    <n v="4122"/>
    <n v="59692.15"/>
    <n v="26"/>
    <n v="25"/>
    <s v="STABLE"/>
    <m/>
    <m/>
    <m/>
    <m/>
    <s v="NPA"/>
    <s v="MH12VY505"/>
    <s v="RE BULLET 350 EFI BLACK"/>
    <d v="2023-08-18T00:00:00"/>
    <n v="48"/>
    <x v="0"/>
    <x v="1"/>
    <m/>
    <m/>
    <m/>
    <m/>
    <m/>
    <m/>
    <m/>
    <m/>
    <m/>
    <m/>
    <m/>
    <m/>
    <m/>
    <m/>
    <m/>
    <m/>
    <n v="1"/>
    <m/>
    <m/>
    <m/>
    <m/>
    <m/>
    <m/>
    <m/>
    <m/>
    <m/>
    <m/>
    <m/>
    <m/>
    <m/>
    <m/>
    <m/>
    <m/>
    <m/>
    <m/>
    <m/>
    <m/>
    <m/>
    <m/>
    <m/>
    <m/>
    <m/>
    <m/>
    <m/>
    <m/>
    <m/>
    <m/>
    <m/>
    <m/>
    <m/>
    <m/>
    <m/>
    <m/>
    <m/>
    <m/>
    <m/>
    <m/>
    <m/>
    <m/>
    <m/>
    <m/>
    <m/>
    <m/>
    <m/>
    <m/>
    <m/>
    <m/>
    <m/>
    <m/>
    <m/>
    <m/>
    <m/>
    <m/>
    <m/>
    <m/>
    <m/>
    <m/>
    <m/>
    <m/>
    <n v="1"/>
    <m/>
    <m/>
    <m/>
    <m/>
    <m/>
    <m/>
    <m/>
    <m/>
    <m/>
    <m/>
    <m/>
    <m/>
    <m/>
    <m/>
    <x v="3"/>
    <x v="0"/>
    <s v="DUWT0011"/>
    <s v="G67Fj0S_Egz"/>
    <s v="Allocated"/>
    <s v="Promise To Pay (PTP)"/>
    <s v="Customer office address vijit promise to pay amt. 20.07.2026"/>
    <d v="2026-07-20T00:00:00"/>
    <m/>
    <m/>
    <m/>
    <m/>
    <m/>
    <n v="4207"/>
    <n v="8483"/>
  </r>
  <r>
    <n v="463265509"/>
    <s v="VIKAS NARESH JADHAV"/>
    <s v="ONLINE"/>
    <x v="19"/>
    <n v="4850"/>
    <m/>
    <m/>
    <m/>
    <n v="4731"/>
    <n v="4709"/>
    <n v="4828"/>
    <n v="4590"/>
    <x v="0"/>
    <x v="0"/>
    <x v="0"/>
    <x v="14"/>
    <n v="59430"/>
    <n v="119"/>
    <n v="0"/>
    <n v="2250"/>
    <s v="30.06.26"/>
    <n v="0.13468677336451776"/>
    <n v="3.1301608118194622E-3"/>
    <x v="0"/>
    <s v="PTP"/>
    <s v="PTP"/>
    <s v="PTP"/>
    <m/>
    <n v="29"/>
    <s v="CAVA"/>
    <m/>
    <s v="-"/>
    <m/>
    <s v="JAMBHUL WADI"/>
    <m/>
    <m/>
    <m/>
    <n v="4709"/>
    <n v="59430"/>
    <n v="26"/>
    <n v="25"/>
    <s v="STABLE"/>
    <m/>
    <m/>
    <m/>
    <m/>
    <s v="REGULAR"/>
    <s v="MH14LR2229"/>
    <s v="BAJAJ PULSAR NS 125 UG"/>
    <d v="2024-06-21T00:00:00"/>
    <n v="36"/>
    <x v="0"/>
    <x v="1"/>
    <m/>
    <m/>
    <m/>
    <m/>
    <m/>
    <m/>
    <m/>
    <m/>
    <m/>
    <m/>
    <m/>
    <m/>
    <m/>
    <m/>
    <m/>
    <m/>
    <m/>
    <m/>
    <m/>
    <m/>
    <m/>
    <m/>
    <m/>
    <m/>
    <m/>
    <m/>
    <m/>
    <m/>
    <m/>
    <m/>
    <m/>
    <m/>
    <m/>
    <m/>
    <m/>
    <m/>
    <m/>
    <n v="1"/>
    <m/>
    <m/>
    <m/>
    <m/>
    <m/>
    <m/>
    <m/>
    <m/>
    <m/>
    <m/>
    <m/>
    <m/>
    <m/>
    <m/>
    <m/>
    <m/>
    <m/>
    <m/>
    <m/>
    <m/>
    <n v="1"/>
    <m/>
    <m/>
    <m/>
    <m/>
    <m/>
    <m/>
    <m/>
    <m/>
    <m/>
    <m/>
    <m/>
    <m/>
    <m/>
    <m/>
    <m/>
    <m/>
    <m/>
    <m/>
    <m/>
    <m/>
    <m/>
    <m/>
    <m/>
    <m/>
    <m/>
    <m/>
    <m/>
    <m/>
    <m/>
    <m/>
    <m/>
    <m/>
    <n v="1"/>
    <m/>
    <m/>
    <x v="1"/>
    <x v="0"/>
    <s v="DUWT0027"/>
    <s v="GPnA5XxDgrK7"/>
    <s v="Allocated"/>
    <s v="Door Locked (NC_DL)"/>
    <s v="Visited to Customers residence address but Customers residence is Door Lock "/>
    <d v="2026-07-04T00:00:00"/>
    <m/>
    <m/>
    <m/>
    <m/>
    <m/>
    <n v="4828"/>
    <n v="9440"/>
  </r>
  <r>
    <n v="462002443"/>
    <s v="RAJASHREE BAPU MANE"/>
    <m/>
    <x v="2"/>
    <m/>
    <m/>
    <m/>
    <m/>
    <n v="5840"/>
    <n v="11680"/>
    <n v="6081"/>
    <n v="17520"/>
    <x v="1"/>
    <x v="1"/>
    <x v="1"/>
    <x v="12"/>
    <n v="59239"/>
    <n v="241"/>
    <n v="0"/>
    <n v="900"/>
    <s v="FLOW"/>
    <n v="0.15557921907683447"/>
    <n v="1.1014322963183129E-2"/>
    <x v="1"/>
    <s v="NC"/>
    <s v="MPTP"/>
    <s v="NC"/>
    <s v="Shifted"/>
    <n v="25"/>
    <s v="CAVNA"/>
    <m/>
    <s v="-"/>
    <m/>
    <s v="JAMBE"/>
    <m/>
    <m/>
    <m/>
    <n v="11680"/>
    <n v="59239"/>
    <n v="57"/>
    <n v="86"/>
    <s v="FLOW"/>
    <m/>
    <m/>
    <m/>
    <m/>
    <s v="REGULAR"/>
    <s v="MH14LK1513"/>
    <s v="BAJAJ PULSAR RS200 ABS TWIN CHANNEL"/>
    <d v="2024-02-22T00:00:00"/>
    <n v="36"/>
    <x v="0"/>
    <x v="0"/>
    <m/>
    <m/>
    <m/>
    <m/>
    <m/>
    <m/>
    <m/>
    <m/>
    <m/>
    <m/>
    <n v="1"/>
    <m/>
    <m/>
    <m/>
    <m/>
    <m/>
    <m/>
    <m/>
    <m/>
    <m/>
    <m/>
    <m/>
    <m/>
    <m/>
    <m/>
    <m/>
    <m/>
    <m/>
    <m/>
    <m/>
    <m/>
    <m/>
    <m/>
    <m/>
    <m/>
    <m/>
    <m/>
    <m/>
    <m/>
    <m/>
    <m/>
    <m/>
    <m/>
    <m/>
    <m/>
    <m/>
    <m/>
    <m/>
    <m/>
    <m/>
    <m/>
    <m/>
    <m/>
    <m/>
    <m/>
    <m/>
    <m/>
    <m/>
    <m/>
    <m/>
    <m/>
    <m/>
    <m/>
    <m/>
    <m/>
    <m/>
    <m/>
    <m/>
    <m/>
    <m/>
    <m/>
    <m/>
    <m/>
    <m/>
    <m/>
    <m/>
    <m/>
    <m/>
    <m/>
    <m/>
    <m/>
    <m/>
    <m/>
    <m/>
    <m/>
    <m/>
    <m/>
    <m/>
    <m/>
    <m/>
    <m/>
    <m/>
    <m/>
    <m/>
    <x v="0"/>
    <x v="0"/>
    <s v="DUWT0030"/>
    <s v="G6SskSv1vNm"/>
    <s v="Allocated"/>
    <s v="Shifted (NC_SFTD)"/>
    <s v="We had visited to customer but customer shifted "/>
    <d v="2026-07-04T00:00:00"/>
    <m/>
    <m/>
    <m/>
    <m/>
    <m/>
    <n v="6081"/>
    <n v="17520"/>
  </r>
  <r>
    <n v="464000542"/>
    <s v="DHANANJAY SHANTARAM AKHADE"/>
    <m/>
    <x v="2"/>
    <m/>
    <m/>
    <m/>
    <m/>
    <n v="4728"/>
    <n v="23640"/>
    <n v="5455"/>
    <n v="28368"/>
    <x v="4"/>
    <x v="1"/>
    <x v="1"/>
    <x v="8"/>
    <n v="59213"/>
    <n v="727"/>
    <n v="0"/>
    <n v="5457"/>
    <s v="FLOW"/>
    <n v="0.4732262307973869"/>
    <n v="2.646861569931094E-2"/>
    <x v="1"/>
    <s v="BPTP"/>
    <s v="PTP"/>
    <s v="BPTP"/>
    <s v="Financail problem"/>
    <m/>
    <s v="CAVNA"/>
    <m/>
    <s v="ELG"/>
    <m/>
    <s v="LONAVALA"/>
    <m/>
    <m/>
    <m/>
    <n v="23640"/>
    <n v="59213"/>
    <n v="146"/>
    <n v="175"/>
    <s v="FLOW"/>
    <m/>
    <m/>
    <m/>
    <m/>
    <s v="NPA"/>
    <s v="MH14LV1826"/>
    <s v="XTREME 160R 4V STD"/>
    <d v="2024-09-11T00:00:00"/>
    <n v="30"/>
    <x v="0"/>
    <x v="1"/>
    <m/>
    <m/>
    <m/>
    <m/>
    <m/>
    <m/>
    <m/>
    <m/>
    <m/>
    <m/>
    <n v="1"/>
    <m/>
    <m/>
    <m/>
    <m/>
    <m/>
    <m/>
    <m/>
    <m/>
    <m/>
    <m/>
    <m/>
    <m/>
    <m/>
    <m/>
    <m/>
    <m/>
    <m/>
    <m/>
    <m/>
    <m/>
    <m/>
    <m/>
    <m/>
    <m/>
    <m/>
    <m/>
    <m/>
    <m/>
    <m/>
    <m/>
    <m/>
    <m/>
    <m/>
    <m/>
    <m/>
    <m/>
    <m/>
    <m/>
    <m/>
    <m/>
    <m/>
    <m/>
    <m/>
    <m/>
    <m/>
    <m/>
    <m/>
    <m/>
    <m/>
    <m/>
    <m/>
    <m/>
    <m/>
    <m/>
    <m/>
    <m/>
    <m/>
    <m/>
    <m/>
    <m/>
    <m/>
    <m/>
    <m/>
    <m/>
    <m/>
    <m/>
    <m/>
    <m/>
    <m/>
    <m/>
    <m/>
    <m/>
    <m/>
    <m/>
    <m/>
    <m/>
    <m/>
    <m/>
    <m/>
    <m/>
    <m/>
    <m/>
    <m/>
    <x v="0"/>
    <x v="0"/>
    <s v="ZBHT0013"/>
    <s v="A6UAhFU2qQEc"/>
    <s v="Allocated"/>
    <s v="Refuse To Pay (RTP)"/>
    <s v="3rd party vehical "/>
    <d v="2026-07-04T00:00:00"/>
    <m/>
    <m/>
    <m/>
    <m/>
    <m/>
    <n v="5455"/>
    <n v="28368"/>
  </r>
  <r>
    <n v="467586191"/>
    <s v="SAHIL VISHNU KARLEKAR"/>
    <s v="BRANCH"/>
    <x v="27"/>
    <n v="4800"/>
    <m/>
    <m/>
    <m/>
    <n v="4704"/>
    <n v="4702"/>
    <n v="4791"/>
    <n v="4606"/>
    <x v="0"/>
    <x v="0"/>
    <x v="0"/>
    <x v="0"/>
    <n v="59180"/>
    <n v="89"/>
    <n v="0"/>
    <n v="1799"/>
    <s v="15.06.26"/>
    <n v="2.038650140363198E-2"/>
    <n v="3.1169933845444351E-3"/>
    <x v="0"/>
    <s v="PAID"/>
    <s v="PAID"/>
    <s v="PAID"/>
    <s v="Shifted"/>
    <m/>
    <s v="CAVNA"/>
    <m/>
    <s v="-"/>
    <m/>
    <s v="CHIKHALI"/>
    <m/>
    <m/>
    <m/>
    <n v="4702"/>
    <n v="59180"/>
    <n v="26"/>
    <n v="25"/>
    <s v="STABLE"/>
    <m/>
    <m/>
    <m/>
    <m/>
    <s v="REGULAR"/>
    <s v="MH14NA6814"/>
    <s v="HUNTER 350 TOKYO BLACK"/>
    <d v="2026-01-13T00:00:00"/>
    <n v="18"/>
    <x v="0"/>
    <x v="0"/>
    <m/>
    <m/>
    <m/>
    <m/>
    <m/>
    <m/>
    <m/>
    <m/>
    <m/>
    <m/>
    <m/>
    <m/>
    <m/>
    <m/>
    <m/>
    <m/>
    <m/>
    <m/>
    <m/>
    <n v="1"/>
    <m/>
    <m/>
    <n v="1"/>
    <m/>
    <m/>
    <m/>
    <m/>
    <m/>
    <m/>
    <m/>
    <m/>
    <m/>
    <m/>
    <m/>
    <m/>
    <m/>
    <m/>
    <m/>
    <m/>
    <m/>
    <m/>
    <m/>
    <m/>
    <m/>
    <m/>
    <m/>
    <m/>
    <m/>
    <m/>
    <m/>
    <m/>
    <m/>
    <m/>
    <m/>
    <m/>
    <m/>
    <m/>
    <m/>
    <m/>
    <m/>
    <m/>
    <m/>
    <m/>
    <m/>
    <m/>
    <m/>
    <m/>
    <m/>
    <m/>
    <m/>
    <m/>
    <m/>
    <m/>
    <m/>
    <m/>
    <m/>
    <m/>
    <m/>
    <m/>
    <m/>
    <m/>
    <m/>
    <m/>
    <m/>
    <m/>
    <m/>
    <m/>
    <m/>
    <m/>
    <m/>
    <m/>
    <m/>
    <m/>
    <m/>
    <x v="3"/>
    <x v="0"/>
    <s v="ZBHT0011"/>
    <s v="B2ykA-2J5ybz"/>
    <s v="Allocated"/>
    <s v="Shifted (NC_SFTD)"/>
    <s v="Visit cm residence address cm shifted confirm with neighbour "/>
    <d v="2026-07-07T00:00:00"/>
    <m/>
    <m/>
    <m/>
    <m/>
    <m/>
    <n v="4791"/>
    <n v="9406"/>
  </r>
  <r>
    <n v="464516840"/>
    <s v="RUKMINI NARSING NARAL"/>
    <m/>
    <x v="2"/>
    <m/>
    <m/>
    <m/>
    <m/>
    <n v="3458"/>
    <n v="10374"/>
    <n v="3660"/>
    <n v="13832"/>
    <x v="3"/>
    <x v="1"/>
    <x v="1"/>
    <x v="16"/>
    <n v="58758"/>
    <n v="202"/>
    <n v="0"/>
    <n v="3150"/>
    <s v="FLOW"/>
    <n v="0.7696073847101732"/>
    <n v="1.881859952897005E-2"/>
    <x v="1"/>
    <s v="NC"/>
    <s v="NC"/>
    <s v="NC"/>
    <s v="Shifted"/>
    <m/>
    <s v="CNAVNA"/>
    <m/>
    <s v="ELG"/>
    <m/>
    <s v="GHORPADI PETH"/>
    <m/>
    <m/>
    <m/>
    <n v="10374"/>
    <n v="58758"/>
    <n v="87"/>
    <e v="#N/A"/>
    <e v="#N/A"/>
    <m/>
    <m/>
    <m/>
    <m/>
    <s v="REGULAR"/>
    <s v="MH12XK7423"/>
    <s v="HONDA ACTIVA 6G DLX BS VI"/>
    <d v="2024-10-31T00:00:00"/>
    <n v="36"/>
    <x v="0"/>
    <x v="1"/>
    <m/>
    <n v="1"/>
    <m/>
    <m/>
    <m/>
    <m/>
    <m/>
    <m/>
    <m/>
    <m/>
    <m/>
    <m/>
    <m/>
    <m/>
    <m/>
    <m/>
    <m/>
    <m/>
    <m/>
    <m/>
    <m/>
    <m/>
    <m/>
    <m/>
    <m/>
    <m/>
    <m/>
    <m/>
    <m/>
    <m/>
    <m/>
    <m/>
    <m/>
    <m/>
    <m/>
    <m/>
    <m/>
    <m/>
    <m/>
    <m/>
    <m/>
    <m/>
    <m/>
    <m/>
    <m/>
    <m/>
    <m/>
    <m/>
    <m/>
    <m/>
    <m/>
    <m/>
    <m/>
    <m/>
    <m/>
    <m/>
    <m/>
    <m/>
    <m/>
    <m/>
    <m/>
    <m/>
    <m/>
    <m/>
    <m/>
    <m/>
    <m/>
    <m/>
    <m/>
    <m/>
    <m/>
    <m/>
    <m/>
    <m/>
    <m/>
    <m/>
    <m/>
    <m/>
    <m/>
    <m/>
    <m/>
    <m/>
    <m/>
    <m/>
    <m/>
    <m/>
    <m/>
    <m/>
    <m/>
    <m/>
    <m/>
    <m/>
    <m/>
    <m/>
    <x v="0"/>
    <x v="0"/>
    <s v="DUWT0014"/>
    <s v="BPz2nxitS7"/>
    <s v="Allocated"/>
    <s v="Shifted (NC_SFTD)"/>
    <s v="Customer shifted from residence address "/>
    <d v="2026-07-01T00:00:00"/>
    <m/>
    <m/>
    <m/>
    <m/>
    <m/>
    <n v="3660"/>
    <n v="13832"/>
  </r>
  <r>
    <n v="465436824"/>
    <s v="ADIKA SHARAD BELHEKAR"/>
    <m/>
    <x v="2"/>
    <m/>
    <m/>
    <m/>
    <m/>
    <n v="3311"/>
    <n v="6503"/>
    <n v="3374"/>
    <n v="9814"/>
    <x v="1"/>
    <x v="1"/>
    <x v="1"/>
    <x v="10"/>
    <n v="58722"/>
    <n v="182"/>
    <n v="0"/>
    <n v="4438"/>
    <s v="FLOW"/>
    <n v="9.4635585952083587E-2"/>
    <n v="1.091819701622309E-2"/>
    <x v="1"/>
    <s v="NC"/>
    <s v="NC"/>
    <s v="NC"/>
    <s v="Shifted"/>
    <m/>
    <s v="CNAVNA"/>
    <m/>
    <s v="-"/>
    <m/>
    <s v="BORI BK"/>
    <m/>
    <m/>
    <m/>
    <n v="6503"/>
    <n v="58722"/>
    <n v="57"/>
    <n v="86"/>
    <s v="FLOW"/>
    <m/>
    <m/>
    <m/>
    <m/>
    <s v="REGULAR"/>
    <s v="MH14MD7627"/>
    <s v="HONDA ACTIVA STD"/>
    <d v="2025-02-06T00:00:00"/>
    <n v="36"/>
    <x v="0"/>
    <x v="0"/>
    <m/>
    <m/>
    <m/>
    <m/>
    <m/>
    <m/>
    <m/>
    <n v="1"/>
    <m/>
    <m/>
    <m/>
    <m/>
    <m/>
    <m/>
    <m/>
    <m/>
    <m/>
    <m/>
    <m/>
    <m/>
    <m/>
    <m/>
    <m/>
    <m/>
    <m/>
    <m/>
    <m/>
    <m/>
    <m/>
    <m/>
    <m/>
    <m/>
    <m/>
    <m/>
    <m/>
    <m/>
    <m/>
    <n v="1"/>
    <m/>
    <m/>
    <m/>
    <m/>
    <m/>
    <m/>
    <m/>
    <m/>
    <m/>
    <m/>
    <m/>
    <m/>
    <m/>
    <m/>
    <m/>
    <m/>
    <m/>
    <m/>
    <m/>
    <m/>
    <m/>
    <m/>
    <m/>
    <m/>
    <m/>
    <m/>
    <m/>
    <m/>
    <m/>
    <m/>
    <m/>
    <m/>
    <m/>
    <m/>
    <m/>
    <m/>
    <m/>
    <m/>
    <m/>
    <m/>
    <m/>
    <m/>
    <m/>
    <m/>
    <m/>
    <m/>
    <m/>
    <m/>
    <m/>
    <m/>
    <m/>
    <m/>
    <m/>
    <m/>
    <m/>
    <m/>
    <x v="3"/>
    <x v="0"/>
    <s v="ZBHT0021"/>
    <s v="A62wHCoZwm"/>
    <s v="Allocated"/>
    <s v="Shifted (NC_SFTD)"/>
    <s v="Shifted "/>
    <d v="2026-07-03T00:00:00"/>
    <m/>
    <m/>
    <m/>
    <s v="DID"/>
    <m/>
    <n v="3374"/>
    <n v="9814"/>
  </r>
  <r>
    <n v="464470565"/>
    <s v="SATISH BHIMRAO MANE"/>
    <s v="ONLINE"/>
    <x v="16"/>
    <n v="4000"/>
    <m/>
    <m/>
    <m/>
    <n v="3938"/>
    <n v="3890"/>
    <n v="3994"/>
    <n v="3828"/>
    <x v="0"/>
    <x v="0"/>
    <x v="0"/>
    <x v="3"/>
    <n v="58563"/>
    <n v="104"/>
    <n v="0"/>
    <n v="6513"/>
    <s v="14.06.26"/>
    <n v="6.2315633092217736E-2"/>
    <n v="3.0844961740296678E-3"/>
    <x v="0"/>
    <s v="PAID"/>
    <s v="PAID"/>
    <s v="PAID"/>
    <m/>
    <m/>
    <m/>
    <m/>
    <s v="-"/>
    <m/>
    <s v="RANGE HIILS"/>
    <m/>
    <m/>
    <m/>
    <n v="10507"/>
    <n v="58563"/>
    <n v="26"/>
    <n v="25"/>
    <s v="STABLE"/>
    <m/>
    <m/>
    <m/>
    <m/>
    <s v="REGULAR"/>
    <s v="MH12XK5963"/>
    <s v="HONDA ACTIVA 125 SMART"/>
    <d v="2024-10-28T00:00:00"/>
    <n v="36"/>
    <x v="1"/>
    <x v="0"/>
    <m/>
    <m/>
    <m/>
    <m/>
    <m/>
    <m/>
    <m/>
    <m/>
    <m/>
    <m/>
    <m/>
    <m/>
    <m/>
    <m/>
    <m/>
    <m/>
    <m/>
    <m/>
    <m/>
    <m/>
    <m/>
    <m/>
    <m/>
    <m/>
    <m/>
    <m/>
    <m/>
    <m/>
    <m/>
    <m/>
    <m/>
    <n v="1"/>
    <m/>
    <m/>
    <m/>
    <m/>
    <m/>
    <m/>
    <m/>
    <m/>
    <n v="1"/>
    <m/>
    <m/>
    <m/>
    <m/>
    <m/>
    <m/>
    <m/>
    <m/>
    <m/>
    <m/>
    <m/>
    <m/>
    <m/>
    <m/>
    <m/>
    <m/>
    <m/>
    <m/>
    <m/>
    <m/>
    <m/>
    <m/>
    <m/>
    <m/>
    <m/>
    <m/>
    <m/>
    <m/>
    <m/>
    <m/>
    <m/>
    <m/>
    <m/>
    <m/>
    <m/>
    <m/>
    <m/>
    <m/>
    <m/>
    <m/>
    <m/>
    <m/>
    <m/>
    <m/>
    <m/>
    <m/>
    <m/>
    <m/>
    <m/>
    <m/>
    <m/>
    <m/>
    <m/>
    <x v="3"/>
    <x v="0"/>
    <s v="DUWT0023"/>
    <m/>
    <m/>
    <m/>
    <m/>
    <m/>
    <m/>
    <m/>
    <m/>
    <m/>
    <m/>
    <n v="3994"/>
    <n v="7828"/>
  </r>
  <r>
    <n v="464989124"/>
    <s v="SAGAR BHARAT GAIKAWAD"/>
    <m/>
    <x v="2"/>
    <m/>
    <m/>
    <m/>
    <m/>
    <n v="3106"/>
    <n v="15053"/>
    <n v="3431"/>
    <n v="18159"/>
    <x v="4"/>
    <x v="1"/>
    <x v="1"/>
    <x v="5"/>
    <n v="57998"/>
    <n v="802"/>
    <n v="0"/>
    <n v="3150"/>
    <s v="FLOW"/>
    <n v="0.68797077209589219"/>
    <n v="2.5925502395228003E-2"/>
    <x v="1"/>
    <s v="REPO"/>
    <s v="MPTP"/>
    <s v="REPO"/>
    <m/>
    <m/>
    <s v="CAVA"/>
    <m/>
    <s v="ELG"/>
    <m/>
    <s v="CHAKAN"/>
    <m/>
    <m/>
    <m/>
    <n v="15053"/>
    <n v="57998"/>
    <n v="146"/>
    <n v="175"/>
    <s v="FLOW"/>
    <m/>
    <m/>
    <m/>
    <m/>
    <s v="NPA"/>
    <s v="MH14MB2217"/>
    <s v="SPLENDOR PLUS I3S BS6 FI DRUM SELF"/>
    <d v="2024-12-19T00:00:00"/>
    <n v="36"/>
    <x v="0"/>
    <x v="0"/>
    <m/>
    <m/>
    <m/>
    <m/>
    <m/>
    <m/>
    <m/>
    <m/>
    <m/>
    <m/>
    <m/>
    <m/>
    <m/>
    <m/>
    <m/>
    <m/>
    <m/>
    <m/>
    <m/>
    <m/>
    <m/>
    <m/>
    <m/>
    <m/>
    <m/>
    <m/>
    <m/>
    <m/>
    <m/>
    <m/>
    <m/>
    <m/>
    <m/>
    <m/>
    <m/>
    <m/>
    <m/>
    <m/>
    <m/>
    <m/>
    <m/>
    <m/>
    <m/>
    <m/>
    <m/>
    <m/>
    <m/>
    <m/>
    <m/>
    <m/>
    <m/>
    <m/>
    <m/>
    <m/>
    <m/>
    <m/>
    <m/>
    <m/>
    <m/>
    <m/>
    <m/>
    <m/>
    <m/>
    <m/>
    <m/>
    <m/>
    <m/>
    <m/>
    <m/>
    <m/>
    <m/>
    <m/>
    <m/>
    <m/>
    <m/>
    <m/>
    <m/>
    <m/>
    <m/>
    <m/>
    <m/>
    <m/>
    <m/>
    <m/>
    <m/>
    <m/>
    <m/>
    <m/>
    <m/>
    <m/>
    <m/>
    <n v="1"/>
    <m/>
    <m/>
    <x v="0"/>
    <x v="0"/>
    <s v="DUWT0017"/>
    <s v="G6D9K8kEDm"/>
    <s v="Allocated"/>
    <e v="#N/A"/>
    <e v="#N/A"/>
    <e v="#N/A"/>
    <m/>
    <m/>
    <m/>
    <m/>
    <m/>
    <n v="3431"/>
    <n v="18159"/>
  </r>
  <r>
    <n v="465307901"/>
    <s v="MAYUR MACHHINDRA PAWAR"/>
    <s v="ONLINE"/>
    <x v="13"/>
    <n v="4421"/>
    <m/>
    <m/>
    <m/>
    <n v="4421"/>
    <n v="4342.3100000000004"/>
    <n v="4347.3100000000004"/>
    <n v="4342.3100000000013"/>
    <x v="0"/>
    <x v="0"/>
    <x v="0"/>
    <x v="13"/>
    <n v="57885"/>
    <n v="5"/>
    <n v="0"/>
    <n v="450"/>
    <s v="-"/>
    <n v="4.9884648268158152E-2"/>
    <n v="3.0487861112597943E-3"/>
    <x v="0"/>
    <s v="NC"/>
    <s v="-"/>
    <s v="NC"/>
    <m/>
    <m/>
    <s v="CNAVNA"/>
    <m/>
    <s v="-"/>
    <m/>
    <s v="JANTA VASAHAT"/>
    <m/>
    <m/>
    <m/>
    <n v="4797.3100000000004"/>
    <n v="57885"/>
    <n v="26"/>
    <n v="55"/>
    <s v="FLOW"/>
    <m/>
    <m/>
    <m/>
    <m/>
    <s v="REGULAR"/>
    <s v="MH12XS9051"/>
    <s v="SUZUKI BURGMAN STREET BT BSVI"/>
    <d v="2025-01-23T00:00:00"/>
    <n v="30"/>
    <x v="1"/>
    <x v="1"/>
    <m/>
    <m/>
    <m/>
    <m/>
    <m/>
    <m/>
    <m/>
    <m/>
    <m/>
    <m/>
    <m/>
    <m/>
    <m/>
    <m/>
    <m/>
    <m/>
    <m/>
    <m/>
    <m/>
    <m/>
    <m/>
    <m/>
    <m/>
    <m/>
    <m/>
    <m/>
    <m/>
    <m/>
    <m/>
    <m/>
    <m/>
    <m/>
    <m/>
    <m/>
    <m/>
    <m/>
    <m/>
    <m/>
    <m/>
    <m/>
    <n v="1"/>
    <m/>
    <m/>
    <m/>
    <m/>
    <m/>
    <m/>
    <m/>
    <m/>
    <m/>
    <m/>
    <m/>
    <m/>
    <m/>
    <m/>
    <m/>
    <m/>
    <m/>
    <m/>
    <m/>
    <m/>
    <m/>
    <m/>
    <m/>
    <m/>
    <m/>
    <m/>
    <m/>
    <m/>
    <m/>
    <m/>
    <m/>
    <m/>
    <m/>
    <m/>
    <m/>
    <m/>
    <m/>
    <m/>
    <m/>
    <m/>
    <m/>
    <m/>
    <m/>
    <m/>
    <m/>
    <m/>
    <m/>
    <m/>
    <m/>
    <m/>
    <m/>
    <m/>
    <m/>
    <x v="0"/>
    <x v="0"/>
    <s v="DUWT0031"/>
    <m/>
    <m/>
    <m/>
    <m/>
    <m/>
    <m/>
    <m/>
    <m/>
    <m/>
    <m/>
    <n v="4347.3100000000004"/>
    <n v="8763.3100000000013"/>
  </r>
  <r>
    <n v="463639355"/>
    <s v="SUNIL SATISH GODIWAL"/>
    <m/>
    <x v="2"/>
    <m/>
    <m/>
    <m/>
    <m/>
    <n v="4024"/>
    <n v="12072"/>
    <n v="4266"/>
    <n v="16096"/>
    <x v="3"/>
    <x v="1"/>
    <x v="1"/>
    <x v="6"/>
    <n v="57504"/>
    <n v="242"/>
    <n v="0"/>
    <n v="2700"/>
    <s v="-"/>
    <n v="0.35429136213334861"/>
    <n v="1.8416977216955885E-2"/>
    <x v="1"/>
    <s v="NC"/>
    <s v="-"/>
    <s v="NC"/>
    <s v="Add not found"/>
    <m/>
    <s v="CNAVNA"/>
    <m/>
    <s v="ELG"/>
    <m/>
    <s v="WADGAON SHERI"/>
    <m/>
    <m/>
    <m/>
    <n v="12072"/>
    <n v="57504"/>
    <n v="87"/>
    <n v="116"/>
    <s v="FLOW"/>
    <m/>
    <m/>
    <m/>
    <m/>
    <s v="REGULAR"/>
    <m/>
    <s v="HONDA ACTIVA 125 DISC BSVI"/>
    <d v="2024-08-02T00:00:00"/>
    <n v="36"/>
    <x v="0"/>
    <x v="1"/>
    <m/>
    <m/>
    <m/>
    <m/>
    <m/>
    <m/>
    <m/>
    <m/>
    <m/>
    <m/>
    <m/>
    <m/>
    <m/>
    <m/>
    <m/>
    <m/>
    <m/>
    <m/>
    <m/>
    <m/>
    <m/>
    <m/>
    <m/>
    <m/>
    <m/>
    <m/>
    <m/>
    <m/>
    <m/>
    <m/>
    <m/>
    <n v="1"/>
    <m/>
    <m/>
    <m/>
    <m/>
    <m/>
    <m/>
    <m/>
    <m/>
    <m/>
    <m/>
    <m/>
    <m/>
    <m/>
    <m/>
    <m/>
    <m/>
    <m/>
    <m/>
    <m/>
    <m/>
    <m/>
    <m/>
    <m/>
    <m/>
    <m/>
    <m/>
    <m/>
    <m/>
    <m/>
    <m/>
    <m/>
    <m/>
    <m/>
    <m/>
    <m/>
    <m/>
    <m/>
    <m/>
    <m/>
    <m/>
    <m/>
    <m/>
    <m/>
    <m/>
    <m/>
    <m/>
    <m/>
    <m/>
    <m/>
    <m/>
    <m/>
    <m/>
    <m/>
    <m/>
    <m/>
    <m/>
    <m/>
    <m/>
    <m/>
    <m/>
    <m/>
    <m/>
    <x v="0"/>
    <x v="0"/>
    <s v="ZBHT0012"/>
    <s v="koVDYnhIb7"/>
    <s v="Allocated"/>
    <e v="#N/A"/>
    <e v="#N/A"/>
    <e v="#N/A"/>
    <m/>
    <m/>
    <m/>
    <s v="VYMO"/>
    <m/>
    <n v="4266"/>
    <n v="16096"/>
  </r>
  <r>
    <n v="467383940"/>
    <s v="MOHAMAD TALIB MANSUR ALAM KHAN"/>
    <s v="ONLINE"/>
    <x v="11"/>
    <n v="3500"/>
    <m/>
    <m/>
    <m/>
    <n v="3432"/>
    <n v="3432"/>
    <n v="3432"/>
    <n v="3364"/>
    <x v="0"/>
    <x v="0"/>
    <x v="0"/>
    <x v="7"/>
    <n v="57273"/>
    <n v="0"/>
    <n v="0"/>
    <n v="450"/>
    <s v="-"/>
    <n v="4.8077341990595872E-2"/>
    <n v="3.0165522492905275E-3"/>
    <x v="0"/>
    <s v="PAID"/>
    <s v="-"/>
    <s v="PAID"/>
    <m/>
    <m/>
    <m/>
    <m/>
    <s v="-"/>
    <m/>
    <s v="BHOSARI"/>
    <m/>
    <m/>
    <m/>
    <n v="3882"/>
    <n v="57273"/>
    <n v="25"/>
    <n v="24"/>
    <s v="STABLE"/>
    <m/>
    <m/>
    <m/>
    <m/>
    <s v="REGULAR"/>
    <s v="MH14LH5669"/>
    <s v="CLASSIC 350 DARK STEALTH BLACK"/>
    <d v="2025-12-03T00:00:00"/>
    <n v="24"/>
    <x v="1"/>
    <x v="1"/>
    <m/>
    <m/>
    <m/>
    <m/>
    <m/>
    <m/>
    <m/>
    <m/>
    <m/>
    <m/>
    <m/>
    <m/>
    <m/>
    <m/>
    <m/>
    <m/>
    <m/>
    <m/>
    <m/>
    <m/>
    <m/>
    <m/>
    <m/>
    <m/>
    <m/>
    <m/>
    <m/>
    <m/>
    <m/>
    <m/>
    <m/>
    <m/>
    <m/>
    <m/>
    <m/>
    <m/>
    <m/>
    <n v="1"/>
    <m/>
    <m/>
    <m/>
    <m/>
    <m/>
    <m/>
    <m/>
    <m/>
    <m/>
    <m/>
    <m/>
    <m/>
    <m/>
    <m/>
    <m/>
    <m/>
    <m/>
    <m/>
    <m/>
    <m/>
    <m/>
    <m/>
    <m/>
    <m/>
    <m/>
    <m/>
    <m/>
    <m/>
    <m/>
    <m/>
    <m/>
    <m/>
    <m/>
    <m/>
    <m/>
    <m/>
    <m/>
    <m/>
    <m/>
    <m/>
    <m/>
    <m/>
    <m/>
    <m/>
    <m/>
    <m/>
    <m/>
    <m/>
    <m/>
    <m/>
    <m/>
    <m/>
    <m/>
    <m/>
    <m/>
    <m/>
    <x v="0"/>
    <x v="0"/>
    <s v="DUWT0025"/>
    <m/>
    <m/>
    <m/>
    <m/>
    <m/>
    <m/>
    <m/>
    <m/>
    <m/>
    <m/>
    <n v="3432"/>
    <n v="6864"/>
  </r>
  <r>
    <n v="466641805"/>
    <s v="SARIKA SUMIT SHINDE"/>
    <s v="COLLECT"/>
    <x v="9"/>
    <n v="4100"/>
    <m/>
    <m/>
    <m/>
    <n v="4241"/>
    <n v="3998"/>
    <n v="4091"/>
    <n v="4139"/>
    <x v="0"/>
    <x v="0"/>
    <x v="0"/>
    <x v="17"/>
    <n v="56765"/>
    <n v="93"/>
    <n v="0"/>
    <n v="2700"/>
    <s v="25.06.26"/>
    <n v="0.22115890539101374"/>
    <n v="2.9897960370676721E-3"/>
    <x v="0"/>
    <s v="PTP"/>
    <s v="PTP"/>
    <s v="PTP"/>
    <m/>
    <n v="22"/>
    <s v="CAVA"/>
    <m/>
    <s v="-"/>
    <m/>
    <s v="PIMPAL WANDI"/>
    <m/>
    <m/>
    <m/>
    <n v="3998"/>
    <n v="56765"/>
    <n v="26"/>
    <n v="25"/>
    <s v="STABLE"/>
    <m/>
    <m/>
    <m/>
    <m/>
    <s v="REGULAR"/>
    <s v="MH14MP9447"/>
    <s v="TVS JUPITER 110 DRUM ALLOY OBDIIA"/>
    <d v="2025-08-05T00:00:00"/>
    <n v="24"/>
    <x v="0"/>
    <x v="0"/>
    <m/>
    <m/>
    <m/>
    <m/>
    <m/>
    <m/>
    <m/>
    <m/>
    <m/>
    <m/>
    <m/>
    <m/>
    <m/>
    <m/>
    <m/>
    <m/>
    <m/>
    <m/>
    <m/>
    <n v="1"/>
    <m/>
    <m/>
    <n v="1"/>
    <m/>
    <m/>
    <m/>
    <m/>
    <m/>
    <m/>
    <m/>
    <m/>
    <m/>
    <m/>
    <m/>
    <m/>
    <m/>
    <m/>
    <m/>
    <m/>
    <m/>
    <m/>
    <m/>
    <m/>
    <m/>
    <m/>
    <m/>
    <m/>
    <m/>
    <m/>
    <m/>
    <m/>
    <m/>
    <m/>
    <m/>
    <m/>
    <m/>
    <m/>
    <m/>
    <n v="1"/>
    <m/>
    <m/>
    <m/>
    <m/>
    <m/>
    <m/>
    <m/>
    <m/>
    <m/>
    <m/>
    <m/>
    <n v="1"/>
    <m/>
    <m/>
    <m/>
    <m/>
    <m/>
    <m/>
    <m/>
    <m/>
    <m/>
    <m/>
    <m/>
    <m/>
    <m/>
    <m/>
    <m/>
    <m/>
    <m/>
    <m/>
    <m/>
    <m/>
    <m/>
    <m/>
    <m/>
    <x v="4"/>
    <x v="0"/>
    <s v="DUWT0015"/>
    <s v="GPDsbLULbNz"/>
    <s v="Allocated"/>
    <s v="Promise To Pay (PTP)"/>
    <s v="Customer promise to pay 13 jul"/>
    <d v="2026-07-13T00:00:00"/>
    <m/>
    <m/>
    <m/>
    <m/>
    <m/>
    <n v="4091"/>
    <n v="8239"/>
  </r>
  <r>
    <n v="463953257"/>
    <s v="CHETAN SATABIR TUSAMAD"/>
    <s v="ONLINE"/>
    <x v="23"/>
    <n v="3950"/>
    <m/>
    <m/>
    <m/>
    <n v="3761"/>
    <n v="11241"/>
    <n v="4364"/>
    <n v="11052"/>
    <x v="3"/>
    <x v="0"/>
    <x v="0"/>
    <x v="2"/>
    <n v="56585"/>
    <n v="645"/>
    <n v="0"/>
    <n v="6750"/>
    <s v="03.06.26"/>
    <n v="0.16446962549610838"/>
    <n v="1.8122646351931147E-2"/>
    <x v="0"/>
    <s v="PAID"/>
    <s v="PAID"/>
    <s v="PAID"/>
    <m/>
    <m/>
    <m/>
    <m/>
    <s v="ELG"/>
    <m/>
    <s v="DAPODI"/>
    <m/>
    <m/>
    <m/>
    <n v="11241"/>
    <n v="56585"/>
    <n v="87"/>
    <n v="86"/>
    <s v="STABLE"/>
    <m/>
    <m/>
    <m/>
    <m/>
    <s v="REGULAR"/>
    <s v="MH14LT9936"/>
    <s v="HONDA ACTIVA 6G H SMART"/>
    <d v="2024-09-05T00:00:00"/>
    <n v="36"/>
    <x v="0"/>
    <x v="1"/>
    <m/>
    <n v="1"/>
    <m/>
    <m/>
    <m/>
    <m/>
    <m/>
    <m/>
    <m/>
    <m/>
    <m/>
    <m/>
    <m/>
    <m/>
    <m/>
    <m/>
    <m/>
    <m/>
    <m/>
    <m/>
    <m/>
    <m/>
    <m/>
    <m/>
    <m/>
    <m/>
    <m/>
    <m/>
    <m/>
    <m/>
    <m/>
    <m/>
    <m/>
    <m/>
    <m/>
    <m/>
    <m/>
    <m/>
    <m/>
    <m/>
    <m/>
    <m/>
    <m/>
    <m/>
    <m/>
    <m/>
    <m/>
    <m/>
    <m/>
    <m/>
    <m/>
    <m/>
    <m/>
    <m/>
    <m/>
    <m/>
    <m/>
    <m/>
    <m/>
    <m/>
    <m/>
    <m/>
    <m/>
    <m/>
    <m/>
    <m/>
    <m/>
    <m/>
    <m/>
    <m/>
    <m/>
    <m/>
    <m/>
    <m/>
    <m/>
    <m/>
    <m/>
    <m/>
    <m/>
    <m/>
    <m/>
    <m/>
    <m/>
    <m/>
    <m/>
    <m/>
    <m/>
    <m/>
    <m/>
    <m/>
    <m/>
    <m/>
    <m/>
    <m/>
    <x v="0"/>
    <x v="0"/>
    <s v="ZBHT0009"/>
    <s v="k2HBnvsKpOJc"/>
    <s v="Allocated"/>
    <s v="Promise To Pay (PTP)"/>
    <s v="Customer promise pay online 4000 on 03/07"/>
    <d v="2026-07-03T00:00:00"/>
    <m/>
    <m/>
    <m/>
    <m/>
    <m/>
    <n v="4364"/>
    <n v="15002"/>
  </r>
  <r>
    <n v="463414396"/>
    <s v="JYOTI NANDU VISHWAKARMA"/>
    <s v="ONLINE"/>
    <x v="14"/>
    <n v="5000"/>
    <m/>
    <m/>
    <m/>
    <n v="3872"/>
    <n v="14238"/>
    <n v="3337"/>
    <n v="13110"/>
    <x v="2"/>
    <x v="0"/>
    <x v="0"/>
    <x v="15"/>
    <n v="56426"/>
    <n v="715"/>
    <n v="0"/>
    <n v="6749"/>
    <s v="-"/>
    <n v="0.27917631459162068"/>
    <n v="2.1738367630970368E-2"/>
    <x v="0"/>
    <s v="NC"/>
    <s v="-"/>
    <s v="NC"/>
    <s v="no such person"/>
    <m/>
    <s v="CNAVNA"/>
    <m/>
    <s v="ELG"/>
    <m/>
    <s v="PIMPARI"/>
    <m/>
    <m/>
    <m/>
    <n v="21702"/>
    <n v="56426"/>
    <n v="118"/>
    <n v="116"/>
    <s v="STABLE"/>
    <m/>
    <m/>
    <m/>
    <m/>
    <s v="-"/>
    <s v="MH14LR7922"/>
    <s v="AMPERE MAGNUS EX"/>
    <d v="2024-07-06T00:00:00"/>
    <n v="36"/>
    <x v="2"/>
    <x v="0"/>
    <m/>
    <m/>
    <m/>
    <m/>
    <m/>
    <m/>
    <m/>
    <m/>
    <m/>
    <m/>
    <m/>
    <m/>
    <m/>
    <m/>
    <m/>
    <m/>
    <m/>
    <m/>
    <m/>
    <m/>
    <m/>
    <m/>
    <n v="1"/>
    <m/>
    <m/>
    <m/>
    <m/>
    <m/>
    <m/>
    <m/>
    <m/>
    <m/>
    <m/>
    <m/>
    <m/>
    <m/>
    <m/>
    <m/>
    <m/>
    <m/>
    <m/>
    <m/>
    <m/>
    <m/>
    <m/>
    <m/>
    <m/>
    <m/>
    <m/>
    <m/>
    <m/>
    <m/>
    <m/>
    <m/>
    <m/>
    <m/>
    <m/>
    <m/>
    <m/>
    <m/>
    <m/>
    <m/>
    <m/>
    <m/>
    <m/>
    <m/>
    <m/>
    <m/>
    <m/>
    <m/>
    <m/>
    <m/>
    <m/>
    <m/>
    <m/>
    <m/>
    <m/>
    <m/>
    <m/>
    <m/>
    <m/>
    <m/>
    <m/>
    <m/>
    <m/>
    <m/>
    <m/>
    <m/>
    <m/>
    <m/>
    <m/>
    <m/>
    <m/>
    <m/>
    <x v="0"/>
    <x v="0"/>
    <s v="ZBHT0015"/>
    <e v="#N/A"/>
    <s v="Allocated"/>
    <e v="#N/A"/>
    <e v="#N/A"/>
    <e v="#N/A"/>
    <m/>
    <m/>
    <m/>
    <m/>
    <m/>
    <n v="3337"/>
    <n v="18110"/>
  </r>
  <r>
    <n v="463810078"/>
    <s v="MOHAMMAD MAZAR MOHAMMAD AKBAR"/>
    <s v="ONLINE"/>
    <x v="12"/>
    <n v="4414"/>
    <m/>
    <m/>
    <m/>
    <n v="4217"/>
    <n v="3854"/>
    <n v="3955"/>
    <n v="3657"/>
    <x v="0"/>
    <x v="0"/>
    <x v="0"/>
    <x v="3"/>
    <n v="56360"/>
    <n v="101"/>
    <n v="0"/>
    <n v="6669.99"/>
    <s v="22.06.26"/>
    <n v="5.9971468010132534E-2"/>
    <n v="2.9684648048821285E-3"/>
    <x v="0"/>
    <s v="PTP"/>
    <s v="PTP"/>
    <s v="PTP"/>
    <m/>
    <n v="25"/>
    <s v="CAVA"/>
    <m/>
    <s v="-"/>
    <m/>
    <s v="KHADAKI"/>
    <m/>
    <m/>
    <m/>
    <n v="3854"/>
    <n v="56360"/>
    <n v="26"/>
    <n v="25"/>
    <s v="STABLE"/>
    <m/>
    <m/>
    <m/>
    <m/>
    <s v="REGULAR"/>
    <s v="MH12XC5761"/>
    <s v="BAJAJ FREEDOM 125 NG04 DISC LED"/>
    <d v="2024-08-19T00:00:00"/>
    <n v="36"/>
    <x v="0"/>
    <x v="0"/>
    <m/>
    <m/>
    <m/>
    <m/>
    <m/>
    <m/>
    <m/>
    <m/>
    <m/>
    <m/>
    <m/>
    <m/>
    <m/>
    <m/>
    <m/>
    <m/>
    <n v="1"/>
    <m/>
    <m/>
    <m/>
    <m/>
    <m/>
    <n v="1"/>
    <m/>
    <m/>
    <m/>
    <m/>
    <m/>
    <m/>
    <m/>
    <m/>
    <m/>
    <m/>
    <m/>
    <m/>
    <m/>
    <m/>
    <m/>
    <m/>
    <m/>
    <m/>
    <m/>
    <m/>
    <m/>
    <m/>
    <m/>
    <m/>
    <m/>
    <m/>
    <m/>
    <m/>
    <m/>
    <m/>
    <m/>
    <m/>
    <m/>
    <m/>
    <m/>
    <m/>
    <m/>
    <m/>
    <m/>
    <m/>
    <m/>
    <n v="1"/>
    <m/>
    <m/>
    <m/>
    <m/>
    <m/>
    <m/>
    <m/>
    <m/>
    <m/>
    <m/>
    <m/>
    <m/>
    <m/>
    <m/>
    <m/>
    <m/>
    <m/>
    <m/>
    <m/>
    <m/>
    <m/>
    <m/>
    <m/>
    <m/>
    <m/>
    <m/>
    <m/>
    <m/>
    <m/>
    <x v="1"/>
    <x v="0"/>
    <s v="DUWT0023"/>
    <s v="AoJfDEbkjm"/>
    <s v="Allocated"/>
    <s v="Refuse To Pay (RTP)"/>
    <s v="Customer RTP financial problem "/>
    <d v="2026-07-06T00:00:00"/>
    <m/>
    <m/>
    <m/>
    <m/>
    <m/>
    <n v="3955"/>
    <n v="8071"/>
  </r>
  <r>
    <n v="466451006"/>
    <s v="ARBAJ SULTAN PATHAN"/>
    <s v="ONLINE"/>
    <x v="6"/>
    <n v="2850"/>
    <m/>
    <m/>
    <m/>
    <n v="2734"/>
    <n v="2734"/>
    <n v="2788"/>
    <n v="2618"/>
    <x v="0"/>
    <x v="0"/>
    <x v="0"/>
    <x v="10"/>
    <n v="56084"/>
    <n v="54"/>
    <n v="0"/>
    <n v="3831"/>
    <s v="03.06.26"/>
    <n v="3.9840900092343597E-2"/>
    <n v="2.9539279651704981E-3"/>
    <x v="0"/>
    <s v="PAID"/>
    <s v="PAID"/>
    <s v="PAID"/>
    <m/>
    <m/>
    <s v="CAVA"/>
    <m/>
    <s v="-"/>
    <m/>
    <s v="JUNNAR"/>
    <m/>
    <m/>
    <m/>
    <n v="2734"/>
    <n v="56084"/>
    <n v="26"/>
    <n v="25"/>
    <s v="STABLE"/>
    <m/>
    <m/>
    <m/>
    <m/>
    <m/>
    <s v="MH14MN8570"/>
    <s v="TVS XL 100 COM ITS"/>
    <d v="2025-07-03T00:00:00"/>
    <n v="36"/>
    <x v="1"/>
    <x v="0"/>
    <m/>
    <m/>
    <m/>
    <m/>
    <m/>
    <m/>
    <m/>
    <m/>
    <m/>
    <m/>
    <m/>
    <m/>
    <m/>
    <m/>
    <m/>
    <m/>
    <m/>
    <m/>
    <m/>
    <m/>
    <m/>
    <m/>
    <m/>
    <m/>
    <m/>
    <m/>
    <m/>
    <m/>
    <m/>
    <m/>
    <m/>
    <m/>
    <m/>
    <m/>
    <m/>
    <m/>
    <m/>
    <m/>
    <m/>
    <m/>
    <m/>
    <m/>
    <m/>
    <m/>
    <m/>
    <m/>
    <m/>
    <m/>
    <m/>
    <m/>
    <m/>
    <m/>
    <m/>
    <m/>
    <m/>
    <m/>
    <m/>
    <m/>
    <m/>
    <m/>
    <m/>
    <m/>
    <m/>
    <m/>
    <m/>
    <m/>
    <m/>
    <m/>
    <m/>
    <m/>
    <m/>
    <m/>
    <m/>
    <m/>
    <m/>
    <m/>
    <m/>
    <m/>
    <m/>
    <m/>
    <m/>
    <m/>
    <m/>
    <m/>
    <m/>
    <m/>
    <m/>
    <m/>
    <m/>
    <m/>
    <m/>
    <m/>
    <m/>
    <m/>
    <x v="5"/>
    <x v="1"/>
    <s v="ZBHT0021"/>
    <m/>
    <m/>
    <m/>
    <m/>
    <m/>
    <m/>
    <m/>
    <m/>
    <m/>
    <m/>
    <n v="2788"/>
    <n v="5468"/>
  </r>
  <r>
    <n v="464296467"/>
    <s v="ANUSAYA SUNIL GAIKWAD"/>
    <s v="ONLINE"/>
    <x v="22"/>
    <n v="4400"/>
    <m/>
    <m/>
    <m/>
    <n v="3592"/>
    <n v="6894"/>
    <n v="3590"/>
    <n v="6086"/>
    <x v="1"/>
    <x v="0"/>
    <x v="0"/>
    <x v="0"/>
    <n v="55926"/>
    <n v="288"/>
    <n v="0"/>
    <n v="2752.58"/>
    <s v="02.06.26 30.06.26"/>
    <n v="0.10159436631753829"/>
    <n v="1.0398335995526252E-2"/>
    <x v="0"/>
    <s v="NC"/>
    <s v="PAID"/>
    <s v="NC"/>
    <s v="Add not found"/>
    <m/>
    <s v="CNAVNA"/>
    <m/>
    <s v="-"/>
    <m/>
    <s v="THERGAON"/>
    <m/>
    <m/>
    <m/>
    <n v="6894"/>
    <n v="55926"/>
    <n v="57"/>
    <n v="55"/>
    <s v="STABLE"/>
    <m/>
    <m/>
    <m/>
    <m/>
    <s v="REGULAR"/>
    <s v="MH14LW5329"/>
    <s v="PLEASURE PLUS XTEC DRUM JUBILANT"/>
    <d v="2024-10-12T00:00:00"/>
    <n v="36"/>
    <x v="0"/>
    <x v="0"/>
    <m/>
    <m/>
    <m/>
    <m/>
    <m/>
    <m/>
    <m/>
    <n v="1"/>
    <m/>
    <m/>
    <m/>
    <m/>
    <m/>
    <m/>
    <m/>
    <m/>
    <m/>
    <m/>
    <m/>
    <m/>
    <m/>
    <m/>
    <m/>
    <m/>
    <m/>
    <m/>
    <m/>
    <m/>
    <m/>
    <m/>
    <m/>
    <m/>
    <m/>
    <m/>
    <m/>
    <m/>
    <m/>
    <m/>
    <m/>
    <m/>
    <m/>
    <m/>
    <m/>
    <m/>
    <m/>
    <m/>
    <m/>
    <m/>
    <m/>
    <m/>
    <m/>
    <m/>
    <n v="1"/>
    <m/>
    <m/>
    <m/>
    <m/>
    <m/>
    <m/>
    <m/>
    <m/>
    <m/>
    <m/>
    <m/>
    <m/>
    <m/>
    <m/>
    <m/>
    <m/>
    <m/>
    <m/>
    <m/>
    <m/>
    <m/>
    <m/>
    <m/>
    <m/>
    <m/>
    <m/>
    <m/>
    <m/>
    <m/>
    <m/>
    <m/>
    <m/>
    <m/>
    <m/>
    <m/>
    <m/>
    <m/>
    <m/>
    <m/>
    <m/>
    <m/>
    <x v="3"/>
    <x v="0"/>
    <s v="ZBHT0011"/>
    <s v="A6GuU03InJc"/>
    <s v="Allocated"/>
    <s v="No Such Person (NC_NSP)"/>
    <s v="Visit cm residence address nobody knows cm in this colony no such person "/>
    <d v="2026-07-03T00:00:00"/>
    <m/>
    <m/>
    <m/>
    <m/>
    <m/>
    <n v="3590"/>
    <n v="10486"/>
  </r>
  <r>
    <n v="463815869"/>
    <s v="RAHUL HONAJI VADEKAR"/>
    <s v="ONLINE"/>
    <x v="17"/>
    <n v="3897"/>
    <m/>
    <m/>
    <m/>
    <n v="3797"/>
    <n v="10523"/>
    <n v="3386"/>
    <n v="10423"/>
    <x v="3"/>
    <x v="0"/>
    <x v="0"/>
    <x v="1"/>
    <n v="55863"/>
    <n v="457"/>
    <n v="0"/>
    <n v="2700"/>
    <s v="03.06.26"/>
    <n v="0.58645740381082356"/>
    <n v="1.7891409263195719E-2"/>
    <x v="0"/>
    <s v="PAID"/>
    <s v="PAID"/>
    <s v="PAID"/>
    <m/>
    <m/>
    <s v="CAVA"/>
    <m/>
    <s v="ELG"/>
    <s v="-"/>
    <s v="AHUPE"/>
    <s v="-"/>
    <s v="-"/>
    <s v="-"/>
    <n v="10523"/>
    <n v="55863"/>
    <n v="87"/>
    <n v="86"/>
    <s v="STABLE"/>
    <m/>
    <m/>
    <m/>
    <m/>
    <s v="REGULAR"/>
    <s v="MH14LT6037"/>
    <s v="HONDA UNICORN 160 BSVI"/>
    <d v="2024-08-20T00:00:00"/>
    <n v="36"/>
    <x v="0"/>
    <x v="1"/>
    <m/>
    <m/>
    <m/>
    <m/>
    <m/>
    <m/>
    <m/>
    <n v="1"/>
    <m/>
    <m/>
    <m/>
    <m/>
    <m/>
    <m/>
    <m/>
    <m/>
    <m/>
    <m/>
    <m/>
    <m/>
    <m/>
    <m/>
    <m/>
    <m/>
    <m/>
    <m/>
    <m/>
    <m/>
    <m/>
    <m/>
    <m/>
    <m/>
    <m/>
    <m/>
    <m/>
    <m/>
    <m/>
    <m/>
    <m/>
    <m/>
    <m/>
    <m/>
    <m/>
    <m/>
    <m/>
    <m/>
    <m/>
    <m/>
    <m/>
    <m/>
    <m/>
    <m/>
    <m/>
    <m/>
    <m/>
    <m/>
    <m/>
    <m/>
    <m/>
    <m/>
    <m/>
    <m/>
    <m/>
    <m/>
    <m/>
    <m/>
    <m/>
    <m/>
    <m/>
    <m/>
    <m/>
    <m/>
    <m/>
    <m/>
    <m/>
    <m/>
    <m/>
    <m/>
    <m/>
    <m/>
    <m/>
    <m/>
    <m/>
    <m/>
    <m/>
    <m/>
    <m/>
    <m/>
    <m/>
    <m/>
    <m/>
    <m/>
    <m/>
    <m/>
    <x v="0"/>
    <x v="0"/>
    <s v="DUWT0029"/>
    <s v="B2vbnqFFPZz"/>
    <s v="Allocated"/>
    <s v="Promise To Pay (PTP)"/>
    <s v="Promise to pay 4 Jul "/>
    <d v="2026-07-04T00:00:00"/>
    <m/>
    <m/>
    <m/>
    <m/>
    <m/>
    <n v="3386"/>
    <n v="14320"/>
  </r>
  <r>
    <n v="463129830"/>
    <s v="ANIKET RAJENDRA POUL"/>
    <m/>
    <x v="2"/>
    <m/>
    <m/>
    <m/>
    <s v="BANK STABLE 08"/>
    <n v="3580"/>
    <n v="20078.89"/>
    <n v="3368.8899999999994"/>
    <n v="23658.89"/>
    <x v="5"/>
    <x v="0"/>
    <x v="1"/>
    <x v="7"/>
    <n v="54802.89"/>
    <n v="1190"/>
    <n v="0"/>
    <n v="6750"/>
    <s v="FLOW"/>
    <n v="1"/>
    <n v="2.3954472257981207E-2"/>
    <x v="0"/>
    <s v="PAID"/>
    <s v="NC"/>
    <s v="PAID"/>
    <m/>
    <m/>
    <m/>
    <m/>
    <s v="ELG"/>
    <m/>
    <s v="BHOSARI"/>
    <m/>
    <m/>
    <m/>
    <n v="20078.89"/>
    <n v="54802.89"/>
    <n v="177"/>
    <n v="175"/>
    <s v="STABLE"/>
    <m/>
    <m/>
    <m/>
    <m/>
    <s v="NPA"/>
    <m/>
    <s v="HONDA SHINE DRUM BSVI"/>
    <d v="2024-06-06T00:00:00"/>
    <n v="36"/>
    <x v="0"/>
    <x v="1"/>
    <m/>
    <m/>
    <m/>
    <m/>
    <m/>
    <m/>
    <m/>
    <n v="1"/>
    <m/>
    <m/>
    <m/>
    <m/>
    <m/>
    <m/>
    <m/>
    <m/>
    <m/>
    <m/>
    <m/>
    <m/>
    <m/>
    <m/>
    <m/>
    <m/>
    <m/>
    <m/>
    <m/>
    <m/>
    <m/>
    <m/>
    <m/>
    <m/>
    <m/>
    <m/>
    <m/>
    <m/>
    <m/>
    <m/>
    <m/>
    <m/>
    <m/>
    <m/>
    <m/>
    <m/>
    <m/>
    <m/>
    <m/>
    <m/>
    <m/>
    <m/>
    <m/>
    <m/>
    <m/>
    <m/>
    <m/>
    <m/>
    <m/>
    <m/>
    <m/>
    <m/>
    <m/>
    <m/>
    <m/>
    <m/>
    <m/>
    <m/>
    <m/>
    <m/>
    <m/>
    <m/>
    <m/>
    <m/>
    <m/>
    <m/>
    <m/>
    <m/>
    <m/>
    <m/>
    <m/>
    <m/>
    <m/>
    <m/>
    <m/>
    <m/>
    <m/>
    <m/>
    <m/>
    <m/>
    <m/>
    <m/>
    <m/>
    <m/>
    <m/>
    <m/>
    <x v="0"/>
    <x v="0"/>
    <s v="DUWT0025"/>
    <s v="BoxBrnHjsNMz"/>
    <s v="Allocated"/>
    <s v="Shifted (NC_SFTD)"/>
    <s v="Visit at customer residence add meet customer room patanr they told customer shifted from residence add customer go to his home town "/>
    <d v="2026-07-03T00:00:00"/>
    <m/>
    <m/>
    <m/>
    <s v="VYMO"/>
    <m/>
    <n v="3368.8899999999994"/>
    <n v="23658.89"/>
  </r>
  <r>
    <n v="464693708"/>
    <s v="ARCHANA DINESH PAWALE"/>
    <s v="ONLINE"/>
    <x v="1"/>
    <n v="3600"/>
    <m/>
    <m/>
    <m/>
    <n v="3546"/>
    <n v="3454"/>
    <n v="3513"/>
    <n v="3400"/>
    <x v="0"/>
    <x v="0"/>
    <x v="0"/>
    <x v="8"/>
    <n v="54751"/>
    <n v="59"/>
    <n v="0"/>
    <n v="3140"/>
    <s v="19.06.26"/>
    <n v="5.6479191532315613E-2"/>
    <n v="2.8837192429400534E-3"/>
    <x v="0"/>
    <s v="PAID"/>
    <s v="PTP"/>
    <s v="PAID"/>
    <m/>
    <m/>
    <s v="CAVA"/>
    <m/>
    <s v="-"/>
    <m/>
    <s v="MAVAL"/>
    <m/>
    <m/>
    <m/>
    <n v="3454"/>
    <n v="54751"/>
    <n v="26"/>
    <n v="25"/>
    <s v="STABLE"/>
    <m/>
    <m/>
    <m/>
    <m/>
    <s v="REGULAR"/>
    <s v="MH14MA9847"/>
    <s v="HONDA DIO DLX BS VI"/>
    <d v="2024-11-16T00:00:00"/>
    <n v="36"/>
    <x v="0"/>
    <x v="1"/>
    <m/>
    <m/>
    <m/>
    <m/>
    <m/>
    <m/>
    <m/>
    <m/>
    <m/>
    <m/>
    <n v="1"/>
    <m/>
    <m/>
    <m/>
    <m/>
    <m/>
    <m/>
    <m/>
    <m/>
    <m/>
    <m/>
    <m/>
    <m/>
    <m/>
    <m/>
    <n v="1"/>
    <m/>
    <m/>
    <m/>
    <m/>
    <m/>
    <m/>
    <m/>
    <m/>
    <m/>
    <m/>
    <m/>
    <m/>
    <m/>
    <m/>
    <m/>
    <m/>
    <m/>
    <m/>
    <m/>
    <m/>
    <m/>
    <m/>
    <m/>
    <m/>
    <m/>
    <m/>
    <m/>
    <m/>
    <m/>
    <m/>
    <m/>
    <m/>
    <m/>
    <m/>
    <m/>
    <m/>
    <m/>
    <m/>
    <m/>
    <m/>
    <m/>
    <m/>
    <m/>
    <m/>
    <m/>
    <m/>
    <m/>
    <m/>
    <m/>
    <m/>
    <m/>
    <m/>
    <m/>
    <m/>
    <m/>
    <m/>
    <m/>
    <m/>
    <m/>
    <m/>
    <m/>
    <m/>
    <m/>
    <m/>
    <m/>
    <m/>
    <m/>
    <m/>
    <x v="3"/>
    <x v="0"/>
    <s v="ZBHT0013"/>
    <s v="A6zuGFttz7"/>
    <s v="Allocated"/>
    <s v="Promise To Pay (PTP)"/>
    <s v="Ptp"/>
    <d v="2026-07-13T00:00:00"/>
    <m/>
    <m/>
    <m/>
    <m/>
    <m/>
    <n v="3513"/>
    <n v="7000"/>
  </r>
  <r>
    <n v="466131426"/>
    <s v="MANISH MANGALSING PAWAR"/>
    <m/>
    <x v="2"/>
    <m/>
    <m/>
    <m/>
    <m/>
    <n v="4457"/>
    <n v="13371"/>
    <n v="4754"/>
    <n v="17828"/>
    <x v="3"/>
    <x v="1"/>
    <x v="1"/>
    <x v="9"/>
    <n v="54723"/>
    <n v="297"/>
    <n v="0"/>
    <n v="1800"/>
    <s v="FLOW"/>
    <n v="7.1455267752771584E-2"/>
    <n v="1.7526298070455564E-2"/>
    <x v="1"/>
    <s v="OS"/>
    <s v="OS"/>
    <s v="OS"/>
    <s v="Cust at village"/>
    <m/>
    <m/>
    <m/>
    <s v="ELG"/>
    <m/>
    <s v="SHIRUR"/>
    <m/>
    <m/>
    <m/>
    <n v="13371"/>
    <n v="54723"/>
    <n v="87"/>
    <n v="116"/>
    <s v="FLOW"/>
    <m/>
    <m/>
    <m/>
    <m/>
    <s v="REGULAR"/>
    <s v="MH37AK8354"/>
    <s v="SPLENDOR PLUS XTEC 2"/>
    <d v="2025-05-15T00:00:00"/>
    <n v="24"/>
    <x v="0"/>
    <x v="0"/>
    <m/>
    <m/>
    <m/>
    <m/>
    <n v="1"/>
    <m/>
    <m/>
    <m/>
    <m/>
    <m/>
    <m/>
    <m/>
    <m/>
    <m/>
    <m/>
    <m/>
    <m/>
    <m/>
    <m/>
    <m/>
    <m/>
    <m/>
    <m/>
    <m/>
    <m/>
    <m/>
    <m/>
    <m/>
    <m/>
    <m/>
    <m/>
    <m/>
    <m/>
    <m/>
    <m/>
    <m/>
    <m/>
    <m/>
    <m/>
    <m/>
    <m/>
    <m/>
    <m/>
    <m/>
    <m/>
    <m/>
    <m/>
    <m/>
    <m/>
    <m/>
    <m/>
    <m/>
    <m/>
    <m/>
    <m/>
    <m/>
    <m/>
    <m/>
    <m/>
    <m/>
    <m/>
    <m/>
    <m/>
    <m/>
    <m/>
    <m/>
    <m/>
    <m/>
    <m/>
    <m/>
    <m/>
    <m/>
    <m/>
    <m/>
    <m/>
    <m/>
    <m/>
    <m/>
    <m/>
    <m/>
    <m/>
    <m/>
    <m/>
    <m/>
    <m/>
    <m/>
    <m/>
    <m/>
    <m/>
    <m/>
    <m/>
    <m/>
    <m/>
    <m/>
    <x v="0"/>
    <x v="0"/>
    <s v="ZBHT0024"/>
    <s v="kovfGBMit1c"/>
    <s v="Allocated"/>
    <s v="Shifted (NC_SFTD)"/>
    <s v="Customer paralise  went to netive place "/>
    <d v="2026-07-02T00:00:00"/>
    <m/>
    <m/>
    <m/>
    <s v="VYMO"/>
    <m/>
    <n v="4754"/>
    <n v="17828"/>
  </r>
  <r>
    <n v="460419172"/>
    <s v="PRADEEP ARJUN PHALKE"/>
    <s v="ONLINE"/>
    <x v="13"/>
    <n v="3631"/>
    <m/>
    <m/>
    <m/>
    <n v="3435"/>
    <n v="3344.99"/>
    <n v="3447.99"/>
    <n v="3148.99"/>
    <x v="0"/>
    <x v="0"/>
    <x v="0"/>
    <x v="0"/>
    <n v="54244"/>
    <n v="103"/>
    <n v="0"/>
    <n v="6750"/>
    <s v="30.06.26"/>
    <n v="1.8686133527181702E-2"/>
    <n v="2.8570157004262982E-3"/>
    <x v="0"/>
    <s v="MPTP"/>
    <s v="MPTP"/>
    <s v="MPTP"/>
    <s v="Shifted"/>
    <n v="31"/>
    <s v="CNAVNA"/>
    <m/>
    <s v="-"/>
    <m/>
    <s v="CHINCHWAD"/>
    <m/>
    <m/>
    <m/>
    <n v="3344.99"/>
    <n v="54244"/>
    <n v="26"/>
    <n v="55"/>
    <s v="FLOW"/>
    <m/>
    <m/>
    <m/>
    <m/>
    <s v="REGULAR"/>
    <s v="MH14LD8053"/>
    <s v="SUZUKI BURGMAN STREET"/>
    <d v="2023-11-01T00:00:00"/>
    <n v="48"/>
    <x v="0"/>
    <x v="0"/>
    <m/>
    <m/>
    <m/>
    <m/>
    <m/>
    <m/>
    <m/>
    <m/>
    <m/>
    <m/>
    <n v="1"/>
    <m/>
    <m/>
    <m/>
    <m/>
    <m/>
    <m/>
    <m/>
    <m/>
    <m/>
    <m/>
    <m/>
    <m/>
    <m/>
    <m/>
    <m/>
    <m/>
    <m/>
    <m/>
    <m/>
    <m/>
    <m/>
    <m/>
    <m/>
    <m/>
    <m/>
    <m/>
    <m/>
    <m/>
    <m/>
    <m/>
    <m/>
    <m/>
    <m/>
    <m/>
    <m/>
    <m/>
    <m/>
    <m/>
    <m/>
    <m/>
    <m/>
    <m/>
    <m/>
    <m/>
    <m/>
    <m/>
    <m/>
    <m/>
    <m/>
    <m/>
    <m/>
    <m/>
    <m/>
    <m/>
    <m/>
    <m/>
    <m/>
    <m/>
    <m/>
    <m/>
    <m/>
    <m/>
    <m/>
    <m/>
    <m/>
    <m/>
    <m/>
    <m/>
    <m/>
    <m/>
    <m/>
    <m/>
    <m/>
    <m/>
    <m/>
    <m/>
    <m/>
    <m/>
    <m/>
    <m/>
    <m/>
    <m/>
    <m/>
    <x v="0"/>
    <x v="0"/>
    <s v="ZBHT0011"/>
    <s v="G6wAKtHm_NJc"/>
    <s v="Allocated"/>
    <s v="Shifted (NC_SFTD)"/>
    <s v="Visit cm residence address cm shifted for a long time "/>
    <d v="2026-07-04T00:00:00"/>
    <m/>
    <m/>
    <m/>
    <m/>
    <m/>
    <n v="3447.99"/>
    <n v="6779.99"/>
  </r>
  <r>
    <n v="463554280"/>
    <s v="MOHD YUNUS"/>
    <m/>
    <x v="2"/>
    <m/>
    <m/>
    <m/>
    <m/>
    <n v="3252"/>
    <n v="17813"/>
    <n v="2499"/>
    <n v="21065"/>
    <x v="5"/>
    <x v="1"/>
    <x v="1"/>
    <x v="14"/>
    <n v="54146"/>
    <n v="946"/>
    <n v="0"/>
    <n v="3600"/>
    <s v="FLOW"/>
    <n v="0.21698585780866164"/>
    <n v="2.3667344092266857E-2"/>
    <x v="1"/>
    <s v="NC"/>
    <s v="NC"/>
    <s v="NC"/>
    <s v="Add not found"/>
    <m/>
    <s v="CNAVNA"/>
    <m/>
    <s v="ELG"/>
    <m/>
    <s v="TALEGAON DABADE"/>
    <m/>
    <m/>
    <m/>
    <n v="17813"/>
    <n v="54146"/>
    <n v="177"/>
    <n v="206"/>
    <s v="FLOW"/>
    <m/>
    <m/>
    <m/>
    <m/>
    <s v="NPA"/>
    <s v="MH14LR9016"/>
    <s v="SPLENDOR PLUS BS6 I3S DRS CAST FI"/>
    <d v="2024-07-23T00:00:00"/>
    <n v="36"/>
    <x v="0"/>
    <x v="1"/>
    <m/>
    <m/>
    <m/>
    <m/>
    <m/>
    <m/>
    <m/>
    <m/>
    <m/>
    <m/>
    <n v="1"/>
    <m/>
    <m/>
    <m/>
    <m/>
    <m/>
    <m/>
    <m/>
    <m/>
    <m/>
    <m/>
    <m/>
    <m/>
    <m/>
    <m/>
    <m/>
    <m/>
    <m/>
    <m/>
    <m/>
    <m/>
    <m/>
    <m/>
    <m/>
    <m/>
    <m/>
    <m/>
    <n v="1"/>
    <m/>
    <m/>
    <m/>
    <m/>
    <m/>
    <m/>
    <m/>
    <m/>
    <m/>
    <m/>
    <m/>
    <m/>
    <m/>
    <m/>
    <m/>
    <m/>
    <m/>
    <m/>
    <m/>
    <m/>
    <n v="1"/>
    <m/>
    <m/>
    <m/>
    <m/>
    <m/>
    <m/>
    <m/>
    <m/>
    <m/>
    <m/>
    <m/>
    <m/>
    <m/>
    <m/>
    <m/>
    <m/>
    <m/>
    <m/>
    <m/>
    <m/>
    <m/>
    <m/>
    <m/>
    <m/>
    <m/>
    <m/>
    <m/>
    <m/>
    <m/>
    <m/>
    <m/>
    <m/>
    <m/>
    <m/>
    <m/>
    <x v="1"/>
    <x v="0"/>
    <s v="DUWT0027"/>
    <s v="ko07yA-zsc"/>
    <s v="Allocated"/>
    <s v="Address Not Found (NC_ANF)"/>
    <s v="Visited to Customers residence address but short address so can't found Customer "/>
    <d v="2026-07-04T00:00:00"/>
    <m/>
    <m/>
    <m/>
    <m/>
    <m/>
    <n v="2499"/>
    <n v="21065"/>
  </r>
  <r>
    <n v="464189381"/>
    <s v="MUKTA AMAR VATADE"/>
    <m/>
    <x v="2"/>
    <m/>
    <m/>
    <m/>
    <s v="BANK STABLE 08"/>
    <n v="3367"/>
    <n v="11101"/>
    <n v="1848"/>
    <n v="14468"/>
    <x v="2"/>
    <x v="0"/>
    <x v="1"/>
    <x v="15"/>
    <n v="53784"/>
    <n v="848"/>
    <n v="0"/>
    <n v="1350"/>
    <s v="-"/>
    <n v="0.26610461319242418"/>
    <n v="2.0720525372418922E-2"/>
    <x v="0"/>
    <s v="PAID"/>
    <s v="-"/>
    <s v="PAID"/>
    <m/>
    <m/>
    <m/>
    <m/>
    <s v="ELG"/>
    <m/>
    <s v="PIMPLE NILKH"/>
    <m/>
    <m/>
    <m/>
    <n v="11101"/>
    <n v="53784"/>
    <n v="118"/>
    <n v="116"/>
    <s v="STABLE"/>
    <m/>
    <m/>
    <m/>
    <m/>
    <s v="NPA"/>
    <s v="MH14LV8651"/>
    <s v="HONDA ACTIVA 125 SMART"/>
    <d v="2024-10-03T00:00:00"/>
    <n v="36"/>
    <x v="0"/>
    <x v="0"/>
    <m/>
    <m/>
    <m/>
    <m/>
    <m/>
    <m/>
    <m/>
    <m/>
    <m/>
    <m/>
    <m/>
    <m/>
    <m/>
    <m/>
    <m/>
    <m/>
    <m/>
    <m/>
    <m/>
    <m/>
    <m/>
    <m/>
    <n v="1"/>
    <m/>
    <m/>
    <m/>
    <m/>
    <m/>
    <m/>
    <m/>
    <m/>
    <m/>
    <m/>
    <m/>
    <m/>
    <m/>
    <m/>
    <m/>
    <m/>
    <m/>
    <m/>
    <m/>
    <m/>
    <m/>
    <m/>
    <m/>
    <m/>
    <m/>
    <m/>
    <m/>
    <m/>
    <m/>
    <m/>
    <m/>
    <m/>
    <m/>
    <m/>
    <m/>
    <m/>
    <m/>
    <m/>
    <m/>
    <m/>
    <m/>
    <m/>
    <m/>
    <m/>
    <m/>
    <m/>
    <m/>
    <m/>
    <m/>
    <m/>
    <m/>
    <m/>
    <m/>
    <m/>
    <m/>
    <m/>
    <m/>
    <m/>
    <m/>
    <m/>
    <m/>
    <m/>
    <m/>
    <m/>
    <m/>
    <m/>
    <m/>
    <m/>
    <m/>
    <m/>
    <m/>
    <x v="0"/>
    <x v="0"/>
    <s v="ZBHT0015"/>
    <s v="k2SNcIR4Dgz"/>
    <s v="Allocated"/>
    <s v="Address Not Found (NC_ANF)"/>
    <s v="Visited at customer given address but address not found due to short address on system hence."/>
    <d v="2026-07-08T00:00:00"/>
    <m/>
    <m/>
    <m/>
    <m/>
    <m/>
    <n v="1848"/>
    <n v="14468"/>
  </r>
  <r>
    <n v="460561889"/>
    <s v="OMKAR SUNIL NIKALJE"/>
    <s v="ONLINE"/>
    <x v="24"/>
    <n v="6600"/>
    <m/>
    <m/>
    <m/>
    <n v="6333"/>
    <n v="24475.65"/>
    <n v="6291.6500000000015"/>
    <n v="24208.65"/>
    <x v="2"/>
    <x v="0"/>
    <x v="0"/>
    <x v="16"/>
    <n v="53708.76"/>
    <n v="815"/>
    <n v="0"/>
    <n v="5842"/>
    <s v="-"/>
    <n v="0.43856050845777467"/>
    <n v="2.0691538827553892E-2"/>
    <x v="0"/>
    <s v="PAID"/>
    <s v="-"/>
    <s v="PAID"/>
    <m/>
    <m/>
    <s v="CAVA"/>
    <m/>
    <s v="ELG"/>
    <m/>
    <s v="CHAKAN"/>
    <m/>
    <m/>
    <m/>
    <n v="24475.65"/>
    <n v="53708.76"/>
    <n v="118"/>
    <n v="116"/>
    <s v="STABLE"/>
    <m/>
    <m/>
    <m/>
    <m/>
    <s v="NPA"/>
    <s v="MH12WD1404"/>
    <s v="HUNTER 350 REBEL BLACK"/>
    <d v="2023-11-09T00:00:00"/>
    <n v="36"/>
    <x v="0"/>
    <x v="1"/>
    <m/>
    <m/>
    <m/>
    <m/>
    <m/>
    <m/>
    <m/>
    <m/>
    <m/>
    <m/>
    <n v="1"/>
    <m/>
    <m/>
    <m/>
    <m/>
    <m/>
    <m/>
    <m/>
    <m/>
    <m/>
    <m/>
    <m/>
    <m/>
    <m/>
    <m/>
    <m/>
    <m/>
    <m/>
    <m/>
    <m/>
    <m/>
    <m/>
    <m/>
    <m/>
    <m/>
    <m/>
    <m/>
    <m/>
    <m/>
    <m/>
    <m/>
    <m/>
    <m/>
    <m/>
    <m/>
    <m/>
    <m/>
    <m/>
    <m/>
    <m/>
    <m/>
    <m/>
    <m/>
    <m/>
    <m/>
    <m/>
    <m/>
    <m/>
    <m/>
    <m/>
    <m/>
    <m/>
    <m/>
    <m/>
    <m/>
    <m/>
    <m/>
    <m/>
    <m/>
    <m/>
    <m/>
    <m/>
    <m/>
    <m/>
    <m/>
    <m/>
    <m/>
    <m/>
    <m/>
    <m/>
    <m/>
    <m/>
    <m/>
    <m/>
    <m/>
    <m/>
    <m/>
    <m/>
    <m/>
    <m/>
    <m/>
    <m/>
    <m/>
    <m/>
    <x v="0"/>
    <x v="0"/>
    <s v="DUWT0014"/>
    <s v="B2ySlTeFHOm"/>
    <s v="Allocated"/>
    <s v="Promise To Pay (PTP)"/>
    <s v="Customer meet at residence given ptp "/>
    <d v="2026-07-04T00:00:00"/>
    <m/>
    <m/>
    <m/>
    <m/>
    <m/>
    <n v="6291.6500000000015"/>
    <n v="30808.65"/>
  </r>
  <r>
    <n v="464137329"/>
    <s v="SANDESH PRAKASH TAWHARE"/>
    <s v="ONLINE"/>
    <x v="19"/>
    <n v="3159"/>
    <m/>
    <m/>
    <m/>
    <n v="3159"/>
    <n v="12254"/>
    <n v="3746"/>
    <n v="12254"/>
    <x v="2"/>
    <x v="0"/>
    <x v="0"/>
    <x v="1"/>
    <n v="53676"/>
    <n v="969"/>
    <n v="0"/>
    <n v="5850"/>
    <s v="04.06.26"/>
    <n v="0.59339773711560451"/>
    <n v="2.0678917891751417E-2"/>
    <x v="0"/>
    <s v="PTP"/>
    <s v="PAID"/>
    <s v="PTP"/>
    <m/>
    <n v="20"/>
    <s v="CAVA"/>
    <m/>
    <s v="ELG"/>
    <m/>
    <s v="NIRGOOODSAR"/>
    <m/>
    <m/>
    <m/>
    <n v="12254"/>
    <n v="53676"/>
    <n v="118"/>
    <n v="116"/>
    <s v="STABLE"/>
    <m/>
    <m/>
    <m/>
    <m/>
    <s v="NPA"/>
    <s v="MH14LW8931"/>
    <s v="SPLENDOR PLUS I3S DRS C FI OTHERS"/>
    <d v="2024-09-28T00:00:00"/>
    <n v="36"/>
    <x v="0"/>
    <x v="1"/>
    <m/>
    <m/>
    <m/>
    <m/>
    <m/>
    <m/>
    <m/>
    <m/>
    <m/>
    <m/>
    <m/>
    <m/>
    <m/>
    <m/>
    <m/>
    <m/>
    <m/>
    <m/>
    <m/>
    <n v="1"/>
    <m/>
    <m/>
    <n v="1"/>
    <m/>
    <m/>
    <m/>
    <m/>
    <m/>
    <m/>
    <m/>
    <m/>
    <m/>
    <m/>
    <m/>
    <m/>
    <m/>
    <m/>
    <m/>
    <m/>
    <m/>
    <m/>
    <m/>
    <m/>
    <m/>
    <m/>
    <m/>
    <m/>
    <m/>
    <m/>
    <m/>
    <m/>
    <m/>
    <m/>
    <m/>
    <m/>
    <m/>
    <m/>
    <m/>
    <m/>
    <m/>
    <m/>
    <m/>
    <m/>
    <m/>
    <m/>
    <m/>
    <m/>
    <m/>
    <m/>
    <m/>
    <m/>
    <m/>
    <m/>
    <m/>
    <m/>
    <m/>
    <m/>
    <m/>
    <m/>
    <m/>
    <m/>
    <m/>
    <m/>
    <m/>
    <m/>
    <m/>
    <m/>
    <m/>
    <m/>
    <m/>
    <m/>
    <m/>
    <m/>
    <m/>
    <x v="3"/>
    <x v="0"/>
    <s v="DUWT0029"/>
    <s v="B6w_Dnbl-7"/>
    <s v="Allocated"/>
    <s v="Promise To Pay (PTP)"/>
    <s v="Promise to pay 9 jul "/>
    <d v="2026-07-09T00:00:00"/>
    <m/>
    <m/>
    <m/>
    <m/>
    <m/>
    <n v="3746"/>
    <n v="15413"/>
  </r>
  <r>
    <n v="461248304"/>
    <s v="AMIT DILIP SALUNKE"/>
    <m/>
    <x v="2"/>
    <m/>
    <m/>
    <m/>
    <s v="BANK STABLE 08"/>
    <n v="5805"/>
    <n v="17415"/>
    <n v="804"/>
    <n v="23220"/>
    <x v="2"/>
    <x v="0"/>
    <x v="1"/>
    <x v="0"/>
    <n v="53473"/>
    <n v="804"/>
    <n v="0"/>
    <n v="6282"/>
    <s v="FLOW"/>
    <n v="0.17998092921764355"/>
    <n v="2.0600711238274526E-2"/>
    <x v="0"/>
    <s v="PAID"/>
    <s v="NC"/>
    <s v="PAID"/>
    <s v="Add not found"/>
    <m/>
    <s v="CNAVNA"/>
    <m/>
    <s v="ELG"/>
    <m/>
    <s v="CHIKHALI"/>
    <m/>
    <m/>
    <m/>
    <n v="17415"/>
    <n v="53473"/>
    <n v="118"/>
    <n v="116"/>
    <s v="STABLE"/>
    <m/>
    <m/>
    <m/>
    <m/>
    <s v="NPA"/>
    <s v="MH14LG2803"/>
    <s v="BAJAJ PULSAR RS200 ABS TWIN CHANNEL"/>
    <d v="2023-12-26T00:00:00"/>
    <n v="36"/>
    <x v="0"/>
    <x v="0"/>
    <m/>
    <m/>
    <m/>
    <m/>
    <m/>
    <m/>
    <m/>
    <m/>
    <m/>
    <m/>
    <m/>
    <m/>
    <m/>
    <m/>
    <m/>
    <m/>
    <m/>
    <m/>
    <m/>
    <n v="1"/>
    <m/>
    <m/>
    <n v="1"/>
    <m/>
    <m/>
    <m/>
    <m/>
    <m/>
    <m/>
    <m/>
    <m/>
    <m/>
    <m/>
    <m/>
    <m/>
    <m/>
    <m/>
    <m/>
    <m/>
    <m/>
    <m/>
    <m/>
    <m/>
    <m/>
    <m/>
    <m/>
    <m/>
    <m/>
    <m/>
    <m/>
    <m/>
    <m/>
    <m/>
    <m/>
    <m/>
    <m/>
    <m/>
    <m/>
    <m/>
    <m/>
    <m/>
    <m/>
    <m/>
    <m/>
    <m/>
    <m/>
    <m/>
    <m/>
    <m/>
    <m/>
    <m/>
    <m/>
    <m/>
    <m/>
    <m/>
    <m/>
    <m/>
    <m/>
    <m/>
    <m/>
    <m/>
    <m/>
    <m/>
    <m/>
    <m/>
    <m/>
    <m/>
    <m/>
    <m/>
    <m/>
    <m/>
    <m/>
    <m/>
    <m/>
    <x v="3"/>
    <x v="0"/>
    <s v="ZBHT0011"/>
    <s v="GoOEd3YB57"/>
    <s v="Allocated"/>
    <s v="Address Not Found (NC_ANF)"/>
    <s v="Visit cm residence address nobody knows cm in this area short address "/>
    <d v="2026-07-07T00:00:00"/>
    <m/>
    <m/>
    <m/>
    <s v="VYMO"/>
    <m/>
    <n v="804"/>
    <n v="23220"/>
  </r>
  <r>
    <n v="456991270"/>
    <s v="SHIVDAS DILIP CHAVAN"/>
    <m/>
    <x v="2"/>
    <m/>
    <m/>
    <m/>
    <s v="BANK STABLE 09"/>
    <n v="5378"/>
    <n v="8303"/>
    <n v="3160"/>
    <n v="13681"/>
    <x v="1"/>
    <x v="0"/>
    <x v="1"/>
    <x v="4"/>
    <n v="53183"/>
    <n v="235"/>
    <n v="0"/>
    <n v="6750"/>
    <s v="16.06.26"/>
    <n v="0.24044924851641281"/>
    <n v="9.8883292788698035E-3"/>
    <x v="0"/>
    <s v="PAID"/>
    <s v="PTP"/>
    <s v="PAID"/>
    <m/>
    <m/>
    <s v="CAVNA"/>
    <m/>
    <s v="-"/>
    <m/>
    <s v="BHOR"/>
    <m/>
    <m/>
    <m/>
    <n v="8303"/>
    <n v="53183"/>
    <n v="57"/>
    <n v="55"/>
    <s v="STABLE"/>
    <m/>
    <m/>
    <m/>
    <m/>
    <s v="NPA"/>
    <s v="MH12VE8225"/>
    <s v="CLASSIC 350 CHROME RED"/>
    <d v="2023-02-24T00:00:00"/>
    <n v="48"/>
    <x v="0"/>
    <x v="1"/>
    <m/>
    <m/>
    <m/>
    <m/>
    <m/>
    <m/>
    <m/>
    <m/>
    <m/>
    <m/>
    <m/>
    <m/>
    <m/>
    <m/>
    <m/>
    <m/>
    <m/>
    <m/>
    <m/>
    <m/>
    <m/>
    <m/>
    <m/>
    <m/>
    <m/>
    <m/>
    <m/>
    <m/>
    <m/>
    <m/>
    <m/>
    <m/>
    <m/>
    <m/>
    <m/>
    <m/>
    <m/>
    <m/>
    <m/>
    <m/>
    <m/>
    <m/>
    <m/>
    <m/>
    <m/>
    <m/>
    <m/>
    <m/>
    <m/>
    <m/>
    <m/>
    <m/>
    <m/>
    <m/>
    <m/>
    <m/>
    <m/>
    <m/>
    <m/>
    <m/>
    <m/>
    <m/>
    <m/>
    <m/>
    <m/>
    <m/>
    <m/>
    <m/>
    <m/>
    <m/>
    <m/>
    <m/>
    <m/>
    <m/>
    <m/>
    <m/>
    <m/>
    <m/>
    <m/>
    <m/>
    <m/>
    <m/>
    <m/>
    <m/>
    <m/>
    <m/>
    <m/>
    <m/>
    <m/>
    <m/>
    <m/>
    <n v="1"/>
    <m/>
    <m/>
    <x v="0"/>
    <x v="0"/>
    <s v="DUWT0011"/>
    <s v="AP7uocdGiz"/>
    <s v="Allocated"/>
    <s v="Promise To Pay (PTP)"/>
    <s v="Customer home address visit promise to pay amount 5800 ptp date 16.07.2026"/>
    <d v="2026-07-16T00:00:00"/>
    <m/>
    <m/>
    <m/>
    <m/>
    <m/>
    <n v="3160"/>
    <n v="13681"/>
  </r>
  <r>
    <n v="462406505"/>
    <s v="KARAN RAJESH RATHOD"/>
    <s v="ONLINE"/>
    <x v="13"/>
    <n v="5450"/>
    <m/>
    <m/>
    <m/>
    <n v="2617"/>
    <n v="7851"/>
    <n v="2879"/>
    <n v="5018"/>
    <x v="3"/>
    <x v="2"/>
    <x v="0"/>
    <x v="6"/>
    <n v="53150"/>
    <n v="262"/>
    <n v="0"/>
    <n v="5271"/>
    <s v="-"/>
    <n v="0.32746567016881395"/>
    <n v="1.7022508679069372E-2"/>
    <x v="2"/>
    <s v="PAID"/>
    <s v="-"/>
    <s v="NC"/>
    <s v="Shifted"/>
    <m/>
    <s v="CNAVNA"/>
    <m/>
    <s v="-"/>
    <m/>
    <s v="PORWAL ROAD"/>
    <m/>
    <m/>
    <m/>
    <n v="7851"/>
    <n v="53150"/>
    <n v="87"/>
    <n v="116"/>
    <s v="FLOW"/>
    <m/>
    <m/>
    <m/>
    <m/>
    <s v="REGULAR"/>
    <m/>
    <s v="ACCESS SPL ED DRUM CBS BT BSVI"/>
    <d v="2024-03-31T00:00:00"/>
    <n v="48"/>
    <x v="0"/>
    <x v="1"/>
    <m/>
    <m/>
    <m/>
    <m/>
    <m/>
    <m/>
    <m/>
    <m/>
    <m/>
    <m/>
    <m/>
    <m/>
    <m/>
    <m/>
    <m/>
    <m/>
    <m/>
    <m/>
    <m/>
    <m/>
    <m/>
    <m/>
    <n v="1"/>
    <m/>
    <m/>
    <m/>
    <m/>
    <m/>
    <m/>
    <m/>
    <m/>
    <m/>
    <m/>
    <m/>
    <m/>
    <m/>
    <m/>
    <m/>
    <m/>
    <m/>
    <m/>
    <m/>
    <m/>
    <m/>
    <m/>
    <m/>
    <m/>
    <m/>
    <m/>
    <m/>
    <m/>
    <m/>
    <m/>
    <m/>
    <m/>
    <m/>
    <m/>
    <m/>
    <m/>
    <m/>
    <m/>
    <m/>
    <m/>
    <m/>
    <m/>
    <m/>
    <m/>
    <m/>
    <m/>
    <m/>
    <m/>
    <m/>
    <m/>
    <m/>
    <m/>
    <m/>
    <m/>
    <m/>
    <m/>
    <m/>
    <m/>
    <m/>
    <m/>
    <m/>
    <m/>
    <m/>
    <m/>
    <m/>
    <m/>
    <m/>
    <m/>
    <n v="1"/>
    <m/>
    <m/>
    <x v="3"/>
    <x v="0"/>
    <s v="ZBHT0012"/>
    <s v="G6VA5v2PBKF7"/>
    <s v="Allocated"/>
    <s v="Shifted (NC_SFTD)"/>
    <s v="Customer is shifted from the given address Long time back know budy known to customer "/>
    <d v="2026-07-04T00:00:00"/>
    <m/>
    <m/>
    <m/>
    <m/>
    <m/>
    <n v="2879"/>
    <n v="10468"/>
  </r>
  <r>
    <n v="464645726"/>
    <s v="DHAPATE PRAMOD BHAU"/>
    <s v="ONLINE"/>
    <x v="5"/>
    <n v="1400"/>
    <m/>
    <m/>
    <m/>
    <n v="3376"/>
    <n v="4543"/>
    <n v="1369"/>
    <n v="6519"/>
    <x v="1"/>
    <x v="0"/>
    <x v="0"/>
    <x v="4"/>
    <n v="52331"/>
    <n v="202"/>
    <n v="0"/>
    <n v="3126"/>
    <s v="FLOW"/>
    <n v="0.23659721384864335"/>
    <n v="9.7299166931638995E-3"/>
    <x v="0"/>
    <s v="PTP"/>
    <s v="PTP"/>
    <s v="PTP"/>
    <m/>
    <n v="21"/>
    <s v="CAVA"/>
    <m/>
    <s v="-"/>
    <m/>
    <s v="BHOR"/>
    <m/>
    <m/>
    <m/>
    <n v="4543"/>
    <n v="52331"/>
    <n v="57"/>
    <n v="55"/>
    <s v="STABLE"/>
    <m/>
    <m/>
    <m/>
    <m/>
    <s v="REGULAR"/>
    <s v="MH12XL3563"/>
    <s v="HONDA ACTIVA DLX"/>
    <d v="2024-11-11T00:00:00"/>
    <n v="36"/>
    <x v="0"/>
    <x v="1"/>
    <m/>
    <m/>
    <m/>
    <m/>
    <m/>
    <m/>
    <m/>
    <m/>
    <m/>
    <m/>
    <m/>
    <m/>
    <m/>
    <m/>
    <m/>
    <m/>
    <n v="1"/>
    <m/>
    <m/>
    <m/>
    <m/>
    <m/>
    <m/>
    <m/>
    <m/>
    <m/>
    <m/>
    <m/>
    <m/>
    <m/>
    <m/>
    <m/>
    <m/>
    <m/>
    <m/>
    <m/>
    <m/>
    <m/>
    <m/>
    <m/>
    <m/>
    <m/>
    <m/>
    <m/>
    <m/>
    <m/>
    <m/>
    <m/>
    <m/>
    <m/>
    <m/>
    <m/>
    <m/>
    <m/>
    <m/>
    <m/>
    <m/>
    <m/>
    <m/>
    <m/>
    <m/>
    <m/>
    <m/>
    <m/>
    <m/>
    <m/>
    <m/>
    <m/>
    <m/>
    <m/>
    <m/>
    <m/>
    <m/>
    <m/>
    <m/>
    <m/>
    <m/>
    <m/>
    <m/>
    <m/>
    <m/>
    <m/>
    <m/>
    <m/>
    <m/>
    <m/>
    <m/>
    <m/>
    <m/>
    <m/>
    <m/>
    <m/>
    <m/>
    <m/>
    <x v="0"/>
    <x v="0"/>
    <s v="DUWT0011"/>
    <s v="Bo2h2cg-iz"/>
    <s v="Allocated"/>
    <s v="Promise To Pay (PTP)"/>
    <s v="Customer home visit promise to pay amt. 4000 ptp date 11.07.2026"/>
    <d v="2026-07-11T00:00:00"/>
    <m/>
    <m/>
    <m/>
    <m/>
    <m/>
    <n v="1369"/>
    <n v="7919"/>
  </r>
  <r>
    <n v="465639719"/>
    <s v="BHUSHAN UTTAM PATIL"/>
    <m/>
    <x v="2"/>
    <m/>
    <m/>
    <m/>
    <m/>
    <n v="5665"/>
    <n v="5494"/>
    <n v="5653"/>
    <n v="11159"/>
    <x v="0"/>
    <x v="1"/>
    <x v="1"/>
    <x v="12"/>
    <n v="52186"/>
    <n v="159"/>
    <n v="0"/>
    <n v="3150"/>
    <s v="30.06.26"/>
    <n v="7.5495605736502922E-2"/>
    <n v="2.7486214390982744E-3"/>
    <x v="1"/>
    <s v="NC"/>
    <s v="MPTP"/>
    <s v="NC"/>
    <s v="Add not found"/>
    <n v="30"/>
    <s v="CAVNA"/>
    <m/>
    <s v="-"/>
    <m/>
    <s v="HINJEWADI"/>
    <m/>
    <m/>
    <m/>
    <n v="5494"/>
    <n v="52186"/>
    <n v="26"/>
    <n v="55"/>
    <s v="FLOW"/>
    <m/>
    <m/>
    <m/>
    <m/>
    <s v="REGULAR"/>
    <s v="MH19EQ1030"/>
    <s v="HUNTER 350 REBEL RED"/>
    <d v="2025-03-05T00:00:00"/>
    <n v="24"/>
    <x v="0"/>
    <x v="0"/>
    <m/>
    <m/>
    <m/>
    <m/>
    <m/>
    <m/>
    <m/>
    <m/>
    <m/>
    <m/>
    <m/>
    <m/>
    <m/>
    <m/>
    <m/>
    <m/>
    <m/>
    <m/>
    <m/>
    <m/>
    <m/>
    <m/>
    <m/>
    <m/>
    <m/>
    <m/>
    <m/>
    <m/>
    <m/>
    <m/>
    <m/>
    <m/>
    <m/>
    <m/>
    <m/>
    <m/>
    <m/>
    <m/>
    <m/>
    <m/>
    <m/>
    <m/>
    <m/>
    <m/>
    <m/>
    <m/>
    <m/>
    <m/>
    <m/>
    <m/>
    <m/>
    <m/>
    <m/>
    <m/>
    <m/>
    <m/>
    <m/>
    <m/>
    <m/>
    <m/>
    <m/>
    <m/>
    <m/>
    <m/>
    <m/>
    <m/>
    <m/>
    <m/>
    <m/>
    <m/>
    <m/>
    <m/>
    <m/>
    <m/>
    <m/>
    <m/>
    <m/>
    <m/>
    <m/>
    <m/>
    <m/>
    <m/>
    <m/>
    <m/>
    <m/>
    <m/>
    <m/>
    <m/>
    <m/>
    <m/>
    <m/>
    <n v="1"/>
    <m/>
    <m/>
    <x v="0"/>
    <x v="0"/>
    <s v="DUWT0030"/>
    <s v="kPfR00vpMVm"/>
    <s v="Allocated"/>
    <s v="Entry Restricted (NC_ER)"/>
    <s v="No Entry "/>
    <d v="2026-07-03T00:00:00"/>
    <m/>
    <m/>
    <m/>
    <s v="DID"/>
    <m/>
    <n v="5653"/>
    <n v="11159"/>
  </r>
  <r>
    <n v="462207375"/>
    <s v="MAHENDRA AKRUD MANCHARE"/>
    <m/>
    <x v="2"/>
    <m/>
    <m/>
    <m/>
    <s v="BANK RB 16"/>
    <n v="4144"/>
    <n v="20418"/>
    <n v="4496"/>
    <n v="24562"/>
    <x v="4"/>
    <x v="2"/>
    <x v="1"/>
    <x v="0"/>
    <n v="52058"/>
    <n v="654"/>
    <n v="0"/>
    <n v="3313.43"/>
    <s v="FLOW"/>
    <n v="0.167529663157827"/>
    <n v="2.3270281797489214E-2"/>
    <x v="2"/>
    <s v="PAID"/>
    <s v="NC"/>
    <s v="PAID"/>
    <m/>
    <m/>
    <s v="CNAVNA"/>
    <m/>
    <s v="ELG"/>
    <m/>
    <s v="CHINCHWAD"/>
    <m/>
    <m/>
    <m/>
    <n v="20418"/>
    <n v="52058"/>
    <n v="146"/>
    <n v="0"/>
    <s v="RB"/>
    <m/>
    <m/>
    <m/>
    <m/>
    <s v="NPA"/>
    <s v="MH14LK8938"/>
    <s v="HONDA UNICORN 160 BSVI"/>
    <d v="2024-03-12T00:00:00"/>
    <n v="36"/>
    <x v="0"/>
    <x v="0"/>
    <m/>
    <m/>
    <m/>
    <m/>
    <m/>
    <m/>
    <m/>
    <n v="1"/>
    <m/>
    <m/>
    <m/>
    <m/>
    <m/>
    <m/>
    <m/>
    <m/>
    <m/>
    <m/>
    <m/>
    <m/>
    <m/>
    <m/>
    <m/>
    <m/>
    <m/>
    <m/>
    <m/>
    <m/>
    <m/>
    <m/>
    <m/>
    <m/>
    <m/>
    <m/>
    <m/>
    <m/>
    <m/>
    <m/>
    <m/>
    <m/>
    <m/>
    <m/>
    <m/>
    <m/>
    <m/>
    <m/>
    <m/>
    <m/>
    <m/>
    <m/>
    <m/>
    <m/>
    <m/>
    <m/>
    <m/>
    <m/>
    <m/>
    <m/>
    <m/>
    <m/>
    <m/>
    <m/>
    <m/>
    <m/>
    <m/>
    <m/>
    <m/>
    <m/>
    <m/>
    <m/>
    <m/>
    <m/>
    <m/>
    <m/>
    <m/>
    <m/>
    <m/>
    <m/>
    <m/>
    <m/>
    <m/>
    <m/>
    <m/>
    <m/>
    <m/>
    <m/>
    <m/>
    <m/>
    <m/>
    <m/>
    <m/>
    <m/>
    <m/>
    <m/>
    <x v="0"/>
    <x v="0"/>
    <s v="ZBHT0011"/>
    <s v="Gol0mDGajz"/>
    <s v="Allocated"/>
    <s v="Address Not Found (NC_ANF)"/>
    <s v="Visit cm residence address cm address not found "/>
    <d v="2026-07-03T00:00:00"/>
    <m/>
    <m/>
    <m/>
    <m/>
    <m/>
    <n v="4496"/>
    <n v="24562"/>
  </r>
  <r>
    <n v="464019282"/>
    <s v="VIKESH PAWAR"/>
    <s v="ONLINE"/>
    <x v="32"/>
    <n v="4003"/>
    <m/>
    <m/>
    <m/>
    <n v="3733"/>
    <n v="2502"/>
    <n v="2562"/>
    <n v="2232"/>
    <x v="0"/>
    <x v="0"/>
    <x v="0"/>
    <x v="3"/>
    <n v="51913"/>
    <n v="60"/>
    <n v="0"/>
    <n v="4940"/>
    <s v="21.06.26"/>
    <n v="5.5239510624734034E-2"/>
    <n v="2.7342426085139445E-3"/>
    <x v="0"/>
    <s v="PTP"/>
    <s v="RTP"/>
    <s v="PTP"/>
    <m/>
    <n v="10"/>
    <m/>
    <m/>
    <s v="-"/>
    <m/>
    <s v="KHADAKI"/>
    <m/>
    <m/>
    <m/>
    <n v="2502"/>
    <n v="51913"/>
    <n v="26"/>
    <n v="25"/>
    <s v="STABLE"/>
    <m/>
    <m/>
    <m/>
    <m/>
    <s v="REGULAR"/>
    <s v="MH12XD7940"/>
    <s v="TVS JUPITER 125 DISC SXC OBDIIA"/>
    <d v="2024-09-13T00:00:00"/>
    <n v="36"/>
    <x v="0"/>
    <x v="0"/>
    <m/>
    <m/>
    <m/>
    <m/>
    <m/>
    <m/>
    <m/>
    <m/>
    <m/>
    <m/>
    <m/>
    <m/>
    <m/>
    <m/>
    <m/>
    <m/>
    <n v="1"/>
    <m/>
    <m/>
    <m/>
    <m/>
    <m/>
    <m/>
    <m/>
    <m/>
    <m/>
    <m/>
    <m/>
    <m/>
    <m/>
    <m/>
    <m/>
    <m/>
    <m/>
    <m/>
    <m/>
    <m/>
    <m/>
    <m/>
    <m/>
    <m/>
    <m/>
    <m/>
    <m/>
    <m/>
    <m/>
    <m/>
    <m/>
    <m/>
    <m/>
    <m/>
    <m/>
    <m/>
    <m/>
    <m/>
    <m/>
    <m/>
    <m/>
    <m/>
    <m/>
    <m/>
    <m/>
    <m/>
    <m/>
    <m/>
    <m/>
    <m/>
    <m/>
    <m/>
    <m/>
    <m/>
    <m/>
    <m/>
    <m/>
    <m/>
    <m/>
    <m/>
    <m/>
    <m/>
    <m/>
    <m/>
    <m/>
    <m/>
    <m/>
    <m/>
    <m/>
    <m/>
    <m/>
    <m/>
    <m/>
    <m/>
    <m/>
    <m/>
    <m/>
    <x v="0"/>
    <x v="0"/>
    <s v="DUWT0023"/>
    <s v="B2D8rYZ81m"/>
    <s v="Allocated"/>
    <s v="Left Message (LMCB)"/>
    <s v="Customer not available Lm with relatives "/>
    <d v="2026-07-06T00:00:00"/>
    <m/>
    <m/>
    <m/>
    <m/>
    <m/>
    <n v="2562"/>
    <n v="6235"/>
  </r>
  <r>
    <n v="462813255"/>
    <s v="MINA DHRMARAJ KAMBALE"/>
    <s v="ONLINE"/>
    <x v="22"/>
    <n v="3400"/>
    <m/>
    <m/>
    <m/>
    <n v="3378"/>
    <n v="3729"/>
    <n v="584"/>
    <n v="3707"/>
    <x v="1"/>
    <x v="0"/>
    <x v="0"/>
    <x v="9"/>
    <n v="51742"/>
    <n v="233"/>
    <n v="0"/>
    <n v="6750"/>
    <s v="30.06.26"/>
    <n v="7.8535608845250904E-2"/>
    <n v="9.6204037671301246E-3"/>
    <x v="0"/>
    <s v="PTP"/>
    <s v="PTP"/>
    <s v="PTP"/>
    <m/>
    <n v="28"/>
    <s v="CAVA"/>
    <m/>
    <s v="-"/>
    <m/>
    <s v="SHIRUR"/>
    <m/>
    <m/>
    <m/>
    <n v="3729"/>
    <n v="51742"/>
    <n v="57"/>
    <n v="55"/>
    <s v="STABLE"/>
    <m/>
    <m/>
    <m/>
    <m/>
    <s v="REGULAR"/>
    <s v="MH12WT6684"/>
    <s v="TVS RAIDER DISC"/>
    <d v="2024-05-06T00:00:00"/>
    <n v="42"/>
    <x v="0"/>
    <x v="0"/>
    <m/>
    <m/>
    <m/>
    <m/>
    <m/>
    <m/>
    <m/>
    <m/>
    <m/>
    <m/>
    <m/>
    <m/>
    <m/>
    <m/>
    <m/>
    <m/>
    <m/>
    <m/>
    <m/>
    <n v="1"/>
    <m/>
    <m/>
    <n v="1"/>
    <m/>
    <m/>
    <m/>
    <m/>
    <m/>
    <m/>
    <m/>
    <m/>
    <m/>
    <m/>
    <m/>
    <m/>
    <m/>
    <m/>
    <m/>
    <m/>
    <m/>
    <m/>
    <m/>
    <m/>
    <m/>
    <m/>
    <m/>
    <m/>
    <m/>
    <m/>
    <m/>
    <m/>
    <m/>
    <m/>
    <m/>
    <m/>
    <m/>
    <m/>
    <m/>
    <m/>
    <m/>
    <m/>
    <m/>
    <m/>
    <m/>
    <m/>
    <m/>
    <m/>
    <m/>
    <m/>
    <m/>
    <m/>
    <m/>
    <m/>
    <m/>
    <m/>
    <m/>
    <m/>
    <m/>
    <m/>
    <m/>
    <m/>
    <m/>
    <m/>
    <m/>
    <m/>
    <m/>
    <m/>
    <m/>
    <m/>
    <m/>
    <m/>
    <m/>
    <m/>
    <m/>
    <x v="3"/>
    <x v="0"/>
    <s v="ZBHT0024"/>
    <s v="k2A88fFrpNIm"/>
    <s v="Allocated"/>
    <s v="Left Message (LMCB)"/>
    <s v="Meet doughter in law "/>
    <d v="2026-07-07T00:00:00"/>
    <m/>
    <m/>
    <m/>
    <m/>
    <m/>
    <n v="584"/>
    <n v="7107"/>
  </r>
  <r>
    <n v="462172378"/>
    <s v="UJWALA NITIN DHAMDHERE"/>
    <m/>
    <x v="2"/>
    <m/>
    <m/>
    <m/>
    <m/>
    <n v="3891"/>
    <n v="22943.43"/>
    <n v="4810.43"/>
    <n v="26834.43"/>
    <x v="5"/>
    <x v="1"/>
    <x v="1"/>
    <x v="9"/>
    <n v="51269"/>
    <n v="1322"/>
    <n v="0"/>
    <n v="5850"/>
    <s v="-"/>
    <n v="8.8289937618076311E-2"/>
    <n v="2.2409800618077597E-2"/>
    <x v="1"/>
    <s v="RTP"/>
    <s v="-"/>
    <s v="RTP"/>
    <s v="Financail problem"/>
    <m/>
    <s v="CAVNA"/>
    <m/>
    <s v="ELG"/>
    <m/>
    <s v="TALEGAON DHAMDHERE"/>
    <m/>
    <m/>
    <m/>
    <n v="22943.43"/>
    <n v="51269"/>
    <n v="177"/>
    <n v="206"/>
    <s v="FLOW"/>
    <m/>
    <m/>
    <m/>
    <m/>
    <s v="NPA"/>
    <s v="MH12WQ6234"/>
    <s v="HONDA SHINE DRUM BSVI"/>
    <d v="2024-03-10T00:00:00"/>
    <n v="36"/>
    <x v="0"/>
    <x v="0"/>
    <m/>
    <m/>
    <m/>
    <m/>
    <m/>
    <m/>
    <m/>
    <n v="1"/>
    <m/>
    <m/>
    <m/>
    <m/>
    <m/>
    <m/>
    <m/>
    <m/>
    <m/>
    <m/>
    <m/>
    <m/>
    <m/>
    <m/>
    <m/>
    <m/>
    <m/>
    <m/>
    <m/>
    <m/>
    <m/>
    <m/>
    <m/>
    <m/>
    <m/>
    <m/>
    <m/>
    <m/>
    <m/>
    <m/>
    <m/>
    <m/>
    <m/>
    <m/>
    <m/>
    <m/>
    <m/>
    <m/>
    <m/>
    <m/>
    <m/>
    <m/>
    <m/>
    <m/>
    <m/>
    <m/>
    <m/>
    <m/>
    <m/>
    <m/>
    <m/>
    <m/>
    <m/>
    <m/>
    <m/>
    <m/>
    <m/>
    <m/>
    <m/>
    <m/>
    <m/>
    <m/>
    <m/>
    <m/>
    <m/>
    <m/>
    <m/>
    <m/>
    <m/>
    <m/>
    <m/>
    <m/>
    <m/>
    <m/>
    <m/>
    <m/>
    <m/>
    <m/>
    <m/>
    <m/>
    <m/>
    <m/>
    <m/>
    <m/>
    <m/>
    <m/>
    <x v="0"/>
    <x v="0"/>
    <s v="ZBHT0024"/>
    <s v="GPehWR3_EJ7"/>
    <s v="Allocated"/>
    <s v="Left Message (LMCB)"/>
    <s v="Meet mother in law "/>
    <d v="2026-07-03T00:00:00"/>
    <m/>
    <m/>
    <m/>
    <m/>
    <m/>
    <n v="4810.43"/>
    <n v="26834.43"/>
  </r>
  <r>
    <n v="460347439"/>
    <s v="MAHIBULLAH MOOHANIF SHAH"/>
    <s v="ONLINE"/>
    <x v="6"/>
    <n v="9000"/>
    <m/>
    <m/>
    <m/>
    <n v="8860"/>
    <n v="8584"/>
    <n v="8696"/>
    <n v="8444"/>
    <x v="0"/>
    <x v="0"/>
    <x v="0"/>
    <x v="10"/>
    <n v="51162"/>
    <n v="112"/>
    <n v="0"/>
    <n v="5815"/>
    <s v="12.06.26"/>
    <n v="3.6344414280801707E-2"/>
    <n v="2.694687656979763E-3"/>
    <x v="0"/>
    <s v="PAID"/>
    <s v="PAID"/>
    <s v="PAID"/>
    <m/>
    <m/>
    <s v="CAVNA"/>
    <m/>
    <s v="-"/>
    <m/>
    <s v="JUNNAR"/>
    <m/>
    <m/>
    <m/>
    <n v="14511"/>
    <n v="51162"/>
    <n v="26"/>
    <n v="25"/>
    <s v="STABLE"/>
    <m/>
    <m/>
    <m/>
    <m/>
    <s v="NPA"/>
    <s v="MH14LD8271"/>
    <s v="TVS APACHE RR 310 BSVI"/>
    <d v="2023-10-27T00:00:00"/>
    <n v="36"/>
    <x v="1"/>
    <x v="0"/>
    <m/>
    <m/>
    <m/>
    <m/>
    <m/>
    <m/>
    <m/>
    <m/>
    <m/>
    <m/>
    <m/>
    <m/>
    <m/>
    <m/>
    <m/>
    <m/>
    <m/>
    <m/>
    <m/>
    <m/>
    <m/>
    <m/>
    <m/>
    <m/>
    <m/>
    <m/>
    <m/>
    <m/>
    <m/>
    <m/>
    <m/>
    <m/>
    <m/>
    <m/>
    <m/>
    <m/>
    <m/>
    <m/>
    <m/>
    <m/>
    <m/>
    <m/>
    <m/>
    <m/>
    <m/>
    <m/>
    <m/>
    <m/>
    <m/>
    <m/>
    <m/>
    <m/>
    <m/>
    <m/>
    <m/>
    <m/>
    <m/>
    <m/>
    <m/>
    <m/>
    <m/>
    <m/>
    <m/>
    <m/>
    <m/>
    <m/>
    <m/>
    <m/>
    <m/>
    <m/>
    <m/>
    <m/>
    <m/>
    <m/>
    <m/>
    <m/>
    <m/>
    <m/>
    <m/>
    <m/>
    <m/>
    <m/>
    <m/>
    <m/>
    <m/>
    <m/>
    <m/>
    <m/>
    <m/>
    <m/>
    <m/>
    <n v="1"/>
    <m/>
    <m/>
    <x v="0"/>
    <x v="0"/>
    <s v="ZBHT0021"/>
    <m/>
    <m/>
    <m/>
    <m/>
    <m/>
    <m/>
    <m/>
    <m/>
    <m/>
    <m/>
    <n v="8696"/>
    <n v="17444"/>
  </r>
  <r>
    <n v="463069996"/>
    <s v="LAXMAN MARUTI JADHAV"/>
    <s v="ONLINE"/>
    <x v="25"/>
    <n v="4371"/>
    <m/>
    <m/>
    <m/>
    <n v="4371"/>
    <n v="4174"/>
    <n v="4280"/>
    <n v="4174"/>
    <x v="0"/>
    <x v="0"/>
    <x v="0"/>
    <x v="16"/>
    <n v="51059"/>
    <n v="106"/>
    <n v="0"/>
    <n v="6750"/>
    <s v="20.06.26"/>
    <n v="0.11062580113736643"/>
    <n v="2.6892626769424517E-3"/>
    <x v="0"/>
    <s v="PTP"/>
    <s v="PTP"/>
    <s v="PTP"/>
    <m/>
    <n v="18"/>
    <s v="CAVA"/>
    <m/>
    <s v="-"/>
    <m/>
    <s v="JANWADI"/>
    <m/>
    <m/>
    <m/>
    <n v="4174"/>
    <n v="51059"/>
    <n v="26"/>
    <n v="25"/>
    <s v="STABLE"/>
    <m/>
    <m/>
    <m/>
    <m/>
    <s v="REGULAR"/>
    <s v="MH12WW9061"/>
    <s v="AMPERE PRIMUS"/>
    <d v="2024-05-31T00:00:00"/>
    <n v="36"/>
    <x v="0"/>
    <x v="1"/>
    <m/>
    <m/>
    <m/>
    <m/>
    <m/>
    <m/>
    <m/>
    <m/>
    <m/>
    <m/>
    <n v="1"/>
    <m/>
    <m/>
    <m/>
    <m/>
    <m/>
    <m/>
    <m/>
    <m/>
    <m/>
    <m/>
    <m/>
    <m/>
    <m/>
    <m/>
    <m/>
    <m/>
    <m/>
    <m/>
    <m/>
    <m/>
    <m/>
    <m/>
    <m/>
    <m/>
    <m/>
    <m/>
    <m/>
    <m/>
    <m/>
    <m/>
    <m/>
    <m/>
    <m/>
    <m/>
    <m/>
    <m/>
    <m/>
    <m/>
    <m/>
    <m/>
    <m/>
    <m/>
    <m/>
    <m/>
    <m/>
    <m/>
    <m/>
    <m/>
    <m/>
    <m/>
    <m/>
    <m/>
    <m/>
    <m/>
    <m/>
    <m/>
    <m/>
    <m/>
    <m/>
    <m/>
    <m/>
    <m/>
    <m/>
    <m/>
    <m/>
    <m/>
    <m/>
    <m/>
    <m/>
    <m/>
    <m/>
    <m/>
    <m/>
    <m/>
    <m/>
    <m/>
    <m/>
    <m/>
    <m/>
    <m/>
    <m/>
    <m/>
    <m/>
    <x v="0"/>
    <x v="0"/>
    <s v="DUWT0014"/>
    <s v="Got07Wt8zz"/>
    <s v="Allocated"/>
    <s v="Promise To Pay (PTP)"/>
    <s v="Customer meet at residence given ptp "/>
    <d v="2026-07-21T00:00:00"/>
    <m/>
    <m/>
    <m/>
    <s v="VYMO"/>
    <m/>
    <n v="4280"/>
    <n v="8545"/>
  </r>
  <r>
    <n v="463269970"/>
    <s v="OMKAR JAYSING BONVATE"/>
    <s v="COLLECT"/>
    <x v="25"/>
    <n v="4371"/>
    <m/>
    <m/>
    <m/>
    <n v="4056"/>
    <n v="3682.75"/>
    <n v="3755.75"/>
    <n v="3367.75"/>
    <x v="0"/>
    <x v="0"/>
    <x v="0"/>
    <x v="10"/>
    <n v="50954"/>
    <n v="73"/>
    <n v="0"/>
    <n v="6750"/>
    <s v="10.06.26"/>
    <n v="3.619665543301611E-2"/>
    <n v="2.6837323574869405E-3"/>
    <x v="0"/>
    <s v="PAID"/>
    <s v="PAID"/>
    <s v="PAID"/>
    <m/>
    <m/>
    <s v="CAVNA"/>
    <m/>
    <s v="-"/>
    <m/>
    <s v="JUNNAR"/>
    <m/>
    <m/>
    <m/>
    <n v="3682.75"/>
    <n v="50954"/>
    <n v="26"/>
    <n v="25"/>
    <s v="STABLE"/>
    <m/>
    <m/>
    <m/>
    <m/>
    <s v="NPA"/>
    <s v="MH14LQ9184"/>
    <s v="ACCESS SPL ED DRUM CBS BT BSVI"/>
    <d v="2024-06-21T00:00:00"/>
    <n v="36"/>
    <x v="0"/>
    <x v="0"/>
    <m/>
    <m/>
    <m/>
    <m/>
    <m/>
    <m/>
    <m/>
    <n v="1"/>
    <m/>
    <m/>
    <m/>
    <m/>
    <m/>
    <m/>
    <m/>
    <m/>
    <m/>
    <m/>
    <m/>
    <m/>
    <m/>
    <m/>
    <m/>
    <m/>
    <m/>
    <m/>
    <m/>
    <m/>
    <m/>
    <m/>
    <m/>
    <m/>
    <m/>
    <m/>
    <m/>
    <m/>
    <m/>
    <m/>
    <m/>
    <m/>
    <m/>
    <m/>
    <m/>
    <m/>
    <m/>
    <m/>
    <m/>
    <m/>
    <m/>
    <n v="3"/>
    <m/>
    <m/>
    <m/>
    <m/>
    <m/>
    <m/>
    <m/>
    <m/>
    <m/>
    <m/>
    <m/>
    <m/>
    <m/>
    <m/>
    <m/>
    <m/>
    <m/>
    <m/>
    <m/>
    <m/>
    <m/>
    <m/>
    <m/>
    <m/>
    <m/>
    <m/>
    <m/>
    <m/>
    <m/>
    <m/>
    <m/>
    <m/>
    <m/>
    <m/>
    <m/>
    <m/>
    <m/>
    <m/>
    <m/>
    <m/>
    <m/>
    <m/>
    <m/>
    <m/>
    <x v="4"/>
    <x v="0"/>
    <s v="ZBHT0021"/>
    <s v="A68Gp6FC_Ogz"/>
    <s v="Allocated"/>
    <s v="Promise To Pay (PTP)"/>
    <s v="Ptp"/>
    <d v="2026-07-20T00:00:00"/>
    <m/>
    <m/>
    <m/>
    <m/>
    <m/>
    <n v="3755.75"/>
    <n v="7738.75"/>
  </r>
  <r>
    <n v="464370861"/>
    <s v="ADITYA SUNIL SONAVANE"/>
    <s v="ONLINE"/>
    <x v="16"/>
    <n v="3610"/>
    <m/>
    <m/>
    <m/>
    <n v="3504"/>
    <n v="3171"/>
    <n v="3255"/>
    <n v="3065"/>
    <x v="0"/>
    <x v="0"/>
    <x v="0"/>
    <x v="6"/>
    <n v="50604"/>
    <n v="84"/>
    <n v="0"/>
    <n v="6300"/>
    <s v="15.06.26"/>
    <n v="3.4514892988076189E-2"/>
    <n v="2.6652979593019023E-3"/>
    <x v="0"/>
    <s v="PAID"/>
    <s v="PAID"/>
    <s v="PAID"/>
    <m/>
    <m/>
    <m/>
    <m/>
    <s v="-"/>
    <m/>
    <s v="YERWADA"/>
    <m/>
    <m/>
    <m/>
    <n v="3171"/>
    <n v="50604"/>
    <n v="26"/>
    <n v="25"/>
    <s v="STABLE"/>
    <m/>
    <m/>
    <m/>
    <m/>
    <s v="REGULAR"/>
    <s v="MH12XK9060"/>
    <s v="HONDA ACTIVA 6G H SMART"/>
    <d v="2024-10-19T00:00:00"/>
    <n v="36"/>
    <x v="0"/>
    <x v="1"/>
    <m/>
    <m/>
    <m/>
    <m/>
    <m/>
    <m/>
    <m/>
    <m/>
    <m/>
    <m/>
    <m/>
    <m/>
    <m/>
    <m/>
    <m/>
    <m/>
    <m/>
    <m/>
    <m/>
    <m/>
    <m/>
    <m/>
    <m/>
    <m/>
    <m/>
    <m/>
    <m/>
    <m/>
    <m/>
    <m/>
    <m/>
    <m/>
    <m/>
    <m/>
    <m/>
    <m/>
    <m/>
    <m/>
    <m/>
    <m/>
    <m/>
    <m/>
    <m/>
    <m/>
    <m/>
    <m/>
    <m/>
    <m/>
    <m/>
    <m/>
    <m/>
    <m/>
    <m/>
    <m/>
    <m/>
    <m/>
    <m/>
    <m/>
    <m/>
    <m/>
    <m/>
    <m/>
    <m/>
    <m/>
    <m/>
    <m/>
    <m/>
    <m/>
    <m/>
    <m/>
    <m/>
    <m/>
    <m/>
    <m/>
    <m/>
    <m/>
    <m/>
    <m/>
    <m/>
    <m/>
    <m/>
    <m/>
    <m/>
    <m/>
    <m/>
    <m/>
    <m/>
    <m/>
    <m/>
    <m/>
    <m/>
    <n v="1"/>
    <m/>
    <m/>
    <x v="0"/>
    <x v="0"/>
    <s v="ZBHT0012"/>
    <s v="GohOuSK_DMc"/>
    <s v="Allocated"/>
    <s v="Promise To Pay (PTP)"/>
    <s v="Ptp"/>
    <d v="2026-07-15T00:00:00"/>
    <m/>
    <m/>
    <m/>
    <m/>
    <m/>
    <n v="3255"/>
    <n v="6675"/>
  </r>
  <r>
    <n v="464559146"/>
    <s v="AMIT SUDAM WAYKAR"/>
    <m/>
    <x v="2"/>
    <m/>
    <m/>
    <m/>
    <s v="BANK STABLE 13"/>
    <n v="3255"/>
    <n v="3145"/>
    <n v="3197"/>
    <n v="6400"/>
    <x v="0"/>
    <x v="0"/>
    <x v="1"/>
    <x v="10"/>
    <n v="50527"/>
    <n v="52"/>
    <n v="0"/>
    <n v="3295"/>
    <s v="19.06.26"/>
    <n v="3.5893323567610096E-2"/>
    <n v="2.6612423917011939E-3"/>
    <x v="0"/>
    <s v="PAID"/>
    <s v="PTP"/>
    <s v="PAID"/>
    <m/>
    <m/>
    <s v="CAVA"/>
    <m/>
    <s v="-"/>
    <m/>
    <s v="KANDALI"/>
    <m/>
    <m/>
    <m/>
    <n v="3145"/>
    <n v="50527"/>
    <n v="26"/>
    <n v="25"/>
    <s v="STABLE"/>
    <m/>
    <m/>
    <m/>
    <m/>
    <s v="NPA"/>
    <s v="MH14MA0499"/>
    <s v="SPLENDOR PLUS I3S DRS C FI OTHERS"/>
    <d v="2024-11-04T00:00:00"/>
    <n v="36"/>
    <x v="0"/>
    <x v="0"/>
    <m/>
    <m/>
    <m/>
    <m/>
    <m/>
    <m/>
    <m/>
    <m/>
    <m/>
    <m/>
    <m/>
    <m/>
    <m/>
    <m/>
    <m/>
    <m/>
    <m/>
    <m/>
    <m/>
    <m/>
    <m/>
    <m/>
    <m/>
    <m/>
    <m/>
    <m/>
    <m/>
    <m/>
    <m/>
    <m/>
    <m/>
    <m/>
    <m/>
    <m/>
    <m/>
    <m/>
    <m/>
    <m/>
    <m/>
    <m/>
    <m/>
    <m/>
    <m/>
    <m/>
    <m/>
    <m/>
    <m/>
    <m/>
    <m/>
    <m/>
    <m/>
    <m/>
    <m/>
    <m/>
    <m/>
    <m/>
    <m/>
    <m/>
    <m/>
    <m/>
    <m/>
    <m/>
    <m/>
    <m/>
    <m/>
    <m/>
    <m/>
    <m/>
    <m/>
    <m/>
    <m/>
    <m/>
    <m/>
    <m/>
    <m/>
    <m/>
    <m/>
    <m/>
    <m/>
    <m/>
    <m/>
    <m/>
    <m/>
    <m/>
    <m/>
    <m/>
    <m/>
    <m/>
    <m/>
    <m/>
    <m/>
    <n v="1"/>
    <m/>
    <m/>
    <x v="0"/>
    <x v="0"/>
    <s v="ZBHT0021"/>
    <s v="G6BQiZtvsZc"/>
    <s v="Allocated"/>
    <s v="Left Message (LMCB)"/>
    <s v="Lmcb mother "/>
    <d v="2026-07-03T00:00:00"/>
    <m/>
    <m/>
    <m/>
    <m/>
    <m/>
    <n v="3197"/>
    <n v="6400"/>
  </r>
  <r>
    <n v="464064891"/>
    <s v="ARTI RAGHUNATH JATHAR"/>
    <s v="ONLINE"/>
    <x v="8"/>
    <n v="3700"/>
    <m/>
    <m/>
    <m/>
    <n v="3617"/>
    <n v="3386"/>
    <n v="3474"/>
    <n v="3303"/>
    <x v="0"/>
    <x v="0"/>
    <x v="0"/>
    <x v="15"/>
    <n v="50424"/>
    <n v="88"/>
    <n v="0"/>
    <n v="6277"/>
    <s v="-"/>
    <n v="6.0311725646524324E-2"/>
    <n v="2.6558174116638827E-3"/>
    <x v="0"/>
    <s v="PAID"/>
    <s v="-"/>
    <s v="PAID"/>
    <s v="Shifted"/>
    <m/>
    <s v="CAVNA"/>
    <m/>
    <s v="-"/>
    <m/>
    <s v="KALEWADI"/>
    <m/>
    <m/>
    <m/>
    <n v="9751"/>
    <n v="50424"/>
    <n v="26"/>
    <n v="25"/>
    <s v="STABLE"/>
    <m/>
    <m/>
    <m/>
    <m/>
    <s v="-"/>
    <s v="MH14LV5722"/>
    <s v="HONDA ACTIVA 125 DRUM ALLOY BSVI"/>
    <d v="2024-09-19T00:00:00"/>
    <n v="36"/>
    <x v="2"/>
    <x v="0"/>
    <m/>
    <m/>
    <m/>
    <m/>
    <m/>
    <m/>
    <m/>
    <m/>
    <m/>
    <m/>
    <m/>
    <m/>
    <m/>
    <m/>
    <m/>
    <m/>
    <m/>
    <m/>
    <m/>
    <m/>
    <m/>
    <m/>
    <n v="1"/>
    <m/>
    <m/>
    <m/>
    <m/>
    <m/>
    <m/>
    <m/>
    <m/>
    <m/>
    <m/>
    <m/>
    <m/>
    <m/>
    <m/>
    <m/>
    <m/>
    <m/>
    <m/>
    <m/>
    <m/>
    <m/>
    <m/>
    <m/>
    <m/>
    <m/>
    <m/>
    <m/>
    <m/>
    <m/>
    <m/>
    <m/>
    <m/>
    <m/>
    <m/>
    <m/>
    <m/>
    <m/>
    <m/>
    <m/>
    <m/>
    <m/>
    <m/>
    <m/>
    <m/>
    <m/>
    <m/>
    <m/>
    <m/>
    <m/>
    <m/>
    <m/>
    <m/>
    <m/>
    <m/>
    <m/>
    <m/>
    <m/>
    <m/>
    <m/>
    <m/>
    <m/>
    <m/>
    <m/>
    <m/>
    <m/>
    <m/>
    <m/>
    <m/>
    <m/>
    <m/>
    <m/>
    <x v="0"/>
    <x v="0"/>
    <s v="ZBHT0015"/>
    <e v="#N/A"/>
    <s v="Allocated"/>
    <e v="#N/A"/>
    <e v="#N/A"/>
    <e v="#N/A"/>
    <m/>
    <m/>
    <m/>
    <m/>
    <m/>
    <n v="3474"/>
    <n v="7003"/>
  </r>
  <r>
    <n v="461103769"/>
    <s v="MADHURI RAHUL CHOURE"/>
    <s v="BRANCH"/>
    <x v="0"/>
    <n v="3200"/>
    <m/>
    <m/>
    <m/>
    <n v="3106"/>
    <n v="2832"/>
    <n v="2903"/>
    <n v="2738"/>
    <x v="0"/>
    <x v="0"/>
    <x v="0"/>
    <x v="8"/>
    <n v="50326.02"/>
    <n v="71"/>
    <n v="0"/>
    <n v="6750"/>
    <s v="18.06.26"/>
    <n v="5.1914538960733975E-2"/>
    <n v="2.6506568335662541E-3"/>
    <x v="0"/>
    <s v="PTP"/>
    <s v="PTP"/>
    <s v="PTP"/>
    <m/>
    <n v="16"/>
    <s v="CAVA"/>
    <m/>
    <s v="-"/>
    <m/>
    <s v="SOMANTNE"/>
    <m/>
    <m/>
    <m/>
    <n v="2832"/>
    <n v="50326.02"/>
    <n v="26"/>
    <n v="25"/>
    <s v="STABLE"/>
    <m/>
    <m/>
    <m/>
    <m/>
    <s v="REGULAR"/>
    <s v="MH14LG1537"/>
    <s v="PLEASURE PLUS XTEC DRUM CAST"/>
    <d v="2023-12-13T00:00:00"/>
    <n v="48"/>
    <x v="0"/>
    <x v="1"/>
    <m/>
    <m/>
    <m/>
    <m/>
    <m/>
    <m/>
    <m/>
    <m/>
    <m/>
    <m/>
    <m/>
    <m/>
    <m/>
    <m/>
    <m/>
    <m/>
    <m/>
    <m/>
    <m/>
    <n v="1"/>
    <m/>
    <m/>
    <n v="1"/>
    <m/>
    <m/>
    <m/>
    <m/>
    <m/>
    <m/>
    <m/>
    <m/>
    <m/>
    <m/>
    <m/>
    <m/>
    <m/>
    <m/>
    <m/>
    <m/>
    <m/>
    <m/>
    <m/>
    <m/>
    <m/>
    <m/>
    <m/>
    <n v="1"/>
    <m/>
    <m/>
    <m/>
    <m/>
    <m/>
    <m/>
    <m/>
    <m/>
    <m/>
    <m/>
    <m/>
    <m/>
    <m/>
    <m/>
    <m/>
    <m/>
    <m/>
    <m/>
    <m/>
    <m/>
    <m/>
    <m/>
    <m/>
    <m/>
    <m/>
    <m/>
    <m/>
    <m/>
    <m/>
    <m/>
    <m/>
    <m/>
    <m/>
    <m/>
    <m/>
    <m/>
    <m/>
    <m/>
    <m/>
    <m/>
    <m/>
    <m/>
    <m/>
    <m/>
    <m/>
    <m/>
    <m/>
    <x v="1"/>
    <x v="0"/>
    <s v="ZBHT0013"/>
    <s v="koEoVuw_DIc"/>
    <s v="Allocated"/>
    <s v="Promise To Pay (PTP)"/>
    <s v="Ptp"/>
    <d v="2026-07-15T00:00:00"/>
    <m/>
    <m/>
    <m/>
    <m/>
    <m/>
    <n v="2903"/>
    <n v="5938"/>
  </r>
  <r>
    <n v="465043155"/>
    <s v="MAHADEV RAMLING DHAWARE"/>
    <m/>
    <x v="2"/>
    <m/>
    <m/>
    <m/>
    <s v="BANK RB 20"/>
    <n v="2988"/>
    <n v="2988"/>
    <n v="3011"/>
    <n v="5976"/>
    <x v="0"/>
    <x v="2"/>
    <x v="1"/>
    <x v="7"/>
    <n v="50060"/>
    <n v="23"/>
    <n v="0"/>
    <n v="1544"/>
    <s v="-"/>
    <n v="4.2022449322529451E-2"/>
    <n v="2.6366456375514435E-3"/>
    <x v="0"/>
    <s v="PAID"/>
    <s v="-"/>
    <s v="MPTP"/>
    <s v="Shifted"/>
    <n v="21"/>
    <s v="CAVNA"/>
    <m/>
    <s v="-"/>
    <m/>
    <s v="BHOSARI"/>
    <m/>
    <m/>
    <m/>
    <n v="2988"/>
    <n v="50060"/>
    <n v="26"/>
    <n v="0"/>
    <s v="RB"/>
    <m/>
    <m/>
    <m/>
    <m/>
    <s v="REGULAR"/>
    <s v="MH14MB6130"/>
    <s v="HONDA ACTIVA 6G STD BS VI"/>
    <d v="2024-12-26T00:00:00"/>
    <n v="36"/>
    <x v="0"/>
    <x v="1"/>
    <m/>
    <m/>
    <m/>
    <m/>
    <m/>
    <m/>
    <m/>
    <m/>
    <m/>
    <m/>
    <m/>
    <m/>
    <m/>
    <m/>
    <m/>
    <m/>
    <n v="1"/>
    <m/>
    <m/>
    <n v="1"/>
    <m/>
    <m/>
    <n v="1"/>
    <m/>
    <m/>
    <m/>
    <m/>
    <m/>
    <m/>
    <m/>
    <m/>
    <m/>
    <m/>
    <m/>
    <m/>
    <m/>
    <m/>
    <m/>
    <m/>
    <m/>
    <m/>
    <m/>
    <m/>
    <m/>
    <m/>
    <m/>
    <m/>
    <m/>
    <m/>
    <m/>
    <m/>
    <m/>
    <m/>
    <m/>
    <m/>
    <m/>
    <m/>
    <m/>
    <m/>
    <m/>
    <m/>
    <m/>
    <m/>
    <m/>
    <m/>
    <m/>
    <m/>
    <m/>
    <m/>
    <m/>
    <m/>
    <m/>
    <m/>
    <m/>
    <m/>
    <m/>
    <m/>
    <m/>
    <m/>
    <m/>
    <m/>
    <m/>
    <m/>
    <m/>
    <m/>
    <m/>
    <m/>
    <m/>
    <m/>
    <m/>
    <m/>
    <m/>
    <m/>
    <m/>
    <x v="1"/>
    <x v="0"/>
    <s v="DUWT0025"/>
    <s v="APQA-4znt6yb"/>
    <s v="Allocated"/>
    <s v="Shifted (NC_SFTD)"/>
    <s v="Visit at customer residence add meet customer neibour they told customer shifted from residence add "/>
    <d v="2026-07-07T00:00:00"/>
    <m/>
    <m/>
    <m/>
    <m/>
    <m/>
    <n v="3011"/>
    <n v="5976"/>
  </r>
  <r>
    <n v="461652917"/>
    <s v="PRATIK TULSIDAS PARMAR"/>
    <s v="COLLECT"/>
    <x v="19"/>
    <n v="12500"/>
    <m/>
    <m/>
    <m/>
    <n v="4000"/>
    <n v="23789"/>
    <n v="5261"/>
    <n v="15289"/>
    <x v="5"/>
    <x v="2"/>
    <x v="0"/>
    <x v="2"/>
    <n v="50019"/>
    <n v="1472"/>
    <n v="0"/>
    <n v="6750"/>
    <s v="FLOW"/>
    <n v="1"/>
    <n v="2.1863422674825397E-2"/>
    <x v="2"/>
    <s v="PAID"/>
    <s v="BPTP"/>
    <s v="BPTP"/>
    <s v="Financail problem"/>
    <m/>
    <s v="CAVNA"/>
    <m/>
    <s v="ELG"/>
    <m/>
    <s v="DAPODI"/>
    <m/>
    <m/>
    <m/>
    <n v="23789"/>
    <n v="50019"/>
    <n v="177"/>
    <n v="116"/>
    <s v="STABLE"/>
    <m/>
    <m/>
    <m/>
    <m/>
    <s v="NPA"/>
    <s v="MH14LK9900"/>
    <s v="HONDA SP 160 DOUBLE DISC"/>
    <d v="2024-01-25T00:00:00"/>
    <n v="36"/>
    <x v="0"/>
    <x v="1"/>
    <m/>
    <m/>
    <m/>
    <m/>
    <m/>
    <m/>
    <m/>
    <m/>
    <m/>
    <m/>
    <n v="1"/>
    <m/>
    <m/>
    <m/>
    <m/>
    <m/>
    <m/>
    <m/>
    <m/>
    <m/>
    <m/>
    <m/>
    <m/>
    <m/>
    <m/>
    <m/>
    <m/>
    <m/>
    <m/>
    <m/>
    <m/>
    <m/>
    <m/>
    <m/>
    <m/>
    <m/>
    <m/>
    <m/>
    <m/>
    <m/>
    <n v="2"/>
    <m/>
    <m/>
    <m/>
    <m/>
    <m/>
    <m/>
    <m/>
    <m/>
    <m/>
    <m/>
    <m/>
    <m/>
    <m/>
    <m/>
    <m/>
    <m/>
    <m/>
    <m/>
    <m/>
    <m/>
    <m/>
    <m/>
    <m/>
    <m/>
    <m/>
    <m/>
    <n v="1"/>
    <m/>
    <m/>
    <m/>
    <m/>
    <m/>
    <m/>
    <m/>
    <m/>
    <m/>
    <m/>
    <m/>
    <m/>
    <m/>
    <m/>
    <n v="2"/>
    <m/>
    <m/>
    <m/>
    <m/>
    <m/>
    <m/>
    <m/>
    <m/>
    <m/>
    <m/>
    <m/>
    <x v="6"/>
    <x v="0"/>
    <s v="ZBHT0009"/>
    <s v="B2-yN623sNg7"/>
    <s v="Allocated"/>
    <s v="Left Message (LMCB)"/>
    <s v="Msg to father "/>
    <d v="2026-07-04T00:00:00"/>
    <m/>
    <m/>
    <m/>
    <m/>
    <m/>
    <n v="5261"/>
    <n v="27789"/>
  </r>
  <r>
    <n v="463205215"/>
    <s v="DEVENDRA SAMBHAJIRAO DHUMAL"/>
    <s v="ONLINE"/>
    <x v="9"/>
    <n v="4500"/>
    <m/>
    <m/>
    <m/>
    <n v="4227"/>
    <n v="3985"/>
    <n v="4078"/>
    <n v="3712"/>
    <x v="0"/>
    <x v="0"/>
    <x v="0"/>
    <x v="9"/>
    <n v="49796"/>
    <n v="93"/>
    <n v="0"/>
    <n v="2621"/>
    <s v="27.06.26"/>
    <n v="3.129434605572682E-2"/>
    <n v="2.6227408343490145E-3"/>
    <x v="0"/>
    <s v="PTP"/>
    <s v="PTP"/>
    <s v="PTP"/>
    <m/>
    <n v="25"/>
    <s v="CAVA"/>
    <m/>
    <s v="-"/>
    <m/>
    <s v="KHALSA"/>
    <m/>
    <m/>
    <m/>
    <n v="3985"/>
    <n v="49796"/>
    <n v="26"/>
    <n v="25"/>
    <s v="STABLE"/>
    <m/>
    <m/>
    <m/>
    <m/>
    <s v="REGULAR"/>
    <s v="MH12WW4136"/>
    <s v="TVS IQUBE ELECTRIC"/>
    <d v="2024-06-14T00:00:00"/>
    <n v="36"/>
    <x v="0"/>
    <x v="0"/>
    <m/>
    <m/>
    <m/>
    <m/>
    <m/>
    <m/>
    <m/>
    <m/>
    <m/>
    <m/>
    <m/>
    <m/>
    <m/>
    <m/>
    <m/>
    <m/>
    <m/>
    <m/>
    <m/>
    <n v="1"/>
    <m/>
    <m/>
    <n v="1"/>
    <m/>
    <m/>
    <m/>
    <m/>
    <m/>
    <m/>
    <m/>
    <m/>
    <m/>
    <m/>
    <m/>
    <m/>
    <m/>
    <m/>
    <m/>
    <m/>
    <m/>
    <m/>
    <m/>
    <m/>
    <m/>
    <m/>
    <m/>
    <m/>
    <m/>
    <m/>
    <m/>
    <m/>
    <m/>
    <m/>
    <m/>
    <m/>
    <m/>
    <m/>
    <m/>
    <m/>
    <m/>
    <m/>
    <m/>
    <m/>
    <m/>
    <m/>
    <m/>
    <m/>
    <m/>
    <m/>
    <m/>
    <n v="1"/>
    <m/>
    <m/>
    <m/>
    <m/>
    <m/>
    <m/>
    <m/>
    <m/>
    <m/>
    <m/>
    <m/>
    <m/>
    <m/>
    <m/>
    <m/>
    <m/>
    <m/>
    <m/>
    <m/>
    <m/>
    <m/>
    <m/>
    <m/>
    <x v="1"/>
    <x v="0"/>
    <s v="ZBHT0024"/>
    <s v="Ao8kH5GjigLc"/>
    <s v="Allocated"/>
    <s v="Left Message (LMCB)"/>
    <s v="Meet mother "/>
    <d v="2026-07-07T00:00:00"/>
    <m/>
    <m/>
    <m/>
    <m/>
    <m/>
    <n v="4078"/>
    <n v="8212"/>
  </r>
  <r>
    <n v="463265017"/>
    <s v="DASTAGIR GUNDULAL INAMDAR"/>
    <m/>
    <x v="2"/>
    <m/>
    <m/>
    <m/>
    <m/>
    <n v="4612"/>
    <n v="22749.17"/>
    <n v="5050.1699999999983"/>
    <n v="27361.17"/>
    <x v="4"/>
    <x v="1"/>
    <x v="1"/>
    <x v="7"/>
    <n v="49791"/>
    <n v="749"/>
    <n v="0"/>
    <n v="2250"/>
    <s v="FLOW"/>
    <n v="0.21214651833609571"/>
    <n v="2.2256917303369039E-2"/>
    <x v="1"/>
    <s v="NC"/>
    <s v="NC"/>
    <s v="NC"/>
    <m/>
    <m/>
    <m/>
    <m/>
    <s v="ELG"/>
    <m/>
    <s v="BHOSARI GAON"/>
    <m/>
    <m/>
    <m/>
    <n v="22749.17"/>
    <n v="49791"/>
    <n v="146"/>
    <n v="175"/>
    <s v="FLOW"/>
    <m/>
    <m/>
    <m/>
    <m/>
    <s v="NPA"/>
    <s v="MH14LR3581"/>
    <s v="HONDA SHINE CELEBRATION ED DISC"/>
    <d v="2024-06-21T00:00:00"/>
    <n v="30"/>
    <x v="0"/>
    <x v="1"/>
    <m/>
    <m/>
    <m/>
    <m/>
    <m/>
    <m/>
    <m/>
    <n v="1"/>
    <m/>
    <m/>
    <m/>
    <m/>
    <m/>
    <m/>
    <m/>
    <m/>
    <m/>
    <m/>
    <m/>
    <m/>
    <m/>
    <m/>
    <m/>
    <m/>
    <m/>
    <m/>
    <m/>
    <m/>
    <m/>
    <m/>
    <m/>
    <m/>
    <m/>
    <m/>
    <m/>
    <m/>
    <m/>
    <n v="1"/>
    <m/>
    <m/>
    <m/>
    <m/>
    <m/>
    <m/>
    <m/>
    <m/>
    <m/>
    <m/>
    <m/>
    <m/>
    <m/>
    <m/>
    <m/>
    <m/>
    <m/>
    <m/>
    <m/>
    <m/>
    <m/>
    <m/>
    <m/>
    <m/>
    <m/>
    <m/>
    <m/>
    <m/>
    <m/>
    <m/>
    <m/>
    <m/>
    <m/>
    <m/>
    <m/>
    <m/>
    <m/>
    <m/>
    <m/>
    <m/>
    <m/>
    <m/>
    <m/>
    <m/>
    <m/>
    <m/>
    <m/>
    <m/>
    <m/>
    <m/>
    <m/>
    <m/>
    <m/>
    <m/>
    <m/>
    <m/>
    <x v="3"/>
    <x v="0"/>
    <s v="DUWT0025"/>
    <s v="kPot_1n0r7"/>
    <s v="Allocated"/>
    <s v="Address Not Found (NC_ANF)"/>
    <s v="Customer residence add not found Short add "/>
    <d v="2026-07-03T00:00:00"/>
    <m/>
    <m/>
    <m/>
    <m/>
    <m/>
    <n v="5050.1699999999983"/>
    <n v="27361.17"/>
  </r>
  <r>
    <n v="466340283"/>
    <s v="RAJESH CHANDRAKANT GORE"/>
    <s v="ONLINE"/>
    <x v="0"/>
    <n v="4416"/>
    <m/>
    <m/>
    <m/>
    <n v="4336"/>
    <n v="4295"/>
    <n v="4403"/>
    <n v="4215"/>
    <x v="0"/>
    <x v="0"/>
    <x v="0"/>
    <x v="9"/>
    <n v="49755"/>
    <n v="108"/>
    <n v="0"/>
    <n v="1799"/>
    <s v="17.06.26"/>
    <n v="3.1268579564677643E-2"/>
    <n v="2.62058137627591E-3"/>
    <x v="0"/>
    <s v="PAID"/>
    <s v="MPTP"/>
    <s v="PAID"/>
    <m/>
    <m/>
    <m/>
    <m/>
    <s v="-"/>
    <m/>
    <s v="SHIRUR"/>
    <m/>
    <m/>
    <m/>
    <n v="6202"/>
    <n v="49755"/>
    <n v="26"/>
    <n v="25"/>
    <s v="STABLE"/>
    <m/>
    <m/>
    <m/>
    <m/>
    <s v="REGULAR"/>
    <s v="MH22BG7797"/>
    <s v="SPLENDOR ISMART DSS CAST"/>
    <d v="2025-06-16T00:00:00"/>
    <n v="24"/>
    <x v="1"/>
    <x v="0"/>
    <m/>
    <m/>
    <m/>
    <m/>
    <m/>
    <m/>
    <m/>
    <m/>
    <m/>
    <m/>
    <m/>
    <m/>
    <m/>
    <m/>
    <m/>
    <m/>
    <m/>
    <m/>
    <m/>
    <m/>
    <m/>
    <m/>
    <m/>
    <m/>
    <m/>
    <m/>
    <m/>
    <m/>
    <m/>
    <m/>
    <m/>
    <n v="1"/>
    <m/>
    <m/>
    <m/>
    <m/>
    <m/>
    <m/>
    <m/>
    <m/>
    <m/>
    <m/>
    <m/>
    <m/>
    <m/>
    <m/>
    <m/>
    <m/>
    <m/>
    <m/>
    <m/>
    <m/>
    <m/>
    <m/>
    <m/>
    <m/>
    <m/>
    <m/>
    <m/>
    <m/>
    <m/>
    <m/>
    <m/>
    <m/>
    <m/>
    <m/>
    <m/>
    <m/>
    <m/>
    <m/>
    <m/>
    <m/>
    <m/>
    <m/>
    <m/>
    <m/>
    <m/>
    <m/>
    <m/>
    <m/>
    <m/>
    <m/>
    <m/>
    <m/>
    <m/>
    <m/>
    <m/>
    <m/>
    <m/>
    <m/>
    <m/>
    <m/>
    <m/>
    <m/>
    <x v="0"/>
    <x v="0"/>
    <s v="ZBHT0024"/>
    <m/>
    <m/>
    <m/>
    <m/>
    <m/>
    <m/>
    <m/>
    <m/>
    <m/>
    <m/>
    <n v="4403"/>
    <n v="8631"/>
  </r>
  <r>
    <n v="462024518"/>
    <s v="KISHOR SHANKARRAO SOLANKE"/>
    <s v="COLLECT"/>
    <x v="6"/>
    <n v="3700"/>
    <m/>
    <m/>
    <m/>
    <n v="3562"/>
    <n v="3411"/>
    <n v="3475"/>
    <n v="3273"/>
    <x v="0"/>
    <x v="0"/>
    <x v="0"/>
    <x v="7"/>
    <n v="49747"/>
    <n v="64"/>
    <n v="0"/>
    <n v="2250"/>
    <s v="08.06.26"/>
    <n v="4.1759704084056583E-2"/>
    <n v="2.6201600186031094E-3"/>
    <x v="0"/>
    <s v="PAID"/>
    <s v="PAID"/>
    <s v="PAID"/>
    <m/>
    <m/>
    <m/>
    <m/>
    <s v="-"/>
    <m/>
    <s v="BHOSARI"/>
    <m/>
    <m/>
    <m/>
    <n v="5725"/>
    <n v="49747"/>
    <n v="26"/>
    <n v="25"/>
    <s v="STABLE"/>
    <m/>
    <m/>
    <m/>
    <m/>
    <s v="REGULAR"/>
    <m/>
    <s v="HONDA SHINE DRUM BSVI"/>
    <d v="2024-02-25T00:00:00"/>
    <n v="42"/>
    <x v="1"/>
    <x v="1"/>
    <m/>
    <m/>
    <m/>
    <m/>
    <m/>
    <m/>
    <m/>
    <m/>
    <m/>
    <m/>
    <m/>
    <m/>
    <m/>
    <m/>
    <m/>
    <m/>
    <m/>
    <m/>
    <m/>
    <m/>
    <m/>
    <m/>
    <m/>
    <m/>
    <m/>
    <m/>
    <m/>
    <m/>
    <m/>
    <m/>
    <m/>
    <n v="2"/>
    <m/>
    <m/>
    <m/>
    <m/>
    <m/>
    <m/>
    <m/>
    <m/>
    <m/>
    <m/>
    <m/>
    <m/>
    <m/>
    <m/>
    <m/>
    <m/>
    <m/>
    <m/>
    <m/>
    <m/>
    <m/>
    <m/>
    <m/>
    <m/>
    <m/>
    <m/>
    <m/>
    <m/>
    <m/>
    <m/>
    <m/>
    <m/>
    <m/>
    <m/>
    <m/>
    <m/>
    <m/>
    <m/>
    <m/>
    <m/>
    <m/>
    <m/>
    <m/>
    <m/>
    <m/>
    <m/>
    <m/>
    <m/>
    <m/>
    <m/>
    <m/>
    <m/>
    <m/>
    <m/>
    <m/>
    <m/>
    <m/>
    <m/>
    <m/>
    <m/>
    <m/>
    <m/>
    <x v="3"/>
    <x v="0"/>
    <s v="DUWT0025"/>
    <m/>
    <m/>
    <m/>
    <m/>
    <m/>
    <m/>
    <m/>
    <m/>
    <m/>
    <m/>
    <n v="3475"/>
    <n v="6973"/>
  </r>
  <r>
    <n v="464665781"/>
    <s v="AVINASH AMBADAS JADHAV"/>
    <s v="COLLECT"/>
    <x v="10"/>
    <n v="8810"/>
    <m/>
    <m/>
    <m/>
    <n v="8677"/>
    <n v="8677"/>
    <n v="8689"/>
    <n v="8544"/>
    <x v="0"/>
    <x v="0"/>
    <x v="0"/>
    <x v="7"/>
    <n v="49643"/>
    <n v="12"/>
    <n v="0"/>
    <n v="4049"/>
    <s v="-"/>
    <n v="4.167240215178445E-2"/>
    <n v="2.6146823688566979E-3"/>
    <x v="1"/>
    <s v="NC"/>
    <s v="-"/>
    <s v="NC"/>
    <s v="Shifted"/>
    <m/>
    <s v="CNAVNA"/>
    <m/>
    <s v="-"/>
    <m/>
    <s v="BHOSARI GAON"/>
    <m/>
    <m/>
    <m/>
    <n v="8677"/>
    <n v="49643"/>
    <n v="26"/>
    <n v="55"/>
    <s v="FLOW"/>
    <m/>
    <m/>
    <m/>
    <m/>
    <s v="REGULAR"/>
    <s v="MH14MB0499"/>
    <s v="BULLET 350 THE STANDARD BLACK"/>
    <d v="2024-11-13T00:00:00"/>
    <n v="24"/>
    <x v="0"/>
    <x v="1"/>
    <m/>
    <m/>
    <m/>
    <m/>
    <m/>
    <m/>
    <m/>
    <m/>
    <m/>
    <m/>
    <m/>
    <m/>
    <m/>
    <m/>
    <m/>
    <m/>
    <n v="1"/>
    <m/>
    <m/>
    <m/>
    <m/>
    <m/>
    <m/>
    <m/>
    <m/>
    <m/>
    <m/>
    <m/>
    <m/>
    <m/>
    <m/>
    <m/>
    <m/>
    <m/>
    <m/>
    <m/>
    <m/>
    <m/>
    <m/>
    <m/>
    <m/>
    <m/>
    <m/>
    <m/>
    <m/>
    <m/>
    <m/>
    <m/>
    <m/>
    <m/>
    <m/>
    <m/>
    <m/>
    <m/>
    <m/>
    <m/>
    <m/>
    <m/>
    <m/>
    <m/>
    <m/>
    <m/>
    <m/>
    <m/>
    <m/>
    <m/>
    <m/>
    <m/>
    <m/>
    <m/>
    <n v="1"/>
    <m/>
    <m/>
    <m/>
    <m/>
    <m/>
    <m/>
    <m/>
    <m/>
    <m/>
    <m/>
    <m/>
    <m/>
    <m/>
    <m/>
    <m/>
    <m/>
    <m/>
    <n v="2"/>
    <m/>
    <m/>
    <m/>
    <m/>
    <m/>
    <x v="4"/>
    <x v="0"/>
    <s v="DUWT0025"/>
    <s v="kPkUgIsy87z"/>
    <s v="Allocated"/>
    <s v="Shifted (NC_SFTD)"/>
    <s v="Visit at customer residence add meet customer neibour they told customer shifted from residence add "/>
    <d v="2026-07-06T00:00:00"/>
    <m/>
    <m/>
    <m/>
    <s v="VYMO"/>
    <m/>
    <n v="8689"/>
    <n v="17354"/>
  </r>
  <r>
    <n v="463514822"/>
    <s v="ANANDA BALU SHINDE"/>
    <s v="ONLINE"/>
    <x v="19"/>
    <n v="4100"/>
    <m/>
    <m/>
    <m/>
    <n v="3996"/>
    <n v="3947"/>
    <n v="4039"/>
    <n v="3843"/>
    <x v="0"/>
    <x v="0"/>
    <x v="0"/>
    <x v="2"/>
    <n v="49526"/>
    <n v="92"/>
    <n v="0"/>
    <n v="3140"/>
    <s v="15.06.26"/>
    <n v="5.3512021663778928E-2"/>
    <n v="2.6085200128919852E-3"/>
    <x v="0"/>
    <s v="PTP"/>
    <s v="PAID"/>
    <s v="PTP"/>
    <m/>
    <n v="24"/>
    <s v="CAVA"/>
    <m/>
    <s v="-"/>
    <m/>
    <s v="CHINCHWAD"/>
    <m/>
    <m/>
    <m/>
    <n v="3947"/>
    <n v="49526"/>
    <n v="26"/>
    <n v="25"/>
    <s v="STABLE"/>
    <m/>
    <m/>
    <m/>
    <m/>
    <s v="REGULAR"/>
    <s v="MH14LR7215"/>
    <s v="ACCESS SPL ED DISC CBS BT BSVI"/>
    <d v="2024-07-19T00:00:00"/>
    <n v="36"/>
    <x v="0"/>
    <x v="1"/>
    <m/>
    <m/>
    <m/>
    <m/>
    <m/>
    <m/>
    <m/>
    <m/>
    <m/>
    <m/>
    <m/>
    <m/>
    <m/>
    <m/>
    <m/>
    <m/>
    <m/>
    <m/>
    <m/>
    <m/>
    <m/>
    <m/>
    <m/>
    <m/>
    <m/>
    <m/>
    <m/>
    <m/>
    <m/>
    <m/>
    <m/>
    <m/>
    <m/>
    <m/>
    <m/>
    <m/>
    <m/>
    <m/>
    <m/>
    <m/>
    <m/>
    <m/>
    <m/>
    <m/>
    <m/>
    <m/>
    <m/>
    <m/>
    <m/>
    <n v="1"/>
    <m/>
    <m/>
    <m/>
    <m/>
    <m/>
    <m/>
    <m/>
    <m/>
    <m/>
    <m/>
    <m/>
    <m/>
    <m/>
    <m/>
    <m/>
    <m/>
    <m/>
    <m/>
    <m/>
    <m/>
    <m/>
    <m/>
    <m/>
    <m/>
    <m/>
    <m/>
    <m/>
    <m/>
    <m/>
    <m/>
    <m/>
    <m/>
    <m/>
    <m/>
    <m/>
    <m/>
    <m/>
    <m/>
    <m/>
    <m/>
    <m/>
    <n v="1"/>
    <m/>
    <m/>
    <x v="3"/>
    <x v="0"/>
    <s v="ZBHT0009"/>
    <s v="G2dhsd5t9z"/>
    <s v="Allocated"/>
    <e v="#N/A"/>
    <e v="#N/A"/>
    <e v="#N/A"/>
    <m/>
    <m/>
    <m/>
    <m/>
    <m/>
    <n v="4039"/>
    <n v="7943"/>
  </r>
  <r>
    <n v="463312853"/>
    <s v="KUMAR RATHOD"/>
    <s v="ONLINE"/>
    <x v="7"/>
    <n v="3669"/>
    <m/>
    <m/>
    <s v="BANK STABLE 09"/>
    <n v="3569"/>
    <n v="11045"/>
    <n v="775"/>
    <n v="10945"/>
    <x v="2"/>
    <x v="0"/>
    <x v="0"/>
    <x v="6"/>
    <n v="49273"/>
    <n v="437"/>
    <n v="0"/>
    <n v="2700"/>
    <s v="-"/>
    <n v="0.13274424734068332"/>
    <n v="1.8982642545649221E-2"/>
    <x v="0"/>
    <s v="PAID"/>
    <s v="-"/>
    <s v="PAID"/>
    <m/>
    <m/>
    <m/>
    <m/>
    <s v="ELG"/>
    <m/>
    <s v="WADGAON SHERI"/>
    <m/>
    <m/>
    <m/>
    <n v="11045"/>
    <n v="49273"/>
    <n v="118"/>
    <n v="116"/>
    <s v="STABLE"/>
    <m/>
    <m/>
    <m/>
    <m/>
    <s v="NPA"/>
    <s v="MH12WW9986"/>
    <s v="HONDA SP 125 BS VI DISC"/>
    <d v="2024-06-26T00:00:00"/>
    <n v="36"/>
    <x v="0"/>
    <x v="1"/>
    <m/>
    <m/>
    <m/>
    <m/>
    <m/>
    <m/>
    <m/>
    <m/>
    <m/>
    <m/>
    <m/>
    <m/>
    <m/>
    <m/>
    <m/>
    <m/>
    <m/>
    <m/>
    <m/>
    <m/>
    <m/>
    <m/>
    <m/>
    <m/>
    <m/>
    <m/>
    <m/>
    <m/>
    <m/>
    <m/>
    <m/>
    <m/>
    <m/>
    <m/>
    <m/>
    <m/>
    <m/>
    <m/>
    <m/>
    <m/>
    <n v="1"/>
    <m/>
    <m/>
    <m/>
    <m/>
    <m/>
    <m/>
    <m/>
    <m/>
    <m/>
    <m/>
    <m/>
    <m/>
    <m/>
    <m/>
    <m/>
    <m/>
    <m/>
    <m/>
    <m/>
    <m/>
    <m/>
    <m/>
    <m/>
    <m/>
    <m/>
    <m/>
    <m/>
    <m/>
    <m/>
    <m/>
    <m/>
    <m/>
    <m/>
    <m/>
    <m/>
    <m/>
    <m/>
    <m/>
    <m/>
    <m/>
    <m/>
    <m/>
    <m/>
    <m/>
    <m/>
    <m/>
    <m/>
    <m/>
    <m/>
    <m/>
    <m/>
    <m/>
    <m/>
    <x v="0"/>
    <x v="0"/>
    <s v="ZBHT0012"/>
    <s v="A6vrxT3AEm"/>
    <s v="Allocated"/>
    <e v="#N/A"/>
    <e v="#N/A"/>
    <e v="#N/A"/>
    <m/>
    <m/>
    <m/>
    <m/>
    <m/>
    <n v="775"/>
    <n v="14614"/>
  </r>
  <r>
    <n v="462204563"/>
    <s v="GANESH DNYANDEV BAMHANE"/>
    <m/>
    <x v="2"/>
    <m/>
    <m/>
    <m/>
    <m/>
    <n v="3917"/>
    <n v="18842"/>
    <n v="4205"/>
    <n v="22759"/>
    <x v="4"/>
    <x v="1"/>
    <x v="1"/>
    <x v="10"/>
    <n v="49190"/>
    <n v="1031"/>
    <n v="0"/>
    <n v="6598"/>
    <s v="FLOW"/>
    <n v="0.14447038782912611"/>
    <n v="2.1988266195752709E-2"/>
    <x v="1"/>
    <s v="RTP"/>
    <s v="RTP"/>
    <s v="RTP"/>
    <s v="Financail problem"/>
    <m/>
    <s v="CAVNA"/>
    <m/>
    <s v="ELG"/>
    <m/>
    <s v="BHATKALWADI"/>
    <m/>
    <m/>
    <m/>
    <n v="18842"/>
    <n v="49190"/>
    <n v="146"/>
    <n v="175"/>
    <s v="FLOW"/>
    <m/>
    <m/>
    <m/>
    <m/>
    <s v="NPA"/>
    <s v="MH14LK9146"/>
    <s v="AMPERE MAGNUS EX"/>
    <d v="2024-03-12T00:00:00"/>
    <n v="36"/>
    <x v="0"/>
    <x v="0"/>
    <m/>
    <m/>
    <m/>
    <m/>
    <m/>
    <m/>
    <m/>
    <m/>
    <m/>
    <m/>
    <m/>
    <m/>
    <m/>
    <m/>
    <m/>
    <m/>
    <m/>
    <m/>
    <m/>
    <m/>
    <m/>
    <m/>
    <n v="1"/>
    <m/>
    <m/>
    <m/>
    <m/>
    <m/>
    <m/>
    <m/>
    <m/>
    <m/>
    <m/>
    <m/>
    <m/>
    <m/>
    <m/>
    <m/>
    <m/>
    <m/>
    <m/>
    <m/>
    <m/>
    <m/>
    <m/>
    <m/>
    <m/>
    <m/>
    <m/>
    <m/>
    <m/>
    <m/>
    <m/>
    <m/>
    <m/>
    <m/>
    <m/>
    <m/>
    <m/>
    <m/>
    <m/>
    <m/>
    <m/>
    <m/>
    <m/>
    <m/>
    <m/>
    <m/>
    <m/>
    <m/>
    <m/>
    <m/>
    <m/>
    <m/>
    <m/>
    <m/>
    <m/>
    <m/>
    <m/>
    <m/>
    <m/>
    <m/>
    <m/>
    <m/>
    <m/>
    <m/>
    <m/>
    <m/>
    <m/>
    <m/>
    <m/>
    <n v="1"/>
    <m/>
    <m/>
    <x v="3"/>
    <x v="0"/>
    <s v="ZBHT0021"/>
    <s v="GoOGPBTw_NIm"/>
    <s v="Allocated"/>
    <s v="Refuse To Pay (RTP)"/>
    <s v="Rtp"/>
    <d v="2026-07-08T00:00:00"/>
    <m/>
    <m/>
    <m/>
    <m/>
    <m/>
    <n v="4205"/>
    <n v="22759"/>
  </r>
  <r>
    <n v="461699544"/>
    <s v="MUSTAFA YAKUB SHARIF"/>
    <s v="ONLINE"/>
    <x v="22"/>
    <n v="6053"/>
    <m/>
    <m/>
    <m/>
    <n v="5867"/>
    <n v="5698"/>
    <n v="5852"/>
    <n v="5512"/>
    <x v="0"/>
    <x v="0"/>
    <x v="0"/>
    <x v="6"/>
    <n v="49099"/>
    <n v="154"/>
    <n v="0"/>
    <n v="6750"/>
    <s v="28.06.26"/>
    <n v="3.3488394807160558E-2"/>
    <n v="2.5860300471062386E-3"/>
    <x v="0"/>
    <s v="PTP"/>
    <s v="PTP"/>
    <s v="PTP"/>
    <m/>
    <n v="28"/>
    <s v="CAVA"/>
    <m/>
    <s v="-"/>
    <m/>
    <s v="WADGAON SHERI"/>
    <m/>
    <m/>
    <m/>
    <n v="12602"/>
    <n v="49099"/>
    <n v="26"/>
    <n v="25"/>
    <s v="STABLE"/>
    <m/>
    <m/>
    <m/>
    <m/>
    <s v="-"/>
    <s v="MH12WQ6553"/>
    <s v="PIAGGIO VESPA VXL 125 LTD EDITION"/>
    <d v="2024-01-29T00:00:00"/>
    <n v="36"/>
    <x v="2"/>
    <x v="1"/>
    <m/>
    <m/>
    <m/>
    <m/>
    <m/>
    <m/>
    <m/>
    <m/>
    <m/>
    <m/>
    <m/>
    <m/>
    <m/>
    <m/>
    <m/>
    <m/>
    <m/>
    <m/>
    <m/>
    <m/>
    <m/>
    <m/>
    <m/>
    <m/>
    <m/>
    <m/>
    <m/>
    <m/>
    <m/>
    <m/>
    <m/>
    <m/>
    <m/>
    <m/>
    <m/>
    <m/>
    <m/>
    <m/>
    <m/>
    <m/>
    <m/>
    <m/>
    <m/>
    <m/>
    <m/>
    <m/>
    <m/>
    <m/>
    <m/>
    <m/>
    <m/>
    <m/>
    <m/>
    <m/>
    <m/>
    <m/>
    <m/>
    <m/>
    <m/>
    <m/>
    <m/>
    <m/>
    <m/>
    <m/>
    <m/>
    <m/>
    <m/>
    <m/>
    <m/>
    <m/>
    <m/>
    <m/>
    <m/>
    <m/>
    <m/>
    <m/>
    <m/>
    <m/>
    <m/>
    <m/>
    <m/>
    <m/>
    <m/>
    <m/>
    <m/>
    <m/>
    <m/>
    <m/>
    <m/>
    <m/>
    <m/>
    <n v="1"/>
    <m/>
    <m/>
    <x v="0"/>
    <x v="0"/>
    <s v="ZBHT0012"/>
    <e v="#N/A"/>
    <s v="Allocated"/>
    <e v="#N/A"/>
    <e v="#N/A"/>
    <e v="#N/A"/>
    <m/>
    <m/>
    <m/>
    <m/>
    <m/>
    <n v="5852"/>
    <n v="11565"/>
  </r>
  <r>
    <n v="464619509"/>
    <s v="BABU ARJUN AVACHITE"/>
    <s v="ONLINE"/>
    <x v="13"/>
    <n v="3360"/>
    <m/>
    <m/>
    <m/>
    <n v="3285"/>
    <n v="3248"/>
    <n v="3360"/>
    <n v="3173"/>
    <x v="0"/>
    <x v="0"/>
    <x v="0"/>
    <x v="9"/>
    <n v="48851"/>
    <n v="112"/>
    <n v="0"/>
    <n v="6736"/>
    <s v="30.06.26"/>
    <n v="3.0700459859593358E-2"/>
    <n v="2.5729679592494119E-3"/>
    <x v="0"/>
    <s v="PTP"/>
    <s v="PTP"/>
    <s v="PTP"/>
    <m/>
    <n v="31"/>
    <s v="CAVA "/>
    <m/>
    <s v="-"/>
    <m/>
    <s v="SHIRUR"/>
    <m/>
    <m/>
    <m/>
    <n v="3248"/>
    <n v="48851"/>
    <n v="26"/>
    <n v="55"/>
    <s v="FLOW"/>
    <m/>
    <m/>
    <m/>
    <m/>
    <s v="REGULAR"/>
    <s v="MH12YC7753"/>
    <s v="DESTINI 125 XTEC"/>
    <d v="2024-11-08T00:00:00"/>
    <n v="36"/>
    <x v="0"/>
    <x v="0"/>
    <m/>
    <m/>
    <m/>
    <m/>
    <m/>
    <m/>
    <m/>
    <m/>
    <m/>
    <m/>
    <n v="1"/>
    <m/>
    <m/>
    <m/>
    <m/>
    <m/>
    <m/>
    <m/>
    <m/>
    <m/>
    <m/>
    <m/>
    <m/>
    <m/>
    <m/>
    <m/>
    <m/>
    <m/>
    <m/>
    <m/>
    <m/>
    <m/>
    <m/>
    <m/>
    <m/>
    <m/>
    <m/>
    <m/>
    <m/>
    <m/>
    <m/>
    <m/>
    <m/>
    <m/>
    <m/>
    <m/>
    <m/>
    <m/>
    <m/>
    <m/>
    <m/>
    <m/>
    <m/>
    <m/>
    <m/>
    <m/>
    <m/>
    <m/>
    <m/>
    <m/>
    <m/>
    <m/>
    <m/>
    <m/>
    <m/>
    <m/>
    <m/>
    <m/>
    <m/>
    <m/>
    <m/>
    <m/>
    <m/>
    <m/>
    <m/>
    <m/>
    <m/>
    <m/>
    <m/>
    <m/>
    <m/>
    <m/>
    <m/>
    <m/>
    <m/>
    <m/>
    <m/>
    <m/>
    <m/>
    <m/>
    <m/>
    <m/>
    <m/>
    <m/>
    <x v="0"/>
    <x v="0"/>
    <s v="ZBHT0024"/>
    <s v="APw7rdRsNIz"/>
    <s v="Allocated"/>
    <s v="Left Message (LMCB)"/>
    <s v="Meet doughter "/>
    <d v="2026-07-04T00:00:00"/>
    <m/>
    <m/>
    <m/>
    <m/>
    <m/>
    <n v="3360"/>
    <n v="6533"/>
  </r>
  <r>
    <n v="462490785"/>
    <s v="VAISHALI PRAMOD PAWAR"/>
    <s v="ONLINE"/>
    <x v="19"/>
    <n v="4210"/>
    <m/>
    <m/>
    <m/>
    <n v="4107"/>
    <n v="13290"/>
    <n v="1840"/>
    <n v="13187"/>
    <x v="2"/>
    <x v="0"/>
    <x v="0"/>
    <x v="6"/>
    <n v="48621"/>
    <n v="871"/>
    <n v="0"/>
    <n v="6750"/>
    <s v="17.06.26"/>
    <n v="0.13098772248394383"/>
    <n v="1.8731456643841671E-2"/>
    <x v="0"/>
    <s v="LMCB"/>
    <s v="PAID"/>
    <s v="LMCB"/>
    <m/>
    <m/>
    <s v="CAVNA"/>
    <m/>
    <s v="-"/>
    <m/>
    <s v="VISHRANTWADI"/>
    <m/>
    <m/>
    <m/>
    <n v="13290"/>
    <n v="48621"/>
    <n v="118"/>
    <n v="116"/>
    <s v="STABLE"/>
    <m/>
    <m/>
    <m/>
    <m/>
    <s v="NPA"/>
    <m/>
    <s v="OLA S1 AIR"/>
    <d v="2024-04-08T00:00:00"/>
    <n v="36"/>
    <x v="0"/>
    <x v="1"/>
    <m/>
    <m/>
    <m/>
    <m/>
    <m/>
    <m/>
    <m/>
    <m/>
    <m/>
    <m/>
    <n v="1"/>
    <m/>
    <m/>
    <m/>
    <m/>
    <m/>
    <m/>
    <m/>
    <m/>
    <m/>
    <m/>
    <m/>
    <m/>
    <m/>
    <m/>
    <m/>
    <m/>
    <m/>
    <m/>
    <m/>
    <m/>
    <m/>
    <m/>
    <m/>
    <m/>
    <m/>
    <m/>
    <m/>
    <m/>
    <m/>
    <m/>
    <m/>
    <m/>
    <m/>
    <m/>
    <m/>
    <m/>
    <m/>
    <m/>
    <m/>
    <m/>
    <m/>
    <m/>
    <m/>
    <m/>
    <m/>
    <m/>
    <m/>
    <m/>
    <m/>
    <m/>
    <n v="1"/>
    <m/>
    <m/>
    <m/>
    <m/>
    <m/>
    <n v="2"/>
    <m/>
    <m/>
    <m/>
    <m/>
    <m/>
    <m/>
    <m/>
    <m/>
    <m/>
    <m/>
    <m/>
    <n v="1"/>
    <m/>
    <m/>
    <m/>
    <m/>
    <m/>
    <m/>
    <m/>
    <m/>
    <m/>
    <m/>
    <m/>
    <m/>
    <m/>
    <m/>
    <x v="9"/>
    <x v="0"/>
    <s v="ZBHT0012"/>
    <s v="A6xAiB7q_Dgz"/>
    <s v="Allocated"/>
    <s v="Left Message (LMCB)"/>
    <s v="Lm"/>
    <d v="2026-07-04T00:00:00"/>
    <m/>
    <m/>
    <m/>
    <m/>
    <m/>
    <n v="1840"/>
    <n v="17397"/>
  </r>
  <r>
    <n v="465743751"/>
    <s v="SAGAR SHRIKANT SURSE"/>
    <s v="ONLINE"/>
    <x v="20"/>
    <n v="4820"/>
    <m/>
    <m/>
    <m/>
    <n v="4806"/>
    <n v="4789.5600000000004"/>
    <n v="4791.5600000000004"/>
    <n v="4775.5600000000013"/>
    <x v="0"/>
    <x v="0"/>
    <x v="0"/>
    <x v="14"/>
    <n v="48460"/>
    <n v="2"/>
    <n v="0"/>
    <n v="450"/>
    <s v="-"/>
    <n v="0.10982535819021588"/>
    <n v="2.5523741029912692E-3"/>
    <x v="0"/>
    <s v="NC"/>
    <s v="-"/>
    <s v="NC"/>
    <s v="Entry restricted"/>
    <m/>
    <s v="CNAVNA"/>
    <m/>
    <s v="-"/>
    <m/>
    <s v="TALEGAON DABADE"/>
    <m/>
    <m/>
    <m/>
    <n v="5241.5600000000004"/>
    <n v="48460"/>
    <n v="26"/>
    <n v="25"/>
    <s v="STABLE"/>
    <m/>
    <m/>
    <m/>
    <m/>
    <s v="REGULAR"/>
    <s v="MH14MG7357"/>
    <s v="TVS JUPITER 125 DISC"/>
    <d v="2025-03-21T00:00:00"/>
    <n v="24"/>
    <x v="1"/>
    <x v="1"/>
    <m/>
    <m/>
    <m/>
    <m/>
    <m/>
    <m/>
    <m/>
    <m/>
    <m/>
    <m/>
    <m/>
    <m/>
    <m/>
    <m/>
    <m/>
    <m/>
    <m/>
    <m/>
    <m/>
    <m/>
    <m/>
    <m/>
    <m/>
    <m/>
    <m/>
    <m/>
    <m/>
    <m/>
    <m/>
    <m/>
    <m/>
    <m/>
    <m/>
    <m/>
    <m/>
    <m/>
    <m/>
    <n v="1"/>
    <m/>
    <m/>
    <m/>
    <m/>
    <m/>
    <m/>
    <m/>
    <m/>
    <m/>
    <m/>
    <m/>
    <m/>
    <m/>
    <m/>
    <m/>
    <m/>
    <m/>
    <m/>
    <m/>
    <m/>
    <m/>
    <m/>
    <m/>
    <m/>
    <m/>
    <m/>
    <m/>
    <m/>
    <m/>
    <m/>
    <m/>
    <m/>
    <m/>
    <m/>
    <m/>
    <m/>
    <m/>
    <m/>
    <m/>
    <m/>
    <m/>
    <m/>
    <m/>
    <m/>
    <m/>
    <m/>
    <m/>
    <m/>
    <m/>
    <m/>
    <m/>
    <m/>
    <m/>
    <m/>
    <m/>
    <m/>
    <x v="0"/>
    <x v="0"/>
    <s v="DUWT0027"/>
    <m/>
    <m/>
    <m/>
    <m/>
    <m/>
    <m/>
    <m/>
    <m/>
    <s v="VYMO"/>
    <m/>
    <n v="4791.5600000000004"/>
    <n v="9595.5600000000013"/>
  </r>
  <r>
    <n v="466230787"/>
    <s v="SANJAY BABULAL GUJRATHI"/>
    <m/>
    <x v="2"/>
    <m/>
    <m/>
    <m/>
    <m/>
    <n v="3401"/>
    <n v="16999"/>
    <n v="4263"/>
    <n v="20400"/>
    <x v="4"/>
    <x v="1"/>
    <x v="1"/>
    <x v="11"/>
    <n v="48435"/>
    <n v="868"/>
    <n v="0"/>
    <n v="4050"/>
    <s v="FLOW"/>
    <n v="0.30365057771034865"/>
    <n v="2.1650776035602406E-2"/>
    <x v="1"/>
    <s v="PTP"/>
    <s v="PTP"/>
    <s v="PTP"/>
    <m/>
    <m/>
    <m/>
    <m/>
    <s v="ELG"/>
    <m/>
    <s v="RAJGURU NAGAR "/>
    <m/>
    <m/>
    <m/>
    <n v="16999"/>
    <n v="48435"/>
    <n v="146"/>
    <n v="175"/>
    <s v="FLOW"/>
    <m/>
    <m/>
    <m/>
    <m/>
    <s v="NPA"/>
    <s v="MH14MN3177"/>
    <s v="TVS XL 100 ES DX"/>
    <d v="2025-05-30T00:00:00"/>
    <n v="24"/>
    <x v="0"/>
    <x v="0"/>
    <m/>
    <m/>
    <m/>
    <m/>
    <m/>
    <m/>
    <m/>
    <m/>
    <m/>
    <m/>
    <m/>
    <m/>
    <m/>
    <m/>
    <m/>
    <m/>
    <m/>
    <m/>
    <m/>
    <m/>
    <m/>
    <m/>
    <m/>
    <m/>
    <m/>
    <n v="1"/>
    <m/>
    <m/>
    <m/>
    <m/>
    <m/>
    <m/>
    <m/>
    <m/>
    <m/>
    <m/>
    <m/>
    <m/>
    <m/>
    <m/>
    <m/>
    <m/>
    <m/>
    <m/>
    <m/>
    <m/>
    <m/>
    <m/>
    <m/>
    <m/>
    <m/>
    <m/>
    <m/>
    <m/>
    <m/>
    <m/>
    <m/>
    <m/>
    <m/>
    <m/>
    <m/>
    <m/>
    <m/>
    <m/>
    <m/>
    <m/>
    <m/>
    <m/>
    <m/>
    <m/>
    <m/>
    <m/>
    <m/>
    <m/>
    <m/>
    <m/>
    <m/>
    <m/>
    <m/>
    <m/>
    <m/>
    <m/>
    <m/>
    <m/>
    <m/>
    <m/>
    <m/>
    <m/>
    <m/>
    <m/>
    <m/>
    <m/>
    <m/>
    <m/>
    <x v="0"/>
    <x v="0"/>
    <s v="ZBHT0010"/>
    <s v="AoXAztSeBaz"/>
    <s v="Allocated"/>
    <e v="#N/A"/>
    <e v="#N/A"/>
    <e v="#N/A"/>
    <m/>
    <m/>
    <m/>
    <m/>
    <m/>
    <n v="4263"/>
    <n v="20400"/>
  </r>
  <r>
    <n v="463689660"/>
    <s v="SHEETAL SANTOSH SURVE"/>
    <m/>
    <x v="2"/>
    <m/>
    <m/>
    <m/>
    <s v="BANK STABLE 20"/>
    <n v="3293"/>
    <n v="9173"/>
    <n v="2797"/>
    <n v="12466"/>
    <x v="3"/>
    <x v="0"/>
    <x v="1"/>
    <x v="13"/>
    <n v="48410"/>
    <n v="210"/>
    <n v="0"/>
    <n v="2700"/>
    <s v="-"/>
    <n v="0.38895112071111287"/>
    <n v="1.5504414772412951E-2"/>
    <x v="0"/>
    <s v="-"/>
    <s v="-"/>
    <s v="-"/>
    <m/>
    <m/>
    <m/>
    <m/>
    <s v="ELG"/>
    <m/>
    <s v="JANTA VASAHAT"/>
    <m/>
    <m/>
    <m/>
    <n v="9173"/>
    <n v="48410"/>
    <n v="87"/>
    <n v="86"/>
    <s v="STABLE"/>
    <m/>
    <m/>
    <m/>
    <m/>
    <s v="NPA"/>
    <s v="MH12XB8211"/>
    <s v="HONDA ACTIVA 6G DLX BS VI"/>
    <d v="2024-08-07T00:00:00"/>
    <n v="36"/>
    <x v="0"/>
    <x v="1"/>
    <m/>
    <m/>
    <m/>
    <m/>
    <m/>
    <m/>
    <m/>
    <m/>
    <m/>
    <m/>
    <m/>
    <m/>
    <m/>
    <m/>
    <m/>
    <m/>
    <m/>
    <m/>
    <m/>
    <m/>
    <m/>
    <m/>
    <m/>
    <m/>
    <m/>
    <n v="1"/>
    <m/>
    <m/>
    <m/>
    <m/>
    <m/>
    <m/>
    <m/>
    <m/>
    <m/>
    <m/>
    <m/>
    <m/>
    <m/>
    <m/>
    <m/>
    <m/>
    <m/>
    <m/>
    <m/>
    <m/>
    <m/>
    <m/>
    <m/>
    <m/>
    <m/>
    <m/>
    <m/>
    <m/>
    <m/>
    <m/>
    <m/>
    <m/>
    <m/>
    <m/>
    <m/>
    <m/>
    <m/>
    <m/>
    <m/>
    <m/>
    <m/>
    <m/>
    <m/>
    <m/>
    <m/>
    <m/>
    <m/>
    <m/>
    <m/>
    <m/>
    <m/>
    <m/>
    <m/>
    <m/>
    <m/>
    <m/>
    <m/>
    <m/>
    <m/>
    <m/>
    <m/>
    <m/>
    <m/>
    <m/>
    <m/>
    <m/>
    <m/>
    <m/>
    <x v="0"/>
    <x v="0"/>
    <s v="DUWT0031"/>
    <s v="GoB0PF1PY97"/>
    <s v="Allocated"/>
    <e v="#N/A"/>
    <e v="#N/A"/>
    <e v="#N/A"/>
    <m/>
    <m/>
    <m/>
    <m/>
    <m/>
    <n v="2797"/>
    <n v="12466"/>
  </r>
  <r>
    <n v="465745916"/>
    <s v="RAHUL VIJAY MORE"/>
    <s v="ONLINE"/>
    <x v="4"/>
    <n v="4900"/>
    <m/>
    <m/>
    <m/>
    <n v="4873"/>
    <n v="4684.3500000000004"/>
    <n v="4808.3500000000004"/>
    <n v="4657.3500000000004"/>
    <x v="0"/>
    <x v="0"/>
    <x v="0"/>
    <x v="15"/>
    <n v="48380"/>
    <n v="124"/>
    <n v="0"/>
    <n v="1350"/>
    <s v="15.06.26"/>
    <n v="5.7866914302293487E-2"/>
    <n v="2.5481605262632607E-3"/>
    <x v="0"/>
    <s v="MPTP"/>
    <s v="PAID"/>
    <s v="MPTP"/>
    <s v="Shifted"/>
    <n v="26"/>
    <s v="CAVNA"/>
    <m/>
    <s v="-"/>
    <m/>
    <s v="PIMPARI"/>
    <m/>
    <m/>
    <m/>
    <n v="6158.35"/>
    <n v="48380"/>
    <n v="26"/>
    <n v="25"/>
    <s v="STABLE"/>
    <m/>
    <m/>
    <m/>
    <m/>
    <s v="REGULAR"/>
    <s v="MH14MG0833"/>
    <s v="SPLENDOR PLUS BS6 I3S DRS CAST FI"/>
    <d v="2025-03-21T00:00:00"/>
    <n v="24"/>
    <x v="1"/>
    <x v="0"/>
    <m/>
    <m/>
    <m/>
    <m/>
    <m/>
    <m/>
    <m/>
    <m/>
    <m/>
    <m/>
    <m/>
    <m/>
    <m/>
    <m/>
    <m/>
    <m/>
    <m/>
    <m/>
    <m/>
    <m/>
    <m/>
    <m/>
    <m/>
    <m/>
    <m/>
    <m/>
    <m/>
    <m/>
    <m/>
    <m/>
    <m/>
    <n v="1"/>
    <m/>
    <m/>
    <m/>
    <m/>
    <m/>
    <m/>
    <m/>
    <m/>
    <m/>
    <m/>
    <m/>
    <n v="1"/>
    <m/>
    <m/>
    <m/>
    <m/>
    <m/>
    <m/>
    <m/>
    <m/>
    <m/>
    <m/>
    <m/>
    <m/>
    <m/>
    <m/>
    <m/>
    <m/>
    <m/>
    <m/>
    <m/>
    <m/>
    <m/>
    <m/>
    <m/>
    <n v="1"/>
    <m/>
    <m/>
    <m/>
    <m/>
    <m/>
    <m/>
    <m/>
    <m/>
    <m/>
    <m/>
    <m/>
    <m/>
    <m/>
    <m/>
    <m/>
    <m/>
    <m/>
    <m/>
    <m/>
    <m/>
    <m/>
    <m/>
    <m/>
    <m/>
    <m/>
    <m/>
    <x v="1"/>
    <x v="0"/>
    <s v="ZBHT0015"/>
    <m/>
    <m/>
    <m/>
    <m/>
    <m/>
    <m/>
    <m/>
    <m/>
    <m/>
    <m/>
    <n v="4808.3500000000004"/>
    <n v="9557.35"/>
  </r>
  <r>
    <n v="460542843"/>
    <s v="HANUMANT TULSHIRAM PAWAR"/>
    <s v="ONLINE"/>
    <x v="19"/>
    <n v="7500"/>
    <m/>
    <m/>
    <m/>
    <n v="7281"/>
    <n v="14005"/>
    <n v="7236"/>
    <n v="13786"/>
    <x v="1"/>
    <x v="0"/>
    <x v="0"/>
    <x v="6"/>
    <n v="48371.11"/>
    <n v="512"/>
    <n v="0"/>
    <n v="6750"/>
    <s v="27.06.26"/>
    <n v="7.3343273441239129E-2"/>
    <n v="8.9936532964374327E-3"/>
    <x v="0"/>
    <s v="MPTP"/>
    <s v="MPTP"/>
    <s v="MPTP"/>
    <s v="Shifted"/>
    <n v="25"/>
    <s v="CAVNA"/>
    <m/>
    <s v="-"/>
    <m/>
    <s v="TINGRE NAGAR "/>
    <m/>
    <m/>
    <m/>
    <n v="14005"/>
    <n v="48371.11"/>
    <n v="57"/>
    <n v="55"/>
    <s v="STABLE"/>
    <m/>
    <m/>
    <m/>
    <m/>
    <s v="REGULAR"/>
    <s v="MH12WF4905"/>
    <s v="BULLET 350 THE STANDARD BLACK"/>
    <d v="2023-11-08T00:00:00"/>
    <n v="36"/>
    <x v="0"/>
    <x v="1"/>
    <m/>
    <m/>
    <m/>
    <m/>
    <m/>
    <m/>
    <m/>
    <m/>
    <m/>
    <m/>
    <n v="1"/>
    <m/>
    <m/>
    <m/>
    <m/>
    <m/>
    <m/>
    <m/>
    <m/>
    <m/>
    <m/>
    <m/>
    <m/>
    <m/>
    <m/>
    <m/>
    <m/>
    <m/>
    <m/>
    <m/>
    <m/>
    <m/>
    <m/>
    <m/>
    <m/>
    <m/>
    <m/>
    <m/>
    <m/>
    <m/>
    <m/>
    <m/>
    <m/>
    <m/>
    <m/>
    <m/>
    <m/>
    <m/>
    <m/>
    <m/>
    <m/>
    <m/>
    <m/>
    <m/>
    <m/>
    <m/>
    <m/>
    <m/>
    <m/>
    <m/>
    <m/>
    <m/>
    <m/>
    <m/>
    <m/>
    <m/>
    <m/>
    <m/>
    <m/>
    <m/>
    <m/>
    <m/>
    <m/>
    <m/>
    <m/>
    <m/>
    <m/>
    <m/>
    <m/>
    <n v="1"/>
    <m/>
    <m/>
    <m/>
    <m/>
    <m/>
    <m/>
    <m/>
    <m/>
    <m/>
    <m/>
    <m/>
    <m/>
    <m/>
    <m/>
    <x v="3"/>
    <x v="0"/>
    <s v="ZBHT0012"/>
    <s v="k2zjYsRF_c"/>
    <s v="Allocated"/>
    <s v="Shifted (NC_SFTD)"/>
    <s v="Nc"/>
    <d v="2026-07-04T00:00:00"/>
    <m/>
    <m/>
    <m/>
    <m/>
    <m/>
    <n v="7236"/>
    <n v="21286"/>
  </r>
  <r>
    <n v="461702783"/>
    <s v="RAM ARUN BAGADE"/>
    <s v="ONLINE"/>
    <x v="27"/>
    <n v="3500"/>
    <m/>
    <m/>
    <m/>
    <n v="3338"/>
    <n v="9743"/>
    <n v="3562"/>
    <n v="9581"/>
    <x v="3"/>
    <x v="0"/>
    <x v="0"/>
    <x v="9"/>
    <n v="48202"/>
    <n v="495"/>
    <n v="0"/>
    <n v="0"/>
    <s v="06.06.26"/>
    <n v="6.2940387336569564E-2"/>
    <n v="1.5437797993386678E-2"/>
    <x v="0"/>
    <s v="PAID"/>
    <s v="PAID"/>
    <s v="PAID"/>
    <m/>
    <m/>
    <m/>
    <m/>
    <s v="ELG"/>
    <m/>
    <s v="SHIRUR"/>
    <m/>
    <m/>
    <m/>
    <n v="9743"/>
    <n v="48202"/>
    <n v="87"/>
    <n v="86"/>
    <s v="STABLE"/>
    <m/>
    <m/>
    <m/>
    <m/>
    <s v="NPA"/>
    <s v="MH12WM8212"/>
    <s v="HONDA ACTIVA 6G DLX BS VI"/>
    <d v="2024-01-29T00:00:00"/>
    <n v="42"/>
    <x v="0"/>
    <x v="0"/>
    <m/>
    <m/>
    <m/>
    <m/>
    <m/>
    <m/>
    <m/>
    <m/>
    <m/>
    <m/>
    <m/>
    <m/>
    <m/>
    <m/>
    <m/>
    <m/>
    <m/>
    <m/>
    <m/>
    <n v="1"/>
    <m/>
    <m/>
    <n v="1"/>
    <m/>
    <m/>
    <m/>
    <m/>
    <m/>
    <m/>
    <m/>
    <m/>
    <m/>
    <m/>
    <m/>
    <m/>
    <m/>
    <m/>
    <m/>
    <m/>
    <m/>
    <m/>
    <m/>
    <m/>
    <m/>
    <m/>
    <m/>
    <m/>
    <m/>
    <m/>
    <m/>
    <m/>
    <m/>
    <m/>
    <m/>
    <m/>
    <m/>
    <m/>
    <m/>
    <m/>
    <m/>
    <m/>
    <m/>
    <m/>
    <m/>
    <m/>
    <m/>
    <m/>
    <m/>
    <m/>
    <m/>
    <m/>
    <m/>
    <m/>
    <m/>
    <m/>
    <m/>
    <m/>
    <m/>
    <m/>
    <m/>
    <m/>
    <m/>
    <m/>
    <m/>
    <m/>
    <m/>
    <m/>
    <m/>
    <m/>
    <m/>
    <m/>
    <m/>
    <m/>
    <m/>
    <x v="3"/>
    <x v="0"/>
    <s v="ZBHT0024"/>
    <s v="A2rSNc8tic"/>
    <s v="Allocated"/>
    <s v="Payment (PAID)"/>
    <s v="Paid 3500rs"/>
    <d v="2026-07-07T00:00:00"/>
    <m/>
    <m/>
    <m/>
    <m/>
    <m/>
    <n v="3562"/>
    <n v="13081"/>
  </r>
  <r>
    <n v="463785816"/>
    <s v="SIDDHARTH SAWDEKAR"/>
    <m/>
    <x v="2"/>
    <m/>
    <m/>
    <m/>
    <m/>
    <n v="3557"/>
    <n v="6781"/>
    <n v="3474"/>
    <n v="10338"/>
    <x v="1"/>
    <x v="1"/>
    <x v="1"/>
    <x v="7"/>
    <n v="47968"/>
    <n v="250"/>
    <n v="0"/>
    <n v="5467.99"/>
    <s v="17.06.26"/>
    <n v="0.56285063759543741"/>
    <n v="8.9187029473483392E-3"/>
    <x v="1"/>
    <s v="RTP"/>
    <s v="PAID"/>
    <s v="RTP"/>
    <s v="Financail problem"/>
    <m/>
    <s v="CAVNA"/>
    <m/>
    <s v="-"/>
    <m/>
    <s v="BHOSARI"/>
    <m/>
    <m/>
    <m/>
    <n v="6781"/>
    <n v="47968"/>
    <n v="57"/>
    <n v="86"/>
    <s v="FLOW"/>
    <m/>
    <m/>
    <m/>
    <m/>
    <s v="REGULAR"/>
    <s v="MH14LT3723"/>
    <s v="PASSION PLUS I3S DRS CAST"/>
    <d v="2024-08-17T00:00:00"/>
    <n v="36"/>
    <x v="0"/>
    <x v="1"/>
    <m/>
    <m/>
    <m/>
    <m/>
    <m/>
    <m/>
    <m/>
    <n v="1"/>
    <m/>
    <m/>
    <m/>
    <m/>
    <m/>
    <m/>
    <m/>
    <m/>
    <m/>
    <m/>
    <m/>
    <m/>
    <m/>
    <m/>
    <m/>
    <m/>
    <m/>
    <m/>
    <m/>
    <m/>
    <m/>
    <m/>
    <m/>
    <m/>
    <m/>
    <m/>
    <m/>
    <m/>
    <m/>
    <m/>
    <m/>
    <m/>
    <m/>
    <m/>
    <m/>
    <m/>
    <m/>
    <m/>
    <m/>
    <m/>
    <m/>
    <m/>
    <m/>
    <m/>
    <m/>
    <m/>
    <m/>
    <m/>
    <m/>
    <m/>
    <m/>
    <m/>
    <m/>
    <m/>
    <m/>
    <m/>
    <m/>
    <m/>
    <m/>
    <m/>
    <m/>
    <m/>
    <m/>
    <m/>
    <m/>
    <m/>
    <m/>
    <m/>
    <m/>
    <m/>
    <m/>
    <m/>
    <m/>
    <m/>
    <m/>
    <m/>
    <m/>
    <m/>
    <m/>
    <m/>
    <m/>
    <m/>
    <m/>
    <m/>
    <m/>
    <m/>
    <x v="0"/>
    <x v="0"/>
    <s v="DUWT0025"/>
    <s v="Go0lEGpIjz"/>
    <s v="Allocated"/>
    <s v="Promise To Pay (PTP)"/>
    <s v="Customer given ptp to online payment "/>
    <d v="2026-07-08T00:00:00"/>
    <m/>
    <m/>
    <m/>
    <m/>
    <m/>
    <n v="3474"/>
    <n v="10338"/>
  </r>
  <r>
    <n v="465514812"/>
    <s v="CHANDRAKANT DAGDOJI PACHKOR"/>
    <s v="ONLINE"/>
    <x v="27"/>
    <n v="5350"/>
    <m/>
    <m/>
    <m/>
    <n v="5268"/>
    <n v="10467"/>
    <n v="5479"/>
    <n v="10385"/>
    <x v="1"/>
    <x v="0"/>
    <x v="0"/>
    <x v="9"/>
    <n v="47915"/>
    <n v="280"/>
    <n v="0"/>
    <n v="2700"/>
    <s v="FLOW"/>
    <n v="7.2726869812148681E-2"/>
    <n v="8.908848643307949E-3"/>
    <x v="0"/>
    <s v="PAID"/>
    <s v="PTP"/>
    <s v="PAID"/>
    <m/>
    <m/>
    <m/>
    <m/>
    <s v="-"/>
    <m/>
    <s v="SHIRUR"/>
    <m/>
    <m/>
    <m/>
    <n v="10467"/>
    <n v="47915"/>
    <n v="57"/>
    <n v="55"/>
    <s v="STABLE"/>
    <m/>
    <m/>
    <m/>
    <m/>
    <s v="REGULAR"/>
    <s v="MH22BF9131"/>
    <s v="HONDA SHINE DISC BSVI"/>
    <d v="2025-02-16T00:00:00"/>
    <n v="24"/>
    <x v="0"/>
    <x v="0"/>
    <m/>
    <m/>
    <m/>
    <m/>
    <m/>
    <m/>
    <m/>
    <m/>
    <m/>
    <m/>
    <m/>
    <m/>
    <m/>
    <m/>
    <m/>
    <m/>
    <m/>
    <m/>
    <m/>
    <n v="1"/>
    <m/>
    <m/>
    <n v="1"/>
    <m/>
    <m/>
    <m/>
    <m/>
    <m/>
    <m/>
    <m/>
    <m/>
    <m/>
    <m/>
    <m/>
    <m/>
    <m/>
    <m/>
    <m/>
    <m/>
    <m/>
    <m/>
    <m/>
    <m/>
    <m/>
    <m/>
    <m/>
    <m/>
    <m/>
    <m/>
    <m/>
    <m/>
    <m/>
    <m/>
    <m/>
    <m/>
    <m/>
    <m/>
    <m/>
    <m/>
    <m/>
    <m/>
    <m/>
    <m/>
    <m/>
    <m/>
    <m/>
    <m/>
    <m/>
    <m/>
    <m/>
    <m/>
    <m/>
    <m/>
    <m/>
    <m/>
    <m/>
    <m/>
    <m/>
    <m/>
    <m/>
    <m/>
    <m/>
    <m/>
    <m/>
    <m/>
    <m/>
    <m/>
    <m/>
    <m/>
    <m/>
    <m/>
    <m/>
    <m/>
    <m/>
    <x v="3"/>
    <x v="0"/>
    <s v="ZBHT0024"/>
    <s v="A289VaZ2LRz"/>
    <s v="Allocated"/>
    <s v="Payment (PAID)"/>
    <s v="Paid 5300rs"/>
    <d v="2026-07-07T00:00:00"/>
    <m/>
    <m/>
    <m/>
    <m/>
    <m/>
    <n v="5479"/>
    <n v="15735"/>
  </r>
  <r>
    <n v="463639237"/>
    <s v="AKASH SUBHASH PATNAGE"/>
    <m/>
    <x v="2"/>
    <m/>
    <m/>
    <m/>
    <m/>
    <n v="3482"/>
    <n v="6369"/>
    <n v="3167"/>
    <n v="9851"/>
    <x v="1"/>
    <x v="1"/>
    <x v="1"/>
    <x v="6"/>
    <n v="47903"/>
    <n v="280"/>
    <n v="0"/>
    <n v="4498"/>
    <s v="-"/>
    <n v="7.2633496061092623E-2"/>
    <n v="8.9066174801289925E-3"/>
    <x v="1"/>
    <s v="NC"/>
    <s v="-"/>
    <s v="NC"/>
    <s v="Shifted"/>
    <m/>
    <s v="CNAVNA"/>
    <m/>
    <s v="-"/>
    <m/>
    <s v="WADGAON SHERI"/>
    <m/>
    <m/>
    <m/>
    <n v="6369"/>
    <n v="47903"/>
    <n v="57"/>
    <n v="86"/>
    <s v="FLOW"/>
    <m/>
    <m/>
    <m/>
    <m/>
    <s v="REGULAR"/>
    <m/>
    <s v="HONDA ACTIVA 125 DISC BSVI"/>
    <d v="2024-08-02T00:00:00"/>
    <n v="36"/>
    <x v="0"/>
    <x v="1"/>
    <m/>
    <m/>
    <m/>
    <m/>
    <m/>
    <m/>
    <m/>
    <m/>
    <m/>
    <m/>
    <m/>
    <m/>
    <m/>
    <m/>
    <m/>
    <m/>
    <m/>
    <m/>
    <m/>
    <m/>
    <m/>
    <m/>
    <m/>
    <m/>
    <m/>
    <m/>
    <m/>
    <m/>
    <n v="1"/>
    <m/>
    <m/>
    <m/>
    <m/>
    <m/>
    <m/>
    <m/>
    <m/>
    <m/>
    <m/>
    <m/>
    <m/>
    <m/>
    <m/>
    <m/>
    <m/>
    <m/>
    <m/>
    <m/>
    <m/>
    <m/>
    <m/>
    <m/>
    <m/>
    <m/>
    <m/>
    <m/>
    <m/>
    <m/>
    <m/>
    <m/>
    <m/>
    <m/>
    <m/>
    <m/>
    <m/>
    <m/>
    <m/>
    <m/>
    <m/>
    <m/>
    <m/>
    <m/>
    <m/>
    <m/>
    <m/>
    <m/>
    <m/>
    <m/>
    <m/>
    <m/>
    <m/>
    <m/>
    <m/>
    <m/>
    <m/>
    <m/>
    <m/>
    <m/>
    <m/>
    <m/>
    <m/>
    <m/>
    <m/>
    <m/>
    <x v="0"/>
    <x v="0"/>
    <s v="ZBHT0012"/>
    <s v="BPHtl5Uz6F87"/>
    <s v="Allocated"/>
    <e v="#N/A"/>
    <e v="#N/A"/>
    <e v="#N/A"/>
    <m/>
    <m/>
    <m/>
    <m/>
    <m/>
    <n v="3167"/>
    <n v="9851"/>
  </r>
  <r>
    <n v="460952186"/>
    <s v="ABHIJEET UTTAM KUMBHAR"/>
    <s v="ONLINE"/>
    <x v="13"/>
    <n v="3000"/>
    <m/>
    <m/>
    <m/>
    <n v="2774"/>
    <n v="4509"/>
    <n v="1898"/>
    <n v="4283"/>
    <x v="1"/>
    <x v="0"/>
    <x v="0"/>
    <x v="14"/>
    <n v="47667"/>
    <n v="163"/>
    <n v="0"/>
    <n v="6750"/>
    <s v="27.06.26"/>
    <n v="0.13689691705512091"/>
    <n v="8.8627379376095168E-3"/>
    <x v="1"/>
    <s v="BPTP"/>
    <s v="PTP"/>
    <s v="BPTP"/>
    <s v="Financail problem"/>
    <n v="29"/>
    <s v="CAVA"/>
    <m/>
    <s v="-"/>
    <m/>
    <s v="DEHU"/>
    <m/>
    <m/>
    <m/>
    <n v="4509"/>
    <n v="47667"/>
    <n v="57"/>
    <n v="86"/>
    <s v="FLOW"/>
    <m/>
    <m/>
    <m/>
    <m/>
    <s v="REGULAR"/>
    <s v="MH14LF6664"/>
    <s v="SPLENDOR PLUS DRS CAST FI BLACK"/>
    <d v="2023-12-01T00:00:00"/>
    <n v="48"/>
    <x v="0"/>
    <x v="1"/>
    <m/>
    <m/>
    <m/>
    <m/>
    <m/>
    <m/>
    <m/>
    <m/>
    <m/>
    <m/>
    <n v="1"/>
    <m/>
    <m/>
    <m/>
    <m/>
    <m/>
    <m/>
    <m/>
    <m/>
    <m/>
    <m/>
    <m/>
    <m/>
    <m/>
    <m/>
    <m/>
    <m/>
    <m/>
    <n v="1"/>
    <m/>
    <m/>
    <m/>
    <m/>
    <m/>
    <m/>
    <m/>
    <m/>
    <m/>
    <m/>
    <m/>
    <m/>
    <m/>
    <m/>
    <n v="1"/>
    <m/>
    <m/>
    <m/>
    <m/>
    <m/>
    <m/>
    <m/>
    <m/>
    <m/>
    <m/>
    <m/>
    <m/>
    <m/>
    <m/>
    <m/>
    <m/>
    <m/>
    <m/>
    <m/>
    <m/>
    <m/>
    <m/>
    <m/>
    <m/>
    <m/>
    <m/>
    <n v="1"/>
    <m/>
    <m/>
    <m/>
    <m/>
    <m/>
    <m/>
    <m/>
    <m/>
    <m/>
    <m/>
    <m/>
    <m/>
    <m/>
    <m/>
    <m/>
    <m/>
    <m/>
    <m/>
    <m/>
    <m/>
    <m/>
    <m/>
    <m/>
    <x v="4"/>
    <x v="0"/>
    <s v="DUWT0027"/>
    <s v="G6Jit5JApz"/>
    <s v="Allocated"/>
    <s v="Left Message (LMCB)"/>
    <s v="Visited to Customers residence address and Left massage with his Father "/>
    <d v="2026-07-04T00:00:00"/>
    <m/>
    <m/>
    <m/>
    <s v="VYMO"/>
    <m/>
    <n v="1898"/>
    <n v="7283"/>
  </r>
  <r>
    <n v="460922761"/>
    <s v="SAINATH MANOHAR GAVHANE"/>
    <m/>
    <x v="2"/>
    <m/>
    <m/>
    <m/>
    <m/>
    <n v="2834"/>
    <n v="2813"/>
    <n v="2813"/>
    <n v="5647"/>
    <x v="0"/>
    <x v="1"/>
    <x v="1"/>
    <x v="13"/>
    <n v="47289"/>
    <n v="0"/>
    <n v="0"/>
    <n v="450"/>
    <s v="-"/>
    <n v="4.075313348800088E-2"/>
    <n v="2.490697873635042E-3"/>
    <x v="1"/>
    <s v="NC"/>
    <s v="-"/>
    <s v="NC"/>
    <s v="Shifted"/>
    <m/>
    <s v="CAVNA"/>
    <m/>
    <s v="-"/>
    <m/>
    <s v="NHARE"/>
    <m/>
    <m/>
    <m/>
    <n v="3263"/>
    <n v="47289"/>
    <n v="26"/>
    <n v="55"/>
    <s v="FLOW"/>
    <m/>
    <m/>
    <m/>
    <m/>
    <s v="REGULAR"/>
    <s v="MH12WF7775"/>
    <s v="ATHER 450 X HR PRO PACK"/>
    <d v="2023-11-29T00:00:00"/>
    <n v="48"/>
    <x v="1"/>
    <x v="1"/>
    <m/>
    <m/>
    <m/>
    <m/>
    <m/>
    <m/>
    <m/>
    <m/>
    <m/>
    <m/>
    <m/>
    <m/>
    <m/>
    <m/>
    <m/>
    <m/>
    <m/>
    <m/>
    <m/>
    <m/>
    <m/>
    <m/>
    <m/>
    <m/>
    <m/>
    <m/>
    <m/>
    <m/>
    <m/>
    <m/>
    <m/>
    <m/>
    <m/>
    <m/>
    <m/>
    <m/>
    <m/>
    <n v="1"/>
    <m/>
    <m/>
    <m/>
    <m/>
    <m/>
    <m/>
    <m/>
    <m/>
    <m/>
    <m/>
    <m/>
    <m/>
    <m/>
    <m/>
    <m/>
    <m/>
    <m/>
    <m/>
    <m/>
    <m/>
    <m/>
    <m/>
    <m/>
    <m/>
    <m/>
    <m/>
    <m/>
    <m/>
    <m/>
    <m/>
    <m/>
    <m/>
    <m/>
    <m/>
    <m/>
    <m/>
    <m/>
    <m/>
    <m/>
    <m/>
    <m/>
    <m/>
    <m/>
    <m/>
    <m/>
    <m/>
    <m/>
    <m/>
    <m/>
    <m/>
    <m/>
    <m/>
    <m/>
    <m/>
    <m/>
    <m/>
    <x v="0"/>
    <x v="0"/>
    <s v="DUWT0031"/>
    <m/>
    <m/>
    <m/>
    <m/>
    <m/>
    <m/>
    <m/>
    <m/>
    <m/>
    <m/>
    <n v="2813"/>
    <n v="5647"/>
  </r>
  <r>
    <n v="460174984"/>
    <s v="DHURBOJYOTI BORGOHAIN"/>
    <s v="ONLINE"/>
    <x v="7"/>
    <n v="3195"/>
    <m/>
    <m/>
    <m/>
    <n v="3138"/>
    <n v="3138"/>
    <n v="3151"/>
    <n v="3081"/>
    <x v="0"/>
    <x v="0"/>
    <x v="0"/>
    <x v="6"/>
    <n v="47119.85"/>
    <n v="13"/>
    <n v="0"/>
    <n v="4964.38"/>
    <s v="-"/>
    <n v="3.2138498544862101E-2"/>
    <n v="2.4817887923407585E-3"/>
    <x v="0"/>
    <s v="PAID"/>
    <s v="-"/>
    <s v="PAID"/>
    <m/>
    <m/>
    <m/>
    <m/>
    <s v="-"/>
    <m/>
    <s v="YERWADA"/>
    <m/>
    <m/>
    <m/>
    <n v="8115.38"/>
    <n v="47119.85"/>
    <n v="26"/>
    <n v="25"/>
    <s v="STABLE"/>
    <m/>
    <m/>
    <m/>
    <m/>
    <s v="REGULAR"/>
    <s v="MH12WF4131"/>
    <s v="HONDA ACTIVA 125 DISC BSVI"/>
    <d v="2023-10-17T00:00:00"/>
    <n v="48"/>
    <x v="1"/>
    <x v="1"/>
    <m/>
    <m/>
    <m/>
    <m/>
    <m/>
    <m/>
    <m/>
    <m/>
    <m/>
    <m/>
    <m/>
    <m/>
    <m/>
    <m/>
    <m/>
    <m/>
    <m/>
    <m/>
    <m/>
    <m/>
    <m/>
    <m/>
    <m/>
    <m/>
    <m/>
    <m/>
    <m/>
    <m/>
    <m/>
    <m/>
    <m/>
    <m/>
    <m/>
    <m/>
    <m/>
    <m/>
    <m/>
    <n v="1"/>
    <m/>
    <m/>
    <m/>
    <m/>
    <m/>
    <m/>
    <m/>
    <m/>
    <m/>
    <m/>
    <m/>
    <m/>
    <m/>
    <m/>
    <m/>
    <m/>
    <m/>
    <m/>
    <m/>
    <m/>
    <m/>
    <m/>
    <m/>
    <m/>
    <m/>
    <m/>
    <m/>
    <m/>
    <m/>
    <n v="1"/>
    <m/>
    <m/>
    <m/>
    <m/>
    <m/>
    <m/>
    <m/>
    <m/>
    <m/>
    <m/>
    <m/>
    <m/>
    <m/>
    <m/>
    <m/>
    <m/>
    <m/>
    <m/>
    <m/>
    <m/>
    <m/>
    <m/>
    <m/>
    <m/>
    <m/>
    <m/>
    <x v="3"/>
    <x v="0"/>
    <s v="ZBHT0012"/>
    <m/>
    <m/>
    <m/>
    <m/>
    <m/>
    <m/>
    <m/>
    <m/>
    <s v="VYMO"/>
    <m/>
    <n v="3151"/>
    <n v="6276"/>
  </r>
  <r>
    <n v="464314536"/>
    <s v="AAMBUBAI BHAGVAT MANJAREKAR"/>
    <s v="ONLINE"/>
    <x v="11"/>
    <n v="3346"/>
    <m/>
    <m/>
    <m/>
    <n v="3104"/>
    <n v="5874"/>
    <n v="3012"/>
    <n v="5632"/>
    <x v="1"/>
    <x v="0"/>
    <x v="0"/>
    <x v="16"/>
    <n v="47048"/>
    <n v="242"/>
    <n v="0"/>
    <n v="5332"/>
    <s v="-"/>
    <n v="0.36178304413425555"/>
    <n v="8.7476471036283497E-3"/>
    <x v="0"/>
    <s v="PAID"/>
    <s v="-"/>
    <s v="PAID"/>
    <m/>
    <m/>
    <s v="CAVA"/>
    <m/>
    <s v="-"/>
    <m/>
    <s v="MODEL COLONY"/>
    <m/>
    <m/>
    <m/>
    <n v="11448"/>
    <n v="47048"/>
    <n v="57"/>
    <n v="55"/>
    <s v="STABLE"/>
    <m/>
    <m/>
    <m/>
    <m/>
    <s v="REGULAR"/>
    <s v="MH12XJ6244"/>
    <s v="AMPERE MAGNUS LT"/>
    <d v="2024-10-14T00:00:00"/>
    <n v="36"/>
    <x v="1"/>
    <x v="1"/>
    <m/>
    <m/>
    <m/>
    <m/>
    <m/>
    <m/>
    <m/>
    <m/>
    <m/>
    <m/>
    <m/>
    <m/>
    <m/>
    <m/>
    <m/>
    <m/>
    <m/>
    <m/>
    <m/>
    <m/>
    <m/>
    <m/>
    <m/>
    <m/>
    <m/>
    <m/>
    <m/>
    <m/>
    <m/>
    <m/>
    <m/>
    <m/>
    <m/>
    <m/>
    <m/>
    <m/>
    <m/>
    <m/>
    <m/>
    <m/>
    <n v="1"/>
    <m/>
    <m/>
    <m/>
    <m/>
    <m/>
    <m/>
    <m/>
    <m/>
    <m/>
    <m/>
    <m/>
    <m/>
    <m/>
    <m/>
    <m/>
    <m/>
    <m/>
    <m/>
    <m/>
    <m/>
    <m/>
    <m/>
    <m/>
    <m/>
    <m/>
    <m/>
    <m/>
    <m/>
    <m/>
    <m/>
    <m/>
    <m/>
    <m/>
    <m/>
    <m/>
    <m/>
    <m/>
    <m/>
    <m/>
    <m/>
    <m/>
    <m/>
    <m/>
    <m/>
    <m/>
    <m/>
    <m/>
    <m/>
    <m/>
    <m/>
    <m/>
    <m/>
    <m/>
    <x v="0"/>
    <x v="0"/>
    <s v="DUWT0014"/>
    <m/>
    <m/>
    <m/>
    <m/>
    <m/>
    <m/>
    <m/>
    <m/>
    <m/>
    <m/>
    <n v="3012"/>
    <n v="8978"/>
  </r>
  <r>
    <n v="460516801"/>
    <s v="ALIM AMIR PATHAN"/>
    <s v="COLLECT"/>
    <x v="12"/>
    <n v="3100"/>
    <m/>
    <m/>
    <m/>
    <n v="2999"/>
    <n v="2767.99"/>
    <n v="2819.99"/>
    <n v="2666.99"/>
    <x v="0"/>
    <x v="0"/>
    <x v="0"/>
    <x v="10"/>
    <n v="46826.29"/>
    <n v="52"/>
    <n v="0"/>
    <n v="4835"/>
    <s v="11.06.26"/>
    <n v="3.3264416617664716E-2"/>
    <n v="2.4663270725373307E-3"/>
    <x v="0"/>
    <s v="PTP"/>
    <s v="PAID"/>
    <s v="PTP"/>
    <m/>
    <n v="25"/>
    <s v="CAVNA"/>
    <m/>
    <s v="-"/>
    <m/>
    <s v="RAJURI"/>
    <m/>
    <m/>
    <m/>
    <n v="2767.99"/>
    <n v="46826.29"/>
    <n v="26"/>
    <n v="25"/>
    <s v="STABLE"/>
    <m/>
    <m/>
    <m/>
    <m/>
    <s v="REGULAR"/>
    <s v="MH14LD4719"/>
    <s v="TVS JUPITER 125 DISC"/>
    <d v="2023-11-07T00:00:00"/>
    <n v="48"/>
    <x v="0"/>
    <x v="0"/>
    <m/>
    <m/>
    <m/>
    <m/>
    <m/>
    <m/>
    <m/>
    <n v="1"/>
    <m/>
    <m/>
    <m/>
    <m/>
    <m/>
    <m/>
    <m/>
    <m/>
    <m/>
    <m/>
    <m/>
    <m/>
    <m/>
    <m/>
    <m/>
    <m/>
    <m/>
    <m/>
    <m/>
    <m/>
    <m/>
    <m/>
    <m/>
    <m/>
    <m/>
    <m/>
    <m/>
    <m/>
    <m/>
    <m/>
    <m/>
    <m/>
    <m/>
    <m/>
    <m/>
    <m/>
    <m/>
    <m/>
    <m/>
    <m/>
    <m/>
    <m/>
    <m/>
    <m/>
    <m/>
    <m/>
    <m/>
    <m/>
    <m/>
    <m/>
    <m/>
    <m/>
    <m/>
    <m/>
    <m/>
    <m/>
    <m/>
    <m/>
    <m/>
    <m/>
    <m/>
    <m/>
    <m/>
    <m/>
    <m/>
    <n v="2"/>
    <m/>
    <m/>
    <m/>
    <m/>
    <m/>
    <m/>
    <m/>
    <m/>
    <m/>
    <m/>
    <m/>
    <m/>
    <m/>
    <m/>
    <m/>
    <m/>
    <m/>
    <m/>
    <m/>
    <m/>
    <x v="1"/>
    <x v="0"/>
    <s v="ZBHT0021"/>
    <s v="k6SGsYbVpEIc"/>
    <s v="Allocated"/>
    <s v="Promise To Pay (PTP)"/>
    <s v="Ptp"/>
    <d v="2026-07-21T00:00:00"/>
    <m/>
    <m/>
    <m/>
    <m/>
    <m/>
    <n v="2819.99"/>
    <n v="5766.99"/>
  </r>
  <r>
    <n v="464050687"/>
    <s v="BHARAT NIMBA RENGADE"/>
    <m/>
    <x v="2"/>
    <m/>
    <m/>
    <m/>
    <m/>
    <n v="5587"/>
    <n v="33319.35"/>
    <n v="6653.3499999999985"/>
    <n v="38906.35"/>
    <x v="5"/>
    <x v="1"/>
    <x v="1"/>
    <x v="10"/>
    <n v="46757"/>
    <n v="1269"/>
    <n v="0"/>
    <n v="2700"/>
    <s v="FLOW"/>
    <n v="0.65965491457513292"/>
    <n v="2.0437594794114458E-2"/>
    <x v="1"/>
    <s v="NC"/>
    <s v="NC"/>
    <s v="NC"/>
    <s v="Shifted"/>
    <m/>
    <s v="CNAVNA"/>
    <m/>
    <s v="ELG"/>
    <m/>
    <s v="JUNNAR"/>
    <m/>
    <m/>
    <m/>
    <n v="33319.35"/>
    <n v="46757"/>
    <n v="177"/>
    <n v="206"/>
    <s v="FLOW"/>
    <m/>
    <m/>
    <m/>
    <m/>
    <s v="NPA"/>
    <s v="MH14LV4656"/>
    <s v="FZS V4"/>
    <d v="2024-09-17T00:00:00"/>
    <n v="24"/>
    <x v="0"/>
    <x v="0"/>
    <m/>
    <m/>
    <m/>
    <m/>
    <m/>
    <m/>
    <m/>
    <m/>
    <m/>
    <m/>
    <m/>
    <m/>
    <m/>
    <m/>
    <m/>
    <m/>
    <m/>
    <m/>
    <m/>
    <m/>
    <m/>
    <m/>
    <m/>
    <m/>
    <m/>
    <m/>
    <m/>
    <m/>
    <m/>
    <m/>
    <m/>
    <n v="1"/>
    <m/>
    <m/>
    <m/>
    <m/>
    <m/>
    <m/>
    <m/>
    <m/>
    <m/>
    <m/>
    <m/>
    <m/>
    <m/>
    <m/>
    <m/>
    <m/>
    <m/>
    <m/>
    <m/>
    <m/>
    <m/>
    <m/>
    <m/>
    <m/>
    <m/>
    <m/>
    <m/>
    <m/>
    <m/>
    <m/>
    <m/>
    <m/>
    <m/>
    <m/>
    <m/>
    <m/>
    <m/>
    <m/>
    <m/>
    <m/>
    <m/>
    <m/>
    <m/>
    <m/>
    <m/>
    <m/>
    <m/>
    <m/>
    <m/>
    <m/>
    <m/>
    <m/>
    <m/>
    <m/>
    <m/>
    <m/>
    <m/>
    <m/>
    <m/>
    <m/>
    <m/>
    <m/>
    <x v="0"/>
    <x v="0"/>
    <s v="ZBHT0021"/>
    <s v="Go7_hq2LK7"/>
    <s v="Allocated"/>
    <e v="#N/A"/>
    <e v="#N/A"/>
    <e v="#N/A"/>
    <m/>
    <m/>
    <m/>
    <m/>
    <m/>
    <n v="6653.3499999999985"/>
    <n v="38906.35"/>
  </r>
  <r>
    <n v="465762771"/>
    <s v="ASHIM SAIKIA"/>
    <s v="ONLINE"/>
    <x v="7"/>
    <n v="4968"/>
    <m/>
    <m/>
    <m/>
    <n v="4727"/>
    <n v="4523"/>
    <n v="4640"/>
    <n v="4282"/>
    <x v="0"/>
    <x v="0"/>
    <x v="0"/>
    <x v="5"/>
    <n v="46707"/>
    <n v="117"/>
    <n v="0"/>
    <n v="3600"/>
    <s v="19.06.26"/>
    <n v="5.6323077284470134E-2"/>
    <n v="2.4600441029387788E-3"/>
    <x v="0"/>
    <s v="PAID"/>
    <s v="NC"/>
    <s v="PAID"/>
    <m/>
    <m/>
    <m/>
    <m/>
    <s v="-"/>
    <m/>
    <s v="NANEKAR WADI"/>
    <m/>
    <m/>
    <m/>
    <n v="4523"/>
    <n v="46707"/>
    <n v="26"/>
    <n v="25"/>
    <s v="STABLE"/>
    <m/>
    <m/>
    <m/>
    <m/>
    <s v="REGULAR"/>
    <s v="MH14MG6130"/>
    <s v="TVS RAIDER SMARTXONNECT"/>
    <d v="2025-03-24T00:00:00"/>
    <n v="24"/>
    <x v="0"/>
    <x v="0"/>
    <m/>
    <m/>
    <m/>
    <m/>
    <m/>
    <m/>
    <m/>
    <m/>
    <m/>
    <m/>
    <n v="1"/>
    <m/>
    <m/>
    <m/>
    <m/>
    <m/>
    <m/>
    <m/>
    <m/>
    <m/>
    <m/>
    <m/>
    <m/>
    <m/>
    <m/>
    <m/>
    <m/>
    <m/>
    <m/>
    <m/>
    <m/>
    <m/>
    <m/>
    <m/>
    <m/>
    <m/>
    <m/>
    <m/>
    <m/>
    <m/>
    <m/>
    <m/>
    <m/>
    <m/>
    <m/>
    <m/>
    <m/>
    <m/>
    <m/>
    <m/>
    <m/>
    <m/>
    <m/>
    <m/>
    <m/>
    <m/>
    <m/>
    <m/>
    <m/>
    <m/>
    <m/>
    <m/>
    <m/>
    <m/>
    <m/>
    <m/>
    <m/>
    <m/>
    <m/>
    <m/>
    <m/>
    <m/>
    <m/>
    <m/>
    <m/>
    <m/>
    <m/>
    <m/>
    <m/>
    <m/>
    <m/>
    <m/>
    <m/>
    <m/>
    <m/>
    <m/>
    <m/>
    <m/>
    <m/>
    <m/>
    <m/>
    <m/>
    <m/>
    <m/>
    <x v="0"/>
    <x v="0"/>
    <s v="DUWT0017"/>
    <s v="APG1EgdZybz"/>
    <s v="Allocated"/>
    <s v="Shifted (NC_SFTD)"/>
    <s v="As per room mate customer shifted from residence "/>
    <d v="2026-07-04T00:00:00"/>
    <m/>
    <m/>
    <m/>
    <m/>
    <m/>
    <n v="4640"/>
    <n v="9250"/>
  </r>
  <r>
    <n v="463864554"/>
    <s v="BALKRUSHNA MANIK SHELAR"/>
    <s v="ONLINE"/>
    <x v="10"/>
    <n v="3500"/>
    <m/>
    <m/>
    <m/>
    <n v="3255"/>
    <n v="6322"/>
    <n v="3366"/>
    <n v="6077"/>
    <x v="1"/>
    <x v="0"/>
    <x v="0"/>
    <x v="9"/>
    <n v="46677"/>
    <n v="299"/>
    <n v="0"/>
    <n v="6737"/>
    <s v="13.06.26 22.06.26"/>
    <n v="7.0847795100107774E-2"/>
    <n v="8.6786669753456148E-3"/>
    <x v="0"/>
    <s v="PTP"/>
    <s v="PAID"/>
    <s v="PTP"/>
    <m/>
    <n v="22"/>
    <s v="CAVA"/>
    <m/>
    <s v="-"/>
    <m/>
    <s v="NHAVARA"/>
    <m/>
    <m/>
    <m/>
    <n v="6322"/>
    <n v="46677"/>
    <n v="57"/>
    <n v="86"/>
    <s v="FLOW"/>
    <m/>
    <m/>
    <m/>
    <m/>
    <s v="REGULAR"/>
    <s v="MH12XV2835"/>
    <s v="DESTINI 125 XTEC"/>
    <d v="2024-08-26T00:00:00"/>
    <n v="36"/>
    <x v="0"/>
    <x v="0"/>
    <m/>
    <m/>
    <m/>
    <m/>
    <m/>
    <m/>
    <m/>
    <m/>
    <m/>
    <m/>
    <n v="1"/>
    <m/>
    <m/>
    <m/>
    <m/>
    <m/>
    <m/>
    <m/>
    <m/>
    <m/>
    <m/>
    <m/>
    <m/>
    <m/>
    <m/>
    <m/>
    <m/>
    <m/>
    <m/>
    <m/>
    <m/>
    <m/>
    <m/>
    <m/>
    <m/>
    <m/>
    <m/>
    <m/>
    <m/>
    <m/>
    <m/>
    <m/>
    <m/>
    <m/>
    <m/>
    <m/>
    <m/>
    <m/>
    <m/>
    <m/>
    <m/>
    <m/>
    <m/>
    <m/>
    <m/>
    <m/>
    <m/>
    <m/>
    <m/>
    <m/>
    <m/>
    <m/>
    <m/>
    <m/>
    <m/>
    <m/>
    <m/>
    <m/>
    <m/>
    <m/>
    <m/>
    <m/>
    <m/>
    <m/>
    <m/>
    <m/>
    <m/>
    <m/>
    <m/>
    <m/>
    <m/>
    <m/>
    <m/>
    <m/>
    <m/>
    <m/>
    <m/>
    <m/>
    <m/>
    <m/>
    <m/>
    <m/>
    <m/>
    <m/>
    <x v="0"/>
    <x v="0"/>
    <s v="ZBHT0024"/>
    <s v="k2HFeo5Aaz"/>
    <s v="Allocated"/>
    <s v="Left Message (LMCB)"/>
    <s v="Meet wife "/>
    <d v="2026-07-04T00:00:00"/>
    <m/>
    <m/>
    <m/>
    <m/>
    <m/>
    <n v="3366"/>
    <n v="9577"/>
  </r>
  <r>
    <n v="463739181"/>
    <s v="SHIVAJI NIVRUTTI WATORE"/>
    <s v="BRANCH"/>
    <x v="9"/>
    <n v="3514"/>
    <m/>
    <m/>
    <m/>
    <n v="3514"/>
    <n v="2968"/>
    <n v="3138"/>
    <n v="2968"/>
    <x v="0"/>
    <x v="0"/>
    <x v="0"/>
    <x v="4"/>
    <n v="46305"/>
    <n v="170"/>
    <n v="0"/>
    <n v="3915.64"/>
    <s v="03.06.26 16.06.26 23.06.26"/>
    <n v="3.9517958567376922E-2"/>
    <n v="2.4388708798805349E-3"/>
    <x v="0"/>
    <s v="PTP"/>
    <s v="PAID"/>
    <s v="PTP"/>
    <m/>
    <n v="22"/>
    <s v="CAVA"/>
    <m/>
    <s v="-"/>
    <m/>
    <s v="BHOR"/>
    <m/>
    <m/>
    <m/>
    <n v="7053.64"/>
    <n v="46305"/>
    <n v="26"/>
    <n v="25"/>
    <s v="STABLE"/>
    <m/>
    <m/>
    <m/>
    <m/>
    <s v="REGULAR"/>
    <s v="MH38AG9448"/>
    <s v="SPLENDOR PLUS I3S DRSC FI"/>
    <d v="2024-08-13T00:00:00"/>
    <n v="36"/>
    <x v="1"/>
    <x v="1"/>
    <m/>
    <m/>
    <m/>
    <m/>
    <m/>
    <m/>
    <m/>
    <m/>
    <m/>
    <m/>
    <m/>
    <m/>
    <m/>
    <m/>
    <m/>
    <m/>
    <m/>
    <m/>
    <m/>
    <m/>
    <m/>
    <m/>
    <m/>
    <m/>
    <m/>
    <m/>
    <m/>
    <m/>
    <m/>
    <m/>
    <m/>
    <m/>
    <m/>
    <m/>
    <m/>
    <m/>
    <m/>
    <n v="1"/>
    <m/>
    <m/>
    <m/>
    <m/>
    <m/>
    <m/>
    <m/>
    <m/>
    <m/>
    <m/>
    <m/>
    <m/>
    <m/>
    <m/>
    <m/>
    <m/>
    <m/>
    <m/>
    <m/>
    <m/>
    <m/>
    <m/>
    <m/>
    <m/>
    <m/>
    <m/>
    <m/>
    <m/>
    <m/>
    <m/>
    <m/>
    <m/>
    <m/>
    <m/>
    <m/>
    <m/>
    <m/>
    <m/>
    <m/>
    <m/>
    <m/>
    <m/>
    <m/>
    <m/>
    <m/>
    <m/>
    <m/>
    <m/>
    <m/>
    <m/>
    <m/>
    <m/>
    <m/>
    <m/>
    <m/>
    <m/>
    <x v="0"/>
    <x v="0"/>
    <s v="DUWT0011"/>
    <m/>
    <m/>
    <m/>
    <m/>
    <m/>
    <m/>
    <m/>
    <m/>
    <m/>
    <m/>
    <n v="3138"/>
    <n v="6482"/>
  </r>
  <r>
    <n v="463886724"/>
    <s v="RUSHIKESH SUNIL MOHITE"/>
    <s v="ONLINE"/>
    <x v="17"/>
    <n v="30"/>
    <m/>
    <m/>
    <m/>
    <n v="5002"/>
    <n v="4928"/>
    <n v="5002"/>
    <n v="9900"/>
    <x v="0"/>
    <x v="2"/>
    <x v="0"/>
    <x v="9"/>
    <n v="46181"/>
    <n v="74"/>
    <n v="0"/>
    <n v="900"/>
    <s v="15.06.26"/>
    <n v="2.902249568639088E-2"/>
    <n v="2.4323398359521213E-3"/>
    <x v="2"/>
    <s v="PAID"/>
    <s v="PAID"/>
    <s v="PAID"/>
    <m/>
    <m/>
    <m/>
    <m/>
    <s v="-"/>
    <m/>
    <s v="SHIRUR"/>
    <m/>
    <m/>
    <m/>
    <n v="4928"/>
    <n v="46181"/>
    <n v="26"/>
    <n v="0"/>
    <s v="RB"/>
    <m/>
    <m/>
    <m/>
    <m/>
    <s v="REGULAR"/>
    <s v="MH16DN0975"/>
    <s v="TVS RAIDER DISC"/>
    <d v="2024-08-29T00:00:00"/>
    <n v="30"/>
    <x v="0"/>
    <x v="0"/>
    <m/>
    <m/>
    <m/>
    <m/>
    <m/>
    <m/>
    <m/>
    <m/>
    <m/>
    <m/>
    <m/>
    <m/>
    <m/>
    <m/>
    <m/>
    <m/>
    <m/>
    <m/>
    <m/>
    <m/>
    <m/>
    <m/>
    <m/>
    <m/>
    <m/>
    <m/>
    <m/>
    <m/>
    <m/>
    <m/>
    <m/>
    <m/>
    <m/>
    <m/>
    <m/>
    <m/>
    <m/>
    <m/>
    <m/>
    <m/>
    <m/>
    <m/>
    <m/>
    <m/>
    <m/>
    <m/>
    <m/>
    <m/>
    <m/>
    <m/>
    <m/>
    <m/>
    <m/>
    <m/>
    <m/>
    <m/>
    <m/>
    <m/>
    <m/>
    <m/>
    <m/>
    <m/>
    <m/>
    <m/>
    <m/>
    <m/>
    <m/>
    <m/>
    <m/>
    <m/>
    <m/>
    <m/>
    <m/>
    <m/>
    <m/>
    <m/>
    <m/>
    <m/>
    <m/>
    <m/>
    <m/>
    <m/>
    <m/>
    <m/>
    <m/>
    <m/>
    <m/>
    <m/>
    <m/>
    <m/>
    <m/>
    <n v="1"/>
    <m/>
    <m/>
    <x v="0"/>
    <x v="0"/>
    <s v="ZBHT0024"/>
    <e v="#N/A"/>
    <s v="Allocated"/>
    <e v="#N/A"/>
    <e v="#N/A"/>
    <e v="#N/A"/>
    <m/>
    <m/>
    <m/>
    <m/>
    <m/>
    <n v="5002"/>
    <n v="9930"/>
  </r>
  <r>
    <n v="462463887"/>
    <s v="SHAM PANDHRINATH CHAWAN"/>
    <s v="ONLINE"/>
    <x v="6"/>
    <n v="3750"/>
    <m/>
    <m/>
    <m/>
    <n v="3672"/>
    <n v="3665"/>
    <n v="3725"/>
    <n v="3587"/>
    <x v="0"/>
    <x v="0"/>
    <x v="0"/>
    <x v="11"/>
    <n v="46121"/>
    <n v="60"/>
    <n v="0"/>
    <n v="4175"/>
    <s v="08.06.26"/>
    <n v="3.6927942072108248E-2"/>
    <n v="2.4291796534061149E-3"/>
    <x v="0"/>
    <s v="PAID"/>
    <s v="PTP"/>
    <s v="PAID"/>
    <m/>
    <m/>
    <s v="CAVA"/>
    <m/>
    <s v="-"/>
    <m/>
    <s v="MAHALUNGE"/>
    <m/>
    <m/>
    <m/>
    <n v="3665"/>
    <n v="46121"/>
    <n v="26"/>
    <n v="25"/>
    <s v="STABLE"/>
    <m/>
    <m/>
    <m/>
    <m/>
    <s v="NPA"/>
    <s v="MH14LM6881"/>
    <s v="TVS RAIDER DISC"/>
    <d v="2024-04-05T00:00:00"/>
    <n v="39"/>
    <x v="0"/>
    <x v="0"/>
    <m/>
    <m/>
    <m/>
    <m/>
    <m/>
    <m/>
    <m/>
    <m/>
    <m/>
    <m/>
    <m/>
    <m/>
    <m/>
    <m/>
    <m/>
    <m/>
    <m/>
    <m/>
    <m/>
    <m/>
    <m/>
    <m/>
    <m/>
    <m/>
    <m/>
    <m/>
    <m/>
    <m/>
    <m/>
    <m/>
    <m/>
    <m/>
    <m/>
    <m/>
    <m/>
    <m/>
    <m/>
    <m/>
    <m/>
    <m/>
    <m/>
    <m/>
    <m/>
    <m/>
    <m/>
    <m/>
    <m/>
    <m/>
    <m/>
    <m/>
    <m/>
    <m/>
    <m/>
    <m/>
    <m/>
    <m/>
    <m/>
    <m/>
    <m/>
    <m/>
    <m/>
    <m/>
    <m/>
    <m/>
    <m/>
    <m/>
    <m/>
    <m/>
    <m/>
    <m/>
    <m/>
    <m/>
    <m/>
    <m/>
    <m/>
    <m/>
    <m/>
    <m/>
    <m/>
    <m/>
    <m/>
    <m/>
    <m/>
    <m/>
    <m/>
    <m/>
    <m/>
    <m/>
    <m/>
    <m/>
    <m/>
    <m/>
    <m/>
    <m/>
    <x v="5"/>
    <x v="1"/>
    <s v="ZBHT0010"/>
    <s v="BoqPo5ttm7"/>
    <s v="Allocated"/>
    <e v="#N/A"/>
    <e v="#N/A"/>
    <e v="#N/A"/>
    <m/>
    <m/>
    <m/>
    <m/>
    <m/>
    <n v="3725"/>
    <n v="7337"/>
  </r>
  <r>
    <n v="461348532"/>
    <s v="MAHESH DATTATRAY DAHATONDE"/>
    <m/>
    <x v="2"/>
    <m/>
    <m/>
    <m/>
    <s v="BANK RB 27"/>
    <n v="6122"/>
    <n v="6122"/>
    <n v="6188"/>
    <n v="12244"/>
    <x v="0"/>
    <x v="2"/>
    <x v="1"/>
    <x v="18"/>
    <n v="46040"/>
    <n v="66"/>
    <n v="0"/>
    <n v="450"/>
    <s v="-"/>
    <n v="1"/>
    <n v="2.4249134069690061E-3"/>
    <x v="2"/>
    <s v="PAID"/>
    <s v="-"/>
    <s v="OS"/>
    <s v="Customer at village"/>
    <m/>
    <m/>
    <m/>
    <s v="-"/>
    <m/>
    <s v="KESNAND"/>
    <m/>
    <m/>
    <m/>
    <n v="6122"/>
    <n v="46040"/>
    <n v="26"/>
    <n v="0"/>
    <s v="RB"/>
    <m/>
    <m/>
    <m/>
    <m/>
    <s v="REGULAR"/>
    <s v="MH12WH8707"/>
    <s v="HONDA CB 200 X"/>
    <d v="2024-01-02T00:00:00"/>
    <n v="36"/>
    <x v="0"/>
    <x v="1"/>
    <m/>
    <m/>
    <m/>
    <m/>
    <m/>
    <m/>
    <m/>
    <m/>
    <m/>
    <m/>
    <m/>
    <m/>
    <m/>
    <m/>
    <m/>
    <m/>
    <m/>
    <m/>
    <m/>
    <m/>
    <m/>
    <m/>
    <n v="1"/>
    <m/>
    <m/>
    <m/>
    <m/>
    <m/>
    <m/>
    <m/>
    <m/>
    <n v="1"/>
    <m/>
    <m/>
    <m/>
    <m/>
    <m/>
    <m/>
    <m/>
    <m/>
    <m/>
    <m/>
    <m/>
    <m/>
    <m/>
    <m/>
    <m/>
    <m/>
    <m/>
    <m/>
    <m/>
    <m/>
    <n v="1"/>
    <m/>
    <m/>
    <m/>
    <m/>
    <m/>
    <n v="1"/>
    <m/>
    <m/>
    <m/>
    <m/>
    <m/>
    <m/>
    <m/>
    <m/>
    <m/>
    <m/>
    <m/>
    <m/>
    <m/>
    <m/>
    <m/>
    <m/>
    <m/>
    <m/>
    <m/>
    <m/>
    <m/>
    <m/>
    <m/>
    <m/>
    <m/>
    <m/>
    <m/>
    <m/>
    <m/>
    <m/>
    <m/>
    <m/>
    <m/>
    <m/>
    <m/>
    <x v="4"/>
    <x v="0"/>
    <s v="DUWT0021"/>
    <s v="Ao0rOULy6v1"/>
    <s v="Allocated"/>
    <s v="Door Locked (NC_DL)"/>
    <s v="Customer office is door lock"/>
    <d v="2026-07-08T00:00:00"/>
    <m/>
    <m/>
    <m/>
    <m/>
    <m/>
    <n v="6188"/>
    <n v="12244"/>
  </r>
  <r>
    <n v="457165708"/>
    <s v="SANGRAM ANKUSH PARKHANDE"/>
    <m/>
    <x v="2"/>
    <m/>
    <m/>
    <m/>
    <s v="BANK RB 27"/>
    <n v="4948"/>
    <n v="4948"/>
    <n v="4966"/>
    <n v="9896"/>
    <x v="0"/>
    <x v="2"/>
    <x v="1"/>
    <x v="4"/>
    <n v="45936.17"/>
    <n v="18"/>
    <n v="0"/>
    <n v="450"/>
    <s v="-"/>
    <n v="3.9203188917049624E-2"/>
    <n v="2.419444711073142E-3"/>
    <x v="2"/>
    <s v="PAID"/>
    <s v="-"/>
    <s v="NITP"/>
    <s v="Financail problem"/>
    <m/>
    <s v="CAVA"/>
    <m/>
    <s v="-"/>
    <m/>
    <s v="BHOR"/>
    <m/>
    <m/>
    <m/>
    <n v="5416"/>
    <n v="45936.17"/>
    <n v="26"/>
    <n v="0"/>
    <s v="RB"/>
    <m/>
    <m/>
    <m/>
    <m/>
    <s v="REGULAR"/>
    <s v="MH12VH2865"/>
    <s v="RE BULLET 350 EFI BLACK"/>
    <d v="2023-03-10T00:00:00"/>
    <n v="48"/>
    <x v="1"/>
    <x v="1"/>
    <m/>
    <m/>
    <m/>
    <m/>
    <m/>
    <m/>
    <m/>
    <m/>
    <m/>
    <m/>
    <m/>
    <m/>
    <m/>
    <m/>
    <m/>
    <m/>
    <m/>
    <m/>
    <m/>
    <m/>
    <m/>
    <m/>
    <m/>
    <m/>
    <m/>
    <m/>
    <m/>
    <m/>
    <m/>
    <m/>
    <m/>
    <m/>
    <m/>
    <m/>
    <m/>
    <m/>
    <m/>
    <n v="1"/>
    <m/>
    <m/>
    <m/>
    <m/>
    <m/>
    <m/>
    <m/>
    <m/>
    <m/>
    <m/>
    <m/>
    <m/>
    <m/>
    <m/>
    <m/>
    <m/>
    <m/>
    <m/>
    <m/>
    <m/>
    <m/>
    <m/>
    <m/>
    <m/>
    <m/>
    <m/>
    <m/>
    <m/>
    <m/>
    <m/>
    <m/>
    <m/>
    <m/>
    <m/>
    <m/>
    <m/>
    <m/>
    <m/>
    <m/>
    <m/>
    <m/>
    <m/>
    <m/>
    <m/>
    <m/>
    <m/>
    <m/>
    <m/>
    <m/>
    <m/>
    <m/>
    <m/>
    <m/>
    <m/>
    <m/>
    <m/>
    <x v="0"/>
    <x v="0"/>
    <s v="DUWT0011"/>
    <m/>
    <m/>
    <m/>
    <m/>
    <m/>
    <m/>
    <m/>
    <m/>
    <m/>
    <m/>
    <n v="4966"/>
    <n v="9896"/>
  </r>
  <r>
    <n v="462848842"/>
    <s v="RAMESH MANIK RAUT"/>
    <s v="ONLINE"/>
    <x v="12"/>
    <n v="4403"/>
    <m/>
    <m/>
    <m/>
    <n v="4230"/>
    <n v="3938"/>
    <n v="4053"/>
    <n v="3765"/>
    <x v="0"/>
    <x v="0"/>
    <x v="0"/>
    <x v="0"/>
    <n v="45845"/>
    <n v="115"/>
    <n v="0"/>
    <n v="5850"/>
    <s v="26.06.26"/>
    <n v="1.5792821170150524E-2"/>
    <n v="2.4146428136944849E-3"/>
    <x v="0"/>
    <s v="PTP"/>
    <s v="PTP"/>
    <s v="PTP"/>
    <m/>
    <n v="21"/>
    <s v="CAVA"/>
    <m/>
    <s v="-"/>
    <m/>
    <s v="THERGAON"/>
    <m/>
    <m/>
    <m/>
    <n v="9903"/>
    <n v="45845"/>
    <n v="26"/>
    <n v="25"/>
    <s v="STABLE"/>
    <m/>
    <m/>
    <m/>
    <m/>
    <s v="-"/>
    <s v="MH14LR6917"/>
    <s v="AMPERE PRIMUS"/>
    <d v="2024-05-09T00:00:00"/>
    <n v="36"/>
    <x v="2"/>
    <x v="0"/>
    <m/>
    <m/>
    <m/>
    <m/>
    <m/>
    <m/>
    <m/>
    <m/>
    <m/>
    <m/>
    <m/>
    <m/>
    <m/>
    <m/>
    <m/>
    <m/>
    <m/>
    <m/>
    <m/>
    <m/>
    <m/>
    <m/>
    <m/>
    <m/>
    <m/>
    <m/>
    <m/>
    <m/>
    <m/>
    <m/>
    <m/>
    <m/>
    <m/>
    <m/>
    <m/>
    <m/>
    <m/>
    <m/>
    <m/>
    <m/>
    <m/>
    <m/>
    <m/>
    <m/>
    <m/>
    <m/>
    <m/>
    <m/>
    <m/>
    <m/>
    <m/>
    <m/>
    <m/>
    <m/>
    <m/>
    <m/>
    <m/>
    <m/>
    <m/>
    <m/>
    <m/>
    <m/>
    <m/>
    <m/>
    <m/>
    <m/>
    <m/>
    <m/>
    <m/>
    <m/>
    <m/>
    <m/>
    <m/>
    <m/>
    <m/>
    <m/>
    <m/>
    <m/>
    <m/>
    <m/>
    <m/>
    <m/>
    <m/>
    <m/>
    <m/>
    <m/>
    <m/>
    <m/>
    <m/>
    <m/>
    <m/>
    <n v="1"/>
    <m/>
    <m/>
    <x v="0"/>
    <x v="0"/>
    <s v="ZBHT0011"/>
    <e v="#N/A"/>
    <s v="Allocated"/>
    <e v="#N/A"/>
    <e v="#N/A"/>
    <e v="#N/A"/>
    <m/>
    <m/>
    <m/>
    <m/>
    <m/>
    <n v="4053"/>
    <n v="8168"/>
  </r>
  <r>
    <n v="465424893"/>
    <s v="YASH UDAY GUPTA"/>
    <m/>
    <x v="2"/>
    <m/>
    <m/>
    <m/>
    <s v="BANK RB 20"/>
    <n v="15705"/>
    <n v="15705"/>
    <n v="15890"/>
    <n v="31410"/>
    <x v="0"/>
    <x v="2"/>
    <x v="1"/>
    <x v="2"/>
    <n v="45811"/>
    <n v="185"/>
    <n v="0"/>
    <n v="2700"/>
    <s v="-"/>
    <n v="4.9498025773116676E-2"/>
    <n v="2.4128520435850813E-3"/>
    <x v="2"/>
    <s v="PAID"/>
    <s v="-"/>
    <s v="PAID"/>
    <m/>
    <m/>
    <m/>
    <m/>
    <s v="-"/>
    <m/>
    <s v="MOSHI"/>
    <m/>
    <m/>
    <m/>
    <n v="15705"/>
    <n v="45811"/>
    <n v="26"/>
    <n v="0"/>
    <s v="RB"/>
    <m/>
    <m/>
    <m/>
    <m/>
    <s v="REGULAR"/>
    <s v="MH14MD7113"/>
    <s v="METEOR 350 STELLAR BLACK"/>
    <d v="2025-02-05T00:00:00"/>
    <n v="18"/>
    <x v="0"/>
    <x v="1"/>
    <m/>
    <m/>
    <m/>
    <m/>
    <m/>
    <m/>
    <m/>
    <m/>
    <m/>
    <m/>
    <m/>
    <m/>
    <m/>
    <m/>
    <m/>
    <m/>
    <m/>
    <m/>
    <m/>
    <m/>
    <m/>
    <m/>
    <m/>
    <m/>
    <m/>
    <n v="1"/>
    <m/>
    <m/>
    <m/>
    <m/>
    <m/>
    <m/>
    <m/>
    <m/>
    <m/>
    <m/>
    <m/>
    <m/>
    <m/>
    <m/>
    <m/>
    <m/>
    <m/>
    <m/>
    <m/>
    <m/>
    <m/>
    <m/>
    <m/>
    <m/>
    <m/>
    <m/>
    <m/>
    <m/>
    <m/>
    <m/>
    <m/>
    <m/>
    <m/>
    <m/>
    <m/>
    <m/>
    <m/>
    <m/>
    <m/>
    <m/>
    <m/>
    <m/>
    <m/>
    <m/>
    <m/>
    <m/>
    <m/>
    <m/>
    <m/>
    <m/>
    <m/>
    <m/>
    <m/>
    <m/>
    <m/>
    <m/>
    <m/>
    <m/>
    <m/>
    <m/>
    <m/>
    <m/>
    <m/>
    <m/>
    <m/>
    <m/>
    <m/>
    <m/>
    <x v="0"/>
    <x v="0"/>
    <s v="ZBHT0009"/>
    <s v="kofO534rSNm"/>
    <s v="Allocated"/>
    <e v="#N/A"/>
    <e v="#N/A"/>
    <e v="#N/A"/>
    <m/>
    <m/>
    <m/>
    <m/>
    <m/>
    <n v="15890"/>
    <n v="31410"/>
  </r>
  <r>
    <n v="463888060"/>
    <s v="BHEGADE AKASH ANKUSH"/>
    <m/>
    <x v="2"/>
    <m/>
    <m/>
    <m/>
    <m/>
    <n v="3150"/>
    <n v="6300"/>
    <n v="3317"/>
    <n v="9450"/>
    <x v="1"/>
    <x v="1"/>
    <x v="1"/>
    <x v="12"/>
    <n v="45640"/>
    <n v="167"/>
    <n v="0"/>
    <n v="5844"/>
    <s v="30.06.26"/>
    <n v="0.119864203627116"/>
    <n v="8.4858572906308001E-3"/>
    <x v="1"/>
    <s v="NC"/>
    <s v="NC"/>
    <s v="NC"/>
    <s v="Add not found"/>
    <m/>
    <s v="CNAVNA"/>
    <m/>
    <s v="-"/>
    <m/>
    <s v="PIRANGUT"/>
    <m/>
    <m/>
    <m/>
    <n v="6300"/>
    <n v="45640"/>
    <n v="57"/>
    <n v="86"/>
    <s v="FLOW"/>
    <m/>
    <m/>
    <m/>
    <m/>
    <s v="REGULAR"/>
    <s v="MH12XC6756"/>
    <s v="BAJAJ CHETAK 2901 STANDARD"/>
    <d v="2024-08-29T00:00:00"/>
    <n v="36"/>
    <x v="0"/>
    <x v="0"/>
    <m/>
    <m/>
    <m/>
    <m/>
    <m/>
    <m/>
    <m/>
    <m/>
    <m/>
    <m/>
    <m/>
    <m/>
    <m/>
    <m/>
    <m/>
    <m/>
    <m/>
    <m/>
    <m/>
    <n v="1"/>
    <m/>
    <m/>
    <n v="1"/>
    <m/>
    <m/>
    <m/>
    <m/>
    <m/>
    <m/>
    <m/>
    <m/>
    <m/>
    <m/>
    <m/>
    <m/>
    <m/>
    <m/>
    <m/>
    <m/>
    <m/>
    <m/>
    <m/>
    <m/>
    <m/>
    <m/>
    <m/>
    <m/>
    <m/>
    <m/>
    <m/>
    <m/>
    <m/>
    <m/>
    <m/>
    <m/>
    <m/>
    <m/>
    <m/>
    <m/>
    <m/>
    <m/>
    <m/>
    <m/>
    <m/>
    <m/>
    <m/>
    <m/>
    <m/>
    <m/>
    <m/>
    <m/>
    <m/>
    <m/>
    <m/>
    <m/>
    <m/>
    <m/>
    <m/>
    <m/>
    <m/>
    <m/>
    <m/>
    <m/>
    <m/>
    <m/>
    <m/>
    <m/>
    <m/>
    <m/>
    <m/>
    <m/>
    <m/>
    <m/>
    <m/>
    <x v="3"/>
    <x v="0"/>
    <s v="DUWT0030"/>
    <s v="GoIpwRYZ8bm"/>
    <s v="Allocated"/>
    <s v="Address Not Found (NC_ANF)"/>
    <s v="Address not found "/>
    <d v="2026-07-07T00:00:00"/>
    <m/>
    <m/>
    <m/>
    <m/>
    <m/>
    <n v="3317"/>
    <n v="9450"/>
  </r>
  <r>
    <n v="464022912"/>
    <s v="MANE BALU NIVRUTTI"/>
    <s v="ONLINE"/>
    <x v="17"/>
    <n v="3400"/>
    <m/>
    <m/>
    <m/>
    <n v="3310"/>
    <n v="3116"/>
    <n v="3203"/>
    <n v="3026"/>
    <x v="0"/>
    <x v="0"/>
    <x v="0"/>
    <x v="14"/>
    <n v="45233"/>
    <n v="87"/>
    <n v="0"/>
    <n v="3595"/>
    <s v="11.06.26"/>
    <n v="0.10251197744568789"/>
    <n v="2.3824089517252185E-3"/>
    <x v="0"/>
    <s v="PAID"/>
    <s v="-"/>
    <s v="PAID"/>
    <m/>
    <m/>
    <m/>
    <m/>
    <s v="-"/>
    <m/>
    <s v="DEHU"/>
    <m/>
    <m/>
    <m/>
    <n v="6798"/>
    <n v="45233"/>
    <n v="26"/>
    <n v="25"/>
    <s v="STABLE"/>
    <m/>
    <m/>
    <m/>
    <m/>
    <s v="REGULAR"/>
    <s v="MH14LV2354"/>
    <s v="TVS STARCITY PLUS ES DT DUAL TONE"/>
    <d v="2024-09-13T00:00:00"/>
    <n v="36"/>
    <x v="1"/>
    <x v="1"/>
    <m/>
    <m/>
    <m/>
    <m/>
    <m/>
    <m/>
    <m/>
    <m/>
    <m/>
    <m/>
    <m/>
    <m/>
    <m/>
    <m/>
    <m/>
    <m/>
    <m/>
    <m/>
    <m/>
    <m/>
    <m/>
    <m/>
    <m/>
    <m/>
    <m/>
    <m/>
    <m/>
    <m/>
    <m/>
    <m/>
    <m/>
    <m/>
    <m/>
    <m/>
    <m/>
    <m/>
    <m/>
    <m/>
    <m/>
    <m/>
    <n v="1"/>
    <m/>
    <m/>
    <n v="2"/>
    <m/>
    <m/>
    <m/>
    <m/>
    <m/>
    <m/>
    <m/>
    <m/>
    <m/>
    <m/>
    <m/>
    <m/>
    <m/>
    <m/>
    <m/>
    <m/>
    <m/>
    <m/>
    <m/>
    <m/>
    <m/>
    <m/>
    <m/>
    <m/>
    <m/>
    <m/>
    <n v="1"/>
    <m/>
    <m/>
    <m/>
    <m/>
    <m/>
    <m/>
    <m/>
    <m/>
    <m/>
    <m/>
    <m/>
    <m/>
    <m/>
    <m/>
    <m/>
    <m/>
    <m/>
    <m/>
    <m/>
    <m/>
    <m/>
    <m/>
    <m/>
    <x v="4"/>
    <x v="0"/>
    <s v="DUWT0027"/>
    <m/>
    <m/>
    <m/>
    <m/>
    <m/>
    <m/>
    <m/>
    <m/>
    <m/>
    <m/>
    <n v="3203"/>
    <n v="6426"/>
  </r>
  <r>
    <n v="462947636"/>
    <s v="RAMPRABHU BALIRAM BORADE"/>
    <m/>
    <x v="2"/>
    <m/>
    <m/>
    <m/>
    <m/>
    <n v="3644"/>
    <n v="10610"/>
    <n v="3668"/>
    <n v="14254"/>
    <x v="3"/>
    <x v="1"/>
    <x v="1"/>
    <x v="3"/>
    <n v="45170"/>
    <n v="346"/>
    <n v="0"/>
    <n v="6750"/>
    <s v="FLOW"/>
    <n v="0.35923879549943855"/>
    <n v="1.4466730329888308E-2"/>
    <x v="0"/>
    <s v="PTP"/>
    <s v="PTP"/>
    <s v="PTP"/>
    <m/>
    <n v="24"/>
    <m/>
    <m/>
    <s v="ELG"/>
    <m/>
    <s v="RANGE HIILS"/>
    <m/>
    <m/>
    <m/>
    <n v="10610"/>
    <n v="45170"/>
    <n v="87"/>
    <n v="116"/>
    <s v="FLOW"/>
    <m/>
    <m/>
    <m/>
    <m/>
    <s v="REGULAR"/>
    <s v="MH12WV1542"/>
    <s v="SPLENDOR PLUS I3S DRS C FI OTHERS"/>
    <d v="2024-05-18T00:00:00"/>
    <n v="36"/>
    <x v="0"/>
    <x v="0"/>
    <m/>
    <n v="1"/>
    <m/>
    <m/>
    <m/>
    <m/>
    <m/>
    <m/>
    <m/>
    <m/>
    <m/>
    <m/>
    <m/>
    <m/>
    <m/>
    <m/>
    <m/>
    <m/>
    <m/>
    <m/>
    <m/>
    <m/>
    <m/>
    <m/>
    <m/>
    <m/>
    <m/>
    <m/>
    <m/>
    <m/>
    <m/>
    <m/>
    <m/>
    <m/>
    <m/>
    <m/>
    <m/>
    <n v="1"/>
    <m/>
    <m/>
    <m/>
    <m/>
    <m/>
    <m/>
    <m/>
    <m/>
    <m/>
    <m/>
    <m/>
    <n v="1"/>
    <m/>
    <m/>
    <m/>
    <m/>
    <m/>
    <n v="1"/>
    <m/>
    <m/>
    <m/>
    <m/>
    <m/>
    <m/>
    <m/>
    <m/>
    <n v="1"/>
    <m/>
    <m/>
    <m/>
    <m/>
    <m/>
    <m/>
    <m/>
    <m/>
    <m/>
    <m/>
    <m/>
    <m/>
    <m/>
    <m/>
    <m/>
    <m/>
    <m/>
    <m/>
    <m/>
    <m/>
    <m/>
    <m/>
    <m/>
    <m/>
    <m/>
    <m/>
    <m/>
    <m/>
    <m/>
    <x v="9"/>
    <x v="0"/>
    <s v="DUWT0023"/>
    <s v="koGLoEHCl_z"/>
    <s v="Allocated"/>
    <s v="Left Message (LMCB)"/>
    <s v="Visited customer residential address customer is not available left message to his son"/>
    <d v="2026-07-01T00:00:00"/>
    <m/>
    <m/>
    <m/>
    <m/>
    <m/>
    <n v="3668"/>
    <n v="14254"/>
  </r>
  <r>
    <n v="464896837"/>
    <s v="KUMAR ASHOK BHISE"/>
    <m/>
    <x v="2"/>
    <m/>
    <m/>
    <m/>
    <m/>
    <n v="3886"/>
    <n v="3886"/>
    <n v="3923"/>
    <n v="7772"/>
    <x v="0"/>
    <x v="1"/>
    <x v="1"/>
    <x v="2"/>
    <n v="44713"/>
    <n v="37"/>
    <n v="0"/>
    <n v="450"/>
    <s v="-"/>
    <n v="4.8311654982282987E-2"/>
    <n v="2.3550207029931617E-3"/>
    <x v="1"/>
    <s v="NC"/>
    <s v="-"/>
    <s v="NC"/>
    <s v="Entry restricted"/>
    <n v="22"/>
    <s v="CAVNA"/>
    <m/>
    <s v="-"/>
    <m/>
    <s v="DAPODI"/>
    <m/>
    <m/>
    <m/>
    <n v="3886"/>
    <n v="44713"/>
    <n v="26"/>
    <n v="55"/>
    <s v="FLOW"/>
    <m/>
    <m/>
    <m/>
    <m/>
    <s v="REGULAR"/>
    <s v="MH14MB0262"/>
    <s v="HONDA ACTIVA DLX"/>
    <d v="2024-12-09T00:00:00"/>
    <n v="30"/>
    <x v="0"/>
    <x v="1"/>
    <m/>
    <m/>
    <m/>
    <m/>
    <m/>
    <m/>
    <m/>
    <m/>
    <m/>
    <m/>
    <m/>
    <m/>
    <m/>
    <m/>
    <m/>
    <m/>
    <m/>
    <m/>
    <m/>
    <m/>
    <m/>
    <m/>
    <m/>
    <m/>
    <m/>
    <m/>
    <m/>
    <m/>
    <n v="1"/>
    <m/>
    <m/>
    <m/>
    <m/>
    <m/>
    <m/>
    <m/>
    <m/>
    <m/>
    <m/>
    <m/>
    <n v="2"/>
    <m/>
    <m/>
    <m/>
    <m/>
    <m/>
    <m/>
    <m/>
    <m/>
    <m/>
    <m/>
    <m/>
    <m/>
    <m/>
    <m/>
    <m/>
    <m/>
    <m/>
    <m/>
    <m/>
    <m/>
    <m/>
    <m/>
    <m/>
    <m/>
    <m/>
    <m/>
    <m/>
    <m/>
    <m/>
    <m/>
    <m/>
    <m/>
    <m/>
    <m/>
    <m/>
    <m/>
    <m/>
    <m/>
    <m/>
    <m/>
    <m/>
    <m/>
    <m/>
    <m/>
    <m/>
    <m/>
    <m/>
    <m/>
    <m/>
    <m/>
    <m/>
    <m/>
    <m/>
    <x v="1"/>
    <x v="0"/>
    <s v="ZBHT0009"/>
    <s v="Ao8kk5O0yS"/>
    <s v="Allocated"/>
    <e v="#N/A"/>
    <e v="#N/A"/>
    <e v="#N/A"/>
    <m/>
    <m/>
    <m/>
    <s v="VYMO"/>
    <m/>
    <n v="3923"/>
    <n v="7772"/>
  </r>
  <r>
    <n v="460714153"/>
    <s v="MANGESH MUKUNDRAO AAGJAL"/>
    <s v="ONLINE"/>
    <x v="12"/>
    <n v="2865"/>
    <m/>
    <m/>
    <m/>
    <n v="2812"/>
    <n v="2756"/>
    <n v="2796"/>
    <n v="2703"/>
    <x v="0"/>
    <x v="0"/>
    <x v="0"/>
    <x v="3"/>
    <n v="44407.01"/>
    <n v="40"/>
    <n v="0"/>
    <n v="3147"/>
    <s v="25.06.26"/>
    <n v="4.7252547545078703E-2"/>
    <n v="2.3389042987056199E-3"/>
    <x v="0"/>
    <s v="MPTP"/>
    <s v="MPTP"/>
    <s v="MPTP"/>
    <s v="Add not found"/>
    <n v="25"/>
    <s v="CNAVNA"/>
    <m/>
    <s v="-"/>
    <m/>
    <s v="MAAN"/>
    <m/>
    <m/>
    <m/>
    <n v="2756"/>
    <n v="44407.01"/>
    <n v="26"/>
    <n v="25"/>
    <s v="STABLE"/>
    <m/>
    <m/>
    <m/>
    <m/>
    <s v="REGULAR"/>
    <m/>
    <s v="JUPITER BASIC"/>
    <d v="2023-11-16T00:00:00"/>
    <n v="48"/>
    <x v="0"/>
    <x v="0"/>
    <m/>
    <m/>
    <m/>
    <m/>
    <m/>
    <m/>
    <m/>
    <m/>
    <m/>
    <m/>
    <m/>
    <m/>
    <m/>
    <m/>
    <m/>
    <m/>
    <m/>
    <m/>
    <m/>
    <m/>
    <m/>
    <m/>
    <m/>
    <m/>
    <m/>
    <m/>
    <m/>
    <m/>
    <m/>
    <m/>
    <m/>
    <m/>
    <m/>
    <m/>
    <m/>
    <m/>
    <m/>
    <m/>
    <m/>
    <m/>
    <m/>
    <m/>
    <m/>
    <m/>
    <m/>
    <m/>
    <m/>
    <m/>
    <m/>
    <m/>
    <m/>
    <m/>
    <n v="1"/>
    <m/>
    <m/>
    <m/>
    <m/>
    <m/>
    <m/>
    <m/>
    <m/>
    <m/>
    <m/>
    <m/>
    <m/>
    <m/>
    <m/>
    <m/>
    <m/>
    <m/>
    <m/>
    <m/>
    <m/>
    <m/>
    <m/>
    <m/>
    <m/>
    <m/>
    <m/>
    <m/>
    <m/>
    <m/>
    <m/>
    <m/>
    <m/>
    <m/>
    <m/>
    <m/>
    <m/>
    <m/>
    <m/>
    <m/>
    <m/>
    <m/>
    <x v="0"/>
    <x v="0"/>
    <s v="DUWT0030"/>
    <s v="AoWpNe9w37c"/>
    <s v="Allocated"/>
    <e v="#N/A"/>
    <e v="#N/A"/>
    <e v="#N/A"/>
    <m/>
    <m/>
    <m/>
    <m/>
    <m/>
    <n v="2796"/>
    <n v="5568"/>
  </r>
  <r>
    <n v="462935207"/>
    <s v="MANGAL MACHHINDRA GARADE"/>
    <m/>
    <x v="2"/>
    <m/>
    <m/>
    <m/>
    <s v="BANK RB 31"/>
    <n v="3820"/>
    <n v="7640"/>
    <n v="3908"/>
    <n v="11460"/>
    <x v="1"/>
    <x v="2"/>
    <x v="1"/>
    <x v="8"/>
    <n v="44321"/>
    <n v="88"/>
    <n v="0"/>
    <n v="900"/>
    <s v="FLOW"/>
    <n v="0.22059465442327597"/>
    <n v="8.2406152712105104E-3"/>
    <x v="0"/>
    <s v="PAID"/>
    <s v="PTP"/>
    <s v="PTP"/>
    <m/>
    <n v="25"/>
    <s v="CAVNA"/>
    <m/>
    <s v="-"/>
    <m/>
    <s v="SHIVNE"/>
    <m/>
    <m/>
    <m/>
    <n v="7640"/>
    <n v="44321"/>
    <n v="57"/>
    <n v="86"/>
    <s v="FLOW"/>
    <m/>
    <m/>
    <m/>
    <m/>
    <s v="REGULAR"/>
    <s v="MH14LQ1829"/>
    <s v="HONDA ACTIVA 125 DRUM ALLOY BSVI"/>
    <d v="2024-05-18T00:00:00"/>
    <n v="36"/>
    <x v="0"/>
    <x v="1"/>
    <m/>
    <m/>
    <m/>
    <m/>
    <m/>
    <m/>
    <m/>
    <m/>
    <m/>
    <m/>
    <n v="1"/>
    <m/>
    <m/>
    <m/>
    <m/>
    <m/>
    <m/>
    <m/>
    <m/>
    <m/>
    <m/>
    <m/>
    <m/>
    <m/>
    <m/>
    <m/>
    <m/>
    <m/>
    <m/>
    <m/>
    <m/>
    <m/>
    <m/>
    <m/>
    <m/>
    <m/>
    <m/>
    <m/>
    <m/>
    <m/>
    <m/>
    <m/>
    <m/>
    <m/>
    <m/>
    <m/>
    <m/>
    <m/>
    <m/>
    <m/>
    <m/>
    <m/>
    <m/>
    <m/>
    <m/>
    <m/>
    <m/>
    <m/>
    <m/>
    <m/>
    <m/>
    <m/>
    <m/>
    <m/>
    <m/>
    <m/>
    <m/>
    <m/>
    <m/>
    <m/>
    <m/>
    <m/>
    <m/>
    <m/>
    <m/>
    <m/>
    <m/>
    <m/>
    <m/>
    <m/>
    <m/>
    <m/>
    <m/>
    <m/>
    <m/>
    <m/>
    <m/>
    <m/>
    <m/>
    <m/>
    <m/>
    <m/>
    <m/>
    <m/>
    <x v="0"/>
    <x v="0"/>
    <s v="ZBHT0013"/>
    <s v="kPQTsxbCQNz"/>
    <s v="Allocated"/>
    <s v="Promise To Pay (PTP)"/>
    <s v="Ptp"/>
    <d v="2026-07-06T00:00:00"/>
    <m/>
    <m/>
    <m/>
    <s v="VYMO"/>
    <m/>
    <n v="3908"/>
    <n v="11460"/>
  </r>
  <r>
    <n v="460212761"/>
    <s v="ROHIT TANAJI SHINDE"/>
    <m/>
    <x v="2"/>
    <m/>
    <m/>
    <m/>
    <m/>
    <n v="4331"/>
    <n v="4557"/>
    <n v="342"/>
    <n v="8888"/>
    <x v="1"/>
    <x v="1"/>
    <x v="1"/>
    <x v="8"/>
    <n v="44269.279999999999"/>
    <n v="116"/>
    <n v="0"/>
    <n v="900"/>
    <s v="FLOW"/>
    <n v="0.22033723343713457"/>
    <n v="8.2309989579092083E-3"/>
    <x v="1"/>
    <s v="NC"/>
    <s v="NC"/>
    <s v="NC"/>
    <s v="Shifted"/>
    <m/>
    <s v="CNAVNA"/>
    <m/>
    <s v="-"/>
    <m/>
    <s v="SHIRGAON"/>
    <m/>
    <m/>
    <m/>
    <n v="4557"/>
    <n v="44269.279999999999"/>
    <n v="57"/>
    <n v="86"/>
    <s v="FLOW"/>
    <m/>
    <m/>
    <m/>
    <m/>
    <s v="NPA"/>
    <s v="MH14LD2346"/>
    <s v="HONDA UNICORN 160 BSVI"/>
    <d v="2023-10-20T00:00:00"/>
    <n v="42"/>
    <x v="0"/>
    <x v="1"/>
    <m/>
    <m/>
    <m/>
    <m/>
    <m/>
    <m/>
    <m/>
    <m/>
    <m/>
    <m/>
    <m/>
    <m/>
    <m/>
    <m/>
    <m/>
    <m/>
    <m/>
    <m/>
    <m/>
    <n v="1"/>
    <m/>
    <m/>
    <n v="1"/>
    <m/>
    <m/>
    <m/>
    <m/>
    <m/>
    <m/>
    <m/>
    <m/>
    <m/>
    <m/>
    <m/>
    <m/>
    <m/>
    <m/>
    <m/>
    <m/>
    <m/>
    <m/>
    <m/>
    <m/>
    <m/>
    <m/>
    <m/>
    <m/>
    <m/>
    <m/>
    <m/>
    <m/>
    <m/>
    <m/>
    <m/>
    <m/>
    <m/>
    <m/>
    <m/>
    <m/>
    <m/>
    <m/>
    <m/>
    <m/>
    <m/>
    <m/>
    <m/>
    <m/>
    <m/>
    <m/>
    <m/>
    <m/>
    <m/>
    <m/>
    <m/>
    <m/>
    <m/>
    <m/>
    <m/>
    <m/>
    <m/>
    <m/>
    <m/>
    <m/>
    <m/>
    <m/>
    <m/>
    <m/>
    <m/>
    <m/>
    <m/>
    <m/>
    <m/>
    <m/>
    <m/>
    <x v="3"/>
    <x v="0"/>
    <s v="ZBHT0013"/>
    <s v="B68sNSK4Vm"/>
    <s v="Allocated"/>
    <s v="Shifted (NC_SFTD)"/>
    <s v="Ptp"/>
    <d v="2026-07-07T00:00:00"/>
    <m/>
    <m/>
    <m/>
    <s v="VYMO"/>
    <m/>
    <n v="342"/>
    <n v="8888"/>
  </r>
  <r>
    <n v="459890368"/>
    <s v="RAMKRISHNA MADASU"/>
    <s v="BRANCH"/>
    <x v="11"/>
    <n v="6120"/>
    <m/>
    <m/>
    <m/>
    <n v="3002"/>
    <n v="3002"/>
    <n v="3046"/>
    <n v="-116"/>
    <x v="0"/>
    <x v="2"/>
    <x v="0"/>
    <x v="6"/>
    <n v="44200"/>
    <n v="44"/>
    <n v="0"/>
    <n v="3401"/>
    <s v="-"/>
    <n v="3.0146989765096981E-2"/>
    <n v="2.3280011422248063E-3"/>
    <x v="0"/>
    <s v="PAID"/>
    <s v="-"/>
    <s v="PTP"/>
    <m/>
    <n v="28"/>
    <s v="CAVA"/>
    <m/>
    <s v="-"/>
    <m/>
    <s v="WADGAON SHERI"/>
    <m/>
    <m/>
    <m/>
    <n v="6447"/>
    <n v="44200"/>
    <n v="26"/>
    <n v="0"/>
    <s v="RB"/>
    <m/>
    <m/>
    <m/>
    <m/>
    <s v="NPA"/>
    <s v="MH12VY1372"/>
    <s v="HONDA ACTIVA 6G H SMART"/>
    <d v="2023-09-25T00:00:00"/>
    <n v="48"/>
    <x v="1"/>
    <x v="1"/>
    <m/>
    <m/>
    <m/>
    <m/>
    <m/>
    <m/>
    <m/>
    <m/>
    <m/>
    <m/>
    <m/>
    <m/>
    <m/>
    <m/>
    <m/>
    <m/>
    <m/>
    <m/>
    <m/>
    <m/>
    <m/>
    <m/>
    <m/>
    <m/>
    <m/>
    <m/>
    <m/>
    <m/>
    <m/>
    <m/>
    <m/>
    <m/>
    <m/>
    <m/>
    <m/>
    <m/>
    <m/>
    <n v="1"/>
    <m/>
    <m/>
    <m/>
    <m/>
    <m/>
    <m/>
    <m/>
    <m/>
    <m/>
    <m/>
    <m/>
    <m/>
    <m/>
    <m/>
    <m/>
    <m/>
    <m/>
    <m/>
    <m/>
    <m/>
    <m/>
    <m/>
    <m/>
    <m/>
    <m/>
    <m/>
    <m/>
    <m/>
    <m/>
    <m/>
    <m/>
    <m/>
    <m/>
    <m/>
    <m/>
    <m/>
    <m/>
    <m/>
    <m/>
    <m/>
    <m/>
    <m/>
    <m/>
    <m/>
    <m/>
    <m/>
    <m/>
    <m/>
    <m/>
    <m/>
    <m/>
    <m/>
    <m/>
    <m/>
    <m/>
    <m/>
    <x v="0"/>
    <x v="0"/>
    <s v="ZBHT0012"/>
    <m/>
    <m/>
    <m/>
    <m/>
    <m/>
    <m/>
    <m/>
    <m/>
    <m/>
    <m/>
    <n v="3046"/>
    <n v="6004"/>
  </r>
  <r>
    <n v="462898206"/>
    <s v="FAIZAN AHMED MEMAN"/>
    <s v="ONLINE"/>
    <x v="18"/>
    <n v="4000"/>
    <m/>
    <m/>
    <m/>
    <n v="3689"/>
    <n v="9202"/>
    <n v="2335"/>
    <n v="8891"/>
    <x v="3"/>
    <x v="0"/>
    <x v="0"/>
    <x v="3"/>
    <n v="44143"/>
    <n v="511"/>
    <n v="0"/>
    <n v="0"/>
    <s v="01.06.26"/>
    <n v="0.35107102390373512"/>
    <n v="1.4137809983446084E-2"/>
    <x v="0"/>
    <s v="PAID"/>
    <s v="PAID"/>
    <s v="PAID"/>
    <m/>
    <m/>
    <m/>
    <m/>
    <s v="ELG"/>
    <m/>
    <s v="KHADAKI"/>
    <m/>
    <m/>
    <m/>
    <n v="9202"/>
    <n v="44143"/>
    <n v="87"/>
    <n v="86"/>
    <s v="STABLE"/>
    <m/>
    <m/>
    <m/>
    <m/>
    <s v="REGULAR"/>
    <s v="MH12WV0196"/>
    <s v="HONDA ACTIVA 125 SMART"/>
    <d v="2024-05-14T00:00:00"/>
    <n v="36"/>
    <x v="0"/>
    <x v="0"/>
    <m/>
    <n v="1"/>
    <m/>
    <m/>
    <m/>
    <m/>
    <m/>
    <m/>
    <m/>
    <m/>
    <m/>
    <m/>
    <m/>
    <m/>
    <m/>
    <m/>
    <m/>
    <m/>
    <m/>
    <m/>
    <m/>
    <m/>
    <n v="1"/>
    <m/>
    <m/>
    <m/>
    <m/>
    <m/>
    <m/>
    <m/>
    <m/>
    <m/>
    <m/>
    <m/>
    <m/>
    <m/>
    <m/>
    <m/>
    <m/>
    <m/>
    <m/>
    <m/>
    <m/>
    <m/>
    <m/>
    <m/>
    <m/>
    <m/>
    <m/>
    <m/>
    <m/>
    <m/>
    <m/>
    <m/>
    <m/>
    <m/>
    <m/>
    <m/>
    <m/>
    <m/>
    <m/>
    <m/>
    <m/>
    <m/>
    <n v="1"/>
    <m/>
    <m/>
    <m/>
    <m/>
    <m/>
    <m/>
    <m/>
    <m/>
    <m/>
    <m/>
    <m/>
    <m/>
    <m/>
    <m/>
    <m/>
    <m/>
    <m/>
    <m/>
    <m/>
    <m/>
    <m/>
    <m/>
    <m/>
    <m/>
    <m/>
    <m/>
    <m/>
    <m/>
    <m/>
    <x v="1"/>
    <x v="0"/>
    <s v="DUWT0023"/>
    <s v="A63MygKF_z"/>
    <s v="Allocated"/>
    <s v="Promise To Pay (PTP)"/>
    <s v="Visited customer residential address customer said his salary not credited will try to arrange 1 emi till tomorrow"/>
    <d v="2026-07-02T00:00:00"/>
    <m/>
    <m/>
    <m/>
    <m/>
    <m/>
    <n v="2335"/>
    <n v="12891"/>
  </r>
  <r>
    <n v="466958013"/>
    <s v="PRAPHUL ASHOK JAIN"/>
    <m/>
    <x v="2"/>
    <m/>
    <m/>
    <m/>
    <m/>
    <n v="9332"/>
    <n v="9164"/>
    <n v="9461"/>
    <n v="18496"/>
    <x v="0"/>
    <x v="1"/>
    <x v="1"/>
    <x v="9"/>
    <n v="43931"/>
    <n v="297"/>
    <n v="0"/>
    <n v="1800"/>
    <s v="25.06.26"/>
    <n v="2.7608480933692163E-2"/>
    <n v="2.3138329904768768E-3"/>
    <x v="0"/>
    <s v="PTP"/>
    <s v="PTP"/>
    <s v="PTP"/>
    <m/>
    <n v="31"/>
    <s v="CAVA"/>
    <m/>
    <s v="-"/>
    <m/>
    <s v="SHIRUR"/>
    <m/>
    <m/>
    <m/>
    <n v="9164"/>
    <n v="43931"/>
    <n v="21"/>
    <n v="50"/>
    <s v="FLOW"/>
    <m/>
    <m/>
    <m/>
    <m/>
    <s v="REGULAR"/>
    <s v="MH12YT5870"/>
    <s v="TVS JUPITER 125 DISC"/>
    <d v="2025-09-27T00:00:00"/>
    <n v="12"/>
    <x v="0"/>
    <x v="0"/>
    <m/>
    <m/>
    <m/>
    <m/>
    <m/>
    <m/>
    <m/>
    <m/>
    <m/>
    <m/>
    <m/>
    <m/>
    <m/>
    <m/>
    <m/>
    <m/>
    <m/>
    <m/>
    <m/>
    <n v="1"/>
    <m/>
    <m/>
    <n v="1"/>
    <m/>
    <m/>
    <m/>
    <m/>
    <m/>
    <m/>
    <m/>
    <m/>
    <m/>
    <m/>
    <m/>
    <m/>
    <m/>
    <m/>
    <m/>
    <m/>
    <m/>
    <m/>
    <m/>
    <m/>
    <m/>
    <m/>
    <m/>
    <m/>
    <m/>
    <m/>
    <m/>
    <m/>
    <m/>
    <m/>
    <m/>
    <m/>
    <m/>
    <m/>
    <m/>
    <m/>
    <m/>
    <m/>
    <m/>
    <m/>
    <m/>
    <m/>
    <m/>
    <m/>
    <m/>
    <m/>
    <m/>
    <m/>
    <m/>
    <m/>
    <m/>
    <m/>
    <m/>
    <m/>
    <m/>
    <m/>
    <m/>
    <m/>
    <m/>
    <m/>
    <m/>
    <m/>
    <m/>
    <m/>
    <m/>
    <m/>
    <m/>
    <m/>
    <m/>
    <m/>
    <m/>
    <x v="3"/>
    <x v="0"/>
    <s v="ZBHT0024"/>
    <s v="G6g44kUOC17"/>
    <s v="Allocated"/>
    <s v="Left Message (LMCB)"/>
    <s v="Meet wife "/>
    <d v="2026-07-07T00:00:00"/>
    <m/>
    <m/>
    <m/>
    <m/>
    <m/>
    <n v="9461"/>
    <n v="18496"/>
  </r>
  <r>
    <n v="459307537"/>
    <s v="TEJASWINI ISHWAR NIKUMBH"/>
    <s v="ONLINE"/>
    <x v="3"/>
    <n v="3400"/>
    <m/>
    <m/>
    <m/>
    <n v="3270"/>
    <n v="2862"/>
    <n v="2938"/>
    <n v="2732"/>
    <x v="0"/>
    <x v="0"/>
    <x v="0"/>
    <x v="7"/>
    <n v="43908.92"/>
    <n v="76"/>
    <n v="0"/>
    <n v="6035.5"/>
    <s v="17.06.26"/>
    <n v="3.6858976538294043E-2"/>
    <n v="2.3126700432999463E-3"/>
    <x v="0"/>
    <s v="PAID"/>
    <s v="PTP"/>
    <s v="PAID"/>
    <m/>
    <m/>
    <m/>
    <m/>
    <s v="-"/>
    <m/>
    <s v="BHOSARI"/>
    <m/>
    <m/>
    <m/>
    <n v="2862"/>
    <n v="43908.92"/>
    <n v="26"/>
    <n v="25"/>
    <s v="STABLE"/>
    <m/>
    <m/>
    <m/>
    <m/>
    <s v="NPA"/>
    <s v="MH19EE8529"/>
    <s v="TVS RAIDER DISC"/>
    <d v="2023-08-08T00:00:00"/>
    <n v="48"/>
    <x v="0"/>
    <x v="1"/>
    <m/>
    <m/>
    <m/>
    <m/>
    <m/>
    <m/>
    <m/>
    <n v="1"/>
    <m/>
    <m/>
    <m/>
    <m/>
    <m/>
    <m/>
    <m/>
    <m/>
    <m/>
    <m/>
    <m/>
    <m/>
    <m/>
    <m/>
    <m/>
    <m/>
    <m/>
    <m/>
    <m/>
    <m/>
    <m/>
    <m/>
    <m/>
    <m/>
    <m/>
    <m/>
    <m/>
    <m/>
    <m/>
    <m/>
    <m/>
    <m/>
    <m/>
    <m/>
    <m/>
    <m/>
    <m/>
    <m/>
    <m/>
    <m/>
    <m/>
    <m/>
    <m/>
    <m/>
    <m/>
    <m/>
    <m/>
    <m/>
    <m/>
    <m/>
    <m/>
    <m/>
    <m/>
    <m/>
    <m/>
    <m/>
    <m/>
    <m/>
    <m/>
    <m/>
    <m/>
    <m/>
    <m/>
    <m/>
    <m/>
    <m/>
    <m/>
    <m/>
    <m/>
    <m/>
    <m/>
    <m/>
    <m/>
    <m/>
    <m/>
    <m/>
    <m/>
    <m/>
    <m/>
    <m/>
    <m/>
    <m/>
    <m/>
    <m/>
    <m/>
    <m/>
    <x v="0"/>
    <x v="0"/>
    <s v="DUWT0025"/>
    <s v="AP7dHwWjYm"/>
    <s v="Allocated"/>
    <s v="Shifted (NC_SFTD)"/>
    <s v="Visit at customer residence add meet customer room owner they told customer shifted from residence add "/>
    <d v="2026-07-03T00:00:00"/>
    <m/>
    <m/>
    <m/>
    <s v="VYMO"/>
    <m/>
    <n v="2938"/>
    <n v="6132"/>
  </r>
  <r>
    <n v="467704441"/>
    <s v="ASHISH PRAVIN SAMUDRE"/>
    <m/>
    <x v="2"/>
    <m/>
    <m/>
    <m/>
    <m/>
    <n v="2923"/>
    <n v="11900"/>
    <n v="3502"/>
    <n v="14823"/>
    <x v="2"/>
    <x v="1"/>
    <x v="1"/>
    <x v="15"/>
    <n v="43660"/>
    <n v="371"/>
    <n v="0"/>
    <n v="1800"/>
    <s v="-"/>
    <n v="0.21601456589285362"/>
    <n v="1.6820209314290686E-2"/>
    <x v="1"/>
    <s v="NC"/>
    <s v="-"/>
    <s v="NC"/>
    <s v="Shifted"/>
    <m/>
    <s v="CNAVNA"/>
    <m/>
    <s v="ELG"/>
    <m/>
    <s v="RAHATANI"/>
    <m/>
    <m/>
    <m/>
    <n v="14071"/>
    <n v="43660"/>
    <n v="113"/>
    <n v="142"/>
    <s v="FLOW"/>
    <m/>
    <m/>
    <m/>
    <m/>
    <s v="-"/>
    <s v="MH14KX8926"/>
    <s v="HONDA SP 125 BS VI DISC"/>
    <d v="2026-02-03T00:00:00"/>
    <n v="18"/>
    <x v="2"/>
    <x v="0"/>
    <m/>
    <m/>
    <m/>
    <m/>
    <m/>
    <m/>
    <m/>
    <m/>
    <m/>
    <m/>
    <m/>
    <m/>
    <m/>
    <m/>
    <m/>
    <m/>
    <m/>
    <m/>
    <m/>
    <m/>
    <m/>
    <m/>
    <n v="1"/>
    <m/>
    <m/>
    <m/>
    <m/>
    <m/>
    <m/>
    <m/>
    <m/>
    <m/>
    <m/>
    <m/>
    <m/>
    <m/>
    <m/>
    <m/>
    <m/>
    <m/>
    <m/>
    <m/>
    <m/>
    <m/>
    <m/>
    <m/>
    <m/>
    <m/>
    <m/>
    <m/>
    <m/>
    <m/>
    <m/>
    <m/>
    <m/>
    <m/>
    <m/>
    <m/>
    <m/>
    <m/>
    <m/>
    <m/>
    <m/>
    <m/>
    <m/>
    <m/>
    <m/>
    <m/>
    <m/>
    <m/>
    <m/>
    <m/>
    <m/>
    <m/>
    <m/>
    <m/>
    <m/>
    <m/>
    <m/>
    <m/>
    <m/>
    <m/>
    <m/>
    <m/>
    <m/>
    <m/>
    <m/>
    <m/>
    <m/>
    <m/>
    <m/>
    <m/>
    <m/>
    <m/>
    <x v="0"/>
    <x v="0"/>
    <s v="ZBHT0015"/>
    <e v="#N/A"/>
    <s v="Allocated"/>
    <e v="#N/A"/>
    <e v="#N/A"/>
    <e v="#N/A"/>
    <m/>
    <m/>
    <m/>
    <m/>
    <m/>
    <n v="3502"/>
    <n v="14823"/>
  </r>
  <r>
    <n v="463868517"/>
    <s v="ABHISHEK DATTU DEVADE"/>
    <s v="ONLINE"/>
    <x v="8"/>
    <n v="4800"/>
    <m/>
    <m/>
    <s v="BANK RB 27"/>
    <n v="4760"/>
    <n v="3952"/>
    <n v="4058"/>
    <n v="3912"/>
    <x v="0"/>
    <x v="2"/>
    <x v="0"/>
    <x v="11"/>
    <n v="43347"/>
    <n v="106"/>
    <n v="0"/>
    <n v="3150"/>
    <s v="17.06.26"/>
    <n v="3.4706868996762348E-2"/>
    <n v="2.2830738803624132E-3"/>
    <x v="2"/>
    <s v="PAID"/>
    <s v="PAID"/>
    <s v="PAID"/>
    <m/>
    <m/>
    <s v="CAVA"/>
    <m/>
    <s v="-"/>
    <m/>
    <s v="RAJGURU NAGAR"/>
    <m/>
    <m/>
    <m/>
    <n v="3952"/>
    <n v="43347"/>
    <n v="26"/>
    <n v="0"/>
    <s v="RB"/>
    <m/>
    <m/>
    <m/>
    <m/>
    <s v="REGULAR"/>
    <s v="MH14LT7446"/>
    <s v="HONDA UNICORN 160 BSVI"/>
    <d v="2024-08-26T00:00:00"/>
    <n v="30"/>
    <x v="0"/>
    <x v="0"/>
    <m/>
    <m/>
    <m/>
    <m/>
    <m/>
    <m/>
    <m/>
    <n v="1"/>
    <m/>
    <m/>
    <m/>
    <m/>
    <m/>
    <m/>
    <m/>
    <m/>
    <m/>
    <m/>
    <m/>
    <m/>
    <m/>
    <m/>
    <m/>
    <m/>
    <m/>
    <m/>
    <m/>
    <m/>
    <m/>
    <m/>
    <m/>
    <m/>
    <m/>
    <m/>
    <m/>
    <m/>
    <m/>
    <m/>
    <m/>
    <m/>
    <m/>
    <m/>
    <m/>
    <m/>
    <m/>
    <m/>
    <m/>
    <m/>
    <m/>
    <m/>
    <m/>
    <m/>
    <m/>
    <m/>
    <m/>
    <m/>
    <m/>
    <m/>
    <m/>
    <m/>
    <m/>
    <m/>
    <m/>
    <m/>
    <m/>
    <m/>
    <m/>
    <m/>
    <m/>
    <m/>
    <m/>
    <m/>
    <m/>
    <m/>
    <m/>
    <m/>
    <m/>
    <m/>
    <m/>
    <m/>
    <m/>
    <m/>
    <m/>
    <m/>
    <m/>
    <m/>
    <m/>
    <m/>
    <m/>
    <m/>
    <m/>
    <m/>
    <m/>
    <m/>
    <x v="0"/>
    <x v="0"/>
    <s v="ZBHT0010"/>
    <s v="A6iMTkFeWez"/>
    <s v="Allocated"/>
    <s v="Promise To Pay (PTP)"/>
    <s v="Ptp "/>
    <d v="2026-07-10T00:00:00"/>
    <m/>
    <m/>
    <m/>
    <m/>
    <m/>
    <n v="4058"/>
    <n v="8712"/>
  </r>
  <r>
    <n v="463121248"/>
    <s v="PREETI SANTOSH GHAITADKE"/>
    <m/>
    <x v="2"/>
    <m/>
    <m/>
    <m/>
    <m/>
    <n v="3787"/>
    <n v="3646"/>
    <n v="3730"/>
    <n v="7433"/>
    <x v="0"/>
    <x v="1"/>
    <x v="1"/>
    <x v="3"/>
    <n v="43326"/>
    <n v="84"/>
    <n v="0"/>
    <n v="4688"/>
    <s v="23.06.26"/>
    <n v="4.6102267973864478E-2"/>
    <n v="2.2819678164713109E-3"/>
    <x v="1"/>
    <s v="RTP"/>
    <s v="PTP"/>
    <s v="RTP"/>
    <s v="Financail problem"/>
    <n v="28"/>
    <s v="CAVA"/>
    <m/>
    <s v="-"/>
    <m/>
    <s v="KHADKI"/>
    <m/>
    <m/>
    <m/>
    <n v="3646"/>
    <n v="43326"/>
    <n v="26"/>
    <n v="55"/>
    <s v="FLOW"/>
    <m/>
    <m/>
    <m/>
    <m/>
    <s v="REGULAR"/>
    <s v="MH12WV8868"/>
    <s v="HONDA ACTIVA 125 SMART"/>
    <d v="2024-06-05T00:00:00"/>
    <n v="36"/>
    <x v="0"/>
    <x v="0"/>
    <m/>
    <m/>
    <m/>
    <m/>
    <m/>
    <m/>
    <m/>
    <m/>
    <m/>
    <m/>
    <m/>
    <m/>
    <m/>
    <m/>
    <m/>
    <m/>
    <n v="1"/>
    <m/>
    <m/>
    <m/>
    <m/>
    <m/>
    <m/>
    <m/>
    <m/>
    <m/>
    <m/>
    <m/>
    <m/>
    <m/>
    <m/>
    <m/>
    <m/>
    <m/>
    <m/>
    <m/>
    <m/>
    <m/>
    <m/>
    <m/>
    <m/>
    <m/>
    <m/>
    <m/>
    <m/>
    <m/>
    <m/>
    <m/>
    <m/>
    <m/>
    <m/>
    <m/>
    <m/>
    <m/>
    <m/>
    <m/>
    <m/>
    <m/>
    <m/>
    <m/>
    <m/>
    <m/>
    <m/>
    <m/>
    <m/>
    <m/>
    <m/>
    <m/>
    <m/>
    <m/>
    <m/>
    <m/>
    <m/>
    <m/>
    <m/>
    <m/>
    <m/>
    <m/>
    <m/>
    <m/>
    <m/>
    <m/>
    <m/>
    <m/>
    <m/>
    <m/>
    <m/>
    <m/>
    <m/>
    <m/>
    <m/>
    <m/>
    <m/>
    <m/>
    <x v="0"/>
    <x v="0"/>
    <s v="DUWT0023"/>
    <s v="G2EEIcJaWc"/>
    <s v="Allocated"/>
    <s v="Refuse To Pay (RTP)"/>
    <s v="Customer RTP financial problem "/>
    <d v="2026-07-06T00:00:00"/>
    <m/>
    <m/>
    <m/>
    <m/>
    <m/>
    <n v="3730"/>
    <n v="7433"/>
  </r>
  <r>
    <n v="462401584"/>
    <s v="AKASH BHOJLING SHINDE"/>
    <s v="ONLINE"/>
    <x v="31"/>
    <n v="4003"/>
    <m/>
    <m/>
    <m/>
    <n v="3771"/>
    <n v="10364"/>
    <n v="3354"/>
    <n v="10132"/>
    <x v="3"/>
    <x v="0"/>
    <x v="0"/>
    <x v="0"/>
    <n v="43315"/>
    <n v="532"/>
    <n v="0"/>
    <n v="5216"/>
    <s v="03.06.26"/>
    <n v="0.13514989266636712"/>
    <n v="1.3872623959245342E-2"/>
    <x v="0"/>
    <s v="PAID"/>
    <s v="PAID"/>
    <s v="PAID"/>
    <m/>
    <m/>
    <s v="CAVNA"/>
    <m/>
    <s v="ELG"/>
    <m/>
    <s v="CHIKHALI"/>
    <m/>
    <m/>
    <m/>
    <n v="10364"/>
    <n v="43315"/>
    <n v="87"/>
    <n v="86"/>
    <s v="STABLE"/>
    <m/>
    <m/>
    <m/>
    <m/>
    <s v="NPA"/>
    <s v="MH14LM3157"/>
    <s v="TVS JUPITER 125 DISC"/>
    <d v="2024-03-30T00:00:00"/>
    <n v="36"/>
    <x v="0"/>
    <x v="0"/>
    <m/>
    <m/>
    <m/>
    <m/>
    <m/>
    <m/>
    <m/>
    <m/>
    <m/>
    <m/>
    <m/>
    <m/>
    <m/>
    <m/>
    <m/>
    <m/>
    <m/>
    <m/>
    <m/>
    <n v="1"/>
    <m/>
    <m/>
    <n v="1"/>
    <m/>
    <m/>
    <m/>
    <m/>
    <m/>
    <m/>
    <m/>
    <m/>
    <m/>
    <m/>
    <m/>
    <m/>
    <m/>
    <m/>
    <m/>
    <m/>
    <m/>
    <m/>
    <m/>
    <m/>
    <m/>
    <m/>
    <m/>
    <m/>
    <m/>
    <m/>
    <m/>
    <m/>
    <m/>
    <m/>
    <m/>
    <m/>
    <m/>
    <m/>
    <m/>
    <m/>
    <m/>
    <m/>
    <m/>
    <m/>
    <m/>
    <m/>
    <m/>
    <m/>
    <m/>
    <m/>
    <m/>
    <m/>
    <m/>
    <m/>
    <m/>
    <m/>
    <m/>
    <m/>
    <m/>
    <m/>
    <m/>
    <m/>
    <m/>
    <m/>
    <m/>
    <m/>
    <m/>
    <m/>
    <m/>
    <m/>
    <m/>
    <m/>
    <m/>
    <m/>
    <m/>
    <x v="3"/>
    <x v="0"/>
    <s v="ZBHT0011"/>
    <s v="Aofhjx3kD7"/>
    <s v="Allocated"/>
    <s v="Address Not Found (NC_ANF)"/>
    <s v="Visit cm residence address cm residence address not found short address "/>
    <d v="2026-07-07T00:00:00"/>
    <m/>
    <m/>
    <m/>
    <m/>
    <m/>
    <n v="3354"/>
    <n v="14135"/>
  </r>
  <r>
    <n v="463198993"/>
    <s v="SAURABH CHANDRAKANT DESHPANDE"/>
    <s v="ONLINE"/>
    <x v="4"/>
    <n v="3900"/>
    <m/>
    <m/>
    <m/>
    <n v="3768"/>
    <n v="3768"/>
    <n v="3785"/>
    <n v="3636"/>
    <x v="0"/>
    <x v="0"/>
    <x v="0"/>
    <x v="4"/>
    <n v="43106"/>
    <n v="17"/>
    <n v="0"/>
    <n v="6185"/>
    <s v="-"/>
    <n v="3.6787844120620874E-2"/>
    <n v="2.270380480469287E-3"/>
    <x v="0"/>
    <s v="PTP"/>
    <s v="-"/>
    <s v="PTP"/>
    <m/>
    <n v="23"/>
    <s v="CAVA"/>
    <m/>
    <s v="-"/>
    <m/>
    <s v="BHOR"/>
    <m/>
    <m/>
    <m/>
    <n v="9970"/>
    <n v="43106"/>
    <n v="26"/>
    <n v="25"/>
    <s v="STABLE"/>
    <m/>
    <m/>
    <m/>
    <m/>
    <s v="REGULAR"/>
    <s v="MH12WW2475"/>
    <s v="ACCESS 125 BT CONNECT ED DISC"/>
    <d v="2024-06-13T00:00:00"/>
    <n v="36"/>
    <x v="1"/>
    <x v="1"/>
    <m/>
    <m/>
    <m/>
    <m/>
    <m/>
    <m/>
    <m/>
    <m/>
    <m/>
    <m/>
    <m/>
    <m/>
    <m/>
    <m/>
    <m/>
    <m/>
    <m/>
    <m/>
    <m/>
    <m/>
    <m/>
    <m/>
    <m/>
    <m/>
    <m/>
    <m/>
    <m/>
    <m/>
    <m/>
    <m/>
    <m/>
    <m/>
    <m/>
    <m/>
    <m/>
    <m/>
    <m/>
    <n v="1"/>
    <m/>
    <m/>
    <m/>
    <m/>
    <m/>
    <m/>
    <m/>
    <m/>
    <m/>
    <m/>
    <m/>
    <m/>
    <m/>
    <m/>
    <m/>
    <m/>
    <m/>
    <m/>
    <m/>
    <m/>
    <m/>
    <m/>
    <m/>
    <m/>
    <m/>
    <m/>
    <m/>
    <m/>
    <m/>
    <m/>
    <m/>
    <m/>
    <m/>
    <m/>
    <m/>
    <m/>
    <m/>
    <m/>
    <m/>
    <m/>
    <m/>
    <m/>
    <m/>
    <m/>
    <m/>
    <m/>
    <m/>
    <m/>
    <m/>
    <m/>
    <m/>
    <m/>
    <m/>
    <m/>
    <m/>
    <m/>
    <x v="0"/>
    <x v="0"/>
    <s v="DUWT0011"/>
    <m/>
    <m/>
    <m/>
    <m/>
    <m/>
    <m/>
    <m/>
    <m/>
    <m/>
    <m/>
    <n v="3785"/>
    <n v="7536"/>
  </r>
  <r>
    <n v="466024248"/>
    <s v="SIDDHARTH AUDUMBAR LOKHANDE"/>
    <m/>
    <x v="2"/>
    <m/>
    <m/>
    <m/>
    <m/>
    <n v="3886"/>
    <n v="3982"/>
    <n v="200"/>
    <n v="7868"/>
    <x v="1"/>
    <x v="1"/>
    <x v="1"/>
    <x v="13"/>
    <n v="42930"/>
    <n v="104"/>
    <n v="0"/>
    <n v="1800"/>
    <s v="-"/>
    <n v="0.2406930344680499"/>
    <n v="7.981986272716483E-3"/>
    <x v="1"/>
    <s v="-"/>
    <s v="-"/>
    <s v="-"/>
    <m/>
    <m/>
    <m/>
    <m/>
    <s v="-"/>
    <m/>
    <s v="DHANKWADI"/>
    <m/>
    <m/>
    <m/>
    <n v="5886"/>
    <n v="42930"/>
    <n v="56"/>
    <n v="85"/>
    <s v="FLOW"/>
    <m/>
    <m/>
    <m/>
    <m/>
    <s v="REGULAR"/>
    <s v="MH12VK8181"/>
    <s v="HIMALAYAN SLEET BLACK"/>
    <d v="2025-04-30T00:00:00"/>
    <n v="24"/>
    <x v="1"/>
    <x v="1"/>
    <m/>
    <m/>
    <m/>
    <m/>
    <m/>
    <m/>
    <m/>
    <m/>
    <m/>
    <m/>
    <m/>
    <m/>
    <m/>
    <m/>
    <m/>
    <m/>
    <m/>
    <m/>
    <m/>
    <m/>
    <m/>
    <m/>
    <m/>
    <m/>
    <m/>
    <m/>
    <m/>
    <m/>
    <m/>
    <m/>
    <m/>
    <m/>
    <m/>
    <m/>
    <m/>
    <m/>
    <m/>
    <m/>
    <m/>
    <m/>
    <n v="1"/>
    <m/>
    <m/>
    <m/>
    <m/>
    <m/>
    <m/>
    <m/>
    <m/>
    <m/>
    <m/>
    <m/>
    <m/>
    <m/>
    <m/>
    <m/>
    <m/>
    <m/>
    <m/>
    <m/>
    <m/>
    <m/>
    <m/>
    <m/>
    <m/>
    <m/>
    <m/>
    <m/>
    <m/>
    <m/>
    <m/>
    <m/>
    <m/>
    <m/>
    <m/>
    <m/>
    <m/>
    <m/>
    <m/>
    <m/>
    <m/>
    <m/>
    <m/>
    <m/>
    <m/>
    <m/>
    <m/>
    <m/>
    <m/>
    <m/>
    <m/>
    <m/>
    <m/>
    <m/>
    <x v="0"/>
    <x v="0"/>
    <s v="DUWT0031"/>
    <m/>
    <m/>
    <m/>
    <m/>
    <m/>
    <m/>
    <m/>
    <m/>
    <m/>
    <m/>
    <n v="200"/>
    <n v="7868"/>
  </r>
  <r>
    <n v="463072757"/>
    <s v="RUSHIKESH DAULAT GAIKWAD"/>
    <m/>
    <x v="2"/>
    <m/>
    <m/>
    <m/>
    <m/>
    <n v="3444"/>
    <n v="6849"/>
    <n v="3692"/>
    <n v="10293"/>
    <x v="1"/>
    <x v="1"/>
    <x v="1"/>
    <x v="4"/>
    <n v="42691"/>
    <n v="287"/>
    <n v="0"/>
    <n v="6292"/>
    <s v="25.06.26"/>
    <n v="0.19301315962646295"/>
    <n v="7.9375489394022669E-3"/>
    <x v="0"/>
    <s v="PTP"/>
    <s v="PTP"/>
    <s v="PTP"/>
    <m/>
    <n v="28"/>
    <s v="CAVA"/>
    <m/>
    <s v="-"/>
    <m/>
    <s v="BHOR"/>
    <m/>
    <m/>
    <m/>
    <n v="6849"/>
    <n v="42691"/>
    <n v="57"/>
    <n v="86"/>
    <s v="FLOW"/>
    <m/>
    <m/>
    <m/>
    <m/>
    <s v="NPA"/>
    <s v="MH12WV7789"/>
    <s v="SPLENDOR PLUS I3S DRSC FI"/>
    <d v="2024-06-01T00:00:00"/>
    <n v="36"/>
    <x v="0"/>
    <x v="1"/>
    <m/>
    <m/>
    <m/>
    <m/>
    <m/>
    <m/>
    <m/>
    <m/>
    <m/>
    <m/>
    <m/>
    <m/>
    <m/>
    <m/>
    <m/>
    <m/>
    <n v="1"/>
    <m/>
    <m/>
    <m/>
    <m/>
    <m/>
    <m/>
    <m/>
    <m/>
    <m/>
    <m/>
    <m/>
    <m/>
    <m/>
    <m/>
    <m/>
    <m/>
    <m/>
    <m/>
    <m/>
    <m/>
    <m/>
    <m/>
    <m/>
    <m/>
    <m/>
    <m/>
    <m/>
    <m/>
    <m/>
    <m/>
    <m/>
    <m/>
    <m/>
    <m/>
    <m/>
    <m/>
    <m/>
    <m/>
    <m/>
    <m/>
    <m/>
    <m/>
    <m/>
    <m/>
    <m/>
    <m/>
    <m/>
    <m/>
    <m/>
    <m/>
    <m/>
    <m/>
    <m/>
    <m/>
    <m/>
    <m/>
    <m/>
    <m/>
    <m/>
    <m/>
    <m/>
    <m/>
    <m/>
    <m/>
    <m/>
    <m/>
    <m/>
    <m/>
    <m/>
    <m/>
    <m/>
    <m/>
    <m/>
    <m/>
    <m/>
    <m/>
    <m/>
    <x v="0"/>
    <x v="0"/>
    <s v="DUWT0011"/>
    <s v="GPPLtjdBim"/>
    <s v="Allocated"/>
    <s v="Promise To Pay (PTP)"/>
    <s v="Customer home visit promise to pay amount 4000 PTP date 20.07.2026 "/>
    <d v="2026-07-20T00:00:00"/>
    <m/>
    <m/>
    <m/>
    <s v="VYMO"/>
    <m/>
    <n v="3692"/>
    <n v="10293"/>
  </r>
  <r>
    <n v="461184027"/>
    <s v="GANESH BABASAHEB BANE"/>
    <m/>
    <x v="2"/>
    <m/>
    <m/>
    <m/>
    <m/>
    <n v="5104"/>
    <n v="14688"/>
    <n v="5084"/>
    <n v="19792"/>
    <x v="3"/>
    <x v="1"/>
    <x v="1"/>
    <x v="7"/>
    <n v="42629.599999999999"/>
    <n v="604"/>
    <n v="0"/>
    <n v="2250"/>
    <s v="-"/>
    <n v="0.52448144378805395"/>
    <n v="1.3653108861434726E-2"/>
    <x v="1"/>
    <s v="RTP"/>
    <s v="-"/>
    <s v="RTP"/>
    <s v="Financail problem"/>
    <m/>
    <s v="CNAVNA"/>
    <m/>
    <s v="ELG"/>
    <m/>
    <s v="KASARWADI"/>
    <m/>
    <m/>
    <m/>
    <n v="17542"/>
    <n v="42629.599999999999"/>
    <n v="87"/>
    <n v="116"/>
    <s v="FLOW"/>
    <m/>
    <m/>
    <m/>
    <m/>
    <s v="-"/>
    <s v="MH14LG1435"/>
    <s v="BAJAJ PULSAR 220 ABS"/>
    <d v="2023-12-20T00:00:00"/>
    <n v="36"/>
    <x v="2"/>
    <x v="1"/>
    <m/>
    <m/>
    <m/>
    <m/>
    <m/>
    <m/>
    <m/>
    <m/>
    <m/>
    <m/>
    <m/>
    <m/>
    <m/>
    <m/>
    <m/>
    <m/>
    <m/>
    <m/>
    <m/>
    <m/>
    <m/>
    <m/>
    <m/>
    <m/>
    <m/>
    <m/>
    <m/>
    <m/>
    <m/>
    <m/>
    <m/>
    <m/>
    <m/>
    <m/>
    <m/>
    <m/>
    <m/>
    <m/>
    <m/>
    <m/>
    <m/>
    <m/>
    <m/>
    <m/>
    <m/>
    <m/>
    <m/>
    <m/>
    <m/>
    <m/>
    <m/>
    <m/>
    <m/>
    <m/>
    <m/>
    <m/>
    <m/>
    <m/>
    <m/>
    <m/>
    <m/>
    <m/>
    <m/>
    <m/>
    <m/>
    <m/>
    <m/>
    <m/>
    <m/>
    <m/>
    <m/>
    <m/>
    <m/>
    <m/>
    <m/>
    <m/>
    <m/>
    <m/>
    <m/>
    <m/>
    <m/>
    <m/>
    <m/>
    <m/>
    <m/>
    <m/>
    <m/>
    <m/>
    <m/>
    <m/>
    <m/>
    <n v="1"/>
    <m/>
    <m/>
    <x v="0"/>
    <x v="0"/>
    <s v="DUWT0025"/>
    <e v="#N/A"/>
    <s v="Allocated"/>
    <s v="No Intention to pay (NITP)"/>
    <s v="Visited customer office address customer said his brother is admit in hospital due to kidney stone operation. Customer said due to medical problem facing financial issue not able to make the payment"/>
    <d v="2026-07-01T00:00:00"/>
    <m/>
    <m/>
    <m/>
    <m/>
    <m/>
    <n v="5084"/>
    <n v="19792"/>
  </r>
  <r>
    <n v="461404386"/>
    <s v="ASHOK DADASAHEB SABLE"/>
    <m/>
    <x v="2"/>
    <m/>
    <m/>
    <m/>
    <m/>
    <n v="3667"/>
    <n v="21997"/>
    <n v="4614"/>
    <n v="25664"/>
    <x v="5"/>
    <x v="1"/>
    <x v="1"/>
    <x v="9"/>
    <n v="42600.59"/>
    <n v="952"/>
    <n v="0"/>
    <n v="2700"/>
    <s v="FLOW"/>
    <n v="7.3362137619092341E-2"/>
    <n v="1.8620818196424159E-2"/>
    <x v="1"/>
    <s v="NC"/>
    <s v="NC"/>
    <s v="NC"/>
    <s v="Shifted"/>
    <m/>
    <s v="CNAVNA"/>
    <m/>
    <s v="ELG"/>
    <m/>
    <s v="SHIRUR"/>
    <m/>
    <m/>
    <m/>
    <n v="21997"/>
    <n v="42600.59"/>
    <n v="177"/>
    <n v="206"/>
    <s v="FLOW"/>
    <m/>
    <m/>
    <m/>
    <m/>
    <s v="NPA"/>
    <s v="MH12WH3414"/>
    <s v="SPLENDOR PLUS I3S BS6 FI DRUM SELF"/>
    <d v="2024-01-06T00:00:00"/>
    <n v="36"/>
    <x v="0"/>
    <x v="0"/>
    <m/>
    <m/>
    <m/>
    <m/>
    <m/>
    <m/>
    <m/>
    <m/>
    <m/>
    <m/>
    <n v="1"/>
    <m/>
    <m/>
    <m/>
    <m/>
    <m/>
    <m/>
    <m/>
    <m/>
    <m/>
    <m/>
    <m/>
    <m/>
    <m/>
    <m/>
    <m/>
    <m/>
    <m/>
    <m/>
    <m/>
    <m/>
    <m/>
    <m/>
    <m/>
    <m/>
    <m/>
    <m/>
    <m/>
    <m/>
    <m/>
    <m/>
    <m/>
    <m/>
    <m/>
    <m/>
    <m/>
    <m/>
    <m/>
    <m/>
    <m/>
    <m/>
    <m/>
    <m/>
    <m/>
    <m/>
    <m/>
    <m/>
    <m/>
    <m/>
    <m/>
    <m/>
    <m/>
    <m/>
    <m/>
    <m/>
    <m/>
    <m/>
    <m/>
    <m/>
    <m/>
    <m/>
    <m/>
    <m/>
    <m/>
    <m/>
    <m/>
    <m/>
    <m/>
    <m/>
    <m/>
    <m/>
    <m/>
    <m/>
    <m/>
    <m/>
    <m/>
    <m/>
    <m/>
    <m/>
    <m/>
    <m/>
    <m/>
    <m/>
    <m/>
    <x v="0"/>
    <x v="0"/>
    <s v="ZBHT0024"/>
    <s v="A2gFwOLSDz"/>
    <s v="Allocated"/>
    <s v="Door Locked (NC_DL)"/>
    <s v="Door lock "/>
    <d v="2026-07-04T00:00:00"/>
    <m/>
    <m/>
    <m/>
    <s v="VYMO"/>
    <m/>
    <n v="4614"/>
    <n v="25664"/>
  </r>
  <r>
    <n v="464961061"/>
    <s v="MOHD FAIZUR RAHMAN SHAIKH JAMALODDIN"/>
    <m/>
    <x v="2"/>
    <m/>
    <m/>
    <m/>
    <m/>
    <n v="5725"/>
    <n v="9907.35"/>
    <n v="4465.3500000000004"/>
    <n v="15632.35"/>
    <x v="1"/>
    <x v="1"/>
    <x v="1"/>
    <x v="4"/>
    <n v="41804.35"/>
    <n v="283"/>
    <n v="0"/>
    <n v="1800"/>
    <s v="20.06.26"/>
    <n v="0.18900446650653596"/>
    <n v="7.7726938700171267E-3"/>
    <x v="1"/>
    <s v="NC"/>
    <s v="NC"/>
    <s v="NC"/>
    <s v="Shifted"/>
    <m/>
    <s v="CNAVNA"/>
    <m/>
    <s v="-"/>
    <m/>
    <s v="KHED SHIVAPUR"/>
    <m/>
    <m/>
    <m/>
    <n v="9907.35"/>
    <n v="41804.35"/>
    <n v="56"/>
    <n v="85"/>
    <s v="FLOW"/>
    <m/>
    <m/>
    <m/>
    <m/>
    <s v="REGULAR"/>
    <s v="MH37AG0854"/>
    <s v="HUNTER 350 DAPPER WHITE"/>
    <d v="2024-12-16T00:00:00"/>
    <n v="24"/>
    <x v="0"/>
    <x v="1"/>
    <m/>
    <m/>
    <m/>
    <m/>
    <m/>
    <m/>
    <m/>
    <m/>
    <m/>
    <m/>
    <n v="1"/>
    <m/>
    <m/>
    <m/>
    <m/>
    <m/>
    <m/>
    <m/>
    <m/>
    <m/>
    <m/>
    <m/>
    <m/>
    <m/>
    <m/>
    <m/>
    <m/>
    <m/>
    <m/>
    <m/>
    <m/>
    <m/>
    <m/>
    <m/>
    <m/>
    <m/>
    <m/>
    <m/>
    <m/>
    <m/>
    <m/>
    <m/>
    <m/>
    <m/>
    <m/>
    <m/>
    <m/>
    <m/>
    <m/>
    <m/>
    <m/>
    <m/>
    <m/>
    <m/>
    <m/>
    <m/>
    <m/>
    <m/>
    <m/>
    <m/>
    <m/>
    <m/>
    <m/>
    <m/>
    <m/>
    <m/>
    <m/>
    <m/>
    <m/>
    <m/>
    <m/>
    <m/>
    <m/>
    <m/>
    <m/>
    <m/>
    <m/>
    <m/>
    <m/>
    <m/>
    <m/>
    <m/>
    <m/>
    <m/>
    <m/>
    <m/>
    <m/>
    <m/>
    <m/>
    <m/>
    <m/>
    <m/>
    <m/>
    <m/>
    <x v="0"/>
    <x v="0"/>
    <s v="DUWT0011"/>
    <s v="GosgGm2xbc"/>
    <s v="Allocated"/>
    <s v="Others (NC_OTHER)"/>
    <s v="Customer not work in company address company name fabrication welding Technology "/>
    <d v="2026-07-04T00:00:00"/>
    <m/>
    <m/>
    <m/>
    <m/>
    <m/>
    <n v="4465.3500000000004"/>
    <n v="15632.35"/>
  </r>
  <r>
    <n v="463648401"/>
    <s v="SUSLADE AKSHAY RAKHMAJI"/>
    <m/>
    <x v="2"/>
    <m/>
    <m/>
    <m/>
    <m/>
    <n v="6271"/>
    <n v="30787"/>
    <n v="6612"/>
    <n v="37058"/>
    <x v="4"/>
    <x v="1"/>
    <x v="1"/>
    <x v="9"/>
    <n v="41411"/>
    <n v="909"/>
    <n v="0"/>
    <n v="2697"/>
    <s v="-"/>
    <n v="0.89865320289107176"/>
    <n v="1.851100002911802E-2"/>
    <x v="1"/>
    <s v="RTP"/>
    <s v="-"/>
    <s v="RTP"/>
    <s v="Vehicle stolen"/>
    <m/>
    <s v="CAVNA"/>
    <m/>
    <s v="ELG"/>
    <m/>
    <s v="RANJAN GAON"/>
    <m/>
    <m/>
    <m/>
    <n v="30787"/>
    <n v="41411"/>
    <n v="146"/>
    <n v="175"/>
    <s v="FLOW"/>
    <m/>
    <m/>
    <m/>
    <m/>
    <s v="NPA"/>
    <s v="MH16DL8169"/>
    <s v="HONDA UNICORN 160 BS6"/>
    <d v="2024-08-03T00:00:00"/>
    <n v="24"/>
    <x v="0"/>
    <x v="0"/>
    <m/>
    <m/>
    <m/>
    <m/>
    <m/>
    <m/>
    <m/>
    <m/>
    <m/>
    <m/>
    <m/>
    <m/>
    <m/>
    <m/>
    <m/>
    <m/>
    <m/>
    <m/>
    <m/>
    <n v="1"/>
    <m/>
    <m/>
    <n v="1"/>
    <m/>
    <m/>
    <m/>
    <m/>
    <m/>
    <m/>
    <m/>
    <m/>
    <m/>
    <m/>
    <m/>
    <m/>
    <m/>
    <m/>
    <m/>
    <m/>
    <m/>
    <m/>
    <m/>
    <m/>
    <m/>
    <m/>
    <m/>
    <m/>
    <m/>
    <m/>
    <m/>
    <m/>
    <m/>
    <m/>
    <m/>
    <m/>
    <m/>
    <m/>
    <m/>
    <m/>
    <m/>
    <m/>
    <m/>
    <m/>
    <m/>
    <m/>
    <m/>
    <m/>
    <m/>
    <m/>
    <m/>
    <m/>
    <m/>
    <m/>
    <m/>
    <m/>
    <m/>
    <m/>
    <m/>
    <m/>
    <m/>
    <m/>
    <m/>
    <m/>
    <m/>
    <m/>
    <m/>
    <m/>
    <m/>
    <m/>
    <m/>
    <m/>
    <m/>
    <m/>
    <m/>
    <x v="3"/>
    <x v="0"/>
    <s v="ZBHT0024"/>
    <s v="k2sr_HTZjc"/>
    <s v="Allocated"/>
    <s v="Address Not Found (NC_ANF)"/>
    <s v="Address not found "/>
    <d v="2026-07-07T00:00:00"/>
    <m/>
    <m/>
    <m/>
    <m/>
    <m/>
    <n v="6612"/>
    <n v="37058"/>
  </r>
  <r>
    <n v="463069843"/>
    <s v="DEEPAK"/>
    <s v="ONLINE"/>
    <x v="19"/>
    <n v="3630"/>
    <m/>
    <m/>
    <m/>
    <n v="3528"/>
    <n v="3401"/>
    <n v="3498"/>
    <n v="3299"/>
    <x v="0"/>
    <x v="0"/>
    <x v="0"/>
    <x v="6"/>
    <n v="41212"/>
    <n v="97"/>
    <n v="0"/>
    <n v="0"/>
    <s v="29.06.26"/>
    <n v="2.8108998692289066E-2"/>
    <n v="2.170624051433681E-3"/>
    <x v="0"/>
    <s v="PTP"/>
    <s v="PTP"/>
    <s v="PTP"/>
    <m/>
    <n v="29"/>
    <s v="CAVNA"/>
    <m/>
    <s v="-"/>
    <m/>
    <s v="YERWADA"/>
    <m/>
    <m/>
    <m/>
    <n v="3498"/>
    <n v="41212"/>
    <n v="26"/>
    <n v="25"/>
    <s v="STABLE"/>
    <m/>
    <m/>
    <m/>
    <m/>
    <s v="-"/>
    <s v="MH12WV9538"/>
    <s v="HONDA ACTIVA 125 SMART"/>
    <d v="2024-05-31T00:00:00"/>
    <n v="36"/>
    <x v="2"/>
    <x v="1"/>
    <m/>
    <m/>
    <m/>
    <m/>
    <m/>
    <m/>
    <m/>
    <m/>
    <m/>
    <m/>
    <m/>
    <m/>
    <m/>
    <m/>
    <m/>
    <m/>
    <m/>
    <m/>
    <m/>
    <m/>
    <m/>
    <m/>
    <m/>
    <m/>
    <m/>
    <m/>
    <m/>
    <m/>
    <m/>
    <m/>
    <m/>
    <m/>
    <m/>
    <m/>
    <m/>
    <m/>
    <m/>
    <m/>
    <m/>
    <m/>
    <m/>
    <m/>
    <m/>
    <m/>
    <m/>
    <m/>
    <m/>
    <m/>
    <m/>
    <m/>
    <m/>
    <m/>
    <m/>
    <m/>
    <m/>
    <m/>
    <m/>
    <m/>
    <m/>
    <m/>
    <m/>
    <m/>
    <m/>
    <m/>
    <m/>
    <m/>
    <m/>
    <m/>
    <m/>
    <m/>
    <m/>
    <m/>
    <m/>
    <m/>
    <m/>
    <m/>
    <m/>
    <m/>
    <m/>
    <m/>
    <m/>
    <m/>
    <m/>
    <m/>
    <m/>
    <m/>
    <m/>
    <m/>
    <m/>
    <m/>
    <m/>
    <n v="1"/>
    <m/>
    <m/>
    <x v="0"/>
    <x v="0"/>
    <s v="ZBHT0012"/>
    <e v="#N/A"/>
    <s v="Allocated"/>
    <e v="#N/A"/>
    <e v="#N/A"/>
    <e v="#N/A"/>
    <m/>
    <m/>
    <m/>
    <m/>
    <m/>
    <n v="3498"/>
    <n v="6929"/>
  </r>
  <r>
    <n v="136775582"/>
    <s v="ATUL RAOSAHEB NANAVARE"/>
    <s v="ONLINE"/>
    <x v="5"/>
    <n v="6200"/>
    <m/>
    <m/>
    <m/>
    <n v="6125"/>
    <n v="6003"/>
    <n v="6097"/>
    <n v="5928"/>
    <x v="0"/>
    <x v="0"/>
    <x v="0"/>
    <x v="13"/>
    <n v="41142.400000000001"/>
    <n v="94"/>
    <n v="0"/>
    <n v="1350"/>
    <s v="30.06.26"/>
    <n v="3.5456062069756759E-2"/>
    <n v="2.1669582396803139E-3"/>
    <x v="0"/>
    <s v="MPTP"/>
    <s v="MPTP"/>
    <s v="MPTP"/>
    <s v="Shifted"/>
    <n v="27"/>
    <s v="CNAVNA"/>
    <m/>
    <s v="-"/>
    <m/>
    <s v="AMBEGAON BK"/>
    <m/>
    <m/>
    <m/>
    <n v="6003"/>
    <n v="41142.400000000001"/>
    <n v="25"/>
    <n v="24"/>
    <s v="STABLE"/>
    <m/>
    <m/>
    <m/>
    <m/>
    <s v="NPA"/>
    <s v="MH12UY0202"/>
    <s v="CLASSIC SIGNALS 350 MARSH GREY"/>
    <d v="2022-12-14T00:00:00"/>
    <n v="48"/>
    <x v="0"/>
    <x v="1"/>
    <m/>
    <m/>
    <m/>
    <m/>
    <m/>
    <m/>
    <m/>
    <m/>
    <m/>
    <m/>
    <m/>
    <m/>
    <m/>
    <m/>
    <m/>
    <m/>
    <n v="1"/>
    <m/>
    <m/>
    <m/>
    <m/>
    <m/>
    <m/>
    <m/>
    <m/>
    <m/>
    <m/>
    <m/>
    <m/>
    <m/>
    <m/>
    <m/>
    <m/>
    <m/>
    <m/>
    <m/>
    <m/>
    <m/>
    <m/>
    <m/>
    <m/>
    <m/>
    <m/>
    <m/>
    <m/>
    <m/>
    <m/>
    <m/>
    <m/>
    <m/>
    <m/>
    <m/>
    <m/>
    <m/>
    <m/>
    <m/>
    <m/>
    <m/>
    <m/>
    <m/>
    <m/>
    <m/>
    <m/>
    <m/>
    <m/>
    <m/>
    <m/>
    <m/>
    <m/>
    <m/>
    <m/>
    <m/>
    <m/>
    <m/>
    <m/>
    <m/>
    <m/>
    <m/>
    <m/>
    <m/>
    <m/>
    <m/>
    <m/>
    <m/>
    <m/>
    <m/>
    <m/>
    <m/>
    <m/>
    <m/>
    <m/>
    <m/>
    <m/>
    <m/>
    <x v="0"/>
    <x v="0"/>
    <s v="DUWT0031"/>
    <s v="A6hq4at7Lm"/>
    <s v="Allocated"/>
    <s v="Shifted (NC_SFTD)"/>
    <s v="Customer shifted at residence address "/>
    <d v="2026-07-06T00:00:00"/>
    <m/>
    <m/>
    <m/>
    <m/>
    <m/>
    <n v="6097"/>
    <n v="12128"/>
  </r>
  <r>
    <n v="465282350"/>
    <s v="ADITYA MARUTI KHAWALE"/>
    <m/>
    <x v="2"/>
    <m/>
    <m/>
    <m/>
    <m/>
    <n v="4043"/>
    <n v="12129"/>
    <n v="4205"/>
    <n v="16172"/>
    <x v="3"/>
    <x v="1"/>
    <x v="1"/>
    <x v="0"/>
    <n v="41113"/>
    <n v="162"/>
    <n v="0"/>
    <n v="1800"/>
    <s v="FLOW"/>
    <n v="0.12827929209724925"/>
    <n v="1.316738286589989E-2"/>
    <x v="1"/>
    <s v="NC"/>
    <s v="NC"/>
    <s v="NC"/>
    <s v="Shifted"/>
    <m/>
    <s v="CNAVNA"/>
    <m/>
    <s v="ELG"/>
    <m/>
    <s v="CHINCHWAD GAON"/>
    <m/>
    <m/>
    <m/>
    <n v="12129"/>
    <n v="41113"/>
    <n v="86"/>
    <n v="115"/>
    <s v="FLOW"/>
    <m/>
    <m/>
    <m/>
    <m/>
    <s v="REGULAR"/>
    <s v="MH14LN8288"/>
    <s v="BULLET 350 BLACK GOLD"/>
    <d v="2025-01-21T00:00:00"/>
    <n v="24"/>
    <x v="0"/>
    <x v="0"/>
    <m/>
    <m/>
    <m/>
    <m/>
    <n v="1"/>
    <m/>
    <m/>
    <m/>
    <m/>
    <m/>
    <m/>
    <m/>
    <m/>
    <m/>
    <m/>
    <m/>
    <m/>
    <m/>
    <m/>
    <m/>
    <m/>
    <m/>
    <m/>
    <m/>
    <m/>
    <m/>
    <m/>
    <m/>
    <m/>
    <m/>
    <m/>
    <m/>
    <m/>
    <m/>
    <m/>
    <m/>
    <m/>
    <m/>
    <m/>
    <m/>
    <m/>
    <m/>
    <m/>
    <m/>
    <m/>
    <m/>
    <m/>
    <m/>
    <m/>
    <m/>
    <m/>
    <m/>
    <m/>
    <m/>
    <m/>
    <m/>
    <m/>
    <m/>
    <m/>
    <m/>
    <m/>
    <m/>
    <m/>
    <m/>
    <m/>
    <m/>
    <m/>
    <m/>
    <m/>
    <m/>
    <m/>
    <m/>
    <m/>
    <m/>
    <m/>
    <m/>
    <m/>
    <m/>
    <m/>
    <m/>
    <m/>
    <m/>
    <m/>
    <m/>
    <m/>
    <m/>
    <m/>
    <m/>
    <m/>
    <m/>
    <m/>
    <m/>
    <m/>
    <m/>
    <x v="0"/>
    <x v="0"/>
    <s v="ZBHT0011"/>
    <s v="k2uLHz2x1m"/>
    <s v="Allocated"/>
    <s v="Shifted (NC_SFTD)"/>
    <s v="Visit cm residence address cm shifted "/>
    <d v="2026-07-02T00:00:00"/>
    <m/>
    <m/>
    <m/>
    <s v="VYMO"/>
    <m/>
    <n v="4205"/>
    <n v="16172"/>
  </r>
  <r>
    <n v="462307995"/>
    <s v="PRADNYA VIKAS PAWAR"/>
    <s v="ONLINE"/>
    <x v="13"/>
    <n v="2610"/>
    <m/>
    <m/>
    <m/>
    <n v="3777"/>
    <n v="7548.99"/>
    <n v="4074.99"/>
    <n v="8715.99"/>
    <x v="1"/>
    <x v="0"/>
    <x v="0"/>
    <x v="9"/>
    <n v="40777"/>
    <n v="303"/>
    <n v="0"/>
    <n v="6750"/>
    <s v="30.06.26"/>
    <n v="6.1892592514452408E-2"/>
    <n v="7.5816784123587232E-3"/>
    <x v="0"/>
    <s v="MPTP"/>
    <s v="MPTP"/>
    <s v="MPTP"/>
    <s v="Shifted to pune"/>
    <n v="30"/>
    <s v="CAVNA"/>
    <m/>
    <s v="-"/>
    <m/>
    <s v="SHIRUR"/>
    <m/>
    <m/>
    <m/>
    <n v="7548.99"/>
    <n v="40777"/>
    <n v="57"/>
    <n v="86"/>
    <s v="FLOW"/>
    <m/>
    <m/>
    <m/>
    <m/>
    <s v="REGULAR"/>
    <m/>
    <s v="HONDA ACTIVA 125 DRUM ALLOY BSVI"/>
    <d v="2024-03-21T00:00:00"/>
    <n v="36"/>
    <x v="0"/>
    <x v="0"/>
    <m/>
    <m/>
    <m/>
    <m/>
    <m/>
    <m/>
    <m/>
    <m/>
    <m/>
    <m/>
    <n v="1"/>
    <m/>
    <m/>
    <m/>
    <m/>
    <m/>
    <m/>
    <m/>
    <m/>
    <m/>
    <m/>
    <m/>
    <m/>
    <m/>
    <m/>
    <m/>
    <m/>
    <m/>
    <m/>
    <m/>
    <m/>
    <m/>
    <m/>
    <m/>
    <m/>
    <m/>
    <m/>
    <m/>
    <m/>
    <m/>
    <m/>
    <m/>
    <m/>
    <m/>
    <m/>
    <m/>
    <m/>
    <m/>
    <m/>
    <m/>
    <m/>
    <m/>
    <m/>
    <m/>
    <m/>
    <m/>
    <m/>
    <m/>
    <m/>
    <m/>
    <m/>
    <m/>
    <m/>
    <m/>
    <m/>
    <m/>
    <m/>
    <m/>
    <m/>
    <m/>
    <m/>
    <m/>
    <m/>
    <m/>
    <m/>
    <m/>
    <m/>
    <m/>
    <m/>
    <m/>
    <m/>
    <m/>
    <m/>
    <m/>
    <m/>
    <m/>
    <m/>
    <m/>
    <m/>
    <m/>
    <m/>
    <m/>
    <m/>
    <m/>
    <x v="0"/>
    <x v="0"/>
    <s v="ZBHT0024"/>
    <s v="k2pMnnV_OMm"/>
    <s v="Allocated"/>
    <s v="Left Message (LMCB)"/>
    <s v="Meet father in law "/>
    <d v="2026-07-04T00:00:00"/>
    <m/>
    <m/>
    <m/>
    <m/>
    <m/>
    <n v="4074.99"/>
    <n v="11325.99"/>
  </r>
  <r>
    <n v="465527769"/>
    <s v="SAHIL ARVIND KHANDARE"/>
    <s v="ONLINE"/>
    <x v="13"/>
    <n v="5182"/>
    <m/>
    <m/>
    <m/>
    <n v="4912"/>
    <n v="4907"/>
    <n v="5066"/>
    <n v="4637"/>
    <x v="0"/>
    <x v="0"/>
    <x v="0"/>
    <x v="5"/>
    <n v="40552"/>
    <n v="159"/>
    <n v="0"/>
    <n v="4387"/>
    <s v="FLOW"/>
    <n v="4.8900880596909092E-2"/>
    <n v="2.1358620434276093E-3"/>
    <x v="0"/>
    <s v="MPTP"/>
    <s v="NC"/>
    <s v="MPTP"/>
    <s v="Shifted"/>
    <n v="31"/>
    <s v="CAVNA"/>
    <m/>
    <s v="-"/>
    <m/>
    <s v="MEDANKAR WADI"/>
    <m/>
    <m/>
    <m/>
    <n v="9453"/>
    <n v="40552"/>
    <n v="26"/>
    <n v="55"/>
    <s v="FLOW"/>
    <m/>
    <m/>
    <m/>
    <m/>
    <s v="REGULAR"/>
    <s v="MH38AH9206"/>
    <s v="HONDA ACTIVA DLX 2B"/>
    <d v="2025-02-18T00:00:00"/>
    <n v="24"/>
    <x v="1"/>
    <x v="0"/>
    <m/>
    <m/>
    <m/>
    <m/>
    <m/>
    <m/>
    <m/>
    <m/>
    <m/>
    <m/>
    <m/>
    <m/>
    <m/>
    <m/>
    <m/>
    <m/>
    <m/>
    <m/>
    <m/>
    <m/>
    <m/>
    <m/>
    <m/>
    <m/>
    <m/>
    <m/>
    <m/>
    <m/>
    <m/>
    <m/>
    <m/>
    <n v="1"/>
    <m/>
    <m/>
    <m/>
    <m/>
    <m/>
    <m/>
    <m/>
    <m/>
    <m/>
    <m/>
    <m/>
    <m/>
    <m/>
    <m/>
    <m/>
    <m/>
    <m/>
    <m/>
    <m/>
    <m/>
    <m/>
    <m/>
    <m/>
    <m/>
    <m/>
    <m/>
    <m/>
    <m/>
    <m/>
    <m/>
    <m/>
    <m/>
    <m/>
    <m/>
    <m/>
    <m/>
    <m/>
    <m/>
    <m/>
    <m/>
    <m/>
    <m/>
    <m/>
    <m/>
    <m/>
    <m/>
    <m/>
    <m/>
    <m/>
    <m/>
    <m/>
    <m/>
    <m/>
    <m/>
    <m/>
    <m/>
    <m/>
    <m/>
    <m/>
    <m/>
    <m/>
    <m/>
    <x v="0"/>
    <x v="0"/>
    <s v="DUWT0017"/>
    <m/>
    <m/>
    <m/>
    <m/>
    <m/>
    <m/>
    <m/>
    <m/>
    <m/>
    <m/>
    <n v="5066"/>
    <n v="9819"/>
  </r>
  <r>
    <n v="462383949"/>
    <s v="RAVINDRA KHANDU JADHAV"/>
    <s v="COLLECT"/>
    <x v="10"/>
    <n v="3500"/>
    <m/>
    <m/>
    <m/>
    <n v="3281"/>
    <n v="13099"/>
    <n v="4164"/>
    <n v="12880"/>
    <x v="2"/>
    <x v="0"/>
    <x v="0"/>
    <x v="2"/>
    <n v="40068"/>
    <n v="908"/>
    <n v="0"/>
    <n v="0"/>
    <s v="29.06.26"/>
    <n v="0.36370419487965711"/>
    <n v="1.5436375327645423E-2"/>
    <x v="0"/>
    <s v="-"/>
    <s v="BPTP"/>
    <s v="-"/>
    <m/>
    <m/>
    <m/>
    <m/>
    <s v="ELG"/>
    <m/>
    <s v="BOPODI"/>
    <m/>
    <m/>
    <m/>
    <n v="13099"/>
    <n v="40068"/>
    <n v="118"/>
    <n v="147"/>
    <s v="FLOW"/>
    <m/>
    <m/>
    <m/>
    <m/>
    <s v="NPA"/>
    <s v="MH12WQ4856"/>
    <s v="HONDA ACTIVA 6G H SMART"/>
    <d v="2024-03-29T00:00:00"/>
    <n v="36"/>
    <x v="0"/>
    <x v="1"/>
    <m/>
    <m/>
    <m/>
    <m/>
    <m/>
    <m/>
    <m/>
    <m/>
    <m/>
    <m/>
    <n v="1"/>
    <m/>
    <m/>
    <m/>
    <m/>
    <m/>
    <m/>
    <m/>
    <m/>
    <m/>
    <m/>
    <m/>
    <m/>
    <m/>
    <m/>
    <m/>
    <m/>
    <m/>
    <m/>
    <m/>
    <m/>
    <m/>
    <m/>
    <m/>
    <m/>
    <m/>
    <m/>
    <m/>
    <m/>
    <m/>
    <n v="2"/>
    <m/>
    <m/>
    <m/>
    <m/>
    <m/>
    <m/>
    <m/>
    <m/>
    <m/>
    <m/>
    <m/>
    <m/>
    <m/>
    <m/>
    <m/>
    <m/>
    <m/>
    <m/>
    <m/>
    <m/>
    <m/>
    <m/>
    <m/>
    <m/>
    <m/>
    <m/>
    <n v="1"/>
    <m/>
    <m/>
    <m/>
    <m/>
    <m/>
    <m/>
    <m/>
    <m/>
    <m/>
    <m/>
    <m/>
    <m/>
    <m/>
    <m/>
    <n v="1"/>
    <m/>
    <m/>
    <m/>
    <m/>
    <m/>
    <n v="2"/>
    <m/>
    <m/>
    <m/>
    <m/>
    <m/>
    <x v="7"/>
    <x v="0"/>
    <s v="ZBHT0009"/>
    <s v="k6-taz-q_OI7"/>
    <s v="Allocated"/>
    <s v="Promise To Pay (PTP)"/>
    <s v="Customer promise pay online 3500 on 09/07"/>
    <d v="2026-07-09T00:00:00"/>
    <m/>
    <m/>
    <m/>
    <m/>
    <m/>
    <n v="4164"/>
    <n v="16380"/>
  </r>
  <r>
    <n v="136615657"/>
    <s v="NIKITA SHIVAJI DHUMAL"/>
    <s v="ONLINE"/>
    <x v="22"/>
    <n v="2461"/>
    <m/>
    <m/>
    <m/>
    <n v="2461"/>
    <n v="2371"/>
    <n v="2412"/>
    <n v="2371"/>
    <x v="0"/>
    <x v="0"/>
    <x v="0"/>
    <x v="3"/>
    <n v="39875.449999999997"/>
    <n v="41"/>
    <n v="0"/>
    <n v="1350"/>
    <s v="25.06.26"/>
    <n v="4.2430611676093667E-2"/>
    <n v="2.1002283517359307E-3"/>
    <x v="0"/>
    <s v="PTP"/>
    <s v="PTP"/>
    <s v="PTP"/>
    <m/>
    <n v="25"/>
    <s v="CAVA"/>
    <m/>
    <s v="-"/>
    <m/>
    <s v="BANNER"/>
    <m/>
    <m/>
    <m/>
    <n v="2371"/>
    <n v="39875.449999999997"/>
    <n v="25"/>
    <n v="24"/>
    <s v="STABLE"/>
    <m/>
    <m/>
    <m/>
    <m/>
    <s v="NPA"/>
    <s v="MH12UX9648"/>
    <s v="JUPITER BASIC"/>
    <d v="2022-12-07T00:00:00"/>
    <n v="60"/>
    <x v="0"/>
    <x v="0"/>
    <m/>
    <m/>
    <m/>
    <m/>
    <m/>
    <m/>
    <m/>
    <m/>
    <m/>
    <m/>
    <n v="1"/>
    <m/>
    <m/>
    <m/>
    <m/>
    <m/>
    <m/>
    <m/>
    <m/>
    <m/>
    <m/>
    <m/>
    <m/>
    <m/>
    <m/>
    <m/>
    <m/>
    <m/>
    <m/>
    <m/>
    <m/>
    <n v="1"/>
    <m/>
    <m/>
    <m/>
    <m/>
    <m/>
    <m/>
    <m/>
    <m/>
    <m/>
    <m/>
    <m/>
    <m/>
    <m/>
    <m/>
    <n v="1"/>
    <m/>
    <m/>
    <m/>
    <m/>
    <m/>
    <n v="1"/>
    <m/>
    <m/>
    <n v="1"/>
    <m/>
    <m/>
    <m/>
    <m/>
    <m/>
    <m/>
    <m/>
    <m/>
    <m/>
    <m/>
    <m/>
    <m/>
    <m/>
    <m/>
    <m/>
    <m/>
    <m/>
    <n v="1"/>
    <m/>
    <m/>
    <m/>
    <m/>
    <m/>
    <m/>
    <m/>
    <m/>
    <m/>
    <m/>
    <m/>
    <n v="1"/>
    <m/>
    <m/>
    <m/>
    <m/>
    <m/>
    <m/>
    <m/>
    <m/>
    <x v="7"/>
    <x v="0"/>
    <s v="DUWT0023"/>
    <s v="G2bAOLwFkF8m"/>
    <s v="Allocated"/>
    <s v="Left Message (LMCB)"/>
    <s v="Customer not available lm with relatives husband "/>
    <d v="2026-07-04T00:00:00"/>
    <m/>
    <m/>
    <m/>
    <m/>
    <m/>
    <n v="2412"/>
    <n v="4832"/>
  </r>
  <r>
    <n v="464301174"/>
    <s v="SADIK IBRAHIM MULLA"/>
    <s v="ONLINE"/>
    <x v="17"/>
    <n v="4020"/>
    <m/>
    <m/>
    <m/>
    <n v="3976"/>
    <n v="3882"/>
    <n v="4008"/>
    <n v="3838"/>
    <x v="0"/>
    <x v="0"/>
    <x v="0"/>
    <x v="7"/>
    <n v="39874"/>
    <n v="126"/>
    <n v="0"/>
    <n v="2700"/>
    <s v="05.06.26 06.06.26"/>
    <n v="3.3471896609799025E-2"/>
    <n v="2.1001519806577358E-3"/>
    <x v="0"/>
    <s v="PAID"/>
    <s v="PAID"/>
    <s v="PAID"/>
    <m/>
    <m/>
    <m/>
    <m/>
    <s v="-"/>
    <m/>
    <s v="BHOSARI"/>
    <m/>
    <m/>
    <m/>
    <n v="3882"/>
    <n v="39874"/>
    <n v="26"/>
    <n v="25"/>
    <s v="STABLE"/>
    <m/>
    <m/>
    <m/>
    <m/>
    <s v="REGULAR"/>
    <s v="MH14LW5192"/>
    <s v="PASSION PLUS DRUM FI I3S"/>
    <d v="2024-10-13T00:00:00"/>
    <n v="30"/>
    <x v="0"/>
    <x v="1"/>
    <m/>
    <m/>
    <m/>
    <m/>
    <m/>
    <m/>
    <m/>
    <n v="1"/>
    <m/>
    <m/>
    <m/>
    <m/>
    <m/>
    <m/>
    <m/>
    <m/>
    <m/>
    <m/>
    <m/>
    <m/>
    <m/>
    <m/>
    <m/>
    <m/>
    <m/>
    <m/>
    <m/>
    <m/>
    <m/>
    <m/>
    <m/>
    <m/>
    <m/>
    <m/>
    <m/>
    <m/>
    <m/>
    <m/>
    <m/>
    <m/>
    <m/>
    <m/>
    <m/>
    <m/>
    <m/>
    <m/>
    <m/>
    <m/>
    <m/>
    <m/>
    <m/>
    <m/>
    <m/>
    <m/>
    <m/>
    <m/>
    <m/>
    <m/>
    <m/>
    <m/>
    <m/>
    <m/>
    <m/>
    <m/>
    <m/>
    <m/>
    <m/>
    <m/>
    <m/>
    <m/>
    <m/>
    <m/>
    <m/>
    <m/>
    <m/>
    <m/>
    <m/>
    <m/>
    <m/>
    <m/>
    <m/>
    <m/>
    <m/>
    <m/>
    <m/>
    <m/>
    <m/>
    <m/>
    <m/>
    <m/>
    <m/>
    <m/>
    <m/>
    <m/>
    <x v="0"/>
    <x v="0"/>
    <s v="DUWT0025"/>
    <s v="GPtD0cKdLc"/>
    <s v="Allocated"/>
    <s v="Promise To Pay (PTP)"/>
    <s v="Customer given ptp to online payment "/>
    <d v="2026-07-09T00:00:00"/>
    <m/>
    <m/>
    <m/>
    <m/>
    <m/>
    <n v="4008"/>
    <n v="7858"/>
  </r>
  <r>
    <n v="462801904"/>
    <s v="BHARATIBAI LIMBRAJ BHONG"/>
    <s v="ONLINE"/>
    <x v="27"/>
    <n v="3500"/>
    <m/>
    <m/>
    <m/>
    <n v="3303"/>
    <n v="8545"/>
    <n v="2272"/>
    <n v="8348"/>
    <x v="3"/>
    <x v="0"/>
    <x v="0"/>
    <x v="9"/>
    <n v="39832"/>
    <n v="333"/>
    <n v="0"/>
    <n v="6750"/>
    <s v="FLOW"/>
    <n v="5.2011151163649613E-2"/>
    <n v="1.275711318353135E-2"/>
    <x v="0"/>
    <s v="PAID"/>
    <s v="RTP"/>
    <s v="PAID"/>
    <m/>
    <m/>
    <m/>
    <m/>
    <s v="ELG"/>
    <m/>
    <s v="ALEGAON PAGA"/>
    <m/>
    <m/>
    <m/>
    <n v="8545"/>
    <n v="39832"/>
    <n v="87"/>
    <n v="86"/>
    <s v="STABLE"/>
    <m/>
    <m/>
    <m/>
    <m/>
    <s v="NPA"/>
    <s v="MH12YE1688"/>
    <s v="SPLENDOR PLUS I3S XTEC"/>
    <d v="2024-05-04T00:00:00"/>
    <n v="36"/>
    <x v="0"/>
    <x v="0"/>
    <m/>
    <m/>
    <m/>
    <m/>
    <m/>
    <m/>
    <m/>
    <m/>
    <m/>
    <m/>
    <n v="1"/>
    <m/>
    <m/>
    <m/>
    <m/>
    <m/>
    <m/>
    <m/>
    <m/>
    <m/>
    <m/>
    <m/>
    <m/>
    <m/>
    <m/>
    <m/>
    <m/>
    <m/>
    <m/>
    <m/>
    <m/>
    <m/>
    <m/>
    <m/>
    <m/>
    <m/>
    <m/>
    <m/>
    <m/>
    <m/>
    <m/>
    <m/>
    <m/>
    <m/>
    <m/>
    <m/>
    <m/>
    <m/>
    <m/>
    <m/>
    <m/>
    <m/>
    <m/>
    <m/>
    <m/>
    <m/>
    <m/>
    <m/>
    <m/>
    <m/>
    <m/>
    <m/>
    <m/>
    <m/>
    <m/>
    <m/>
    <m/>
    <m/>
    <m/>
    <m/>
    <m/>
    <m/>
    <m/>
    <m/>
    <m/>
    <m/>
    <m/>
    <m/>
    <m/>
    <m/>
    <m/>
    <m/>
    <m/>
    <m/>
    <m/>
    <m/>
    <m/>
    <m/>
    <m/>
    <m/>
    <m/>
    <m/>
    <m/>
    <m/>
    <x v="0"/>
    <x v="0"/>
    <s v="ZBHT0024"/>
    <s v="B6fAgKv3sDM7"/>
    <s v="Allocated"/>
    <s v="Left Message (LMCB)"/>
    <s v="Meet son"/>
    <d v="2026-07-04T00:00:00"/>
    <m/>
    <m/>
    <m/>
    <m/>
    <m/>
    <n v="2272"/>
    <n v="11848"/>
  </r>
  <r>
    <n v="461922570"/>
    <s v="SHRADDHA SURESH NAWGHIRE"/>
    <m/>
    <x v="2"/>
    <m/>
    <m/>
    <m/>
    <m/>
    <n v="3464"/>
    <n v="17318"/>
    <n v="4124"/>
    <n v="20782"/>
    <x v="4"/>
    <x v="1"/>
    <x v="1"/>
    <x v="18"/>
    <n v="39804.07"/>
    <n v="662"/>
    <n v="0"/>
    <n v="2250"/>
    <s v="-"/>
    <n v="0.65918163515642458"/>
    <n v="1.7792691336336135E-2"/>
    <x v="1"/>
    <s v="NC"/>
    <s v="-"/>
    <s v="NC"/>
    <s v="Entry restricted"/>
    <m/>
    <s v="CNAVNA"/>
    <m/>
    <s v="ELG"/>
    <m/>
    <s v="WAGHOLI"/>
    <m/>
    <m/>
    <m/>
    <n v="17318"/>
    <n v="39804.07"/>
    <n v="146"/>
    <n v="175"/>
    <s v="FLOW"/>
    <m/>
    <m/>
    <m/>
    <m/>
    <s v="NPA"/>
    <s v="MH12WM1855"/>
    <s v="HONDA SHINE DRUM BSVI"/>
    <d v="2024-02-15T00:00:00"/>
    <n v="36"/>
    <x v="0"/>
    <x v="1"/>
    <m/>
    <m/>
    <m/>
    <m/>
    <m/>
    <m/>
    <m/>
    <n v="1"/>
    <m/>
    <m/>
    <m/>
    <m/>
    <m/>
    <m/>
    <m/>
    <m/>
    <m/>
    <m/>
    <m/>
    <m/>
    <m/>
    <m/>
    <m/>
    <m/>
    <m/>
    <m/>
    <m/>
    <m/>
    <m/>
    <m/>
    <m/>
    <m/>
    <m/>
    <m/>
    <m/>
    <m/>
    <m/>
    <m/>
    <m/>
    <m/>
    <m/>
    <m/>
    <m/>
    <m/>
    <m/>
    <m/>
    <m/>
    <m/>
    <m/>
    <m/>
    <m/>
    <m/>
    <m/>
    <m/>
    <m/>
    <m/>
    <m/>
    <m/>
    <m/>
    <m/>
    <m/>
    <m/>
    <m/>
    <m/>
    <m/>
    <m/>
    <m/>
    <m/>
    <m/>
    <m/>
    <m/>
    <m/>
    <m/>
    <m/>
    <m/>
    <m/>
    <m/>
    <m/>
    <m/>
    <m/>
    <m/>
    <m/>
    <m/>
    <m/>
    <m/>
    <m/>
    <m/>
    <m/>
    <m/>
    <m/>
    <m/>
    <m/>
    <m/>
    <m/>
    <x v="0"/>
    <x v="0"/>
    <s v="DUWT0021"/>
    <s v="A6kkb2sbKfOc"/>
    <s v="Allocated"/>
    <s v="Entry Restricted (NC_ER)"/>
    <s v="Customer residence gate entry not allowed "/>
    <d v="2026-07-03T00:00:00"/>
    <m/>
    <m/>
    <m/>
    <m/>
    <m/>
    <n v="4124"/>
    <n v="20782"/>
  </r>
  <r>
    <n v="466279858"/>
    <s v="HARSHA SEETARAM BADADE"/>
    <m/>
    <x v="2"/>
    <m/>
    <m/>
    <m/>
    <m/>
    <n v="6072"/>
    <n v="6066"/>
    <n v="6172"/>
    <n v="12138"/>
    <x v="0"/>
    <x v="1"/>
    <x v="1"/>
    <x v="6"/>
    <n v="39695"/>
    <n v="106"/>
    <n v="0"/>
    <n v="1167"/>
    <s v="10.06.26"/>
    <n v="2.7074315808269789E-2"/>
    <n v="2.0907241027288163E-3"/>
    <x v="1"/>
    <s v="RTP"/>
    <s v="PAID"/>
    <s v="RTP"/>
    <s v="Financail problem"/>
    <m/>
    <s v="CAVA"/>
    <m/>
    <s v="-"/>
    <m/>
    <s v="WADGAON SHERI"/>
    <m/>
    <m/>
    <m/>
    <n v="6066"/>
    <n v="39695"/>
    <n v="26"/>
    <n v="55"/>
    <s v="FLOW"/>
    <m/>
    <m/>
    <m/>
    <m/>
    <s v="REGULAR"/>
    <s v="MH12YF4974"/>
    <s v="HONDA ACTIVA STD 2B"/>
    <d v="2025-06-06T00:00:00"/>
    <n v="18"/>
    <x v="0"/>
    <x v="1"/>
    <m/>
    <m/>
    <m/>
    <m/>
    <m/>
    <m/>
    <m/>
    <m/>
    <m/>
    <m/>
    <m/>
    <m/>
    <m/>
    <m/>
    <m/>
    <m/>
    <m/>
    <m/>
    <m/>
    <m/>
    <m/>
    <m/>
    <m/>
    <m/>
    <m/>
    <m/>
    <m/>
    <m/>
    <n v="1"/>
    <m/>
    <m/>
    <m/>
    <m/>
    <m/>
    <m/>
    <m/>
    <m/>
    <m/>
    <m/>
    <m/>
    <m/>
    <m/>
    <m/>
    <m/>
    <m/>
    <m/>
    <m/>
    <m/>
    <m/>
    <m/>
    <m/>
    <m/>
    <m/>
    <m/>
    <m/>
    <m/>
    <m/>
    <m/>
    <m/>
    <m/>
    <m/>
    <m/>
    <m/>
    <m/>
    <m/>
    <m/>
    <m/>
    <m/>
    <m/>
    <m/>
    <m/>
    <m/>
    <m/>
    <m/>
    <m/>
    <m/>
    <m/>
    <m/>
    <m/>
    <m/>
    <m/>
    <m/>
    <m/>
    <m/>
    <m/>
    <m/>
    <m/>
    <m/>
    <m/>
    <m/>
    <m/>
    <m/>
    <m/>
    <m/>
    <x v="0"/>
    <x v="0"/>
    <s v="ZBHT0012"/>
    <s v="Aoj0ddo6EF7"/>
    <s v="Allocated"/>
    <e v="#N/A"/>
    <e v="#N/A"/>
    <e v="#N/A"/>
    <m/>
    <m/>
    <m/>
    <s v="VYMO"/>
    <m/>
    <n v="6172"/>
    <n v="12138"/>
  </r>
  <r>
    <n v="466462040"/>
    <s v="ANIL MARUTI MANJARE"/>
    <s v="ONLINE"/>
    <x v="3"/>
    <n v="5400"/>
    <m/>
    <m/>
    <m/>
    <n v="5326"/>
    <n v="5317"/>
    <n v="5317"/>
    <n v="5243"/>
    <x v="0"/>
    <x v="0"/>
    <x v="0"/>
    <x v="2"/>
    <n v="39690"/>
    <n v="0"/>
    <n v="0"/>
    <n v="450"/>
    <s v="-"/>
    <n v="4.2884386783414483E-2"/>
    <n v="2.0904607541833158E-3"/>
    <x v="0"/>
    <s v="PTP"/>
    <s v="-"/>
    <s v="PTP"/>
    <m/>
    <n v="20"/>
    <s v="CAVA"/>
    <m/>
    <s v="-"/>
    <m/>
    <s v="CHARHOLI"/>
    <m/>
    <m/>
    <m/>
    <n v="5767"/>
    <n v="39690"/>
    <n v="26"/>
    <n v="24"/>
    <s v="STABLE"/>
    <m/>
    <m/>
    <m/>
    <m/>
    <m/>
    <s v="MH14LV8556"/>
    <s v="CLASSIC 350 REDDITCH GREY"/>
    <d v="2025-07-05T00:00:00"/>
    <n v="18"/>
    <x v="1"/>
    <x v="1"/>
    <m/>
    <m/>
    <m/>
    <m/>
    <m/>
    <m/>
    <m/>
    <m/>
    <m/>
    <m/>
    <m/>
    <m/>
    <m/>
    <m/>
    <m/>
    <m/>
    <m/>
    <m/>
    <m/>
    <m/>
    <m/>
    <m/>
    <m/>
    <m/>
    <m/>
    <m/>
    <m/>
    <m/>
    <m/>
    <m/>
    <m/>
    <n v="1"/>
    <m/>
    <m/>
    <m/>
    <m/>
    <m/>
    <m/>
    <m/>
    <m/>
    <m/>
    <m/>
    <m/>
    <n v="1"/>
    <m/>
    <m/>
    <m/>
    <m/>
    <m/>
    <m/>
    <m/>
    <m/>
    <m/>
    <m/>
    <m/>
    <m/>
    <m/>
    <m/>
    <m/>
    <m/>
    <m/>
    <m/>
    <m/>
    <m/>
    <m/>
    <m/>
    <m/>
    <m/>
    <m/>
    <m/>
    <m/>
    <m/>
    <m/>
    <m/>
    <m/>
    <m/>
    <m/>
    <m/>
    <m/>
    <m/>
    <m/>
    <m/>
    <m/>
    <m/>
    <m/>
    <m/>
    <m/>
    <m/>
    <m/>
    <m/>
    <m/>
    <m/>
    <m/>
    <m/>
    <x v="3"/>
    <x v="0"/>
    <s v="ZBHT0009"/>
    <m/>
    <m/>
    <m/>
    <m/>
    <m/>
    <m/>
    <m/>
    <m/>
    <m/>
    <m/>
    <n v="5317"/>
    <n v="10643"/>
  </r>
  <r>
    <n v="139851810"/>
    <s v="ALKA KAILAS MEDANKAR"/>
    <s v="ONLINE"/>
    <x v="6"/>
    <n v="4027"/>
    <m/>
    <m/>
    <m/>
    <n v="3901"/>
    <n v="3604"/>
    <n v="3658"/>
    <n v="3478"/>
    <x v="0"/>
    <x v="0"/>
    <x v="0"/>
    <x v="5"/>
    <n v="39523.660000000003"/>
    <n v="54"/>
    <n v="0"/>
    <n v="1253"/>
    <s v="FLOW"/>
    <n v="4.7660825074295525E-2"/>
    <n v="2.0816996747716038E-3"/>
    <x v="0"/>
    <s v="PAID"/>
    <s v="PTP"/>
    <s v="PAID"/>
    <m/>
    <m/>
    <m/>
    <m/>
    <s v="-"/>
    <m/>
    <s v="CHAKAN"/>
    <m/>
    <m/>
    <m/>
    <n v="4911"/>
    <n v="39523.660000000003"/>
    <n v="25"/>
    <n v="24"/>
    <s v="STABLE"/>
    <m/>
    <m/>
    <m/>
    <m/>
    <s v="REGULAR"/>
    <s v="MH14KT0041"/>
    <s v="PIAGGIO VESPA SXL 125 CBS"/>
    <d v="2023-03-28T00:00:00"/>
    <n v="48"/>
    <x v="1"/>
    <x v="0"/>
    <m/>
    <m/>
    <m/>
    <m/>
    <m/>
    <m/>
    <m/>
    <m/>
    <m/>
    <m/>
    <m/>
    <m/>
    <m/>
    <m/>
    <m/>
    <m/>
    <m/>
    <m/>
    <m/>
    <m/>
    <m/>
    <m/>
    <m/>
    <m/>
    <m/>
    <m/>
    <m/>
    <m/>
    <m/>
    <m/>
    <m/>
    <n v="1"/>
    <m/>
    <m/>
    <m/>
    <m/>
    <m/>
    <m/>
    <m/>
    <m/>
    <m/>
    <m/>
    <m/>
    <m/>
    <m/>
    <m/>
    <m/>
    <m/>
    <m/>
    <m/>
    <m/>
    <m/>
    <m/>
    <m/>
    <m/>
    <m/>
    <m/>
    <m/>
    <m/>
    <m/>
    <m/>
    <m/>
    <m/>
    <m/>
    <m/>
    <m/>
    <m/>
    <m/>
    <m/>
    <m/>
    <m/>
    <m/>
    <m/>
    <m/>
    <m/>
    <m/>
    <m/>
    <m/>
    <m/>
    <m/>
    <m/>
    <m/>
    <m/>
    <m/>
    <m/>
    <m/>
    <m/>
    <m/>
    <m/>
    <m/>
    <m/>
    <m/>
    <m/>
    <m/>
    <x v="0"/>
    <x v="0"/>
    <s v="DUWT0017"/>
    <m/>
    <m/>
    <m/>
    <m/>
    <m/>
    <m/>
    <m/>
    <m/>
    <m/>
    <m/>
    <n v="3658"/>
    <n v="7505"/>
  </r>
  <r>
    <n v="464864353"/>
    <s v="MADHURI SWAMI BHAGWAT"/>
    <m/>
    <x v="2"/>
    <m/>
    <m/>
    <m/>
    <m/>
    <n v="3500"/>
    <n v="3500"/>
    <n v="3500"/>
    <n v="7000"/>
    <x v="0"/>
    <x v="1"/>
    <x v="1"/>
    <x v="11"/>
    <n v="39478"/>
    <n v="0"/>
    <n v="0"/>
    <n v="450"/>
    <s v="-"/>
    <n v="3.160905654956938E-2"/>
    <n v="2.0792947758540925E-3"/>
    <x v="0"/>
    <s v="PTP"/>
    <s v="-"/>
    <s v="PTP"/>
    <m/>
    <n v="31"/>
    <s v="CNAVNA"/>
    <m/>
    <s v="-"/>
    <m/>
    <s v="WADA"/>
    <m/>
    <m/>
    <m/>
    <n v="3950"/>
    <n v="39478"/>
    <n v="26"/>
    <n v="55"/>
    <s v="FLOW"/>
    <m/>
    <m/>
    <m/>
    <m/>
    <s v="REGULAR"/>
    <s v="MH14MB3629"/>
    <s v="HONDA ACTIVA 125 DISC BSVI"/>
    <d v="2024-12-05T00:00:00"/>
    <n v="30"/>
    <x v="1"/>
    <x v="0"/>
    <m/>
    <m/>
    <m/>
    <m/>
    <m/>
    <m/>
    <m/>
    <m/>
    <m/>
    <m/>
    <m/>
    <m/>
    <m/>
    <m/>
    <m/>
    <m/>
    <m/>
    <m/>
    <m/>
    <m/>
    <m/>
    <m/>
    <m/>
    <m/>
    <m/>
    <m/>
    <m/>
    <m/>
    <m/>
    <m/>
    <m/>
    <m/>
    <m/>
    <m/>
    <m/>
    <m/>
    <m/>
    <m/>
    <m/>
    <m/>
    <m/>
    <m/>
    <m/>
    <m/>
    <m/>
    <m/>
    <m/>
    <m/>
    <m/>
    <m/>
    <m/>
    <m/>
    <m/>
    <m/>
    <m/>
    <m/>
    <m/>
    <m/>
    <m/>
    <m/>
    <m/>
    <m/>
    <m/>
    <m/>
    <m/>
    <m/>
    <m/>
    <m/>
    <m/>
    <m/>
    <m/>
    <m/>
    <m/>
    <m/>
    <m/>
    <m/>
    <m/>
    <m/>
    <m/>
    <m/>
    <m/>
    <m/>
    <m/>
    <m/>
    <m/>
    <m/>
    <m/>
    <m/>
    <m/>
    <m/>
    <m/>
    <m/>
    <m/>
    <m/>
    <x v="5"/>
    <x v="1"/>
    <s v="ZBHT0010"/>
    <m/>
    <m/>
    <m/>
    <m/>
    <m/>
    <m/>
    <m/>
    <m/>
    <m/>
    <m/>
    <n v="3500"/>
    <n v="7000"/>
  </r>
  <r>
    <n v="462856016"/>
    <s v="SANTOSH BABU LABADE"/>
    <s v="COLLECT"/>
    <x v="27"/>
    <n v="3500"/>
    <m/>
    <m/>
    <m/>
    <n v="3235"/>
    <n v="9253"/>
    <n v="3424"/>
    <n v="8988"/>
    <x v="3"/>
    <x v="0"/>
    <x v="0"/>
    <x v="1"/>
    <n v="39392"/>
    <n v="641"/>
    <n v="0"/>
    <n v="6750"/>
    <s v="12.06.26"/>
    <n v="0.41354259618917644"/>
    <n v="1.2616193074052696E-2"/>
    <x v="0"/>
    <s v="PAID"/>
    <s v="PAID"/>
    <s v="PAID"/>
    <m/>
    <m/>
    <m/>
    <m/>
    <s v="ELG"/>
    <m/>
    <s v="AMBEGAON"/>
    <m/>
    <m/>
    <m/>
    <n v="9253"/>
    <n v="39392"/>
    <n v="87"/>
    <n v="86"/>
    <s v="STABLE"/>
    <m/>
    <m/>
    <m/>
    <m/>
    <s v="NPA"/>
    <s v="MH14LQ3190"/>
    <s v="SPLENDOR PLUS DRS CAST FI BLACK"/>
    <d v="2024-05-10T00:00:00"/>
    <n v="36"/>
    <x v="0"/>
    <x v="1"/>
    <m/>
    <m/>
    <m/>
    <m/>
    <m/>
    <m/>
    <m/>
    <m/>
    <m/>
    <m/>
    <m/>
    <m/>
    <m/>
    <m/>
    <m/>
    <m/>
    <m/>
    <m/>
    <m/>
    <n v="2"/>
    <m/>
    <m/>
    <n v="2"/>
    <m/>
    <m/>
    <m/>
    <m/>
    <m/>
    <m/>
    <m/>
    <m/>
    <m/>
    <m/>
    <m/>
    <m/>
    <m/>
    <m/>
    <m/>
    <m/>
    <m/>
    <m/>
    <m/>
    <m/>
    <m/>
    <m/>
    <m/>
    <m/>
    <m/>
    <m/>
    <m/>
    <m/>
    <m/>
    <m/>
    <m/>
    <m/>
    <m/>
    <m/>
    <m/>
    <m/>
    <m/>
    <m/>
    <m/>
    <m/>
    <m/>
    <m/>
    <m/>
    <m/>
    <m/>
    <m/>
    <m/>
    <m/>
    <m/>
    <m/>
    <m/>
    <m/>
    <m/>
    <m/>
    <m/>
    <m/>
    <m/>
    <m/>
    <m/>
    <m/>
    <m/>
    <m/>
    <m/>
    <m/>
    <m/>
    <m/>
    <m/>
    <m/>
    <m/>
    <m/>
    <m/>
    <x v="4"/>
    <x v="0"/>
    <s v="DUWT0029"/>
    <s v="A2Y1YA3pNIc"/>
    <s v="Allocated"/>
    <s v="Payment (PAID)"/>
    <s v="Payment (PAID)"/>
    <d v="2026-07-07T00:00:00"/>
    <m/>
    <m/>
    <m/>
    <m/>
    <m/>
    <n v="3424"/>
    <n v="12488"/>
  </r>
  <r>
    <n v="462821869"/>
    <s v="SANGITA DILIP FAKATKAR"/>
    <s v="ONLINE"/>
    <x v="1"/>
    <n v="3819"/>
    <m/>
    <m/>
    <m/>
    <n v="3696"/>
    <n v="2515"/>
    <n v="2579"/>
    <n v="2392"/>
    <x v="0"/>
    <x v="0"/>
    <x v="0"/>
    <x v="8"/>
    <n v="39163"/>
    <n v="64"/>
    <n v="0"/>
    <n v="6622"/>
    <s v="19.06.26"/>
    <n v="4.0399163083415394E-2"/>
    <n v="2.0627038174875585E-3"/>
    <x v="0"/>
    <s v="PAID"/>
    <s v="PAID"/>
    <s v="PAID"/>
    <m/>
    <m/>
    <s v="CAVA"/>
    <m/>
    <s v="-"/>
    <m/>
    <s v="KARLA"/>
    <m/>
    <m/>
    <m/>
    <n v="2515"/>
    <n v="39163"/>
    <n v="26"/>
    <n v="25"/>
    <s v="STABLE"/>
    <m/>
    <m/>
    <m/>
    <m/>
    <s v="REGULAR"/>
    <s v="MH14LN8745"/>
    <s v="HONDA ACTIVA DLX"/>
    <d v="2024-05-07T00:00:00"/>
    <n v="36"/>
    <x v="0"/>
    <x v="1"/>
    <m/>
    <m/>
    <m/>
    <m/>
    <m/>
    <m/>
    <m/>
    <m/>
    <m/>
    <m/>
    <m/>
    <m/>
    <m/>
    <m/>
    <m/>
    <m/>
    <m/>
    <m/>
    <m/>
    <n v="1"/>
    <m/>
    <m/>
    <n v="1"/>
    <m/>
    <m/>
    <m/>
    <m/>
    <m/>
    <m/>
    <m/>
    <m/>
    <m/>
    <m/>
    <m/>
    <m/>
    <m/>
    <m/>
    <m/>
    <m/>
    <m/>
    <m/>
    <m/>
    <m/>
    <m/>
    <m/>
    <m/>
    <m/>
    <m/>
    <m/>
    <m/>
    <m/>
    <m/>
    <m/>
    <m/>
    <m/>
    <m/>
    <m/>
    <m/>
    <m/>
    <m/>
    <m/>
    <m/>
    <m/>
    <m/>
    <m/>
    <m/>
    <m/>
    <m/>
    <m/>
    <m/>
    <m/>
    <m/>
    <m/>
    <m/>
    <m/>
    <m/>
    <m/>
    <m/>
    <m/>
    <m/>
    <m/>
    <m/>
    <m/>
    <m/>
    <m/>
    <m/>
    <m/>
    <m/>
    <m/>
    <m/>
    <m/>
    <m/>
    <m/>
    <m/>
    <x v="3"/>
    <x v="0"/>
    <s v="ZBHT0013"/>
    <s v="A69as-LBNz"/>
    <s v="Allocated"/>
    <s v="Promise To Pay (PTP)"/>
    <s v="Ptp"/>
    <d v="2026-07-13T00:00:00"/>
    <m/>
    <m/>
    <m/>
    <m/>
    <m/>
    <n v="2579"/>
    <n v="6211"/>
  </r>
  <r>
    <n v="460545508"/>
    <s v="JYOTSNA RAJENDRA AMALE"/>
    <s v="COLLECT"/>
    <x v="0"/>
    <n v="4760"/>
    <m/>
    <m/>
    <m/>
    <n v="2380"/>
    <n v="4748"/>
    <n v="2506"/>
    <n v="2368"/>
    <x v="1"/>
    <x v="0"/>
    <x v="0"/>
    <x v="10"/>
    <n v="38937.9"/>
    <n v="138"/>
    <n v="0"/>
    <n v="6396"/>
    <s v="FLOW"/>
    <n v="6.2751796298553111E-2"/>
    <n v="7.239734062157166E-3"/>
    <x v="0"/>
    <s v="BPTP"/>
    <s v="BPTP"/>
    <s v="BPTP"/>
    <m/>
    <m/>
    <s v="CAVNA"/>
    <m/>
    <s v="-"/>
    <m/>
    <s v="JUNNAR"/>
    <m/>
    <m/>
    <m/>
    <n v="4748"/>
    <n v="38937.9"/>
    <n v="57"/>
    <n v="55"/>
    <s v="STABLE"/>
    <m/>
    <m/>
    <m/>
    <m/>
    <s v="NPA"/>
    <s v="MH14LG1669"/>
    <s v="HONDA SHINE 100 OBD2"/>
    <d v="2023-11-08T00:00:00"/>
    <n v="48"/>
    <x v="0"/>
    <x v="0"/>
    <m/>
    <m/>
    <m/>
    <m/>
    <m/>
    <m/>
    <m/>
    <m/>
    <m/>
    <m/>
    <m/>
    <m/>
    <m/>
    <m/>
    <m/>
    <m/>
    <m/>
    <m/>
    <m/>
    <n v="1"/>
    <m/>
    <m/>
    <n v="1"/>
    <m/>
    <m/>
    <m/>
    <m/>
    <m/>
    <m/>
    <m/>
    <m/>
    <m/>
    <m/>
    <m/>
    <m/>
    <m/>
    <m/>
    <m/>
    <m/>
    <m/>
    <m/>
    <m/>
    <m/>
    <m/>
    <m/>
    <m/>
    <n v="2"/>
    <m/>
    <m/>
    <m/>
    <m/>
    <m/>
    <m/>
    <m/>
    <m/>
    <m/>
    <m/>
    <m/>
    <m/>
    <m/>
    <m/>
    <m/>
    <m/>
    <m/>
    <m/>
    <m/>
    <m/>
    <m/>
    <m/>
    <m/>
    <m/>
    <m/>
    <m/>
    <m/>
    <m/>
    <m/>
    <m/>
    <m/>
    <m/>
    <m/>
    <m/>
    <m/>
    <m/>
    <m/>
    <m/>
    <m/>
    <m/>
    <m/>
    <m/>
    <m/>
    <m/>
    <m/>
    <m/>
    <m/>
    <x v="4"/>
    <x v="0"/>
    <s v="ZBHT0021"/>
    <s v="B6-8azk7sDgc"/>
    <s v="Allocated"/>
    <s v="Shifted (NC_SFTD)"/>
    <s v="Shifted "/>
    <d v="2026-07-07T00:00:00"/>
    <m/>
    <m/>
    <m/>
    <m/>
    <m/>
    <n v="2506"/>
    <n v="7128"/>
  </r>
  <r>
    <n v="461511012"/>
    <s v="NANDA SHANKAR MANJULE"/>
    <m/>
    <x v="2"/>
    <m/>
    <m/>
    <m/>
    <s v="BANK RB 08"/>
    <n v="4467"/>
    <n v="10390.89"/>
    <n v="1766.8899999999994"/>
    <n v="14857.89"/>
    <x v="3"/>
    <x v="2"/>
    <x v="1"/>
    <x v="7"/>
    <n v="38649.919999999998"/>
    <n v="310"/>
    <n v="0"/>
    <n v="1350"/>
    <s v="FLOW"/>
    <n v="0.47551855621194616"/>
    <n v="1.2378524903957421E-2"/>
    <x v="2"/>
    <s v="PAID"/>
    <s v="NC"/>
    <s v="PAID"/>
    <m/>
    <m/>
    <m/>
    <m/>
    <s v="ELG"/>
    <m/>
    <s v="BHOSARI"/>
    <m/>
    <m/>
    <m/>
    <n v="12050.89"/>
    <n v="38649.919999999998"/>
    <n v="87"/>
    <n v="0"/>
    <s v="RB"/>
    <m/>
    <m/>
    <m/>
    <m/>
    <s v="-"/>
    <s v="MH14LH0427"/>
    <s v="HONDA UNICORN 160 BSVI"/>
    <d v="2024-01-15T00:00:00"/>
    <n v="36"/>
    <x v="2"/>
    <x v="1"/>
    <m/>
    <m/>
    <m/>
    <m/>
    <m/>
    <m/>
    <m/>
    <m/>
    <m/>
    <m/>
    <m/>
    <m/>
    <m/>
    <m/>
    <m/>
    <m/>
    <m/>
    <m/>
    <m/>
    <m/>
    <m/>
    <m/>
    <m/>
    <m/>
    <m/>
    <m/>
    <m/>
    <m/>
    <m/>
    <m/>
    <m/>
    <m/>
    <m/>
    <m/>
    <m/>
    <m/>
    <m/>
    <m/>
    <m/>
    <m/>
    <m/>
    <m/>
    <m/>
    <m/>
    <m/>
    <m/>
    <m/>
    <m/>
    <m/>
    <m/>
    <m/>
    <m/>
    <m/>
    <m/>
    <m/>
    <m/>
    <m/>
    <m/>
    <m/>
    <m/>
    <m/>
    <m/>
    <m/>
    <m/>
    <m/>
    <m/>
    <m/>
    <m/>
    <m/>
    <m/>
    <m/>
    <m/>
    <m/>
    <m/>
    <m/>
    <m/>
    <m/>
    <m/>
    <m/>
    <m/>
    <m/>
    <m/>
    <m/>
    <m/>
    <m/>
    <m/>
    <m/>
    <m/>
    <m/>
    <m/>
    <m/>
    <n v="1"/>
    <m/>
    <m/>
    <x v="0"/>
    <x v="0"/>
    <s v="DUWT0025"/>
    <e v="#N/A"/>
    <s v="Allocated"/>
    <e v="#N/A"/>
    <e v="#N/A"/>
    <e v="#N/A"/>
    <m/>
    <m/>
    <m/>
    <m/>
    <m/>
    <n v="1766.8899999999994"/>
    <n v="14857.89"/>
  </r>
  <r>
    <n v="462194461"/>
    <s v="MAHMEDRAFEEK HAJINMLANG MOMIN"/>
    <s v="COLLECT"/>
    <x v="28"/>
    <n v="4000"/>
    <m/>
    <m/>
    <m/>
    <n v="3869"/>
    <n v="7738"/>
    <n v="4069"/>
    <n v="7607"/>
    <x v="1"/>
    <x v="0"/>
    <x v="0"/>
    <x v="18"/>
    <n v="38592"/>
    <n v="200"/>
    <n v="0"/>
    <n v="6750"/>
    <s v="-"/>
    <n v="0.25988928845609921"/>
    <n v="7.1754207835237477E-3"/>
    <x v="0"/>
    <s v="PTP"/>
    <s v="-"/>
    <s v="PTP"/>
    <m/>
    <n v="25"/>
    <s v="CAVA"/>
    <m/>
    <s v="-"/>
    <m/>
    <s v="LOHEGAON"/>
    <m/>
    <m/>
    <m/>
    <n v="7738"/>
    <n v="38592"/>
    <n v="57"/>
    <n v="55"/>
    <s v="STABLE"/>
    <m/>
    <m/>
    <m/>
    <m/>
    <s v="NPA"/>
    <s v="MH12WN9421"/>
    <s v="HONDA SHINE DISC BSVI"/>
    <d v="2024-03-11T00:00:00"/>
    <n v="36"/>
    <x v="0"/>
    <x v="1"/>
    <m/>
    <m/>
    <m/>
    <m/>
    <m/>
    <m/>
    <m/>
    <n v="1"/>
    <m/>
    <m/>
    <m/>
    <m/>
    <m/>
    <m/>
    <m/>
    <m/>
    <m/>
    <m/>
    <m/>
    <m/>
    <m/>
    <m/>
    <m/>
    <m/>
    <m/>
    <m/>
    <m/>
    <m/>
    <m/>
    <m/>
    <m/>
    <n v="1"/>
    <m/>
    <m/>
    <m/>
    <m/>
    <m/>
    <m/>
    <m/>
    <m/>
    <m/>
    <m/>
    <m/>
    <m/>
    <m/>
    <m/>
    <m/>
    <m/>
    <m/>
    <m/>
    <m/>
    <m/>
    <n v="1"/>
    <m/>
    <m/>
    <m/>
    <m/>
    <m/>
    <n v="2"/>
    <m/>
    <m/>
    <m/>
    <m/>
    <m/>
    <m/>
    <m/>
    <m/>
    <m/>
    <m/>
    <m/>
    <m/>
    <m/>
    <m/>
    <m/>
    <m/>
    <m/>
    <m/>
    <m/>
    <m/>
    <m/>
    <m/>
    <m/>
    <m/>
    <m/>
    <m/>
    <m/>
    <m/>
    <m/>
    <m/>
    <m/>
    <m/>
    <m/>
    <m/>
    <m/>
    <x v="9"/>
    <x v="0"/>
    <s v="DUWT0021"/>
    <s v="k6Uvrqow_EIz"/>
    <s v="Allocated"/>
    <s v="Promise To Pay (PTP)"/>
    <s v="Customer promise to pay rs 4000"/>
    <d v="2026-07-15T00:00:00"/>
    <m/>
    <m/>
    <m/>
    <m/>
    <m/>
    <n v="4069"/>
    <n v="11607"/>
  </r>
  <r>
    <n v="462702660"/>
    <s v="SHAMRAO BHIKAJI ZENDE"/>
    <s v="ONLINE"/>
    <x v="18"/>
    <n v="3200"/>
    <m/>
    <m/>
    <m/>
    <n v="3151"/>
    <n v="9329"/>
    <n v="3348"/>
    <n v="9280"/>
    <x v="3"/>
    <x v="0"/>
    <x v="0"/>
    <x v="9"/>
    <n v="38588"/>
    <n v="321"/>
    <n v="0"/>
    <n v="0"/>
    <s v="FLOW"/>
    <n v="5.0386782012023283E-2"/>
    <n v="1.2358693601278063E-2"/>
    <x v="0"/>
    <s v="PAID"/>
    <s v="BPTP"/>
    <s v="PAID"/>
    <m/>
    <m/>
    <m/>
    <m/>
    <s v="ELG"/>
    <m/>
    <s v="AMBALE"/>
    <m/>
    <m/>
    <m/>
    <n v="9329"/>
    <n v="38588"/>
    <n v="87"/>
    <n v="86"/>
    <s v="STABLE"/>
    <m/>
    <m/>
    <m/>
    <m/>
    <s v="REGULAR"/>
    <s v="MH12XL2984"/>
    <s v="SPLENDOR PLUS I3S XTEC"/>
    <d v="2024-04-26T00:00:00"/>
    <n v="36"/>
    <x v="0"/>
    <x v="0"/>
    <m/>
    <n v="1"/>
    <m/>
    <m/>
    <m/>
    <m/>
    <m/>
    <m/>
    <m/>
    <m/>
    <m/>
    <m/>
    <m/>
    <m/>
    <m/>
    <m/>
    <m/>
    <m/>
    <m/>
    <m/>
    <m/>
    <m/>
    <m/>
    <m/>
    <m/>
    <m/>
    <m/>
    <m/>
    <m/>
    <m/>
    <m/>
    <m/>
    <m/>
    <m/>
    <m/>
    <m/>
    <m/>
    <m/>
    <m/>
    <m/>
    <m/>
    <m/>
    <m/>
    <m/>
    <m/>
    <m/>
    <m/>
    <m/>
    <m/>
    <m/>
    <m/>
    <m/>
    <m/>
    <m/>
    <m/>
    <m/>
    <m/>
    <m/>
    <m/>
    <m/>
    <m/>
    <m/>
    <m/>
    <m/>
    <m/>
    <m/>
    <m/>
    <m/>
    <m/>
    <m/>
    <m/>
    <m/>
    <m/>
    <m/>
    <m/>
    <m/>
    <m/>
    <m/>
    <m/>
    <m/>
    <m/>
    <m/>
    <m/>
    <m/>
    <m/>
    <m/>
    <m/>
    <m/>
    <m/>
    <m/>
    <m/>
    <m/>
    <m/>
    <m/>
    <x v="0"/>
    <x v="0"/>
    <s v="ZBHT0024"/>
    <s v="BPg7sTLkEc"/>
    <s v="Allocated"/>
    <s v="Left Message (LMCB)"/>
    <s v="Meet mother"/>
    <d v="2026-07-01T00:00:00"/>
    <m/>
    <m/>
    <m/>
    <m/>
    <m/>
    <n v="3348"/>
    <n v="12480"/>
  </r>
  <r>
    <n v="461100108"/>
    <s v="MADHAV KISHANRAO HULGUNDE"/>
    <m/>
    <x v="2"/>
    <m/>
    <m/>
    <m/>
    <m/>
    <n v="3822"/>
    <n v="20134"/>
    <n v="2520"/>
    <n v="23956"/>
    <x v="5"/>
    <x v="1"/>
    <x v="1"/>
    <x v="5"/>
    <n v="38518"/>
    <n v="1496"/>
    <n v="0"/>
    <n v="6750"/>
    <s v="FLOW"/>
    <n v="0.63645076007931267"/>
    <n v="1.6836308494550565E-2"/>
    <x v="1"/>
    <s v="OS"/>
    <s v="OS"/>
    <s v="OS"/>
    <s v="Cust at village"/>
    <m/>
    <s v="CNAVNA"/>
    <m/>
    <s v="ELG"/>
    <m/>
    <s v="KURULI"/>
    <m/>
    <m/>
    <m/>
    <n v="20134"/>
    <n v="38518"/>
    <n v="177"/>
    <n v="206"/>
    <s v="FLOW"/>
    <m/>
    <m/>
    <m/>
    <m/>
    <s v="NPA"/>
    <s v="MH26CL1468"/>
    <s v="BAJAJ PULSAR 125 NEONDISC SPLIT CBS"/>
    <d v="2023-12-12T00:00:00"/>
    <n v="36"/>
    <x v="0"/>
    <x v="0"/>
    <m/>
    <m/>
    <m/>
    <m/>
    <m/>
    <m/>
    <m/>
    <m/>
    <m/>
    <m/>
    <m/>
    <m/>
    <m/>
    <m/>
    <m/>
    <m/>
    <m/>
    <m/>
    <m/>
    <m/>
    <m/>
    <m/>
    <m/>
    <m/>
    <m/>
    <m/>
    <m/>
    <m/>
    <m/>
    <m/>
    <m/>
    <m/>
    <m/>
    <m/>
    <m/>
    <m/>
    <m/>
    <m/>
    <m/>
    <m/>
    <m/>
    <m/>
    <m/>
    <m/>
    <m/>
    <m/>
    <m/>
    <m/>
    <m/>
    <m/>
    <m/>
    <m/>
    <m/>
    <m/>
    <m/>
    <m/>
    <m/>
    <m/>
    <m/>
    <m/>
    <m/>
    <m/>
    <m/>
    <m/>
    <m/>
    <m/>
    <m/>
    <m/>
    <m/>
    <m/>
    <m/>
    <m/>
    <m/>
    <m/>
    <m/>
    <m/>
    <m/>
    <m/>
    <m/>
    <m/>
    <m/>
    <m/>
    <m/>
    <m/>
    <m/>
    <m/>
    <m/>
    <m/>
    <m/>
    <m/>
    <m/>
    <n v="1"/>
    <m/>
    <m/>
    <x v="0"/>
    <x v="0"/>
    <s v="DUWT0017"/>
    <s v="GP_kQXiwsDgz"/>
    <s v="Allocated"/>
    <e v="#N/A"/>
    <e v="#N/A"/>
    <e v="#N/A"/>
    <m/>
    <m/>
    <m/>
    <m/>
    <m/>
    <n v="2520"/>
    <n v="23956"/>
  </r>
  <r>
    <n v="462435808"/>
    <s v="RAGINI DIPAK THORAT"/>
    <s v="COLLECT"/>
    <x v="0"/>
    <n v="3850"/>
    <m/>
    <m/>
    <s v="BANK RB 30"/>
    <n v="3850"/>
    <n v="3756"/>
    <n v="3766"/>
    <n v="3756"/>
    <x v="0"/>
    <x v="2"/>
    <x v="0"/>
    <x v="13"/>
    <n v="38267"/>
    <n v="10"/>
    <n v="0"/>
    <n v="450"/>
    <s v="-"/>
    <n v="3.297807437639471E-2"/>
    <n v="2.015511758133861E-3"/>
    <x v="2"/>
    <s v="PAID"/>
    <s v="-"/>
    <s v="PAID"/>
    <m/>
    <m/>
    <m/>
    <m/>
    <s v="-"/>
    <m/>
    <s v="HINGANE"/>
    <m/>
    <m/>
    <m/>
    <n v="4216"/>
    <n v="38267"/>
    <n v="26"/>
    <n v="0"/>
    <s v="RB"/>
    <m/>
    <m/>
    <m/>
    <m/>
    <s v="REGULAR"/>
    <s v="MH12WS2818"/>
    <s v="ACCESS 125 BT CONNECT ED DISC"/>
    <d v="2024-04-02T00:00:00"/>
    <n v="36"/>
    <x v="1"/>
    <x v="1"/>
    <m/>
    <m/>
    <m/>
    <m/>
    <m/>
    <m/>
    <m/>
    <m/>
    <m/>
    <m/>
    <m/>
    <m/>
    <m/>
    <m/>
    <m/>
    <m/>
    <m/>
    <m/>
    <m/>
    <m/>
    <m/>
    <m/>
    <m/>
    <m/>
    <m/>
    <m/>
    <m/>
    <m/>
    <m/>
    <m/>
    <m/>
    <m/>
    <m/>
    <m/>
    <m/>
    <m/>
    <m/>
    <m/>
    <m/>
    <m/>
    <m/>
    <m/>
    <m/>
    <n v="1"/>
    <m/>
    <m/>
    <n v="1"/>
    <m/>
    <m/>
    <m/>
    <m/>
    <m/>
    <m/>
    <m/>
    <m/>
    <m/>
    <m/>
    <m/>
    <m/>
    <m/>
    <m/>
    <m/>
    <m/>
    <m/>
    <m/>
    <m/>
    <m/>
    <m/>
    <m/>
    <m/>
    <m/>
    <m/>
    <m/>
    <m/>
    <m/>
    <m/>
    <m/>
    <m/>
    <m/>
    <m/>
    <m/>
    <m/>
    <m/>
    <m/>
    <m/>
    <m/>
    <m/>
    <m/>
    <m/>
    <m/>
    <m/>
    <m/>
    <m/>
    <m/>
    <x v="3"/>
    <x v="0"/>
    <s v="DUWT0031"/>
    <m/>
    <m/>
    <m/>
    <m/>
    <m/>
    <m/>
    <m/>
    <m/>
    <m/>
    <m/>
    <n v="3766"/>
    <n v="7606"/>
  </r>
  <r>
    <n v="460835887"/>
    <s v="JANARDHAN PRAKASH BORAWADE"/>
    <m/>
    <x v="2"/>
    <m/>
    <m/>
    <m/>
    <m/>
    <n v="3573"/>
    <n v="20356"/>
    <n v="3858"/>
    <n v="23929"/>
    <x v="5"/>
    <x v="1"/>
    <x v="1"/>
    <x v="9"/>
    <n v="38211"/>
    <n v="1367"/>
    <n v="0"/>
    <n v="6300"/>
    <s v="STABLE"/>
    <n v="6.5802859551079868E-2"/>
    <n v="1.6702118071687824E-2"/>
    <x v="1"/>
    <s v="NC"/>
    <s v="NC"/>
    <s v="NC"/>
    <s v="Shifted"/>
    <m/>
    <s v="CNAVNA"/>
    <m/>
    <s v="ELG"/>
    <m/>
    <s v="DUMLA"/>
    <m/>
    <m/>
    <m/>
    <n v="20356"/>
    <n v="38211"/>
    <n v="177"/>
    <n v="206"/>
    <s v="FLOW"/>
    <m/>
    <m/>
    <m/>
    <m/>
    <s v="NPA"/>
    <s v="MH12WL6692"/>
    <s v="DESTINI 125 XTEC"/>
    <d v="2023-11-22T00:00:00"/>
    <n v="36"/>
    <x v="0"/>
    <x v="0"/>
    <m/>
    <m/>
    <m/>
    <m/>
    <m/>
    <m/>
    <m/>
    <m/>
    <m/>
    <m/>
    <n v="1"/>
    <m/>
    <m/>
    <m/>
    <m/>
    <m/>
    <m/>
    <m/>
    <m/>
    <m/>
    <m/>
    <m/>
    <m/>
    <m/>
    <m/>
    <m/>
    <m/>
    <m/>
    <m/>
    <m/>
    <m/>
    <m/>
    <m/>
    <m/>
    <m/>
    <m/>
    <m/>
    <m/>
    <m/>
    <m/>
    <m/>
    <m/>
    <m/>
    <m/>
    <m/>
    <m/>
    <m/>
    <m/>
    <m/>
    <m/>
    <m/>
    <m/>
    <m/>
    <m/>
    <m/>
    <m/>
    <m/>
    <m/>
    <m/>
    <m/>
    <m/>
    <m/>
    <m/>
    <m/>
    <m/>
    <m/>
    <m/>
    <m/>
    <m/>
    <m/>
    <m/>
    <m/>
    <m/>
    <m/>
    <m/>
    <m/>
    <m/>
    <m/>
    <m/>
    <m/>
    <m/>
    <m/>
    <m/>
    <m/>
    <m/>
    <m/>
    <m/>
    <m/>
    <m/>
    <m/>
    <m/>
    <m/>
    <m/>
    <m/>
    <x v="0"/>
    <x v="0"/>
    <s v="ZBHT0024"/>
    <s v="A2aH74-Repc"/>
    <s v="Allocated"/>
    <s v="Shifted (NC_SFTD)"/>
    <s v="Customer shifted "/>
    <d v="2026-07-04T00:00:00"/>
    <m/>
    <m/>
    <m/>
    <m/>
    <m/>
    <n v="3858"/>
    <n v="23929"/>
  </r>
  <r>
    <n v="460723500"/>
    <s v="ARJUN ROHIDAS BHISE"/>
    <s v="ONLINE"/>
    <x v="8"/>
    <n v="2434"/>
    <m/>
    <m/>
    <m/>
    <n v="2431"/>
    <n v="2189"/>
    <n v="2243"/>
    <n v="2186"/>
    <x v="0"/>
    <x v="0"/>
    <x v="0"/>
    <x v="12"/>
    <n v="37948.080000000002"/>
    <n v="54"/>
    <n v="0"/>
    <n v="6336"/>
    <s v="18.06.26"/>
    <n v="5.4898119919849615E-2"/>
    <n v="1.9987143345076542E-3"/>
    <x v="0"/>
    <s v="PTP"/>
    <s v="PTP"/>
    <s v="PTP"/>
    <m/>
    <n v="15"/>
    <s v="CAVA"/>
    <m/>
    <s v="-"/>
    <m/>
    <s v="HINJEWADI"/>
    <m/>
    <m/>
    <m/>
    <n v="2189"/>
    <n v="37948.080000000002"/>
    <n v="26"/>
    <n v="25"/>
    <s v="STABLE"/>
    <m/>
    <m/>
    <m/>
    <m/>
    <s v="REGULAR"/>
    <s v="MH14LF4565"/>
    <s v="SPLENDOR PLUS I3S BS6 FI DRUM SELF"/>
    <d v="2023-11-16T00:00:00"/>
    <n v="48"/>
    <x v="0"/>
    <x v="0"/>
    <m/>
    <m/>
    <m/>
    <m/>
    <m/>
    <m/>
    <m/>
    <n v="1"/>
    <m/>
    <m/>
    <m/>
    <m/>
    <m/>
    <m/>
    <m/>
    <m/>
    <m/>
    <m/>
    <m/>
    <m/>
    <m/>
    <m/>
    <m/>
    <m/>
    <m/>
    <m/>
    <m/>
    <m/>
    <m/>
    <m/>
    <m/>
    <m/>
    <m/>
    <m/>
    <m/>
    <m/>
    <m/>
    <m/>
    <m/>
    <m/>
    <m/>
    <m/>
    <m/>
    <m/>
    <m/>
    <m/>
    <m/>
    <m/>
    <m/>
    <m/>
    <m/>
    <m/>
    <m/>
    <m/>
    <m/>
    <m/>
    <m/>
    <m/>
    <m/>
    <m/>
    <m/>
    <m/>
    <m/>
    <m/>
    <m/>
    <m/>
    <m/>
    <m/>
    <m/>
    <m/>
    <m/>
    <m/>
    <m/>
    <m/>
    <m/>
    <m/>
    <m/>
    <m/>
    <m/>
    <m/>
    <m/>
    <m/>
    <m/>
    <m/>
    <m/>
    <m/>
    <m/>
    <m/>
    <m/>
    <m/>
    <m/>
    <m/>
    <m/>
    <m/>
    <x v="0"/>
    <x v="0"/>
    <s v="DUWT0030"/>
    <s v="G2hG_M-LpNMm"/>
    <s v="Allocated"/>
    <s v="Door Locked (NC_DL)"/>
    <s v="Door lock "/>
    <d v="2026-07-03T00:00:00"/>
    <m/>
    <m/>
    <m/>
    <m/>
    <m/>
    <n v="2243"/>
    <n v="4620"/>
  </r>
  <r>
    <n v="462516053"/>
    <s v="SACHIN ARJUN LONDHE"/>
    <s v="ONLINE"/>
    <x v="18"/>
    <n v="3490"/>
    <m/>
    <m/>
    <m/>
    <n v="3305"/>
    <n v="9898"/>
    <n v="3847"/>
    <n v="9713"/>
    <x v="3"/>
    <x v="0"/>
    <x v="0"/>
    <x v="12"/>
    <n v="37658"/>
    <n v="559"/>
    <n v="0"/>
    <n v="4500"/>
    <s v="02.06.26"/>
    <n v="0.23108171129820082"/>
    <n v="1.2060839733516359E-2"/>
    <x v="0"/>
    <s v="PAID"/>
    <s v="PAID"/>
    <s v="PAID"/>
    <s v="Add not found"/>
    <m/>
    <s v="CAVNA"/>
    <m/>
    <s v="ELG"/>
    <m/>
    <s v="WAKAD"/>
    <m/>
    <m/>
    <m/>
    <n v="9898"/>
    <n v="37658"/>
    <n v="87"/>
    <n v="86"/>
    <s v="STABLE"/>
    <m/>
    <m/>
    <m/>
    <m/>
    <s v="REGULAR"/>
    <s v="MH14LM6573"/>
    <s v="SPLENDOR PLUS I3S BS6 FI DRUM SELF"/>
    <d v="2024-04-10T00:00:00"/>
    <n v="36"/>
    <x v="0"/>
    <x v="0"/>
    <m/>
    <n v="1"/>
    <m/>
    <m/>
    <m/>
    <m/>
    <m/>
    <m/>
    <m/>
    <m/>
    <m/>
    <m/>
    <m/>
    <m/>
    <m/>
    <m/>
    <m/>
    <m/>
    <m/>
    <m/>
    <m/>
    <m/>
    <m/>
    <m/>
    <m/>
    <m/>
    <m/>
    <m/>
    <m/>
    <m/>
    <m/>
    <m/>
    <m/>
    <m/>
    <m/>
    <m/>
    <m/>
    <m/>
    <m/>
    <m/>
    <m/>
    <m/>
    <m/>
    <m/>
    <m/>
    <m/>
    <m/>
    <m/>
    <m/>
    <m/>
    <m/>
    <m/>
    <m/>
    <m/>
    <m/>
    <m/>
    <m/>
    <m/>
    <m/>
    <m/>
    <m/>
    <m/>
    <m/>
    <m/>
    <m/>
    <m/>
    <m/>
    <m/>
    <m/>
    <m/>
    <m/>
    <m/>
    <m/>
    <m/>
    <m/>
    <m/>
    <m/>
    <m/>
    <m/>
    <m/>
    <m/>
    <m/>
    <m/>
    <m/>
    <m/>
    <m/>
    <m/>
    <m/>
    <m/>
    <m/>
    <m/>
    <m/>
    <m/>
    <m/>
    <x v="0"/>
    <x v="0"/>
    <s v="DUWT0030"/>
    <s v="A67XMq0GZ7"/>
    <s v="Allocated"/>
    <s v="Address Not Found (NC_ANF)"/>
    <s v="Address not found "/>
    <d v="2026-07-01T00:00:00"/>
    <m/>
    <m/>
    <m/>
    <m/>
    <m/>
    <n v="3847"/>
    <n v="13203"/>
  </r>
  <r>
    <n v="466804889"/>
    <s v="SWATANTRA TIWARI"/>
    <m/>
    <x v="2"/>
    <m/>
    <m/>
    <m/>
    <m/>
    <n v="2678"/>
    <n v="2678"/>
    <n v="2679"/>
    <n v="5356"/>
    <x v="0"/>
    <x v="1"/>
    <x v="1"/>
    <x v="11"/>
    <n v="37530"/>
    <n v="1"/>
    <n v="0"/>
    <n v="450"/>
    <s v="-"/>
    <n v="3.0049341210429577E-2"/>
    <n v="1.9766941825270809E-3"/>
    <x v="1"/>
    <s v="RTP"/>
    <s v="-"/>
    <s v="RTP"/>
    <m/>
    <m/>
    <s v="CNAVNA"/>
    <m/>
    <s v="-"/>
    <m/>
    <s v="SAVARDHARI"/>
    <m/>
    <m/>
    <m/>
    <n v="3129"/>
    <n v="37530"/>
    <n v="25"/>
    <n v="54"/>
    <s v="FLOW"/>
    <m/>
    <m/>
    <m/>
    <m/>
    <s v="REGULAR"/>
    <s v="MH14MD2942"/>
    <s v="SUZUKI GIXXER 150 SF"/>
    <d v="2025-09-02T00:00:00"/>
    <n v="24"/>
    <x v="1"/>
    <x v="0"/>
    <m/>
    <m/>
    <m/>
    <m/>
    <m/>
    <m/>
    <m/>
    <m/>
    <m/>
    <m/>
    <m/>
    <m/>
    <m/>
    <m/>
    <m/>
    <m/>
    <m/>
    <m/>
    <m/>
    <m/>
    <m/>
    <m/>
    <m/>
    <m/>
    <m/>
    <m/>
    <m/>
    <m/>
    <m/>
    <m/>
    <m/>
    <m/>
    <m/>
    <m/>
    <m/>
    <m/>
    <m/>
    <m/>
    <m/>
    <m/>
    <m/>
    <m/>
    <m/>
    <m/>
    <m/>
    <m/>
    <m/>
    <m/>
    <m/>
    <m/>
    <m/>
    <m/>
    <m/>
    <m/>
    <m/>
    <m/>
    <m/>
    <m/>
    <m/>
    <m/>
    <m/>
    <m/>
    <m/>
    <m/>
    <m/>
    <m/>
    <m/>
    <m/>
    <m/>
    <m/>
    <m/>
    <m/>
    <m/>
    <m/>
    <m/>
    <m/>
    <m/>
    <m/>
    <m/>
    <m/>
    <m/>
    <m/>
    <m/>
    <m/>
    <m/>
    <m/>
    <m/>
    <m/>
    <m/>
    <m/>
    <m/>
    <m/>
    <m/>
    <m/>
    <x v="5"/>
    <x v="1"/>
    <s v="ZBHT0010"/>
    <m/>
    <m/>
    <m/>
    <m/>
    <m/>
    <m/>
    <m/>
    <m/>
    <m/>
    <m/>
    <n v="2679"/>
    <n v="5356"/>
  </r>
  <r>
    <n v="458417053"/>
    <s v="PRASHANT GHONGANE"/>
    <s v="ONLINE"/>
    <x v="3"/>
    <n v="3000"/>
    <m/>
    <m/>
    <m/>
    <n v="2686"/>
    <n v="10699.09"/>
    <n v="3128.09"/>
    <n v="10385.09"/>
    <x v="2"/>
    <x v="0"/>
    <x v="0"/>
    <x v="2"/>
    <n v="37517"/>
    <n v="487"/>
    <n v="0"/>
    <n v="6750"/>
    <s v="FLOW"/>
    <n v="0.3405483248302909"/>
    <n v="1.4453591224100863E-2"/>
    <x v="0"/>
    <s v="PAID"/>
    <s v="PTP"/>
    <s v="PAID"/>
    <m/>
    <m/>
    <m/>
    <m/>
    <s v="ELG"/>
    <m/>
    <s v="ALANDI DEVACHI "/>
    <m/>
    <m/>
    <m/>
    <n v="10699.09"/>
    <n v="37517"/>
    <n v="118"/>
    <n v="116"/>
    <s v="STABLE"/>
    <m/>
    <m/>
    <m/>
    <m/>
    <s v="NPA"/>
    <s v="MH14KX3901"/>
    <s v="SPLENDOR PLUS BS6 I3S DRS CAST FI"/>
    <d v="2023-06-05T00:00:00"/>
    <n v="48"/>
    <x v="0"/>
    <x v="1"/>
    <m/>
    <m/>
    <m/>
    <m/>
    <m/>
    <m/>
    <m/>
    <m/>
    <m/>
    <m/>
    <m/>
    <m/>
    <m/>
    <m/>
    <m/>
    <m/>
    <m/>
    <m/>
    <m/>
    <m/>
    <m/>
    <m/>
    <m/>
    <m/>
    <m/>
    <m/>
    <m/>
    <m/>
    <m/>
    <m/>
    <m/>
    <n v="1"/>
    <m/>
    <m/>
    <m/>
    <m/>
    <m/>
    <m/>
    <m/>
    <m/>
    <m/>
    <m/>
    <m/>
    <n v="1"/>
    <m/>
    <m/>
    <m/>
    <m/>
    <m/>
    <m/>
    <m/>
    <m/>
    <m/>
    <m/>
    <m/>
    <m/>
    <m/>
    <m/>
    <m/>
    <m/>
    <m/>
    <m/>
    <m/>
    <m/>
    <m/>
    <m/>
    <m/>
    <m/>
    <m/>
    <m/>
    <m/>
    <m/>
    <m/>
    <m/>
    <m/>
    <m/>
    <m/>
    <m/>
    <m/>
    <m/>
    <m/>
    <m/>
    <m/>
    <m/>
    <m/>
    <m/>
    <m/>
    <m/>
    <m/>
    <m/>
    <m/>
    <m/>
    <m/>
    <m/>
    <x v="3"/>
    <x v="0"/>
    <s v="ZBHT0009"/>
    <s v="A6tvfGz7sNJm"/>
    <e v="#N/A"/>
    <e v="#N/A"/>
    <e v="#N/A"/>
    <e v="#N/A"/>
    <m/>
    <m/>
    <m/>
    <m/>
    <m/>
    <n v="3128.09"/>
    <n v="13385.09"/>
  </r>
  <r>
    <n v="464559429"/>
    <s v="MAYUR NABAJI BOTKAR"/>
    <m/>
    <x v="2"/>
    <m/>
    <m/>
    <m/>
    <m/>
    <n v="5629"/>
    <n v="11187"/>
    <n v="5791"/>
    <n v="16816"/>
    <x v="1"/>
    <x v="1"/>
    <x v="1"/>
    <x v="17"/>
    <n v="37199"/>
    <n v="233"/>
    <n v="0"/>
    <n v="2250"/>
    <s v="FLOW"/>
    <n v="1"/>
    <n v="6.9164199244998933E-3"/>
    <x v="1"/>
    <s v="NC"/>
    <s v="NC"/>
    <s v="NC"/>
    <s v="Shifted"/>
    <m/>
    <s v="CNAVNA"/>
    <m/>
    <s v="-"/>
    <m/>
    <s v="NARAYAN GAON"/>
    <m/>
    <m/>
    <m/>
    <n v="11187"/>
    <n v="37199"/>
    <n v="57"/>
    <n v="86"/>
    <s v="FLOW"/>
    <m/>
    <m/>
    <m/>
    <m/>
    <s v="REGULAR"/>
    <s v="MH14LZ7244"/>
    <s v="ACCESS SPL ED DISC CBS BT BSVI"/>
    <d v="2024-11-04T00:00:00"/>
    <n v="24"/>
    <x v="0"/>
    <x v="0"/>
    <m/>
    <m/>
    <m/>
    <m/>
    <m/>
    <m/>
    <m/>
    <n v="1"/>
    <m/>
    <m/>
    <m/>
    <m/>
    <m/>
    <m/>
    <m/>
    <m/>
    <m/>
    <m/>
    <m/>
    <m/>
    <m/>
    <m/>
    <m/>
    <m/>
    <m/>
    <m/>
    <m/>
    <m/>
    <m/>
    <m/>
    <m/>
    <m/>
    <m/>
    <m/>
    <m/>
    <m/>
    <m/>
    <m/>
    <m/>
    <m/>
    <m/>
    <m/>
    <m/>
    <m/>
    <m/>
    <m/>
    <m/>
    <m/>
    <m/>
    <m/>
    <m/>
    <m/>
    <m/>
    <m/>
    <m/>
    <m/>
    <m/>
    <m/>
    <m/>
    <m/>
    <m/>
    <m/>
    <m/>
    <m/>
    <m/>
    <m/>
    <m/>
    <m/>
    <m/>
    <m/>
    <m/>
    <m/>
    <m/>
    <m/>
    <m/>
    <m/>
    <m/>
    <m/>
    <m/>
    <m/>
    <m/>
    <m/>
    <m/>
    <m/>
    <m/>
    <m/>
    <m/>
    <m/>
    <m/>
    <m/>
    <m/>
    <m/>
    <m/>
    <m/>
    <x v="0"/>
    <x v="0"/>
    <s v="DUWT0015"/>
    <s v="kP8Z7ChM0qz"/>
    <s v="Allocated"/>
    <s v="Shifted (NC_SFTD)"/>
    <s v="Customer shifted "/>
    <d v="2026-07-03T00:00:00"/>
    <m/>
    <m/>
    <m/>
    <s v="DID"/>
    <m/>
    <n v="5791"/>
    <n v="16816"/>
  </r>
  <r>
    <n v="468012757"/>
    <s v="ANWAR SUBHAN ANSARI"/>
    <s v="ONLINE"/>
    <x v="11"/>
    <n v="8000"/>
    <m/>
    <m/>
    <m/>
    <n v="3753"/>
    <n v="3748"/>
    <n v="3830"/>
    <n v="-499"/>
    <x v="0"/>
    <x v="2"/>
    <x v="0"/>
    <x v="12"/>
    <n v="36646"/>
    <n v="82"/>
    <n v="0"/>
    <n v="900"/>
    <s v="30.06.26"/>
    <n v="5.3014447702829995E-2"/>
    <n v="1.9301341596825847E-3"/>
    <x v="2"/>
    <s v="PAID"/>
    <s v="NC"/>
    <s v="PTP"/>
    <m/>
    <n v="16"/>
    <s v="CAVA"/>
    <m/>
    <s v="-"/>
    <m/>
    <s v="MARUNJI"/>
    <m/>
    <m/>
    <m/>
    <n v="3748"/>
    <n v="36646"/>
    <n v="21"/>
    <n v="0"/>
    <s v="RB"/>
    <m/>
    <m/>
    <m/>
    <m/>
    <s v="REGULAR"/>
    <s v="MH14LM5338"/>
    <s v="SPLENDOR PLUS I3S BS6 FI DRUM SELF"/>
    <d v="2026-04-01T00:00:00"/>
    <n v="12"/>
    <x v="0"/>
    <x v="0"/>
    <m/>
    <m/>
    <m/>
    <m/>
    <m/>
    <m/>
    <m/>
    <n v="1"/>
    <m/>
    <m/>
    <m/>
    <m/>
    <m/>
    <m/>
    <m/>
    <m/>
    <m/>
    <m/>
    <m/>
    <m/>
    <m/>
    <m/>
    <m/>
    <m/>
    <m/>
    <m/>
    <m/>
    <m/>
    <m/>
    <m/>
    <m/>
    <m/>
    <m/>
    <m/>
    <m/>
    <m/>
    <m/>
    <m/>
    <m/>
    <m/>
    <m/>
    <m/>
    <m/>
    <n v="2"/>
    <m/>
    <m/>
    <m/>
    <m/>
    <m/>
    <m/>
    <m/>
    <m/>
    <m/>
    <m/>
    <m/>
    <m/>
    <m/>
    <m/>
    <m/>
    <m/>
    <m/>
    <m/>
    <m/>
    <m/>
    <m/>
    <m/>
    <m/>
    <m/>
    <m/>
    <m/>
    <m/>
    <m/>
    <m/>
    <m/>
    <m/>
    <m/>
    <m/>
    <m/>
    <m/>
    <m/>
    <m/>
    <m/>
    <m/>
    <m/>
    <m/>
    <m/>
    <m/>
    <m/>
    <m/>
    <m/>
    <m/>
    <m/>
    <m/>
    <m/>
    <x v="1"/>
    <x v="0"/>
    <s v="DUWT0030"/>
    <s v="BowtrqQzGB1"/>
    <s v="Allocated"/>
    <s v="Left Message (LMCB)"/>
    <s v="Left message to sister"/>
    <d v="2026-07-03T00:00:00"/>
    <m/>
    <m/>
    <m/>
    <m/>
    <m/>
    <n v="3830"/>
    <n v="7501"/>
  </r>
  <r>
    <n v="461763753"/>
    <s v="SATISH MOHAN SONWANE"/>
    <m/>
    <x v="2"/>
    <m/>
    <m/>
    <m/>
    <m/>
    <n v="2949"/>
    <n v="17688"/>
    <n v="3913"/>
    <n v="20637"/>
    <x v="5"/>
    <x v="1"/>
    <x v="1"/>
    <x v="13"/>
    <n v="36603"/>
    <n v="970"/>
    <n v="0"/>
    <n v="3600"/>
    <s v="-"/>
    <n v="0.52504797125038527"/>
    <n v="1.5999257485488194E-2"/>
    <x v="1"/>
    <s v="-"/>
    <s v="-"/>
    <s v="-"/>
    <m/>
    <m/>
    <m/>
    <m/>
    <s v="-"/>
    <m/>
    <s v="DHAYARI"/>
    <m/>
    <m/>
    <m/>
    <n v="17688"/>
    <n v="36603"/>
    <n v="177"/>
    <n v="206"/>
    <s v="FLOW"/>
    <m/>
    <m/>
    <m/>
    <m/>
    <s v="NPA"/>
    <m/>
    <s v="SPLENDOR PLUS I3S XTEC"/>
    <d v="2024-02-02T00:00:00"/>
    <n v="36"/>
    <x v="0"/>
    <x v="1"/>
    <m/>
    <m/>
    <m/>
    <m/>
    <m/>
    <m/>
    <m/>
    <m/>
    <m/>
    <m/>
    <m/>
    <m/>
    <m/>
    <m/>
    <m/>
    <m/>
    <m/>
    <m/>
    <m/>
    <m/>
    <m/>
    <m/>
    <n v="1"/>
    <m/>
    <m/>
    <m/>
    <m/>
    <m/>
    <m/>
    <m/>
    <m/>
    <m/>
    <m/>
    <m/>
    <m/>
    <m/>
    <m/>
    <m/>
    <m/>
    <m/>
    <m/>
    <m/>
    <m/>
    <m/>
    <m/>
    <m/>
    <m/>
    <m/>
    <m/>
    <m/>
    <m/>
    <m/>
    <m/>
    <m/>
    <m/>
    <m/>
    <m/>
    <m/>
    <m/>
    <m/>
    <m/>
    <m/>
    <m/>
    <m/>
    <m/>
    <m/>
    <m/>
    <m/>
    <m/>
    <m/>
    <m/>
    <m/>
    <m/>
    <m/>
    <m/>
    <m/>
    <m/>
    <m/>
    <m/>
    <m/>
    <m/>
    <m/>
    <m/>
    <m/>
    <m/>
    <m/>
    <m/>
    <m/>
    <m/>
    <m/>
    <m/>
    <m/>
    <m/>
    <m/>
    <x v="0"/>
    <x v="0"/>
    <s v="DUWT0021"/>
    <s v="A2RuwC7K4z"/>
    <s v="Allocated"/>
    <s v="Shifted (NC_SFTD)"/>
    <s v="Customer shifted at residence address "/>
    <d v="2026-07-08T00:00:00"/>
    <m/>
    <m/>
    <m/>
    <m/>
    <m/>
    <n v="3913"/>
    <n v="20637"/>
  </r>
  <r>
    <n v="458806785"/>
    <s v="SNEHAL NAMDEV KHANDARE"/>
    <s v="ONLINE"/>
    <x v="13"/>
    <n v="5200"/>
    <m/>
    <m/>
    <m/>
    <n v="4591"/>
    <n v="6081"/>
    <n v="1731"/>
    <n v="5472"/>
    <x v="1"/>
    <x v="0"/>
    <x v="0"/>
    <x v="11"/>
    <n v="35954"/>
    <n v="241"/>
    <n v="0"/>
    <n v="5850"/>
    <s v="13.06.26"/>
    <n v="0.11561552759561024"/>
    <n v="6.6849367446831683E-3"/>
    <x v="0"/>
    <s v="PTP"/>
    <s v="PAID"/>
    <s v="PTP"/>
    <m/>
    <m/>
    <m/>
    <m/>
    <s v="-"/>
    <m/>
    <s v="AMBETHAN"/>
    <m/>
    <m/>
    <m/>
    <n v="6081"/>
    <n v="35954"/>
    <n v="57"/>
    <n v="86"/>
    <s v="FLOW"/>
    <m/>
    <m/>
    <m/>
    <m/>
    <s v="NPA"/>
    <s v="MH14KX7966"/>
    <s v="YAMAHA FZX"/>
    <d v="2023-07-03T00:00:00"/>
    <n v="42"/>
    <x v="0"/>
    <x v="0"/>
    <m/>
    <m/>
    <m/>
    <m/>
    <m/>
    <m/>
    <m/>
    <m/>
    <m/>
    <m/>
    <m/>
    <m/>
    <m/>
    <m/>
    <m/>
    <m/>
    <m/>
    <m/>
    <m/>
    <m/>
    <m/>
    <m/>
    <m/>
    <m/>
    <m/>
    <n v="1"/>
    <m/>
    <m/>
    <m/>
    <m/>
    <m/>
    <m/>
    <m/>
    <m/>
    <m/>
    <m/>
    <m/>
    <m/>
    <m/>
    <m/>
    <m/>
    <m/>
    <m/>
    <m/>
    <m/>
    <m/>
    <m/>
    <m/>
    <m/>
    <m/>
    <m/>
    <m/>
    <m/>
    <m/>
    <m/>
    <m/>
    <m/>
    <m/>
    <m/>
    <m/>
    <m/>
    <m/>
    <m/>
    <m/>
    <m/>
    <m/>
    <m/>
    <m/>
    <m/>
    <m/>
    <m/>
    <m/>
    <m/>
    <m/>
    <m/>
    <m/>
    <m/>
    <m/>
    <m/>
    <m/>
    <m/>
    <m/>
    <m/>
    <m/>
    <m/>
    <m/>
    <m/>
    <m/>
    <m/>
    <m/>
    <m/>
    <m/>
    <m/>
    <m/>
    <x v="0"/>
    <x v="0"/>
    <s v="ZBHT0010"/>
    <s v="kP2bb4nepm"/>
    <s v="Allocated"/>
    <e v="#N/A"/>
    <e v="#N/A"/>
    <e v="#N/A"/>
    <m/>
    <m/>
    <m/>
    <m/>
    <m/>
    <n v="1731"/>
    <n v="10672"/>
  </r>
  <r>
    <n v="462670036"/>
    <s v="SAKSHI RAJKUMAR CHINTALWAR"/>
    <s v="ONLINE"/>
    <x v="16"/>
    <n v="3456"/>
    <m/>
    <m/>
    <m/>
    <n v="3356"/>
    <n v="3356"/>
    <n v="3395"/>
    <n v="3256"/>
    <x v="0"/>
    <x v="0"/>
    <x v="0"/>
    <x v="7"/>
    <n v="35761"/>
    <n v="39"/>
    <n v="0"/>
    <n v="450"/>
    <s v="-"/>
    <n v="3.0019273076767394E-2"/>
    <n v="1.8835214671289885E-3"/>
    <x v="0"/>
    <s v="PAID"/>
    <s v="-"/>
    <s v="PAID"/>
    <m/>
    <m/>
    <m/>
    <m/>
    <s v="-"/>
    <m/>
    <s v="KASARWADI"/>
    <m/>
    <m/>
    <m/>
    <n v="3845"/>
    <n v="35761"/>
    <n v="26"/>
    <n v="25"/>
    <s v="STABLE"/>
    <m/>
    <m/>
    <m/>
    <m/>
    <s v="REGULAR"/>
    <s v="MH14LN2145"/>
    <s v="HONDA ACTIVA 125 SMART"/>
    <d v="2024-04-23T00:00:00"/>
    <n v="36"/>
    <x v="1"/>
    <x v="1"/>
    <m/>
    <m/>
    <m/>
    <m/>
    <m/>
    <m/>
    <m/>
    <m/>
    <m/>
    <m/>
    <m/>
    <m/>
    <m/>
    <m/>
    <m/>
    <m/>
    <m/>
    <m/>
    <m/>
    <m/>
    <m/>
    <m/>
    <m/>
    <m/>
    <m/>
    <m/>
    <m/>
    <m/>
    <m/>
    <m/>
    <m/>
    <m/>
    <m/>
    <m/>
    <m/>
    <m/>
    <m/>
    <n v="1"/>
    <m/>
    <m/>
    <m/>
    <m/>
    <m/>
    <m/>
    <m/>
    <m/>
    <m/>
    <m/>
    <m/>
    <m/>
    <m/>
    <m/>
    <m/>
    <m/>
    <m/>
    <m/>
    <m/>
    <m/>
    <m/>
    <m/>
    <m/>
    <m/>
    <m/>
    <m/>
    <m/>
    <m/>
    <m/>
    <m/>
    <m/>
    <m/>
    <m/>
    <m/>
    <m/>
    <m/>
    <m/>
    <m/>
    <m/>
    <m/>
    <m/>
    <m/>
    <m/>
    <m/>
    <m/>
    <m/>
    <m/>
    <m/>
    <m/>
    <m/>
    <m/>
    <m/>
    <m/>
    <m/>
    <m/>
    <m/>
    <x v="0"/>
    <x v="0"/>
    <s v="DUWT0025"/>
    <m/>
    <m/>
    <m/>
    <m/>
    <m/>
    <m/>
    <m/>
    <m/>
    <m/>
    <m/>
    <n v="3395"/>
    <n v="6712"/>
  </r>
  <r>
    <n v="461265756"/>
    <s v="RAHILA RAFIK SHAIKH"/>
    <m/>
    <x v="2"/>
    <m/>
    <m/>
    <m/>
    <m/>
    <n v="3909"/>
    <n v="11727"/>
    <n v="4124"/>
    <n v="15636"/>
    <x v="3"/>
    <x v="1"/>
    <x v="1"/>
    <x v="13"/>
    <n v="35419"/>
    <n v="215"/>
    <n v="0"/>
    <n v="1350"/>
    <s v="FLOW"/>
    <n v="0.28457466937547837"/>
    <n v="1.1343748540055657E-2"/>
    <x v="1"/>
    <s v="-"/>
    <s v="NC"/>
    <s v="-"/>
    <m/>
    <m/>
    <m/>
    <m/>
    <s v="ELG"/>
    <m/>
    <s v="NAHRE"/>
    <m/>
    <m/>
    <m/>
    <n v="11727"/>
    <n v="35419"/>
    <n v="87"/>
    <e v="#N/A"/>
    <e v="#N/A"/>
    <m/>
    <m/>
    <m/>
    <m/>
    <s v="REGULAR"/>
    <s v="MH12WG5912"/>
    <s v="ACCESS SPL ED DISC CBS BT BSVI"/>
    <d v="2023-12-27T00:00:00"/>
    <n v="36"/>
    <x v="0"/>
    <x v="1"/>
    <m/>
    <m/>
    <m/>
    <m/>
    <m/>
    <m/>
    <m/>
    <m/>
    <m/>
    <m/>
    <m/>
    <m/>
    <m/>
    <m/>
    <m/>
    <m/>
    <m/>
    <m/>
    <m/>
    <m/>
    <m/>
    <m/>
    <m/>
    <m/>
    <m/>
    <m/>
    <m/>
    <m/>
    <m/>
    <m/>
    <m/>
    <m/>
    <m/>
    <m/>
    <m/>
    <m/>
    <m/>
    <m/>
    <m/>
    <m/>
    <m/>
    <m/>
    <m/>
    <m/>
    <m/>
    <m/>
    <m/>
    <m/>
    <m/>
    <m/>
    <m/>
    <m/>
    <m/>
    <m/>
    <m/>
    <m/>
    <m/>
    <m/>
    <m/>
    <m/>
    <m/>
    <m/>
    <m/>
    <m/>
    <m/>
    <m/>
    <m/>
    <m/>
    <m/>
    <m/>
    <m/>
    <m/>
    <m/>
    <m/>
    <m/>
    <m/>
    <m/>
    <m/>
    <m/>
    <m/>
    <m/>
    <m/>
    <m/>
    <m/>
    <m/>
    <m/>
    <m/>
    <m/>
    <m/>
    <m/>
    <m/>
    <n v="1"/>
    <m/>
    <m/>
    <x v="0"/>
    <x v="0"/>
    <s v="DUWT0031"/>
    <s v="APEWF1ga57"/>
    <s v="Allocated"/>
    <s v="Left Message (LMCB)"/>
    <s v="Left message with daughter "/>
    <d v="2026-07-02T00:00:00"/>
    <m/>
    <m/>
    <m/>
    <m/>
    <m/>
    <n v="4124"/>
    <n v="15636"/>
  </r>
  <r>
    <n v="463491160"/>
    <s v="BHAUSAHEB LAXMAN KHARADE"/>
    <s v="COLLECT"/>
    <x v="24"/>
    <n v="3000"/>
    <m/>
    <m/>
    <m/>
    <n v="2617"/>
    <n v="7315"/>
    <n v="2430"/>
    <n v="6932"/>
    <x v="3"/>
    <x v="0"/>
    <x v="0"/>
    <x v="9"/>
    <n v="35289"/>
    <n v="349"/>
    <n v="0"/>
    <n v="6184"/>
    <s v="FLOW"/>
    <n v="4.60790699290528E-2"/>
    <n v="1.1302113053164236E-2"/>
    <x v="0"/>
    <s v="PAID"/>
    <s v="PTP"/>
    <s v="PAID"/>
    <m/>
    <m/>
    <m/>
    <m/>
    <s v="ELG"/>
    <m/>
    <s v="CHINCHANI"/>
    <m/>
    <m/>
    <m/>
    <n v="7315"/>
    <n v="35289"/>
    <n v="87"/>
    <n v="86"/>
    <s v="STABLE"/>
    <m/>
    <m/>
    <m/>
    <m/>
    <s v="REGULAR"/>
    <s v="MH12XC8849"/>
    <s v="HF DELUXE DRUM SELF CAST ALL BLACK"/>
    <d v="2024-07-16T00:00:00"/>
    <n v="36"/>
    <x v="0"/>
    <x v="0"/>
    <m/>
    <n v="1"/>
    <m/>
    <m/>
    <m/>
    <m/>
    <m/>
    <m/>
    <m/>
    <m/>
    <n v="2"/>
    <m/>
    <m/>
    <m/>
    <m/>
    <m/>
    <m/>
    <m/>
    <m/>
    <m/>
    <m/>
    <m/>
    <m/>
    <m/>
    <m/>
    <m/>
    <m/>
    <m/>
    <m/>
    <m/>
    <m/>
    <m/>
    <m/>
    <m/>
    <m/>
    <m/>
    <m/>
    <m/>
    <m/>
    <m/>
    <m/>
    <m/>
    <m/>
    <m/>
    <m/>
    <m/>
    <m/>
    <m/>
    <m/>
    <m/>
    <m/>
    <m/>
    <m/>
    <m/>
    <m/>
    <m/>
    <m/>
    <m/>
    <m/>
    <m/>
    <m/>
    <m/>
    <m/>
    <m/>
    <m/>
    <m/>
    <m/>
    <m/>
    <m/>
    <m/>
    <m/>
    <m/>
    <m/>
    <m/>
    <m/>
    <m/>
    <m/>
    <m/>
    <m/>
    <m/>
    <m/>
    <m/>
    <m/>
    <m/>
    <m/>
    <m/>
    <m/>
    <m/>
    <m/>
    <m/>
    <m/>
    <m/>
    <m/>
    <m/>
    <x v="1"/>
    <x v="0"/>
    <s v="ZBHT0024"/>
    <s v="k2h089bKhEz"/>
    <s v="Allocated"/>
    <s v="Payment (PAID)"/>
    <s v="Payment (PAID)"/>
    <d v="2026-07-04T00:00:00"/>
    <m/>
    <m/>
    <m/>
    <m/>
    <m/>
    <n v="2430"/>
    <n v="9932"/>
  </r>
  <r>
    <n v="135050716"/>
    <s v="KARUNA MHATU GHOLAP"/>
    <s v="ONLINE"/>
    <x v="15"/>
    <n v="6143"/>
    <m/>
    <m/>
    <s v="BANK STABLE 27"/>
    <n v="6140"/>
    <n v="5547"/>
    <n v="5656"/>
    <n v="5544"/>
    <x v="0"/>
    <x v="0"/>
    <x v="0"/>
    <x v="6"/>
    <n v="35074"/>
    <n v="109"/>
    <n v="0"/>
    <n v="6750"/>
    <s v="18.06.26"/>
    <n v="2.3922523054774016E-2"/>
    <n v="1.8473373769772137E-3"/>
    <x v="0"/>
    <s v="PTP"/>
    <s v="PTP"/>
    <s v="PTP"/>
    <m/>
    <n v="21"/>
    <s v="CAVA"/>
    <m/>
    <s v="-"/>
    <m/>
    <s v="VIMAN NAGAR"/>
    <m/>
    <m/>
    <m/>
    <n v="5547"/>
    <n v="35074"/>
    <n v="26"/>
    <n v="25"/>
    <s v="STABLE"/>
    <m/>
    <m/>
    <m/>
    <m/>
    <s v="NPA"/>
    <s v="MH12UV1996"/>
    <s v="BAJAJ KTM RC 200"/>
    <d v="2022-10-28T00:00:00"/>
    <n v="48"/>
    <x v="0"/>
    <x v="1"/>
    <m/>
    <m/>
    <m/>
    <m/>
    <m/>
    <m/>
    <m/>
    <m/>
    <m/>
    <m/>
    <m/>
    <m/>
    <m/>
    <m/>
    <m/>
    <m/>
    <m/>
    <m/>
    <m/>
    <n v="2"/>
    <m/>
    <m/>
    <n v="2"/>
    <m/>
    <m/>
    <m/>
    <m/>
    <m/>
    <m/>
    <m/>
    <m/>
    <m/>
    <m/>
    <m/>
    <m/>
    <m/>
    <m/>
    <m/>
    <m/>
    <m/>
    <m/>
    <m/>
    <m/>
    <m/>
    <m/>
    <m/>
    <m/>
    <m/>
    <m/>
    <m/>
    <m/>
    <m/>
    <m/>
    <m/>
    <m/>
    <m/>
    <m/>
    <m/>
    <m/>
    <m/>
    <m/>
    <m/>
    <m/>
    <m/>
    <m/>
    <m/>
    <m/>
    <m/>
    <m/>
    <m/>
    <m/>
    <m/>
    <m/>
    <m/>
    <m/>
    <m/>
    <m/>
    <m/>
    <m/>
    <m/>
    <m/>
    <m/>
    <m/>
    <m/>
    <m/>
    <m/>
    <m/>
    <m/>
    <m/>
    <m/>
    <m/>
    <m/>
    <m/>
    <m/>
    <x v="4"/>
    <x v="0"/>
    <s v="ZBHT0012"/>
    <s v="kPYtzLseGX87"/>
    <s v="Allocated"/>
    <s v="Promise To Pay (PTP)"/>
    <s v="Ptp"/>
    <d v="2026-07-15T00:00:00"/>
    <m/>
    <m/>
    <m/>
    <m/>
    <m/>
    <n v="5656"/>
    <n v="11687"/>
  </r>
  <r>
    <n v="462727954"/>
    <s v="PALLAVI SANGAM PETHSANGAVE"/>
    <s v="ONLINE"/>
    <x v="14"/>
    <n v="58"/>
    <m/>
    <m/>
    <m/>
    <n v="3254"/>
    <n v="0"/>
    <n v="58"/>
    <n v="3196"/>
    <x v="0"/>
    <x v="0"/>
    <x v="0"/>
    <x v="0"/>
    <n v="34852"/>
    <n v="58"/>
    <n v="0"/>
    <n v="450"/>
    <s v="19.06.26"/>
    <n v="1.2005920022294387E-2"/>
    <n v="1.8356447015569896E-3"/>
    <x v="0"/>
    <s v="NC"/>
    <s v="NC"/>
    <s v="NC"/>
    <s v="Add not found"/>
    <m/>
    <s v="CNAVNA"/>
    <m/>
    <s v="-"/>
    <m/>
    <s v="THERGAON"/>
    <m/>
    <m/>
    <m/>
    <n v="3755"/>
    <n v="34852"/>
    <n v="26"/>
    <n v="25"/>
    <s v="STABLE"/>
    <m/>
    <m/>
    <m/>
    <m/>
    <s v="REGULAR"/>
    <s v="MH42BM6521"/>
    <s v="HONDA ACTIVA 6G H SMART"/>
    <d v="2024-04-29T00:00:00"/>
    <n v="36"/>
    <x v="1"/>
    <x v="0"/>
    <m/>
    <m/>
    <m/>
    <m/>
    <m/>
    <m/>
    <m/>
    <m/>
    <m/>
    <m/>
    <m/>
    <m/>
    <m/>
    <m/>
    <m/>
    <m/>
    <m/>
    <m/>
    <m/>
    <m/>
    <m/>
    <m/>
    <m/>
    <m/>
    <m/>
    <m/>
    <m/>
    <m/>
    <m/>
    <m/>
    <m/>
    <n v="1"/>
    <m/>
    <m/>
    <m/>
    <m/>
    <m/>
    <m/>
    <m/>
    <m/>
    <m/>
    <m/>
    <m/>
    <m/>
    <m/>
    <m/>
    <n v="1"/>
    <m/>
    <m/>
    <m/>
    <m/>
    <m/>
    <m/>
    <m/>
    <m/>
    <m/>
    <m/>
    <m/>
    <m/>
    <m/>
    <m/>
    <m/>
    <m/>
    <m/>
    <m/>
    <m/>
    <m/>
    <m/>
    <m/>
    <m/>
    <m/>
    <m/>
    <m/>
    <m/>
    <m/>
    <m/>
    <m/>
    <m/>
    <m/>
    <m/>
    <m/>
    <m/>
    <m/>
    <m/>
    <m/>
    <m/>
    <m/>
    <m/>
    <m/>
    <m/>
    <m/>
    <m/>
    <m/>
    <m/>
    <x v="3"/>
    <x v="0"/>
    <s v="ZBHT0011"/>
    <m/>
    <m/>
    <m/>
    <m/>
    <m/>
    <m/>
    <m/>
    <m/>
    <m/>
    <m/>
    <n v="58"/>
    <n v="3254"/>
  </r>
  <r>
    <n v="462027650"/>
    <s v="NEELAM YOGESH KUMBHAKARNA"/>
    <m/>
    <x v="2"/>
    <m/>
    <m/>
    <m/>
    <m/>
    <n v="3798"/>
    <n v="3648"/>
    <n v="3730"/>
    <n v="7446"/>
    <x v="0"/>
    <x v="1"/>
    <x v="1"/>
    <x v="9"/>
    <n v="34755"/>
    <n v="82"/>
    <n v="0"/>
    <n v="5832"/>
    <s v="26.06.26"/>
    <n v="2.1841814546686194E-2"/>
    <n v="1.830535739774279E-3"/>
    <x v="1"/>
    <s v="PTP"/>
    <s v="PTP"/>
    <s v="PTP"/>
    <m/>
    <n v="31"/>
    <s v="CAVA"/>
    <m/>
    <s v="-"/>
    <m/>
    <s v="ALEGAON PAGA"/>
    <m/>
    <m/>
    <m/>
    <n v="3648"/>
    <n v="34755"/>
    <n v="26"/>
    <n v="55"/>
    <s v="FLOW"/>
    <m/>
    <m/>
    <m/>
    <m/>
    <s v="NPA"/>
    <s v="MH12WN2154"/>
    <s v="BAJAJ PULSAR 125 NEON DISC CBS"/>
    <d v="2024-02-26T00:00:00"/>
    <n v="36"/>
    <x v="0"/>
    <x v="0"/>
    <m/>
    <m/>
    <m/>
    <m/>
    <m/>
    <m/>
    <m/>
    <m/>
    <m/>
    <m/>
    <n v="1"/>
    <m/>
    <m/>
    <m/>
    <m/>
    <m/>
    <m/>
    <m/>
    <m/>
    <m/>
    <m/>
    <m/>
    <m/>
    <m/>
    <m/>
    <m/>
    <m/>
    <m/>
    <m/>
    <m/>
    <m/>
    <m/>
    <m/>
    <m/>
    <m/>
    <m/>
    <m/>
    <m/>
    <m/>
    <m/>
    <m/>
    <m/>
    <m/>
    <m/>
    <m/>
    <m/>
    <m/>
    <m/>
    <m/>
    <m/>
    <m/>
    <m/>
    <m/>
    <m/>
    <m/>
    <m/>
    <m/>
    <m/>
    <m/>
    <m/>
    <m/>
    <m/>
    <m/>
    <m/>
    <m/>
    <m/>
    <m/>
    <m/>
    <m/>
    <m/>
    <m/>
    <m/>
    <m/>
    <m/>
    <m/>
    <m/>
    <m/>
    <m/>
    <m/>
    <m/>
    <m/>
    <m/>
    <m/>
    <m/>
    <m/>
    <m/>
    <m/>
    <m/>
    <m/>
    <m/>
    <m/>
    <m/>
    <m/>
    <m/>
    <x v="0"/>
    <x v="0"/>
    <s v="ZBHT0024"/>
    <s v="APKFGMt_i7"/>
    <s v="Allocated"/>
    <s v="Left Message (LMCB)"/>
    <s v="Meet husband "/>
    <d v="2026-07-04T00:00:00"/>
    <m/>
    <m/>
    <m/>
    <m/>
    <m/>
    <n v="3730"/>
    <n v="7446"/>
  </r>
  <r>
    <n v="464470722"/>
    <s v="ARCHANA ASHOK KULAL"/>
    <m/>
    <x v="2"/>
    <m/>
    <m/>
    <m/>
    <s v="BANK STABLE 13"/>
    <n v="5289"/>
    <n v="10337"/>
    <n v="5438"/>
    <n v="15626"/>
    <x v="1"/>
    <x v="0"/>
    <x v="1"/>
    <x v="18"/>
    <n v="34341"/>
    <n v="390"/>
    <n v="0"/>
    <n v="2753.53"/>
    <s v="28.06.26"/>
    <n v="0.23126186916643096"/>
    <n v="6.385031227378447E-3"/>
    <x v="0"/>
    <s v="PAID"/>
    <s v="PTP"/>
    <s v="PAID"/>
    <m/>
    <m/>
    <m/>
    <m/>
    <s v="-"/>
    <m/>
    <s v="WAGHOLI"/>
    <m/>
    <m/>
    <m/>
    <n v="10337"/>
    <n v="34341"/>
    <n v="57"/>
    <n v="55"/>
    <s v="STABLE"/>
    <m/>
    <m/>
    <m/>
    <m/>
    <s v="REGULAR"/>
    <s v="MH28BZ8530"/>
    <s v="HONDA ACTIVA 125 DISC BSVI"/>
    <d v="2024-10-28T00:00:00"/>
    <n v="24"/>
    <x v="0"/>
    <x v="1"/>
    <m/>
    <m/>
    <m/>
    <m/>
    <m/>
    <m/>
    <m/>
    <n v="1"/>
    <m/>
    <m/>
    <m/>
    <m/>
    <m/>
    <m/>
    <m/>
    <m/>
    <m/>
    <m/>
    <m/>
    <m/>
    <m/>
    <m/>
    <m/>
    <m/>
    <m/>
    <m/>
    <m/>
    <m/>
    <m/>
    <m/>
    <m/>
    <m/>
    <m/>
    <m/>
    <m/>
    <m/>
    <m/>
    <m/>
    <m/>
    <m/>
    <m/>
    <m/>
    <m/>
    <m/>
    <m/>
    <m/>
    <m/>
    <m/>
    <m/>
    <m/>
    <m/>
    <m/>
    <m/>
    <m/>
    <m/>
    <m/>
    <m/>
    <m/>
    <m/>
    <m/>
    <m/>
    <m/>
    <m/>
    <m/>
    <m/>
    <m/>
    <m/>
    <m/>
    <m/>
    <m/>
    <m/>
    <m/>
    <m/>
    <m/>
    <m/>
    <m/>
    <m/>
    <m/>
    <m/>
    <m/>
    <m/>
    <m/>
    <m/>
    <m/>
    <m/>
    <m/>
    <m/>
    <m/>
    <m/>
    <m/>
    <m/>
    <m/>
    <m/>
    <m/>
    <x v="0"/>
    <x v="0"/>
    <s v="DUWT0021"/>
    <s v="A6-g-mZz7z"/>
    <s v="Allocated"/>
    <s v="Left Message (LMCB)"/>
    <s v="Left message at residence address with husband "/>
    <d v="2026-07-03T00:00:00"/>
    <m/>
    <m/>
    <m/>
    <m/>
    <m/>
    <n v="5438"/>
    <n v="15626"/>
  </r>
  <r>
    <n v="465543533"/>
    <s v="ASHWINI GANESH BORKAR"/>
    <m/>
    <x v="2"/>
    <m/>
    <m/>
    <m/>
    <m/>
    <n v="11753"/>
    <n v="11751"/>
    <n v="12058"/>
    <n v="23504"/>
    <x v="0"/>
    <x v="1"/>
    <x v="1"/>
    <x v="15"/>
    <n v="34213"/>
    <n v="307"/>
    <n v="0"/>
    <n v="2250"/>
    <s v="08.06.26"/>
    <n v="4.0921883816129954E-2"/>
    <n v="1.8019887574420202E-3"/>
    <x v="1"/>
    <s v="OS"/>
    <s v="PAID"/>
    <s v="OS"/>
    <s v="Cust at village"/>
    <m/>
    <s v="CAVNA"/>
    <m/>
    <s v="-"/>
    <m/>
    <s v="SANGAVI"/>
    <m/>
    <m/>
    <m/>
    <n v="14308"/>
    <n v="34213"/>
    <n v="26"/>
    <n v="55"/>
    <s v="FLOW"/>
    <m/>
    <m/>
    <m/>
    <m/>
    <s v="REGULAR"/>
    <s v="MH12XV1046"/>
    <s v="BULLET BATTALION 350 BLACK"/>
    <d v="2025-02-20T00:00:00"/>
    <n v="18"/>
    <x v="1"/>
    <x v="0"/>
    <m/>
    <m/>
    <m/>
    <m/>
    <m/>
    <m/>
    <m/>
    <m/>
    <m/>
    <m/>
    <m/>
    <m/>
    <m/>
    <m/>
    <m/>
    <m/>
    <m/>
    <m/>
    <m/>
    <m/>
    <m/>
    <m/>
    <m/>
    <m/>
    <m/>
    <m/>
    <m/>
    <m/>
    <m/>
    <m/>
    <m/>
    <m/>
    <m/>
    <m/>
    <m/>
    <m/>
    <m/>
    <n v="1"/>
    <m/>
    <m/>
    <m/>
    <m/>
    <m/>
    <m/>
    <m/>
    <m/>
    <n v="1"/>
    <m/>
    <m/>
    <m/>
    <m/>
    <m/>
    <m/>
    <m/>
    <m/>
    <m/>
    <m/>
    <m/>
    <m/>
    <m/>
    <m/>
    <m/>
    <m/>
    <m/>
    <m/>
    <m/>
    <m/>
    <m/>
    <m/>
    <m/>
    <m/>
    <m/>
    <m/>
    <m/>
    <m/>
    <m/>
    <m/>
    <m/>
    <m/>
    <n v="1"/>
    <m/>
    <m/>
    <m/>
    <m/>
    <m/>
    <m/>
    <m/>
    <m/>
    <m/>
    <m/>
    <m/>
    <m/>
    <m/>
    <m/>
    <x v="1"/>
    <x v="0"/>
    <s v="ZBHT0015"/>
    <m/>
    <m/>
    <m/>
    <m/>
    <m/>
    <m/>
    <m/>
    <m/>
    <s v="VYMO"/>
    <m/>
    <n v="12058"/>
    <n v="23504"/>
  </r>
  <r>
    <n v="139105181"/>
    <s v="SAGAR SUBHASHSINGH PARDESHI"/>
    <s v="ONLINE"/>
    <x v="0"/>
    <n v="4066"/>
    <m/>
    <m/>
    <s v="BANK STABLE 16"/>
    <n v="4066"/>
    <n v="4046"/>
    <n v="4063"/>
    <n v="4046"/>
    <x v="0"/>
    <x v="0"/>
    <x v="0"/>
    <x v="13"/>
    <n v="34165.67"/>
    <n v="17"/>
    <n v="0"/>
    <n v="450"/>
    <s v="-"/>
    <n v="2.9443593863625512E-2"/>
    <n v="1.7994959001103119E-3"/>
    <x v="0"/>
    <s v="PAID"/>
    <s v="-"/>
    <s v="PAID"/>
    <m/>
    <m/>
    <m/>
    <m/>
    <s v="-"/>
    <m/>
    <s v="SAHKAR NAGAR"/>
    <m/>
    <m/>
    <m/>
    <n v="4513"/>
    <n v="34165.67"/>
    <n v="25"/>
    <n v="24"/>
    <s v="STABLE"/>
    <m/>
    <m/>
    <m/>
    <m/>
    <s v="REGULAR"/>
    <s v="MH12VE4740"/>
    <s v="XPULSE 200 4V"/>
    <d v="2023-02-20T00:00:00"/>
    <n v="48"/>
    <x v="1"/>
    <x v="1"/>
    <m/>
    <m/>
    <m/>
    <m/>
    <m/>
    <m/>
    <m/>
    <m/>
    <m/>
    <m/>
    <m/>
    <m/>
    <m/>
    <m/>
    <m/>
    <m/>
    <m/>
    <m/>
    <m/>
    <m/>
    <m/>
    <m/>
    <m/>
    <m/>
    <m/>
    <m/>
    <m/>
    <m/>
    <m/>
    <m/>
    <m/>
    <n v="1"/>
    <m/>
    <m/>
    <m/>
    <m/>
    <m/>
    <m/>
    <m/>
    <m/>
    <m/>
    <m/>
    <m/>
    <m/>
    <m/>
    <m/>
    <m/>
    <m/>
    <m/>
    <m/>
    <m/>
    <m/>
    <m/>
    <m/>
    <m/>
    <m/>
    <m/>
    <m/>
    <m/>
    <m/>
    <m/>
    <m/>
    <m/>
    <m/>
    <m/>
    <m/>
    <m/>
    <m/>
    <m/>
    <m/>
    <m/>
    <m/>
    <m/>
    <m/>
    <m/>
    <m/>
    <m/>
    <m/>
    <m/>
    <m/>
    <m/>
    <m/>
    <m/>
    <m/>
    <m/>
    <m/>
    <m/>
    <m/>
    <m/>
    <m/>
    <m/>
    <m/>
    <m/>
    <m/>
    <x v="0"/>
    <x v="0"/>
    <s v="DUWT0031"/>
    <m/>
    <m/>
    <m/>
    <m/>
    <m/>
    <m/>
    <m/>
    <m/>
    <m/>
    <m/>
    <n v="4063"/>
    <n v="8112"/>
  </r>
  <r>
    <n v="463200379"/>
    <s v="SANGEETA VILAS JAGDALE"/>
    <s v="ONLINE"/>
    <x v="18"/>
    <n v="4500"/>
    <m/>
    <m/>
    <m/>
    <n v="2797"/>
    <n v="4988"/>
    <n v="2332"/>
    <n v="3285"/>
    <x v="1"/>
    <x v="0"/>
    <x v="0"/>
    <x v="10"/>
    <n v="34057"/>
    <n v="141"/>
    <n v="0"/>
    <n v="5997"/>
    <s v="FLOW"/>
    <n v="5.4885803459863609E-2"/>
    <n v="6.332227032143146E-3"/>
    <x v="0"/>
    <s v="PAID"/>
    <s v="PTP"/>
    <s v="PAID"/>
    <m/>
    <m/>
    <s v="CAVNA"/>
    <m/>
    <s v="-"/>
    <m/>
    <s v="JUNNAR"/>
    <m/>
    <m/>
    <m/>
    <n v="4988"/>
    <n v="34057"/>
    <n v="57"/>
    <n v="55"/>
    <s v="STABLE"/>
    <m/>
    <m/>
    <m/>
    <m/>
    <s v="REGULAR"/>
    <s v="MH14LR5137"/>
    <s v="HONDA ACTIVA 6G DLX BS VI"/>
    <d v="2024-06-13T00:00:00"/>
    <n v="36"/>
    <x v="0"/>
    <x v="0"/>
    <m/>
    <m/>
    <m/>
    <m/>
    <m/>
    <m/>
    <m/>
    <m/>
    <m/>
    <m/>
    <m/>
    <m/>
    <m/>
    <m/>
    <m/>
    <m/>
    <n v="1"/>
    <m/>
    <m/>
    <m/>
    <m/>
    <m/>
    <m/>
    <m/>
    <m/>
    <m/>
    <m/>
    <m/>
    <m/>
    <m/>
    <m/>
    <m/>
    <m/>
    <m/>
    <m/>
    <m/>
    <m/>
    <m/>
    <m/>
    <m/>
    <m/>
    <m/>
    <m/>
    <m/>
    <m/>
    <m/>
    <m/>
    <m/>
    <m/>
    <m/>
    <m/>
    <m/>
    <m/>
    <m/>
    <m/>
    <m/>
    <m/>
    <m/>
    <m/>
    <m/>
    <m/>
    <m/>
    <m/>
    <m/>
    <m/>
    <m/>
    <m/>
    <m/>
    <m/>
    <m/>
    <m/>
    <m/>
    <m/>
    <m/>
    <m/>
    <m/>
    <m/>
    <m/>
    <m/>
    <m/>
    <m/>
    <m/>
    <m/>
    <m/>
    <m/>
    <m/>
    <m/>
    <m/>
    <m/>
    <m/>
    <m/>
    <m/>
    <m/>
    <m/>
    <x v="0"/>
    <x v="0"/>
    <s v="ZBHT0021"/>
    <s v="GPgRl26CjNz"/>
    <s v="Allocated"/>
    <s v="Payment (PAID)"/>
    <s v="Paid"/>
    <d v="2026-07-06T00:00:00"/>
    <m/>
    <m/>
    <m/>
    <m/>
    <m/>
    <n v="2332"/>
    <n v="7785"/>
  </r>
  <r>
    <n v="460116654"/>
    <s v="SHAIKH SHABINA JAVEED"/>
    <s v="COLLECT"/>
    <x v="28"/>
    <n v="7100"/>
    <m/>
    <m/>
    <m/>
    <n v="7015"/>
    <n v="6984"/>
    <n v="7062"/>
    <n v="6899"/>
    <x v="0"/>
    <x v="0"/>
    <x v="0"/>
    <x v="15"/>
    <n v="33942.9"/>
    <n v="78"/>
    <n v="0"/>
    <n v="6499"/>
    <s v="12.06.26"/>
    <n v="4.0598819459928021E-2"/>
    <n v="1.7877626690140809E-3"/>
    <x v="0"/>
    <s v="PTP"/>
    <s v="PAID"/>
    <s v="PTP"/>
    <m/>
    <n v="21"/>
    <s v="CAVA"/>
    <m/>
    <s v="-"/>
    <m/>
    <s v="PIMPLE GURAV"/>
    <m/>
    <m/>
    <m/>
    <n v="13561"/>
    <n v="33942.9"/>
    <n v="26"/>
    <n v="25"/>
    <s v="STABLE"/>
    <m/>
    <m/>
    <m/>
    <m/>
    <s v="REGULAR"/>
    <s v="MH14LC4368"/>
    <s v="BULLET 350 THE STANDARD BLACK"/>
    <d v="2023-10-13T00:00:00"/>
    <n v="36"/>
    <x v="1"/>
    <x v="0"/>
    <m/>
    <m/>
    <m/>
    <m/>
    <m/>
    <m/>
    <m/>
    <m/>
    <m/>
    <m/>
    <m/>
    <m/>
    <m/>
    <m/>
    <m/>
    <m/>
    <m/>
    <m/>
    <m/>
    <m/>
    <m/>
    <m/>
    <m/>
    <m/>
    <m/>
    <m/>
    <m/>
    <m/>
    <m/>
    <m/>
    <m/>
    <m/>
    <m/>
    <m/>
    <m/>
    <m/>
    <m/>
    <n v="1"/>
    <m/>
    <m/>
    <m/>
    <m/>
    <m/>
    <m/>
    <m/>
    <m/>
    <n v="1"/>
    <m/>
    <m/>
    <m/>
    <m/>
    <m/>
    <n v="1"/>
    <m/>
    <m/>
    <m/>
    <m/>
    <m/>
    <n v="1"/>
    <m/>
    <m/>
    <m/>
    <m/>
    <m/>
    <m/>
    <m/>
    <m/>
    <m/>
    <m/>
    <m/>
    <m/>
    <m/>
    <m/>
    <m/>
    <m/>
    <m/>
    <m/>
    <m/>
    <m/>
    <m/>
    <m/>
    <m/>
    <m/>
    <m/>
    <m/>
    <m/>
    <m/>
    <m/>
    <m/>
    <m/>
    <m/>
    <m/>
    <m/>
    <m/>
    <x v="4"/>
    <x v="0"/>
    <s v="ZBHT0015"/>
    <m/>
    <m/>
    <m/>
    <m/>
    <m/>
    <m/>
    <m/>
    <m/>
    <m/>
    <m/>
    <n v="7062"/>
    <n v="13999"/>
  </r>
  <r>
    <n v="465033317"/>
    <s v="TEJASHREE CHANDRAKANT TALLELU"/>
    <s v="ONLINE"/>
    <x v="12"/>
    <n v="100"/>
    <m/>
    <m/>
    <m/>
    <n v="4624"/>
    <n v="4618"/>
    <n v="4724"/>
    <n v="9142"/>
    <x v="0"/>
    <x v="0"/>
    <x v="0"/>
    <x v="3"/>
    <n v="33738"/>
    <n v="106"/>
    <n v="0"/>
    <n v="2700"/>
    <s v="28.06.26"/>
    <n v="3.5899882677889489E-2"/>
    <n v="1.7769706456194686E-3"/>
    <x v="0"/>
    <s v="MPTP"/>
    <s v="MPTP"/>
    <s v="MPTP"/>
    <m/>
    <n v="25"/>
    <s v="CAVNA"/>
    <m/>
    <s v="-"/>
    <m/>
    <s v="KHADAKI"/>
    <m/>
    <m/>
    <m/>
    <n v="7424"/>
    <n v="33738"/>
    <n v="26"/>
    <n v="25"/>
    <s v="STABLE"/>
    <m/>
    <m/>
    <m/>
    <m/>
    <s v="REGULAR"/>
    <s v="MH12XR1416"/>
    <s v="HONDA ACTIVA DLX"/>
    <d v="2024-12-24T00:00:00"/>
    <n v="24"/>
    <x v="1"/>
    <x v="0"/>
    <m/>
    <m/>
    <m/>
    <m/>
    <m/>
    <m/>
    <m/>
    <m/>
    <m/>
    <m/>
    <m/>
    <m/>
    <m/>
    <m/>
    <m/>
    <m/>
    <m/>
    <m/>
    <m/>
    <m/>
    <m/>
    <m/>
    <m/>
    <m/>
    <m/>
    <m/>
    <m/>
    <m/>
    <m/>
    <m/>
    <m/>
    <n v="1"/>
    <m/>
    <m/>
    <m/>
    <m/>
    <m/>
    <m/>
    <m/>
    <m/>
    <m/>
    <m/>
    <m/>
    <m/>
    <m/>
    <m/>
    <m/>
    <m/>
    <m/>
    <m/>
    <m/>
    <m/>
    <m/>
    <m/>
    <m/>
    <m/>
    <m/>
    <m/>
    <m/>
    <m/>
    <m/>
    <m/>
    <m/>
    <m/>
    <m/>
    <m/>
    <m/>
    <m/>
    <m/>
    <m/>
    <m/>
    <m/>
    <m/>
    <m/>
    <m/>
    <m/>
    <m/>
    <m/>
    <m/>
    <m/>
    <m/>
    <m/>
    <m/>
    <m/>
    <m/>
    <m/>
    <m/>
    <m/>
    <m/>
    <m/>
    <m/>
    <m/>
    <m/>
    <m/>
    <x v="0"/>
    <x v="0"/>
    <s v="DUWT0023"/>
    <m/>
    <m/>
    <m/>
    <m/>
    <m/>
    <m/>
    <m/>
    <m/>
    <m/>
    <m/>
    <n v="4724"/>
    <n v="9242"/>
  </r>
  <r>
    <n v="466637632"/>
    <s v="RAHUL BHOJLAL TARAM BHOJLAL TARAM"/>
    <m/>
    <x v="2"/>
    <m/>
    <m/>
    <m/>
    <s v="BANK RB 09"/>
    <n v="2615"/>
    <n v="2615"/>
    <n v="2686"/>
    <n v="5230"/>
    <x v="0"/>
    <x v="2"/>
    <x v="1"/>
    <x v="11"/>
    <n v="33708"/>
    <n v="71"/>
    <n v="0"/>
    <n v="617.99"/>
    <s v="-"/>
    <n v="2.6989160498831873E-2"/>
    <n v="1.7753905543464652E-3"/>
    <x v="2"/>
    <s v="PAID"/>
    <s v="-"/>
    <s v="PAID"/>
    <m/>
    <m/>
    <m/>
    <m/>
    <s v="-"/>
    <m/>
    <s v="MAHALUNGE"/>
    <m/>
    <m/>
    <m/>
    <n v="2615"/>
    <n v="33708"/>
    <n v="26"/>
    <n v="0"/>
    <s v="RB"/>
    <m/>
    <m/>
    <m/>
    <m/>
    <s v="REGULAR"/>
    <s v="MH14LG4183"/>
    <s v="HONDA ACTIVA 6G H SMART"/>
    <d v="2025-08-04T00:00:00"/>
    <n v="24"/>
    <x v="0"/>
    <x v="0"/>
    <m/>
    <m/>
    <m/>
    <m/>
    <m/>
    <m/>
    <m/>
    <m/>
    <m/>
    <m/>
    <m/>
    <m/>
    <m/>
    <m/>
    <m/>
    <m/>
    <m/>
    <m/>
    <m/>
    <m/>
    <m/>
    <m/>
    <m/>
    <m/>
    <m/>
    <m/>
    <m/>
    <m/>
    <m/>
    <m/>
    <m/>
    <m/>
    <m/>
    <m/>
    <m/>
    <m/>
    <m/>
    <m/>
    <m/>
    <m/>
    <m/>
    <m/>
    <m/>
    <m/>
    <m/>
    <m/>
    <m/>
    <m/>
    <m/>
    <m/>
    <m/>
    <m/>
    <m/>
    <m/>
    <m/>
    <m/>
    <m/>
    <m/>
    <m/>
    <m/>
    <m/>
    <m/>
    <m/>
    <m/>
    <m/>
    <m/>
    <m/>
    <m/>
    <m/>
    <m/>
    <m/>
    <m/>
    <m/>
    <m/>
    <m/>
    <m/>
    <m/>
    <m/>
    <m/>
    <m/>
    <m/>
    <m/>
    <m/>
    <m/>
    <m/>
    <m/>
    <m/>
    <m/>
    <m/>
    <m/>
    <m/>
    <n v="1"/>
    <m/>
    <m/>
    <x v="0"/>
    <x v="0"/>
    <s v="ZBHT0010"/>
    <s v="GP8gpV89u6b"/>
    <s v="Allocated"/>
    <e v="#N/A"/>
    <e v="#N/A"/>
    <e v="#N/A"/>
    <m/>
    <m/>
    <m/>
    <m/>
    <m/>
    <n v="2686"/>
    <n v="5230"/>
  </r>
  <r>
    <n v="459192730"/>
    <s v="SHRUTIKA RAJARAM GAWARI"/>
    <s v="ONLINE"/>
    <x v="9"/>
    <n v="9050"/>
    <m/>
    <m/>
    <m/>
    <n v="8859"/>
    <n v="16375"/>
    <n v="7977"/>
    <n v="16184"/>
    <x v="1"/>
    <x v="0"/>
    <x v="0"/>
    <x v="5"/>
    <n v="33485"/>
    <n v="461"/>
    <n v="0"/>
    <n v="2700"/>
    <s v="STABLE"/>
    <n v="0.54883545590139482"/>
    <n v="6.2258749206128908E-3"/>
    <x v="0"/>
    <s v="NC"/>
    <s v="NC"/>
    <s v="NC"/>
    <s v="Shifted"/>
    <m/>
    <s v="CNAVNA"/>
    <m/>
    <s v="-"/>
    <m/>
    <s v="MOI"/>
    <m/>
    <m/>
    <m/>
    <n v="16375"/>
    <n v="33485"/>
    <n v="57"/>
    <n v="55"/>
    <s v="STABLE"/>
    <m/>
    <m/>
    <m/>
    <m/>
    <s v="NPA"/>
    <s v="MH14KY9352"/>
    <s v="CLASSIC 350 DARK STEALTH BLACK"/>
    <d v="2023-07-31T00:00:00"/>
    <n v="36"/>
    <x v="0"/>
    <x v="0"/>
    <m/>
    <m/>
    <m/>
    <m/>
    <m/>
    <m/>
    <m/>
    <m/>
    <m/>
    <m/>
    <m/>
    <m/>
    <m/>
    <m/>
    <m/>
    <m/>
    <m/>
    <m/>
    <m/>
    <m/>
    <m/>
    <m/>
    <m/>
    <m/>
    <m/>
    <m/>
    <m/>
    <m/>
    <m/>
    <m/>
    <m/>
    <m/>
    <m/>
    <m/>
    <m/>
    <m/>
    <m/>
    <m/>
    <m/>
    <m/>
    <m/>
    <m/>
    <m/>
    <m/>
    <m/>
    <m/>
    <m/>
    <m/>
    <m/>
    <m/>
    <m/>
    <m/>
    <m/>
    <m/>
    <m/>
    <m/>
    <m/>
    <m/>
    <m/>
    <m/>
    <m/>
    <m/>
    <m/>
    <m/>
    <m/>
    <m/>
    <m/>
    <m/>
    <m/>
    <m/>
    <m/>
    <m/>
    <m/>
    <m/>
    <m/>
    <m/>
    <m/>
    <m/>
    <m/>
    <m/>
    <m/>
    <m/>
    <m/>
    <m/>
    <m/>
    <m/>
    <m/>
    <m/>
    <m/>
    <m/>
    <m/>
    <n v="1"/>
    <m/>
    <m/>
    <x v="0"/>
    <x v="0"/>
    <s v="DUWT0017"/>
    <s v="k2kOM8q0rc"/>
    <s v="Allocated"/>
    <e v="#N/A"/>
    <e v="#N/A"/>
    <e v="#N/A"/>
    <m/>
    <m/>
    <m/>
    <m/>
    <m/>
    <n v="7977"/>
    <n v="25234"/>
  </r>
  <r>
    <n v="467688957"/>
    <s v="MANISH MANGALSING PAWAR"/>
    <m/>
    <x v="2"/>
    <m/>
    <m/>
    <m/>
    <m/>
    <n v="2327"/>
    <n v="6981"/>
    <n v="2470"/>
    <n v="9308"/>
    <x v="3"/>
    <x v="1"/>
    <x v="1"/>
    <x v="9"/>
    <n v="33143"/>
    <n v="143"/>
    <n v="0"/>
    <n v="1350"/>
    <s v="FLOW"/>
    <n v="4.3276902566199017E-2"/>
    <n v="1.0614807246479703E-2"/>
    <x v="1"/>
    <s v="OS"/>
    <s v="OS"/>
    <s v="OS"/>
    <s v="Cust at village"/>
    <m/>
    <m/>
    <m/>
    <s v="ELG"/>
    <m/>
    <s v="SHIRUR"/>
    <m/>
    <m/>
    <m/>
    <n v="6981"/>
    <n v="33143"/>
    <n v="87"/>
    <n v="116"/>
    <s v="FLOW"/>
    <m/>
    <m/>
    <m/>
    <m/>
    <s v="REGULAR"/>
    <s v="MH37AK8354"/>
    <s v="SPLENDOR PLUS XTEC 2"/>
    <d v="2026-01-31T00:00:00"/>
    <n v="18"/>
    <x v="0"/>
    <x v="0"/>
    <m/>
    <m/>
    <m/>
    <m/>
    <m/>
    <m/>
    <m/>
    <m/>
    <m/>
    <m/>
    <m/>
    <m/>
    <m/>
    <m/>
    <m/>
    <m/>
    <m/>
    <m/>
    <m/>
    <m/>
    <m/>
    <m/>
    <m/>
    <m/>
    <m/>
    <m/>
    <m/>
    <m/>
    <m/>
    <m/>
    <m/>
    <m/>
    <m/>
    <m/>
    <m/>
    <m/>
    <m/>
    <m/>
    <m/>
    <m/>
    <m/>
    <m/>
    <m/>
    <m/>
    <m/>
    <m/>
    <m/>
    <m/>
    <m/>
    <m/>
    <m/>
    <m/>
    <m/>
    <m/>
    <m/>
    <m/>
    <m/>
    <m/>
    <m/>
    <m/>
    <m/>
    <m/>
    <m/>
    <m/>
    <m/>
    <m/>
    <m/>
    <m/>
    <m/>
    <m/>
    <m/>
    <m/>
    <m/>
    <m/>
    <m/>
    <m/>
    <m/>
    <m/>
    <m/>
    <m/>
    <m/>
    <m/>
    <m/>
    <m/>
    <m/>
    <m/>
    <m/>
    <m/>
    <m/>
    <m/>
    <m/>
    <n v="1"/>
    <m/>
    <m/>
    <x v="0"/>
    <x v="0"/>
    <s v="ZBHT0024"/>
    <s v="GPtYeuVhg9z"/>
    <s v="Allocated"/>
    <e v="#N/A"/>
    <e v="#N/A"/>
    <e v="#N/A"/>
    <m/>
    <m/>
    <m/>
    <m/>
    <m/>
    <n v="2470"/>
    <n v="9308"/>
  </r>
  <r>
    <n v="460718833"/>
    <s v="RAHUL SWAMINATH BALSHANKAR"/>
    <m/>
    <x v="2"/>
    <m/>
    <m/>
    <m/>
    <m/>
    <n v="3316"/>
    <n v="19180"/>
    <n v="3530"/>
    <n v="22496"/>
    <x v="5"/>
    <x v="1"/>
    <x v="1"/>
    <x v="13"/>
    <n v="33110.629999999997"/>
    <n v="930"/>
    <n v="0"/>
    <n v="0"/>
    <s v="-"/>
    <n v="0.47495202874961462"/>
    <n v="1.4472734335347648E-2"/>
    <x v="1"/>
    <s v="-"/>
    <s v="-"/>
    <s v="-"/>
    <m/>
    <m/>
    <m/>
    <m/>
    <s v="ELG"/>
    <m/>
    <s v="SINHAGAD ROAD"/>
    <m/>
    <m/>
    <m/>
    <n v="19180"/>
    <n v="33110.629999999997"/>
    <n v="177"/>
    <n v="206"/>
    <s v="FLOW"/>
    <m/>
    <m/>
    <m/>
    <m/>
    <s v="NPA"/>
    <s v="MH12WF2452"/>
    <s v="SPLENDOR PLUS DRS CAST FI BLACK"/>
    <d v="2023-11-16T00:00:00"/>
    <n v="36"/>
    <x v="0"/>
    <x v="1"/>
    <m/>
    <m/>
    <m/>
    <m/>
    <m/>
    <m/>
    <m/>
    <m/>
    <m/>
    <m/>
    <m/>
    <m/>
    <m/>
    <m/>
    <m/>
    <m/>
    <m/>
    <m/>
    <m/>
    <m/>
    <m/>
    <m/>
    <m/>
    <m/>
    <m/>
    <m/>
    <m/>
    <m/>
    <m/>
    <m/>
    <m/>
    <m/>
    <m/>
    <m/>
    <m/>
    <m/>
    <m/>
    <n v="1"/>
    <m/>
    <m/>
    <m/>
    <m/>
    <m/>
    <m/>
    <m/>
    <m/>
    <m/>
    <m/>
    <m/>
    <m/>
    <m/>
    <m/>
    <m/>
    <m/>
    <m/>
    <m/>
    <m/>
    <m/>
    <m/>
    <m/>
    <m/>
    <m/>
    <m/>
    <m/>
    <m/>
    <m/>
    <m/>
    <m/>
    <m/>
    <m/>
    <m/>
    <m/>
    <m/>
    <m/>
    <m/>
    <m/>
    <m/>
    <m/>
    <m/>
    <m/>
    <m/>
    <m/>
    <m/>
    <m/>
    <m/>
    <m/>
    <m/>
    <m/>
    <m/>
    <m/>
    <m/>
    <m/>
    <m/>
    <m/>
    <x v="0"/>
    <x v="0"/>
    <s v="DUWT0031"/>
    <s v="B6uYogLpNM7"/>
    <s v="Allocated"/>
    <e v="#N/A"/>
    <e v="#N/A"/>
    <e v="#N/A"/>
    <m/>
    <m/>
    <m/>
    <m/>
    <m/>
    <n v="3530"/>
    <n v="22496"/>
  </r>
  <r>
    <n v="464290217"/>
    <s v="AMOL MERAM JADHAV"/>
    <s v="ONLINE"/>
    <x v="16"/>
    <n v="3800"/>
    <m/>
    <m/>
    <m/>
    <n v="6188"/>
    <n v="9618"/>
    <n v="3773"/>
    <n v="12006"/>
    <x v="1"/>
    <x v="0"/>
    <x v="0"/>
    <x v="12"/>
    <n v="32935"/>
    <n v="343"/>
    <n v="0"/>
    <n v="6750"/>
    <s v="-"/>
    <n v="8.6497097862819144E-2"/>
    <n v="6.1236132749107235E-3"/>
    <x v="0"/>
    <s v="MPTP"/>
    <s v="-"/>
    <s v="MPTP"/>
    <s v="Shifted"/>
    <n v="14"/>
    <s v="CAVNA"/>
    <m/>
    <s v="-"/>
    <m/>
    <s v="MULSHI "/>
    <m/>
    <m/>
    <m/>
    <n v="16711"/>
    <n v="32935"/>
    <n v="57"/>
    <n v="55"/>
    <s v="STABLE"/>
    <m/>
    <m/>
    <m/>
    <m/>
    <s v="REGULAR"/>
    <s v="MH29CF9998"/>
    <s v="BAJAJ PULSAR 150 TWIN DISC ABS"/>
    <d v="2024-10-11T00:00:00"/>
    <n v="24"/>
    <x v="1"/>
    <x v="0"/>
    <m/>
    <m/>
    <m/>
    <m/>
    <m/>
    <m/>
    <m/>
    <m/>
    <m/>
    <m/>
    <m/>
    <m/>
    <m/>
    <m/>
    <m/>
    <m/>
    <m/>
    <m/>
    <m/>
    <m/>
    <m/>
    <m/>
    <m/>
    <m/>
    <m/>
    <m/>
    <m/>
    <m/>
    <m/>
    <m/>
    <m/>
    <m/>
    <m/>
    <m/>
    <n v="1"/>
    <m/>
    <m/>
    <m/>
    <m/>
    <m/>
    <m/>
    <m/>
    <m/>
    <m/>
    <m/>
    <m/>
    <m/>
    <m/>
    <m/>
    <m/>
    <m/>
    <m/>
    <m/>
    <m/>
    <m/>
    <m/>
    <m/>
    <m/>
    <m/>
    <m/>
    <m/>
    <m/>
    <m/>
    <m/>
    <m/>
    <m/>
    <m/>
    <m/>
    <m/>
    <m/>
    <m/>
    <m/>
    <m/>
    <m/>
    <m/>
    <m/>
    <m/>
    <m/>
    <m/>
    <m/>
    <m/>
    <m/>
    <m/>
    <m/>
    <m/>
    <m/>
    <m/>
    <m/>
    <m/>
    <m/>
    <m/>
    <m/>
    <m/>
    <m/>
    <x v="0"/>
    <x v="0"/>
    <s v="DUWT0030"/>
    <m/>
    <m/>
    <m/>
    <m/>
    <m/>
    <m/>
    <m/>
    <m/>
    <m/>
    <m/>
    <n v="3773"/>
    <n v="15806"/>
  </r>
  <r>
    <n v="460523159"/>
    <s v="ASHUTOSH BABA LONDHE"/>
    <s v="COLLECT"/>
    <x v="22"/>
    <n v="5860"/>
    <m/>
    <m/>
    <m/>
    <n v="5730"/>
    <n v="5721"/>
    <n v="5858"/>
    <n v="5591"/>
    <x v="0"/>
    <x v="0"/>
    <x v="0"/>
    <x v="16"/>
    <n v="32834.32"/>
    <n v="137"/>
    <n v="0"/>
    <n v="5850"/>
    <s v="29.06.26"/>
    <n v="7.1139719830013382E-2"/>
    <n v="1.7293740828998822E-3"/>
    <x v="0"/>
    <s v="PTP"/>
    <s v="PTP"/>
    <s v="PTP"/>
    <m/>
    <n v="28"/>
    <s v="CAVA"/>
    <m/>
    <s v="-"/>
    <m/>
    <s v="BHAWANI PETH"/>
    <m/>
    <m/>
    <m/>
    <n v="5721"/>
    <n v="32834.32"/>
    <n v="26"/>
    <n v="55"/>
    <s v="FLOW"/>
    <m/>
    <m/>
    <m/>
    <m/>
    <s v="REGULAR"/>
    <s v="MH12WC6082"/>
    <s v="BULLET 350 MILITARY RED"/>
    <d v="2023-11-07T00:00:00"/>
    <n v="36"/>
    <x v="0"/>
    <x v="1"/>
    <m/>
    <m/>
    <m/>
    <m/>
    <m/>
    <m/>
    <m/>
    <m/>
    <m/>
    <m/>
    <m/>
    <m/>
    <m/>
    <m/>
    <m/>
    <m/>
    <n v="1"/>
    <m/>
    <m/>
    <m/>
    <m/>
    <m/>
    <m/>
    <m/>
    <m/>
    <m/>
    <m/>
    <m/>
    <m/>
    <m/>
    <m/>
    <m/>
    <m/>
    <m/>
    <m/>
    <m/>
    <m/>
    <m/>
    <m/>
    <m/>
    <m/>
    <m/>
    <m/>
    <m/>
    <m/>
    <m/>
    <m/>
    <m/>
    <m/>
    <m/>
    <m/>
    <m/>
    <m/>
    <m/>
    <m/>
    <m/>
    <m/>
    <m/>
    <m/>
    <m/>
    <m/>
    <m/>
    <m/>
    <m/>
    <m/>
    <m/>
    <m/>
    <m/>
    <m/>
    <m/>
    <n v="1"/>
    <m/>
    <m/>
    <m/>
    <m/>
    <m/>
    <m/>
    <m/>
    <m/>
    <m/>
    <m/>
    <m/>
    <m/>
    <m/>
    <m/>
    <n v="2"/>
    <m/>
    <m/>
    <m/>
    <m/>
    <m/>
    <m/>
    <m/>
    <m/>
    <x v="4"/>
    <x v="0"/>
    <s v="DUWT0014"/>
    <s v="AoZzvJ3pOMz"/>
    <s v="Allocated"/>
    <s v="Promise To Pay (PTP)"/>
    <s v="Customer meet at residence given ptp "/>
    <d v="2026-07-29T00:00:00"/>
    <m/>
    <m/>
    <m/>
    <m/>
    <m/>
    <n v="5858"/>
    <n v="11451"/>
  </r>
  <r>
    <n v="465449543"/>
    <s v="NIRNAY ROHIDAS MURKUTE"/>
    <m/>
    <x v="2"/>
    <m/>
    <m/>
    <m/>
    <m/>
    <n v="3989"/>
    <n v="3706"/>
    <n v="3798"/>
    <n v="7695"/>
    <x v="0"/>
    <x v="1"/>
    <x v="1"/>
    <x v="1"/>
    <n v="32819"/>
    <n v="92"/>
    <n v="0"/>
    <n v="3600"/>
    <s v="30.06.26"/>
    <n v="7.306483599761697E-2"/>
    <n v="1.7285671829564686E-3"/>
    <x v="0"/>
    <s v="PTP"/>
    <s v="PTP"/>
    <s v="PTP"/>
    <m/>
    <n v="31"/>
    <s v="CAVA"/>
    <m/>
    <s v="-"/>
    <m/>
    <s v="AMBEGAON"/>
    <m/>
    <m/>
    <m/>
    <n v="3706"/>
    <n v="32819"/>
    <n v="26"/>
    <n v="55"/>
    <s v="FLOW"/>
    <m/>
    <m/>
    <m/>
    <m/>
    <s v="REGULAR"/>
    <s v="MH14MD8140"/>
    <s v="SPLENDOR PLUS I3S BS6 FI DRUM SELF"/>
    <d v="2025-02-07T00:00:00"/>
    <n v="24"/>
    <x v="0"/>
    <x v="1"/>
    <m/>
    <m/>
    <m/>
    <m/>
    <m/>
    <m/>
    <m/>
    <m/>
    <m/>
    <m/>
    <m/>
    <m/>
    <m/>
    <m/>
    <m/>
    <m/>
    <m/>
    <m/>
    <m/>
    <m/>
    <m/>
    <m/>
    <m/>
    <m/>
    <m/>
    <m/>
    <m/>
    <m/>
    <m/>
    <m/>
    <m/>
    <m/>
    <m/>
    <m/>
    <m/>
    <m/>
    <m/>
    <m/>
    <m/>
    <m/>
    <m/>
    <m/>
    <m/>
    <m/>
    <m/>
    <m/>
    <m/>
    <m/>
    <m/>
    <m/>
    <m/>
    <m/>
    <m/>
    <m/>
    <m/>
    <m/>
    <m/>
    <m/>
    <m/>
    <m/>
    <m/>
    <m/>
    <m/>
    <m/>
    <m/>
    <m/>
    <m/>
    <m/>
    <m/>
    <m/>
    <m/>
    <m/>
    <m/>
    <m/>
    <m/>
    <m/>
    <m/>
    <m/>
    <m/>
    <m/>
    <m/>
    <m/>
    <m/>
    <m/>
    <m/>
    <m/>
    <m/>
    <m/>
    <m/>
    <m/>
    <m/>
    <n v="1"/>
    <m/>
    <m/>
    <x v="0"/>
    <x v="0"/>
    <s v="DUWT0029"/>
    <e v="#N/A"/>
    <s v="Allocated"/>
    <e v="#N/A"/>
    <e v="#N/A"/>
    <e v="#N/A"/>
    <m/>
    <m/>
    <m/>
    <m/>
    <m/>
    <n v="3798"/>
    <n v="7695"/>
  </r>
  <r>
    <n v="463295962"/>
    <s v="PRASAD ASHOK TAJANE"/>
    <m/>
    <x v="2"/>
    <m/>
    <m/>
    <m/>
    <m/>
    <n v="5988"/>
    <n v="28005.98"/>
    <n v="5370.9799999999959"/>
    <n v="33993.979999999996"/>
    <x v="4"/>
    <x v="1"/>
    <x v="1"/>
    <x v="1"/>
    <n v="32726.98"/>
    <n v="1317"/>
    <n v="0"/>
    <n v="6750"/>
    <s v="STABLE"/>
    <n v="1"/>
    <n v="1.4629183737000914E-2"/>
    <x v="0"/>
    <s v="PTP"/>
    <s v="PAID"/>
    <s v="PTP"/>
    <m/>
    <n v="16"/>
    <s v="CAVA"/>
    <m/>
    <s v="ELG"/>
    <m/>
    <s v="AWASARI BK"/>
    <m/>
    <m/>
    <m/>
    <n v="28005.98"/>
    <n v="32726.98"/>
    <n v="146"/>
    <n v="175"/>
    <s v="FLOW"/>
    <m/>
    <m/>
    <m/>
    <m/>
    <s v="NPA"/>
    <s v="MH14LR5025"/>
    <s v="FZS FI V3 ABS DARKNIGHT BSVI"/>
    <d v="2024-06-24T00:00:00"/>
    <n v="24"/>
    <x v="0"/>
    <x v="1"/>
    <m/>
    <m/>
    <m/>
    <m/>
    <m/>
    <m/>
    <m/>
    <m/>
    <m/>
    <m/>
    <m/>
    <m/>
    <m/>
    <m/>
    <m/>
    <m/>
    <m/>
    <m/>
    <m/>
    <n v="1"/>
    <m/>
    <m/>
    <n v="1"/>
    <m/>
    <m/>
    <m/>
    <m/>
    <m/>
    <m/>
    <m/>
    <m/>
    <m/>
    <m/>
    <m/>
    <m/>
    <m/>
    <m/>
    <m/>
    <m/>
    <m/>
    <m/>
    <m/>
    <m/>
    <m/>
    <m/>
    <m/>
    <m/>
    <m/>
    <m/>
    <m/>
    <m/>
    <m/>
    <m/>
    <m/>
    <m/>
    <m/>
    <m/>
    <m/>
    <m/>
    <m/>
    <m/>
    <m/>
    <m/>
    <m/>
    <m/>
    <m/>
    <m/>
    <m/>
    <m/>
    <m/>
    <m/>
    <m/>
    <m/>
    <m/>
    <m/>
    <m/>
    <m/>
    <m/>
    <m/>
    <m/>
    <m/>
    <m/>
    <m/>
    <m/>
    <m/>
    <m/>
    <m/>
    <m/>
    <m/>
    <m/>
    <m/>
    <m/>
    <m/>
    <m/>
    <x v="3"/>
    <x v="0"/>
    <s v="DUWT0029"/>
    <s v="A6Nvka-qsDM7"/>
    <s v="Allocated"/>
    <s v="Promise To Pay (PTP)"/>
    <s v="Promise to pay 11 Jul "/>
    <d v="2026-07-11T00:00:00"/>
    <m/>
    <m/>
    <m/>
    <m/>
    <m/>
    <n v="5370.9799999999959"/>
    <n v="33993.979999999996"/>
  </r>
  <r>
    <n v="465143711"/>
    <s v="SACHIN NARSING TOTARE"/>
    <m/>
    <x v="2"/>
    <m/>
    <m/>
    <m/>
    <m/>
    <n v="6839"/>
    <n v="27354"/>
    <n v="7555"/>
    <n v="34193"/>
    <x v="2"/>
    <x v="1"/>
    <x v="1"/>
    <x v="5"/>
    <n v="32472"/>
    <n v="718"/>
    <n v="0"/>
    <n v="1800"/>
    <s v="FLOW"/>
    <n v="0.4502025162649384"/>
    <n v="1.2509982520697368E-2"/>
    <x v="1"/>
    <s v="NC"/>
    <s v="NC"/>
    <s v="NC"/>
    <m/>
    <m/>
    <s v="CNAVNA"/>
    <m/>
    <s v="ELG"/>
    <m/>
    <s v="CHAKAN"/>
    <m/>
    <m/>
    <m/>
    <n v="27354"/>
    <n v="32472"/>
    <n v="118"/>
    <n v="147"/>
    <s v="FLOW"/>
    <m/>
    <m/>
    <m/>
    <m/>
    <s v="NPA"/>
    <s v="MH14MB9290"/>
    <s v="HONDA ACTIVA 6G DLX BS VI"/>
    <d v="2025-01-06T00:00:00"/>
    <n v="18"/>
    <x v="0"/>
    <x v="0"/>
    <m/>
    <m/>
    <m/>
    <m/>
    <m/>
    <m/>
    <m/>
    <m/>
    <m/>
    <m/>
    <n v="1"/>
    <m/>
    <m/>
    <m/>
    <m/>
    <m/>
    <m/>
    <m/>
    <m/>
    <m/>
    <m/>
    <m/>
    <m/>
    <m/>
    <m/>
    <m/>
    <m/>
    <m/>
    <m/>
    <m/>
    <m/>
    <m/>
    <m/>
    <m/>
    <m/>
    <m/>
    <m/>
    <m/>
    <m/>
    <m/>
    <m/>
    <m/>
    <m/>
    <m/>
    <m/>
    <m/>
    <m/>
    <m/>
    <m/>
    <m/>
    <m/>
    <m/>
    <m/>
    <m/>
    <m/>
    <m/>
    <m/>
    <m/>
    <m/>
    <m/>
    <m/>
    <m/>
    <m/>
    <m/>
    <m/>
    <m/>
    <m/>
    <m/>
    <m/>
    <m/>
    <m/>
    <m/>
    <m/>
    <m/>
    <m/>
    <m/>
    <m/>
    <m/>
    <m/>
    <m/>
    <m/>
    <m/>
    <m/>
    <m/>
    <m/>
    <m/>
    <m/>
    <m/>
    <m/>
    <m/>
    <m/>
    <m/>
    <m/>
    <m/>
    <x v="0"/>
    <x v="0"/>
    <s v="DUWT0017"/>
    <s v="BPTLc_tymc"/>
    <s v="Allocated"/>
    <s v="Shifted (NC_SFTD)"/>
    <s v="Shifted customer from residence address as per owner "/>
    <d v="2026-07-04T00:00:00"/>
    <m/>
    <m/>
    <m/>
    <m/>
    <m/>
    <n v="7555"/>
    <n v="34193"/>
  </r>
  <r>
    <n v="465213528"/>
    <s v="SHUBHAM RAGHUVEER KSHIRSAGAR"/>
    <s v="BRANCH"/>
    <x v="1"/>
    <n v="9760"/>
    <m/>
    <m/>
    <m/>
    <n v="4387"/>
    <n v="4387"/>
    <n v="4387"/>
    <n v="-986"/>
    <x v="0"/>
    <x v="2"/>
    <x v="0"/>
    <x v="7"/>
    <n v="32196"/>
    <n v="0"/>
    <n v="0"/>
    <n v="450"/>
    <s v="-"/>
    <n v="2.7026663571477389E-2"/>
    <n v="1.6957539541871008E-3"/>
    <x v="2"/>
    <s v="PAID"/>
    <s v="-"/>
    <s v="PAID"/>
    <m/>
    <m/>
    <m/>
    <m/>
    <s v="-"/>
    <m/>
    <s v="BHOSARI"/>
    <m/>
    <m/>
    <m/>
    <n v="4837"/>
    <n v="32196"/>
    <n v="26"/>
    <n v="0"/>
    <s v="RB"/>
    <m/>
    <m/>
    <m/>
    <m/>
    <s v="REGULAR"/>
    <s v="MH14MD0195"/>
    <s v="ACCESS SPL ED DISC CBS BT BSVI"/>
    <d v="2025-01-14T00:00:00"/>
    <n v="24"/>
    <x v="1"/>
    <x v="1"/>
    <m/>
    <m/>
    <m/>
    <m/>
    <m/>
    <m/>
    <m/>
    <m/>
    <m/>
    <m/>
    <m/>
    <m/>
    <m/>
    <m/>
    <m/>
    <m/>
    <m/>
    <m/>
    <m/>
    <m/>
    <m/>
    <m/>
    <m/>
    <m/>
    <m/>
    <m/>
    <m/>
    <m/>
    <m/>
    <m/>
    <m/>
    <m/>
    <m/>
    <m/>
    <m/>
    <m/>
    <m/>
    <m/>
    <m/>
    <m/>
    <m/>
    <m/>
    <m/>
    <m/>
    <m/>
    <m/>
    <m/>
    <m/>
    <m/>
    <m/>
    <m/>
    <m/>
    <m/>
    <m/>
    <m/>
    <m/>
    <m/>
    <m/>
    <m/>
    <m/>
    <m/>
    <m/>
    <m/>
    <m/>
    <m/>
    <m/>
    <m/>
    <m/>
    <m/>
    <m/>
    <m/>
    <m/>
    <m/>
    <m/>
    <m/>
    <m/>
    <m/>
    <m/>
    <m/>
    <m/>
    <m/>
    <m/>
    <m/>
    <m/>
    <m/>
    <m/>
    <m/>
    <m/>
    <m/>
    <m/>
    <m/>
    <n v="1"/>
    <m/>
    <m/>
    <x v="0"/>
    <x v="0"/>
    <s v="DUWT0025"/>
    <m/>
    <m/>
    <m/>
    <m/>
    <m/>
    <m/>
    <m/>
    <m/>
    <m/>
    <m/>
    <n v="4387"/>
    <n v="8774"/>
  </r>
  <r>
    <n v="464446213"/>
    <s v="GANESH DATTATRAY LOKHANDE"/>
    <s v="ONLINE"/>
    <x v="23"/>
    <n v="5000"/>
    <m/>
    <m/>
    <s v="BANK STABLE 13"/>
    <n v="4839"/>
    <n v="9478"/>
    <n v="4807"/>
    <n v="9317"/>
    <x v="1"/>
    <x v="0"/>
    <x v="0"/>
    <x v="1"/>
    <n v="31980"/>
    <n v="168"/>
    <n v="0"/>
    <n v="4492.96"/>
    <s v="FLOW"/>
    <n v="0.98676293622141997"/>
    <n v="5.9460498719187769E-3"/>
    <x v="0"/>
    <s v="PAID"/>
    <s v="PTP"/>
    <s v="PAID"/>
    <m/>
    <m/>
    <s v="CAVA"/>
    <m/>
    <s v="-"/>
    <m/>
    <s v="PARGAON"/>
    <m/>
    <m/>
    <m/>
    <n v="9478"/>
    <n v="31980"/>
    <n v="57"/>
    <n v="55"/>
    <s v="STABLE"/>
    <m/>
    <m/>
    <m/>
    <m/>
    <s v="NPA"/>
    <s v="MH14MA4154"/>
    <s v="HONDA UNICORN 160 BSVI"/>
    <d v="2024-10-25T00:00:00"/>
    <n v="24"/>
    <x v="0"/>
    <x v="1"/>
    <m/>
    <m/>
    <m/>
    <m/>
    <m/>
    <m/>
    <m/>
    <m/>
    <m/>
    <m/>
    <m/>
    <m/>
    <m/>
    <m/>
    <m/>
    <m/>
    <m/>
    <m/>
    <m/>
    <n v="1"/>
    <m/>
    <m/>
    <n v="1"/>
    <m/>
    <m/>
    <m/>
    <m/>
    <m/>
    <m/>
    <m/>
    <m/>
    <m/>
    <m/>
    <m/>
    <m/>
    <m/>
    <m/>
    <m/>
    <m/>
    <m/>
    <m/>
    <m/>
    <m/>
    <m/>
    <m/>
    <m/>
    <m/>
    <m/>
    <m/>
    <m/>
    <m/>
    <m/>
    <m/>
    <m/>
    <m/>
    <m/>
    <m/>
    <m/>
    <m/>
    <m/>
    <m/>
    <m/>
    <m/>
    <m/>
    <m/>
    <m/>
    <m/>
    <m/>
    <m/>
    <m/>
    <m/>
    <m/>
    <m/>
    <m/>
    <m/>
    <m/>
    <m/>
    <m/>
    <m/>
    <m/>
    <m/>
    <m/>
    <m/>
    <m/>
    <m/>
    <m/>
    <m/>
    <m/>
    <m/>
    <m/>
    <m/>
    <m/>
    <m/>
    <m/>
    <x v="3"/>
    <x v="0"/>
    <s v="DUWT0029"/>
    <s v="B2HCaFu5g3m"/>
    <s v="Allocated"/>
    <s v="Promise To Pay (PTP)"/>
    <s v="Promise to pay 9 jul"/>
    <d v="2026-07-09T00:00:00"/>
    <m/>
    <m/>
    <m/>
    <m/>
    <m/>
    <n v="4807"/>
    <n v="14317"/>
  </r>
  <r>
    <n v="462121952"/>
    <s v="SAVITA JALINDAR MOTE"/>
    <m/>
    <x v="2"/>
    <m/>
    <m/>
    <m/>
    <m/>
    <n v="3224"/>
    <n v="6464"/>
    <n v="562"/>
    <n v="9688"/>
    <x v="3"/>
    <x v="1"/>
    <x v="1"/>
    <x v="9"/>
    <n v="31580"/>
    <n v="546"/>
    <n v="0"/>
    <n v="4049"/>
    <s v="-"/>
    <n v="4.1235995022797116E-2"/>
    <n v="1.0114220584854389E-2"/>
    <x v="0"/>
    <s v="PTP"/>
    <s v="-"/>
    <s v="PTP"/>
    <m/>
    <n v="26"/>
    <s v="CAVA"/>
    <m/>
    <s v="ELG"/>
    <m/>
    <s v="ALEGAON"/>
    <m/>
    <m/>
    <m/>
    <n v="6464"/>
    <n v="31580"/>
    <n v="87"/>
    <n v="116"/>
    <s v="FLOW"/>
    <m/>
    <m/>
    <m/>
    <m/>
    <s v="NPA"/>
    <s v="MH12XU9621"/>
    <s v="SPLENDOR PLUS DRS CAST FI BLACK"/>
    <d v="2024-03-04T00:00:00"/>
    <n v="36"/>
    <x v="0"/>
    <x v="0"/>
    <m/>
    <m/>
    <m/>
    <m/>
    <m/>
    <m/>
    <m/>
    <m/>
    <m/>
    <m/>
    <n v="1"/>
    <m/>
    <m/>
    <m/>
    <m/>
    <m/>
    <m/>
    <m/>
    <m/>
    <m/>
    <m/>
    <m/>
    <m/>
    <m/>
    <m/>
    <m/>
    <m/>
    <m/>
    <m/>
    <m/>
    <m/>
    <m/>
    <m/>
    <m/>
    <m/>
    <m/>
    <m/>
    <m/>
    <m/>
    <m/>
    <m/>
    <m/>
    <m/>
    <m/>
    <m/>
    <m/>
    <m/>
    <m/>
    <m/>
    <m/>
    <m/>
    <m/>
    <m/>
    <m/>
    <m/>
    <m/>
    <m/>
    <m/>
    <m/>
    <m/>
    <m/>
    <m/>
    <m/>
    <m/>
    <m/>
    <m/>
    <m/>
    <m/>
    <m/>
    <m/>
    <m/>
    <m/>
    <m/>
    <m/>
    <m/>
    <m/>
    <m/>
    <m/>
    <m/>
    <m/>
    <m/>
    <m/>
    <m/>
    <m/>
    <m/>
    <m/>
    <m/>
    <m/>
    <m/>
    <m/>
    <m/>
    <m/>
    <m/>
    <m/>
    <x v="0"/>
    <x v="0"/>
    <s v="ZBHT0024"/>
    <s v="k2IxcRYGWz"/>
    <s v="Allocated"/>
    <s v="Left Message (LMCB)"/>
    <s v="Meet son"/>
    <d v="2026-07-04T00:00:00"/>
    <m/>
    <m/>
    <m/>
    <m/>
    <m/>
    <n v="562"/>
    <n v="9688"/>
  </r>
  <r>
    <n v="463630491"/>
    <s v="MAHADEV RAMESH GHOLAP"/>
    <m/>
    <x v="2"/>
    <m/>
    <m/>
    <m/>
    <m/>
    <n v="4368"/>
    <n v="24938"/>
    <n v="4753"/>
    <n v="29306"/>
    <x v="5"/>
    <x v="1"/>
    <x v="1"/>
    <x v="9"/>
    <n v="31456"/>
    <n v="1655"/>
    <n v="0"/>
    <n v="5980.21"/>
    <s v="FLOW"/>
    <n v="5.4170127712930005E-2"/>
    <n v="1.3749491666352939E-2"/>
    <x v="1"/>
    <s v="RTP"/>
    <s v="SETT"/>
    <s v="RTP"/>
    <s v="Financail problem"/>
    <m/>
    <s v="CAVA"/>
    <m/>
    <s v="ELG"/>
    <m/>
    <s v="SHIRUR"/>
    <m/>
    <m/>
    <m/>
    <n v="24938"/>
    <n v="31456"/>
    <n v="177"/>
    <n v="206"/>
    <s v="FLOW"/>
    <m/>
    <m/>
    <m/>
    <m/>
    <s v="NPA"/>
    <s v="MH12XB4517"/>
    <s v="HONDA ACTIVA 6G H SMART"/>
    <d v="2024-08-01T00:00:00"/>
    <n v="24"/>
    <x v="0"/>
    <x v="0"/>
    <m/>
    <m/>
    <m/>
    <m/>
    <m/>
    <m/>
    <m/>
    <m/>
    <m/>
    <m/>
    <m/>
    <m/>
    <m/>
    <m/>
    <m/>
    <m/>
    <m/>
    <m/>
    <m/>
    <n v="1"/>
    <m/>
    <m/>
    <n v="1"/>
    <m/>
    <m/>
    <m/>
    <m/>
    <m/>
    <m/>
    <m/>
    <m/>
    <m/>
    <m/>
    <m/>
    <m/>
    <m/>
    <m/>
    <m/>
    <m/>
    <m/>
    <m/>
    <m/>
    <m/>
    <m/>
    <m/>
    <m/>
    <m/>
    <m/>
    <m/>
    <m/>
    <m/>
    <m/>
    <m/>
    <m/>
    <m/>
    <m/>
    <m/>
    <m/>
    <m/>
    <m/>
    <m/>
    <m/>
    <m/>
    <m/>
    <m/>
    <m/>
    <m/>
    <m/>
    <m/>
    <m/>
    <m/>
    <m/>
    <m/>
    <m/>
    <m/>
    <m/>
    <m/>
    <m/>
    <m/>
    <m/>
    <m/>
    <m/>
    <m/>
    <m/>
    <m/>
    <m/>
    <m/>
    <m/>
    <m/>
    <m/>
    <m/>
    <m/>
    <m/>
    <m/>
    <x v="3"/>
    <x v="0"/>
    <s v="ZBHT0024"/>
    <s v="G2hABQxRsOJc"/>
    <s v="Allocated"/>
    <s v="Left Message (LMCB)"/>
    <s v="Meet wife "/>
    <d v="2026-07-07T00:00:00"/>
    <m/>
    <m/>
    <m/>
    <m/>
    <m/>
    <n v="4753"/>
    <n v="29306"/>
  </r>
  <r>
    <n v="464406645"/>
    <s v="BHUSHAN KISHOR PALIWAL"/>
    <m/>
    <x v="2"/>
    <m/>
    <m/>
    <m/>
    <m/>
    <n v="5501"/>
    <n v="5501"/>
    <n v="5501"/>
    <n v="11002"/>
    <x v="0"/>
    <x v="1"/>
    <x v="1"/>
    <x v="11"/>
    <n v="31431"/>
    <n v="0"/>
    <n v="0"/>
    <n v="450"/>
    <s v="-"/>
    <n v="2.5166023010525233E-2"/>
    <n v="1.6554616267255176E-3"/>
    <x v="1"/>
    <s v="RTP"/>
    <s v="-"/>
    <s v="RTP"/>
    <m/>
    <m/>
    <s v="CNAVNA"/>
    <m/>
    <s v="-"/>
    <m/>
    <s v="KHALUMBARE"/>
    <m/>
    <m/>
    <m/>
    <n v="5951"/>
    <n v="31431"/>
    <n v="26"/>
    <n v="55"/>
    <s v="FLOW"/>
    <m/>
    <m/>
    <m/>
    <m/>
    <s v="REGULAR"/>
    <s v="MH28BZ9227"/>
    <s v="FZS FI V3 ABS DARKNIGHT BSVI"/>
    <d v="2024-10-22T00:00:00"/>
    <n v="24"/>
    <x v="1"/>
    <x v="0"/>
    <m/>
    <m/>
    <m/>
    <m/>
    <m/>
    <m/>
    <m/>
    <m/>
    <m/>
    <m/>
    <m/>
    <m/>
    <m/>
    <m/>
    <m/>
    <m/>
    <m/>
    <m/>
    <m/>
    <m/>
    <m/>
    <m/>
    <m/>
    <m/>
    <m/>
    <m/>
    <m/>
    <m/>
    <m/>
    <m/>
    <m/>
    <m/>
    <m/>
    <m/>
    <m/>
    <m/>
    <m/>
    <m/>
    <m/>
    <m/>
    <m/>
    <m/>
    <m/>
    <m/>
    <m/>
    <m/>
    <m/>
    <m/>
    <m/>
    <m/>
    <m/>
    <m/>
    <m/>
    <m/>
    <m/>
    <m/>
    <m/>
    <m/>
    <m/>
    <m/>
    <m/>
    <m/>
    <m/>
    <m/>
    <m/>
    <m/>
    <m/>
    <m/>
    <m/>
    <m/>
    <m/>
    <m/>
    <m/>
    <m/>
    <m/>
    <m/>
    <m/>
    <m/>
    <m/>
    <m/>
    <m/>
    <m/>
    <m/>
    <m/>
    <m/>
    <m/>
    <m/>
    <m/>
    <m/>
    <m/>
    <m/>
    <m/>
    <m/>
    <m/>
    <x v="5"/>
    <x v="1"/>
    <s v="DUWT0017"/>
    <m/>
    <m/>
    <m/>
    <m/>
    <m/>
    <m/>
    <m/>
    <m/>
    <m/>
    <m/>
    <n v="5501"/>
    <n v="11002"/>
  </r>
  <r>
    <n v="461375051"/>
    <s v="REKHA MAROTI KALE"/>
    <s v="ONLINE"/>
    <x v="18"/>
    <n v="140"/>
    <m/>
    <m/>
    <m/>
    <n v="3776"/>
    <n v="7552"/>
    <n v="394.03"/>
    <n v="11188"/>
    <x v="3"/>
    <x v="0"/>
    <x v="0"/>
    <x v="11"/>
    <n v="31355"/>
    <n v="394.03"/>
    <n v="0"/>
    <n v="4050"/>
    <s v="02.06.26"/>
    <n v="0.54884559505680131"/>
    <n v="1.0042159165234623E-2"/>
    <x v="0"/>
    <s v="PAID"/>
    <s v="PAID"/>
    <s v="PAID"/>
    <m/>
    <m/>
    <m/>
    <m/>
    <s v="ELG"/>
    <m/>
    <s v="SAVARDHARI"/>
    <m/>
    <m/>
    <m/>
    <n v="7552"/>
    <n v="31355"/>
    <n v="87"/>
    <n v="86"/>
    <s v="STABLE"/>
    <m/>
    <m/>
    <m/>
    <m/>
    <s v="REGULAR"/>
    <s v="MH22BD0801"/>
    <s v="HONDA SHINE CELEBRATION ED DRUM"/>
    <d v="2024-01-04T00:00:00"/>
    <n v="36"/>
    <x v="0"/>
    <x v="0"/>
    <m/>
    <m/>
    <m/>
    <m/>
    <m/>
    <m/>
    <m/>
    <m/>
    <m/>
    <m/>
    <m/>
    <m/>
    <m/>
    <m/>
    <m/>
    <m/>
    <m/>
    <m/>
    <m/>
    <m/>
    <m/>
    <m/>
    <m/>
    <m/>
    <m/>
    <n v="1"/>
    <m/>
    <m/>
    <m/>
    <m/>
    <m/>
    <m/>
    <m/>
    <m/>
    <m/>
    <m/>
    <m/>
    <m/>
    <m/>
    <m/>
    <m/>
    <m/>
    <m/>
    <m/>
    <m/>
    <m/>
    <m/>
    <m/>
    <m/>
    <m/>
    <m/>
    <m/>
    <m/>
    <m/>
    <m/>
    <m/>
    <m/>
    <m/>
    <m/>
    <m/>
    <m/>
    <m/>
    <m/>
    <m/>
    <m/>
    <m/>
    <m/>
    <m/>
    <m/>
    <m/>
    <m/>
    <m/>
    <m/>
    <m/>
    <m/>
    <m/>
    <m/>
    <m/>
    <m/>
    <m/>
    <m/>
    <m/>
    <m/>
    <m/>
    <m/>
    <m/>
    <m/>
    <m/>
    <m/>
    <m/>
    <m/>
    <m/>
    <m/>
    <m/>
    <x v="0"/>
    <x v="0"/>
    <s v="ZBHT0010"/>
    <s v="BolmyYUrFdm"/>
    <s v="Allocated"/>
    <e v="#N/A"/>
    <e v="#N/A"/>
    <e v="#N/A"/>
    <m/>
    <m/>
    <m/>
    <m/>
    <m/>
    <n v="394.03"/>
    <n v="11328"/>
  </r>
  <r>
    <n v="460745169"/>
    <s v="GANGAWANE VIJAY AJAYNATH"/>
    <s v="ONLINE"/>
    <x v="0"/>
    <n v="5473"/>
    <m/>
    <m/>
    <m/>
    <n v="5387"/>
    <n v="5387"/>
    <n v="5387"/>
    <n v="5301"/>
    <x v="0"/>
    <x v="0"/>
    <x v="0"/>
    <x v="7"/>
    <n v="30866.25"/>
    <n v="0"/>
    <n v="0"/>
    <n v="4042"/>
    <s v="-"/>
    <n v="2.5910416028795936E-2"/>
    <n v="1.6257164085112313E-3"/>
    <x v="0"/>
    <s v="PAID"/>
    <s v="-"/>
    <s v="PAID"/>
    <m/>
    <m/>
    <m/>
    <m/>
    <s v="-"/>
    <m/>
    <s v="BHOSARI"/>
    <m/>
    <m/>
    <m/>
    <n v="9429"/>
    <n v="30866.25"/>
    <n v="26"/>
    <n v="25"/>
    <s v="STABLE"/>
    <m/>
    <m/>
    <m/>
    <m/>
    <s v="REGULAR"/>
    <s v="MH14LG2928"/>
    <s v="PIAGGIO VESPA SXL 149 ABS RACING 60"/>
    <d v="2023-11-17T00:00:00"/>
    <n v="36"/>
    <x v="1"/>
    <x v="1"/>
    <m/>
    <m/>
    <m/>
    <m/>
    <m/>
    <m/>
    <m/>
    <m/>
    <m/>
    <m/>
    <m/>
    <m/>
    <m/>
    <m/>
    <m/>
    <m/>
    <m/>
    <m/>
    <m/>
    <m/>
    <m/>
    <m/>
    <m/>
    <m/>
    <m/>
    <m/>
    <m/>
    <m/>
    <m/>
    <m/>
    <m/>
    <m/>
    <m/>
    <m/>
    <m/>
    <m/>
    <m/>
    <n v="1"/>
    <m/>
    <m/>
    <m/>
    <m/>
    <m/>
    <m/>
    <m/>
    <m/>
    <m/>
    <m/>
    <m/>
    <m/>
    <m/>
    <m/>
    <m/>
    <m/>
    <m/>
    <m/>
    <m/>
    <m/>
    <m/>
    <m/>
    <m/>
    <m/>
    <m/>
    <m/>
    <m/>
    <m/>
    <m/>
    <m/>
    <m/>
    <m/>
    <m/>
    <m/>
    <m/>
    <m/>
    <m/>
    <m/>
    <m/>
    <m/>
    <m/>
    <m/>
    <m/>
    <m/>
    <m/>
    <m/>
    <m/>
    <m/>
    <m/>
    <m/>
    <m/>
    <m/>
    <m/>
    <m/>
    <m/>
    <m/>
    <x v="0"/>
    <x v="0"/>
    <s v="DUWT0025"/>
    <m/>
    <m/>
    <m/>
    <m/>
    <m/>
    <m/>
    <m/>
    <m/>
    <m/>
    <m/>
    <n v="5387"/>
    <n v="10774"/>
  </r>
  <r>
    <n v="462178358"/>
    <s v="POOJA SANDEEP KHADSE"/>
    <s v="ONLINE"/>
    <x v="17"/>
    <n v="3410"/>
    <m/>
    <m/>
    <m/>
    <n v="3410"/>
    <n v="3344"/>
    <n v="3407"/>
    <n v="3344"/>
    <x v="0"/>
    <x v="0"/>
    <x v="0"/>
    <x v="15"/>
    <n v="30863"/>
    <n v="63"/>
    <n v="0"/>
    <n v="4737"/>
    <s v="23.06.26"/>
    <n v="3.6914976769567669E-2"/>
    <n v="1.6255452319566559E-3"/>
    <x v="0"/>
    <s v="PAID"/>
    <s v="MPTP"/>
    <s v="PAID"/>
    <s v="Shifted"/>
    <m/>
    <s v="CAVNA"/>
    <m/>
    <s v="-"/>
    <m/>
    <s v="PIMPLE GURAV"/>
    <m/>
    <m/>
    <m/>
    <n v="3344"/>
    <n v="30863"/>
    <n v="26"/>
    <n v="25"/>
    <s v="STABLE"/>
    <m/>
    <m/>
    <m/>
    <m/>
    <s v="REGULAR"/>
    <s v="MH14LK5867"/>
    <s v="SPLENDOR PLUS XTEC I3S DRSC FI"/>
    <d v="2024-03-11T00:00:00"/>
    <n v="36"/>
    <x v="0"/>
    <x v="0"/>
    <m/>
    <m/>
    <m/>
    <m/>
    <m/>
    <m/>
    <m/>
    <m/>
    <m/>
    <m/>
    <m/>
    <m/>
    <m/>
    <m/>
    <m/>
    <m/>
    <m/>
    <m/>
    <m/>
    <m/>
    <m/>
    <m/>
    <n v="1"/>
    <m/>
    <m/>
    <m/>
    <m/>
    <m/>
    <m/>
    <m/>
    <m/>
    <m/>
    <m/>
    <m/>
    <m/>
    <m/>
    <m/>
    <m/>
    <m/>
    <m/>
    <m/>
    <m/>
    <m/>
    <m/>
    <m/>
    <m/>
    <m/>
    <m/>
    <m/>
    <m/>
    <m/>
    <m/>
    <m/>
    <m/>
    <m/>
    <m/>
    <m/>
    <m/>
    <m/>
    <m/>
    <m/>
    <m/>
    <m/>
    <m/>
    <m/>
    <m/>
    <m/>
    <m/>
    <m/>
    <m/>
    <m/>
    <m/>
    <m/>
    <m/>
    <m/>
    <m/>
    <m/>
    <m/>
    <m/>
    <m/>
    <m/>
    <m/>
    <m/>
    <m/>
    <m/>
    <m/>
    <m/>
    <m/>
    <m/>
    <m/>
    <m/>
    <m/>
    <m/>
    <m/>
    <x v="0"/>
    <x v="0"/>
    <s v="ZBHT0015"/>
    <s v="koyqlWlXilm"/>
    <s v="Allocated"/>
    <s v="Shifted (NC_SFTD)"/>
    <s v="Visited at customer residence address. Customer is shifted other place long time many people sd. Vehicle with him. Customer new residence address not available."/>
    <d v="2026-07-08T00:00:00"/>
    <m/>
    <m/>
    <m/>
    <m/>
    <m/>
    <n v="3407"/>
    <n v="6754"/>
  </r>
  <r>
    <n v="456675556"/>
    <s v="RAVINDRA KISAN TEMGIRE"/>
    <s v="ONLINE"/>
    <x v="20"/>
    <n v="3700"/>
    <m/>
    <m/>
    <m/>
    <n v="3667"/>
    <n v="3528"/>
    <n v="3609"/>
    <n v="3495"/>
    <x v="0"/>
    <x v="0"/>
    <x v="0"/>
    <x v="8"/>
    <n v="30815"/>
    <n v="81"/>
    <n v="0"/>
    <n v="6750"/>
    <s v="30.06.26"/>
    <n v="3.178766208961125E-2"/>
    <n v="1.6230170859198507E-3"/>
    <x v="0"/>
    <s v="PTP"/>
    <s v="PTP"/>
    <s v="PTP"/>
    <m/>
    <n v="25"/>
    <s v="CAVA"/>
    <m/>
    <s v="-"/>
    <m/>
    <s v="LONAVALA"/>
    <m/>
    <m/>
    <m/>
    <n v="3528"/>
    <n v="30815"/>
    <n v="26"/>
    <n v="25"/>
    <s v="STABLE"/>
    <m/>
    <m/>
    <m/>
    <m/>
    <s v="NPA"/>
    <s v="MH14KP7672"/>
    <s v="HONDA UNICORN 160 BS6"/>
    <d v="2023-02-04T00:00:00"/>
    <n v="48"/>
    <x v="0"/>
    <x v="1"/>
    <m/>
    <m/>
    <m/>
    <m/>
    <m/>
    <m/>
    <m/>
    <m/>
    <m/>
    <m/>
    <m/>
    <m/>
    <m/>
    <m/>
    <m/>
    <m/>
    <m/>
    <m/>
    <m/>
    <n v="1"/>
    <m/>
    <m/>
    <n v="1"/>
    <m/>
    <m/>
    <m/>
    <m/>
    <m/>
    <m/>
    <m/>
    <m/>
    <m/>
    <m/>
    <m/>
    <m/>
    <m/>
    <m/>
    <m/>
    <m/>
    <m/>
    <m/>
    <m/>
    <m/>
    <m/>
    <m/>
    <m/>
    <m/>
    <m/>
    <m/>
    <m/>
    <m/>
    <m/>
    <m/>
    <m/>
    <m/>
    <m/>
    <m/>
    <m/>
    <m/>
    <m/>
    <m/>
    <m/>
    <m/>
    <m/>
    <m/>
    <m/>
    <m/>
    <m/>
    <m/>
    <m/>
    <m/>
    <m/>
    <m/>
    <m/>
    <m/>
    <m/>
    <m/>
    <m/>
    <m/>
    <m/>
    <m/>
    <m/>
    <m/>
    <m/>
    <m/>
    <m/>
    <m/>
    <m/>
    <m/>
    <m/>
    <m/>
    <m/>
    <m/>
    <m/>
    <x v="3"/>
    <x v="0"/>
    <s v="ZBHT0013"/>
    <s v="BoTqGMSsDI7"/>
    <s v="Allocated"/>
    <s v="Promise To Pay (PTP)"/>
    <s v="Ptp"/>
    <d v="2026-07-20T00:00:00"/>
    <m/>
    <m/>
    <m/>
    <m/>
    <m/>
    <n v="3609"/>
    <n v="7195"/>
  </r>
  <r>
    <n v="462680710"/>
    <s v="MADAN BALU KAJALE"/>
    <m/>
    <x v="2"/>
    <m/>
    <m/>
    <m/>
    <s v="BANK STABLE 15"/>
    <n v="2823"/>
    <n v="2823"/>
    <n v="2826"/>
    <n v="5646"/>
    <x v="0"/>
    <x v="2"/>
    <x v="0"/>
    <x v="8"/>
    <n v="30477"/>
    <n v="3"/>
    <n v="0"/>
    <n v="450"/>
    <s v="-"/>
    <n v="3.1438993266431348E-2"/>
    <n v="1.6052147242440139E-3"/>
    <x v="2"/>
    <s v="PAID"/>
    <s v="-"/>
    <s v="PAID"/>
    <m/>
    <m/>
    <s v="CAVA"/>
    <m/>
    <s v="-"/>
    <m/>
    <s v="MAVAL"/>
    <m/>
    <m/>
    <m/>
    <n v="3276"/>
    <n v="30477"/>
    <n v="26"/>
    <n v="0"/>
    <s v="RB"/>
    <m/>
    <m/>
    <m/>
    <m/>
    <s v="REGULAR"/>
    <s v="MH14LN4461"/>
    <s v="ACCESS SPL ED DISC CBS BT BSVI"/>
    <d v="2024-04-24T00:00:00"/>
    <n v="36"/>
    <x v="1"/>
    <x v="1"/>
    <m/>
    <m/>
    <m/>
    <m/>
    <m/>
    <m/>
    <m/>
    <m/>
    <m/>
    <m/>
    <m/>
    <m/>
    <m/>
    <m/>
    <m/>
    <m/>
    <m/>
    <m/>
    <m/>
    <m/>
    <m/>
    <m/>
    <m/>
    <m/>
    <m/>
    <m/>
    <m/>
    <m/>
    <m/>
    <m/>
    <m/>
    <m/>
    <m/>
    <m/>
    <m/>
    <m/>
    <m/>
    <n v="1"/>
    <m/>
    <m/>
    <m/>
    <m/>
    <m/>
    <m/>
    <m/>
    <m/>
    <m/>
    <m/>
    <m/>
    <m/>
    <m/>
    <m/>
    <m/>
    <m/>
    <m/>
    <m/>
    <m/>
    <m/>
    <m/>
    <m/>
    <m/>
    <m/>
    <m/>
    <m/>
    <m/>
    <m/>
    <m/>
    <m/>
    <m/>
    <m/>
    <m/>
    <m/>
    <m/>
    <m/>
    <m/>
    <m/>
    <m/>
    <m/>
    <m/>
    <m/>
    <m/>
    <m/>
    <m/>
    <m/>
    <m/>
    <m/>
    <m/>
    <m/>
    <m/>
    <m/>
    <m/>
    <m/>
    <m/>
    <m/>
    <x v="0"/>
    <x v="0"/>
    <s v="ZBHT0013"/>
    <m/>
    <m/>
    <m/>
    <m/>
    <m/>
    <m/>
    <m/>
    <m/>
    <m/>
    <m/>
    <n v="2826"/>
    <n v="5646"/>
  </r>
  <r>
    <n v="460568310"/>
    <s v="MALIBA DAMU KACHARE"/>
    <m/>
    <x v="2"/>
    <m/>
    <m/>
    <m/>
    <s v="BANK STABLE 20"/>
    <n v="3461"/>
    <n v="15168"/>
    <n v="2412"/>
    <n v="18629"/>
    <x v="4"/>
    <x v="0"/>
    <x v="1"/>
    <x v="8"/>
    <n v="30378.1"/>
    <n v="1088"/>
    <n v="0"/>
    <n v="6750"/>
    <s v="STABLE"/>
    <n v="0.24277968962535421"/>
    <n v="1.3579218323260729E-2"/>
    <x v="0"/>
    <s v="PTP"/>
    <s v="PAID"/>
    <s v="PTP"/>
    <m/>
    <n v="20"/>
    <s v="CAVA"/>
    <m/>
    <s v="ELG"/>
    <m/>
    <s v="TAKAVE"/>
    <m/>
    <m/>
    <m/>
    <n v="15168"/>
    <n v="30378.1"/>
    <n v="146"/>
    <n v="147"/>
    <s v="FLOW"/>
    <m/>
    <m/>
    <m/>
    <m/>
    <s v="NPA"/>
    <s v="MH14LF9921"/>
    <s v="HONDA ACTIVA 6G STD BS VI"/>
    <d v="2023-11-09T00:00:00"/>
    <n v="36"/>
    <x v="0"/>
    <x v="1"/>
    <m/>
    <m/>
    <m/>
    <m/>
    <m/>
    <m/>
    <m/>
    <m/>
    <m/>
    <m/>
    <m/>
    <m/>
    <m/>
    <m/>
    <m/>
    <m/>
    <m/>
    <m/>
    <m/>
    <m/>
    <m/>
    <m/>
    <m/>
    <m/>
    <m/>
    <m/>
    <m/>
    <m/>
    <m/>
    <m/>
    <m/>
    <m/>
    <m/>
    <m/>
    <m/>
    <m/>
    <m/>
    <m/>
    <m/>
    <m/>
    <m/>
    <m/>
    <m/>
    <m/>
    <m/>
    <m/>
    <m/>
    <m/>
    <m/>
    <m/>
    <m/>
    <m/>
    <m/>
    <m/>
    <m/>
    <m/>
    <m/>
    <m/>
    <m/>
    <m/>
    <m/>
    <m/>
    <m/>
    <m/>
    <m/>
    <m/>
    <m/>
    <m/>
    <m/>
    <m/>
    <m/>
    <m/>
    <m/>
    <m/>
    <m/>
    <m/>
    <m/>
    <m/>
    <m/>
    <m/>
    <m/>
    <m/>
    <m/>
    <m/>
    <m/>
    <m/>
    <m/>
    <m/>
    <m/>
    <m/>
    <m/>
    <m/>
    <m/>
    <m/>
    <x v="5"/>
    <x v="1"/>
    <s v="ZBHT0013"/>
    <s v="k6FAWYxLsEM7"/>
    <s v="Allocated"/>
    <e v="#N/A"/>
    <e v="#N/A"/>
    <e v="#N/A"/>
    <m/>
    <m/>
    <m/>
    <m/>
    <m/>
    <n v="2412"/>
    <n v="18629"/>
  </r>
  <r>
    <n v="464986183"/>
    <s v="RAJESH BABRU KHOKADE"/>
    <s v="ONLINE"/>
    <x v="11"/>
    <n v="5400"/>
    <m/>
    <m/>
    <m/>
    <n v="4634"/>
    <n v="4634"/>
    <n v="4637"/>
    <n v="3868"/>
    <x v="0"/>
    <x v="0"/>
    <x v="0"/>
    <x v="6"/>
    <n v="30182"/>
    <n v="3"/>
    <n v="0"/>
    <n v="900"/>
    <s v="-"/>
    <n v="2.0585892422854232E-2"/>
    <n v="1.5896771600594818E-3"/>
    <x v="2"/>
    <s v="PAID"/>
    <s v="-"/>
    <s v="PAID"/>
    <m/>
    <m/>
    <m/>
    <m/>
    <s v="-"/>
    <m/>
    <s v="WADGAON SHERI"/>
    <m/>
    <m/>
    <m/>
    <n v="5537"/>
    <n v="30182"/>
    <n v="26"/>
    <n v="25"/>
    <s v="STABLE"/>
    <m/>
    <m/>
    <m/>
    <m/>
    <s v="REGULAR"/>
    <s v="MH12XR0247"/>
    <s v="HONDA ACTIVA 6G DLX BS VI"/>
    <d v="2024-12-19T00:00:00"/>
    <n v="24"/>
    <x v="1"/>
    <x v="1"/>
    <m/>
    <m/>
    <m/>
    <m/>
    <m/>
    <m/>
    <m/>
    <m/>
    <m/>
    <m/>
    <m/>
    <m/>
    <m/>
    <m/>
    <m/>
    <m/>
    <m/>
    <m/>
    <m/>
    <m/>
    <m/>
    <m/>
    <m/>
    <m/>
    <m/>
    <m/>
    <m/>
    <m/>
    <m/>
    <m/>
    <m/>
    <m/>
    <m/>
    <m/>
    <m/>
    <m/>
    <m/>
    <m/>
    <m/>
    <m/>
    <n v="1"/>
    <m/>
    <m/>
    <m/>
    <m/>
    <m/>
    <m/>
    <m/>
    <m/>
    <m/>
    <m/>
    <m/>
    <m/>
    <m/>
    <m/>
    <m/>
    <m/>
    <m/>
    <m/>
    <m/>
    <m/>
    <m/>
    <m/>
    <m/>
    <m/>
    <m/>
    <m/>
    <m/>
    <m/>
    <m/>
    <m/>
    <m/>
    <m/>
    <m/>
    <m/>
    <m/>
    <m/>
    <m/>
    <m/>
    <m/>
    <m/>
    <m/>
    <m/>
    <m/>
    <m/>
    <m/>
    <m/>
    <m/>
    <m/>
    <m/>
    <m/>
    <m/>
    <m/>
    <m/>
    <x v="0"/>
    <x v="0"/>
    <s v="ZBHT0012"/>
    <m/>
    <m/>
    <m/>
    <m/>
    <m/>
    <m/>
    <m/>
    <m/>
    <m/>
    <m/>
    <n v="4637"/>
    <n v="9268"/>
  </r>
  <r>
    <n v="464867406"/>
    <s v="AHMAD KHAN"/>
    <s v="ONLINE"/>
    <x v="7"/>
    <n v="4604"/>
    <m/>
    <m/>
    <m/>
    <n v="4523"/>
    <n v="4521"/>
    <n v="4596"/>
    <n v="4440"/>
    <x v="0"/>
    <x v="0"/>
    <x v="0"/>
    <x v="0"/>
    <n v="29666"/>
    <n v="75"/>
    <n v="0"/>
    <n v="6300"/>
    <s v="11.06.26"/>
    <n v="1.0219431406558741E-2"/>
    <n v="1.5624995901638258E-3"/>
    <x v="0"/>
    <s v="PAID"/>
    <s v="PAID"/>
    <s v="PAID"/>
    <s v="Shifted"/>
    <m/>
    <s v="CAVNA"/>
    <m/>
    <s v="-"/>
    <m/>
    <s v="RUPEE NAGAR"/>
    <m/>
    <m/>
    <m/>
    <n v="4521"/>
    <n v="29666"/>
    <n v="26"/>
    <n v="25"/>
    <s v="STABLE"/>
    <m/>
    <m/>
    <m/>
    <m/>
    <m/>
    <s v="MH14MB9786"/>
    <s v="SUZUKI BURGMAN STREET BT BSVI"/>
    <d v="2024-12-05T00:00:00"/>
    <n v="24"/>
    <x v="1"/>
    <x v="0"/>
    <m/>
    <m/>
    <m/>
    <m/>
    <m/>
    <m/>
    <m/>
    <m/>
    <m/>
    <m/>
    <m/>
    <m/>
    <m/>
    <m/>
    <m/>
    <m/>
    <m/>
    <m/>
    <m/>
    <m/>
    <m/>
    <m/>
    <m/>
    <m/>
    <m/>
    <m/>
    <m/>
    <m/>
    <m/>
    <m/>
    <m/>
    <m/>
    <m/>
    <m/>
    <m/>
    <m/>
    <m/>
    <m/>
    <m/>
    <m/>
    <m/>
    <m/>
    <m/>
    <m/>
    <m/>
    <m/>
    <m/>
    <m/>
    <m/>
    <m/>
    <m/>
    <m/>
    <m/>
    <m/>
    <m/>
    <m/>
    <m/>
    <m/>
    <m/>
    <m/>
    <m/>
    <m/>
    <m/>
    <m/>
    <m/>
    <m/>
    <m/>
    <m/>
    <m/>
    <m/>
    <m/>
    <m/>
    <m/>
    <m/>
    <m/>
    <m/>
    <m/>
    <m/>
    <m/>
    <m/>
    <m/>
    <m/>
    <m/>
    <m/>
    <m/>
    <m/>
    <m/>
    <m/>
    <m/>
    <m/>
    <m/>
    <n v="1"/>
    <m/>
    <m/>
    <x v="0"/>
    <x v="0"/>
    <s v="ZBHT0011"/>
    <m/>
    <m/>
    <m/>
    <m/>
    <m/>
    <m/>
    <m/>
    <m/>
    <m/>
    <m/>
    <n v="4596"/>
    <n v="9044"/>
  </r>
  <r>
    <n v="461892940"/>
    <s v="AJAY VITTHAL SHRIRAM"/>
    <m/>
    <x v="2"/>
    <m/>
    <m/>
    <m/>
    <m/>
    <n v="3631"/>
    <n v="3624"/>
    <n v="3755"/>
    <n v="7255"/>
    <x v="0"/>
    <x v="1"/>
    <x v="1"/>
    <x v="9"/>
    <n v="29646.23"/>
    <n v="131"/>
    <n v="0"/>
    <n v="0"/>
    <s v="30.06.26"/>
    <n v="1.8631202925288581E-2"/>
    <n v="1.5614583100149165E-3"/>
    <x v="1"/>
    <s v="PTP"/>
    <s v="PTP"/>
    <s v="PTP"/>
    <m/>
    <n v="31"/>
    <s v="CAVA"/>
    <m/>
    <s v="-"/>
    <m/>
    <s v="SHIRUR"/>
    <m/>
    <m/>
    <m/>
    <n v="3624"/>
    <n v="29646.23"/>
    <n v="26"/>
    <n v="55"/>
    <s v="FLOW"/>
    <m/>
    <m/>
    <m/>
    <m/>
    <s v="REGULAR"/>
    <m/>
    <s v="PASSION XTEC DISC"/>
    <d v="2024-02-12T00:00:00"/>
    <n v="36"/>
    <x v="0"/>
    <x v="0"/>
    <m/>
    <m/>
    <m/>
    <m/>
    <m/>
    <m/>
    <m/>
    <m/>
    <m/>
    <m/>
    <n v="1"/>
    <m/>
    <m/>
    <m/>
    <m/>
    <m/>
    <m/>
    <m/>
    <m/>
    <m/>
    <m/>
    <m/>
    <m/>
    <m/>
    <m/>
    <m/>
    <m/>
    <m/>
    <m/>
    <m/>
    <m/>
    <m/>
    <m/>
    <m/>
    <m/>
    <m/>
    <m/>
    <m/>
    <m/>
    <m/>
    <m/>
    <m/>
    <m/>
    <m/>
    <m/>
    <m/>
    <m/>
    <m/>
    <m/>
    <m/>
    <m/>
    <m/>
    <m/>
    <m/>
    <m/>
    <m/>
    <m/>
    <m/>
    <m/>
    <m/>
    <m/>
    <m/>
    <m/>
    <m/>
    <m/>
    <m/>
    <m/>
    <m/>
    <m/>
    <m/>
    <m/>
    <m/>
    <m/>
    <m/>
    <m/>
    <m/>
    <m/>
    <m/>
    <m/>
    <m/>
    <m/>
    <m/>
    <m/>
    <m/>
    <m/>
    <m/>
    <m/>
    <m/>
    <m/>
    <m/>
    <m/>
    <m/>
    <m/>
    <m/>
    <x v="0"/>
    <x v="0"/>
    <s v="ZBHT0024"/>
    <s v="Aoo8zh4j_OI7"/>
    <s v="Allocated"/>
    <s v="Left Message (LMCB)"/>
    <s v="Meet mother "/>
    <d v="2026-07-04T00:00:00"/>
    <m/>
    <m/>
    <m/>
    <m/>
    <m/>
    <n v="3755"/>
    <n v="7255"/>
  </r>
  <r>
    <n v="464069443"/>
    <s v="SIMON VILAS JADHAV"/>
    <m/>
    <x v="2"/>
    <m/>
    <m/>
    <m/>
    <m/>
    <n v="4557"/>
    <n v="18228"/>
    <n v="5145"/>
    <n v="22785"/>
    <x v="2"/>
    <x v="1"/>
    <x v="1"/>
    <x v="6"/>
    <n v="29586"/>
    <n v="588"/>
    <n v="0"/>
    <n v="2250"/>
    <s v="FLOW"/>
    <n v="7.9706356459348052E-2"/>
    <n v="1.1398138176193409E-2"/>
    <x v="1"/>
    <s v="NC"/>
    <s v="NC"/>
    <s v="NC"/>
    <s v="Add not found"/>
    <m/>
    <s v="CNAVNA"/>
    <m/>
    <s v="ELG"/>
    <m/>
    <s v="KHARADI"/>
    <m/>
    <m/>
    <m/>
    <n v="18228"/>
    <n v="29586"/>
    <n v="118"/>
    <n v="147"/>
    <s v="FLOW"/>
    <m/>
    <m/>
    <m/>
    <m/>
    <s v="NPA"/>
    <s v="MH12XF0668"/>
    <s v="HONDA ACTIVA 6G DLX BS VI"/>
    <d v="2024-09-20T00:00:00"/>
    <n v="24"/>
    <x v="0"/>
    <x v="1"/>
    <m/>
    <m/>
    <m/>
    <m/>
    <m/>
    <m/>
    <m/>
    <m/>
    <m/>
    <m/>
    <m/>
    <m/>
    <m/>
    <m/>
    <m/>
    <m/>
    <m/>
    <m/>
    <m/>
    <m/>
    <m/>
    <m/>
    <m/>
    <m/>
    <m/>
    <m/>
    <m/>
    <m/>
    <m/>
    <m/>
    <m/>
    <n v="1"/>
    <m/>
    <m/>
    <m/>
    <m/>
    <m/>
    <m/>
    <m/>
    <m/>
    <m/>
    <m/>
    <m/>
    <m/>
    <m/>
    <m/>
    <m/>
    <m/>
    <m/>
    <m/>
    <m/>
    <m/>
    <m/>
    <m/>
    <m/>
    <m/>
    <m/>
    <m/>
    <m/>
    <m/>
    <m/>
    <m/>
    <m/>
    <m/>
    <m/>
    <m/>
    <m/>
    <m/>
    <m/>
    <m/>
    <m/>
    <m/>
    <m/>
    <m/>
    <m/>
    <m/>
    <m/>
    <m/>
    <m/>
    <m/>
    <m/>
    <m/>
    <m/>
    <m/>
    <m/>
    <m/>
    <m/>
    <m/>
    <m/>
    <m/>
    <m/>
    <m/>
    <m/>
    <m/>
    <x v="0"/>
    <x v="0"/>
    <s v="ZBHT0012"/>
    <e v="#N/A"/>
    <s v="Allocated"/>
    <e v="#N/A"/>
    <e v="#N/A"/>
    <e v="#N/A"/>
    <m/>
    <m/>
    <m/>
    <m/>
    <m/>
    <n v="5145"/>
    <n v="22785"/>
  </r>
  <r>
    <n v="459730458"/>
    <s v="RAM BHANUDAS PANGARE"/>
    <s v="ONLINE"/>
    <x v="22"/>
    <n v="7900"/>
    <m/>
    <m/>
    <m/>
    <n v="7727"/>
    <n v="6554"/>
    <n v="6674"/>
    <n v="6381"/>
    <x v="0"/>
    <x v="0"/>
    <x v="0"/>
    <x v="4"/>
    <n v="29280.31"/>
    <n v="120"/>
    <n v="0"/>
    <n v="0"/>
    <s v="25.06.26"/>
    <n v="2.4988620611595989E-2"/>
    <n v="1.5421854100610049E-3"/>
    <x v="0"/>
    <s v="PTP"/>
    <s v="PTP"/>
    <s v="PTP"/>
    <m/>
    <n v="28"/>
    <s v="CAVA"/>
    <m/>
    <s v="-"/>
    <m/>
    <s v="BHOR"/>
    <m/>
    <m/>
    <m/>
    <n v="6554"/>
    <n v="29280.31"/>
    <n v="26"/>
    <n v="25"/>
    <s v="STABLE"/>
    <m/>
    <m/>
    <m/>
    <m/>
    <s v="REGULAR"/>
    <s v="MH12VX4075"/>
    <s v="CLASSIC 350 CHROME BRONZE"/>
    <d v="2023-09-12T00:00:00"/>
    <n v="36"/>
    <x v="0"/>
    <x v="1"/>
    <m/>
    <m/>
    <m/>
    <m/>
    <m/>
    <m/>
    <m/>
    <m/>
    <m/>
    <m/>
    <m/>
    <m/>
    <m/>
    <m/>
    <m/>
    <m/>
    <m/>
    <m/>
    <m/>
    <m/>
    <m/>
    <m/>
    <m/>
    <m/>
    <m/>
    <m/>
    <m/>
    <m/>
    <m/>
    <m/>
    <m/>
    <m/>
    <m/>
    <m/>
    <m/>
    <m/>
    <m/>
    <m/>
    <m/>
    <m/>
    <m/>
    <m/>
    <m/>
    <m/>
    <m/>
    <m/>
    <m/>
    <m/>
    <m/>
    <m/>
    <m/>
    <m/>
    <m/>
    <m/>
    <m/>
    <m/>
    <m/>
    <m/>
    <m/>
    <m/>
    <m/>
    <m/>
    <m/>
    <m/>
    <m/>
    <m/>
    <m/>
    <m/>
    <m/>
    <m/>
    <m/>
    <m/>
    <m/>
    <m/>
    <m/>
    <m/>
    <m/>
    <m/>
    <m/>
    <m/>
    <m/>
    <m/>
    <m/>
    <m/>
    <m/>
    <m/>
    <m/>
    <m/>
    <m/>
    <m/>
    <m/>
    <n v="1"/>
    <m/>
    <m/>
    <x v="0"/>
    <x v="0"/>
    <s v="DUWT0011"/>
    <e v="#N/A"/>
    <s v="Allocated"/>
    <s v="Promise To Pay (PTP)"/>
    <s v="Customer home visit promise to pay amt. 8000 ptp date 20.07.2026"/>
    <d v="2026-07-20T00:00:00"/>
    <m/>
    <m/>
    <m/>
    <m/>
    <m/>
    <n v="6674"/>
    <n v="14281"/>
  </r>
  <r>
    <n v="460644820"/>
    <s v="MANISHA KISHOR DORKE"/>
    <m/>
    <x v="2"/>
    <m/>
    <m/>
    <m/>
    <m/>
    <n v="3554"/>
    <n v="14216"/>
    <n v="3993"/>
    <n v="17770"/>
    <x v="2"/>
    <x v="1"/>
    <x v="1"/>
    <x v="3"/>
    <n v="29237.7"/>
    <n v="439"/>
    <n v="0"/>
    <n v="3143"/>
    <s v="FLOW"/>
    <n v="0.21411764361254546"/>
    <n v="1.1263954051040696E-2"/>
    <x v="1"/>
    <s v="NC"/>
    <s v="NC"/>
    <s v="NC"/>
    <s v="Shifted"/>
    <m/>
    <m/>
    <m/>
    <s v="ELG"/>
    <m/>
    <s v="RANGE HIILS"/>
    <m/>
    <m/>
    <m/>
    <n v="14216"/>
    <n v="29237.7"/>
    <n v="118"/>
    <n v="147"/>
    <s v="FLOW"/>
    <m/>
    <m/>
    <m/>
    <m/>
    <s v="NPA"/>
    <s v="MH12WD4626"/>
    <s v="HONDA ACTIVA 125 DISC BSVI"/>
    <d v="2023-11-13T00:00:00"/>
    <n v="36"/>
    <x v="0"/>
    <x v="0"/>
    <m/>
    <m/>
    <m/>
    <m/>
    <m/>
    <m/>
    <m/>
    <m/>
    <m/>
    <m/>
    <m/>
    <m/>
    <m/>
    <m/>
    <m/>
    <m/>
    <m/>
    <m/>
    <m/>
    <m/>
    <m/>
    <m/>
    <n v="1"/>
    <m/>
    <m/>
    <m/>
    <m/>
    <m/>
    <m/>
    <m/>
    <m/>
    <m/>
    <m/>
    <m/>
    <m/>
    <m/>
    <m/>
    <m/>
    <m/>
    <m/>
    <m/>
    <m/>
    <m/>
    <m/>
    <m/>
    <m/>
    <m/>
    <m/>
    <m/>
    <m/>
    <m/>
    <m/>
    <m/>
    <m/>
    <m/>
    <m/>
    <m/>
    <m/>
    <m/>
    <m/>
    <m/>
    <m/>
    <m/>
    <m/>
    <m/>
    <m/>
    <m/>
    <m/>
    <m/>
    <m/>
    <m/>
    <m/>
    <m/>
    <m/>
    <m/>
    <m/>
    <m/>
    <m/>
    <m/>
    <m/>
    <m/>
    <m/>
    <m/>
    <m/>
    <m/>
    <m/>
    <m/>
    <m/>
    <m/>
    <m/>
    <m/>
    <m/>
    <m/>
    <m/>
    <x v="0"/>
    <x v="0"/>
    <s v="DUWT0023"/>
    <s v="B2BuXuD31Nm"/>
    <s v="Allocated"/>
    <s v="Shifted (NC_SFTD)"/>
    <s v="Customer shifted from the given residence address "/>
    <d v="2026-07-08T00:00:00"/>
    <m/>
    <m/>
    <m/>
    <m/>
    <m/>
    <n v="3993"/>
    <n v="17770"/>
  </r>
  <r>
    <n v="462788561"/>
    <s v="DEVIDAS BAPU LOKHANDE"/>
    <m/>
    <x v="2"/>
    <m/>
    <m/>
    <m/>
    <s v="BANK RB 23"/>
    <n v="5813"/>
    <n v="1363.11"/>
    <n v="1366.11"/>
    <n v="7176.11"/>
    <x v="0"/>
    <x v="2"/>
    <x v="1"/>
    <x v="10"/>
    <n v="29181.11"/>
    <n v="3"/>
    <n v="0"/>
    <n v="450"/>
    <s v="-"/>
    <n v="2.0729649955311472E-2"/>
    <n v="1.536960574918274E-3"/>
    <x v="0"/>
    <s v="PAID"/>
    <s v="-"/>
    <s v="PTP"/>
    <m/>
    <n v="25"/>
    <s v="CAVNA"/>
    <m/>
    <s v="-"/>
    <m/>
    <s v="JUNNAR"/>
    <m/>
    <m/>
    <m/>
    <n v="1816.11"/>
    <n v="29181.11"/>
    <n v="26"/>
    <n v="0"/>
    <s v="RB"/>
    <m/>
    <m/>
    <m/>
    <m/>
    <s v="REGULAR"/>
    <s v="MH14LN6497"/>
    <s v="HONDA UNICORN 160 BSVI"/>
    <d v="2024-05-04T00:00:00"/>
    <n v="30"/>
    <x v="1"/>
    <x v="0"/>
    <m/>
    <m/>
    <m/>
    <m/>
    <m/>
    <m/>
    <m/>
    <m/>
    <m/>
    <m/>
    <m/>
    <m/>
    <m/>
    <m/>
    <m/>
    <m/>
    <m/>
    <m/>
    <m/>
    <m/>
    <m/>
    <m/>
    <m/>
    <m/>
    <m/>
    <m/>
    <m/>
    <m/>
    <m/>
    <m/>
    <m/>
    <n v="1"/>
    <m/>
    <m/>
    <m/>
    <m/>
    <m/>
    <m/>
    <m/>
    <m/>
    <m/>
    <m/>
    <m/>
    <m/>
    <m/>
    <m/>
    <m/>
    <m/>
    <m/>
    <m/>
    <m/>
    <m/>
    <m/>
    <m/>
    <m/>
    <m/>
    <m/>
    <m/>
    <m/>
    <m/>
    <m/>
    <m/>
    <m/>
    <m/>
    <m/>
    <m/>
    <m/>
    <m/>
    <m/>
    <m/>
    <m/>
    <m/>
    <m/>
    <m/>
    <m/>
    <m/>
    <m/>
    <m/>
    <m/>
    <m/>
    <m/>
    <m/>
    <m/>
    <m/>
    <m/>
    <m/>
    <m/>
    <m/>
    <m/>
    <m/>
    <m/>
    <m/>
    <m/>
    <m/>
    <x v="0"/>
    <x v="0"/>
    <s v="ZBHT0021"/>
    <m/>
    <m/>
    <m/>
    <m/>
    <m/>
    <m/>
    <m/>
    <m/>
    <s v="VYMO"/>
    <m/>
    <n v="1366.11"/>
    <n v="7176.11"/>
  </r>
  <r>
    <n v="461826957"/>
    <s v="BHAVAR EKNATH VILAS"/>
    <m/>
    <x v="2"/>
    <m/>
    <m/>
    <m/>
    <s v="BANK STABLE 20"/>
    <n v="3504"/>
    <n v="3485"/>
    <n v="3546"/>
    <n v="6989"/>
    <x v="0"/>
    <x v="0"/>
    <x v="1"/>
    <x v="9"/>
    <n v="29088.55"/>
    <n v="61"/>
    <n v="0"/>
    <n v="6397"/>
    <s v="15.06.26"/>
    <n v="1.8280728370939681E-2"/>
    <n v="1.5320854666439679E-3"/>
    <x v="0"/>
    <s v="PTP"/>
    <s v="PAID"/>
    <s v="PTP"/>
    <m/>
    <m/>
    <s v="CAVA"/>
    <m/>
    <s v="-"/>
    <m/>
    <s v="NHAVRE"/>
    <m/>
    <m/>
    <m/>
    <n v="9943"/>
    <n v="29088.55"/>
    <n v="26"/>
    <n v="25"/>
    <s v="STABLE"/>
    <m/>
    <m/>
    <m/>
    <m/>
    <s v="NPA"/>
    <s v="MH15JT7057"/>
    <s v="SPLENDOR PLUS BS6 I3S DRS CAST FI"/>
    <d v="2024-02-07T00:00:00"/>
    <n v="36"/>
    <x v="1"/>
    <x v="0"/>
    <m/>
    <m/>
    <m/>
    <m/>
    <m/>
    <m/>
    <m/>
    <m/>
    <m/>
    <m/>
    <m/>
    <m/>
    <m/>
    <m/>
    <m/>
    <m/>
    <m/>
    <m/>
    <m/>
    <m/>
    <m/>
    <m/>
    <m/>
    <m/>
    <m/>
    <m/>
    <m/>
    <m/>
    <m/>
    <m/>
    <m/>
    <m/>
    <m/>
    <m/>
    <m/>
    <m/>
    <m/>
    <m/>
    <m/>
    <m/>
    <n v="1"/>
    <m/>
    <m/>
    <m/>
    <m/>
    <m/>
    <m/>
    <m/>
    <m/>
    <m/>
    <m/>
    <m/>
    <m/>
    <m/>
    <m/>
    <m/>
    <m/>
    <m/>
    <m/>
    <m/>
    <m/>
    <m/>
    <m/>
    <m/>
    <m/>
    <m/>
    <m/>
    <m/>
    <m/>
    <m/>
    <m/>
    <m/>
    <m/>
    <m/>
    <m/>
    <m/>
    <m/>
    <m/>
    <m/>
    <m/>
    <m/>
    <m/>
    <m/>
    <m/>
    <m/>
    <m/>
    <m/>
    <m/>
    <m/>
    <m/>
    <m/>
    <m/>
    <m/>
    <m/>
    <x v="0"/>
    <x v="0"/>
    <s v="ZBHT0024"/>
    <m/>
    <m/>
    <m/>
    <m/>
    <m/>
    <m/>
    <m/>
    <m/>
    <m/>
    <m/>
    <n v="3546"/>
    <n v="6989"/>
  </r>
  <r>
    <n v="461951394"/>
    <s v="PREMDAS RAVJI JADHAV"/>
    <m/>
    <x v="2"/>
    <m/>
    <m/>
    <m/>
    <s v="BANK STABLE 16"/>
    <n v="3900"/>
    <n v="23199"/>
    <n v="4668"/>
    <n v="27099"/>
    <x v="5"/>
    <x v="0"/>
    <x v="1"/>
    <x v="9"/>
    <n v="29008"/>
    <n v="969"/>
    <n v="0"/>
    <n v="3702"/>
    <s v="-"/>
    <n v="4.9954446359889167E-2"/>
    <n v="1.2679465102287834E-2"/>
    <x v="0"/>
    <s v="PAID"/>
    <s v="-"/>
    <s v="PAID"/>
    <m/>
    <m/>
    <m/>
    <m/>
    <s v="ELG"/>
    <m/>
    <s v="RANJAN GAON"/>
    <m/>
    <m/>
    <m/>
    <n v="23199"/>
    <n v="29008"/>
    <n v="177"/>
    <n v="175"/>
    <s v="STABLE"/>
    <m/>
    <m/>
    <m/>
    <m/>
    <s v="NPA"/>
    <s v="MH29CD9168"/>
    <s v="SPLENDOR PLUS I3S BS6 FI DRUM SELF"/>
    <d v="2024-02-18T00:00:00"/>
    <n v="30"/>
    <x v="0"/>
    <x v="0"/>
    <m/>
    <m/>
    <m/>
    <m/>
    <m/>
    <m/>
    <m/>
    <m/>
    <m/>
    <m/>
    <m/>
    <m/>
    <m/>
    <m/>
    <m/>
    <m/>
    <m/>
    <m/>
    <m/>
    <n v="1"/>
    <m/>
    <m/>
    <n v="1"/>
    <m/>
    <m/>
    <m/>
    <m/>
    <m/>
    <m/>
    <m/>
    <m/>
    <m/>
    <m/>
    <m/>
    <m/>
    <m/>
    <m/>
    <m/>
    <m/>
    <m/>
    <m/>
    <m/>
    <m/>
    <m/>
    <m/>
    <m/>
    <m/>
    <m/>
    <m/>
    <m/>
    <m/>
    <m/>
    <m/>
    <m/>
    <m/>
    <m/>
    <m/>
    <m/>
    <m/>
    <m/>
    <m/>
    <m/>
    <m/>
    <m/>
    <m/>
    <m/>
    <m/>
    <m/>
    <m/>
    <m/>
    <m/>
    <m/>
    <m/>
    <m/>
    <m/>
    <m/>
    <m/>
    <m/>
    <m/>
    <m/>
    <m/>
    <m/>
    <m/>
    <m/>
    <m/>
    <m/>
    <m/>
    <m/>
    <m/>
    <m/>
    <m/>
    <m/>
    <m/>
    <m/>
    <x v="3"/>
    <x v="0"/>
    <s v="ZBHT0024"/>
    <s v="k6RTsFrbO7"/>
    <s v="Allocated"/>
    <s v="Address Not Found (NC_ANF)"/>
    <s v="Address not found "/>
    <d v="2026-07-07T00:00:00"/>
    <m/>
    <m/>
    <m/>
    <m/>
    <m/>
    <n v="4668"/>
    <n v="27099"/>
  </r>
  <r>
    <n v="465044729"/>
    <s v="MANISH RAHUL KAPURE"/>
    <m/>
    <x v="2"/>
    <m/>
    <m/>
    <m/>
    <s v="BANK STABLE 08"/>
    <n v="3441"/>
    <n v="6882"/>
    <n v="3496"/>
    <n v="10323"/>
    <x v="1"/>
    <x v="0"/>
    <x v="1"/>
    <x v="6"/>
    <n v="28625"/>
    <n v="55"/>
    <n v="0"/>
    <n v="900"/>
    <s v="FLOW"/>
    <n v="4.3402998241211951E-2"/>
    <n v="5.3222538331355535E-3"/>
    <x v="0"/>
    <s v="PAID"/>
    <s v="PTP"/>
    <s v="PAID"/>
    <m/>
    <m/>
    <m/>
    <m/>
    <s v="-"/>
    <m/>
    <s v="SHANTI NAGAR"/>
    <m/>
    <m/>
    <m/>
    <n v="6882"/>
    <n v="28625"/>
    <n v="56"/>
    <n v="54"/>
    <s v="STABLE"/>
    <m/>
    <m/>
    <m/>
    <m/>
    <s v="REGULAR"/>
    <s v="MH12WL8330"/>
    <s v="HUNTER 350 DAPPER ASH"/>
    <d v="2024-12-26T00:00:00"/>
    <n v="24"/>
    <x v="0"/>
    <x v="1"/>
    <m/>
    <m/>
    <m/>
    <m/>
    <m/>
    <m/>
    <m/>
    <m/>
    <m/>
    <m/>
    <m/>
    <m/>
    <m/>
    <m/>
    <m/>
    <m/>
    <m/>
    <m/>
    <m/>
    <m/>
    <m/>
    <m/>
    <m/>
    <m/>
    <m/>
    <m/>
    <m/>
    <m/>
    <m/>
    <m/>
    <m/>
    <m/>
    <m/>
    <m/>
    <m/>
    <m/>
    <m/>
    <m/>
    <m/>
    <m/>
    <m/>
    <m/>
    <m/>
    <m/>
    <m/>
    <m/>
    <m/>
    <m/>
    <m/>
    <m/>
    <m/>
    <m/>
    <m/>
    <m/>
    <m/>
    <m/>
    <m/>
    <m/>
    <m/>
    <m/>
    <m/>
    <m/>
    <m/>
    <m/>
    <m/>
    <m/>
    <m/>
    <m/>
    <m/>
    <m/>
    <m/>
    <m/>
    <m/>
    <m/>
    <m/>
    <m/>
    <m/>
    <m/>
    <m/>
    <m/>
    <m/>
    <m/>
    <m/>
    <m/>
    <m/>
    <m/>
    <m/>
    <m/>
    <m/>
    <m/>
    <m/>
    <n v="1"/>
    <m/>
    <m/>
    <x v="0"/>
    <x v="0"/>
    <s v="ZBHT0012"/>
    <e v="#N/A"/>
    <s v="Allocated"/>
    <s v="Left Message (LMCB)"/>
    <s v="Lm"/>
    <d v="2026-07-04T00:00:00"/>
    <m/>
    <m/>
    <m/>
    <m/>
    <m/>
    <n v="3496"/>
    <n v="10323"/>
  </r>
  <r>
    <n v="460472259"/>
    <s v="FARHIN RAJJAK TAMBOLI"/>
    <m/>
    <x v="2"/>
    <m/>
    <m/>
    <m/>
    <n v="140"/>
    <n v="4266"/>
    <n v="8528"/>
    <n v="4540"/>
    <n v="12794"/>
    <x v="1"/>
    <x v="1"/>
    <x v="1"/>
    <x v="6"/>
    <n v="28011"/>
    <n v="278"/>
    <n v="0"/>
    <n v="0"/>
    <s v="03.06.26"/>
    <n v="4.2472013405575125E-2"/>
    <n v="5.2080926504789512E-3"/>
    <x v="1"/>
    <s v="NC"/>
    <s v="-"/>
    <s v="NC"/>
    <s v="Shifted"/>
    <m/>
    <s v="CNAVNA"/>
    <m/>
    <s v="-"/>
    <m/>
    <s v="YERWADA"/>
    <m/>
    <m/>
    <m/>
    <n v="8528"/>
    <n v="28011"/>
    <n v="57"/>
    <n v="86"/>
    <s v="FLOW"/>
    <m/>
    <m/>
    <m/>
    <m/>
    <m/>
    <s v="MH12WB5216"/>
    <s v="AMPERE MAGNUS EX"/>
    <d v="2023-11-04T00:00:00"/>
    <n v="36"/>
    <x v="1"/>
    <x v="1"/>
    <m/>
    <m/>
    <m/>
    <m/>
    <m/>
    <m/>
    <m/>
    <m/>
    <m/>
    <m/>
    <m/>
    <m/>
    <m/>
    <m/>
    <m/>
    <m/>
    <m/>
    <m/>
    <m/>
    <m/>
    <m/>
    <m/>
    <m/>
    <m/>
    <m/>
    <m/>
    <m/>
    <m/>
    <m/>
    <m/>
    <m/>
    <m/>
    <m/>
    <m/>
    <m/>
    <m/>
    <m/>
    <m/>
    <m/>
    <m/>
    <m/>
    <m/>
    <m/>
    <m/>
    <m/>
    <m/>
    <m/>
    <m/>
    <m/>
    <m/>
    <m/>
    <m/>
    <m/>
    <m/>
    <m/>
    <m/>
    <m/>
    <m/>
    <m/>
    <m/>
    <m/>
    <m/>
    <m/>
    <m/>
    <m/>
    <m/>
    <m/>
    <m/>
    <m/>
    <m/>
    <m/>
    <m/>
    <m/>
    <m/>
    <m/>
    <m/>
    <m/>
    <m/>
    <m/>
    <m/>
    <m/>
    <m/>
    <m/>
    <m/>
    <m/>
    <m/>
    <m/>
    <m/>
    <m/>
    <m/>
    <m/>
    <n v="1"/>
    <m/>
    <m/>
    <x v="0"/>
    <x v="0"/>
    <s v="ZBHT0012"/>
    <m/>
    <m/>
    <m/>
    <m/>
    <m/>
    <m/>
    <m/>
    <m/>
    <m/>
    <m/>
    <n v="4540"/>
    <n v="12794"/>
  </r>
  <r>
    <n v="461226479"/>
    <s v="JADHAV RAHUL DNYANOBA"/>
    <m/>
    <x v="2"/>
    <m/>
    <m/>
    <m/>
    <m/>
    <n v="3414"/>
    <n v="5927"/>
    <n v="2757"/>
    <n v="9341"/>
    <x v="1"/>
    <x v="1"/>
    <x v="1"/>
    <x v="3"/>
    <n v="27911"/>
    <n v="244"/>
    <n v="0"/>
    <n v="4617.95"/>
    <s v="28.06.26"/>
    <n v="6.0492787235894012E-2"/>
    <n v="5.1894996239876482E-3"/>
    <x v="0"/>
    <s v="NC"/>
    <s v="NC"/>
    <s v="NC"/>
    <s v="Shifted"/>
    <m/>
    <m/>
    <m/>
    <s v="-"/>
    <m/>
    <s v="AUNDH"/>
    <m/>
    <m/>
    <m/>
    <n v="5927"/>
    <n v="27911"/>
    <n v="57"/>
    <n v="86"/>
    <s v="FLOW"/>
    <m/>
    <m/>
    <m/>
    <m/>
    <s v="REGULAR"/>
    <s v="MH12WH4533"/>
    <s v="HONDA ACTIVA 6G STD BS VI"/>
    <d v="2023-12-24T00:00:00"/>
    <n v="36"/>
    <x v="0"/>
    <x v="0"/>
    <m/>
    <m/>
    <m/>
    <m/>
    <m/>
    <m/>
    <m/>
    <m/>
    <m/>
    <m/>
    <n v="1"/>
    <m/>
    <m/>
    <m/>
    <m/>
    <m/>
    <m/>
    <m/>
    <m/>
    <m/>
    <m/>
    <m/>
    <m/>
    <m/>
    <m/>
    <n v="1"/>
    <m/>
    <m/>
    <m/>
    <m/>
    <m/>
    <m/>
    <m/>
    <m/>
    <m/>
    <m/>
    <m/>
    <n v="1"/>
    <m/>
    <m/>
    <m/>
    <m/>
    <m/>
    <m/>
    <m/>
    <m/>
    <m/>
    <m/>
    <m/>
    <m/>
    <m/>
    <m/>
    <m/>
    <m/>
    <m/>
    <n v="1"/>
    <m/>
    <m/>
    <m/>
    <m/>
    <m/>
    <m/>
    <m/>
    <m/>
    <m/>
    <m/>
    <m/>
    <m/>
    <m/>
    <m/>
    <m/>
    <m/>
    <m/>
    <m/>
    <m/>
    <m/>
    <m/>
    <m/>
    <m/>
    <m/>
    <m/>
    <m/>
    <m/>
    <m/>
    <m/>
    <m/>
    <m/>
    <m/>
    <m/>
    <m/>
    <m/>
    <m/>
    <m/>
    <m/>
    <x v="4"/>
    <x v="0"/>
    <s v="DUWT0023"/>
    <s v="A6G5Jgw2MUc"/>
    <s v="Allocated"/>
    <s v="Shifted (NC_SFTD)"/>
    <s v="Customer shifted from the given residence address "/>
    <d v="2026-07-04T00:00:00"/>
    <m/>
    <m/>
    <m/>
    <m/>
    <m/>
    <n v="2757"/>
    <n v="9341"/>
  </r>
  <r>
    <n v="460423919"/>
    <s v="ANITA RAVINDRA BHOR"/>
    <m/>
    <x v="2"/>
    <m/>
    <m/>
    <m/>
    <m/>
    <n v="3664"/>
    <n v="10526"/>
    <n v="3468"/>
    <n v="14190"/>
    <x v="3"/>
    <x v="1"/>
    <x v="1"/>
    <x v="10"/>
    <n v="27612"/>
    <n v="270"/>
    <n v="0"/>
    <n v="4500"/>
    <s v="24.06.26"/>
    <n v="0.21679084849293773"/>
    <n v="8.8433774157377909E-3"/>
    <x v="0"/>
    <s v="PTP"/>
    <s v="RTP"/>
    <s v="PTP"/>
    <m/>
    <n v="26"/>
    <s v="CAVA"/>
    <m/>
    <s v="ELG"/>
    <m/>
    <s v="JUNNAR"/>
    <m/>
    <m/>
    <m/>
    <n v="10526"/>
    <n v="27612"/>
    <n v="87"/>
    <n v="116"/>
    <s v="FLOW"/>
    <m/>
    <m/>
    <m/>
    <m/>
    <s v="NPA"/>
    <s v="MH14LD2981"/>
    <s v="OLA S1 AIR"/>
    <d v="2023-11-01T00:00:00"/>
    <n v="36"/>
    <x v="0"/>
    <x v="0"/>
    <m/>
    <m/>
    <m/>
    <m/>
    <m/>
    <m/>
    <m/>
    <m/>
    <m/>
    <m/>
    <m/>
    <m/>
    <m/>
    <m/>
    <m/>
    <m/>
    <n v="1"/>
    <m/>
    <m/>
    <m/>
    <m/>
    <m/>
    <m/>
    <m/>
    <m/>
    <m/>
    <m/>
    <m/>
    <m/>
    <m/>
    <m/>
    <m/>
    <m/>
    <m/>
    <m/>
    <m/>
    <m/>
    <m/>
    <m/>
    <m/>
    <m/>
    <m/>
    <m/>
    <m/>
    <m/>
    <m/>
    <m/>
    <m/>
    <m/>
    <m/>
    <m/>
    <m/>
    <m/>
    <m/>
    <m/>
    <m/>
    <m/>
    <m/>
    <m/>
    <m/>
    <m/>
    <m/>
    <m/>
    <m/>
    <m/>
    <m/>
    <m/>
    <m/>
    <m/>
    <m/>
    <m/>
    <m/>
    <m/>
    <m/>
    <m/>
    <m/>
    <m/>
    <m/>
    <m/>
    <m/>
    <m/>
    <m/>
    <m/>
    <m/>
    <m/>
    <m/>
    <m/>
    <m/>
    <m/>
    <m/>
    <m/>
    <m/>
    <m/>
    <m/>
    <x v="0"/>
    <x v="0"/>
    <s v="ZBHT0021"/>
    <s v="GPZ8uBxm_DMm"/>
    <s v="Allocated"/>
    <s v="Left Message (LMCB)"/>
    <s v="Lmcb husband"/>
    <d v="2026-07-06T00:00:00"/>
    <m/>
    <m/>
    <m/>
    <m/>
    <m/>
    <n v="3468"/>
    <n v="14190"/>
  </r>
  <r>
    <n v="467306509"/>
    <s v="SALMAN USUF KHAN"/>
    <m/>
    <x v="2"/>
    <m/>
    <m/>
    <m/>
    <m/>
    <n v="1633"/>
    <n v="4899"/>
    <n v="1715"/>
    <n v="6532"/>
    <x v="3"/>
    <x v="1"/>
    <x v="1"/>
    <x v="6"/>
    <n v="27575"/>
    <n v="82"/>
    <n v="0"/>
    <n v="1350"/>
    <s v="FLOW"/>
    <n v="0.16989399538861796"/>
    <n v="8.831527315622539E-3"/>
    <x v="1"/>
    <s v="LMCB"/>
    <s v="NC"/>
    <s v="LMCB"/>
    <s v="Add not found"/>
    <m/>
    <s v="CNAVNA"/>
    <m/>
    <s v="ELG"/>
    <m/>
    <s v="YERWADA"/>
    <m/>
    <m/>
    <m/>
    <n v="4899"/>
    <n v="27575"/>
    <n v="86"/>
    <n v="115"/>
    <s v="FLOW"/>
    <m/>
    <m/>
    <m/>
    <m/>
    <s v="REGULAR"/>
    <s v="MH12XK8967"/>
    <s v="SUZUKI BURGMAN STREET EX"/>
    <d v="2025-11-19T00:00:00"/>
    <n v="24"/>
    <x v="0"/>
    <x v="1"/>
    <m/>
    <m/>
    <m/>
    <m/>
    <m/>
    <m/>
    <m/>
    <m/>
    <m/>
    <m/>
    <n v="1"/>
    <m/>
    <m/>
    <m/>
    <m/>
    <m/>
    <m/>
    <m/>
    <m/>
    <m/>
    <m/>
    <m/>
    <m/>
    <m/>
    <m/>
    <m/>
    <m/>
    <m/>
    <m/>
    <m/>
    <m/>
    <m/>
    <m/>
    <m/>
    <m/>
    <m/>
    <m/>
    <m/>
    <m/>
    <m/>
    <m/>
    <m/>
    <m/>
    <m/>
    <m/>
    <m/>
    <m/>
    <m/>
    <m/>
    <m/>
    <m/>
    <m/>
    <m/>
    <m/>
    <m/>
    <m/>
    <m/>
    <m/>
    <m/>
    <m/>
    <m/>
    <m/>
    <m/>
    <m/>
    <m/>
    <m/>
    <m/>
    <m/>
    <m/>
    <m/>
    <m/>
    <m/>
    <m/>
    <m/>
    <m/>
    <m/>
    <m/>
    <m/>
    <m/>
    <m/>
    <m/>
    <m/>
    <m/>
    <m/>
    <m/>
    <m/>
    <m/>
    <m/>
    <m/>
    <m/>
    <m/>
    <m/>
    <m/>
    <m/>
    <x v="0"/>
    <x v="0"/>
    <s v="ZBHT0012"/>
    <s v="GoJgzulX41c"/>
    <s v="Allocated"/>
    <s v="Left Message (LMCB)"/>
    <s v="Lm"/>
    <d v="2026-07-04T00:00:00"/>
    <m/>
    <m/>
    <m/>
    <m/>
    <m/>
    <n v="1715"/>
    <n v="6532"/>
  </r>
  <r>
    <n v="461099946"/>
    <s v="MANGAL DATTATRAY UKALE"/>
    <s v="ONLINE"/>
    <x v="33"/>
    <n v="7000"/>
    <m/>
    <m/>
    <m/>
    <n v="3352"/>
    <n v="9538"/>
    <n v="3267"/>
    <n v="5890"/>
    <x v="3"/>
    <x v="2"/>
    <x v="0"/>
    <x v="9"/>
    <n v="27566.59"/>
    <n v="433"/>
    <n v="0"/>
    <n v="0"/>
    <s v="FLOW"/>
    <n v="3.5995432806696925E-2"/>
    <n v="8.8288338198936403E-3"/>
    <x v="2"/>
    <s v="PAID"/>
    <s v="PTP"/>
    <s v="PAID"/>
    <m/>
    <m/>
    <m/>
    <m/>
    <s v="ELG"/>
    <m/>
    <s v="RANJAN GAON"/>
    <m/>
    <m/>
    <m/>
    <n v="9538"/>
    <n v="27566.59"/>
    <n v="87"/>
    <n v="86"/>
    <s v="STABLE"/>
    <m/>
    <m/>
    <m/>
    <m/>
    <s v="REGULAR"/>
    <s v="MH12WN3370"/>
    <s v="SPLENDORPLUS I3S DRS C FI BLACKACNT"/>
    <d v="2023-12-12T00:00:00"/>
    <n v="36"/>
    <x v="0"/>
    <x v="0"/>
    <m/>
    <n v="1"/>
    <m/>
    <m/>
    <m/>
    <m/>
    <m/>
    <m/>
    <m/>
    <m/>
    <m/>
    <m/>
    <m/>
    <m/>
    <m/>
    <m/>
    <m/>
    <m/>
    <m/>
    <m/>
    <m/>
    <m/>
    <m/>
    <m/>
    <m/>
    <m/>
    <m/>
    <m/>
    <m/>
    <m/>
    <m/>
    <m/>
    <m/>
    <m/>
    <m/>
    <m/>
    <m/>
    <m/>
    <m/>
    <m/>
    <m/>
    <m/>
    <m/>
    <m/>
    <m/>
    <m/>
    <m/>
    <m/>
    <m/>
    <m/>
    <m/>
    <m/>
    <m/>
    <m/>
    <m/>
    <m/>
    <m/>
    <m/>
    <m/>
    <m/>
    <m/>
    <m/>
    <m/>
    <m/>
    <m/>
    <m/>
    <m/>
    <m/>
    <m/>
    <m/>
    <m/>
    <m/>
    <m/>
    <m/>
    <m/>
    <m/>
    <m/>
    <m/>
    <m/>
    <m/>
    <m/>
    <m/>
    <m/>
    <m/>
    <m/>
    <m/>
    <m/>
    <m/>
    <m/>
    <m/>
    <m/>
    <m/>
    <m/>
    <m/>
    <x v="0"/>
    <x v="0"/>
    <s v="ZBHT0024"/>
    <s v="A6myqhZw_OMc"/>
    <s v="Allocated"/>
    <s v="Left Message (LMCB)"/>
    <s v="Meet husband "/>
    <d v="2026-07-01T00:00:00"/>
    <m/>
    <m/>
    <m/>
    <m/>
    <m/>
    <n v="3267"/>
    <n v="12890"/>
  </r>
  <r>
    <n v="464476115"/>
    <s v="RAJESHWAR ARUN DIKSHIT"/>
    <m/>
    <x v="2"/>
    <m/>
    <m/>
    <m/>
    <m/>
    <n v="4189"/>
    <n v="8368"/>
    <n v="4264"/>
    <n v="12557"/>
    <x v="1"/>
    <x v="1"/>
    <x v="1"/>
    <x v="5"/>
    <n v="27526"/>
    <n v="85"/>
    <n v="0"/>
    <n v="1800"/>
    <s v="FLOW"/>
    <n v="0.45116454409860518"/>
    <n v="5.1179164719961307E-3"/>
    <x v="0"/>
    <s v="PTP"/>
    <s v="PTP"/>
    <s v="PTP"/>
    <m/>
    <n v="28"/>
    <s v="CAVA"/>
    <m/>
    <s v="-"/>
    <m/>
    <s v="DEHU"/>
    <m/>
    <m/>
    <m/>
    <n v="8368"/>
    <n v="27526"/>
    <n v="57"/>
    <n v="86"/>
    <s v="FLOW"/>
    <m/>
    <m/>
    <m/>
    <m/>
    <s v="REGULAR"/>
    <s v="MH14LZ9227"/>
    <s v="HONDA SHINE DISC BSVI"/>
    <d v="2024-10-28T00:00:00"/>
    <n v="24"/>
    <x v="0"/>
    <x v="0"/>
    <m/>
    <m/>
    <m/>
    <m/>
    <m/>
    <m/>
    <m/>
    <m/>
    <m/>
    <m/>
    <n v="1"/>
    <m/>
    <m/>
    <m/>
    <m/>
    <m/>
    <m/>
    <m/>
    <m/>
    <m/>
    <m/>
    <m/>
    <m/>
    <m/>
    <m/>
    <m/>
    <m/>
    <m/>
    <m/>
    <m/>
    <m/>
    <m/>
    <m/>
    <m/>
    <m/>
    <m/>
    <m/>
    <m/>
    <m/>
    <m/>
    <m/>
    <m/>
    <m/>
    <m/>
    <m/>
    <m/>
    <m/>
    <m/>
    <m/>
    <m/>
    <m/>
    <m/>
    <m/>
    <m/>
    <m/>
    <m/>
    <m/>
    <m/>
    <m/>
    <m/>
    <m/>
    <m/>
    <m/>
    <m/>
    <m/>
    <m/>
    <m/>
    <m/>
    <m/>
    <m/>
    <m/>
    <m/>
    <m/>
    <m/>
    <m/>
    <m/>
    <m/>
    <m/>
    <m/>
    <m/>
    <m/>
    <m/>
    <m/>
    <m/>
    <m/>
    <m/>
    <m/>
    <m/>
    <m/>
    <m/>
    <m/>
    <m/>
    <m/>
    <m/>
    <x v="0"/>
    <x v="0"/>
    <s v="DUWT0017"/>
    <s v="A6BjJNJWt1m"/>
    <s v="Allocated"/>
    <s v="Left Message (LMCB)"/>
    <s v="Customer not meet massage with wife "/>
    <d v="2026-07-04T00:00:00"/>
    <m/>
    <m/>
    <m/>
    <s v="VYMO"/>
    <m/>
    <n v="4264"/>
    <n v="12557"/>
  </r>
  <r>
    <n v="464911621"/>
    <s v="GANESH DNYANESHWAR KOTWAL"/>
    <s v="COLLECT"/>
    <x v="14"/>
    <n v="4000"/>
    <m/>
    <m/>
    <m/>
    <n v="3864"/>
    <n v="5733"/>
    <n v="2128"/>
    <n v="5597"/>
    <x v="1"/>
    <x v="0"/>
    <x v="0"/>
    <x v="14"/>
    <n v="27408"/>
    <n v="259"/>
    <n v="0"/>
    <n v="4950"/>
    <s v="30.06.26"/>
    <n v="7.8714219536508576E-2"/>
    <n v="5.0959767007363928E-3"/>
    <x v="0"/>
    <s v="PTP"/>
    <s v="PTP"/>
    <s v="PTP"/>
    <m/>
    <m/>
    <s v="CAVA"/>
    <m/>
    <s v="-"/>
    <m/>
    <s v="DEHU"/>
    <m/>
    <m/>
    <m/>
    <n v="5733"/>
    <n v="27408"/>
    <n v="57"/>
    <n v="55"/>
    <s v="STABLE"/>
    <m/>
    <m/>
    <m/>
    <m/>
    <s v="NPA"/>
    <s v="MH14MB4248"/>
    <s v="BULLET BATTALION 350 BLACK"/>
    <d v="2024-12-10T00:00:00"/>
    <n v="24"/>
    <x v="0"/>
    <x v="1"/>
    <m/>
    <m/>
    <m/>
    <m/>
    <m/>
    <m/>
    <m/>
    <m/>
    <m/>
    <m/>
    <m/>
    <m/>
    <m/>
    <m/>
    <m/>
    <m/>
    <m/>
    <m/>
    <m/>
    <m/>
    <m/>
    <m/>
    <m/>
    <m/>
    <m/>
    <m/>
    <m/>
    <m/>
    <m/>
    <m/>
    <m/>
    <m/>
    <m/>
    <m/>
    <m/>
    <m/>
    <m/>
    <m/>
    <m/>
    <m/>
    <m/>
    <m/>
    <m/>
    <m/>
    <m/>
    <m/>
    <m/>
    <m/>
    <m/>
    <m/>
    <m/>
    <m/>
    <m/>
    <m/>
    <m/>
    <m/>
    <m/>
    <m/>
    <m/>
    <m/>
    <m/>
    <m/>
    <m/>
    <m/>
    <m/>
    <m/>
    <m/>
    <m/>
    <m/>
    <m/>
    <m/>
    <m/>
    <m/>
    <m/>
    <m/>
    <m/>
    <m/>
    <m/>
    <m/>
    <m/>
    <m/>
    <m/>
    <m/>
    <m/>
    <m/>
    <m/>
    <m/>
    <m/>
    <m/>
    <m/>
    <m/>
    <n v="1"/>
    <m/>
    <m/>
    <x v="0"/>
    <x v="0"/>
    <s v="DUWT0027"/>
    <e v="#N/A"/>
    <s v="Allocated"/>
    <s v="Door Locked (NC_DL)"/>
    <s v="Visited to Customers residence address but Customers residence is Door Lock "/>
    <d v="2026-07-04T00:00:00"/>
    <m/>
    <m/>
    <m/>
    <m/>
    <m/>
    <n v="2128"/>
    <n v="9597"/>
  </r>
  <r>
    <n v="459609098"/>
    <s v="MASHUD RAHAMAN"/>
    <m/>
    <x v="2"/>
    <m/>
    <m/>
    <m/>
    <m/>
    <n v="3704"/>
    <n v="17888.46"/>
    <n v="3660.4599999999991"/>
    <n v="21592.46"/>
    <x v="4"/>
    <x v="1"/>
    <x v="1"/>
    <x v="15"/>
    <n v="27373.46"/>
    <n v="588"/>
    <n v="0"/>
    <n v="2700"/>
    <s v="-"/>
    <n v="0.25484877656395183"/>
    <n v="1.2236123707639539E-2"/>
    <x v="1"/>
    <s v="NC"/>
    <s v="-"/>
    <s v="NC"/>
    <s v="Shifted"/>
    <m/>
    <s v="CNAVNA"/>
    <m/>
    <s v="ELG"/>
    <m/>
    <s v="PIMPARI"/>
    <m/>
    <m/>
    <m/>
    <n v="17888.46"/>
    <n v="27373.46"/>
    <n v="146"/>
    <n v="175"/>
    <s v="FLOW"/>
    <m/>
    <m/>
    <m/>
    <m/>
    <s v="NPA"/>
    <s v="MH14KZ4171"/>
    <s v="TVS RAIDER DISC"/>
    <d v="2023-09-01T00:00:00"/>
    <n v="36"/>
    <x v="0"/>
    <x v="0"/>
    <m/>
    <m/>
    <m/>
    <m/>
    <m/>
    <m/>
    <m/>
    <m/>
    <m/>
    <m/>
    <n v="1"/>
    <m/>
    <m/>
    <m/>
    <m/>
    <m/>
    <m/>
    <m/>
    <m/>
    <m/>
    <m/>
    <m/>
    <m/>
    <m/>
    <m/>
    <n v="1"/>
    <m/>
    <m/>
    <m/>
    <m/>
    <m/>
    <n v="1"/>
    <m/>
    <m/>
    <m/>
    <m/>
    <m/>
    <m/>
    <m/>
    <m/>
    <m/>
    <m/>
    <m/>
    <n v="1"/>
    <m/>
    <m/>
    <m/>
    <m/>
    <m/>
    <m/>
    <m/>
    <m/>
    <m/>
    <m/>
    <m/>
    <m/>
    <m/>
    <m/>
    <m/>
    <m/>
    <m/>
    <m/>
    <m/>
    <m/>
    <m/>
    <m/>
    <m/>
    <m/>
    <m/>
    <m/>
    <m/>
    <m/>
    <m/>
    <m/>
    <m/>
    <m/>
    <m/>
    <m/>
    <m/>
    <m/>
    <m/>
    <m/>
    <m/>
    <m/>
    <m/>
    <m/>
    <m/>
    <m/>
    <m/>
    <m/>
    <m/>
    <m/>
    <m/>
    <m/>
    <x v="4"/>
    <x v="0"/>
    <s v="ZBHT0015"/>
    <s v="k6t-akVd3c"/>
    <s v="Allocated"/>
    <s v="Shifted (NC_SFTD)"/>
    <s v="Visited at customer residence and office address. Customer is shiffted at village long time. Customer is rented this system address. Vehicle status not available."/>
    <d v="2026-07-04T00:00:00"/>
    <m/>
    <m/>
    <m/>
    <s v="DID"/>
    <m/>
    <n v="3660.4599999999991"/>
    <n v="21592.46"/>
  </r>
  <r>
    <n v="460406801"/>
    <s v="VARSHA SUBHASH LONKE"/>
    <s v="BRANCH"/>
    <x v="13"/>
    <n v="9600"/>
    <m/>
    <m/>
    <m/>
    <n v="4791"/>
    <n v="4323"/>
    <n v="4433"/>
    <n v="-486"/>
    <x v="0"/>
    <x v="2"/>
    <x v="0"/>
    <x v="6"/>
    <n v="27292"/>
    <n v="110"/>
    <n v="0"/>
    <n v="6750"/>
    <s v="19.06.26"/>
    <n v="1.8614743092059429E-2"/>
    <n v="1.4374617007601677E-3"/>
    <x v="1"/>
    <s v="PAID"/>
    <s v="PTP"/>
    <s v="RTP"/>
    <m/>
    <n v="25"/>
    <s v="CAVA"/>
    <m/>
    <s v="-"/>
    <m/>
    <s v="INDRA NAGAR"/>
    <m/>
    <m/>
    <m/>
    <n v="4323"/>
    <n v="27292"/>
    <n v="26"/>
    <n v="55"/>
    <s v="FLOW"/>
    <m/>
    <m/>
    <m/>
    <m/>
    <s v="REGULAR"/>
    <s v="MH12XC5352"/>
    <s v="PIAGGIO VESPA SXL 125 CBS"/>
    <d v="2023-10-31T00:00:00"/>
    <n v="36"/>
    <x v="0"/>
    <x v="1"/>
    <m/>
    <m/>
    <m/>
    <m/>
    <m/>
    <m/>
    <m/>
    <m/>
    <m/>
    <m/>
    <n v="1"/>
    <m/>
    <m/>
    <m/>
    <m/>
    <m/>
    <m/>
    <m/>
    <m/>
    <m/>
    <m/>
    <m/>
    <m/>
    <m/>
    <m/>
    <m/>
    <m/>
    <m/>
    <m/>
    <m/>
    <m/>
    <m/>
    <m/>
    <m/>
    <m/>
    <m/>
    <m/>
    <m/>
    <m/>
    <m/>
    <m/>
    <m/>
    <m/>
    <m/>
    <m/>
    <m/>
    <m/>
    <m/>
    <m/>
    <m/>
    <m/>
    <m/>
    <m/>
    <m/>
    <m/>
    <m/>
    <m/>
    <m/>
    <m/>
    <m/>
    <m/>
    <m/>
    <m/>
    <m/>
    <m/>
    <m/>
    <m/>
    <n v="2"/>
    <m/>
    <m/>
    <m/>
    <m/>
    <m/>
    <m/>
    <m/>
    <m/>
    <m/>
    <m/>
    <m/>
    <m/>
    <m/>
    <m/>
    <m/>
    <m/>
    <m/>
    <n v="1"/>
    <m/>
    <m/>
    <m/>
    <m/>
    <m/>
    <m/>
    <m/>
    <m/>
    <x v="4"/>
    <x v="0"/>
    <s v="ZBHT0012"/>
    <s v="Ao_-fOwsOIz"/>
    <s v="Allocated"/>
    <s v="Left Message (LMCB)"/>
    <s v="Lm"/>
    <d v="2026-07-04T00:00:00"/>
    <m/>
    <m/>
    <m/>
    <s v="VYMO"/>
    <m/>
    <n v="4433"/>
    <n v="9114"/>
  </r>
  <r>
    <n v="132748906"/>
    <s v="KAPIL CHANDRAKANT KHAIRE"/>
    <s v="ONLINE"/>
    <x v="7"/>
    <n v="19653"/>
    <m/>
    <m/>
    <s v="CBC COLL"/>
    <n v="9299"/>
    <n v="9299"/>
    <n v="9338"/>
    <n v="-1055"/>
    <x v="0"/>
    <x v="2"/>
    <x v="0"/>
    <x v="17"/>
    <n v="27213.65"/>
    <n v="39"/>
    <n v="450"/>
    <n v="450"/>
    <s v="-"/>
    <n v="0.10602556233055864"/>
    <n v="1.4333350290521741E-3"/>
    <x v="2"/>
    <s v="PAID"/>
    <s v="-"/>
    <s v="PAID"/>
    <m/>
    <m/>
    <s v="CAVA"/>
    <m/>
    <s v="-"/>
    <m/>
    <s v="NARAYAN GAON"/>
    <m/>
    <m/>
    <m/>
    <n v="9788"/>
    <n v="27213.65"/>
    <n v="26"/>
    <n v="0"/>
    <s v="RB"/>
    <m/>
    <m/>
    <m/>
    <m/>
    <s v="REGULAR"/>
    <s v="MH14KH2221"/>
    <s v="BENELLI KEEWAY VIESTE WHITE"/>
    <d v="2022-08-04T00:00:00"/>
    <n v="48"/>
    <x v="1"/>
    <x v="0"/>
    <m/>
    <m/>
    <m/>
    <m/>
    <m/>
    <m/>
    <m/>
    <m/>
    <m/>
    <m/>
    <m/>
    <m/>
    <m/>
    <m/>
    <m/>
    <m/>
    <m/>
    <m/>
    <m/>
    <m/>
    <m/>
    <m/>
    <m/>
    <m/>
    <m/>
    <m/>
    <m/>
    <m/>
    <m/>
    <m/>
    <m/>
    <m/>
    <m/>
    <m/>
    <m/>
    <m/>
    <m/>
    <n v="2"/>
    <m/>
    <m/>
    <m/>
    <m/>
    <m/>
    <m/>
    <m/>
    <m/>
    <m/>
    <m/>
    <m/>
    <m/>
    <m/>
    <m/>
    <m/>
    <m/>
    <m/>
    <m/>
    <m/>
    <m/>
    <m/>
    <m/>
    <m/>
    <m/>
    <m/>
    <m/>
    <m/>
    <m/>
    <m/>
    <m/>
    <m/>
    <m/>
    <m/>
    <m/>
    <m/>
    <m/>
    <m/>
    <m/>
    <m/>
    <m/>
    <m/>
    <m/>
    <m/>
    <m/>
    <m/>
    <m/>
    <m/>
    <m/>
    <m/>
    <m/>
    <m/>
    <m/>
    <m/>
    <m/>
    <m/>
    <m/>
    <x v="3"/>
    <x v="0"/>
    <s v="DUWT0015"/>
    <m/>
    <m/>
    <m/>
    <m/>
    <m/>
    <m/>
    <m/>
    <m/>
    <m/>
    <m/>
    <n v="9338"/>
    <n v="18598"/>
  </r>
  <r>
    <n v="462115167"/>
    <s v="SANKET TULASHIRAM SONAWANE"/>
    <s v="ONLINE"/>
    <x v="10"/>
    <n v="3051"/>
    <m/>
    <m/>
    <m/>
    <n v="2974"/>
    <n v="2938.35"/>
    <n v="3041.35"/>
    <n v="2861.3500000000004"/>
    <x v="0"/>
    <x v="0"/>
    <x v="0"/>
    <x v="2"/>
    <n v="27189"/>
    <n v="103"/>
    <n v="0"/>
    <n v="4950"/>
    <s v="29.06.26"/>
    <n v="2.9377263599250601E-2"/>
    <n v="1.4320367207228564E-3"/>
    <x v="0"/>
    <s v="PTP"/>
    <s v="PTP"/>
    <s v="PTP"/>
    <m/>
    <n v="31"/>
    <s v="CAVA"/>
    <m/>
    <s v="-"/>
    <m/>
    <s v="CHARHOLI"/>
    <m/>
    <m/>
    <m/>
    <n v="2938.35"/>
    <n v="27189"/>
    <n v="26"/>
    <n v="55"/>
    <s v="FLOW"/>
    <m/>
    <m/>
    <m/>
    <m/>
    <s v="REGULAR"/>
    <s v="MH14LK6484"/>
    <s v="HF DELUXE DRS C I3S FI"/>
    <d v="2024-03-04T00:00:00"/>
    <n v="36"/>
    <x v="0"/>
    <x v="1"/>
    <m/>
    <m/>
    <m/>
    <m/>
    <m/>
    <m/>
    <m/>
    <m/>
    <m/>
    <m/>
    <m/>
    <m/>
    <m/>
    <m/>
    <m/>
    <m/>
    <m/>
    <m/>
    <m/>
    <m/>
    <m/>
    <m/>
    <m/>
    <m/>
    <m/>
    <m/>
    <m/>
    <m/>
    <m/>
    <m/>
    <m/>
    <m/>
    <m/>
    <m/>
    <m/>
    <m/>
    <m/>
    <m/>
    <m/>
    <m/>
    <m/>
    <m/>
    <m/>
    <m/>
    <m/>
    <m/>
    <m/>
    <m/>
    <m/>
    <m/>
    <m/>
    <m/>
    <m/>
    <m/>
    <m/>
    <m/>
    <m/>
    <m/>
    <m/>
    <m/>
    <m/>
    <m/>
    <m/>
    <m/>
    <m/>
    <m/>
    <m/>
    <m/>
    <m/>
    <m/>
    <m/>
    <m/>
    <m/>
    <m/>
    <m/>
    <m/>
    <m/>
    <m/>
    <m/>
    <m/>
    <m/>
    <m/>
    <m/>
    <m/>
    <m/>
    <m/>
    <m/>
    <m/>
    <m/>
    <m/>
    <m/>
    <n v="1"/>
    <m/>
    <m/>
    <x v="0"/>
    <x v="0"/>
    <s v="ZBHT0009"/>
    <s v="BPkHeKIRep7"/>
    <s v="Allocated"/>
    <e v="#N/A"/>
    <e v="#N/A"/>
    <e v="#N/A"/>
    <m/>
    <m/>
    <m/>
    <m/>
    <m/>
    <n v="3041.35"/>
    <n v="5912.35"/>
  </r>
  <r>
    <n v="460794404"/>
    <s v="SHILPA AKSHAY SUTAR"/>
    <s v="ONLINE"/>
    <x v="17"/>
    <n v="4098"/>
    <m/>
    <m/>
    <m/>
    <n v="4098"/>
    <n v="8135"/>
    <n v="4268"/>
    <n v="8135"/>
    <x v="1"/>
    <x v="1"/>
    <x v="1"/>
    <x v="7"/>
    <n v="27128.32"/>
    <n v="231"/>
    <n v="0"/>
    <n v="6750"/>
    <s v="-"/>
    <n v="0.31832038460834428"/>
    <n v="5.043975724245516E-3"/>
    <x v="1"/>
    <s v="PTP"/>
    <s v="-"/>
    <s v="PTP"/>
    <m/>
    <m/>
    <s v="CAVNA"/>
    <m/>
    <s v="-"/>
    <m/>
    <s v="BHOSARI"/>
    <m/>
    <m/>
    <m/>
    <n v="15116"/>
    <n v="27128.32"/>
    <n v="57"/>
    <n v="86"/>
    <s v="FLOW"/>
    <m/>
    <m/>
    <m/>
    <m/>
    <s v="REGULAR"/>
    <s v="MH14LF5225"/>
    <s v="HONDA UNICORN 160 BSVI"/>
    <d v="2023-11-20T00:00:00"/>
    <n v="36"/>
    <x v="1"/>
    <x v="1"/>
    <m/>
    <m/>
    <m/>
    <m/>
    <m/>
    <m/>
    <m/>
    <m/>
    <m/>
    <m/>
    <m/>
    <m/>
    <m/>
    <m/>
    <m/>
    <m/>
    <m/>
    <m/>
    <m/>
    <m/>
    <m/>
    <m/>
    <m/>
    <m/>
    <m/>
    <m/>
    <m/>
    <m/>
    <m/>
    <m/>
    <m/>
    <m/>
    <m/>
    <m/>
    <m/>
    <m/>
    <m/>
    <m/>
    <m/>
    <m/>
    <n v="1"/>
    <m/>
    <m/>
    <m/>
    <m/>
    <m/>
    <m/>
    <m/>
    <m/>
    <m/>
    <m/>
    <m/>
    <m/>
    <m/>
    <m/>
    <m/>
    <m/>
    <m/>
    <m/>
    <m/>
    <m/>
    <m/>
    <m/>
    <m/>
    <m/>
    <m/>
    <m/>
    <m/>
    <m/>
    <m/>
    <m/>
    <m/>
    <m/>
    <m/>
    <m/>
    <m/>
    <m/>
    <m/>
    <m/>
    <m/>
    <m/>
    <m/>
    <m/>
    <m/>
    <m/>
    <m/>
    <m/>
    <m/>
    <m/>
    <m/>
    <m/>
    <m/>
    <m/>
    <m/>
    <x v="0"/>
    <x v="0"/>
    <s v="DUWT0025"/>
    <m/>
    <m/>
    <m/>
    <m/>
    <m/>
    <m/>
    <m/>
    <m/>
    <m/>
    <m/>
    <n v="4268"/>
    <n v="12233"/>
  </r>
  <r>
    <n v="461431253"/>
    <s v="SANTOSH SOMNATHAPPA LANDE"/>
    <s v="ONLINE"/>
    <x v="12"/>
    <n v="3753"/>
    <m/>
    <m/>
    <m/>
    <n v="3645"/>
    <n v="3296"/>
    <n v="3395"/>
    <n v="3188"/>
    <x v="0"/>
    <x v="0"/>
    <x v="0"/>
    <x v="13"/>
    <n v="27117.200000000001"/>
    <n v="99"/>
    <n v="0"/>
    <n v="2250"/>
    <s v="20.06.26"/>
    <n v="2.336930092454519E-2"/>
    <n v="1.4282550356094685E-3"/>
    <x v="0"/>
    <s v="MPTP"/>
    <s v="NC"/>
    <s v="MPTP"/>
    <s v="Shifted"/>
    <n v="26"/>
    <s v="CNAVNA"/>
    <m/>
    <s v="-"/>
    <m/>
    <s v="BIBVEWADI"/>
    <m/>
    <m/>
    <m/>
    <n v="3296"/>
    <n v="27117.200000000001"/>
    <n v="26"/>
    <n v="25"/>
    <s v="STABLE"/>
    <m/>
    <m/>
    <m/>
    <m/>
    <s v="REGULAR"/>
    <s v="MH12WL1051"/>
    <s v="HONDA ACTIVA 6G DLX LTD ED"/>
    <d v="2024-01-08T00:00:00"/>
    <n v="36"/>
    <x v="0"/>
    <x v="1"/>
    <m/>
    <m/>
    <m/>
    <m/>
    <m/>
    <m/>
    <m/>
    <m/>
    <m/>
    <m/>
    <m/>
    <m/>
    <m/>
    <m/>
    <m/>
    <m/>
    <m/>
    <m/>
    <m/>
    <m/>
    <m/>
    <m/>
    <m/>
    <m/>
    <m/>
    <m/>
    <m/>
    <m/>
    <m/>
    <m/>
    <m/>
    <m/>
    <m/>
    <m/>
    <m/>
    <m/>
    <m/>
    <m/>
    <m/>
    <m/>
    <n v="1"/>
    <m/>
    <m/>
    <m/>
    <m/>
    <m/>
    <m/>
    <m/>
    <m/>
    <m/>
    <m/>
    <m/>
    <m/>
    <m/>
    <m/>
    <m/>
    <m/>
    <m/>
    <m/>
    <m/>
    <m/>
    <m/>
    <m/>
    <m/>
    <m/>
    <m/>
    <m/>
    <m/>
    <m/>
    <m/>
    <m/>
    <m/>
    <m/>
    <m/>
    <m/>
    <m/>
    <m/>
    <m/>
    <m/>
    <m/>
    <m/>
    <m/>
    <m/>
    <m/>
    <m/>
    <m/>
    <m/>
    <m/>
    <m/>
    <m/>
    <m/>
    <m/>
    <m/>
    <m/>
    <x v="0"/>
    <x v="0"/>
    <s v="DUWT0031"/>
    <s v="G6Q-9XkjHDm"/>
    <s v="Allocated"/>
    <e v="#N/A"/>
    <e v="#N/A"/>
    <e v="#N/A"/>
    <m/>
    <m/>
    <m/>
    <m/>
    <m/>
    <n v="3395"/>
    <n v="6941"/>
  </r>
  <r>
    <n v="467623626"/>
    <s v="ANJALI RAMESH BHUJANG"/>
    <s v="ONLINE"/>
    <x v="22"/>
    <n v="6481"/>
    <m/>
    <m/>
    <s v="CBC COLL"/>
    <n v="1530"/>
    <n v="3058"/>
    <n v="1559"/>
    <n v="-1893"/>
    <x v="1"/>
    <x v="2"/>
    <x v="0"/>
    <x v="3"/>
    <n v="26897"/>
    <n v="31"/>
    <n v="1350"/>
    <n v="1350"/>
    <s v="FLOW"/>
    <n v="5.8295098645116311E-2"/>
    <n v="5.0009663353658331E-3"/>
    <x v="2"/>
    <s v="PAID"/>
    <s v="NC"/>
    <s v="NC"/>
    <s v="Add not found"/>
    <m/>
    <m/>
    <m/>
    <s v="-"/>
    <m/>
    <s v="KHADAKI"/>
    <m/>
    <m/>
    <m/>
    <n v="3058"/>
    <n v="26897"/>
    <n v="57"/>
    <n v="0"/>
    <s v="RB"/>
    <m/>
    <m/>
    <m/>
    <m/>
    <s v="REGULAR"/>
    <s v="MH12XV5633"/>
    <s v="TVS JUPITER 110 DRUM ALLOY OBDIIA"/>
    <d v="2026-01-21T00:00:00"/>
    <n v="24"/>
    <x v="0"/>
    <x v="0"/>
    <m/>
    <m/>
    <m/>
    <m/>
    <m/>
    <m/>
    <m/>
    <m/>
    <m/>
    <m/>
    <m/>
    <m/>
    <m/>
    <m/>
    <m/>
    <m/>
    <n v="1"/>
    <m/>
    <m/>
    <m/>
    <m/>
    <m/>
    <m/>
    <m/>
    <m/>
    <m/>
    <m/>
    <m/>
    <m/>
    <m/>
    <m/>
    <n v="1"/>
    <m/>
    <m/>
    <m/>
    <m/>
    <m/>
    <m/>
    <m/>
    <m/>
    <m/>
    <m/>
    <m/>
    <m/>
    <m/>
    <m/>
    <m/>
    <m/>
    <m/>
    <m/>
    <m/>
    <m/>
    <m/>
    <m/>
    <m/>
    <m/>
    <m/>
    <m/>
    <m/>
    <m/>
    <m/>
    <m/>
    <m/>
    <m/>
    <n v="1"/>
    <m/>
    <m/>
    <m/>
    <m/>
    <m/>
    <m/>
    <m/>
    <m/>
    <m/>
    <m/>
    <m/>
    <m/>
    <m/>
    <m/>
    <m/>
    <m/>
    <m/>
    <m/>
    <m/>
    <m/>
    <m/>
    <m/>
    <m/>
    <m/>
    <m/>
    <m/>
    <m/>
    <m/>
    <m/>
    <x v="1"/>
    <x v="0"/>
    <s v="DUWT0023"/>
    <s v="A6GGp8Dc3rz7"/>
    <s v="Allocated"/>
    <s v="Address Not Found (NC_ANF)"/>
    <s v="Address not found "/>
    <d v="2026-07-06T00:00:00"/>
    <m/>
    <m/>
    <m/>
    <m/>
    <m/>
    <n v="1559"/>
    <n v="4588"/>
  </r>
  <r>
    <n v="463967273"/>
    <s v="AKASH DATTATRAY PATIL"/>
    <m/>
    <x v="2"/>
    <m/>
    <m/>
    <m/>
    <m/>
    <n v="4734"/>
    <n v="14014"/>
    <n v="5014"/>
    <n v="18748"/>
    <x v="3"/>
    <x v="1"/>
    <x v="1"/>
    <x v="9"/>
    <n v="26819"/>
    <n v="468"/>
    <n v="0"/>
    <n v="2250"/>
    <s v="FLOW"/>
    <n v="3.5019257457770611E-2"/>
    <n v="8.5894009457001229E-3"/>
    <x v="1"/>
    <s v="BPTP"/>
    <s v="BPTP"/>
    <s v="BPTP"/>
    <s v="Financail problem"/>
    <m/>
    <s v="CAVNA"/>
    <m/>
    <s v="-"/>
    <m/>
    <s v="KAREGAON"/>
    <m/>
    <m/>
    <m/>
    <n v="14014"/>
    <n v="26819"/>
    <n v="87"/>
    <n v="116"/>
    <s v="FLOW"/>
    <m/>
    <m/>
    <m/>
    <m/>
    <s v="REGULAR"/>
    <s v="MH29CF6329"/>
    <s v="HONDA SHINE DISC BSVI"/>
    <d v="2024-09-07T00:00:00"/>
    <n v="24"/>
    <x v="0"/>
    <x v="0"/>
    <m/>
    <m/>
    <m/>
    <m/>
    <m/>
    <m/>
    <m/>
    <m/>
    <m/>
    <m/>
    <m/>
    <m/>
    <m/>
    <m/>
    <m/>
    <m/>
    <m/>
    <m/>
    <m/>
    <n v="1"/>
    <m/>
    <m/>
    <n v="1"/>
    <m/>
    <m/>
    <m/>
    <m/>
    <m/>
    <m/>
    <m/>
    <m/>
    <m/>
    <m/>
    <m/>
    <m/>
    <m/>
    <m/>
    <m/>
    <m/>
    <m/>
    <m/>
    <m/>
    <m/>
    <m/>
    <m/>
    <m/>
    <m/>
    <m/>
    <m/>
    <m/>
    <m/>
    <m/>
    <m/>
    <m/>
    <m/>
    <m/>
    <m/>
    <m/>
    <m/>
    <m/>
    <m/>
    <m/>
    <m/>
    <m/>
    <m/>
    <m/>
    <m/>
    <m/>
    <m/>
    <m/>
    <m/>
    <m/>
    <m/>
    <m/>
    <m/>
    <m/>
    <m/>
    <m/>
    <m/>
    <m/>
    <m/>
    <m/>
    <m/>
    <m/>
    <m/>
    <m/>
    <m/>
    <m/>
    <m/>
    <m/>
    <m/>
    <m/>
    <m/>
    <m/>
    <x v="3"/>
    <x v="0"/>
    <s v="ZBHT0024"/>
    <s v="ko79HSndwc"/>
    <s v="Allocated"/>
    <s v="Left Message (LMCB)"/>
    <s v="Meet security "/>
    <d v="2026-07-07T00:00:00"/>
    <m/>
    <m/>
    <m/>
    <m/>
    <m/>
    <n v="5014"/>
    <n v="18748"/>
  </r>
  <r>
    <n v="461361352"/>
    <s v="SANTOSH BHRAT LAMKHADE"/>
    <s v="BRANCH"/>
    <x v="0"/>
    <n v="6500"/>
    <m/>
    <m/>
    <m/>
    <n v="3223"/>
    <n v="6442"/>
    <n v="3335"/>
    <n v="3165"/>
    <x v="1"/>
    <x v="0"/>
    <x v="0"/>
    <x v="10"/>
    <n v="26621"/>
    <n v="116"/>
    <n v="0"/>
    <n v="2173"/>
    <s v="FLOW"/>
    <n v="4.2902045802772681E-2"/>
    <n v="4.9496495822498364E-3"/>
    <x v="0"/>
    <s v="PAID"/>
    <s v="PTP"/>
    <s v="PAID"/>
    <m/>
    <m/>
    <s v="CAVNA"/>
    <m/>
    <s v="-"/>
    <m/>
    <s v="JUNNAR"/>
    <m/>
    <m/>
    <m/>
    <n v="6442"/>
    <n v="26621"/>
    <n v="57"/>
    <n v="55"/>
    <s v="STABLE"/>
    <m/>
    <m/>
    <m/>
    <m/>
    <s v="NPA"/>
    <s v="MH14LG6871"/>
    <s v="HONDA SHINE DISC BSVI"/>
    <d v="2024-01-03T00:00:00"/>
    <n v="36"/>
    <x v="0"/>
    <x v="0"/>
    <m/>
    <m/>
    <m/>
    <m/>
    <m/>
    <m/>
    <m/>
    <n v="1"/>
    <m/>
    <m/>
    <m/>
    <m/>
    <m/>
    <m/>
    <m/>
    <m/>
    <m/>
    <m/>
    <m/>
    <m/>
    <m/>
    <m/>
    <m/>
    <m/>
    <m/>
    <m/>
    <m/>
    <m/>
    <m/>
    <m/>
    <m/>
    <m/>
    <m/>
    <m/>
    <m/>
    <m/>
    <m/>
    <m/>
    <m/>
    <m/>
    <m/>
    <m/>
    <m/>
    <m/>
    <m/>
    <m/>
    <m/>
    <m/>
    <m/>
    <m/>
    <m/>
    <m/>
    <m/>
    <m/>
    <m/>
    <m/>
    <m/>
    <m/>
    <m/>
    <m/>
    <m/>
    <m/>
    <m/>
    <m/>
    <m/>
    <m/>
    <m/>
    <m/>
    <m/>
    <m/>
    <m/>
    <m/>
    <m/>
    <m/>
    <m/>
    <m/>
    <m/>
    <m/>
    <m/>
    <m/>
    <m/>
    <m/>
    <m/>
    <m/>
    <m/>
    <m/>
    <m/>
    <m/>
    <m/>
    <m/>
    <m/>
    <m/>
    <m/>
    <m/>
    <x v="0"/>
    <x v="0"/>
    <s v="ZBHT0021"/>
    <s v="B2EoxdtEBS"/>
    <s v="Allocated"/>
    <s v="Left Message (LMCB)"/>
    <s v="Lmcb mama"/>
    <d v="2026-07-03T00:00:00"/>
    <m/>
    <m/>
    <m/>
    <m/>
    <m/>
    <n v="3335"/>
    <n v="9665"/>
  </r>
  <r>
    <n v="467347524"/>
    <s v="SUBHASH PRALHAD HARIMKAR"/>
    <m/>
    <x v="2"/>
    <m/>
    <m/>
    <m/>
    <m/>
    <n v="2060"/>
    <n v="6180"/>
    <n v="2181"/>
    <n v="8240"/>
    <x v="3"/>
    <x v="1"/>
    <x v="1"/>
    <x v="2"/>
    <n v="26554"/>
    <n v="121"/>
    <n v="0"/>
    <n v="1350"/>
    <s v="FLOW"/>
    <n v="7.7181698955971767E-2"/>
    <n v="8.5045286070368417E-3"/>
    <x v="1"/>
    <s v="-"/>
    <s v="NC"/>
    <s v="-"/>
    <m/>
    <m/>
    <m/>
    <m/>
    <s v="ELG"/>
    <m/>
    <s v="ALANDI DEVACHI"/>
    <m/>
    <m/>
    <m/>
    <n v="6180"/>
    <n v="26554"/>
    <n v="86"/>
    <n v="115"/>
    <s v="FLOW"/>
    <m/>
    <m/>
    <m/>
    <m/>
    <s v="REGULAR"/>
    <s v="MH38AF3104"/>
    <s v="SPLENDOR PLUS I3S BS6 FI DRUM SELF"/>
    <d v="2025-11-26T00:00:00"/>
    <n v="18"/>
    <x v="0"/>
    <x v="1"/>
    <m/>
    <n v="1"/>
    <m/>
    <m/>
    <m/>
    <m/>
    <m/>
    <m/>
    <m/>
    <m/>
    <m/>
    <m/>
    <m/>
    <m/>
    <m/>
    <m/>
    <m/>
    <m/>
    <m/>
    <m/>
    <m/>
    <m/>
    <m/>
    <m/>
    <m/>
    <m/>
    <m/>
    <m/>
    <m/>
    <m/>
    <m/>
    <m/>
    <m/>
    <m/>
    <m/>
    <m/>
    <m/>
    <m/>
    <m/>
    <m/>
    <m/>
    <m/>
    <m/>
    <m/>
    <m/>
    <m/>
    <m/>
    <m/>
    <m/>
    <m/>
    <m/>
    <m/>
    <m/>
    <m/>
    <m/>
    <m/>
    <m/>
    <m/>
    <m/>
    <m/>
    <m/>
    <m/>
    <m/>
    <m/>
    <m/>
    <m/>
    <m/>
    <m/>
    <m/>
    <m/>
    <m/>
    <m/>
    <m/>
    <m/>
    <m/>
    <m/>
    <m/>
    <m/>
    <m/>
    <m/>
    <m/>
    <m/>
    <m/>
    <m/>
    <m/>
    <m/>
    <m/>
    <m/>
    <m/>
    <m/>
    <m/>
    <m/>
    <m/>
    <m/>
    <x v="0"/>
    <x v="0"/>
    <s v="ZBHT0009"/>
    <s v="G2h9mtZls9c"/>
    <s v="Allocated"/>
    <s v="Address Not Found (NC_ANF)"/>
    <s v="Short address "/>
    <d v="2026-07-01T00:00:00"/>
    <m/>
    <m/>
    <m/>
    <s v="VYMO"/>
    <m/>
    <n v="2181"/>
    <n v="8240"/>
  </r>
  <r>
    <n v="134779762"/>
    <s v="SANJU PITAMBAR JADHAV"/>
    <s v="ONLINE"/>
    <x v="14"/>
    <n v="5600"/>
    <m/>
    <m/>
    <m/>
    <n v="5560"/>
    <n v="4941"/>
    <n v="5017"/>
    <n v="4901"/>
    <x v="0"/>
    <x v="0"/>
    <x v="0"/>
    <x v="15"/>
    <n v="26547.58"/>
    <n v="76"/>
    <n v="0"/>
    <n v="7200"/>
    <s v="15.06.26"/>
    <n v="3.1753338916768924E-2"/>
    <n v="1.3982533159118647E-3"/>
    <x v="0"/>
    <s v="PTP"/>
    <s v="PAID"/>
    <s v="PTP"/>
    <m/>
    <n v="21"/>
    <s v="CAVA"/>
    <m/>
    <s v="-"/>
    <m/>
    <s v="PIMPRI GAON"/>
    <m/>
    <m/>
    <m/>
    <n v="12217"/>
    <n v="26547.58"/>
    <n v="25"/>
    <n v="24"/>
    <s v="STABLE"/>
    <m/>
    <m/>
    <m/>
    <m/>
    <s v="-"/>
    <s v="MH14KK3648"/>
    <s v="CLASSIC 350 DARK STEALTH BLACK"/>
    <d v="2022-10-11T00:00:00"/>
    <n v="48"/>
    <x v="2"/>
    <x v="0"/>
    <m/>
    <m/>
    <m/>
    <m/>
    <m/>
    <m/>
    <m/>
    <m/>
    <m/>
    <m/>
    <m/>
    <m/>
    <m/>
    <m/>
    <m/>
    <m/>
    <m/>
    <m/>
    <m/>
    <m/>
    <m/>
    <m/>
    <n v="1"/>
    <m/>
    <m/>
    <m/>
    <m/>
    <m/>
    <m/>
    <m/>
    <m/>
    <m/>
    <m/>
    <m/>
    <m/>
    <m/>
    <m/>
    <m/>
    <m/>
    <m/>
    <m/>
    <m/>
    <m/>
    <m/>
    <m/>
    <m/>
    <m/>
    <m/>
    <m/>
    <m/>
    <m/>
    <m/>
    <m/>
    <m/>
    <m/>
    <m/>
    <m/>
    <m/>
    <m/>
    <m/>
    <m/>
    <m/>
    <m/>
    <m/>
    <m/>
    <m/>
    <m/>
    <m/>
    <m/>
    <m/>
    <m/>
    <m/>
    <m/>
    <m/>
    <m/>
    <m/>
    <m/>
    <m/>
    <m/>
    <m/>
    <m/>
    <m/>
    <m/>
    <m/>
    <m/>
    <m/>
    <m/>
    <m/>
    <m/>
    <m/>
    <m/>
    <m/>
    <m/>
    <m/>
    <x v="0"/>
    <x v="0"/>
    <s v="ZBHT0015"/>
    <e v="#N/A"/>
    <s v="Allocated"/>
    <e v="#N/A"/>
    <e v="#N/A"/>
    <e v="#N/A"/>
    <m/>
    <m/>
    <m/>
    <m/>
    <m/>
    <n v="5017"/>
    <n v="10501"/>
  </r>
  <r>
    <n v="463646816"/>
    <s v="DOULATRAO BAPURAO KOLEKAR"/>
    <m/>
    <x v="2"/>
    <m/>
    <m/>
    <m/>
    <m/>
    <n v="4722"/>
    <n v="18120"/>
    <n v="5011"/>
    <n v="22842"/>
    <x v="2"/>
    <x v="1"/>
    <x v="1"/>
    <x v="9"/>
    <n v="26430"/>
    <n v="1057"/>
    <n v="0"/>
    <n v="4281.0600000000004"/>
    <s v="16.06.26"/>
    <n v="7.1548844335919529E-2"/>
    <n v="1.0182275130020678E-2"/>
    <x v="1"/>
    <s v="BPTP"/>
    <s v="PAID"/>
    <s v="BPTP"/>
    <s v="Financail problem"/>
    <n v="20"/>
    <s v="CAVA"/>
    <m/>
    <s v="ELG"/>
    <m/>
    <s v="RANJAN GAON"/>
    <m/>
    <m/>
    <m/>
    <n v="18120"/>
    <n v="26430"/>
    <n v="118"/>
    <n v="147"/>
    <s v="FLOW"/>
    <m/>
    <m/>
    <m/>
    <m/>
    <s v="NPA"/>
    <s v="MH12XB6413"/>
    <s v="PLEASURE PLUS XTEC DRUM CAST"/>
    <d v="2024-08-03T00:00:00"/>
    <n v="24"/>
    <x v="0"/>
    <x v="0"/>
    <m/>
    <m/>
    <m/>
    <m/>
    <m/>
    <m/>
    <m/>
    <m/>
    <m/>
    <m/>
    <m/>
    <m/>
    <m/>
    <m/>
    <m/>
    <m/>
    <m/>
    <m/>
    <m/>
    <n v="1"/>
    <m/>
    <m/>
    <n v="1"/>
    <m/>
    <m/>
    <m/>
    <m/>
    <m/>
    <m/>
    <m/>
    <m/>
    <m/>
    <m/>
    <m/>
    <m/>
    <m/>
    <m/>
    <m/>
    <m/>
    <m/>
    <m/>
    <m/>
    <m/>
    <m/>
    <m/>
    <m/>
    <m/>
    <m/>
    <m/>
    <m/>
    <m/>
    <m/>
    <m/>
    <m/>
    <m/>
    <m/>
    <m/>
    <m/>
    <m/>
    <m/>
    <m/>
    <m/>
    <m/>
    <m/>
    <m/>
    <m/>
    <m/>
    <m/>
    <m/>
    <m/>
    <m/>
    <m/>
    <m/>
    <m/>
    <m/>
    <m/>
    <m/>
    <m/>
    <m/>
    <m/>
    <m/>
    <m/>
    <m/>
    <m/>
    <m/>
    <m/>
    <m/>
    <m/>
    <m/>
    <m/>
    <m/>
    <m/>
    <m/>
    <m/>
    <x v="3"/>
    <x v="0"/>
    <s v="ZBHT0024"/>
    <s v="B2AZ5XtnFsc"/>
    <s v="Allocated"/>
    <s v="Left Message (LMCB)"/>
    <s v="Meet son"/>
    <d v="2026-07-07T00:00:00"/>
    <m/>
    <m/>
    <m/>
    <m/>
    <m/>
    <n v="5011"/>
    <n v="22842"/>
  </r>
  <r>
    <n v="467003063"/>
    <s v="SACHIN NARSING TOTARE"/>
    <m/>
    <x v="2"/>
    <m/>
    <m/>
    <m/>
    <m/>
    <n v="3301"/>
    <n v="15283"/>
    <n v="2631"/>
    <n v="18584"/>
    <x v="4"/>
    <x v="1"/>
    <x v="1"/>
    <x v="5"/>
    <n v="26305"/>
    <n v="552"/>
    <n v="0"/>
    <n v="2250"/>
    <s v="FLOW"/>
    <n v="0.31202922790410781"/>
    <n v="1.1758514785104188E-2"/>
    <x v="1"/>
    <s v="NC "/>
    <s v="NC"/>
    <s v="NC "/>
    <m/>
    <m/>
    <s v="CNAVNA"/>
    <m/>
    <s v="ELG"/>
    <m/>
    <s v="NANEKAR WADI"/>
    <m/>
    <m/>
    <m/>
    <n v="15283"/>
    <n v="26305"/>
    <n v="145"/>
    <n v="174"/>
    <s v="FLOW"/>
    <m/>
    <m/>
    <m/>
    <m/>
    <s v="NPA"/>
    <s v="MH14MB9290"/>
    <s v="HONDA ACTIVA 6G DLX BS VI"/>
    <d v="2025-10-04T00:00:00"/>
    <n v="12"/>
    <x v="0"/>
    <x v="0"/>
    <m/>
    <m/>
    <m/>
    <m/>
    <m/>
    <m/>
    <m/>
    <m/>
    <m/>
    <m/>
    <n v="1"/>
    <m/>
    <m/>
    <m/>
    <m/>
    <m/>
    <m/>
    <m/>
    <m/>
    <m/>
    <m/>
    <m/>
    <m/>
    <m/>
    <m/>
    <m/>
    <m/>
    <m/>
    <m/>
    <m/>
    <m/>
    <m/>
    <m/>
    <m/>
    <m/>
    <m/>
    <m/>
    <m/>
    <m/>
    <m/>
    <m/>
    <m/>
    <m/>
    <m/>
    <m/>
    <m/>
    <m/>
    <m/>
    <m/>
    <m/>
    <m/>
    <m/>
    <m/>
    <m/>
    <m/>
    <m/>
    <m/>
    <m/>
    <m/>
    <m/>
    <m/>
    <m/>
    <m/>
    <m/>
    <m/>
    <m/>
    <m/>
    <m/>
    <m/>
    <m/>
    <m/>
    <m/>
    <m/>
    <m/>
    <m/>
    <m/>
    <m/>
    <m/>
    <m/>
    <m/>
    <m/>
    <m/>
    <m/>
    <m/>
    <m/>
    <m/>
    <m/>
    <m/>
    <m/>
    <m/>
    <m/>
    <m/>
    <m/>
    <m/>
    <x v="0"/>
    <x v="0"/>
    <s v="DUWT0017"/>
    <s v="B2GOOuwnxrz"/>
    <s v="Allocated"/>
    <s v="Shifted (NC_SFTD)"/>
    <s v="Shifted customer from residence address as per owner "/>
    <d v="2026-07-04T00:00:00"/>
    <m/>
    <m/>
    <m/>
    <m/>
    <m/>
    <n v="2631"/>
    <n v="18584"/>
  </r>
  <r>
    <n v="461510911"/>
    <s v="AKASH DNYANOBA PENTULE"/>
    <s v="ONLINE"/>
    <x v="19"/>
    <n v="3586"/>
    <m/>
    <m/>
    <m/>
    <n v="3491"/>
    <n v="3491"/>
    <n v="3586"/>
    <n v="3396"/>
    <x v="0"/>
    <x v="0"/>
    <x v="0"/>
    <x v="0"/>
    <n v="25966.28"/>
    <n v="95"/>
    <n v="0"/>
    <n v="2699.76"/>
    <s v="04.06.26"/>
    <n v="8.9449409203633153E-3"/>
    <n v="1.3676364140119714E-3"/>
    <x v="0"/>
    <s v="NC"/>
    <s v="PAID"/>
    <s v="NC"/>
    <s v="Shifted"/>
    <m/>
    <s v="CNAVNA"/>
    <m/>
    <s v="-"/>
    <m/>
    <s v="THERGAON"/>
    <m/>
    <m/>
    <m/>
    <n v="6285.76"/>
    <n v="25966.28"/>
    <n v="26"/>
    <n v="25"/>
    <s v="STABLE"/>
    <m/>
    <m/>
    <m/>
    <m/>
    <s v="REGULAR"/>
    <s v="MH44AC7527"/>
    <s v="SPLENDOR PLUS DRS CAST FI BLACK"/>
    <d v="2024-01-15T00:00:00"/>
    <n v="36"/>
    <x v="1"/>
    <x v="0"/>
    <m/>
    <m/>
    <m/>
    <m/>
    <m/>
    <m/>
    <m/>
    <m/>
    <m/>
    <m/>
    <m/>
    <m/>
    <m/>
    <m/>
    <m/>
    <m/>
    <m/>
    <m/>
    <m/>
    <m/>
    <m/>
    <m/>
    <m/>
    <m/>
    <m/>
    <m/>
    <m/>
    <m/>
    <m/>
    <m/>
    <m/>
    <n v="1"/>
    <m/>
    <m/>
    <m/>
    <m/>
    <m/>
    <m/>
    <m/>
    <m/>
    <m/>
    <m/>
    <m/>
    <m/>
    <m/>
    <m/>
    <n v="1"/>
    <m/>
    <m/>
    <m/>
    <m/>
    <m/>
    <m/>
    <m/>
    <m/>
    <m/>
    <m/>
    <m/>
    <m/>
    <m/>
    <m/>
    <m/>
    <m/>
    <m/>
    <m/>
    <m/>
    <m/>
    <m/>
    <m/>
    <m/>
    <m/>
    <m/>
    <m/>
    <m/>
    <m/>
    <m/>
    <m/>
    <m/>
    <m/>
    <m/>
    <m/>
    <m/>
    <m/>
    <m/>
    <m/>
    <m/>
    <m/>
    <m/>
    <m/>
    <m/>
    <m/>
    <m/>
    <m/>
    <m/>
    <x v="3"/>
    <x v="0"/>
    <s v="ZBHT0011"/>
    <m/>
    <m/>
    <m/>
    <m/>
    <m/>
    <m/>
    <m/>
    <m/>
    <m/>
    <m/>
    <n v="3586"/>
    <n v="6982"/>
  </r>
  <r>
    <n v="461637613"/>
    <s v="NILAM EKNATH POTAWDE"/>
    <s v="ONLINE"/>
    <x v="16"/>
    <n v="3220"/>
    <m/>
    <m/>
    <s v="BANK STABLE 16"/>
    <n v="3125"/>
    <n v="3125"/>
    <n v="3165"/>
    <n v="3030"/>
    <x v="0"/>
    <x v="0"/>
    <x v="0"/>
    <x v="5"/>
    <n v="25813"/>
    <n v="40"/>
    <n v="0"/>
    <n v="6750"/>
    <s v="-"/>
    <n v="3.1127402615111818E-2"/>
    <n v="1.3595632010011069E-3"/>
    <x v="0"/>
    <s v="PAID"/>
    <s v="-"/>
    <s v="PAID"/>
    <m/>
    <m/>
    <m/>
    <m/>
    <s v="-"/>
    <m/>
    <s v="KHARABWADI"/>
    <m/>
    <m/>
    <m/>
    <n v="3125"/>
    <n v="25813"/>
    <n v="26"/>
    <n v="25"/>
    <s v="STABLE"/>
    <m/>
    <m/>
    <m/>
    <m/>
    <s v="NPA"/>
    <s v="MH14LH3721"/>
    <s v="HONDA ACTIVA 6G DLX BS VI"/>
    <d v="2024-01-24T00:00:00"/>
    <n v="36"/>
    <x v="0"/>
    <x v="0"/>
    <m/>
    <m/>
    <m/>
    <m/>
    <m/>
    <m/>
    <m/>
    <m/>
    <m/>
    <m/>
    <n v="1"/>
    <m/>
    <m/>
    <m/>
    <m/>
    <m/>
    <m/>
    <m/>
    <m/>
    <m/>
    <m/>
    <m/>
    <m/>
    <m/>
    <m/>
    <m/>
    <m/>
    <m/>
    <m/>
    <m/>
    <m/>
    <m/>
    <m/>
    <m/>
    <m/>
    <m/>
    <m/>
    <m/>
    <m/>
    <m/>
    <m/>
    <m/>
    <m/>
    <m/>
    <m/>
    <m/>
    <m/>
    <m/>
    <m/>
    <m/>
    <m/>
    <m/>
    <m/>
    <m/>
    <m/>
    <m/>
    <m/>
    <m/>
    <m/>
    <m/>
    <m/>
    <m/>
    <m/>
    <m/>
    <m/>
    <m/>
    <m/>
    <m/>
    <m/>
    <m/>
    <m/>
    <m/>
    <m/>
    <m/>
    <m/>
    <m/>
    <m/>
    <m/>
    <m/>
    <m/>
    <m/>
    <m/>
    <m/>
    <m/>
    <m/>
    <m/>
    <m/>
    <m/>
    <m/>
    <m/>
    <m/>
    <m/>
    <m/>
    <m/>
    <x v="0"/>
    <x v="0"/>
    <s v="DUWT0017"/>
    <s v="G6I3zhEl6iz"/>
    <s v="Allocated"/>
    <s v="Address Not Found (NC_ANF)"/>
    <s v="Short address available "/>
    <d v="2026-07-04T00:00:00"/>
    <m/>
    <m/>
    <m/>
    <m/>
    <m/>
    <n v="3165"/>
    <n v="6250"/>
  </r>
  <r>
    <n v="461750939"/>
    <s v="NAMDEV YALAPPA REDEKAR"/>
    <s v="ONLINE"/>
    <x v="5"/>
    <n v="3186"/>
    <m/>
    <m/>
    <m/>
    <n v="3101"/>
    <n v="3022"/>
    <n v="3107"/>
    <n v="2937"/>
    <x v="0"/>
    <x v="0"/>
    <x v="0"/>
    <x v="5"/>
    <n v="25742"/>
    <n v="85"/>
    <n v="0"/>
    <n v="4482"/>
    <s v="FLOW"/>
    <n v="3.1041785074118016E-2"/>
    <n v="1.355823651654999E-3"/>
    <x v="0"/>
    <s v="NC"/>
    <s v="NC"/>
    <s v="NC"/>
    <s v="Shifted"/>
    <m/>
    <s v="CNAVNA"/>
    <m/>
    <s v="-"/>
    <m/>
    <s v="CHAKAN"/>
    <m/>
    <m/>
    <m/>
    <n v="7589"/>
    <n v="25742"/>
    <n v="26"/>
    <n v="25"/>
    <s v="STABLE"/>
    <m/>
    <m/>
    <m/>
    <m/>
    <s v="REGULAR"/>
    <s v="MH09GQ5807"/>
    <s v="SPLENDOR PLUS BS6 I3S DRS CAST FI"/>
    <d v="2024-02-01T00:00:00"/>
    <n v="36"/>
    <x v="1"/>
    <x v="0"/>
    <m/>
    <m/>
    <m/>
    <m/>
    <m/>
    <m/>
    <m/>
    <m/>
    <m/>
    <m/>
    <m/>
    <m/>
    <m/>
    <m/>
    <m/>
    <m/>
    <m/>
    <m/>
    <m/>
    <m/>
    <m/>
    <m/>
    <m/>
    <m/>
    <m/>
    <m/>
    <m/>
    <m/>
    <m/>
    <m/>
    <m/>
    <m/>
    <m/>
    <m/>
    <m/>
    <m/>
    <m/>
    <m/>
    <m/>
    <m/>
    <m/>
    <m/>
    <m/>
    <m/>
    <m/>
    <m/>
    <n v="1"/>
    <m/>
    <m/>
    <m/>
    <m/>
    <m/>
    <m/>
    <m/>
    <m/>
    <m/>
    <m/>
    <m/>
    <m/>
    <m/>
    <m/>
    <m/>
    <m/>
    <m/>
    <m/>
    <m/>
    <m/>
    <m/>
    <m/>
    <m/>
    <m/>
    <m/>
    <m/>
    <m/>
    <m/>
    <m/>
    <m/>
    <m/>
    <m/>
    <m/>
    <m/>
    <m/>
    <m/>
    <m/>
    <m/>
    <m/>
    <m/>
    <m/>
    <m/>
    <m/>
    <m/>
    <m/>
    <m/>
    <m/>
    <x v="0"/>
    <x v="0"/>
    <s v="DUWT0017"/>
    <m/>
    <m/>
    <m/>
    <m/>
    <m/>
    <m/>
    <m/>
    <m/>
    <m/>
    <m/>
    <n v="3107"/>
    <n v="6123"/>
  </r>
  <r>
    <n v="460579176"/>
    <s v="TUKARAM SUBHASH BIRADAR"/>
    <m/>
    <x v="2"/>
    <m/>
    <m/>
    <m/>
    <m/>
    <n v="8746"/>
    <n v="26021"/>
    <n v="598"/>
    <n v="34767"/>
    <x v="2"/>
    <x v="1"/>
    <x v="1"/>
    <x v="5"/>
    <n v="25553.54"/>
    <n v="815"/>
    <n v="0"/>
    <n v="2700"/>
    <s v="FLOW"/>
    <n v="0.35428270533003065"/>
    <n v="9.8446150142258264E-3"/>
    <x v="1"/>
    <s v="MPTP"/>
    <s v="MPTP"/>
    <s v="MPTP"/>
    <m/>
    <n v="25"/>
    <s v="CAVNA"/>
    <m/>
    <s v="ELG"/>
    <m/>
    <s v="CHAKAN"/>
    <m/>
    <m/>
    <m/>
    <n v="26021"/>
    <n v="25553.54"/>
    <n v="118"/>
    <n v="147"/>
    <s v="FLOW"/>
    <m/>
    <m/>
    <m/>
    <m/>
    <s v="NPA"/>
    <s v="MH14LD6157"/>
    <s v="CLASSIC 350 DARK GUNMETAL GREY"/>
    <d v="2023-11-10T00:00:00"/>
    <n v="30"/>
    <x v="0"/>
    <x v="0"/>
    <m/>
    <m/>
    <m/>
    <m/>
    <m/>
    <m/>
    <m/>
    <m/>
    <m/>
    <m/>
    <n v="1"/>
    <m/>
    <m/>
    <m/>
    <m/>
    <m/>
    <m/>
    <m/>
    <m/>
    <m/>
    <m/>
    <m/>
    <m/>
    <m/>
    <m/>
    <m/>
    <m/>
    <m/>
    <m/>
    <m/>
    <m/>
    <m/>
    <m/>
    <m/>
    <m/>
    <m/>
    <m/>
    <m/>
    <m/>
    <m/>
    <m/>
    <m/>
    <m/>
    <m/>
    <m/>
    <m/>
    <m/>
    <m/>
    <m/>
    <m/>
    <m/>
    <m/>
    <m/>
    <m/>
    <m/>
    <m/>
    <m/>
    <m/>
    <m/>
    <m/>
    <m/>
    <m/>
    <m/>
    <m/>
    <m/>
    <m/>
    <m/>
    <m/>
    <m/>
    <m/>
    <m/>
    <m/>
    <m/>
    <m/>
    <m/>
    <m/>
    <m/>
    <m/>
    <m/>
    <m/>
    <m/>
    <m/>
    <m/>
    <m/>
    <m/>
    <m/>
    <m/>
    <m/>
    <m/>
    <m/>
    <m/>
    <m/>
    <m/>
    <m/>
    <x v="0"/>
    <x v="0"/>
    <s v="DUWT0017"/>
    <s v="kPkHnVYa5jm"/>
    <s v="Allocated"/>
    <s v="Left Message (LMCB)"/>
    <s v="Customer not meet massage with wife "/>
    <d v="2026-07-04T00:00:00"/>
    <m/>
    <m/>
    <m/>
    <m/>
    <m/>
    <n v="598"/>
    <n v="34767"/>
  </r>
  <r>
    <n v="461017884"/>
    <s v="ATUL ARUN KAMBLE"/>
    <s v="COLLECT"/>
    <x v="22"/>
    <n v="3650"/>
    <m/>
    <m/>
    <m/>
    <n v="3434"/>
    <n v="6764"/>
    <n v="3510"/>
    <n v="6548"/>
    <x v="1"/>
    <x v="0"/>
    <x v="0"/>
    <x v="9"/>
    <n v="25429"/>
    <n v="180"/>
    <n v="0"/>
    <n v="0"/>
    <s v="22.06.26"/>
    <n v="3.8596923144174664E-2"/>
    <n v="4.7280207064735015E-3"/>
    <x v="0"/>
    <s v="PTP"/>
    <s v="PTP"/>
    <s v="PTP"/>
    <m/>
    <n v="23"/>
    <s v="CAVA"/>
    <m/>
    <s v="-"/>
    <m/>
    <s v="ALEGAON PAGA"/>
    <m/>
    <m/>
    <m/>
    <n v="6764"/>
    <n v="25429"/>
    <n v="57"/>
    <n v="86"/>
    <s v="FLOW"/>
    <m/>
    <m/>
    <m/>
    <m/>
    <s v="REGULAR"/>
    <s v="MH12WM8082"/>
    <s v="SPLENDORPLUS I3S DRS C FI BLACKACNT"/>
    <d v="2023-12-02T00:00:00"/>
    <n v="36"/>
    <x v="0"/>
    <x v="0"/>
    <m/>
    <m/>
    <m/>
    <m/>
    <m/>
    <m/>
    <m/>
    <m/>
    <m/>
    <m/>
    <n v="1"/>
    <m/>
    <m/>
    <m/>
    <m/>
    <m/>
    <m/>
    <m/>
    <m/>
    <m/>
    <m/>
    <m/>
    <m/>
    <m/>
    <m/>
    <m/>
    <m/>
    <m/>
    <m/>
    <m/>
    <m/>
    <m/>
    <m/>
    <m/>
    <m/>
    <m/>
    <m/>
    <m/>
    <m/>
    <m/>
    <m/>
    <m/>
    <m/>
    <m/>
    <m/>
    <m/>
    <m/>
    <m/>
    <m/>
    <m/>
    <m/>
    <m/>
    <m/>
    <m/>
    <m/>
    <m/>
    <m/>
    <m/>
    <m/>
    <m/>
    <m/>
    <m/>
    <m/>
    <m/>
    <m/>
    <m/>
    <m/>
    <m/>
    <m/>
    <m/>
    <m/>
    <m/>
    <m/>
    <m/>
    <m/>
    <m/>
    <m/>
    <m/>
    <m/>
    <m/>
    <m/>
    <m/>
    <m/>
    <m/>
    <m/>
    <n v="2"/>
    <m/>
    <m/>
    <m/>
    <m/>
    <m/>
    <m/>
    <m/>
    <m/>
    <x v="1"/>
    <x v="0"/>
    <s v="ZBHT0024"/>
    <s v="BPitKWVZJrz"/>
    <s v="Allocated"/>
    <s v="Left Message (LMCB)"/>
    <s v="Meet mother "/>
    <d v="2026-07-04T00:00:00"/>
    <m/>
    <m/>
    <m/>
    <m/>
    <m/>
    <n v="3510"/>
    <n v="10198"/>
  </r>
  <r>
    <n v="461486702"/>
    <s v="AJINKYA SHIVAJI DEOKAR"/>
    <s v="ONLINE"/>
    <x v="5"/>
    <n v="3500"/>
    <m/>
    <m/>
    <m/>
    <n v="3394"/>
    <n v="3248"/>
    <n v="3305"/>
    <n v="3142"/>
    <x v="0"/>
    <x v="0"/>
    <x v="0"/>
    <x v="6"/>
    <n v="25128.639999999999"/>
    <n v="57"/>
    <n v="0"/>
    <n v="2700"/>
    <s v="09.06.26"/>
    <n v="1.7139204816534085E-2"/>
    <n v="1.3235181588813563E-3"/>
    <x v="0"/>
    <s v="BPTP"/>
    <s v="PAID"/>
    <s v="BPTP"/>
    <s v="Financail problem"/>
    <n v="25"/>
    <s v="CAVA"/>
    <m/>
    <s v="-"/>
    <m/>
    <s v="YERWADA"/>
    <m/>
    <m/>
    <m/>
    <n v="3248"/>
    <n v="25128.639999999999"/>
    <n v="26"/>
    <n v="25"/>
    <s v="STABLE"/>
    <m/>
    <m/>
    <m/>
    <m/>
    <m/>
    <s v="MH12WL2154"/>
    <s v="HONDA ACTIVA 6G DLX BS VI"/>
    <d v="2024-01-12T00:00:00"/>
    <n v="36"/>
    <x v="1"/>
    <x v="1"/>
    <m/>
    <m/>
    <m/>
    <m/>
    <m/>
    <m/>
    <m/>
    <m/>
    <m/>
    <m/>
    <m/>
    <m/>
    <m/>
    <m/>
    <m/>
    <m/>
    <m/>
    <m/>
    <m/>
    <m/>
    <m/>
    <m/>
    <m/>
    <m/>
    <m/>
    <m/>
    <m/>
    <m/>
    <m/>
    <m/>
    <m/>
    <m/>
    <m/>
    <m/>
    <m/>
    <m/>
    <m/>
    <m/>
    <m/>
    <m/>
    <m/>
    <m/>
    <m/>
    <m/>
    <m/>
    <m/>
    <m/>
    <m/>
    <m/>
    <m/>
    <m/>
    <m/>
    <m/>
    <m/>
    <m/>
    <m/>
    <m/>
    <m/>
    <m/>
    <m/>
    <m/>
    <m/>
    <m/>
    <m/>
    <m/>
    <m/>
    <m/>
    <m/>
    <m/>
    <m/>
    <m/>
    <m/>
    <m/>
    <m/>
    <m/>
    <m/>
    <m/>
    <m/>
    <m/>
    <m/>
    <m/>
    <m/>
    <m/>
    <m/>
    <m/>
    <m/>
    <m/>
    <m/>
    <m/>
    <m/>
    <m/>
    <n v="1"/>
    <m/>
    <m/>
    <x v="0"/>
    <x v="0"/>
    <s v="ZBHT0012"/>
    <m/>
    <m/>
    <m/>
    <m/>
    <m/>
    <m/>
    <m/>
    <m/>
    <m/>
    <m/>
    <n v="3305"/>
    <n v="6642"/>
  </r>
  <r>
    <n v="461264401"/>
    <s v="SAPANA GANGADHAR PAWAR"/>
    <m/>
    <x v="2"/>
    <m/>
    <m/>
    <m/>
    <m/>
    <n v="3109"/>
    <n v="5300"/>
    <n v="2433"/>
    <n v="8409"/>
    <x v="1"/>
    <x v="1"/>
    <x v="1"/>
    <x v="4"/>
    <n v="25127"/>
    <n v="242"/>
    <n v="0"/>
    <n v="5850"/>
    <s v="20.06.26"/>
    <n v="0.11360337452704633"/>
    <n v="4.6718697664697656E-3"/>
    <x v="0"/>
    <s v="PTP"/>
    <s v="PTP"/>
    <s v="PTP"/>
    <m/>
    <n v="22"/>
    <s v="CAVA"/>
    <m/>
    <s v="-"/>
    <m/>
    <s v="BHOR"/>
    <m/>
    <m/>
    <m/>
    <n v="5300"/>
    <n v="25127"/>
    <n v="57"/>
    <n v="86"/>
    <s v="FLOW"/>
    <m/>
    <m/>
    <m/>
    <m/>
    <s v="REGULAR"/>
    <s v="MH12WH6963"/>
    <s v="BAJAJ PLATINA 110 5 SPEED DISC ABS"/>
    <d v="2023-12-27T00:00:00"/>
    <n v="36"/>
    <x v="0"/>
    <x v="1"/>
    <m/>
    <m/>
    <m/>
    <m/>
    <m/>
    <m/>
    <m/>
    <m/>
    <m/>
    <m/>
    <m/>
    <m/>
    <m/>
    <m/>
    <m/>
    <m/>
    <m/>
    <m/>
    <m/>
    <m/>
    <m/>
    <m/>
    <m/>
    <m/>
    <m/>
    <m/>
    <m/>
    <m/>
    <m/>
    <m/>
    <m/>
    <m/>
    <m/>
    <m/>
    <m/>
    <m/>
    <m/>
    <m/>
    <m/>
    <m/>
    <m/>
    <m/>
    <m/>
    <m/>
    <m/>
    <m/>
    <m/>
    <m/>
    <m/>
    <m/>
    <m/>
    <m/>
    <m/>
    <m/>
    <m/>
    <m/>
    <m/>
    <m/>
    <m/>
    <m/>
    <m/>
    <m/>
    <m/>
    <m/>
    <m/>
    <m/>
    <m/>
    <m/>
    <m/>
    <m/>
    <m/>
    <m/>
    <m/>
    <m/>
    <m/>
    <m/>
    <m/>
    <m/>
    <m/>
    <m/>
    <m/>
    <m/>
    <m/>
    <m/>
    <m/>
    <m/>
    <m/>
    <m/>
    <m/>
    <m/>
    <m/>
    <n v="1"/>
    <m/>
    <m/>
    <x v="0"/>
    <x v="0"/>
    <s v="DUWT0011"/>
    <s v="k2rB7O674OMm"/>
    <s v="Allocated"/>
    <s v="Promise To Pay (PTP)"/>
    <s v="Customer home visit from east to pay amount. 3500 ptp date 15.07.2026"/>
    <d v="2026-07-15T00:00:00"/>
    <m/>
    <m/>
    <m/>
    <m/>
    <m/>
    <n v="2433"/>
    <n v="8409"/>
  </r>
  <r>
    <n v="462291870"/>
    <s v="AMOL HARIBHAU CHAVAN"/>
    <m/>
    <x v="2"/>
    <m/>
    <m/>
    <m/>
    <m/>
    <n v="3355"/>
    <n v="16474.330000000002"/>
    <n v="3647.3300000000017"/>
    <n v="19829.330000000002"/>
    <x v="4"/>
    <x v="1"/>
    <x v="1"/>
    <x v="12"/>
    <n v="24935"/>
    <n v="593"/>
    <n v="0"/>
    <n v="2700"/>
    <s v="FLOW"/>
    <n v="0.11333577291974541"/>
    <n v="1.1146115421652648E-2"/>
    <x v="0"/>
    <s v="MPTP"/>
    <s v="NC"/>
    <s v="MPTP"/>
    <s v="Shifted"/>
    <n v="22"/>
    <s v="CAVNA"/>
    <m/>
    <s v="ELG"/>
    <m/>
    <s v="WAKAD"/>
    <m/>
    <m/>
    <m/>
    <n v="16474.330000000002"/>
    <n v="24935"/>
    <n v="146"/>
    <n v="175"/>
    <s v="FLOW"/>
    <m/>
    <m/>
    <m/>
    <m/>
    <s v="NPA"/>
    <s v="MH23BK2667"/>
    <s v="SPLENDORPLUS I3S DRS C FI BLACKACNT"/>
    <d v="2024-03-20T00:00:00"/>
    <n v="30"/>
    <x v="0"/>
    <x v="0"/>
    <m/>
    <m/>
    <m/>
    <m/>
    <m/>
    <m/>
    <m/>
    <n v="1"/>
    <m/>
    <m/>
    <m/>
    <m/>
    <m/>
    <m/>
    <m/>
    <m/>
    <m/>
    <m/>
    <m/>
    <m/>
    <m/>
    <m/>
    <m/>
    <m/>
    <m/>
    <m/>
    <m/>
    <m/>
    <m/>
    <m/>
    <m/>
    <m/>
    <m/>
    <m/>
    <m/>
    <m/>
    <m/>
    <m/>
    <m/>
    <m/>
    <m/>
    <m/>
    <m/>
    <m/>
    <m/>
    <m/>
    <m/>
    <m/>
    <m/>
    <m/>
    <m/>
    <m/>
    <m/>
    <m/>
    <m/>
    <m/>
    <m/>
    <m/>
    <m/>
    <m/>
    <m/>
    <m/>
    <m/>
    <m/>
    <m/>
    <m/>
    <m/>
    <m/>
    <m/>
    <m/>
    <m/>
    <m/>
    <m/>
    <m/>
    <m/>
    <m/>
    <m/>
    <m/>
    <m/>
    <m/>
    <m/>
    <m/>
    <m/>
    <m/>
    <m/>
    <m/>
    <m/>
    <m/>
    <m/>
    <m/>
    <m/>
    <m/>
    <m/>
    <m/>
    <x v="0"/>
    <x v="0"/>
    <s v="DUWT0030"/>
    <s v="komQOh4Mum"/>
    <s v="Allocated"/>
    <s v="Shifted (NC_SFTD)"/>
    <s v="We had visited to customer but customer shifted "/>
    <d v="2026-07-03T00:00:00"/>
    <m/>
    <m/>
    <m/>
    <s v="VYMO"/>
    <m/>
    <n v="3647.3300000000017"/>
    <n v="19829.330000000002"/>
  </r>
  <r>
    <n v="464475400"/>
    <s v="MADHAV ASHOK DUBUKWAD"/>
    <m/>
    <x v="2"/>
    <m/>
    <m/>
    <m/>
    <s v="BANK RB 16"/>
    <n v="4363"/>
    <n v="4363"/>
    <n v="4431"/>
    <n v="8726"/>
    <x v="0"/>
    <x v="2"/>
    <x v="1"/>
    <x v="3"/>
    <n v="24611"/>
    <n v="68"/>
    <n v="0"/>
    <n v="463"/>
    <s v="-"/>
    <n v="2.6188037601088923E-2"/>
    <n v="1.296254210662776E-3"/>
    <x v="2"/>
    <s v="PAID"/>
    <s v="-"/>
    <s v="NC"/>
    <s v="Add not found"/>
    <m/>
    <s v="CNAVNA"/>
    <m/>
    <s v="-"/>
    <m/>
    <s v="BANNER"/>
    <m/>
    <m/>
    <m/>
    <n v="4363"/>
    <n v="24611"/>
    <n v="26"/>
    <n v="0"/>
    <s v="RB"/>
    <m/>
    <m/>
    <m/>
    <m/>
    <s v="REGULAR"/>
    <s v="MH12XJ9431"/>
    <s v="SPLENDOR PLUS DRS CAST FI BLACK"/>
    <d v="2024-10-28T00:00:00"/>
    <n v="24"/>
    <x v="0"/>
    <x v="0"/>
    <m/>
    <m/>
    <m/>
    <m/>
    <m/>
    <m/>
    <m/>
    <m/>
    <m/>
    <m/>
    <n v="1"/>
    <m/>
    <m/>
    <m/>
    <m/>
    <m/>
    <m/>
    <m/>
    <m/>
    <m/>
    <m/>
    <m/>
    <m/>
    <m/>
    <m/>
    <m/>
    <m/>
    <m/>
    <m/>
    <m/>
    <m/>
    <n v="1"/>
    <m/>
    <m/>
    <m/>
    <m/>
    <m/>
    <m/>
    <m/>
    <m/>
    <m/>
    <m/>
    <m/>
    <m/>
    <m/>
    <m/>
    <m/>
    <m/>
    <m/>
    <m/>
    <m/>
    <m/>
    <m/>
    <m/>
    <m/>
    <m/>
    <m/>
    <m/>
    <m/>
    <m/>
    <m/>
    <m/>
    <m/>
    <m/>
    <m/>
    <m/>
    <m/>
    <m/>
    <m/>
    <m/>
    <m/>
    <m/>
    <m/>
    <m/>
    <m/>
    <m/>
    <m/>
    <m/>
    <m/>
    <m/>
    <m/>
    <m/>
    <m/>
    <m/>
    <m/>
    <m/>
    <m/>
    <m/>
    <m/>
    <m/>
    <m/>
    <m/>
    <m/>
    <m/>
    <x v="3"/>
    <x v="0"/>
    <s v="DUWT0023"/>
    <s v="k6xBR5M5yb7"/>
    <s v="Allocated"/>
    <s v="Address Not Found (NC_ANF)"/>
    <s v="Customer shifted from residence address "/>
    <d v="2026-07-04T00:00:00"/>
    <m/>
    <m/>
    <m/>
    <m/>
    <m/>
    <n v="4431"/>
    <n v="8726"/>
  </r>
  <r>
    <n v="461361123"/>
    <s v="BABAN SHANKAR DIVEKAR"/>
    <s v="COLLECT"/>
    <x v="31"/>
    <n v="4000"/>
    <m/>
    <m/>
    <m/>
    <n v="3839"/>
    <n v="10492"/>
    <n v="3154"/>
    <n v="10331"/>
    <x v="3"/>
    <x v="0"/>
    <x v="0"/>
    <x v="10"/>
    <n v="24578"/>
    <n v="340"/>
    <n v="0"/>
    <n v="0"/>
    <s v="FLOW"/>
    <n v="0.19296992156524059"/>
    <n v="7.8716692062872455E-3"/>
    <x v="0"/>
    <s v="PAID"/>
    <s v="MPTP"/>
    <s v="PAID"/>
    <s v="Shifted"/>
    <m/>
    <s v="CAVNA"/>
    <m/>
    <s v="ELG"/>
    <m/>
    <s v="JUNNAR"/>
    <m/>
    <m/>
    <m/>
    <n v="10492"/>
    <n v="24578"/>
    <n v="87"/>
    <n v="86"/>
    <s v="STABLE"/>
    <m/>
    <m/>
    <m/>
    <m/>
    <s v="REGULAR"/>
    <s v="MH14LG6861"/>
    <s v="HONDA ACTIVA 6G H SMART"/>
    <d v="2024-01-03T00:00:00"/>
    <n v="34"/>
    <x v="0"/>
    <x v="0"/>
    <m/>
    <m/>
    <m/>
    <m/>
    <m/>
    <m/>
    <m/>
    <n v="1"/>
    <m/>
    <m/>
    <m/>
    <m/>
    <m/>
    <m/>
    <m/>
    <m/>
    <n v="2"/>
    <m/>
    <m/>
    <m/>
    <m/>
    <m/>
    <m/>
    <m/>
    <m/>
    <m/>
    <m/>
    <m/>
    <m/>
    <m/>
    <m/>
    <m/>
    <m/>
    <m/>
    <m/>
    <m/>
    <m/>
    <m/>
    <m/>
    <m/>
    <m/>
    <m/>
    <m/>
    <m/>
    <m/>
    <m/>
    <m/>
    <m/>
    <m/>
    <m/>
    <m/>
    <m/>
    <m/>
    <m/>
    <m/>
    <m/>
    <m/>
    <m/>
    <m/>
    <m/>
    <m/>
    <m/>
    <m/>
    <m/>
    <m/>
    <m/>
    <m/>
    <m/>
    <m/>
    <m/>
    <m/>
    <m/>
    <m/>
    <m/>
    <m/>
    <m/>
    <m/>
    <m/>
    <m/>
    <m/>
    <m/>
    <m/>
    <m/>
    <m/>
    <m/>
    <m/>
    <m/>
    <m/>
    <m/>
    <m/>
    <m/>
    <m/>
    <m/>
    <m/>
    <x v="1"/>
    <x v="0"/>
    <s v="ZBHT0021"/>
    <s v="BP-tF96r_DMc"/>
    <s v="Allocated"/>
    <s v="Payment (PAID)"/>
    <s v="Payment (PAID)"/>
    <d v="2026-07-06T00:00:00"/>
    <m/>
    <m/>
    <m/>
    <m/>
    <m/>
    <n v="3154"/>
    <n v="14331"/>
  </r>
  <r>
    <n v="462615275"/>
    <s v="RAJESH GANGARAM JADHAV"/>
    <s v="ONLINE"/>
    <x v="10"/>
    <n v="5300"/>
    <m/>
    <m/>
    <m/>
    <n v="5136"/>
    <n v="4983"/>
    <n v="5064"/>
    <n v="4819"/>
    <x v="0"/>
    <x v="0"/>
    <x v="0"/>
    <x v="4"/>
    <n v="24502"/>
    <n v="81"/>
    <n v="0"/>
    <n v="1276"/>
    <s v="26.06.26"/>
    <n v="2.0910679641893304E-2"/>
    <n v="1.2905132123708642E-3"/>
    <x v="1"/>
    <s v="BPTP"/>
    <s v="PTP"/>
    <s v="BPTP"/>
    <s v="Financail problem"/>
    <n v="20"/>
    <s v="CAVA"/>
    <m/>
    <s v="-"/>
    <m/>
    <s v="BHOR"/>
    <m/>
    <m/>
    <m/>
    <n v="4983"/>
    <n v="24502"/>
    <n v="26"/>
    <n v="55"/>
    <s v="FLOW"/>
    <m/>
    <m/>
    <m/>
    <m/>
    <s v="REGULAR"/>
    <s v="MH12WS7624"/>
    <s v="BAJAJ PULSAR 150 TWIN DISC ABS"/>
    <d v="2024-04-18T00:00:00"/>
    <n v="30"/>
    <x v="0"/>
    <x v="1"/>
    <m/>
    <m/>
    <m/>
    <m/>
    <m/>
    <m/>
    <m/>
    <m/>
    <m/>
    <m/>
    <m/>
    <m/>
    <m/>
    <m/>
    <m/>
    <m/>
    <m/>
    <m/>
    <m/>
    <m/>
    <m/>
    <m/>
    <m/>
    <m/>
    <m/>
    <m/>
    <m/>
    <m/>
    <m/>
    <m/>
    <m/>
    <m/>
    <m/>
    <m/>
    <m/>
    <m/>
    <m/>
    <n v="1"/>
    <m/>
    <m/>
    <m/>
    <m/>
    <m/>
    <m/>
    <m/>
    <m/>
    <m/>
    <m/>
    <m/>
    <m/>
    <m/>
    <m/>
    <m/>
    <m/>
    <m/>
    <m/>
    <m/>
    <m/>
    <m/>
    <m/>
    <m/>
    <m/>
    <m/>
    <m/>
    <m/>
    <m/>
    <m/>
    <m/>
    <m/>
    <m/>
    <m/>
    <m/>
    <m/>
    <m/>
    <m/>
    <m/>
    <m/>
    <m/>
    <m/>
    <m/>
    <m/>
    <m/>
    <m/>
    <m/>
    <m/>
    <m/>
    <m/>
    <m/>
    <m/>
    <m/>
    <m/>
    <m/>
    <m/>
    <m/>
    <x v="0"/>
    <x v="0"/>
    <s v="DUWT0011"/>
    <s v="Bote4d0st9"/>
    <s v="Allocated"/>
    <e v="#N/A"/>
    <e v="#N/A"/>
    <e v="#N/A"/>
    <m/>
    <m/>
    <m/>
    <m/>
    <m/>
    <n v="5064"/>
    <n v="10119"/>
  </r>
  <r>
    <n v="462338520"/>
    <s v="SANDHYA YUVRAJ ISAVE"/>
    <m/>
    <x v="2"/>
    <m/>
    <m/>
    <m/>
    <m/>
    <n v="3753"/>
    <n v="11158"/>
    <n v="4183"/>
    <n v="14911"/>
    <x v="3"/>
    <x v="1"/>
    <x v="1"/>
    <x v="12"/>
    <n v="24405"/>
    <n v="531"/>
    <n v="0"/>
    <n v="2893"/>
    <s v="FLOW"/>
    <n v="0.1497570015463538"/>
    <n v="7.8162619814240459E-3"/>
    <x v="1"/>
    <s v="NC"/>
    <s v="NC"/>
    <s v="NC"/>
    <s v="Add not found"/>
    <m/>
    <s v="CNVANA"/>
    <m/>
    <s v="ELG"/>
    <m/>
    <s v="MULSHI "/>
    <m/>
    <m/>
    <m/>
    <n v="11158"/>
    <n v="24405"/>
    <n v="87"/>
    <n v="116"/>
    <s v="FLOW"/>
    <m/>
    <m/>
    <m/>
    <m/>
    <s v="REGULAR"/>
    <s v="MH14LM4260"/>
    <s v="HONDA ACTIVA DLX"/>
    <d v="2024-03-26T00:00:00"/>
    <n v="30"/>
    <x v="0"/>
    <x v="0"/>
    <m/>
    <m/>
    <m/>
    <m/>
    <n v="1"/>
    <m/>
    <m/>
    <m/>
    <m/>
    <m/>
    <m/>
    <m/>
    <m/>
    <m/>
    <m/>
    <m/>
    <m/>
    <m/>
    <m/>
    <m/>
    <m/>
    <m/>
    <m/>
    <m/>
    <m/>
    <m/>
    <m/>
    <m/>
    <m/>
    <m/>
    <m/>
    <m/>
    <m/>
    <m/>
    <m/>
    <m/>
    <m/>
    <m/>
    <m/>
    <m/>
    <m/>
    <m/>
    <m/>
    <n v="2"/>
    <m/>
    <m/>
    <m/>
    <m/>
    <m/>
    <m/>
    <m/>
    <m/>
    <m/>
    <m/>
    <m/>
    <m/>
    <m/>
    <m/>
    <m/>
    <m/>
    <m/>
    <m/>
    <m/>
    <m/>
    <m/>
    <m/>
    <m/>
    <m/>
    <m/>
    <m/>
    <m/>
    <m/>
    <m/>
    <m/>
    <m/>
    <m/>
    <m/>
    <m/>
    <m/>
    <m/>
    <m/>
    <m/>
    <m/>
    <m/>
    <m/>
    <m/>
    <m/>
    <m/>
    <m/>
    <m/>
    <m/>
    <m/>
    <m/>
    <m/>
    <x v="1"/>
    <x v="0"/>
    <s v="DUWT0030"/>
    <s v="AoX3q6qHEc"/>
    <s v="Allocated"/>
    <s v="Address Not Found (NC_ANF)"/>
    <s v="Address not found "/>
    <d v="2026-07-02T00:00:00"/>
    <m/>
    <m/>
    <m/>
    <m/>
    <m/>
    <n v="4183"/>
    <n v="14911"/>
  </r>
  <r>
    <n v="461279153"/>
    <s v="UJWALA SATISH MANE"/>
    <m/>
    <x v="2"/>
    <m/>
    <m/>
    <m/>
    <m/>
    <n v="3281"/>
    <n v="2874.45"/>
    <n v="2874.45"/>
    <n v="6155.45"/>
    <x v="0"/>
    <x v="1"/>
    <x v="1"/>
    <x v="12"/>
    <n v="24403.45"/>
    <n v="0"/>
    <n v="0"/>
    <n v="900"/>
    <s v="27.06.26"/>
    <n v="3.5303591764275138E-2"/>
    <n v="1.2853226125390485E-3"/>
    <x v="0"/>
    <s v="MPTP"/>
    <s v="NC"/>
    <s v="MPTP"/>
    <s v="Add not found"/>
    <n v="31"/>
    <s v="CAVNA"/>
    <m/>
    <s v="-"/>
    <m/>
    <s v="PUNWALE"/>
    <m/>
    <m/>
    <m/>
    <n v="3774.45"/>
    <n v="24403.45"/>
    <n v="26"/>
    <n v="55"/>
    <s v="FLOW"/>
    <m/>
    <m/>
    <m/>
    <m/>
    <s v="REGULAR"/>
    <s v="MH14LG6760"/>
    <s v="TVS SCOOTY ZEST"/>
    <d v="2023-12-28T00:00:00"/>
    <n v="36"/>
    <x v="1"/>
    <x v="0"/>
    <m/>
    <m/>
    <m/>
    <m/>
    <m/>
    <m/>
    <m/>
    <m/>
    <m/>
    <m/>
    <m/>
    <m/>
    <m/>
    <m/>
    <m/>
    <m/>
    <m/>
    <m/>
    <m/>
    <m/>
    <m/>
    <m/>
    <m/>
    <m/>
    <m/>
    <m/>
    <m/>
    <m/>
    <m/>
    <m/>
    <m/>
    <n v="1"/>
    <m/>
    <m/>
    <m/>
    <m/>
    <m/>
    <m/>
    <m/>
    <m/>
    <m/>
    <m/>
    <m/>
    <m/>
    <m/>
    <m/>
    <m/>
    <m/>
    <m/>
    <m/>
    <m/>
    <m/>
    <m/>
    <m/>
    <m/>
    <m/>
    <m/>
    <m/>
    <m/>
    <m/>
    <m/>
    <m/>
    <m/>
    <m/>
    <m/>
    <m/>
    <m/>
    <m/>
    <m/>
    <m/>
    <m/>
    <m/>
    <m/>
    <m/>
    <m/>
    <m/>
    <m/>
    <m/>
    <m/>
    <m/>
    <m/>
    <m/>
    <m/>
    <m/>
    <m/>
    <m/>
    <m/>
    <m/>
    <m/>
    <m/>
    <m/>
    <m/>
    <m/>
    <m/>
    <x v="0"/>
    <x v="0"/>
    <s v="DUWT0030"/>
    <m/>
    <m/>
    <m/>
    <m/>
    <m/>
    <m/>
    <m/>
    <m/>
    <m/>
    <m/>
    <n v="2874.45"/>
    <n v="6155.45"/>
  </r>
  <r>
    <n v="459484458"/>
    <s v="ARBAJ ALTAF SHAIKH"/>
    <m/>
    <x v="2"/>
    <m/>
    <m/>
    <m/>
    <m/>
    <n v="2915"/>
    <n v="17489"/>
    <n v="3589"/>
    <n v="20404"/>
    <x v="5"/>
    <x v="1"/>
    <x v="1"/>
    <x v="9"/>
    <n v="24318"/>
    <n v="675"/>
    <n v="0"/>
    <n v="3150"/>
    <s v="FLOW"/>
    <n v="4.1877834617339516E-2"/>
    <n v="1.0629455059205583E-2"/>
    <x v="1"/>
    <s v="NC"/>
    <s v="NC"/>
    <s v="NC"/>
    <s v="Shifted"/>
    <m/>
    <s v="CNVANA"/>
    <m/>
    <s v="ELG"/>
    <m/>
    <s v="TALEGAON DHAMDHERE"/>
    <m/>
    <m/>
    <m/>
    <n v="17489"/>
    <n v="24318"/>
    <n v="177"/>
    <n v="206"/>
    <s v="FLOW"/>
    <m/>
    <m/>
    <m/>
    <m/>
    <s v="NPA"/>
    <s v="MH12VU2754"/>
    <s v="SUP SPLENDOR XTEC DISC"/>
    <d v="2023-08-21T00:00:00"/>
    <n v="36"/>
    <x v="0"/>
    <x v="0"/>
    <m/>
    <m/>
    <m/>
    <m/>
    <m/>
    <m/>
    <m/>
    <n v="1"/>
    <m/>
    <m/>
    <m/>
    <m/>
    <m/>
    <m/>
    <m/>
    <m/>
    <m/>
    <m/>
    <m/>
    <m/>
    <m/>
    <m/>
    <m/>
    <m/>
    <m/>
    <m/>
    <m/>
    <m/>
    <m/>
    <m/>
    <m/>
    <m/>
    <m/>
    <m/>
    <m/>
    <m/>
    <m/>
    <m/>
    <m/>
    <m/>
    <m/>
    <m/>
    <m/>
    <m/>
    <m/>
    <m/>
    <m/>
    <m/>
    <m/>
    <m/>
    <m/>
    <m/>
    <m/>
    <m/>
    <m/>
    <m/>
    <m/>
    <m/>
    <m/>
    <m/>
    <m/>
    <m/>
    <m/>
    <m/>
    <m/>
    <m/>
    <m/>
    <m/>
    <m/>
    <m/>
    <m/>
    <m/>
    <m/>
    <m/>
    <m/>
    <m/>
    <m/>
    <m/>
    <m/>
    <m/>
    <m/>
    <m/>
    <m/>
    <m/>
    <m/>
    <m/>
    <m/>
    <m/>
    <m/>
    <m/>
    <m/>
    <m/>
    <m/>
    <m/>
    <x v="0"/>
    <x v="0"/>
    <s v="ZBHT0024"/>
    <s v="kPakB_dCL9Om"/>
    <s v="Allocated"/>
    <s v="Shifted (NC_SFTD)"/>
    <s v="Customer shifted "/>
    <d v="2026-07-03T00:00:00"/>
    <m/>
    <m/>
    <m/>
    <m/>
    <m/>
    <n v="3589"/>
    <n v="20404"/>
  </r>
  <r>
    <n v="461195835"/>
    <s v="AARTI DEVI"/>
    <s v="ONLINE"/>
    <x v="15"/>
    <n v="3300"/>
    <m/>
    <m/>
    <m/>
    <n v="3202"/>
    <n v="3193.24"/>
    <n v="3275.24"/>
    <n v="3095.24"/>
    <x v="0"/>
    <x v="0"/>
    <x v="0"/>
    <x v="12"/>
    <n v="23815"/>
    <n v="82"/>
    <n v="0"/>
    <n v="6750"/>
    <s v="27.06.26"/>
    <n v="3.4452302353405455E-2"/>
    <n v="1.2543291222190894E-3"/>
    <x v="0"/>
    <s v="PTP"/>
    <s v="PTP"/>
    <s v="PTP"/>
    <m/>
    <n v="25"/>
    <s v="CAVA"/>
    <m/>
    <s v="-"/>
    <m/>
    <s v="MARUNJI"/>
    <m/>
    <m/>
    <m/>
    <n v="3193.24"/>
    <n v="23815"/>
    <n v="26"/>
    <n v="25"/>
    <s v="STABLE"/>
    <m/>
    <m/>
    <m/>
    <m/>
    <s v="REGULAR"/>
    <s v="MH14LG2843"/>
    <s v="HF DELUXE DRS C I3S FI"/>
    <d v="2023-12-21T00:00:00"/>
    <n v="36"/>
    <x v="0"/>
    <x v="0"/>
    <m/>
    <m/>
    <m/>
    <m/>
    <m/>
    <m/>
    <m/>
    <n v="1"/>
    <m/>
    <m/>
    <m/>
    <m/>
    <m/>
    <m/>
    <m/>
    <m/>
    <m/>
    <m/>
    <m/>
    <m/>
    <m/>
    <m/>
    <m/>
    <m/>
    <m/>
    <m/>
    <m/>
    <m/>
    <m/>
    <m/>
    <m/>
    <m/>
    <m/>
    <m/>
    <m/>
    <m/>
    <m/>
    <m/>
    <m/>
    <m/>
    <m/>
    <m/>
    <m/>
    <m/>
    <m/>
    <m/>
    <m/>
    <m/>
    <m/>
    <m/>
    <m/>
    <m/>
    <m/>
    <m/>
    <m/>
    <m/>
    <m/>
    <m/>
    <m/>
    <m/>
    <m/>
    <m/>
    <m/>
    <m/>
    <m/>
    <m/>
    <m/>
    <m/>
    <m/>
    <m/>
    <m/>
    <m/>
    <m/>
    <m/>
    <m/>
    <m/>
    <m/>
    <m/>
    <m/>
    <m/>
    <m/>
    <m/>
    <m/>
    <m/>
    <m/>
    <m/>
    <m/>
    <m/>
    <m/>
    <m/>
    <m/>
    <m/>
    <m/>
    <m/>
    <x v="0"/>
    <x v="0"/>
    <s v="DUWT0030"/>
    <s v="A6YkBumV_NIm"/>
    <s v="Allocated"/>
    <s v="Door Locked (NC_DL)"/>
    <s v="Door lock "/>
    <d v="2026-07-03T00:00:00"/>
    <m/>
    <m/>
    <m/>
    <m/>
    <m/>
    <n v="3275.24"/>
    <n v="6395.24"/>
  </r>
  <r>
    <n v="460087897"/>
    <s v="DATTATRAY GANPATRAV BALINAWAR"/>
    <s v="COLLECT"/>
    <x v="16"/>
    <n v="70"/>
    <m/>
    <m/>
    <m/>
    <n v="4950"/>
    <n v="4944"/>
    <n v="5012"/>
    <n v="9824"/>
    <x v="0"/>
    <x v="0"/>
    <x v="0"/>
    <x v="9"/>
    <n v="23793.69"/>
    <n v="68"/>
    <n v="0"/>
    <n v="4950"/>
    <s v="12.06.26"/>
    <n v="1.4953168302728867E-2"/>
    <n v="1.2532067307181661E-3"/>
    <x v="0"/>
    <s v="PAID"/>
    <s v="PAID"/>
    <s v="PAID"/>
    <m/>
    <m/>
    <m/>
    <m/>
    <s v="-"/>
    <m/>
    <s v="ALEGAON PAGA"/>
    <m/>
    <m/>
    <m/>
    <n v="9962"/>
    <n v="23793.69"/>
    <n v="26"/>
    <n v="25"/>
    <s v="STABLE"/>
    <m/>
    <m/>
    <m/>
    <m/>
    <s v="REGULAR"/>
    <s v="MH12VY4771"/>
    <s v="HONDA UNICORN 160 BSVI"/>
    <d v="2023-10-11T00:00:00"/>
    <n v="36"/>
    <x v="1"/>
    <x v="0"/>
    <m/>
    <m/>
    <m/>
    <m/>
    <m/>
    <m/>
    <m/>
    <m/>
    <m/>
    <m/>
    <m/>
    <m/>
    <m/>
    <m/>
    <m/>
    <m/>
    <m/>
    <m/>
    <m/>
    <m/>
    <m/>
    <m/>
    <m/>
    <m/>
    <m/>
    <m/>
    <m/>
    <m/>
    <m/>
    <m/>
    <m/>
    <m/>
    <m/>
    <m/>
    <m/>
    <m/>
    <m/>
    <m/>
    <m/>
    <m/>
    <n v="2"/>
    <m/>
    <m/>
    <m/>
    <m/>
    <m/>
    <m/>
    <m/>
    <m/>
    <m/>
    <m/>
    <m/>
    <m/>
    <m/>
    <m/>
    <m/>
    <m/>
    <m/>
    <m/>
    <m/>
    <m/>
    <m/>
    <m/>
    <m/>
    <m/>
    <m/>
    <m/>
    <m/>
    <m/>
    <m/>
    <m/>
    <m/>
    <m/>
    <m/>
    <m/>
    <m/>
    <m/>
    <m/>
    <m/>
    <m/>
    <m/>
    <m/>
    <m/>
    <m/>
    <m/>
    <m/>
    <m/>
    <m/>
    <m/>
    <m/>
    <m/>
    <m/>
    <m/>
    <m/>
    <x v="3"/>
    <x v="0"/>
    <s v="ZBHT0024"/>
    <m/>
    <m/>
    <m/>
    <m/>
    <m/>
    <m/>
    <m/>
    <m/>
    <m/>
    <m/>
    <n v="5012"/>
    <n v="9894"/>
  </r>
  <r>
    <n v="464290127"/>
    <s v="SANGEETA BALAJI HATAGALE"/>
    <m/>
    <x v="2"/>
    <m/>
    <m/>
    <m/>
    <s v="BANK STABLE 16"/>
    <n v="4969"/>
    <n v="4959"/>
    <n v="4963"/>
    <n v="9928"/>
    <x v="0"/>
    <x v="0"/>
    <x v="1"/>
    <x v="12"/>
    <n v="23714"/>
    <n v="4"/>
    <n v="0"/>
    <n v="2037"/>
    <s v="-"/>
    <n v="3.4306189292826243E-2"/>
    <n v="1.2490094815999786E-3"/>
    <x v="0"/>
    <s v="NC"/>
    <s v="-"/>
    <s v="NC"/>
    <s v="Add not found"/>
    <m/>
    <s v="CNAVNA"/>
    <m/>
    <s v="-"/>
    <m/>
    <s v="WAKAD"/>
    <m/>
    <m/>
    <m/>
    <n v="7000"/>
    <n v="23714"/>
    <n v="26"/>
    <n v="25"/>
    <s v="STABLE"/>
    <m/>
    <m/>
    <m/>
    <m/>
    <s v="REGULAR"/>
    <s v="MH26CQ8709"/>
    <s v="HONDA ACTIVA DLX"/>
    <d v="2024-10-11T00:00:00"/>
    <n v="24"/>
    <x v="1"/>
    <x v="0"/>
    <m/>
    <m/>
    <m/>
    <m/>
    <m/>
    <m/>
    <m/>
    <m/>
    <m/>
    <m/>
    <m/>
    <m/>
    <m/>
    <m/>
    <m/>
    <m/>
    <m/>
    <m/>
    <m/>
    <m/>
    <m/>
    <m/>
    <m/>
    <m/>
    <m/>
    <m/>
    <m/>
    <m/>
    <m/>
    <m/>
    <m/>
    <n v="1"/>
    <m/>
    <m/>
    <m/>
    <m/>
    <m/>
    <m/>
    <m/>
    <m/>
    <m/>
    <m/>
    <m/>
    <m/>
    <m/>
    <m/>
    <m/>
    <m/>
    <m/>
    <m/>
    <m/>
    <m/>
    <m/>
    <m/>
    <m/>
    <m/>
    <m/>
    <m/>
    <m/>
    <m/>
    <m/>
    <m/>
    <m/>
    <m/>
    <m/>
    <m/>
    <m/>
    <m/>
    <m/>
    <m/>
    <m/>
    <m/>
    <m/>
    <m/>
    <m/>
    <m/>
    <m/>
    <m/>
    <m/>
    <m/>
    <m/>
    <m/>
    <m/>
    <m/>
    <m/>
    <m/>
    <m/>
    <m/>
    <m/>
    <m/>
    <m/>
    <m/>
    <m/>
    <m/>
    <x v="0"/>
    <x v="0"/>
    <s v="DUWT0030"/>
    <m/>
    <m/>
    <m/>
    <m/>
    <m/>
    <m/>
    <m/>
    <m/>
    <m/>
    <m/>
    <n v="4963"/>
    <n v="9928"/>
  </r>
  <r>
    <n v="454743569"/>
    <s v="ASHWINI RAJU KHUDE"/>
    <m/>
    <x v="2"/>
    <m/>
    <m/>
    <m/>
    <m/>
    <n v="2833"/>
    <n v="16997"/>
    <n v="3534"/>
    <n v="19830"/>
    <x v="5"/>
    <x v="1"/>
    <x v="1"/>
    <x v="16"/>
    <n v="23515.41"/>
    <n v="702"/>
    <n v="0"/>
    <n v="3130"/>
    <s v="FLOW"/>
    <n v="0.16021531090698748"/>
    <n v="1.0278641080425756E-2"/>
    <x v="1"/>
    <s v="RTP"/>
    <s v="RTP"/>
    <s v="RTP"/>
    <s v="Financail problem"/>
    <m/>
    <s v="CAVNA"/>
    <m/>
    <s v="ELG"/>
    <m/>
    <s v="SANGAMWADI"/>
    <m/>
    <m/>
    <m/>
    <n v="16997"/>
    <n v="23515.41"/>
    <n v="177"/>
    <n v="206"/>
    <s v="FLOW"/>
    <m/>
    <m/>
    <m/>
    <m/>
    <s v="NPA"/>
    <s v="MH12UR0998"/>
    <s v="HONDA ACTIVA 6G DLX BS VI"/>
    <d v="2022-09-19T00:00:00"/>
    <n v="48"/>
    <x v="0"/>
    <x v="1"/>
    <m/>
    <m/>
    <m/>
    <m/>
    <m/>
    <m/>
    <m/>
    <m/>
    <m/>
    <m/>
    <n v="1"/>
    <m/>
    <m/>
    <m/>
    <m/>
    <m/>
    <m/>
    <m/>
    <m/>
    <m/>
    <m/>
    <m/>
    <m/>
    <m/>
    <m/>
    <m/>
    <m/>
    <m/>
    <m/>
    <m/>
    <m/>
    <m/>
    <m/>
    <m/>
    <m/>
    <m/>
    <m/>
    <m/>
    <m/>
    <m/>
    <m/>
    <m/>
    <m/>
    <m/>
    <m/>
    <m/>
    <m/>
    <m/>
    <m/>
    <m/>
    <m/>
    <m/>
    <m/>
    <m/>
    <m/>
    <m/>
    <m/>
    <m/>
    <m/>
    <m/>
    <m/>
    <m/>
    <m/>
    <m/>
    <m/>
    <m/>
    <m/>
    <m/>
    <m/>
    <m/>
    <m/>
    <m/>
    <m/>
    <m/>
    <m/>
    <m/>
    <m/>
    <m/>
    <m/>
    <m/>
    <m/>
    <m/>
    <m/>
    <m/>
    <m/>
    <m/>
    <m/>
    <m/>
    <m/>
    <m/>
    <m/>
    <m/>
    <m/>
    <m/>
    <x v="0"/>
    <x v="0"/>
    <s v="DUWT0014"/>
    <s v="kolT9VwbEz"/>
    <s v="Allocated"/>
    <s v="Refuse To Pay (RTP)"/>
    <s v="Customer financial problem "/>
    <d v="2026-07-04T00:00:00"/>
    <m/>
    <m/>
    <m/>
    <s v="VYMO"/>
    <m/>
    <n v="3534"/>
    <n v="19830"/>
  </r>
  <r>
    <n v="461172627"/>
    <s v="ASHWINI YOGESH GAIKWAD"/>
    <s v="ONLINE"/>
    <x v="13"/>
    <n v="850"/>
    <m/>
    <m/>
    <m/>
    <n v="3741"/>
    <n v="2241"/>
    <n v="2309"/>
    <n v="5132"/>
    <x v="0"/>
    <x v="0"/>
    <x v="0"/>
    <x v="9"/>
    <n v="23450.61"/>
    <n v="68"/>
    <n v="0"/>
    <n v="513.21"/>
    <s v="-"/>
    <n v="1.4737559333237367E-2"/>
    <n v="1.235136806920101E-3"/>
    <x v="1"/>
    <s v="RTP"/>
    <s v="-"/>
    <s v="RTP"/>
    <s v="Financail problem"/>
    <n v="26"/>
    <s v="CAVNA"/>
    <m/>
    <s v="-"/>
    <m/>
    <s v="KONDHWAPRUI"/>
    <m/>
    <m/>
    <m/>
    <n v="2241"/>
    <n v="23450.61"/>
    <n v="26"/>
    <n v="55"/>
    <s v="FLOW"/>
    <m/>
    <m/>
    <m/>
    <m/>
    <s v="REGULAR"/>
    <s v="MH12WH1872"/>
    <s v="SPLENDOR PLUS I3S BS6 FI DRUM SELF"/>
    <d v="2023-12-19T00:00:00"/>
    <n v="36"/>
    <x v="0"/>
    <x v="0"/>
    <m/>
    <m/>
    <m/>
    <m/>
    <m/>
    <m/>
    <m/>
    <m/>
    <m/>
    <m/>
    <m/>
    <m/>
    <m/>
    <m/>
    <m/>
    <m/>
    <m/>
    <m/>
    <m/>
    <n v="1"/>
    <m/>
    <m/>
    <n v="1"/>
    <m/>
    <m/>
    <m/>
    <m/>
    <m/>
    <m/>
    <m/>
    <m/>
    <m/>
    <m/>
    <m/>
    <m/>
    <m/>
    <m/>
    <m/>
    <m/>
    <m/>
    <m/>
    <m/>
    <m/>
    <m/>
    <m/>
    <m/>
    <m/>
    <m/>
    <m/>
    <m/>
    <m/>
    <m/>
    <m/>
    <m/>
    <m/>
    <m/>
    <m/>
    <m/>
    <m/>
    <m/>
    <m/>
    <m/>
    <m/>
    <m/>
    <m/>
    <m/>
    <m/>
    <m/>
    <m/>
    <m/>
    <m/>
    <m/>
    <m/>
    <m/>
    <m/>
    <m/>
    <m/>
    <m/>
    <m/>
    <m/>
    <m/>
    <m/>
    <m/>
    <m/>
    <m/>
    <n v="1"/>
    <m/>
    <m/>
    <m/>
    <m/>
    <m/>
    <m/>
    <m/>
    <m/>
    <x v="1"/>
    <x v="0"/>
    <s v="ZBHT0024"/>
    <s v="AP9DJpV86vb"/>
    <s v="Allocated"/>
    <s v="Door Locked (NC_DL)"/>
    <s v="Door lock "/>
    <d v="2026-07-07T00:00:00"/>
    <m/>
    <m/>
    <m/>
    <m/>
    <m/>
    <n v="2309"/>
    <n v="5982"/>
  </r>
  <r>
    <n v="464144514"/>
    <s v="AKSHAY BALASAHEB DHOKALE"/>
    <s v="COLLECT"/>
    <x v="16"/>
    <n v="10580"/>
    <m/>
    <m/>
    <m/>
    <n v="4828"/>
    <n v="4755.76"/>
    <n v="4797.76"/>
    <n v="-996.23999999999978"/>
    <x v="0"/>
    <x v="2"/>
    <x v="0"/>
    <x v="9"/>
    <n v="23044"/>
    <n v="42"/>
    <n v="0"/>
    <n v="450"/>
    <s v="-"/>
    <n v="1.4482024871639666E-2"/>
    <n v="1.2137207765029058E-3"/>
    <x v="2"/>
    <s v="PAID"/>
    <s v="-"/>
    <s v="PAID"/>
    <m/>
    <m/>
    <m/>
    <m/>
    <s v="-"/>
    <m/>
    <s v="KARANDI"/>
    <m/>
    <m/>
    <m/>
    <n v="5247.76"/>
    <n v="23044"/>
    <n v="26"/>
    <n v="0"/>
    <s v="RB"/>
    <m/>
    <m/>
    <m/>
    <m/>
    <s v="REGULAR"/>
    <s v="MH12XG0065"/>
    <s v="SPLENDOR PLUS I3S BS6 FI DRUM SELF"/>
    <d v="2024-09-29T00:00:00"/>
    <n v="24"/>
    <x v="1"/>
    <x v="0"/>
    <m/>
    <m/>
    <m/>
    <m/>
    <m/>
    <m/>
    <m/>
    <m/>
    <m/>
    <m/>
    <m/>
    <m/>
    <m/>
    <m/>
    <m/>
    <m/>
    <m/>
    <m/>
    <m/>
    <m/>
    <m/>
    <m/>
    <m/>
    <m/>
    <m/>
    <m/>
    <m/>
    <m/>
    <m/>
    <m/>
    <m/>
    <m/>
    <m/>
    <m/>
    <n v="1"/>
    <m/>
    <m/>
    <m/>
    <m/>
    <m/>
    <n v="4"/>
    <m/>
    <m/>
    <m/>
    <m/>
    <m/>
    <m/>
    <m/>
    <m/>
    <m/>
    <m/>
    <m/>
    <m/>
    <m/>
    <m/>
    <m/>
    <m/>
    <m/>
    <m/>
    <m/>
    <m/>
    <m/>
    <m/>
    <m/>
    <m/>
    <m/>
    <m/>
    <m/>
    <m/>
    <m/>
    <m/>
    <m/>
    <m/>
    <m/>
    <m/>
    <m/>
    <m/>
    <m/>
    <m/>
    <m/>
    <m/>
    <m/>
    <m/>
    <m/>
    <m/>
    <m/>
    <m/>
    <m/>
    <m/>
    <m/>
    <m/>
    <m/>
    <m/>
    <m/>
    <x v="9"/>
    <x v="0"/>
    <s v="ZBHT0024"/>
    <m/>
    <m/>
    <m/>
    <m/>
    <m/>
    <m/>
    <m/>
    <m/>
    <m/>
    <m/>
    <n v="4797.76"/>
    <n v="9583.76"/>
  </r>
  <r>
    <n v="460587311"/>
    <s v="VIKAS KESHAV TIKONE"/>
    <s v="ONLINE"/>
    <x v="22"/>
    <n v="4114"/>
    <m/>
    <m/>
    <m/>
    <n v="4031"/>
    <n v="4028.5"/>
    <n v="4106.5"/>
    <n v="3945.5"/>
    <x v="0"/>
    <x v="0"/>
    <x v="0"/>
    <x v="8"/>
    <n v="23032.09"/>
    <n v="78"/>
    <n v="0"/>
    <n v="3022.8"/>
    <s v="20.06.26"/>
    <n v="2.3759087916193879E-2"/>
    <n v="1.2130934802675234E-3"/>
    <x v="0"/>
    <s v="PTP"/>
    <s v="PTP"/>
    <s v="PTP"/>
    <m/>
    <m/>
    <m/>
    <m/>
    <s v="ELG"/>
    <m/>
    <s v="VEHERGAON"/>
    <m/>
    <m/>
    <m/>
    <n v="4028.5"/>
    <n v="23032.09"/>
    <n v="26"/>
    <n v="25"/>
    <s v="STABLE"/>
    <m/>
    <m/>
    <m/>
    <m/>
    <s v="NPA"/>
    <s v="MH14LF8117"/>
    <s v="HONDA ACTIVA 125 SMART"/>
    <d v="2023-11-10T00:00:00"/>
    <n v="36"/>
    <x v="0"/>
    <x v="1"/>
    <m/>
    <m/>
    <m/>
    <m/>
    <m/>
    <m/>
    <m/>
    <m/>
    <m/>
    <m/>
    <n v="1"/>
    <m/>
    <m/>
    <m/>
    <m/>
    <m/>
    <m/>
    <m/>
    <m/>
    <m/>
    <m/>
    <m/>
    <m/>
    <m/>
    <m/>
    <m/>
    <m/>
    <m/>
    <m/>
    <m/>
    <m/>
    <m/>
    <m/>
    <m/>
    <m/>
    <m/>
    <m/>
    <m/>
    <m/>
    <m/>
    <m/>
    <m/>
    <m/>
    <m/>
    <m/>
    <m/>
    <m/>
    <m/>
    <m/>
    <m/>
    <m/>
    <m/>
    <m/>
    <m/>
    <m/>
    <m/>
    <m/>
    <m/>
    <m/>
    <m/>
    <m/>
    <m/>
    <m/>
    <m/>
    <m/>
    <m/>
    <m/>
    <m/>
    <m/>
    <m/>
    <m/>
    <m/>
    <m/>
    <m/>
    <m/>
    <m/>
    <m/>
    <m/>
    <m/>
    <m/>
    <m/>
    <m/>
    <m/>
    <m/>
    <m/>
    <m/>
    <m/>
    <m/>
    <m/>
    <m/>
    <m/>
    <m/>
    <m/>
    <m/>
    <x v="0"/>
    <x v="0"/>
    <s v="ZBHT0013"/>
    <s v="A6K0DKBTjm"/>
    <s v="Allocated"/>
    <s v="Promise To Pay (PTP)"/>
    <s v="Ptp"/>
    <d v="2026-07-15T00:00:00"/>
    <m/>
    <m/>
    <m/>
    <m/>
    <m/>
    <n v="4106.5"/>
    <n v="8059.5"/>
  </r>
  <r>
    <n v="460234987"/>
    <s v="KALPANA KISAN WAGHMARE"/>
    <m/>
    <x v="2"/>
    <m/>
    <m/>
    <m/>
    <m/>
    <n v="3479"/>
    <n v="6958"/>
    <n v="3546"/>
    <n v="10437"/>
    <x v="1"/>
    <x v="1"/>
    <x v="1"/>
    <x v="6"/>
    <n v="23028"/>
    <n v="67"/>
    <n v="0"/>
    <n v="900"/>
    <s v="FLOW"/>
    <n v="3.4916480122222843E-2"/>
    <n v="4.2816021404173113E-3"/>
    <x v="1"/>
    <s v="NC"/>
    <s v="NC"/>
    <s v="NC"/>
    <s v="Shifted"/>
    <m/>
    <s v="CNAVNA"/>
    <m/>
    <s v="-"/>
    <m/>
    <s v="CHANDAN NAGAR"/>
    <m/>
    <m/>
    <m/>
    <n v="6958"/>
    <n v="23028"/>
    <n v="57"/>
    <n v="86"/>
    <s v="FLOW"/>
    <m/>
    <m/>
    <m/>
    <m/>
    <s v="REGULAR"/>
    <s v="MH12WC1845"/>
    <s v="HONDA DIO DLX BS VI"/>
    <d v="2023-10-21T00:00:00"/>
    <n v="36"/>
    <x v="0"/>
    <x v="1"/>
    <m/>
    <m/>
    <m/>
    <m/>
    <m/>
    <m/>
    <m/>
    <m/>
    <m/>
    <m/>
    <m/>
    <m/>
    <m/>
    <m/>
    <m/>
    <m/>
    <m/>
    <m/>
    <m/>
    <m/>
    <m/>
    <m/>
    <m/>
    <m/>
    <m/>
    <m/>
    <m/>
    <m/>
    <m/>
    <m/>
    <m/>
    <n v="1"/>
    <m/>
    <m/>
    <m/>
    <m/>
    <m/>
    <m/>
    <m/>
    <m/>
    <m/>
    <m/>
    <m/>
    <m/>
    <m/>
    <m/>
    <m/>
    <m/>
    <m/>
    <m/>
    <m/>
    <m/>
    <m/>
    <m/>
    <m/>
    <m/>
    <m/>
    <m/>
    <m/>
    <m/>
    <m/>
    <m/>
    <m/>
    <m/>
    <m/>
    <m/>
    <m/>
    <m/>
    <m/>
    <m/>
    <m/>
    <m/>
    <m/>
    <m/>
    <m/>
    <m/>
    <m/>
    <m/>
    <m/>
    <m/>
    <m/>
    <m/>
    <m/>
    <m/>
    <m/>
    <m/>
    <m/>
    <m/>
    <m/>
    <m/>
    <m/>
    <m/>
    <m/>
    <m/>
    <x v="0"/>
    <x v="0"/>
    <s v="ZBHT0012"/>
    <s v="kPPMRsd48S"/>
    <s v="Allocated"/>
    <e v="#N/A"/>
    <e v="#N/A"/>
    <e v="#N/A"/>
    <m/>
    <m/>
    <m/>
    <s v="VYMO"/>
    <m/>
    <n v="3546"/>
    <n v="10437"/>
  </r>
  <r>
    <n v="464448758"/>
    <s v="LAXMAN DASHRATH MANE"/>
    <m/>
    <x v="2"/>
    <m/>
    <m/>
    <m/>
    <m/>
    <n v="3489"/>
    <n v="6978"/>
    <n v="3599"/>
    <n v="10467"/>
    <x v="1"/>
    <x v="1"/>
    <x v="1"/>
    <x v="12"/>
    <n v="22956"/>
    <n v="110"/>
    <n v="0"/>
    <n v="900.43"/>
    <s v="FLOW"/>
    <n v="6.028927823102706E-2"/>
    <n v="4.2682151613435727E-3"/>
    <x v="0"/>
    <s v="MPTP"/>
    <s v="NC"/>
    <s v="MPTP"/>
    <s v="Shifted"/>
    <n v="28"/>
    <s v="CAVNA"/>
    <m/>
    <s v="-"/>
    <m/>
    <s v="HINJEWADI"/>
    <m/>
    <m/>
    <m/>
    <n v="6978"/>
    <n v="22956"/>
    <n v="57"/>
    <n v="86"/>
    <s v="FLOW"/>
    <m/>
    <m/>
    <m/>
    <m/>
    <s v="REGULAR"/>
    <s v="MH14LZ6618"/>
    <s v="HONDA SHINE DISC BSVI"/>
    <d v="2024-10-26T00:00:00"/>
    <n v="24"/>
    <x v="0"/>
    <x v="0"/>
    <m/>
    <m/>
    <m/>
    <m/>
    <m/>
    <m/>
    <m/>
    <m/>
    <m/>
    <m/>
    <m/>
    <m/>
    <m/>
    <m/>
    <m/>
    <m/>
    <m/>
    <m/>
    <m/>
    <m/>
    <m/>
    <m/>
    <m/>
    <m/>
    <m/>
    <m/>
    <m/>
    <m/>
    <m/>
    <m/>
    <m/>
    <m/>
    <m/>
    <m/>
    <n v="1"/>
    <m/>
    <m/>
    <m/>
    <m/>
    <m/>
    <m/>
    <m/>
    <m/>
    <n v="2"/>
    <m/>
    <m/>
    <m/>
    <m/>
    <m/>
    <m/>
    <m/>
    <m/>
    <m/>
    <m/>
    <m/>
    <m/>
    <m/>
    <m/>
    <m/>
    <m/>
    <m/>
    <m/>
    <m/>
    <m/>
    <m/>
    <m/>
    <m/>
    <m/>
    <m/>
    <m/>
    <m/>
    <m/>
    <m/>
    <m/>
    <m/>
    <m/>
    <m/>
    <m/>
    <m/>
    <m/>
    <m/>
    <m/>
    <m/>
    <m/>
    <m/>
    <m/>
    <m/>
    <m/>
    <m/>
    <m/>
    <m/>
    <m/>
    <m/>
    <m/>
    <x v="1"/>
    <x v="0"/>
    <s v="DUWT0030"/>
    <s v="BPYeuxZ8b7"/>
    <s v="Allocated"/>
    <e v="#N/A"/>
    <e v="#N/A"/>
    <e v="#N/A"/>
    <m/>
    <m/>
    <m/>
    <m/>
    <m/>
    <n v="3599"/>
    <n v="10467"/>
  </r>
  <r>
    <n v="462841404"/>
    <s v="KADAM AAKASH TUKARAM"/>
    <m/>
    <x v="2"/>
    <m/>
    <m/>
    <m/>
    <m/>
    <n v="11637"/>
    <n v="23274"/>
    <n v="461"/>
    <n v="34911"/>
    <x v="3"/>
    <x v="1"/>
    <x v="1"/>
    <x v="11"/>
    <n v="22860"/>
    <n v="461"/>
    <n v="0"/>
    <n v="900"/>
    <s v="FLOW"/>
    <n v="0.40014703565614662"/>
    <n v="7.3214402333683136E-3"/>
    <x v="1"/>
    <s v="RTP"/>
    <s v="RTP"/>
    <s v="RTP"/>
    <m/>
    <m/>
    <m/>
    <m/>
    <s v="ELG"/>
    <m/>
    <s v="RAJGURU NAGAR"/>
    <m/>
    <m/>
    <m/>
    <n v="23274"/>
    <n v="22860"/>
    <n v="87"/>
    <n v="116"/>
    <s v="FLOW"/>
    <m/>
    <m/>
    <m/>
    <m/>
    <s v="REGULAR"/>
    <s v="MH14LN5931"/>
    <s v="CLASSIC 350 DARK GUNMETAL GREY"/>
    <d v="2024-05-09T00:00:00"/>
    <n v="24"/>
    <x v="0"/>
    <x v="0"/>
    <m/>
    <m/>
    <m/>
    <m/>
    <m/>
    <m/>
    <m/>
    <n v="1"/>
    <m/>
    <m/>
    <m/>
    <m/>
    <m/>
    <m/>
    <m/>
    <m/>
    <m/>
    <m/>
    <m/>
    <m/>
    <m/>
    <m/>
    <m/>
    <m/>
    <m/>
    <m/>
    <m/>
    <m/>
    <m/>
    <m/>
    <m/>
    <m/>
    <m/>
    <m/>
    <m/>
    <m/>
    <m/>
    <m/>
    <m/>
    <m/>
    <m/>
    <m/>
    <m/>
    <m/>
    <m/>
    <m/>
    <m/>
    <m/>
    <m/>
    <m/>
    <m/>
    <m/>
    <m/>
    <m/>
    <m/>
    <m/>
    <m/>
    <m/>
    <m/>
    <m/>
    <m/>
    <m/>
    <m/>
    <m/>
    <m/>
    <m/>
    <m/>
    <m/>
    <m/>
    <m/>
    <m/>
    <m/>
    <m/>
    <m/>
    <m/>
    <m/>
    <m/>
    <m/>
    <m/>
    <m/>
    <m/>
    <m/>
    <m/>
    <m/>
    <m/>
    <m/>
    <m/>
    <m/>
    <m/>
    <m/>
    <m/>
    <m/>
    <m/>
    <m/>
    <x v="0"/>
    <x v="0"/>
    <s v="ZBHT0010"/>
    <s v="A6p6l0c3rzc"/>
    <s v="Allocated"/>
    <s v="Door Locked (NC_DL)"/>
    <s v="Door lock "/>
    <d v="2026-07-03T00:00:00"/>
    <m/>
    <m/>
    <m/>
    <m/>
    <m/>
    <n v="461"/>
    <n v="34911"/>
  </r>
  <r>
    <n v="460384052"/>
    <s v="AJAY BAJIRAO MAKAR"/>
    <s v="ONLINE"/>
    <x v="22"/>
    <n v="4100"/>
    <m/>
    <m/>
    <m/>
    <n v="3984"/>
    <n v="3785"/>
    <n v="3857"/>
    <n v="3669"/>
    <x v="0"/>
    <x v="0"/>
    <x v="0"/>
    <x v="13"/>
    <n v="22700"/>
    <n v="72"/>
    <n v="0"/>
    <n v="6750"/>
    <s v="23.06.26"/>
    <n v="1.956260716398359E-2"/>
    <n v="1.1956023965724683E-3"/>
    <x v="0"/>
    <s v="PTP"/>
    <s v="PTP"/>
    <s v="PTP"/>
    <m/>
    <n v="26"/>
    <s v="CAVA"/>
    <m/>
    <s v="-"/>
    <m/>
    <s v="DHAYARI"/>
    <m/>
    <m/>
    <m/>
    <n v="3785"/>
    <n v="22700"/>
    <n v="26"/>
    <n v="25"/>
    <s v="STABLE"/>
    <m/>
    <m/>
    <m/>
    <m/>
    <s v="REGULAR"/>
    <s v="MH12WC3681"/>
    <s v="HONDA UNICORN 160 BS6"/>
    <d v="2023-10-30T00:00:00"/>
    <n v="36"/>
    <x v="0"/>
    <x v="1"/>
    <m/>
    <m/>
    <m/>
    <m/>
    <m/>
    <m/>
    <m/>
    <m/>
    <m/>
    <m/>
    <m/>
    <m/>
    <m/>
    <m/>
    <m/>
    <m/>
    <m/>
    <m/>
    <m/>
    <m/>
    <m/>
    <m/>
    <n v="1"/>
    <m/>
    <m/>
    <m/>
    <m/>
    <m/>
    <m/>
    <m/>
    <m/>
    <m/>
    <m/>
    <m/>
    <m/>
    <m/>
    <m/>
    <m/>
    <m/>
    <m/>
    <m/>
    <m/>
    <m/>
    <m/>
    <m/>
    <m/>
    <m/>
    <m/>
    <m/>
    <m/>
    <m/>
    <m/>
    <m/>
    <m/>
    <m/>
    <m/>
    <m/>
    <m/>
    <m/>
    <m/>
    <m/>
    <m/>
    <m/>
    <m/>
    <m/>
    <m/>
    <m/>
    <m/>
    <m/>
    <m/>
    <m/>
    <m/>
    <m/>
    <m/>
    <m/>
    <m/>
    <m/>
    <m/>
    <m/>
    <m/>
    <m/>
    <m/>
    <m/>
    <m/>
    <m/>
    <m/>
    <m/>
    <m/>
    <m/>
    <m/>
    <m/>
    <m/>
    <m/>
    <m/>
    <x v="0"/>
    <x v="0"/>
    <s v="DUWT0031"/>
    <s v="B2_3nrmC_7"/>
    <s v="Allocated"/>
    <s v="Left Message (LMCB)"/>
    <s v="Left message customer mother "/>
    <d v="2026-07-08T00:00:00"/>
    <m/>
    <m/>
    <m/>
    <m/>
    <m/>
    <n v="3857"/>
    <n v="7769"/>
  </r>
  <r>
    <n v="464296005"/>
    <s v="PRATHAMESH NITIN MINDHE"/>
    <s v="ONLINE"/>
    <x v="31"/>
    <n v="4900"/>
    <m/>
    <m/>
    <s v="BANK RB 08"/>
    <n v="4768"/>
    <n v="4345"/>
    <n v="4447"/>
    <n v="4213"/>
    <x v="0"/>
    <x v="2"/>
    <x v="0"/>
    <x v="10"/>
    <n v="22690"/>
    <n v="102"/>
    <n v="0"/>
    <n v="2250"/>
    <s v="25.06.26"/>
    <n v="1.6118501231996221E-2"/>
    <n v="1.1950756994814672E-3"/>
    <x v="2"/>
    <s v="PAID"/>
    <s v="BPTP"/>
    <s v="PAID"/>
    <m/>
    <m/>
    <s v="CAVA"/>
    <m/>
    <s v="-"/>
    <m/>
    <s v="SHIROLI"/>
    <m/>
    <m/>
    <m/>
    <n v="6697"/>
    <n v="22690"/>
    <n v="26"/>
    <n v="0"/>
    <s v="RB"/>
    <m/>
    <m/>
    <m/>
    <m/>
    <s v="-"/>
    <s v="MH14LW5147"/>
    <s v="ACCESS SPL ED DISC CBS BT BSVI"/>
    <d v="2024-10-12T00:00:00"/>
    <n v="24"/>
    <x v="2"/>
    <x v="0"/>
    <m/>
    <m/>
    <m/>
    <m/>
    <m/>
    <m/>
    <m/>
    <m/>
    <m/>
    <m/>
    <m/>
    <m/>
    <m/>
    <m/>
    <m/>
    <m/>
    <m/>
    <m/>
    <m/>
    <m/>
    <m/>
    <m/>
    <m/>
    <m/>
    <m/>
    <m/>
    <m/>
    <m/>
    <m/>
    <m/>
    <m/>
    <m/>
    <m/>
    <m/>
    <m/>
    <m/>
    <m/>
    <m/>
    <m/>
    <m/>
    <m/>
    <m/>
    <m/>
    <m/>
    <m/>
    <m/>
    <m/>
    <m/>
    <m/>
    <m/>
    <m/>
    <m/>
    <m/>
    <m/>
    <m/>
    <m/>
    <m/>
    <m/>
    <m/>
    <m/>
    <m/>
    <m/>
    <m/>
    <m/>
    <m/>
    <m/>
    <m/>
    <m/>
    <m/>
    <m/>
    <m/>
    <m/>
    <m/>
    <m/>
    <m/>
    <m/>
    <m/>
    <m/>
    <m/>
    <m/>
    <m/>
    <m/>
    <m/>
    <m/>
    <m/>
    <m/>
    <m/>
    <m/>
    <m/>
    <m/>
    <m/>
    <m/>
    <m/>
    <m/>
    <x v="5"/>
    <x v="1"/>
    <s v="ZBHT0021"/>
    <e v="#N/A"/>
    <s v="Allocated"/>
    <e v="#N/A"/>
    <e v="#N/A"/>
    <e v="#N/A"/>
    <m/>
    <m/>
    <m/>
    <m/>
    <m/>
    <n v="4447"/>
    <n v="9113"/>
  </r>
  <r>
    <n v="463200237"/>
    <s v="ROSHAN MAHADEV HERODE"/>
    <s v="COLLECT"/>
    <x v="0"/>
    <n v="3700"/>
    <m/>
    <m/>
    <m/>
    <n v="3523"/>
    <n v="2854"/>
    <n v="2922"/>
    <n v="2677"/>
    <x v="0"/>
    <x v="0"/>
    <x v="0"/>
    <x v="12"/>
    <n v="22641"/>
    <n v="68"/>
    <n v="0"/>
    <n v="5900"/>
    <s v="24.06.26"/>
    <n v="3.2753918857167878E-2"/>
    <n v="1.1924948837355618E-3"/>
    <x v="0"/>
    <s v="PTP"/>
    <s v="PTP"/>
    <s v="PTP"/>
    <m/>
    <n v="16"/>
    <s v="CAVA"/>
    <m/>
    <s v="-"/>
    <m/>
    <s v="HINJEWADI"/>
    <m/>
    <m/>
    <m/>
    <n v="2854"/>
    <n v="22641"/>
    <n v="26"/>
    <n v="25"/>
    <s v="STABLE"/>
    <m/>
    <m/>
    <m/>
    <m/>
    <m/>
    <s v="MH28BY5773"/>
    <s v="SPLENDOR PLUS DRS CAST FI BLACK"/>
    <d v="2024-06-13T00:00:00"/>
    <n v="30"/>
    <x v="1"/>
    <x v="0"/>
    <m/>
    <m/>
    <m/>
    <m/>
    <m/>
    <m/>
    <m/>
    <m/>
    <m/>
    <m/>
    <m/>
    <m/>
    <m/>
    <m/>
    <m/>
    <m/>
    <m/>
    <m/>
    <m/>
    <m/>
    <m/>
    <m/>
    <m/>
    <m/>
    <m/>
    <m/>
    <m/>
    <m/>
    <m/>
    <m/>
    <m/>
    <m/>
    <m/>
    <m/>
    <n v="1"/>
    <m/>
    <m/>
    <m/>
    <m/>
    <m/>
    <m/>
    <m/>
    <m/>
    <m/>
    <m/>
    <m/>
    <m/>
    <m/>
    <m/>
    <m/>
    <m/>
    <m/>
    <m/>
    <m/>
    <m/>
    <m/>
    <m/>
    <m/>
    <m/>
    <m/>
    <m/>
    <m/>
    <m/>
    <m/>
    <m/>
    <m/>
    <m/>
    <m/>
    <m/>
    <m/>
    <m/>
    <m/>
    <m/>
    <m/>
    <m/>
    <m/>
    <m/>
    <m/>
    <m/>
    <m/>
    <m/>
    <m/>
    <m/>
    <m/>
    <m/>
    <m/>
    <m/>
    <m/>
    <m/>
    <m/>
    <m/>
    <m/>
    <m/>
    <m/>
    <x v="0"/>
    <x v="0"/>
    <s v="DUWT0030"/>
    <m/>
    <m/>
    <m/>
    <m/>
    <m/>
    <m/>
    <m/>
    <m/>
    <m/>
    <m/>
    <n v="2922"/>
    <n v="6377"/>
  </r>
  <r>
    <n v="456351377"/>
    <s v="KANIJA BEE RAHIM SHAH"/>
    <s v="COLLECT"/>
    <x v="22"/>
    <n v="3100"/>
    <m/>
    <m/>
    <m/>
    <n v="3030"/>
    <n v="2995"/>
    <n v="3045"/>
    <n v="2925"/>
    <x v="0"/>
    <x v="0"/>
    <x v="0"/>
    <x v="2"/>
    <n v="22538.26"/>
    <n v="50"/>
    <n v="0"/>
    <n v="6680"/>
    <s v="25.06.26"/>
    <n v="2.4352216156844526E-2"/>
    <n v="1.1870835978226165E-3"/>
    <x v="0"/>
    <s v="PTP"/>
    <s v="PTP"/>
    <s v="PTP"/>
    <m/>
    <n v="22"/>
    <s v="CAVA"/>
    <m/>
    <s v="-"/>
    <m/>
    <s v="DAPODI"/>
    <m/>
    <m/>
    <m/>
    <n v="2995"/>
    <n v="22538.26"/>
    <n v="26"/>
    <n v="55"/>
    <s v="FLOW"/>
    <m/>
    <m/>
    <m/>
    <m/>
    <s v="NPA"/>
    <s v="MH28BT3148"/>
    <s v="HONDA SHINE DISC BSVI"/>
    <d v="2023-01-12T00:00:00"/>
    <n v="48"/>
    <x v="0"/>
    <x v="1"/>
    <m/>
    <m/>
    <m/>
    <m/>
    <m/>
    <m/>
    <m/>
    <m/>
    <m/>
    <m/>
    <n v="2"/>
    <m/>
    <m/>
    <m/>
    <m/>
    <m/>
    <m/>
    <m/>
    <m/>
    <m/>
    <m/>
    <m/>
    <m/>
    <m/>
    <m/>
    <m/>
    <m/>
    <m/>
    <m/>
    <m/>
    <m/>
    <m/>
    <m/>
    <m/>
    <m/>
    <m/>
    <m/>
    <m/>
    <m/>
    <m/>
    <m/>
    <m/>
    <m/>
    <m/>
    <m/>
    <m/>
    <m/>
    <m/>
    <m/>
    <m/>
    <m/>
    <m/>
    <m/>
    <m/>
    <m/>
    <m/>
    <m/>
    <m/>
    <m/>
    <m/>
    <m/>
    <m/>
    <m/>
    <m/>
    <m/>
    <m/>
    <m/>
    <n v="1"/>
    <m/>
    <m/>
    <m/>
    <m/>
    <m/>
    <m/>
    <m/>
    <m/>
    <m/>
    <m/>
    <m/>
    <m/>
    <m/>
    <m/>
    <n v="1"/>
    <m/>
    <m/>
    <n v="2"/>
    <m/>
    <m/>
    <m/>
    <m/>
    <m/>
    <m/>
    <m/>
    <m/>
    <x v="6"/>
    <x v="0"/>
    <s v="ZBHT0009"/>
    <s v="APAbn8svpZ7"/>
    <s v="Allocated"/>
    <s v="Promise To Pay (PTP)"/>
    <s v="Customer promise pay online 3050 on 09/07"/>
    <d v="2026-07-10T00:00:00"/>
    <m/>
    <m/>
    <m/>
    <m/>
    <m/>
    <n v="3045"/>
    <n v="6025"/>
  </r>
  <r>
    <n v="464267425"/>
    <s v="NARENDRA RAJESH JADHAV"/>
    <s v="ONLINE"/>
    <x v="16"/>
    <n v="9650"/>
    <m/>
    <m/>
    <m/>
    <n v="4705"/>
    <n v="4705"/>
    <n v="4705"/>
    <n v="-240"/>
    <x v="0"/>
    <x v="2"/>
    <x v="0"/>
    <x v="6"/>
    <n v="22487"/>
    <n v="0"/>
    <n v="0"/>
    <n v="6144"/>
    <s v="-"/>
    <n v="1.5337451557641081E-2"/>
    <n v="1.184383748534145E-3"/>
    <x v="2"/>
    <s v="PAID"/>
    <s v="-"/>
    <s v="PAID"/>
    <m/>
    <m/>
    <m/>
    <m/>
    <s v="-"/>
    <m/>
    <s v="YERWADA"/>
    <m/>
    <m/>
    <m/>
    <n v="4705"/>
    <n v="22487"/>
    <n v="26"/>
    <n v="0"/>
    <s v="RB"/>
    <m/>
    <m/>
    <m/>
    <m/>
    <s v="REGULAR"/>
    <m/>
    <s v="XTREME 200S BS6 FI DISC SELF CAST"/>
    <d v="2024-10-09T00:00:00"/>
    <n v="24"/>
    <x v="0"/>
    <x v="1"/>
    <m/>
    <m/>
    <m/>
    <m/>
    <m/>
    <m/>
    <m/>
    <n v="1"/>
    <m/>
    <m/>
    <m/>
    <m/>
    <m/>
    <m/>
    <m/>
    <m/>
    <m/>
    <m/>
    <m/>
    <m/>
    <m/>
    <m/>
    <m/>
    <m/>
    <m/>
    <m/>
    <m/>
    <m/>
    <m/>
    <m/>
    <m/>
    <m/>
    <m/>
    <m/>
    <m/>
    <m/>
    <m/>
    <m/>
    <m/>
    <m/>
    <m/>
    <m/>
    <m/>
    <m/>
    <m/>
    <m/>
    <m/>
    <m/>
    <m/>
    <m/>
    <m/>
    <m/>
    <m/>
    <m/>
    <m/>
    <m/>
    <m/>
    <m/>
    <m/>
    <m/>
    <m/>
    <m/>
    <m/>
    <m/>
    <m/>
    <m/>
    <m/>
    <m/>
    <m/>
    <m/>
    <m/>
    <m/>
    <m/>
    <m/>
    <m/>
    <m/>
    <m/>
    <m/>
    <m/>
    <m/>
    <m/>
    <m/>
    <m/>
    <m/>
    <m/>
    <m/>
    <m/>
    <m/>
    <m/>
    <m/>
    <m/>
    <m/>
    <m/>
    <m/>
    <x v="0"/>
    <x v="0"/>
    <s v="ZBHT0012"/>
    <s v="ko8hIE65r7"/>
    <s v="Allocated"/>
    <s v="Left Message (LMCB)"/>
    <s v="Lm"/>
    <d v="2026-07-03T00:00:00"/>
    <m/>
    <m/>
    <m/>
    <m/>
    <m/>
    <n v="4705"/>
    <n v="9410"/>
  </r>
  <r>
    <n v="460111082"/>
    <s v="SHIVAJI BABAN GUNJAL"/>
    <s v="COLLECT"/>
    <x v="23"/>
    <n v="3200"/>
    <m/>
    <m/>
    <m/>
    <n v="2991"/>
    <n v="11885"/>
    <n v="3279"/>
    <n v="11676"/>
    <x v="2"/>
    <x v="0"/>
    <x v="0"/>
    <x v="1"/>
    <n v="22264.35"/>
    <n v="367"/>
    <n v="0"/>
    <n v="6743"/>
    <s v="FLOW"/>
    <n v="0.24613635346057472"/>
    <n v="8.5774399277743427E-3"/>
    <x v="0"/>
    <s v="PAID"/>
    <s v="BPTP"/>
    <s v="PAID"/>
    <m/>
    <m/>
    <m/>
    <m/>
    <s v="ELG"/>
    <m/>
    <s v="VALTI"/>
    <m/>
    <m/>
    <m/>
    <n v="11885"/>
    <n v="22264.35"/>
    <n v="118"/>
    <n v="116"/>
    <s v="STABLE"/>
    <m/>
    <m/>
    <m/>
    <m/>
    <s v="NPA"/>
    <s v="MH14LD2646"/>
    <s v="SPLENDOR PLUS BS6 DRK CAST FI"/>
    <d v="2023-10-13T00:00:00"/>
    <n v="36"/>
    <x v="0"/>
    <x v="1"/>
    <m/>
    <m/>
    <m/>
    <m/>
    <m/>
    <m/>
    <m/>
    <n v="2"/>
    <m/>
    <m/>
    <m/>
    <m/>
    <m/>
    <m/>
    <m/>
    <m/>
    <m/>
    <m/>
    <m/>
    <m/>
    <m/>
    <m/>
    <m/>
    <m/>
    <m/>
    <m/>
    <m/>
    <m/>
    <m/>
    <m/>
    <m/>
    <m/>
    <m/>
    <m/>
    <m/>
    <m/>
    <m/>
    <m/>
    <m/>
    <m/>
    <m/>
    <m/>
    <m/>
    <m/>
    <m/>
    <m/>
    <m/>
    <m/>
    <m/>
    <m/>
    <m/>
    <m/>
    <m/>
    <m/>
    <m/>
    <m/>
    <m/>
    <m/>
    <m/>
    <m/>
    <m/>
    <m/>
    <m/>
    <m/>
    <m/>
    <m/>
    <m/>
    <m/>
    <m/>
    <m/>
    <m/>
    <m/>
    <m/>
    <m/>
    <m/>
    <m/>
    <m/>
    <m/>
    <m/>
    <m/>
    <m/>
    <m/>
    <m/>
    <m/>
    <m/>
    <m/>
    <m/>
    <m/>
    <m/>
    <m/>
    <m/>
    <m/>
    <m/>
    <m/>
    <x v="3"/>
    <x v="0"/>
    <s v="DUWT0029"/>
    <s v="B2hkFY6ZI3Km"/>
    <s v="Allocated"/>
    <s v="Payment (PAID)"/>
    <s v="Payment (PAID)"/>
    <d v="2026-07-03T00:00:00"/>
    <m/>
    <m/>
    <m/>
    <m/>
    <m/>
    <n v="3279"/>
    <n v="14876"/>
  </r>
  <r>
    <n v="460564240"/>
    <s v="GANESH MOHAN GAIKWAD"/>
    <s v="ONLINE"/>
    <x v="19"/>
    <n v="4000"/>
    <m/>
    <m/>
    <m/>
    <n v="3857"/>
    <n v="3840"/>
    <n v="3919"/>
    <n v="3697"/>
    <x v="0"/>
    <x v="0"/>
    <x v="0"/>
    <x v="13"/>
    <n v="22194.76"/>
    <n v="79"/>
    <n v="0"/>
    <n v="1350"/>
    <s v="24.06.26"/>
    <n v="1.9127196959422749E-2"/>
    <n v="1.1689915527467293E-3"/>
    <x v="0"/>
    <s v="PTP"/>
    <s v="PTP"/>
    <s v="PTP"/>
    <m/>
    <n v="28"/>
    <s v="CAVA"/>
    <m/>
    <s v="-"/>
    <m/>
    <s v="DHAYARI"/>
    <m/>
    <m/>
    <m/>
    <n v="3840"/>
    <n v="22194.76"/>
    <n v="26"/>
    <n v="25"/>
    <s v="STABLE"/>
    <m/>
    <m/>
    <m/>
    <m/>
    <s v="REGULAR"/>
    <s v="MH12WC8024"/>
    <s v="BAJAJ CHETAK PREMIUM"/>
    <d v="2023-11-09T00:00:00"/>
    <n v="36"/>
    <x v="0"/>
    <x v="1"/>
    <m/>
    <m/>
    <m/>
    <m/>
    <m/>
    <m/>
    <m/>
    <m/>
    <m/>
    <m/>
    <m/>
    <m/>
    <m/>
    <m/>
    <m/>
    <m/>
    <m/>
    <m/>
    <m/>
    <m/>
    <m/>
    <m/>
    <n v="1"/>
    <m/>
    <m/>
    <m/>
    <m/>
    <m/>
    <m/>
    <m/>
    <m/>
    <m/>
    <m/>
    <m/>
    <m/>
    <m/>
    <m/>
    <n v="1"/>
    <m/>
    <m/>
    <m/>
    <m/>
    <m/>
    <m/>
    <m/>
    <m/>
    <m/>
    <m/>
    <m/>
    <m/>
    <m/>
    <m/>
    <m/>
    <m/>
    <m/>
    <m/>
    <m/>
    <m/>
    <m/>
    <m/>
    <m/>
    <m/>
    <m/>
    <m/>
    <m/>
    <m/>
    <m/>
    <m/>
    <m/>
    <m/>
    <m/>
    <m/>
    <m/>
    <m/>
    <m/>
    <m/>
    <m/>
    <m/>
    <m/>
    <m/>
    <m/>
    <m/>
    <m/>
    <m/>
    <m/>
    <m/>
    <m/>
    <m/>
    <m/>
    <m/>
    <m/>
    <m/>
    <m/>
    <m/>
    <x v="3"/>
    <x v="0"/>
    <s v="DUWT0031"/>
    <s v="k26tmI6DSm"/>
    <s v="Allocated"/>
    <s v="Left Message (LMCB)"/>
    <s v="Left message customer mother "/>
    <d v="2026-07-08T00:00:00"/>
    <m/>
    <m/>
    <m/>
    <m/>
    <m/>
    <n v="3919"/>
    <n v="7697"/>
  </r>
  <r>
    <n v="454546998"/>
    <s v="KUNAL BHIKAJI GAYAKAVAD"/>
    <m/>
    <x v="2"/>
    <m/>
    <m/>
    <m/>
    <m/>
    <n v="3886"/>
    <n v="11658"/>
    <n v="579"/>
    <n v="15544"/>
    <x v="2"/>
    <x v="1"/>
    <x v="1"/>
    <x v="2"/>
    <n v="22029"/>
    <n v="579"/>
    <n v="0"/>
    <n v="6750"/>
    <s v="-"/>
    <n v="0.1999610589249268"/>
    <n v="8.4867702928197314E-3"/>
    <x v="1"/>
    <s v="-"/>
    <s v="-"/>
    <s v="-"/>
    <m/>
    <m/>
    <m/>
    <m/>
    <s v="ELG"/>
    <m/>
    <s v="DAPODI"/>
    <m/>
    <m/>
    <m/>
    <n v="18987"/>
    <n v="22029"/>
    <n v="118"/>
    <n v="147"/>
    <s v="FLOW"/>
    <m/>
    <m/>
    <m/>
    <m/>
    <s v="-"/>
    <s v="MH14KH3008"/>
    <s v="BAJAJ PULSAR 150 SINGLE DISC ABS"/>
    <d v="2022-08-30T00:00:00"/>
    <n v="48"/>
    <x v="2"/>
    <x v="1"/>
    <m/>
    <m/>
    <m/>
    <m/>
    <m/>
    <m/>
    <m/>
    <m/>
    <m/>
    <m/>
    <m/>
    <m/>
    <m/>
    <m/>
    <m/>
    <m/>
    <m/>
    <m/>
    <m/>
    <m/>
    <m/>
    <m/>
    <m/>
    <m/>
    <m/>
    <m/>
    <m/>
    <m/>
    <m/>
    <m/>
    <m/>
    <m/>
    <m/>
    <m/>
    <m/>
    <m/>
    <m/>
    <m/>
    <m/>
    <m/>
    <m/>
    <m/>
    <m/>
    <m/>
    <m/>
    <m/>
    <m/>
    <m/>
    <m/>
    <m/>
    <m/>
    <m/>
    <m/>
    <m/>
    <m/>
    <m/>
    <m/>
    <m/>
    <m/>
    <m/>
    <m/>
    <m/>
    <m/>
    <m/>
    <m/>
    <m/>
    <m/>
    <m/>
    <m/>
    <m/>
    <m/>
    <m/>
    <m/>
    <m/>
    <m/>
    <m/>
    <m/>
    <m/>
    <m/>
    <m/>
    <m/>
    <m/>
    <m/>
    <m/>
    <m/>
    <m/>
    <m/>
    <m/>
    <m/>
    <m/>
    <m/>
    <n v="1"/>
    <m/>
    <m/>
    <x v="0"/>
    <x v="0"/>
    <s v="ZBHT0009"/>
    <e v="#N/A"/>
    <s v="Allocated"/>
    <e v="#N/A"/>
    <e v="#N/A"/>
    <e v="#N/A"/>
    <m/>
    <m/>
    <m/>
    <m/>
    <m/>
    <n v="579"/>
    <n v="15544"/>
  </r>
  <r>
    <n v="467004899"/>
    <s v="SAGAR BHARAT GAIKAWAD"/>
    <m/>
    <x v="2"/>
    <m/>
    <m/>
    <m/>
    <m/>
    <n v="2444"/>
    <n v="14514"/>
    <n v="3268"/>
    <n v="16958"/>
    <x v="5"/>
    <x v="1"/>
    <x v="1"/>
    <x v="5"/>
    <n v="22002"/>
    <n v="974"/>
    <n v="0"/>
    <n v="3150"/>
    <s v="FLOW"/>
    <n v="0.36354923992068738"/>
    <n v="9.6171260059479072E-3"/>
    <x v="1"/>
    <s v="RTP"/>
    <s v="MPTP"/>
    <s v="RTP"/>
    <m/>
    <m/>
    <s v="CAVNA"/>
    <m/>
    <s v="ELG"/>
    <m/>
    <s v="CHAKAN"/>
    <m/>
    <m/>
    <m/>
    <n v="14514"/>
    <n v="22002"/>
    <n v="176"/>
    <n v="205"/>
    <s v="FLOW"/>
    <m/>
    <m/>
    <m/>
    <m/>
    <s v="NPA"/>
    <s v="MH14MB2217"/>
    <s v="SPLENDOR PLUS I3S BS6 FI DRUM SELF"/>
    <d v="2025-10-04T00:00:00"/>
    <n v="12"/>
    <x v="0"/>
    <x v="0"/>
    <m/>
    <m/>
    <m/>
    <m/>
    <m/>
    <m/>
    <m/>
    <m/>
    <m/>
    <m/>
    <m/>
    <m/>
    <m/>
    <m/>
    <m/>
    <m/>
    <m/>
    <m/>
    <m/>
    <m/>
    <m/>
    <m/>
    <m/>
    <m/>
    <m/>
    <m/>
    <m/>
    <m/>
    <m/>
    <m/>
    <m/>
    <m/>
    <m/>
    <m/>
    <m/>
    <m/>
    <m/>
    <m/>
    <m/>
    <m/>
    <m/>
    <m/>
    <m/>
    <m/>
    <m/>
    <m/>
    <m/>
    <m/>
    <m/>
    <m/>
    <m/>
    <m/>
    <m/>
    <m/>
    <m/>
    <m/>
    <m/>
    <m/>
    <m/>
    <m/>
    <m/>
    <m/>
    <m/>
    <m/>
    <m/>
    <m/>
    <m/>
    <m/>
    <m/>
    <m/>
    <m/>
    <m/>
    <m/>
    <m/>
    <m/>
    <m/>
    <m/>
    <m/>
    <m/>
    <m/>
    <m/>
    <m/>
    <m/>
    <m/>
    <m/>
    <m/>
    <m/>
    <m/>
    <m/>
    <m/>
    <m/>
    <n v="1"/>
    <m/>
    <m/>
    <x v="0"/>
    <x v="0"/>
    <s v="DUWT0017"/>
    <s v="k2VSC6vvpWz"/>
    <s v="Allocated"/>
    <e v="#N/A"/>
    <e v="#N/A"/>
    <e v="#N/A"/>
    <m/>
    <m/>
    <m/>
    <m/>
    <m/>
    <n v="3268"/>
    <n v="16958"/>
  </r>
  <r>
    <n v="464482380"/>
    <s v="MAHESH RAMESH KARDILE"/>
    <m/>
    <x v="2"/>
    <m/>
    <m/>
    <m/>
    <m/>
    <n v="2581"/>
    <n v="10224"/>
    <n v="2720"/>
    <n v="12805"/>
    <x v="2"/>
    <x v="1"/>
    <x v="1"/>
    <x v="13"/>
    <n v="21501"/>
    <n v="239"/>
    <n v="0"/>
    <n v="3650.23"/>
    <s v="-"/>
    <n v="0.11824516064315335"/>
    <n v="8.2833559428896943E-3"/>
    <x v="1"/>
    <s v="-"/>
    <s v="-"/>
    <s v="-"/>
    <m/>
    <m/>
    <m/>
    <m/>
    <s v="ELG"/>
    <m/>
    <s v="LONAVLA"/>
    <m/>
    <m/>
    <m/>
    <n v="10224"/>
    <n v="21501"/>
    <n v="118"/>
    <n v="147"/>
    <s v="FLOW"/>
    <m/>
    <m/>
    <m/>
    <m/>
    <s v="NPA"/>
    <s v="MH12XP1979"/>
    <s v="SPLENDOR PLUS BS6 I3S DRS CAST FI"/>
    <d v="2024-10-29T00:00:00"/>
    <n v="24"/>
    <x v="0"/>
    <x v="1"/>
    <m/>
    <m/>
    <m/>
    <m/>
    <m/>
    <m/>
    <m/>
    <m/>
    <m/>
    <m/>
    <n v="1"/>
    <m/>
    <m/>
    <m/>
    <m/>
    <m/>
    <m/>
    <m/>
    <m/>
    <m/>
    <m/>
    <m/>
    <m/>
    <m/>
    <m/>
    <m/>
    <m/>
    <m/>
    <m/>
    <m/>
    <m/>
    <m/>
    <m/>
    <m/>
    <m/>
    <m/>
    <m/>
    <m/>
    <m/>
    <m/>
    <m/>
    <m/>
    <m/>
    <m/>
    <m/>
    <m/>
    <m/>
    <m/>
    <m/>
    <m/>
    <m/>
    <m/>
    <m/>
    <m/>
    <m/>
    <m/>
    <m/>
    <m/>
    <m/>
    <m/>
    <m/>
    <m/>
    <m/>
    <m/>
    <m/>
    <m/>
    <m/>
    <m/>
    <m/>
    <m/>
    <m/>
    <m/>
    <m/>
    <m/>
    <m/>
    <m/>
    <m/>
    <m/>
    <m/>
    <m/>
    <m/>
    <m/>
    <m/>
    <m/>
    <m/>
    <m/>
    <m/>
    <m/>
    <m/>
    <m/>
    <m/>
    <m/>
    <m/>
    <m/>
    <x v="0"/>
    <x v="0"/>
    <s v="DUWT0031"/>
    <s v="G6__X_uWJ3m"/>
    <s v="Allocated"/>
    <s v="Left Message (LMCB)"/>
    <s v="Left message customer mother "/>
    <d v="2026-07-04T00:00:00"/>
    <m/>
    <m/>
    <m/>
    <m/>
    <m/>
    <n v="2720"/>
    <n v="12805"/>
  </r>
  <r>
    <n v="460561110"/>
    <s v="SAMADHAN RAMDAS DEVKAR"/>
    <m/>
    <x v="2"/>
    <m/>
    <m/>
    <m/>
    <m/>
    <n v="3257"/>
    <n v="6512"/>
    <n v="3397"/>
    <n v="9769"/>
    <x v="1"/>
    <x v="1"/>
    <x v="1"/>
    <x v="9"/>
    <n v="21457.34"/>
    <n v="142"/>
    <n v="0"/>
    <n v="1719"/>
    <s v="FLOW"/>
    <n v="3.256861468631974E-2"/>
    <n v="3.989568910529007E-3"/>
    <x v="0"/>
    <s v="MPTP"/>
    <s v="MPTP"/>
    <s v="MPTP"/>
    <s v="Cust atpune"/>
    <n v="26"/>
    <s v="CAVNA"/>
    <m/>
    <s v="-"/>
    <m/>
    <s v="KOREGAON BHIMA"/>
    <m/>
    <m/>
    <m/>
    <n v="6512"/>
    <n v="21457.34"/>
    <n v="57"/>
    <n v="86"/>
    <s v="FLOW"/>
    <m/>
    <m/>
    <m/>
    <m/>
    <s v="REGULAR"/>
    <s v="MH12WD6948"/>
    <s v="HONDA ACTIVA 6G H SMART"/>
    <d v="2023-11-09T00:00:00"/>
    <n v="36"/>
    <x v="0"/>
    <x v="0"/>
    <m/>
    <m/>
    <m/>
    <m/>
    <m/>
    <m/>
    <m/>
    <m/>
    <m/>
    <m/>
    <m/>
    <m/>
    <m/>
    <m/>
    <m/>
    <m/>
    <m/>
    <m/>
    <m/>
    <m/>
    <m/>
    <m/>
    <n v="1"/>
    <m/>
    <m/>
    <m/>
    <m/>
    <m/>
    <m/>
    <m/>
    <m/>
    <m/>
    <m/>
    <m/>
    <m/>
    <m/>
    <m/>
    <m/>
    <m/>
    <m/>
    <m/>
    <m/>
    <m/>
    <m/>
    <m/>
    <m/>
    <m/>
    <m/>
    <m/>
    <m/>
    <m/>
    <m/>
    <m/>
    <m/>
    <m/>
    <m/>
    <m/>
    <m/>
    <m/>
    <m/>
    <m/>
    <m/>
    <m/>
    <m/>
    <m/>
    <m/>
    <m/>
    <m/>
    <m/>
    <m/>
    <m/>
    <m/>
    <m/>
    <m/>
    <m/>
    <m/>
    <m/>
    <m/>
    <m/>
    <m/>
    <m/>
    <m/>
    <m/>
    <m/>
    <m/>
    <m/>
    <m/>
    <m/>
    <m/>
    <m/>
    <m/>
    <m/>
    <m/>
    <m/>
    <x v="0"/>
    <x v="0"/>
    <s v="ZBHT0024"/>
    <s v="APHAU92Kgrnz"/>
    <s v="Allocated"/>
    <s v="Left Message (LMCB)"/>
    <s v="Meet father "/>
    <d v="2026-07-08T00:00:00"/>
    <m/>
    <m/>
    <m/>
    <m/>
    <m/>
    <n v="3397"/>
    <n v="9769"/>
  </r>
  <r>
    <n v="460917148"/>
    <s v="SUVARNA YUVRAJ MAHULKAR"/>
    <s v="COLLECT"/>
    <x v="24"/>
    <n v="3320"/>
    <m/>
    <m/>
    <m/>
    <n v="3276"/>
    <n v="3276"/>
    <n v="3315"/>
    <n v="3232"/>
    <x v="0"/>
    <x v="2"/>
    <x v="0"/>
    <x v="9"/>
    <n v="21338"/>
    <n v="39"/>
    <n v="0"/>
    <n v="6731"/>
    <s v="-"/>
    <n v="1.3409887463593438E-2"/>
    <n v="1.1238662527781201E-3"/>
    <x v="2"/>
    <s v="PAID"/>
    <s v="-"/>
    <s v="PAID"/>
    <m/>
    <m/>
    <m/>
    <m/>
    <s v="-"/>
    <m/>
    <s v="SHIKRAPUR"/>
    <m/>
    <m/>
    <m/>
    <n v="3276"/>
    <n v="21338"/>
    <n v="26"/>
    <n v="0"/>
    <s v="RB"/>
    <m/>
    <m/>
    <m/>
    <m/>
    <s v="REGULAR"/>
    <s v="MH12WG3944"/>
    <s v="SPLENDORPLUS I3S DRS C FI BLACKACNT"/>
    <d v="2023-11-28T00:00:00"/>
    <n v="36"/>
    <x v="0"/>
    <x v="0"/>
    <m/>
    <m/>
    <m/>
    <m/>
    <m/>
    <m/>
    <m/>
    <m/>
    <m/>
    <m/>
    <n v="1"/>
    <m/>
    <m/>
    <m/>
    <m/>
    <m/>
    <m/>
    <m/>
    <m/>
    <m/>
    <m/>
    <m/>
    <m/>
    <m/>
    <m/>
    <m/>
    <m/>
    <m/>
    <m/>
    <m/>
    <m/>
    <m/>
    <m/>
    <m/>
    <m/>
    <m/>
    <m/>
    <m/>
    <m/>
    <m/>
    <m/>
    <m/>
    <m/>
    <m/>
    <m/>
    <m/>
    <m/>
    <m/>
    <m/>
    <m/>
    <m/>
    <m/>
    <m/>
    <m/>
    <m/>
    <m/>
    <m/>
    <m/>
    <m/>
    <m/>
    <m/>
    <m/>
    <m/>
    <m/>
    <m/>
    <m/>
    <m/>
    <m/>
    <m/>
    <m/>
    <m/>
    <m/>
    <m/>
    <m/>
    <m/>
    <m/>
    <m/>
    <m/>
    <m/>
    <m/>
    <m/>
    <m/>
    <m/>
    <m/>
    <m/>
    <m/>
    <m/>
    <m/>
    <m/>
    <m/>
    <m/>
    <m/>
    <m/>
    <m/>
    <x v="0"/>
    <x v="0"/>
    <s v="ZBHT0024"/>
    <s v="BP801jQYSk9"/>
    <s v="Allocated"/>
    <s v="Payment (PAID)"/>
    <s v="Payment (PAID)"/>
    <d v="2026-07-04T00:00:00"/>
    <m/>
    <m/>
    <m/>
    <m/>
    <m/>
    <n v="3315"/>
    <n v="6552"/>
  </r>
  <r>
    <n v="460718470"/>
    <s v="DOMINIC BENEDICT JOKIN"/>
    <s v="COLLECT"/>
    <x v="24"/>
    <n v="3800"/>
    <m/>
    <m/>
    <m/>
    <n v="3736"/>
    <n v="3728"/>
    <n v="3800"/>
    <n v="3664"/>
    <x v="0"/>
    <x v="0"/>
    <x v="0"/>
    <x v="15"/>
    <n v="21190.77"/>
    <n v="72"/>
    <n v="0"/>
    <n v="6480"/>
    <s v="04.06.26"/>
    <n v="2.5346103174650924E-2"/>
    <n v="1.1161116915073112E-3"/>
    <x v="0"/>
    <s v="PAID"/>
    <s v="PAID"/>
    <s v="PAID"/>
    <m/>
    <m/>
    <s v="CAVA"/>
    <m/>
    <s v="-"/>
    <m/>
    <s v="PIMPARI"/>
    <m/>
    <m/>
    <m/>
    <n v="3728"/>
    <n v="21190.77"/>
    <n v="26"/>
    <n v="25"/>
    <s v="STABLE"/>
    <m/>
    <m/>
    <m/>
    <m/>
    <s v="REGULAR"/>
    <s v="MH14LF1328"/>
    <s v="SUZUKI BURGMAN STREET"/>
    <d v="2023-11-15T00:00:00"/>
    <n v="36"/>
    <x v="0"/>
    <x v="0"/>
    <m/>
    <m/>
    <m/>
    <m/>
    <m/>
    <m/>
    <m/>
    <n v="1"/>
    <m/>
    <m/>
    <n v="2"/>
    <m/>
    <m/>
    <m/>
    <m/>
    <m/>
    <m/>
    <m/>
    <m/>
    <m/>
    <m/>
    <m/>
    <m/>
    <m/>
    <m/>
    <m/>
    <m/>
    <m/>
    <m/>
    <m/>
    <m/>
    <m/>
    <m/>
    <m/>
    <m/>
    <m/>
    <m/>
    <m/>
    <m/>
    <m/>
    <m/>
    <m/>
    <m/>
    <m/>
    <m/>
    <m/>
    <m/>
    <m/>
    <m/>
    <m/>
    <m/>
    <m/>
    <m/>
    <m/>
    <m/>
    <m/>
    <m/>
    <m/>
    <m/>
    <m/>
    <m/>
    <m/>
    <m/>
    <m/>
    <m/>
    <m/>
    <m/>
    <n v="1"/>
    <m/>
    <m/>
    <m/>
    <m/>
    <m/>
    <m/>
    <m/>
    <m/>
    <m/>
    <m/>
    <m/>
    <m/>
    <m/>
    <m/>
    <m/>
    <m/>
    <m/>
    <m/>
    <m/>
    <m/>
    <m/>
    <m/>
    <m/>
    <m/>
    <m/>
    <m/>
    <x v="4"/>
    <x v="0"/>
    <s v="ZBHT0015"/>
    <s v="k6AqCQ39Gum"/>
    <s v="Allocated"/>
    <s v="Payment (PAID)"/>
    <s v="Payment (PAID)"/>
    <d v="2026-07-04T00:00:00"/>
    <m/>
    <m/>
    <m/>
    <m/>
    <m/>
    <n v="3800"/>
    <n v="7464"/>
  </r>
  <r>
    <n v="459059044"/>
    <s v="IMTIYAZ RASHID SHAIKH"/>
    <m/>
    <x v="2"/>
    <m/>
    <m/>
    <m/>
    <m/>
    <n v="3911"/>
    <n v="18068"/>
    <n v="3222"/>
    <n v="21979"/>
    <x v="4"/>
    <x v="1"/>
    <x v="1"/>
    <x v="8"/>
    <n v="20969.25"/>
    <n v="798"/>
    <n v="0"/>
    <n v="6663"/>
    <s v="FLOW"/>
    <n v="0.16758480637947926"/>
    <n v="9.3733980671942968E-3"/>
    <x v="1"/>
    <s v="NC"/>
    <s v="RTP"/>
    <s v="NC"/>
    <s v="Add not found"/>
    <m/>
    <s v="CNAVNA"/>
    <m/>
    <s v="ELG"/>
    <m/>
    <s v="LONAVALA"/>
    <m/>
    <m/>
    <m/>
    <n v="18068"/>
    <n v="20969.25"/>
    <n v="146"/>
    <n v="175"/>
    <s v="FLOW"/>
    <m/>
    <m/>
    <m/>
    <m/>
    <s v="NPA"/>
    <s v="MH14KY1815"/>
    <s v="SUZUKI BURGMAN STREET BT BSVI"/>
    <d v="2023-07-20T00:00:00"/>
    <n v="36"/>
    <x v="0"/>
    <x v="1"/>
    <m/>
    <m/>
    <m/>
    <m/>
    <m/>
    <m/>
    <m/>
    <m/>
    <m/>
    <m/>
    <m/>
    <m/>
    <m/>
    <m/>
    <m/>
    <m/>
    <m/>
    <m/>
    <m/>
    <m/>
    <m/>
    <m/>
    <m/>
    <m/>
    <m/>
    <m/>
    <m/>
    <m/>
    <m/>
    <m/>
    <m/>
    <m/>
    <m/>
    <m/>
    <m/>
    <m/>
    <m/>
    <m/>
    <m/>
    <m/>
    <m/>
    <m/>
    <m/>
    <m/>
    <m/>
    <m/>
    <m/>
    <m/>
    <m/>
    <m/>
    <m/>
    <m/>
    <m/>
    <m/>
    <m/>
    <m/>
    <m/>
    <m/>
    <m/>
    <m/>
    <m/>
    <m/>
    <m/>
    <m/>
    <m/>
    <m/>
    <m/>
    <m/>
    <m/>
    <m/>
    <m/>
    <m/>
    <m/>
    <m/>
    <m/>
    <m/>
    <m/>
    <m/>
    <m/>
    <m/>
    <m/>
    <m/>
    <m/>
    <m/>
    <m/>
    <m/>
    <m/>
    <m/>
    <m/>
    <m/>
    <m/>
    <m/>
    <m/>
    <m/>
    <x v="5"/>
    <x v="1"/>
    <s v="ZBHT0013"/>
    <s v="A6lEjAhti7"/>
    <s v="Allocated"/>
    <e v="#N/A"/>
    <e v="#N/A"/>
    <e v="#N/A"/>
    <m/>
    <m/>
    <m/>
    <s v="VYMO"/>
    <m/>
    <n v="3222"/>
    <n v="21979"/>
  </r>
  <r>
    <n v="460384585"/>
    <s v="RAJU MOTILALJI AHIR"/>
    <s v="ONLINE"/>
    <x v="6"/>
    <n v="3281"/>
    <m/>
    <m/>
    <m/>
    <n v="3181"/>
    <n v="5910"/>
    <n v="2964"/>
    <n v="5810"/>
    <x v="1"/>
    <x v="0"/>
    <x v="0"/>
    <x v="6"/>
    <n v="20825"/>
    <n v="235"/>
    <n v="0"/>
    <n v="6251"/>
    <s v="25.06.26"/>
    <n v="3.1576155052340224E-2"/>
    <n v="3.8719977668139004E-3"/>
    <x v="0"/>
    <s v="PAID"/>
    <s v="NC"/>
    <s v="PAID"/>
    <m/>
    <m/>
    <m/>
    <m/>
    <s v="-"/>
    <m/>
    <s v="YERWADA"/>
    <m/>
    <m/>
    <m/>
    <n v="5910"/>
    <n v="20825"/>
    <n v="57"/>
    <n v="55"/>
    <s v="STABLE"/>
    <m/>
    <m/>
    <m/>
    <m/>
    <s v="NPA"/>
    <s v="MH12WN3926"/>
    <s v="SPLENDOR PLUS I3S BS6 FI DRUM SELF"/>
    <d v="2023-10-30T00:00:00"/>
    <n v="36"/>
    <x v="0"/>
    <x v="1"/>
    <m/>
    <m/>
    <m/>
    <m/>
    <m/>
    <m/>
    <m/>
    <n v="1"/>
    <m/>
    <m/>
    <m/>
    <m/>
    <m/>
    <m/>
    <m/>
    <m/>
    <m/>
    <m/>
    <m/>
    <m/>
    <m/>
    <m/>
    <m/>
    <m/>
    <m/>
    <m/>
    <m/>
    <m/>
    <m/>
    <m/>
    <m/>
    <m/>
    <m/>
    <m/>
    <m/>
    <m/>
    <m/>
    <m/>
    <m/>
    <m/>
    <m/>
    <m/>
    <m/>
    <m/>
    <m/>
    <m/>
    <m/>
    <m/>
    <m/>
    <m/>
    <m/>
    <m/>
    <m/>
    <m/>
    <m/>
    <m/>
    <m/>
    <m/>
    <m/>
    <m/>
    <m/>
    <m/>
    <m/>
    <m/>
    <m/>
    <m/>
    <m/>
    <m/>
    <m/>
    <m/>
    <m/>
    <m/>
    <m/>
    <m/>
    <m/>
    <m/>
    <m/>
    <m/>
    <m/>
    <m/>
    <m/>
    <m/>
    <m/>
    <m/>
    <m/>
    <m/>
    <m/>
    <m/>
    <m/>
    <m/>
    <m/>
    <m/>
    <m/>
    <m/>
    <x v="0"/>
    <x v="0"/>
    <s v="ZBHT0012"/>
    <s v="BoZQ9w0GZz"/>
    <s v="Allocated"/>
    <s v="Shifted (NC_SFTD)"/>
    <s v="Nc"/>
    <d v="2026-07-03T00:00:00"/>
    <m/>
    <m/>
    <m/>
    <m/>
    <m/>
    <n v="2964"/>
    <n v="9091"/>
  </r>
  <r>
    <n v="461125158"/>
    <s v="NAMRTA SHANTARAM KUDEKAR"/>
    <s v="ONLINE"/>
    <x v="20"/>
    <n v="3400"/>
    <m/>
    <m/>
    <m/>
    <n v="3228"/>
    <n v="2507"/>
    <n v="2589"/>
    <n v="2335"/>
    <x v="0"/>
    <x v="0"/>
    <x v="0"/>
    <x v="5"/>
    <n v="20778.38"/>
    <n v="82"/>
    <n v="0"/>
    <n v="0"/>
    <s v="26.06.26"/>
    <n v="2.5056250724432926E-2"/>
    <n v="1.0943912301715174E-3"/>
    <x v="0"/>
    <s v="PTP"/>
    <s v="PTP"/>
    <s v="PTP"/>
    <m/>
    <n v="28"/>
    <s v="CAVA"/>
    <m/>
    <s v="-"/>
    <m/>
    <s v="CHAKAN"/>
    <m/>
    <m/>
    <m/>
    <n v="2507"/>
    <n v="20778.38"/>
    <n v="26"/>
    <n v="25"/>
    <s v="STABLE"/>
    <m/>
    <m/>
    <m/>
    <m/>
    <s v="REGULAR"/>
    <s v="MH14LG3125"/>
    <s v="HONDA DIO DLX BS VI"/>
    <d v="2023-12-14T00:00:00"/>
    <n v="36"/>
    <x v="0"/>
    <x v="0"/>
    <m/>
    <m/>
    <m/>
    <m/>
    <m/>
    <m/>
    <m/>
    <m/>
    <m/>
    <m/>
    <n v="1"/>
    <m/>
    <m/>
    <m/>
    <m/>
    <m/>
    <m/>
    <m/>
    <m/>
    <m/>
    <m/>
    <m/>
    <m/>
    <m/>
    <m/>
    <m/>
    <m/>
    <m/>
    <m/>
    <m/>
    <m/>
    <m/>
    <m/>
    <m/>
    <m/>
    <m/>
    <m/>
    <m/>
    <m/>
    <m/>
    <m/>
    <m/>
    <m/>
    <m/>
    <m/>
    <m/>
    <m/>
    <m/>
    <m/>
    <m/>
    <m/>
    <m/>
    <m/>
    <m/>
    <m/>
    <m/>
    <m/>
    <m/>
    <m/>
    <m/>
    <m/>
    <m/>
    <m/>
    <m/>
    <m/>
    <m/>
    <m/>
    <m/>
    <m/>
    <m/>
    <m/>
    <m/>
    <m/>
    <m/>
    <m/>
    <m/>
    <m/>
    <m/>
    <m/>
    <m/>
    <m/>
    <m/>
    <m/>
    <m/>
    <m/>
    <m/>
    <m/>
    <m/>
    <m/>
    <m/>
    <m/>
    <m/>
    <m/>
    <m/>
    <x v="0"/>
    <x v="0"/>
    <s v="DUWT0017"/>
    <s v="GoNvA5Gr_EMc"/>
    <s v="Allocated"/>
    <s v="Door Locked (NC_DL)"/>
    <s v="Customer not meet house lock "/>
    <d v="2026-07-04T00:00:00"/>
    <m/>
    <m/>
    <m/>
    <m/>
    <m/>
    <n v="2589"/>
    <n v="5735"/>
  </r>
  <r>
    <n v="459762372"/>
    <s v="NIKITA AMIT MOHOL"/>
    <m/>
    <x v="2"/>
    <m/>
    <m/>
    <m/>
    <m/>
    <n v="3652"/>
    <n v="10578"/>
    <n v="3814"/>
    <n v="14230"/>
    <x v="3"/>
    <x v="1"/>
    <x v="1"/>
    <x v="8"/>
    <n v="20665.310000000001"/>
    <n v="540"/>
    <n v="0"/>
    <n v="6300"/>
    <s v="STABLE"/>
    <n v="8.0718488057006835E-2"/>
    <n v="6.6185403354780646E-3"/>
    <x v="1"/>
    <s v="NC"/>
    <s v="NC"/>
    <s v="NC"/>
    <s v="Shifted"/>
    <m/>
    <s v="CNAVNA"/>
    <m/>
    <s v="ELG"/>
    <m/>
    <s v="TIKONA PETH"/>
    <m/>
    <m/>
    <m/>
    <n v="10578"/>
    <n v="20665.310000000001"/>
    <n v="87"/>
    <n v="116"/>
    <s v="FLOW"/>
    <m/>
    <m/>
    <m/>
    <m/>
    <s v="NPA"/>
    <s v="MH12VY480"/>
    <s v="HONDA ACTIVA 6G DLX BS VI"/>
    <d v="2023-09-14T00:00:00"/>
    <n v="36"/>
    <x v="0"/>
    <x v="1"/>
    <m/>
    <m/>
    <m/>
    <m/>
    <m/>
    <m/>
    <m/>
    <m/>
    <m/>
    <m/>
    <m/>
    <m/>
    <m/>
    <m/>
    <m/>
    <m/>
    <m/>
    <m/>
    <m/>
    <n v="1"/>
    <m/>
    <m/>
    <n v="1"/>
    <m/>
    <m/>
    <m/>
    <m/>
    <m/>
    <m/>
    <m/>
    <m/>
    <m/>
    <m/>
    <m/>
    <m/>
    <m/>
    <m/>
    <m/>
    <m/>
    <m/>
    <m/>
    <m/>
    <m/>
    <m/>
    <m/>
    <m/>
    <m/>
    <m/>
    <m/>
    <m/>
    <m/>
    <m/>
    <m/>
    <m/>
    <m/>
    <m/>
    <m/>
    <m/>
    <m/>
    <m/>
    <m/>
    <m/>
    <m/>
    <m/>
    <m/>
    <m/>
    <m/>
    <m/>
    <m/>
    <m/>
    <m/>
    <m/>
    <m/>
    <m/>
    <m/>
    <m/>
    <m/>
    <m/>
    <m/>
    <m/>
    <m/>
    <m/>
    <m/>
    <m/>
    <m/>
    <m/>
    <m/>
    <m/>
    <m/>
    <m/>
    <m/>
    <m/>
    <m/>
    <m/>
    <x v="3"/>
    <x v="0"/>
    <s v="ZBHT0013"/>
    <s v="BPt4gL34DJ7"/>
    <s v="Allocated"/>
    <s v="Promise To Pay (PTP)"/>
    <s v="Ptp"/>
    <d v="2026-07-15T00:00:00"/>
    <m/>
    <m/>
    <m/>
    <m/>
    <m/>
    <n v="3814"/>
    <n v="14230"/>
  </r>
  <r>
    <n v="454116052"/>
    <s v="NARAYANI KEDAAR DEWALE"/>
    <m/>
    <x v="2"/>
    <m/>
    <m/>
    <m/>
    <m/>
    <n v="2837"/>
    <n v="16205.68"/>
    <n v="2875.6800000000003"/>
    <n v="19042.68"/>
    <x v="5"/>
    <x v="1"/>
    <x v="1"/>
    <x v="8"/>
    <n v="20629.68"/>
    <n v="855"/>
    <n v="0"/>
    <n v="6300"/>
    <s v="FLOW"/>
    <n v="9.2029842221020119E-2"/>
    <n v="9.0172817026808218E-3"/>
    <x v="1"/>
    <s v="RTP"/>
    <s v="RTP"/>
    <s v="RTP"/>
    <s v="Financail problem"/>
    <m/>
    <s v="CNAVNA"/>
    <m/>
    <s v="-"/>
    <m/>
    <s v="LONAVALA"/>
    <m/>
    <m/>
    <m/>
    <n v="16205.68"/>
    <n v="20629.68"/>
    <n v="177"/>
    <n v="206"/>
    <s v="FLOW"/>
    <m/>
    <m/>
    <m/>
    <m/>
    <s v="NPA"/>
    <s v="MH14KG7661"/>
    <s v="OKINAWA RIDGE PLUS"/>
    <d v="2022-07-21T00:00:00"/>
    <n v="48"/>
    <x v="0"/>
    <x v="1"/>
    <m/>
    <m/>
    <m/>
    <m/>
    <m/>
    <m/>
    <m/>
    <m/>
    <m/>
    <m/>
    <m/>
    <m/>
    <m/>
    <m/>
    <m/>
    <m/>
    <m/>
    <m/>
    <m/>
    <m/>
    <m/>
    <m/>
    <m/>
    <m/>
    <m/>
    <m/>
    <m/>
    <m/>
    <m/>
    <m/>
    <m/>
    <m/>
    <m/>
    <m/>
    <m/>
    <m/>
    <m/>
    <n v="1"/>
    <m/>
    <m/>
    <m/>
    <m/>
    <m/>
    <m/>
    <m/>
    <m/>
    <m/>
    <m/>
    <m/>
    <m/>
    <m/>
    <m/>
    <m/>
    <m/>
    <m/>
    <m/>
    <m/>
    <m/>
    <m/>
    <m/>
    <m/>
    <m/>
    <m/>
    <m/>
    <m/>
    <m/>
    <m/>
    <m/>
    <m/>
    <m/>
    <m/>
    <m/>
    <m/>
    <m/>
    <m/>
    <m/>
    <m/>
    <m/>
    <m/>
    <m/>
    <m/>
    <m/>
    <m/>
    <m/>
    <m/>
    <m/>
    <m/>
    <m/>
    <m/>
    <m/>
    <m/>
    <m/>
    <m/>
    <m/>
    <x v="0"/>
    <x v="0"/>
    <s v="ZBHT0013"/>
    <s v="Bo9ehRolNg7"/>
    <s v="Allocated"/>
    <e v="#N/A"/>
    <e v="#N/A"/>
    <e v="#N/A"/>
    <m/>
    <m/>
    <m/>
    <m/>
    <m/>
    <n v="2875.6800000000003"/>
    <n v="19042.68"/>
  </r>
  <r>
    <n v="461252668"/>
    <s v="VIJAYALAKSHMI SAMBHAJI GARJE"/>
    <m/>
    <x v="2"/>
    <m/>
    <m/>
    <m/>
    <m/>
    <n v="3628"/>
    <n v="18091"/>
    <n v="4210"/>
    <n v="21719"/>
    <x v="4"/>
    <x v="1"/>
    <x v="1"/>
    <x v="18"/>
    <n v="20580"/>
    <n v="631"/>
    <n v="0"/>
    <n v="6745"/>
    <s v="FLOW"/>
    <n v="0.34081836484357547"/>
    <n v="9.1994006568121723E-3"/>
    <x v="1"/>
    <s v="-"/>
    <s v="PTP"/>
    <s v="-"/>
    <m/>
    <m/>
    <m/>
    <m/>
    <s v="ELG"/>
    <m/>
    <s v="LOHEGAON"/>
    <m/>
    <m/>
    <m/>
    <n v="18091"/>
    <n v="20580"/>
    <n v="146"/>
    <n v="175"/>
    <s v="FLOW"/>
    <m/>
    <m/>
    <m/>
    <m/>
    <s v="NPA"/>
    <s v="MH12WL4609"/>
    <s v="HONDA ACTIVA 6G STD BS VI"/>
    <d v="2023-12-26T00:00:00"/>
    <n v="30"/>
    <x v="0"/>
    <x v="1"/>
    <m/>
    <m/>
    <m/>
    <m/>
    <m/>
    <m/>
    <m/>
    <m/>
    <m/>
    <m/>
    <m/>
    <m/>
    <m/>
    <m/>
    <m/>
    <m/>
    <m/>
    <m/>
    <m/>
    <m/>
    <m/>
    <m/>
    <m/>
    <m/>
    <m/>
    <m/>
    <m/>
    <m/>
    <m/>
    <m/>
    <m/>
    <m/>
    <m/>
    <m/>
    <m/>
    <m/>
    <m/>
    <m/>
    <m/>
    <m/>
    <m/>
    <m/>
    <m/>
    <m/>
    <m/>
    <m/>
    <m/>
    <m/>
    <m/>
    <m/>
    <m/>
    <m/>
    <m/>
    <m/>
    <m/>
    <m/>
    <m/>
    <m/>
    <m/>
    <m/>
    <m/>
    <m/>
    <m/>
    <m/>
    <m/>
    <m/>
    <m/>
    <m/>
    <m/>
    <m/>
    <m/>
    <m/>
    <m/>
    <m/>
    <m/>
    <m/>
    <m/>
    <m/>
    <m/>
    <m/>
    <m/>
    <m/>
    <m/>
    <m/>
    <m/>
    <m/>
    <m/>
    <m/>
    <m/>
    <m/>
    <m/>
    <m/>
    <m/>
    <m/>
    <x v="5"/>
    <x v="1"/>
    <s v="ZBHT0012"/>
    <s v="G6R1z2HStDc"/>
    <s v="Allocated"/>
    <e v="#N/A"/>
    <e v="#N/A"/>
    <e v="#N/A"/>
    <m/>
    <m/>
    <m/>
    <m/>
    <m/>
    <n v="4210"/>
    <n v="21719"/>
  </r>
  <r>
    <n v="462723868"/>
    <s v="AJAY KISHOR SHINDE"/>
    <m/>
    <x v="2"/>
    <m/>
    <m/>
    <m/>
    <m/>
    <n v="4284"/>
    <n v="21416"/>
    <n v="1247"/>
    <n v="25700"/>
    <x v="5"/>
    <x v="1"/>
    <x v="1"/>
    <x v="10"/>
    <n v="20402"/>
    <n v="1251"/>
    <n v="0"/>
    <n v="3600"/>
    <s v="FLOW"/>
    <n v="0.28783453958042354"/>
    <n v="8.9177622385850919E-3"/>
    <x v="1"/>
    <s v="BPTP"/>
    <s v="BPTP"/>
    <s v="BPTP"/>
    <s v="Financail problem"/>
    <m/>
    <s v="CAVNA"/>
    <m/>
    <s v="ELG"/>
    <m/>
    <s v="ALE PHATA"/>
    <m/>
    <m/>
    <m/>
    <n v="21416"/>
    <n v="20402"/>
    <n v="177"/>
    <n v="206"/>
    <s v="FLOW"/>
    <m/>
    <m/>
    <m/>
    <m/>
    <s v="NPA"/>
    <s v="MH14LN7864"/>
    <s v="PASSION PLUS I3S DRS CAST"/>
    <d v="2024-04-29T00:00:00"/>
    <n v="24"/>
    <x v="0"/>
    <x v="0"/>
    <m/>
    <m/>
    <m/>
    <m/>
    <m/>
    <m/>
    <m/>
    <n v="1"/>
    <m/>
    <m/>
    <m/>
    <m/>
    <m/>
    <m/>
    <m/>
    <m/>
    <m/>
    <m/>
    <m/>
    <m/>
    <m/>
    <m/>
    <m/>
    <m/>
    <m/>
    <m/>
    <m/>
    <m/>
    <m/>
    <m/>
    <m/>
    <m/>
    <m/>
    <m/>
    <m/>
    <m/>
    <m/>
    <m/>
    <m/>
    <m/>
    <m/>
    <m/>
    <m/>
    <m/>
    <m/>
    <m/>
    <m/>
    <m/>
    <m/>
    <m/>
    <m/>
    <m/>
    <m/>
    <m/>
    <m/>
    <m/>
    <m/>
    <m/>
    <m/>
    <m/>
    <m/>
    <m/>
    <m/>
    <m/>
    <m/>
    <m/>
    <m/>
    <m/>
    <m/>
    <m/>
    <m/>
    <m/>
    <m/>
    <m/>
    <m/>
    <m/>
    <m/>
    <m/>
    <m/>
    <m/>
    <m/>
    <m/>
    <m/>
    <m/>
    <m/>
    <m/>
    <m/>
    <m/>
    <m/>
    <m/>
    <m/>
    <m/>
    <m/>
    <m/>
    <x v="0"/>
    <x v="0"/>
    <s v="ZBHT0021"/>
    <s v="kPnGrsF7U8_7"/>
    <s v="Allocated"/>
    <s v="Door Locked (NC_DL)"/>
    <s v="Door locked "/>
    <d v="2026-07-03T00:00:00"/>
    <m/>
    <m/>
    <m/>
    <m/>
    <m/>
    <n v="1247"/>
    <n v="25700"/>
  </r>
  <r>
    <n v="460465980"/>
    <s v="BINAY KUMAR"/>
    <m/>
    <x v="2"/>
    <m/>
    <m/>
    <m/>
    <s v="BANK STABLE 08"/>
    <n v="2751"/>
    <n v="8036"/>
    <n v="3004"/>
    <n v="10787"/>
    <x v="3"/>
    <x v="0"/>
    <x v="1"/>
    <x v="2"/>
    <n v="20371"/>
    <n v="470"/>
    <n v="0"/>
    <n v="4500"/>
    <s v="STABLE"/>
    <n v="5.921022781622734E-2"/>
    <n v="6.5242807958856485E-3"/>
    <x v="0"/>
    <s v="PAID"/>
    <s v="PAID"/>
    <s v="PAID"/>
    <m/>
    <m/>
    <m/>
    <m/>
    <s v="ELG"/>
    <m/>
    <s v="DAPODI"/>
    <m/>
    <m/>
    <m/>
    <n v="8036"/>
    <n v="20371"/>
    <n v="87"/>
    <n v="86"/>
    <s v="STABLE"/>
    <m/>
    <m/>
    <m/>
    <m/>
    <s v="NPA"/>
    <s v="MH14LD7256"/>
    <s v="HONDA SHINE DRUM BSVI"/>
    <d v="2023-11-04T00:00:00"/>
    <n v="36"/>
    <x v="0"/>
    <x v="1"/>
    <m/>
    <m/>
    <m/>
    <m/>
    <m/>
    <m/>
    <m/>
    <m/>
    <m/>
    <m/>
    <n v="1"/>
    <m/>
    <m/>
    <m/>
    <m/>
    <m/>
    <m/>
    <m/>
    <m/>
    <m/>
    <m/>
    <m/>
    <m/>
    <m/>
    <m/>
    <m/>
    <m/>
    <m/>
    <m/>
    <m/>
    <m/>
    <m/>
    <m/>
    <m/>
    <m/>
    <m/>
    <m/>
    <m/>
    <m/>
    <m/>
    <m/>
    <m/>
    <m/>
    <m/>
    <m/>
    <m/>
    <m/>
    <m/>
    <m/>
    <m/>
    <m/>
    <m/>
    <m/>
    <m/>
    <m/>
    <m/>
    <m/>
    <m/>
    <m/>
    <m/>
    <m/>
    <m/>
    <m/>
    <m/>
    <m/>
    <m/>
    <m/>
    <m/>
    <m/>
    <m/>
    <m/>
    <m/>
    <m/>
    <m/>
    <m/>
    <m/>
    <m/>
    <m/>
    <m/>
    <m/>
    <m/>
    <m/>
    <m/>
    <m/>
    <m/>
    <m/>
    <m/>
    <m/>
    <m/>
    <m/>
    <m/>
    <m/>
    <m/>
    <m/>
    <x v="0"/>
    <x v="0"/>
    <s v="ZBHT0009"/>
    <s v="B6kN_0-RX4m"/>
    <s v="Allocated"/>
    <s v="Entry Restricted (NC_ER)"/>
    <s v="Defance erea entry not allow "/>
    <d v="2026-07-04T00:00:00"/>
    <m/>
    <m/>
    <m/>
    <m/>
    <m/>
    <n v="3004"/>
    <n v="10787"/>
  </r>
  <r>
    <n v="460792082"/>
    <s v="SHANKAR DAS"/>
    <s v="COLLECT"/>
    <x v="5"/>
    <n v="3700"/>
    <m/>
    <m/>
    <m/>
    <n v="3565"/>
    <n v="3329"/>
    <n v="3373"/>
    <n v="3194"/>
    <x v="0"/>
    <x v="0"/>
    <x v="0"/>
    <x v="6"/>
    <n v="20370.2"/>
    <n v="44"/>
    <n v="0"/>
    <n v="5829.52"/>
    <s v="-"/>
    <n v="1.3893669930157886E-2"/>
    <n v="1.072892508311035E-3"/>
    <x v="0"/>
    <s v="NC"/>
    <s v="-"/>
    <s v="NC"/>
    <s v="Shifted"/>
    <m/>
    <s v="CNAVNA"/>
    <m/>
    <s v="-"/>
    <m/>
    <s v="KHARADI"/>
    <m/>
    <m/>
    <m/>
    <n v="9202.52"/>
    <n v="20370.2"/>
    <n v="26"/>
    <n v="55"/>
    <s v="FLOW"/>
    <m/>
    <m/>
    <m/>
    <m/>
    <s v="REGULAR"/>
    <s v="MH12WF3739"/>
    <s v="HONDA ACTIVA 6G DLX LTD ED"/>
    <d v="2023-11-20T00:00:00"/>
    <n v="36"/>
    <x v="1"/>
    <x v="1"/>
    <m/>
    <m/>
    <m/>
    <m/>
    <m/>
    <m/>
    <m/>
    <m/>
    <m/>
    <m/>
    <m/>
    <m/>
    <m/>
    <m/>
    <m/>
    <m/>
    <m/>
    <m/>
    <m/>
    <m/>
    <m/>
    <m/>
    <m/>
    <m/>
    <m/>
    <m/>
    <m/>
    <m/>
    <m/>
    <m/>
    <m/>
    <m/>
    <m/>
    <m/>
    <m/>
    <m/>
    <m/>
    <m/>
    <m/>
    <m/>
    <n v="1"/>
    <m/>
    <m/>
    <m/>
    <m/>
    <m/>
    <m/>
    <m/>
    <m/>
    <m/>
    <m/>
    <m/>
    <m/>
    <m/>
    <m/>
    <m/>
    <m/>
    <m/>
    <m/>
    <m/>
    <m/>
    <n v="3"/>
    <m/>
    <m/>
    <m/>
    <m/>
    <m/>
    <m/>
    <m/>
    <m/>
    <m/>
    <m/>
    <m/>
    <m/>
    <m/>
    <m/>
    <m/>
    <m/>
    <m/>
    <m/>
    <m/>
    <m/>
    <m/>
    <m/>
    <m/>
    <m/>
    <m/>
    <m/>
    <m/>
    <m/>
    <m/>
    <m/>
    <m/>
    <m/>
    <x v="4"/>
    <x v="0"/>
    <s v="ZBHT0012"/>
    <m/>
    <m/>
    <m/>
    <m/>
    <m/>
    <m/>
    <m/>
    <m/>
    <m/>
    <m/>
    <n v="3373"/>
    <n v="6894"/>
  </r>
  <r>
    <n v="460718163"/>
    <s v="VIKAS LAXMAN SHELAR"/>
    <m/>
    <x v="2"/>
    <m/>
    <m/>
    <m/>
    <m/>
    <n v="3434"/>
    <n v="4297.8900000000003"/>
    <n v="971.89000000000033"/>
    <n v="7731.89"/>
    <x v="1"/>
    <x v="1"/>
    <x v="1"/>
    <x v="9"/>
    <n v="20263.419999999998"/>
    <n v="108"/>
    <n v="0"/>
    <n v="5802"/>
    <s v="FLOW"/>
    <n v="3.0756445962410305E-2"/>
    <n v="3.7675830486440394E-3"/>
    <x v="0"/>
    <s v="PTP"/>
    <s v="BPTP"/>
    <s v="PTP"/>
    <s v="Medical problem"/>
    <m/>
    <s v="CAVNA"/>
    <m/>
    <s v="-"/>
    <m/>
    <s v="SHIRUR"/>
    <m/>
    <m/>
    <m/>
    <n v="4297.8900000000003"/>
    <n v="20263.419999999998"/>
    <n v="57"/>
    <n v="86"/>
    <s v="FLOW"/>
    <m/>
    <m/>
    <m/>
    <m/>
    <s v="REGULAR"/>
    <s v="MH12WF7602"/>
    <s v="SPLENDORPLUS I3S DRS C FI BLACKACNT"/>
    <d v="2023-11-15T00:00:00"/>
    <n v="36"/>
    <x v="0"/>
    <x v="0"/>
    <m/>
    <m/>
    <m/>
    <m/>
    <m/>
    <m/>
    <m/>
    <m/>
    <m/>
    <m/>
    <n v="1"/>
    <m/>
    <m/>
    <m/>
    <m/>
    <m/>
    <m/>
    <m/>
    <m/>
    <m/>
    <m/>
    <m/>
    <m/>
    <m/>
    <m/>
    <m/>
    <m/>
    <m/>
    <m/>
    <m/>
    <m/>
    <m/>
    <m/>
    <m/>
    <m/>
    <m/>
    <m/>
    <m/>
    <m/>
    <m/>
    <m/>
    <m/>
    <m/>
    <m/>
    <m/>
    <m/>
    <m/>
    <m/>
    <m/>
    <m/>
    <m/>
    <m/>
    <m/>
    <m/>
    <m/>
    <m/>
    <m/>
    <m/>
    <m/>
    <m/>
    <m/>
    <m/>
    <m/>
    <m/>
    <m/>
    <m/>
    <m/>
    <m/>
    <m/>
    <m/>
    <m/>
    <m/>
    <m/>
    <m/>
    <m/>
    <m/>
    <m/>
    <m/>
    <m/>
    <m/>
    <m/>
    <m/>
    <m/>
    <m/>
    <m/>
    <m/>
    <m/>
    <m/>
    <m/>
    <m/>
    <m/>
    <m/>
    <m/>
    <m/>
    <x v="0"/>
    <x v="0"/>
    <s v="ZBHT0024"/>
    <s v="AoA1bdBjhN7"/>
    <s v="Allocated"/>
    <s v="Left Message (LMCB)"/>
    <s v="Meet mother "/>
    <d v="2026-07-04T00:00:00"/>
    <m/>
    <m/>
    <m/>
    <m/>
    <m/>
    <n v="971.89000000000033"/>
    <n v="7731.89"/>
  </r>
  <r>
    <n v="459429144"/>
    <s v="ARCHNA LAXMAN PAWAL"/>
    <m/>
    <x v="2"/>
    <m/>
    <m/>
    <m/>
    <m/>
    <n v="3098"/>
    <n v="15490"/>
    <n v="3656"/>
    <n v="18588"/>
    <x v="4"/>
    <x v="1"/>
    <x v="1"/>
    <x v="3"/>
    <n v="20211.18"/>
    <n v="558"/>
    <n v="0"/>
    <n v="2250"/>
    <s v="-"/>
    <n v="0.21115078503597715"/>
    <n v="9.0345355960616634E-3"/>
    <x v="1"/>
    <s v="NC"/>
    <s v="-"/>
    <s v="NC"/>
    <s v="Shifted"/>
    <m/>
    <m/>
    <m/>
    <s v="ELG"/>
    <m/>
    <s v="BALEWADI"/>
    <m/>
    <m/>
    <m/>
    <n v="15490"/>
    <n v="20211.18"/>
    <n v="146"/>
    <n v="175"/>
    <s v="FLOW"/>
    <m/>
    <m/>
    <m/>
    <m/>
    <s v="NPA"/>
    <s v="MH12VU2339"/>
    <s v="HF DELUXE BS6 DRUM SELF CAST"/>
    <d v="2023-08-17T00:00:00"/>
    <n v="36"/>
    <x v="0"/>
    <x v="0"/>
    <m/>
    <m/>
    <m/>
    <m/>
    <m/>
    <m/>
    <m/>
    <m/>
    <m/>
    <m/>
    <n v="1"/>
    <m/>
    <m/>
    <m/>
    <m/>
    <m/>
    <m/>
    <m/>
    <m/>
    <m/>
    <m/>
    <m/>
    <m/>
    <m/>
    <m/>
    <m/>
    <m/>
    <m/>
    <m/>
    <m/>
    <m/>
    <m/>
    <m/>
    <m/>
    <m/>
    <m/>
    <m/>
    <m/>
    <m/>
    <m/>
    <m/>
    <m/>
    <m/>
    <m/>
    <m/>
    <m/>
    <m/>
    <m/>
    <m/>
    <m/>
    <m/>
    <m/>
    <m/>
    <m/>
    <m/>
    <m/>
    <m/>
    <m/>
    <m/>
    <m/>
    <m/>
    <m/>
    <m/>
    <m/>
    <m/>
    <m/>
    <m/>
    <m/>
    <m/>
    <m/>
    <m/>
    <m/>
    <m/>
    <m/>
    <m/>
    <m/>
    <m/>
    <m/>
    <m/>
    <m/>
    <m/>
    <m/>
    <m/>
    <m/>
    <m/>
    <m/>
    <m/>
    <m/>
    <m/>
    <m/>
    <m/>
    <m/>
    <m/>
    <m/>
    <x v="0"/>
    <x v="0"/>
    <s v="DUWT0023"/>
    <s v="GoVki0L8bvD7"/>
    <s v="Allocated"/>
    <s v="Shifted (NC_SFTD)"/>
    <s v="Customer shifted from the given residence address "/>
    <d v="2026-07-04T00:00:00"/>
    <m/>
    <m/>
    <m/>
    <m/>
    <m/>
    <n v="3656"/>
    <n v="18588"/>
  </r>
  <r>
    <n v="464634347"/>
    <s v="KAILASH"/>
    <m/>
    <x v="2"/>
    <m/>
    <m/>
    <m/>
    <m/>
    <n v="7367"/>
    <n v="20474"/>
    <n v="-444"/>
    <n v="27841"/>
    <x v="2"/>
    <x v="1"/>
    <x v="1"/>
    <x v="15"/>
    <n v="20182"/>
    <n v="1183"/>
    <n v="0"/>
    <n v="0"/>
    <s v="10.06.26"/>
    <n v="9.9853549446852305E-2"/>
    <n v="7.7752053225152223E-3"/>
    <x v="0"/>
    <s v="MPTP"/>
    <s v="PAID"/>
    <s v="MPTP"/>
    <s v="Shifted"/>
    <n v="21"/>
    <s v="CAVNA"/>
    <m/>
    <s v="ELG"/>
    <m/>
    <s v="PIMPLE GURAV"/>
    <m/>
    <m/>
    <m/>
    <n v="20474"/>
    <n v="20182"/>
    <n v="118"/>
    <n v="147"/>
    <s v="FLOW"/>
    <m/>
    <m/>
    <m/>
    <m/>
    <s v="NPA"/>
    <s v="UP90AE6144"/>
    <s v="APACHE RTR 160 2V RM DISC BT"/>
    <d v="2024-11-11T00:00:00"/>
    <n v="18"/>
    <x v="0"/>
    <x v="0"/>
    <m/>
    <m/>
    <m/>
    <m/>
    <m/>
    <m/>
    <m/>
    <m/>
    <m/>
    <m/>
    <m/>
    <m/>
    <m/>
    <m/>
    <m/>
    <m/>
    <m/>
    <m/>
    <m/>
    <m/>
    <m/>
    <m/>
    <n v="1"/>
    <m/>
    <m/>
    <m/>
    <m/>
    <m/>
    <m/>
    <m/>
    <m/>
    <m/>
    <m/>
    <m/>
    <m/>
    <m/>
    <m/>
    <n v="1"/>
    <m/>
    <m/>
    <m/>
    <m/>
    <m/>
    <m/>
    <m/>
    <m/>
    <n v="1"/>
    <m/>
    <m/>
    <m/>
    <m/>
    <m/>
    <n v="1"/>
    <m/>
    <m/>
    <m/>
    <m/>
    <m/>
    <m/>
    <m/>
    <m/>
    <m/>
    <m/>
    <m/>
    <m/>
    <m/>
    <m/>
    <m/>
    <m/>
    <m/>
    <m/>
    <m/>
    <m/>
    <m/>
    <m/>
    <m/>
    <m/>
    <m/>
    <m/>
    <m/>
    <m/>
    <m/>
    <m/>
    <m/>
    <m/>
    <m/>
    <m/>
    <m/>
    <m/>
    <m/>
    <m/>
    <m/>
    <m/>
    <m/>
    <x v="4"/>
    <x v="0"/>
    <s v="ZBHT0015"/>
    <s v="kosktmRR_OIc"/>
    <s v="Allocated"/>
    <s v="No Such Person (NC_NSP)"/>
    <s v="Visited at customer given address but no buddy know customer this areas. Vehicle with him."/>
    <d v="2026-07-08T00:00:00"/>
    <m/>
    <m/>
    <m/>
    <m/>
    <m/>
    <n v="-444"/>
    <n v="27841"/>
  </r>
  <r>
    <n v="466434465"/>
    <s v="SUBHASH VISHNU PATIL"/>
    <m/>
    <x v="2"/>
    <m/>
    <m/>
    <m/>
    <m/>
    <n v="4146"/>
    <n v="16471"/>
    <n v="4499"/>
    <n v="20617"/>
    <x v="2"/>
    <x v="1"/>
    <x v="1"/>
    <x v="8"/>
    <n v="19927"/>
    <n v="466"/>
    <n v="0"/>
    <n v="3600"/>
    <s v="FLOW"/>
    <n v="8.4094578400121633E-2"/>
    <n v="7.6769654376058292E-3"/>
    <x v="1"/>
    <s v="OS "/>
    <s v="NC"/>
    <s v="OS "/>
    <s v="Cust at village"/>
    <m/>
    <s v="CNAVNA"/>
    <m/>
    <s v="ELG"/>
    <m/>
    <s v="MAVAL"/>
    <m/>
    <m/>
    <m/>
    <n v="16471"/>
    <n v="19927"/>
    <n v="117"/>
    <n v="146"/>
    <s v="FLOW"/>
    <m/>
    <m/>
    <m/>
    <m/>
    <s v="NPA"/>
    <s v="MH14LW0799"/>
    <s v="CLASSIC 350 DARK STEALTH BLACK"/>
    <d v="2025-07-01T00:00:00"/>
    <n v="12"/>
    <x v="0"/>
    <x v="1"/>
    <m/>
    <m/>
    <m/>
    <m/>
    <m/>
    <m/>
    <m/>
    <m/>
    <m/>
    <m/>
    <m/>
    <m/>
    <m/>
    <m/>
    <m/>
    <m/>
    <m/>
    <m/>
    <m/>
    <m/>
    <m/>
    <m/>
    <m/>
    <m/>
    <m/>
    <n v="1"/>
    <m/>
    <m/>
    <m/>
    <m/>
    <m/>
    <m/>
    <m/>
    <m/>
    <m/>
    <m/>
    <m/>
    <m/>
    <m/>
    <m/>
    <m/>
    <m/>
    <m/>
    <m/>
    <m/>
    <m/>
    <m/>
    <m/>
    <m/>
    <m/>
    <m/>
    <m/>
    <m/>
    <m/>
    <m/>
    <m/>
    <m/>
    <m/>
    <m/>
    <m/>
    <m/>
    <m/>
    <m/>
    <m/>
    <m/>
    <m/>
    <m/>
    <m/>
    <m/>
    <m/>
    <m/>
    <m/>
    <m/>
    <m/>
    <m/>
    <m/>
    <m/>
    <m/>
    <m/>
    <m/>
    <m/>
    <m/>
    <m/>
    <m/>
    <m/>
    <m/>
    <m/>
    <m/>
    <m/>
    <m/>
    <m/>
    <m/>
    <m/>
    <m/>
    <x v="0"/>
    <x v="0"/>
    <s v="ZBHT0013"/>
    <s v="AovXFk1dmsz"/>
    <s v="Allocated"/>
    <e v="#N/A"/>
    <e v="#N/A"/>
    <e v="#N/A"/>
    <m/>
    <m/>
    <m/>
    <m/>
    <m/>
    <n v="4499"/>
    <n v="20617"/>
  </r>
  <r>
    <n v="460245734"/>
    <s v="VIKAS ARJUN PARAKHI"/>
    <m/>
    <x v="2"/>
    <m/>
    <m/>
    <m/>
    <m/>
    <n v="3495"/>
    <n v="3495"/>
    <n v="3495"/>
    <n v="6990"/>
    <x v="0"/>
    <x v="1"/>
    <x v="1"/>
    <x v="12"/>
    <n v="19882"/>
    <n v="0"/>
    <n v="0"/>
    <n v="450"/>
    <s v="-"/>
    <n v="2.8762572974612946E-2"/>
    <n v="1.0471791563283618E-3"/>
    <x v="1"/>
    <s v="EXP"/>
    <s v="-"/>
    <s v="EXP"/>
    <s v="Cust exp"/>
    <m/>
    <s v="CNAVNA"/>
    <m/>
    <s v="-"/>
    <m/>
    <s v="MAAN"/>
    <m/>
    <m/>
    <m/>
    <n v="3945"/>
    <n v="19882"/>
    <n v="26"/>
    <n v="55"/>
    <s v="FLOW"/>
    <m/>
    <m/>
    <m/>
    <m/>
    <s v="REGULAR"/>
    <s v="MH14LD3614"/>
    <s v="HONDA ACTIVA DLX"/>
    <d v="2023-10-21T00:00:00"/>
    <n v="36"/>
    <x v="1"/>
    <x v="0"/>
    <m/>
    <m/>
    <m/>
    <m/>
    <m/>
    <m/>
    <m/>
    <m/>
    <m/>
    <m/>
    <m/>
    <m/>
    <m/>
    <m/>
    <m/>
    <m/>
    <m/>
    <m/>
    <m/>
    <m/>
    <m/>
    <m/>
    <m/>
    <m/>
    <m/>
    <m/>
    <m/>
    <m/>
    <m/>
    <m/>
    <m/>
    <m/>
    <m/>
    <m/>
    <n v="1"/>
    <m/>
    <m/>
    <m/>
    <m/>
    <m/>
    <m/>
    <m/>
    <m/>
    <m/>
    <m/>
    <m/>
    <m/>
    <m/>
    <m/>
    <m/>
    <m/>
    <m/>
    <m/>
    <m/>
    <m/>
    <m/>
    <m/>
    <m/>
    <m/>
    <m/>
    <m/>
    <m/>
    <m/>
    <m/>
    <n v="1"/>
    <m/>
    <m/>
    <m/>
    <m/>
    <m/>
    <m/>
    <m/>
    <m/>
    <m/>
    <m/>
    <m/>
    <m/>
    <m/>
    <m/>
    <m/>
    <m/>
    <m/>
    <m/>
    <m/>
    <m/>
    <m/>
    <m/>
    <m/>
    <m/>
    <m/>
    <m/>
    <m/>
    <m/>
    <m/>
    <x v="3"/>
    <x v="0"/>
    <s v="DUWT0030"/>
    <m/>
    <m/>
    <m/>
    <m/>
    <m/>
    <m/>
    <m/>
    <m/>
    <m/>
    <m/>
    <n v="3495"/>
    <n v="6990"/>
  </r>
  <r>
    <n v="462726617"/>
    <s v="DNYANESHWAR HARIBHAU NAMDAS"/>
    <m/>
    <x v="2"/>
    <m/>
    <m/>
    <m/>
    <m/>
    <n v="4322"/>
    <n v="20703"/>
    <n v="801"/>
    <n v="25025"/>
    <x v="5"/>
    <x v="1"/>
    <x v="1"/>
    <x v="4"/>
    <n v="19854"/>
    <n v="1708"/>
    <n v="0"/>
    <n v="5834"/>
    <s v="FLOW"/>
    <n v="0.22984713324916953"/>
    <n v="8.678230148263329E-3"/>
    <x v="1"/>
    <s v="-"/>
    <s v="NC"/>
    <s v="-"/>
    <m/>
    <m/>
    <m/>
    <m/>
    <s v="-"/>
    <m/>
    <s v="BHOR"/>
    <m/>
    <m/>
    <m/>
    <n v="20703"/>
    <n v="19854"/>
    <n v="177"/>
    <n v="206"/>
    <s v="FLOW"/>
    <m/>
    <m/>
    <m/>
    <m/>
    <s v="NPA"/>
    <s v="MH12WV1302"/>
    <s v="SPLENDORPLUS I3S DRS C FI BLACKACNT"/>
    <d v="2024-04-29T00:00:00"/>
    <n v="24"/>
    <x v="0"/>
    <x v="1"/>
    <m/>
    <m/>
    <m/>
    <m/>
    <m/>
    <m/>
    <m/>
    <m/>
    <m/>
    <m/>
    <m/>
    <m/>
    <m/>
    <m/>
    <m/>
    <m/>
    <n v="1"/>
    <m/>
    <m/>
    <m/>
    <m/>
    <m/>
    <m/>
    <m/>
    <m/>
    <m/>
    <m/>
    <m/>
    <m/>
    <m/>
    <m/>
    <m/>
    <m/>
    <m/>
    <m/>
    <m/>
    <m/>
    <m/>
    <m/>
    <m/>
    <m/>
    <m/>
    <m/>
    <m/>
    <m/>
    <m/>
    <m/>
    <m/>
    <m/>
    <m/>
    <m/>
    <m/>
    <m/>
    <m/>
    <m/>
    <m/>
    <m/>
    <m/>
    <m/>
    <m/>
    <m/>
    <m/>
    <m/>
    <m/>
    <m/>
    <m/>
    <m/>
    <m/>
    <m/>
    <m/>
    <m/>
    <m/>
    <m/>
    <m/>
    <m/>
    <m/>
    <m/>
    <m/>
    <m/>
    <m/>
    <m/>
    <m/>
    <m/>
    <m/>
    <m/>
    <m/>
    <m/>
    <m/>
    <m/>
    <m/>
    <m/>
    <m/>
    <m/>
    <m/>
    <x v="0"/>
    <x v="0"/>
    <s v="DUWT0011"/>
    <s v="APBa5o2BRec"/>
    <s v="Allocated"/>
    <s v="Shifted (NC_SFTD)"/>
    <s v="Customer shifted on office address "/>
    <d v="2026-07-06T00:00:00"/>
    <m/>
    <m/>
    <m/>
    <m/>
    <m/>
    <n v="801"/>
    <n v="25025"/>
  </r>
  <r>
    <n v="461546516"/>
    <s v="MANIK ANNASO ANAP"/>
    <s v="ONLINE"/>
    <x v="32"/>
    <n v="2710"/>
    <m/>
    <m/>
    <m/>
    <n v="2660"/>
    <n v="2651"/>
    <n v="2699"/>
    <n v="2601"/>
    <x v="0"/>
    <x v="0"/>
    <x v="0"/>
    <x v="10"/>
    <n v="19786.64"/>
    <n v="48"/>
    <n v="0"/>
    <n v="3952"/>
    <s v="19.06.26"/>
    <n v="1.4056015038213562E-2"/>
    <n v="1.0421565728685755E-3"/>
    <x v="0"/>
    <s v="PAID"/>
    <s v="MPTP"/>
    <s v="PAID"/>
    <m/>
    <m/>
    <s v="CAVNA"/>
    <m/>
    <s v="-"/>
    <m/>
    <s v="JUNNAR"/>
    <m/>
    <m/>
    <m/>
    <n v="6651"/>
    <n v="19786.64"/>
    <n v="26"/>
    <n v="25"/>
    <s v="STABLE"/>
    <m/>
    <m/>
    <m/>
    <m/>
    <s v="REGULAR"/>
    <s v="MH14LH4796"/>
    <s v="SPLENDOR PLUS DRS CAST FI BLACK"/>
    <d v="2024-01-17T00:00:00"/>
    <n v="36"/>
    <x v="1"/>
    <x v="0"/>
    <m/>
    <m/>
    <m/>
    <m/>
    <m/>
    <m/>
    <m/>
    <m/>
    <m/>
    <m/>
    <m/>
    <m/>
    <m/>
    <m/>
    <m/>
    <m/>
    <m/>
    <m/>
    <m/>
    <m/>
    <m/>
    <m/>
    <m/>
    <m/>
    <m/>
    <m/>
    <m/>
    <m/>
    <m/>
    <m/>
    <m/>
    <m/>
    <m/>
    <m/>
    <n v="1"/>
    <m/>
    <m/>
    <m/>
    <m/>
    <m/>
    <m/>
    <m/>
    <m/>
    <m/>
    <m/>
    <m/>
    <m/>
    <m/>
    <m/>
    <m/>
    <m/>
    <m/>
    <m/>
    <m/>
    <m/>
    <m/>
    <m/>
    <m/>
    <m/>
    <m/>
    <m/>
    <m/>
    <m/>
    <m/>
    <m/>
    <m/>
    <m/>
    <m/>
    <m/>
    <m/>
    <m/>
    <m/>
    <m/>
    <m/>
    <m/>
    <m/>
    <m/>
    <m/>
    <m/>
    <m/>
    <m/>
    <m/>
    <m/>
    <m/>
    <m/>
    <m/>
    <m/>
    <m/>
    <m/>
    <m/>
    <m/>
    <m/>
    <m/>
    <m/>
    <x v="0"/>
    <x v="0"/>
    <s v="ZBHT0021"/>
    <m/>
    <m/>
    <m/>
    <m/>
    <m/>
    <m/>
    <m/>
    <m/>
    <m/>
    <m/>
    <n v="2699"/>
    <n v="5311"/>
  </r>
  <r>
    <n v="459935551"/>
    <s v="PRASHANT NAMDEORAO NAROLKAR"/>
    <s v="COLLECT"/>
    <x v="12"/>
    <n v="4250"/>
    <m/>
    <m/>
    <m/>
    <n v="4148"/>
    <n v="4148"/>
    <n v="4166"/>
    <n v="4046"/>
    <x v="0"/>
    <x v="0"/>
    <x v="0"/>
    <x v="7"/>
    <n v="19755"/>
    <n v="18"/>
    <n v="0"/>
    <n v="450"/>
    <s v="-"/>
    <n v="1.6583169923423277E-2"/>
    <n v="1.0404901032726481E-3"/>
    <x v="0"/>
    <s v="PTP"/>
    <s v="-"/>
    <s v="PTP"/>
    <s v="Financail problem"/>
    <n v="28"/>
    <s v="CAVNA"/>
    <m/>
    <s v="-"/>
    <m/>
    <s v="BHOSARI"/>
    <m/>
    <m/>
    <m/>
    <n v="4616"/>
    <n v="19755"/>
    <n v="26"/>
    <n v="25"/>
    <s v="STABLE"/>
    <m/>
    <m/>
    <m/>
    <m/>
    <s v="REGULAR"/>
    <s v="MH14LC2661"/>
    <s v="HONDA SP 125 BS VI DISC"/>
    <d v="2023-09-29T00:00:00"/>
    <n v="36"/>
    <x v="1"/>
    <x v="1"/>
    <m/>
    <m/>
    <m/>
    <m/>
    <m/>
    <m/>
    <m/>
    <m/>
    <m/>
    <m/>
    <m/>
    <m/>
    <m/>
    <m/>
    <m/>
    <m/>
    <m/>
    <m/>
    <m/>
    <m/>
    <m/>
    <m/>
    <m/>
    <m/>
    <m/>
    <m/>
    <m/>
    <m/>
    <m/>
    <m/>
    <m/>
    <m/>
    <m/>
    <m/>
    <m/>
    <m/>
    <m/>
    <m/>
    <m/>
    <m/>
    <n v="1"/>
    <m/>
    <m/>
    <m/>
    <m/>
    <m/>
    <m/>
    <m/>
    <m/>
    <n v="1"/>
    <m/>
    <m/>
    <m/>
    <m/>
    <m/>
    <m/>
    <m/>
    <m/>
    <m/>
    <m/>
    <m/>
    <m/>
    <m/>
    <m/>
    <m/>
    <m/>
    <m/>
    <m/>
    <m/>
    <m/>
    <m/>
    <m/>
    <m/>
    <n v="2"/>
    <m/>
    <m/>
    <m/>
    <m/>
    <m/>
    <m/>
    <m/>
    <m/>
    <m/>
    <m/>
    <m/>
    <m/>
    <m/>
    <m/>
    <m/>
    <m/>
    <m/>
    <m/>
    <m/>
    <m/>
    <x v="4"/>
    <x v="0"/>
    <s v="ZBHT0009"/>
    <m/>
    <m/>
    <m/>
    <m/>
    <m/>
    <m/>
    <m/>
    <m/>
    <m/>
    <m/>
    <n v="4166"/>
    <n v="8296"/>
  </r>
  <r>
    <n v="459335118"/>
    <s v="MEHABUB JAHANGIR SHAIKH"/>
    <s v="ONLINE"/>
    <x v="28"/>
    <n v="6900"/>
    <m/>
    <m/>
    <m/>
    <n v="6762"/>
    <n v="6639"/>
    <n v="6732"/>
    <n v="6501"/>
    <x v="0"/>
    <x v="0"/>
    <x v="0"/>
    <x v="3"/>
    <n v="19741.669999999998"/>
    <n v="93"/>
    <n v="0"/>
    <n v="1350"/>
    <s v="18.06.26"/>
    <n v="2.100668791468405E-2"/>
    <n v="1.0397880160503436E-3"/>
    <x v="0"/>
    <s v="PTP"/>
    <s v="NC"/>
    <s v="PTP"/>
    <m/>
    <n v="20"/>
    <s v="CAVA"/>
    <m/>
    <s v="-"/>
    <m/>
    <s v="PASHAN"/>
    <m/>
    <m/>
    <m/>
    <n v="8082"/>
    <n v="19741.669999999998"/>
    <n v="26"/>
    <n v="25"/>
    <s v="STABLE"/>
    <m/>
    <m/>
    <m/>
    <m/>
    <s v="REGULAR"/>
    <s v="MH12VS7560"/>
    <s v="RE CLASSIC 350 EFI CLASSIC BLACK"/>
    <d v="2023-08-10T00:00:00"/>
    <n v="36"/>
    <x v="1"/>
    <x v="0"/>
    <m/>
    <m/>
    <m/>
    <m/>
    <m/>
    <m/>
    <m/>
    <m/>
    <m/>
    <m/>
    <m/>
    <m/>
    <m/>
    <m/>
    <m/>
    <m/>
    <m/>
    <m/>
    <m/>
    <m/>
    <m/>
    <m/>
    <m/>
    <m/>
    <m/>
    <m/>
    <m/>
    <m/>
    <m/>
    <m/>
    <m/>
    <n v="1"/>
    <m/>
    <m/>
    <m/>
    <m/>
    <m/>
    <m/>
    <m/>
    <m/>
    <n v="1"/>
    <m/>
    <m/>
    <m/>
    <m/>
    <m/>
    <m/>
    <m/>
    <m/>
    <m/>
    <m/>
    <m/>
    <m/>
    <m/>
    <m/>
    <m/>
    <m/>
    <m/>
    <n v="1"/>
    <m/>
    <m/>
    <m/>
    <m/>
    <m/>
    <m/>
    <m/>
    <m/>
    <m/>
    <m/>
    <m/>
    <m/>
    <m/>
    <m/>
    <m/>
    <m/>
    <m/>
    <m/>
    <m/>
    <m/>
    <m/>
    <m/>
    <m/>
    <m/>
    <m/>
    <m/>
    <m/>
    <m/>
    <m/>
    <m/>
    <m/>
    <m/>
    <m/>
    <m/>
    <m/>
    <x v="1"/>
    <x v="0"/>
    <s v="DUWT0023"/>
    <m/>
    <m/>
    <m/>
    <m/>
    <m/>
    <m/>
    <m/>
    <m/>
    <m/>
    <m/>
    <n v="6732"/>
    <n v="13401"/>
  </r>
  <r>
    <n v="461649431"/>
    <s v="SHAILESH JADHAV"/>
    <m/>
    <x v="2"/>
    <m/>
    <m/>
    <m/>
    <m/>
    <n v="3468"/>
    <n v="13668"/>
    <n v="3773"/>
    <n v="17136"/>
    <x v="2"/>
    <x v="1"/>
    <x v="1"/>
    <x v="18"/>
    <n v="19659"/>
    <n v="509"/>
    <n v="0"/>
    <n v="5139"/>
    <s v="FLOW"/>
    <n v="0.99944077275038135"/>
    <n v="7.5737172448383091E-3"/>
    <x v="1"/>
    <s v="NC"/>
    <s v="NC"/>
    <s v="NC"/>
    <m/>
    <m/>
    <m/>
    <m/>
    <s v="ELG"/>
    <m/>
    <s v="WAGHOLI"/>
    <m/>
    <m/>
    <m/>
    <n v="13668"/>
    <n v="19659"/>
    <n v="118"/>
    <n v="147"/>
    <s v="FLOW"/>
    <m/>
    <m/>
    <m/>
    <m/>
    <s v="NPA"/>
    <s v="MH02GD8528"/>
    <s v="SPLENDOR PLUS I3S BS6 FI DRUM SELF"/>
    <d v="2024-01-25T00:00:00"/>
    <n v="30"/>
    <x v="0"/>
    <x v="1"/>
    <m/>
    <m/>
    <m/>
    <m/>
    <m/>
    <m/>
    <m/>
    <m/>
    <m/>
    <m/>
    <m/>
    <m/>
    <m/>
    <m/>
    <m/>
    <m/>
    <m/>
    <m/>
    <m/>
    <m/>
    <m/>
    <m/>
    <n v="1"/>
    <m/>
    <m/>
    <m/>
    <m/>
    <m/>
    <m/>
    <m/>
    <m/>
    <m/>
    <m/>
    <m/>
    <m/>
    <m/>
    <m/>
    <m/>
    <m/>
    <m/>
    <m/>
    <m/>
    <m/>
    <m/>
    <m/>
    <m/>
    <m/>
    <m/>
    <m/>
    <m/>
    <m/>
    <m/>
    <m/>
    <m/>
    <m/>
    <m/>
    <m/>
    <m/>
    <m/>
    <m/>
    <m/>
    <m/>
    <m/>
    <m/>
    <m/>
    <m/>
    <m/>
    <m/>
    <m/>
    <m/>
    <m/>
    <m/>
    <m/>
    <m/>
    <m/>
    <m/>
    <m/>
    <m/>
    <m/>
    <m/>
    <m/>
    <m/>
    <m/>
    <m/>
    <m/>
    <m/>
    <m/>
    <m/>
    <m/>
    <m/>
    <m/>
    <m/>
    <m/>
    <m/>
    <x v="0"/>
    <x v="0"/>
    <s v="DUWT0021"/>
    <s v="B6vAQcj_DJc"/>
    <s v="Allocated"/>
    <s v="Address Not Found (NC_ANF)"/>
    <s v="Customer residence address is not found "/>
    <d v="2026-07-08T00:00:00"/>
    <m/>
    <m/>
    <m/>
    <m/>
    <m/>
    <n v="3773"/>
    <n v="17136"/>
  </r>
  <r>
    <n v="464549996"/>
    <s v="SOHIT SINGH"/>
    <s v="ONLINE"/>
    <x v="11"/>
    <n v="3653"/>
    <m/>
    <m/>
    <s v="BANK STABLE 16"/>
    <n v="3500"/>
    <n v="3431"/>
    <n v="3500"/>
    <n v="3278"/>
    <x v="0"/>
    <x v="0"/>
    <x v="0"/>
    <x v="5"/>
    <n v="19632"/>
    <n v="69"/>
    <n v="0"/>
    <n v="6509"/>
    <s v="13.06.26"/>
    <n v="2.3673853025215016E-2"/>
    <n v="1.0340117290533347E-3"/>
    <x v="0"/>
    <s v="PAID"/>
    <s v="PAID"/>
    <s v="PAID"/>
    <m/>
    <m/>
    <m/>
    <m/>
    <s v="-"/>
    <m/>
    <s v="MAHALUNGE"/>
    <m/>
    <m/>
    <m/>
    <n v="10009"/>
    <n v="19632"/>
    <n v="26"/>
    <n v="25"/>
    <s v="STABLE"/>
    <m/>
    <m/>
    <m/>
    <m/>
    <s v="REGULAR"/>
    <s v="MH14MA1159"/>
    <s v="HONDA SHINE 100 OBD2"/>
    <d v="2024-11-04T00:00:00"/>
    <n v="24"/>
    <x v="1"/>
    <x v="0"/>
    <m/>
    <m/>
    <m/>
    <m/>
    <m/>
    <m/>
    <m/>
    <m/>
    <m/>
    <m/>
    <m/>
    <m/>
    <m/>
    <m/>
    <m/>
    <m/>
    <m/>
    <m/>
    <m/>
    <m/>
    <m/>
    <m/>
    <m/>
    <m/>
    <m/>
    <m/>
    <m/>
    <m/>
    <m/>
    <m/>
    <m/>
    <n v="1"/>
    <m/>
    <m/>
    <m/>
    <m/>
    <m/>
    <m/>
    <m/>
    <m/>
    <m/>
    <m/>
    <m/>
    <m/>
    <m/>
    <m/>
    <m/>
    <m/>
    <m/>
    <m/>
    <m/>
    <m/>
    <m/>
    <m/>
    <m/>
    <m/>
    <m/>
    <m/>
    <m/>
    <m/>
    <m/>
    <m/>
    <m/>
    <m/>
    <m/>
    <m/>
    <m/>
    <m/>
    <m/>
    <m/>
    <m/>
    <m/>
    <m/>
    <m/>
    <m/>
    <m/>
    <m/>
    <m/>
    <m/>
    <m/>
    <m/>
    <m/>
    <m/>
    <m/>
    <m/>
    <m/>
    <m/>
    <m/>
    <m/>
    <m/>
    <m/>
    <m/>
    <m/>
    <m/>
    <x v="0"/>
    <x v="0"/>
    <s v="DUWT0017"/>
    <m/>
    <m/>
    <m/>
    <m/>
    <m/>
    <m/>
    <m/>
    <m/>
    <m/>
    <m/>
    <n v="3500"/>
    <n v="6931"/>
  </r>
  <r>
    <n v="459472743"/>
    <s v="MOSIN AYUB MANIYAR"/>
    <s v="COLLECT"/>
    <x v="5"/>
    <n v="4928"/>
    <m/>
    <m/>
    <m/>
    <n v="3566"/>
    <n v="9700"/>
    <n v="2930"/>
    <n v="8338"/>
    <x v="3"/>
    <x v="0"/>
    <x v="0"/>
    <x v="13"/>
    <n v="19479"/>
    <n v="362"/>
    <n v="0"/>
    <n v="5850"/>
    <s v="-"/>
    <n v="0.15650441810228813"/>
    <n v="6.2385973012152839E-3"/>
    <x v="0"/>
    <s v="-"/>
    <s v="-"/>
    <s v="-"/>
    <m/>
    <m/>
    <m/>
    <m/>
    <s v="ELG"/>
    <m/>
    <s v="MARKET YARD"/>
    <m/>
    <m/>
    <m/>
    <n v="9700"/>
    <n v="19479"/>
    <n v="87"/>
    <n v="86"/>
    <s v="STABLE"/>
    <m/>
    <m/>
    <m/>
    <m/>
    <s v="NPA"/>
    <s v="MH12VU0613"/>
    <s v="ACCESS SPL ED DISC CBS BT BSVI"/>
    <d v="2023-08-21T00:00:00"/>
    <n v="36"/>
    <x v="0"/>
    <x v="1"/>
    <m/>
    <m/>
    <m/>
    <m/>
    <m/>
    <m/>
    <m/>
    <m/>
    <m/>
    <m/>
    <m/>
    <m/>
    <m/>
    <m/>
    <m/>
    <m/>
    <m/>
    <m/>
    <m/>
    <m/>
    <m/>
    <m/>
    <m/>
    <m/>
    <m/>
    <m/>
    <m/>
    <m/>
    <m/>
    <m/>
    <m/>
    <m/>
    <m/>
    <m/>
    <m/>
    <m/>
    <m/>
    <m/>
    <m/>
    <m/>
    <m/>
    <m/>
    <m/>
    <m/>
    <m/>
    <m/>
    <m/>
    <m/>
    <m/>
    <m/>
    <m/>
    <m/>
    <m/>
    <m/>
    <m/>
    <m/>
    <m/>
    <m/>
    <m/>
    <m/>
    <m/>
    <n v="1"/>
    <m/>
    <m/>
    <m/>
    <m/>
    <m/>
    <m/>
    <m/>
    <m/>
    <m/>
    <m/>
    <m/>
    <m/>
    <m/>
    <m/>
    <m/>
    <m/>
    <m/>
    <m/>
    <m/>
    <m/>
    <m/>
    <m/>
    <m/>
    <m/>
    <m/>
    <m/>
    <m/>
    <m/>
    <m/>
    <n v="1"/>
    <m/>
    <m/>
    <x v="3"/>
    <x v="0"/>
    <s v="DUWT0031"/>
    <s v="B24GClempNIm"/>
    <s v="Allocated"/>
    <e v="#N/A"/>
    <e v="#N/A"/>
    <e v="#N/A"/>
    <m/>
    <m/>
    <m/>
    <m/>
    <m/>
    <n v="2930"/>
    <n v="13266"/>
  </r>
  <r>
    <n v="460539281"/>
    <s v="KIRAN VILAS ASWALE"/>
    <s v="ONLINE"/>
    <x v="5"/>
    <n v="1900"/>
    <m/>
    <m/>
    <m/>
    <n v="3727"/>
    <n v="1607"/>
    <n v="1621"/>
    <n v="3434"/>
    <x v="0"/>
    <x v="0"/>
    <x v="0"/>
    <x v="8"/>
    <n v="19474.16"/>
    <n v="14"/>
    <n v="0"/>
    <n v="450"/>
    <s v="-"/>
    <n v="2.0088853401233939E-2"/>
    <n v="1.0256983421689735E-3"/>
    <x v="0"/>
    <s v="PTP"/>
    <s v="-"/>
    <s v="PTP"/>
    <m/>
    <n v="22"/>
    <s v="CAVA"/>
    <m/>
    <s v="-"/>
    <m/>
    <s v="TAKAVE"/>
    <m/>
    <m/>
    <m/>
    <n v="2071"/>
    <n v="19474.16"/>
    <n v="26"/>
    <n v="25"/>
    <s v="STABLE"/>
    <m/>
    <m/>
    <m/>
    <m/>
    <s v="REGULAR"/>
    <s v="MH14LF8920"/>
    <s v="HONDA SHINE DRUM BSVI"/>
    <d v="2023-11-08T00:00:00"/>
    <n v="36"/>
    <x v="1"/>
    <x v="1"/>
    <m/>
    <m/>
    <m/>
    <m/>
    <m/>
    <m/>
    <m/>
    <m/>
    <m/>
    <m/>
    <m/>
    <m/>
    <m/>
    <m/>
    <m/>
    <m/>
    <m/>
    <m/>
    <m/>
    <m/>
    <m/>
    <m/>
    <m/>
    <m/>
    <m/>
    <m/>
    <m/>
    <m/>
    <m/>
    <m/>
    <m/>
    <m/>
    <m/>
    <m/>
    <m/>
    <m/>
    <m/>
    <n v="1"/>
    <m/>
    <m/>
    <m/>
    <m/>
    <m/>
    <m/>
    <m/>
    <m/>
    <m/>
    <m/>
    <m/>
    <m/>
    <m/>
    <m/>
    <m/>
    <m/>
    <m/>
    <m/>
    <m/>
    <m/>
    <m/>
    <m/>
    <m/>
    <n v="1"/>
    <m/>
    <m/>
    <m/>
    <m/>
    <m/>
    <m/>
    <m/>
    <m/>
    <m/>
    <m/>
    <m/>
    <m/>
    <m/>
    <m/>
    <m/>
    <m/>
    <m/>
    <m/>
    <m/>
    <m/>
    <m/>
    <m/>
    <m/>
    <m/>
    <m/>
    <m/>
    <m/>
    <m/>
    <m/>
    <m/>
    <m/>
    <m/>
    <x v="3"/>
    <x v="0"/>
    <s v="ZBHT0013"/>
    <m/>
    <m/>
    <m/>
    <m/>
    <m/>
    <m/>
    <m/>
    <m/>
    <m/>
    <m/>
    <n v="1621"/>
    <n v="5334"/>
  </r>
  <r>
    <n v="459425260"/>
    <s v="SAMPADA GULAB TALAWADE"/>
    <m/>
    <x v="2"/>
    <m/>
    <m/>
    <m/>
    <m/>
    <n v="3418"/>
    <n v="13627"/>
    <n v="3792"/>
    <n v="17045"/>
    <x v="2"/>
    <x v="1"/>
    <x v="1"/>
    <x v="8"/>
    <n v="19377.32"/>
    <n v="419"/>
    <n v="0"/>
    <n v="4301"/>
    <s v="FLOW"/>
    <n v="8.1774856020687764E-2"/>
    <n v="7.4651987711862383E-3"/>
    <x v="1"/>
    <s v="BPTP"/>
    <s v="BPTP"/>
    <s v="BPTP"/>
    <s v="Financail problem"/>
    <m/>
    <s v="CAVNA"/>
    <m/>
    <s v="ELG"/>
    <m/>
    <s v="KONDIVADE"/>
    <m/>
    <m/>
    <m/>
    <n v="13627"/>
    <n v="19377.32"/>
    <n v="118"/>
    <n v="147"/>
    <s v="FLOW"/>
    <m/>
    <m/>
    <m/>
    <m/>
    <s v="NPA"/>
    <s v="MH14KY9802"/>
    <s v="HONDA ACTIVA 6G DLX BS VI"/>
    <d v="2023-08-17T00:00:00"/>
    <n v="36"/>
    <x v="0"/>
    <x v="1"/>
    <m/>
    <m/>
    <m/>
    <m/>
    <m/>
    <m/>
    <m/>
    <m/>
    <m/>
    <m/>
    <m/>
    <m/>
    <m/>
    <m/>
    <m/>
    <m/>
    <m/>
    <m/>
    <m/>
    <m/>
    <m/>
    <m/>
    <m/>
    <m/>
    <m/>
    <m/>
    <m/>
    <m/>
    <m/>
    <m/>
    <m/>
    <m/>
    <m/>
    <m/>
    <m/>
    <m/>
    <m/>
    <m/>
    <m/>
    <m/>
    <m/>
    <m/>
    <m/>
    <m/>
    <m/>
    <m/>
    <m/>
    <m/>
    <m/>
    <m/>
    <m/>
    <m/>
    <m/>
    <m/>
    <m/>
    <m/>
    <m/>
    <m/>
    <m/>
    <m/>
    <m/>
    <m/>
    <m/>
    <m/>
    <m/>
    <m/>
    <m/>
    <m/>
    <m/>
    <m/>
    <m/>
    <m/>
    <m/>
    <m/>
    <m/>
    <m/>
    <m/>
    <m/>
    <m/>
    <m/>
    <m/>
    <m/>
    <m/>
    <m/>
    <m/>
    <m/>
    <m/>
    <m/>
    <m/>
    <m/>
    <m/>
    <m/>
    <m/>
    <m/>
    <x v="5"/>
    <x v="1"/>
    <s v="ZBHT0013"/>
    <s v="AoDoEYnJ3Cz"/>
    <s v="Allocated"/>
    <e v="#N/A"/>
    <e v="#N/A"/>
    <e v="#N/A"/>
    <m/>
    <m/>
    <m/>
    <s v="VYMO"/>
    <m/>
    <n v="3792"/>
    <n v="17045"/>
  </r>
  <r>
    <n v="460260039"/>
    <s v="SNEHA SHRIDHAR PILLAY"/>
    <s v="ONLINE"/>
    <x v="26"/>
    <n v="3500"/>
    <m/>
    <m/>
    <m/>
    <n v="3434"/>
    <n v="2930"/>
    <n v="3004"/>
    <n v="2864"/>
    <x v="0"/>
    <x v="0"/>
    <x v="0"/>
    <x v="15"/>
    <n v="19233"/>
    <n v="74"/>
    <n v="0"/>
    <n v="3065"/>
    <s v="17.06.26"/>
    <n v="2.3004430813890257E-2"/>
    <n v="1.0129965151223913E-3"/>
    <x v="0"/>
    <s v="PAID"/>
    <s v="PAID"/>
    <s v="PAID"/>
    <s v="Shifted"/>
    <m/>
    <s v="CAVNA"/>
    <m/>
    <s v="-"/>
    <m/>
    <s v="SANGAVI"/>
    <m/>
    <m/>
    <m/>
    <n v="2930"/>
    <n v="19233"/>
    <n v="26"/>
    <n v="25"/>
    <s v="STABLE"/>
    <m/>
    <m/>
    <m/>
    <m/>
    <s v="REGULAR"/>
    <s v="MH14LD0112"/>
    <s v="HONDA ACTIVA 125 SMART"/>
    <d v="2023-10-23T00:00:00"/>
    <n v="36"/>
    <x v="0"/>
    <x v="0"/>
    <m/>
    <m/>
    <m/>
    <m/>
    <m/>
    <m/>
    <m/>
    <m/>
    <m/>
    <m/>
    <m/>
    <m/>
    <m/>
    <m/>
    <m/>
    <m/>
    <m/>
    <m/>
    <m/>
    <m/>
    <m/>
    <m/>
    <n v="1"/>
    <m/>
    <m/>
    <m/>
    <m/>
    <m/>
    <m/>
    <m/>
    <m/>
    <m/>
    <m/>
    <m/>
    <m/>
    <m/>
    <m/>
    <n v="1"/>
    <m/>
    <m/>
    <m/>
    <m/>
    <m/>
    <m/>
    <m/>
    <m/>
    <m/>
    <m/>
    <m/>
    <m/>
    <m/>
    <m/>
    <m/>
    <m/>
    <m/>
    <m/>
    <m/>
    <m/>
    <m/>
    <m/>
    <m/>
    <m/>
    <m/>
    <m/>
    <m/>
    <m/>
    <m/>
    <m/>
    <m/>
    <m/>
    <m/>
    <m/>
    <m/>
    <m/>
    <m/>
    <m/>
    <m/>
    <m/>
    <m/>
    <m/>
    <m/>
    <m/>
    <m/>
    <m/>
    <m/>
    <m/>
    <m/>
    <m/>
    <m/>
    <m/>
    <m/>
    <m/>
    <m/>
    <m/>
    <x v="3"/>
    <x v="0"/>
    <s v="ZBHT0015"/>
    <s v="kPJtmjsD1qmc"/>
    <s v="Allocated"/>
    <s v="Promise To Pay (PTP)"/>
    <s v="Visited at customer residence address. Customer got married last 2 month ago. So her mother is making the payment. Vehicle with him "/>
    <d v="2026-07-27T00:00:00"/>
    <m/>
    <m/>
    <m/>
    <m/>
    <m/>
    <n v="3004"/>
    <n v="6364"/>
  </r>
  <r>
    <n v="460051993"/>
    <s v="DHEERAJ KASHINATH PANSARE"/>
    <s v="COLLECT"/>
    <x v="22"/>
    <n v="3500"/>
    <m/>
    <m/>
    <m/>
    <n v="3380"/>
    <n v="6687"/>
    <n v="3607"/>
    <n v="6567"/>
    <x v="1"/>
    <x v="0"/>
    <x v="0"/>
    <x v="10"/>
    <n v="19177.64"/>
    <n v="300"/>
    <n v="0"/>
    <n v="6750"/>
    <s v="23.06.26"/>
    <n v="3.0906426868603187E-2"/>
    <n v="3.565703685606767E-3"/>
    <x v="0"/>
    <s v="PAID"/>
    <s v="PTP"/>
    <s v="PAID"/>
    <m/>
    <n v="25"/>
    <s v="CAVA "/>
    <m/>
    <s v="-"/>
    <m/>
    <s v="OTUR"/>
    <m/>
    <m/>
    <m/>
    <n v="6687"/>
    <n v="19177.64"/>
    <n v="57"/>
    <n v="55"/>
    <s v="STABLE"/>
    <m/>
    <m/>
    <m/>
    <m/>
    <s v="REGULAR"/>
    <s v="MH14LD1684"/>
    <s v="HONDA ACTIVA 6G DLX BS VI"/>
    <d v="2023-10-09T00:00:00"/>
    <n v="36"/>
    <x v="0"/>
    <x v="0"/>
    <m/>
    <m/>
    <m/>
    <m/>
    <m/>
    <m/>
    <m/>
    <m/>
    <m/>
    <m/>
    <m/>
    <m/>
    <m/>
    <m/>
    <m/>
    <m/>
    <m/>
    <m/>
    <m/>
    <m/>
    <m/>
    <m/>
    <m/>
    <m/>
    <m/>
    <m/>
    <m/>
    <m/>
    <m/>
    <m/>
    <m/>
    <m/>
    <m/>
    <m/>
    <m/>
    <m/>
    <m/>
    <m/>
    <m/>
    <m/>
    <m/>
    <m/>
    <m/>
    <m/>
    <m/>
    <m/>
    <m/>
    <m/>
    <m/>
    <m/>
    <m/>
    <m/>
    <m/>
    <m/>
    <m/>
    <m/>
    <m/>
    <m/>
    <m/>
    <m/>
    <m/>
    <m/>
    <m/>
    <m/>
    <m/>
    <m/>
    <m/>
    <m/>
    <m/>
    <m/>
    <m/>
    <m/>
    <m/>
    <m/>
    <m/>
    <m/>
    <m/>
    <m/>
    <m/>
    <m/>
    <m/>
    <m/>
    <m/>
    <m/>
    <m/>
    <n v="2"/>
    <m/>
    <m/>
    <m/>
    <m/>
    <m/>
    <n v="1"/>
    <m/>
    <m/>
    <x v="1"/>
    <x v="0"/>
    <s v="ZBHT0021"/>
    <e v="#N/A"/>
    <s v="Allocated"/>
    <s v="Promise To Pay (PTP)"/>
    <s v="Ptp"/>
    <d v="2026-07-25T00:00:00"/>
    <m/>
    <m/>
    <m/>
    <m/>
    <m/>
    <n v="3607"/>
    <n v="10067"/>
  </r>
  <r>
    <n v="460900024"/>
    <s v="DATTA BALU BARKADE"/>
    <m/>
    <x v="2"/>
    <m/>
    <m/>
    <m/>
    <m/>
    <n v="2908"/>
    <n v="2908"/>
    <n v="2946"/>
    <n v="5816"/>
    <x v="0"/>
    <x v="1"/>
    <x v="1"/>
    <x v="9"/>
    <n v="19095"/>
    <n v="38"/>
    <n v="0"/>
    <n v="0"/>
    <s v="-"/>
    <n v="1.2000271867903117E-2"/>
    <n v="1.0057280952665763E-3"/>
    <x v="1"/>
    <s v="PTP"/>
    <s v="-"/>
    <s v="PTP"/>
    <m/>
    <n v="31"/>
    <s v="CAVA "/>
    <m/>
    <s v="-"/>
    <m/>
    <s v="NHAVRA"/>
    <m/>
    <m/>
    <m/>
    <n v="2908"/>
    <n v="19095"/>
    <n v="26"/>
    <n v="55"/>
    <s v="FLOW"/>
    <m/>
    <m/>
    <m/>
    <m/>
    <s v="REGULAR"/>
    <s v="MH12YF8560"/>
    <s v="HF DELUXE DRUM SELF CAST ALL BLACK"/>
    <d v="2023-11-28T00:00:00"/>
    <n v="36"/>
    <x v="0"/>
    <x v="0"/>
    <m/>
    <m/>
    <m/>
    <m/>
    <m/>
    <m/>
    <m/>
    <m/>
    <m/>
    <m/>
    <m/>
    <m/>
    <m/>
    <m/>
    <m/>
    <m/>
    <m/>
    <m/>
    <m/>
    <m/>
    <m/>
    <m/>
    <m/>
    <m/>
    <m/>
    <m/>
    <m/>
    <m/>
    <m/>
    <m/>
    <m/>
    <m/>
    <m/>
    <m/>
    <m/>
    <m/>
    <m/>
    <m/>
    <m/>
    <m/>
    <m/>
    <m/>
    <m/>
    <m/>
    <m/>
    <m/>
    <m/>
    <m/>
    <m/>
    <m/>
    <m/>
    <m/>
    <m/>
    <m/>
    <m/>
    <m/>
    <m/>
    <m/>
    <m/>
    <m/>
    <m/>
    <m/>
    <m/>
    <m/>
    <m/>
    <m/>
    <m/>
    <m/>
    <m/>
    <m/>
    <m/>
    <m/>
    <m/>
    <m/>
    <m/>
    <m/>
    <m/>
    <m/>
    <m/>
    <m/>
    <m/>
    <m/>
    <m/>
    <m/>
    <m/>
    <m/>
    <m/>
    <m/>
    <m/>
    <m/>
    <m/>
    <n v="1"/>
    <m/>
    <m/>
    <x v="0"/>
    <x v="0"/>
    <s v="ZBHT0024"/>
    <e v="#N/A"/>
    <s v="Allocated"/>
    <s v="Left Message (LMCB)"/>
    <s v="Meet wife "/>
    <d v="2026-07-04T00:00:00"/>
    <m/>
    <m/>
    <m/>
    <m/>
    <m/>
    <n v="2946"/>
    <n v="5816"/>
  </r>
  <r>
    <n v="458640328"/>
    <s v="ASHISH PRAVIN SAMUDRE"/>
    <m/>
    <x v="2"/>
    <m/>
    <m/>
    <m/>
    <m/>
    <n v="4036"/>
    <n v="16144"/>
    <n v="4518"/>
    <n v="20180"/>
    <x v="2"/>
    <x v="1"/>
    <x v="1"/>
    <x v="15"/>
    <n v="19030"/>
    <n v="482"/>
    <n v="0"/>
    <n v="1800"/>
    <s v="-"/>
    <n v="9.4153852243266237E-2"/>
    <n v="7.3313921953951384E-3"/>
    <x v="1"/>
    <s v="NC"/>
    <s v="-"/>
    <s v="NC"/>
    <s v="Shifted"/>
    <m/>
    <s v="CNAVNA"/>
    <m/>
    <s v="ELG"/>
    <m/>
    <s v="RAHATANI"/>
    <m/>
    <m/>
    <m/>
    <n v="18426"/>
    <n v="19030"/>
    <n v="118"/>
    <n v="147"/>
    <s v="FLOW"/>
    <m/>
    <m/>
    <m/>
    <m/>
    <s v="-"/>
    <s v="MH14KX8926"/>
    <s v="HONDA SP 125 BS VI DISC"/>
    <d v="2023-06-21T00:00:00"/>
    <n v="36"/>
    <x v="2"/>
    <x v="0"/>
    <m/>
    <m/>
    <m/>
    <m/>
    <m/>
    <m/>
    <m/>
    <m/>
    <m/>
    <m/>
    <m/>
    <m/>
    <m/>
    <m/>
    <m/>
    <m/>
    <m/>
    <m/>
    <m/>
    <m/>
    <m/>
    <m/>
    <n v="1"/>
    <m/>
    <m/>
    <m/>
    <m/>
    <m/>
    <m/>
    <m/>
    <m/>
    <m/>
    <m/>
    <m/>
    <m/>
    <m/>
    <m/>
    <m/>
    <m/>
    <m/>
    <m/>
    <m/>
    <m/>
    <m/>
    <m/>
    <m/>
    <m/>
    <m/>
    <m/>
    <m/>
    <m/>
    <m/>
    <m/>
    <m/>
    <m/>
    <m/>
    <m/>
    <m/>
    <m/>
    <m/>
    <m/>
    <m/>
    <m/>
    <m/>
    <m/>
    <m/>
    <m/>
    <m/>
    <m/>
    <m/>
    <m/>
    <m/>
    <m/>
    <m/>
    <m/>
    <m/>
    <m/>
    <m/>
    <m/>
    <m/>
    <m/>
    <m/>
    <m/>
    <m/>
    <m/>
    <m/>
    <m/>
    <m/>
    <m/>
    <m/>
    <m/>
    <m/>
    <m/>
    <m/>
    <x v="0"/>
    <x v="0"/>
    <s v="ZBHT0015"/>
    <e v="#N/A"/>
    <s v="Allocated"/>
    <e v="#N/A"/>
    <e v="#N/A"/>
    <e v="#N/A"/>
    <m/>
    <m/>
    <m/>
    <m/>
    <m/>
    <n v="4518"/>
    <n v="20180"/>
  </r>
  <r>
    <n v="463788352"/>
    <s v="HUSEN YAKUB SHAIKH"/>
    <m/>
    <x v="2"/>
    <m/>
    <m/>
    <m/>
    <m/>
    <n v="4925"/>
    <n v="9850"/>
    <n v="5007"/>
    <n v="14775"/>
    <x v="1"/>
    <x v="1"/>
    <x v="1"/>
    <x v="12"/>
    <n v="18909"/>
    <n v="82"/>
    <n v="0"/>
    <n v="900"/>
    <s v="FLOW"/>
    <n v="4.9660653514135331E-2"/>
    <n v="3.5157553792405302E-3"/>
    <x v="1"/>
    <s v="NC"/>
    <s v="NC"/>
    <s v="NC"/>
    <s v="Shifted"/>
    <m/>
    <s v="CNAVNA"/>
    <m/>
    <s v="-"/>
    <m/>
    <s v="WAKAD"/>
    <m/>
    <m/>
    <m/>
    <n v="9850"/>
    <n v="18909"/>
    <n v="57"/>
    <n v="86"/>
    <s v="FLOW"/>
    <m/>
    <m/>
    <m/>
    <m/>
    <s v="REGULAR"/>
    <s v="MH14LT5162"/>
    <s v="HONDA ACTIVA 6G DLX BS VI"/>
    <d v="2024-08-17T00:00:00"/>
    <n v="24"/>
    <x v="0"/>
    <x v="0"/>
    <m/>
    <m/>
    <m/>
    <m/>
    <m/>
    <m/>
    <m/>
    <n v="1"/>
    <m/>
    <m/>
    <m/>
    <m/>
    <m/>
    <m/>
    <m/>
    <m/>
    <m/>
    <m/>
    <m/>
    <m/>
    <m/>
    <m/>
    <m/>
    <m/>
    <m/>
    <m/>
    <m/>
    <m/>
    <m/>
    <m/>
    <m/>
    <m/>
    <m/>
    <m/>
    <m/>
    <m/>
    <m/>
    <m/>
    <m/>
    <m/>
    <m/>
    <m/>
    <m/>
    <m/>
    <m/>
    <m/>
    <m/>
    <m/>
    <m/>
    <m/>
    <m/>
    <m/>
    <m/>
    <m/>
    <m/>
    <m/>
    <m/>
    <m/>
    <m/>
    <m/>
    <m/>
    <m/>
    <m/>
    <m/>
    <m/>
    <m/>
    <m/>
    <m/>
    <m/>
    <m/>
    <m/>
    <m/>
    <m/>
    <m/>
    <m/>
    <m/>
    <m/>
    <m/>
    <m/>
    <m/>
    <m/>
    <m/>
    <m/>
    <m/>
    <m/>
    <m/>
    <m/>
    <m/>
    <m/>
    <m/>
    <m/>
    <m/>
    <m/>
    <m/>
    <x v="0"/>
    <x v="0"/>
    <s v="DUWT0030"/>
    <s v="AoAmcZBuky1"/>
    <s v="Allocated"/>
    <s v="Shifted (NC_SFTD)"/>
    <s v="We had visited to customer but customer shifted "/>
    <d v="2026-07-03T00:00:00"/>
    <m/>
    <m/>
    <m/>
    <s v="DID"/>
    <m/>
    <n v="5007"/>
    <n v="14775"/>
  </r>
  <r>
    <n v="460863978"/>
    <s v="HANUMAN PANDURANG KATKE"/>
    <s v="COLLECT"/>
    <x v="22"/>
    <n v="3000"/>
    <m/>
    <m/>
    <m/>
    <n v="2862"/>
    <n v="2779"/>
    <n v="2850"/>
    <n v="2641"/>
    <x v="0"/>
    <x v="0"/>
    <x v="0"/>
    <x v="9"/>
    <n v="18851"/>
    <n v="71"/>
    <n v="0"/>
    <n v="1350"/>
    <s v="14.06.26"/>
    <n v="1.1846929823610457E-2"/>
    <n v="9.9287668624614971E-4"/>
    <x v="0"/>
    <s v="PTP"/>
    <s v="PAID"/>
    <s v="PTP"/>
    <m/>
    <n v="28"/>
    <s v="CAVA"/>
    <m/>
    <s v="-"/>
    <m/>
    <s v="SHIRUR"/>
    <m/>
    <m/>
    <m/>
    <n v="4200"/>
    <n v="18851"/>
    <n v="26"/>
    <n v="55"/>
    <s v="FLOW"/>
    <m/>
    <m/>
    <m/>
    <m/>
    <s v="REGULAR"/>
    <s v="MH12WL2558"/>
    <s v="SPLENDOR PLUS I3S XTEC"/>
    <d v="2023-11-24T00:00:00"/>
    <n v="36"/>
    <x v="1"/>
    <x v="0"/>
    <m/>
    <m/>
    <m/>
    <m/>
    <m/>
    <m/>
    <m/>
    <m/>
    <m/>
    <m/>
    <m/>
    <m/>
    <m/>
    <m/>
    <m/>
    <m/>
    <m/>
    <m/>
    <m/>
    <m/>
    <m/>
    <m/>
    <m/>
    <m/>
    <m/>
    <m/>
    <m/>
    <m/>
    <m/>
    <m/>
    <m/>
    <n v="1"/>
    <m/>
    <m/>
    <m/>
    <m/>
    <m/>
    <m/>
    <m/>
    <m/>
    <m/>
    <m/>
    <m/>
    <m/>
    <m/>
    <m/>
    <m/>
    <m/>
    <m/>
    <m/>
    <m/>
    <m/>
    <m/>
    <m/>
    <m/>
    <m/>
    <m/>
    <m/>
    <m/>
    <m/>
    <m/>
    <m/>
    <m/>
    <m/>
    <m/>
    <m/>
    <m/>
    <m/>
    <m/>
    <m/>
    <m/>
    <m/>
    <m/>
    <m/>
    <m/>
    <m/>
    <m/>
    <m/>
    <m/>
    <m/>
    <m/>
    <m/>
    <m/>
    <m/>
    <m/>
    <n v="2"/>
    <m/>
    <m/>
    <m/>
    <m/>
    <m/>
    <m/>
    <m/>
    <m/>
    <x v="1"/>
    <x v="0"/>
    <s v="ZBHT0024"/>
    <m/>
    <m/>
    <m/>
    <m/>
    <m/>
    <m/>
    <m/>
    <m/>
    <m/>
    <m/>
    <n v="2850"/>
    <n v="5641"/>
  </r>
  <r>
    <n v="136793784"/>
    <s v="PANKAJ ASHOK SHELAR"/>
    <s v="ONLINE"/>
    <x v="22"/>
    <n v="2750"/>
    <m/>
    <m/>
    <m/>
    <n v="2832"/>
    <n v="2683"/>
    <n v="2743"/>
    <n v="2765"/>
    <x v="0"/>
    <x v="0"/>
    <x v="0"/>
    <x v="10"/>
    <n v="18761.490000000002"/>
    <n v="60"/>
    <n v="0"/>
    <n v="4971"/>
    <s v="29.06.26"/>
    <n v="1.3327769928562576E-2"/>
    <n v="9.8816222058459909E-4"/>
    <x v="0"/>
    <s v="PTP"/>
    <s v="PTP"/>
    <s v="PTP"/>
    <m/>
    <n v="30"/>
    <s v="CAVA"/>
    <m/>
    <s v="-"/>
    <m/>
    <s v="JUNNAR"/>
    <m/>
    <m/>
    <m/>
    <n v="2683"/>
    <n v="18761.490000000002"/>
    <n v="26"/>
    <n v="25"/>
    <s v="STABLE"/>
    <m/>
    <m/>
    <m/>
    <m/>
    <s v="REGULAR"/>
    <s v="MH14KR3853"/>
    <s v="YAMAHA FZS SPECIAL"/>
    <d v="2022-12-15T00:00:00"/>
    <n v="48"/>
    <x v="0"/>
    <x v="0"/>
    <m/>
    <m/>
    <m/>
    <m/>
    <m/>
    <m/>
    <m/>
    <m/>
    <m/>
    <m/>
    <n v="2"/>
    <m/>
    <m/>
    <m/>
    <m/>
    <m/>
    <n v="1"/>
    <m/>
    <m/>
    <m/>
    <m/>
    <m/>
    <m/>
    <m/>
    <m/>
    <m/>
    <m/>
    <m/>
    <m/>
    <m/>
    <m/>
    <m/>
    <m/>
    <m/>
    <m/>
    <m/>
    <m/>
    <m/>
    <m/>
    <m/>
    <m/>
    <m/>
    <m/>
    <m/>
    <m/>
    <m/>
    <m/>
    <m/>
    <m/>
    <m/>
    <m/>
    <m/>
    <m/>
    <m/>
    <m/>
    <m/>
    <m/>
    <m/>
    <m/>
    <m/>
    <m/>
    <m/>
    <m/>
    <m/>
    <m/>
    <m/>
    <m/>
    <m/>
    <m/>
    <m/>
    <m/>
    <m/>
    <m/>
    <m/>
    <m/>
    <m/>
    <m/>
    <m/>
    <m/>
    <m/>
    <m/>
    <m/>
    <m/>
    <m/>
    <m/>
    <m/>
    <m/>
    <m/>
    <m/>
    <m/>
    <m/>
    <m/>
    <m/>
    <m/>
    <x v="1"/>
    <x v="0"/>
    <s v="ZBHT0021"/>
    <s v="G6G3s4FBITm"/>
    <s v="Allocated"/>
    <s v="Promise To Pay (PTP)"/>
    <s v="Ptp"/>
    <d v="2026-07-30T00:00:00"/>
    <m/>
    <m/>
    <m/>
    <m/>
    <m/>
    <n v="2743"/>
    <n v="5515"/>
  </r>
  <r>
    <n v="460405924"/>
    <s v="VITTHAL MASA MANE"/>
    <s v="ONLINE"/>
    <x v="26"/>
    <n v="3051"/>
    <m/>
    <m/>
    <m/>
    <n v="2843"/>
    <n v="5620"/>
    <n v="2898"/>
    <n v="5412"/>
    <x v="1"/>
    <x v="0"/>
    <x v="0"/>
    <x v="12"/>
    <n v="18727"/>
    <n v="121"/>
    <n v="0"/>
    <n v="2250"/>
    <s v="FLOW"/>
    <n v="4.9182667426051742E-2"/>
    <n v="3.4819160710263582E-3"/>
    <x v="0"/>
    <s v="PAID"/>
    <s v="MPTP"/>
    <s v="PAID"/>
    <s v="Add not found"/>
    <m/>
    <s v="CAVNA"/>
    <m/>
    <s v="-"/>
    <m/>
    <s v="WAKAD"/>
    <m/>
    <m/>
    <m/>
    <n v="5620"/>
    <n v="18727"/>
    <n v="57"/>
    <n v="55"/>
    <s v="STABLE"/>
    <m/>
    <m/>
    <m/>
    <m/>
    <s v="REGULAR"/>
    <s v="MH14LD1075"/>
    <s v="PASSION PLUS I3S DRS CAST"/>
    <d v="2023-10-31T00:00:00"/>
    <n v="36"/>
    <x v="0"/>
    <x v="0"/>
    <m/>
    <m/>
    <m/>
    <m/>
    <m/>
    <m/>
    <m/>
    <n v="1"/>
    <m/>
    <m/>
    <m/>
    <m/>
    <m/>
    <m/>
    <m/>
    <m/>
    <m/>
    <m/>
    <m/>
    <m/>
    <m/>
    <m/>
    <m/>
    <m/>
    <m/>
    <m/>
    <m/>
    <m/>
    <m/>
    <m/>
    <m/>
    <m/>
    <m/>
    <m/>
    <m/>
    <m/>
    <m/>
    <m/>
    <m/>
    <m/>
    <m/>
    <m/>
    <m/>
    <m/>
    <m/>
    <m/>
    <m/>
    <m/>
    <m/>
    <m/>
    <m/>
    <m/>
    <m/>
    <m/>
    <m/>
    <m/>
    <m/>
    <m/>
    <m/>
    <m/>
    <m/>
    <m/>
    <m/>
    <m/>
    <m/>
    <m/>
    <m/>
    <m/>
    <m/>
    <m/>
    <m/>
    <m/>
    <m/>
    <m/>
    <m/>
    <m/>
    <m/>
    <m/>
    <m/>
    <m/>
    <m/>
    <m/>
    <m/>
    <m/>
    <m/>
    <m/>
    <m/>
    <m/>
    <m/>
    <m/>
    <m/>
    <m/>
    <m/>
    <m/>
    <x v="0"/>
    <x v="0"/>
    <s v="DUWT0030"/>
    <s v="BoyIzr-XK3z"/>
    <s v="Allocated"/>
    <s v="Address Not Found (NC_ANF)"/>
    <s v="Address not found "/>
    <d v="2026-07-03T00:00:00"/>
    <m/>
    <m/>
    <m/>
    <m/>
    <m/>
    <n v="2898"/>
    <n v="8463"/>
  </r>
  <r>
    <n v="460268914"/>
    <s v="SURAJ VIJAY BADHE"/>
    <m/>
    <x v="2"/>
    <m/>
    <m/>
    <m/>
    <m/>
    <n v="3324"/>
    <n v="2671.31"/>
    <n v="2671.31"/>
    <n v="5995.3099999999995"/>
    <x v="0"/>
    <x v="1"/>
    <x v="1"/>
    <x v="11"/>
    <n v="18550.310000000001"/>
    <n v="0"/>
    <n v="0"/>
    <n v="450"/>
    <s v="-"/>
    <n v="1.4852773641066984E-2"/>
    <n v="9.7703943141683809E-4"/>
    <x v="0"/>
    <s v="PTP"/>
    <s v="-"/>
    <s v="PTP"/>
    <m/>
    <n v="31"/>
    <s v="CNAVNA"/>
    <m/>
    <s v="-"/>
    <m/>
    <s v="VADGAON GHENAD"/>
    <m/>
    <m/>
    <m/>
    <n v="3121.31"/>
    <n v="18550.310000000001"/>
    <n v="26"/>
    <n v="55"/>
    <s v="FLOW"/>
    <m/>
    <m/>
    <m/>
    <m/>
    <s v="REGULAR"/>
    <s v="MH14LC2382"/>
    <s v="HONDA ACTIVA 6G H SMART"/>
    <d v="2023-10-23T00:00:00"/>
    <n v="36"/>
    <x v="1"/>
    <x v="0"/>
    <m/>
    <m/>
    <m/>
    <m/>
    <m/>
    <m/>
    <m/>
    <m/>
    <m/>
    <m/>
    <m/>
    <m/>
    <m/>
    <m/>
    <m/>
    <m/>
    <m/>
    <m/>
    <m/>
    <m/>
    <m/>
    <m/>
    <m/>
    <m/>
    <m/>
    <m/>
    <m/>
    <m/>
    <m/>
    <m/>
    <m/>
    <m/>
    <m/>
    <m/>
    <m/>
    <m/>
    <m/>
    <m/>
    <m/>
    <m/>
    <m/>
    <m/>
    <m/>
    <m/>
    <m/>
    <m/>
    <m/>
    <m/>
    <m/>
    <m/>
    <m/>
    <m/>
    <m/>
    <m/>
    <m/>
    <m/>
    <m/>
    <m/>
    <m/>
    <m/>
    <m/>
    <m/>
    <m/>
    <m/>
    <m/>
    <m/>
    <m/>
    <m/>
    <m/>
    <m/>
    <m/>
    <m/>
    <m/>
    <m/>
    <m/>
    <m/>
    <m/>
    <m/>
    <m/>
    <m/>
    <m/>
    <m/>
    <m/>
    <m/>
    <m/>
    <m/>
    <m/>
    <m/>
    <m/>
    <m/>
    <m/>
    <m/>
    <m/>
    <m/>
    <x v="5"/>
    <x v="1"/>
    <s v="ZBHT0010"/>
    <m/>
    <m/>
    <m/>
    <m/>
    <m/>
    <m/>
    <m/>
    <m/>
    <m/>
    <m/>
    <n v="2671.31"/>
    <n v="5995.3099999999995"/>
  </r>
  <r>
    <n v="459021769"/>
    <s v="SHUBHAM GAJENDRA DONGARE"/>
    <m/>
    <x v="2"/>
    <m/>
    <m/>
    <m/>
    <m/>
    <n v="3867"/>
    <n v="15468"/>
    <n v="816"/>
    <n v="19335"/>
    <x v="4"/>
    <x v="1"/>
    <x v="1"/>
    <x v="17"/>
    <n v="18336.45"/>
    <n v="816"/>
    <n v="0"/>
    <n v="3600"/>
    <s v="FLOW"/>
    <n v="1"/>
    <n v="8.1965184729642145E-3"/>
    <x v="1"/>
    <s v="LMCB"/>
    <s v="NC"/>
    <s v="LMCB"/>
    <s v="Left msg with son"/>
    <m/>
    <m/>
    <m/>
    <s v="ELG"/>
    <m/>
    <s v="NARAYAN GAON"/>
    <m/>
    <m/>
    <m/>
    <n v="15468"/>
    <n v="18336.45"/>
    <n v="146"/>
    <n v="175"/>
    <s v="FLOW"/>
    <m/>
    <m/>
    <m/>
    <m/>
    <s v="NPA"/>
    <s v="MH14KY2106"/>
    <s v="HONDA ACTIVA 125 DISC BSVI"/>
    <d v="2023-07-17T00:00:00"/>
    <n v="36"/>
    <x v="0"/>
    <x v="0"/>
    <m/>
    <m/>
    <m/>
    <m/>
    <m/>
    <m/>
    <m/>
    <m/>
    <m/>
    <m/>
    <m/>
    <m/>
    <m/>
    <m/>
    <m/>
    <m/>
    <m/>
    <m/>
    <m/>
    <m/>
    <m/>
    <m/>
    <m/>
    <m/>
    <m/>
    <m/>
    <m/>
    <m/>
    <n v="1"/>
    <m/>
    <m/>
    <m/>
    <m/>
    <m/>
    <m/>
    <m/>
    <m/>
    <m/>
    <m/>
    <m/>
    <m/>
    <m/>
    <m/>
    <m/>
    <m/>
    <m/>
    <m/>
    <m/>
    <m/>
    <m/>
    <m/>
    <m/>
    <n v="1"/>
    <m/>
    <m/>
    <m/>
    <m/>
    <m/>
    <m/>
    <m/>
    <m/>
    <m/>
    <m/>
    <m/>
    <m/>
    <m/>
    <m/>
    <m/>
    <m/>
    <m/>
    <m/>
    <m/>
    <m/>
    <m/>
    <m/>
    <m/>
    <m/>
    <m/>
    <m/>
    <m/>
    <m/>
    <m/>
    <m/>
    <m/>
    <m/>
    <m/>
    <m/>
    <m/>
    <m/>
    <m/>
    <m/>
    <m/>
    <m/>
    <m/>
    <x v="3"/>
    <x v="0"/>
    <s v="DUWT0015"/>
    <s v="Bo-8OUT747"/>
    <s v="Allocated"/>
    <e v="#N/A"/>
    <e v="#N/A"/>
    <e v="#N/A"/>
    <m/>
    <m/>
    <m/>
    <m/>
    <m/>
    <n v="816"/>
    <n v="19335"/>
  </r>
  <r>
    <n v="460212955"/>
    <s v="RAJKUMAR MACHCHINDRANATH KAMBL"/>
    <m/>
    <x v="2"/>
    <m/>
    <m/>
    <m/>
    <m/>
    <n v="3784"/>
    <n v="3784"/>
    <n v="3836"/>
    <n v="7568"/>
    <x v="0"/>
    <x v="1"/>
    <x v="1"/>
    <x v="7"/>
    <n v="18141.25"/>
    <n v="52"/>
    <n v="0"/>
    <n v="5213"/>
    <s v="-"/>
    <n v="1.5228520950306379E-2"/>
    <n v="9.5549436021234756E-4"/>
    <x v="1"/>
    <s v="NC"/>
    <s v="-"/>
    <s v="NC"/>
    <s v="Shifted"/>
    <m/>
    <s v="CNAVNA"/>
    <m/>
    <s v="-"/>
    <m/>
    <s v="BHOSARI"/>
    <m/>
    <m/>
    <m/>
    <n v="3784"/>
    <n v="18141.25"/>
    <n v="26"/>
    <n v="55"/>
    <s v="FLOW"/>
    <m/>
    <m/>
    <m/>
    <m/>
    <m/>
    <s v="MH14LF4397"/>
    <s v="HONDA SHINE DISC BSVI"/>
    <d v="2023-10-20T00:00:00"/>
    <n v="36"/>
    <x v="1"/>
    <x v="1"/>
    <m/>
    <m/>
    <m/>
    <m/>
    <m/>
    <m/>
    <m/>
    <m/>
    <m/>
    <m/>
    <m/>
    <m/>
    <m/>
    <m/>
    <m/>
    <m/>
    <m/>
    <m/>
    <m/>
    <m/>
    <m/>
    <m/>
    <m/>
    <m/>
    <m/>
    <m/>
    <m/>
    <m/>
    <m/>
    <m/>
    <m/>
    <m/>
    <m/>
    <m/>
    <m/>
    <m/>
    <m/>
    <m/>
    <m/>
    <m/>
    <m/>
    <m/>
    <m/>
    <m/>
    <m/>
    <m/>
    <m/>
    <m/>
    <m/>
    <m/>
    <m/>
    <m/>
    <m/>
    <m/>
    <m/>
    <m/>
    <m/>
    <m/>
    <m/>
    <m/>
    <m/>
    <m/>
    <m/>
    <m/>
    <m/>
    <m/>
    <m/>
    <m/>
    <m/>
    <m/>
    <m/>
    <m/>
    <m/>
    <m/>
    <m/>
    <m/>
    <m/>
    <m/>
    <m/>
    <m/>
    <m/>
    <m/>
    <m/>
    <m/>
    <m/>
    <m/>
    <m/>
    <m/>
    <m/>
    <m/>
    <m/>
    <n v="1"/>
    <m/>
    <m/>
    <x v="0"/>
    <x v="0"/>
    <s v="DUWT0025"/>
    <m/>
    <m/>
    <m/>
    <m/>
    <m/>
    <m/>
    <m/>
    <m/>
    <m/>
    <m/>
    <n v="3836"/>
    <n v="7568"/>
  </r>
  <r>
    <n v="459782251"/>
    <s v="MRINMOY MITRA"/>
    <m/>
    <x v="2"/>
    <m/>
    <m/>
    <m/>
    <s v="BANK STABLE 08"/>
    <n v="3664"/>
    <n v="7968"/>
    <n v="1014"/>
    <n v="11632"/>
    <x v="3"/>
    <x v="0"/>
    <x v="1"/>
    <x v="13"/>
    <n v="18089.939999999999"/>
    <n v="374"/>
    <n v="0"/>
    <n v="5994"/>
    <s v="06.06.26"/>
    <n v="0.14534398753556679"/>
    <n v="5.7937189210506904E-3"/>
    <x v="0"/>
    <s v="PAID"/>
    <s v="PAID"/>
    <s v="PAID"/>
    <m/>
    <m/>
    <m/>
    <m/>
    <s v="ELG"/>
    <m/>
    <s v="DATTAWADI"/>
    <m/>
    <m/>
    <m/>
    <n v="7968"/>
    <n v="18089.939999999999"/>
    <n v="87"/>
    <n v="86"/>
    <s v="STABLE"/>
    <m/>
    <m/>
    <m/>
    <m/>
    <s v="REGULAR"/>
    <s v="MH12VY3090"/>
    <s v="HONDA ACTIVA DLX"/>
    <d v="2023-09-16T00:00:00"/>
    <n v="36"/>
    <x v="0"/>
    <x v="1"/>
    <m/>
    <m/>
    <m/>
    <m/>
    <m/>
    <m/>
    <m/>
    <m/>
    <m/>
    <m/>
    <m/>
    <m/>
    <m/>
    <m/>
    <m/>
    <m/>
    <m/>
    <m/>
    <m/>
    <m/>
    <m/>
    <m/>
    <m/>
    <m/>
    <m/>
    <n v="1"/>
    <m/>
    <m/>
    <m/>
    <m/>
    <m/>
    <m/>
    <m/>
    <m/>
    <m/>
    <m/>
    <m/>
    <m/>
    <m/>
    <m/>
    <m/>
    <m/>
    <m/>
    <m/>
    <m/>
    <m/>
    <m/>
    <m/>
    <m/>
    <m/>
    <m/>
    <m/>
    <m/>
    <m/>
    <m/>
    <m/>
    <m/>
    <m/>
    <m/>
    <m/>
    <m/>
    <m/>
    <m/>
    <m/>
    <m/>
    <m/>
    <m/>
    <m/>
    <m/>
    <m/>
    <m/>
    <m/>
    <m/>
    <m/>
    <m/>
    <m/>
    <m/>
    <m/>
    <m/>
    <m/>
    <m/>
    <m/>
    <m/>
    <m/>
    <m/>
    <m/>
    <m/>
    <m/>
    <m/>
    <m/>
    <m/>
    <m/>
    <m/>
    <m/>
    <x v="0"/>
    <x v="0"/>
    <s v="DUWT0031"/>
    <s v="BPv1Tm0kiz"/>
    <s v="Allocated"/>
    <e v="#N/A"/>
    <e v="#N/A"/>
    <e v="#N/A"/>
    <m/>
    <m/>
    <m/>
    <m/>
    <m/>
    <n v="1014"/>
    <n v="11632"/>
  </r>
  <r>
    <n v="465614683"/>
    <s v="AMAR BASWARAJ MURGE"/>
    <m/>
    <x v="2"/>
    <m/>
    <m/>
    <m/>
    <m/>
    <n v="2005"/>
    <n v="2005"/>
    <n v="2015"/>
    <n v="4010"/>
    <x v="0"/>
    <x v="1"/>
    <x v="1"/>
    <x v="13"/>
    <n v="18049"/>
    <n v="10"/>
    <n v="0"/>
    <n v="450"/>
    <s v="-"/>
    <n v="1.5554427167521577E-2"/>
    <n v="9.5063557954786252E-4"/>
    <x v="1"/>
    <s v="NC"/>
    <s v="-"/>
    <s v="NC"/>
    <s v="alwys door lock"/>
    <m/>
    <s v="CNAVNA"/>
    <m/>
    <s v="-"/>
    <m/>
    <s v="DHAYARI"/>
    <m/>
    <m/>
    <m/>
    <n v="2005"/>
    <n v="18049"/>
    <n v="25"/>
    <n v="54"/>
    <s v="FLOW"/>
    <m/>
    <m/>
    <m/>
    <m/>
    <s v="NPA"/>
    <s v="MH12WS4376"/>
    <s v="HONDA ACTIVA 6G H SMART"/>
    <d v="2025-03-03T00:00:00"/>
    <n v="24"/>
    <x v="0"/>
    <x v="1"/>
    <m/>
    <m/>
    <m/>
    <m/>
    <m/>
    <m/>
    <m/>
    <m/>
    <m/>
    <m/>
    <m/>
    <m/>
    <m/>
    <m/>
    <m/>
    <m/>
    <m/>
    <m/>
    <m/>
    <m/>
    <m/>
    <m/>
    <m/>
    <m/>
    <m/>
    <m/>
    <m/>
    <m/>
    <m/>
    <m/>
    <m/>
    <m/>
    <m/>
    <m/>
    <m/>
    <m/>
    <m/>
    <m/>
    <m/>
    <m/>
    <m/>
    <m/>
    <m/>
    <m/>
    <m/>
    <m/>
    <m/>
    <m/>
    <m/>
    <m/>
    <m/>
    <m/>
    <m/>
    <m/>
    <m/>
    <m/>
    <m/>
    <m/>
    <m/>
    <m/>
    <m/>
    <m/>
    <m/>
    <m/>
    <m/>
    <m/>
    <m/>
    <m/>
    <m/>
    <m/>
    <m/>
    <m/>
    <m/>
    <m/>
    <m/>
    <m/>
    <m/>
    <m/>
    <m/>
    <m/>
    <m/>
    <m/>
    <m/>
    <m/>
    <m/>
    <m/>
    <m/>
    <m/>
    <m/>
    <m/>
    <m/>
    <m/>
    <m/>
    <m/>
    <x v="5"/>
    <x v="1"/>
    <s v="DUWT0031"/>
    <s v="A2BUbRQMV8S"/>
    <s v="Allocated"/>
    <e v="#N/A"/>
    <e v="#N/A"/>
    <e v="#N/A"/>
    <m/>
    <m/>
    <m/>
    <m/>
    <m/>
    <n v="2015"/>
    <n v="4010"/>
  </r>
  <r>
    <n v="458787050"/>
    <s v="PRANJAL DIPAK RAUT"/>
    <s v="ONLINE"/>
    <x v="8"/>
    <n v="3668"/>
    <m/>
    <m/>
    <m/>
    <n v="3668"/>
    <n v="15156"/>
    <n v="1786"/>
    <n v="15156"/>
    <x v="4"/>
    <x v="1"/>
    <x v="0"/>
    <x v="11"/>
    <n v="17856"/>
    <n v="1302"/>
    <n v="0"/>
    <n v="6750"/>
    <s v="09.06.26"/>
    <n v="0.11194352669755311"/>
    <n v="7.9817540392632721E-3"/>
    <x v="1"/>
    <s v="PAID"/>
    <s v="PAID"/>
    <s v="PAID"/>
    <m/>
    <m/>
    <m/>
    <m/>
    <s v="ELG"/>
    <m/>
    <s v="MAHALUNGE"/>
    <m/>
    <m/>
    <m/>
    <n v="15156"/>
    <n v="17856"/>
    <n v="146"/>
    <n v="147"/>
    <s v="FLOW"/>
    <m/>
    <m/>
    <m/>
    <m/>
    <s v="NPA"/>
    <s v="MH14KX8617"/>
    <s v="HONDA ACTIVA 6G H SMART"/>
    <d v="2023-07-01T00:00:00"/>
    <n v="36"/>
    <x v="0"/>
    <x v="0"/>
    <m/>
    <m/>
    <m/>
    <m/>
    <m/>
    <m/>
    <m/>
    <m/>
    <m/>
    <m/>
    <m/>
    <m/>
    <m/>
    <m/>
    <m/>
    <m/>
    <m/>
    <m/>
    <m/>
    <m/>
    <m/>
    <m/>
    <m/>
    <m/>
    <m/>
    <m/>
    <m/>
    <m/>
    <m/>
    <m/>
    <m/>
    <m/>
    <m/>
    <m/>
    <m/>
    <m/>
    <m/>
    <m/>
    <m/>
    <m/>
    <m/>
    <m/>
    <m/>
    <m/>
    <m/>
    <m/>
    <m/>
    <m/>
    <m/>
    <m/>
    <m/>
    <m/>
    <m/>
    <m/>
    <m/>
    <m/>
    <m/>
    <m/>
    <m/>
    <m/>
    <m/>
    <m/>
    <m/>
    <m/>
    <m/>
    <m/>
    <m/>
    <m/>
    <m/>
    <m/>
    <m/>
    <m/>
    <m/>
    <m/>
    <m/>
    <m/>
    <m/>
    <m/>
    <m/>
    <m/>
    <m/>
    <m/>
    <m/>
    <m/>
    <m/>
    <m/>
    <m/>
    <m/>
    <m/>
    <m/>
    <m/>
    <m/>
    <m/>
    <m/>
    <x v="5"/>
    <x v="1"/>
    <s v="ZBHT0010"/>
    <e v="#N/A"/>
    <s v="Allocated"/>
    <e v="#N/A"/>
    <e v="#N/A"/>
    <e v="#N/A"/>
    <m/>
    <m/>
    <m/>
    <m/>
    <m/>
    <n v="1786"/>
    <n v="18824"/>
  </r>
  <r>
    <n v="454987694"/>
    <s v="KAILAS SURESH SANAP"/>
    <s v="ONLINE"/>
    <x v="18"/>
    <n v="3053"/>
    <m/>
    <m/>
    <m/>
    <n v="2813"/>
    <n v="7474"/>
    <n v="2205"/>
    <n v="7234"/>
    <x v="3"/>
    <x v="0"/>
    <x v="0"/>
    <x v="4"/>
    <n v="17791.71"/>
    <n v="357"/>
    <n v="0"/>
    <n v="6720.2"/>
    <s v="02.06.26"/>
    <n v="0.18420072076746857"/>
    <n v="5.6982039113920102E-3"/>
    <x v="0"/>
    <s v="PAID"/>
    <s v="PAID"/>
    <s v="PAID"/>
    <m/>
    <m/>
    <m/>
    <m/>
    <s v="ELG"/>
    <m/>
    <s v="KHED SHIVAPUR"/>
    <m/>
    <m/>
    <m/>
    <n v="7474"/>
    <n v="17791.71"/>
    <n v="87"/>
    <n v="86"/>
    <s v="STABLE"/>
    <m/>
    <m/>
    <m/>
    <m/>
    <s v="REGULAR"/>
    <s v="MH12UV3228"/>
    <s v="HONDA ACTIVA 6G STD BS VI"/>
    <d v="2022-10-07T00:00:00"/>
    <n v="48"/>
    <x v="0"/>
    <x v="1"/>
    <m/>
    <m/>
    <m/>
    <m/>
    <n v="1"/>
    <m/>
    <m/>
    <m/>
    <m/>
    <m/>
    <m/>
    <m/>
    <m/>
    <m/>
    <m/>
    <m/>
    <m/>
    <m/>
    <m/>
    <m/>
    <m/>
    <m/>
    <m/>
    <m/>
    <m/>
    <m/>
    <m/>
    <m/>
    <m/>
    <m/>
    <m/>
    <m/>
    <m/>
    <m/>
    <m/>
    <m/>
    <m/>
    <m/>
    <m/>
    <m/>
    <m/>
    <m/>
    <m/>
    <m/>
    <m/>
    <m/>
    <m/>
    <m/>
    <m/>
    <m/>
    <m/>
    <m/>
    <m/>
    <m/>
    <m/>
    <m/>
    <m/>
    <m/>
    <m/>
    <m/>
    <m/>
    <m/>
    <m/>
    <m/>
    <m/>
    <m/>
    <m/>
    <m/>
    <m/>
    <m/>
    <m/>
    <m/>
    <m/>
    <m/>
    <m/>
    <m/>
    <m/>
    <m/>
    <m/>
    <m/>
    <m/>
    <m/>
    <m/>
    <m/>
    <m/>
    <m/>
    <m/>
    <m/>
    <m/>
    <m/>
    <m/>
    <m/>
    <m/>
    <m/>
    <x v="0"/>
    <x v="0"/>
    <s v="DUWT0011"/>
    <s v="ko0GlpqoFDJc"/>
    <s v="Allocated"/>
    <s v="Promise To Pay (PTP)"/>
    <s v="Customer home visit promise to pay amt. 3050 ptp date 03.07.2026"/>
    <d v="2026-07-03T00:00:00"/>
    <m/>
    <m/>
    <m/>
    <m/>
    <m/>
    <n v="2205"/>
    <n v="10287"/>
  </r>
  <r>
    <n v="460005853"/>
    <s v="SHRUTIKA RAVINDRA OHAL"/>
    <s v="ONLINE"/>
    <x v="22"/>
    <n v="3830"/>
    <m/>
    <m/>
    <m/>
    <n v="3731"/>
    <n v="3668"/>
    <n v="3813"/>
    <n v="3569"/>
    <x v="0"/>
    <x v="0"/>
    <x v="0"/>
    <x v="13"/>
    <n v="17777"/>
    <n v="145"/>
    <n v="0"/>
    <n v="0"/>
    <s v="30.06.26"/>
    <n v="1.5320020597098513E-2"/>
    <n v="9.3630941867263299E-4"/>
    <x v="0"/>
    <s v="PTP"/>
    <s v="PTP"/>
    <s v="PTP"/>
    <m/>
    <n v="28"/>
    <s v="CAVA"/>
    <m/>
    <s v="-"/>
    <m/>
    <s v="GULTEKADI"/>
    <m/>
    <m/>
    <m/>
    <n v="3668"/>
    <n v="17777"/>
    <n v="26"/>
    <n v="25"/>
    <s v="STABLE"/>
    <m/>
    <m/>
    <m/>
    <m/>
    <s v="REGULAR"/>
    <s v="MH12VY3093"/>
    <s v="SUZUKI BURGMAN STREET"/>
    <d v="2023-10-05T00:00:00"/>
    <n v="36"/>
    <x v="0"/>
    <x v="1"/>
    <m/>
    <m/>
    <m/>
    <m/>
    <m/>
    <m/>
    <m/>
    <m/>
    <m/>
    <m/>
    <m/>
    <m/>
    <m/>
    <m/>
    <m/>
    <m/>
    <m/>
    <m/>
    <m/>
    <m/>
    <m/>
    <m/>
    <m/>
    <m/>
    <m/>
    <n v="1"/>
    <m/>
    <m/>
    <m/>
    <m/>
    <m/>
    <m/>
    <m/>
    <m/>
    <m/>
    <m/>
    <m/>
    <m/>
    <m/>
    <m/>
    <m/>
    <m/>
    <m/>
    <m/>
    <m/>
    <m/>
    <m/>
    <m/>
    <m/>
    <m/>
    <m/>
    <m/>
    <m/>
    <m/>
    <m/>
    <m/>
    <m/>
    <m/>
    <m/>
    <m/>
    <m/>
    <m/>
    <m/>
    <m/>
    <m/>
    <m/>
    <m/>
    <m/>
    <m/>
    <m/>
    <m/>
    <m/>
    <m/>
    <m/>
    <m/>
    <m/>
    <m/>
    <m/>
    <m/>
    <m/>
    <m/>
    <m/>
    <m/>
    <m/>
    <m/>
    <m/>
    <m/>
    <m/>
    <m/>
    <m/>
    <m/>
    <m/>
    <m/>
    <m/>
    <x v="0"/>
    <x v="0"/>
    <s v="DUWT0031"/>
    <s v="G6nAG-L_NIm"/>
    <s v="Allocated"/>
    <e v="#N/A"/>
    <e v="#N/A"/>
    <e v="#N/A"/>
    <m/>
    <m/>
    <m/>
    <m/>
    <m/>
    <n v="3813"/>
    <n v="7399"/>
  </r>
  <r>
    <n v="460881683"/>
    <s v="AMIR ASIF TAMBOLI"/>
    <m/>
    <x v="2"/>
    <m/>
    <m/>
    <m/>
    <m/>
    <n v="2986"/>
    <n v="714"/>
    <n v="725"/>
    <n v="3700"/>
    <x v="0"/>
    <x v="1"/>
    <x v="1"/>
    <x v="2"/>
    <n v="17702"/>
    <n v="11"/>
    <n v="0"/>
    <n v="2778"/>
    <s v="-"/>
    <n v="1.9126717431091036E-2"/>
    <n v="9.3235919049012477E-4"/>
    <x v="0"/>
    <s v="MPTP"/>
    <s v="-"/>
    <s v="MPTP"/>
    <s v="Shifted"/>
    <n v="31"/>
    <s v="CAVNA"/>
    <m/>
    <s v="-"/>
    <m/>
    <s v="MOSHI "/>
    <m/>
    <m/>
    <m/>
    <n v="3503"/>
    <n v="17702"/>
    <n v="26"/>
    <n v="55"/>
    <s v="FLOW"/>
    <m/>
    <m/>
    <m/>
    <m/>
    <s v="NPA"/>
    <s v="MH14LF6697"/>
    <s v="HONDA SHINE DRUM BSVI"/>
    <d v="2023-11-24T00:00:00"/>
    <n v="36"/>
    <x v="1"/>
    <x v="1"/>
    <m/>
    <m/>
    <m/>
    <m/>
    <m/>
    <m/>
    <m/>
    <m/>
    <m/>
    <m/>
    <m/>
    <m/>
    <m/>
    <m/>
    <m/>
    <m/>
    <m/>
    <m/>
    <m/>
    <m/>
    <m/>
    <m/>
    <m/>
    <m/>
    <m/>
    <m/>
    <m/>
    <m/>
    <m/>
    <m/>
    <m/>
    <n v="1"/>
    <m/>
    <m/>
    <m/>
    <m/>
    <m/>
    <m/>
    <m/>
    <m/>
    <m/>
    <m/>
    <m/>
    <m/>
    <m/>
    <m/>
    <m/>
    <m/>
    <m/>
    <m/>
    <m/>
    <m/>
    <m/>
    <m/>
    <m/>
    <m/>
    <m/>
    <m/>
    <m/>
    <m/>
    <m/>
    <m/>
    <m/>
    <m/>
    <m/>
    <m/>
    <m/>
    <m/>
    <m/>
    <m/>
    <m/>
    <m/>
    <m/>
    <m/>
    <m/>
    <m/>
    <m/>
    <m/>
    <m/>
    <m/>
    <m/>
    <m/>
    <m/>
    <m/>
    <m/>
    <m/>
    <m/>
    <m/>
    <m/>
    <m/>
    <m/>
    <m/>
    <m/>
    <m/>
    <x v="0"/>
    <x v="0"/>
    <s v="ZBHT0009"/>
    <m/>
    <m/>
    <m/>
    <m/>
    <m/>
    <m/>
    <m/>
    <m/>
    <m/>
    <m/>
    <n v="725"/>
    <n v="3700"/>
  </r>
  <r>
    <n v="460122210"/>
    <s v="ABHIJIT BHAGWAN ELBHAR"/>
    <s v="ONLINE"/>
    <x v="9"/>
    <n v="4640"/>
    <m/>
    <m/>
    <s v="BANK STABLE 27"/>
    <n v="3674"/>
    <n v="3592"/>
    <n v="3680"/>
    <n v="2626"/>
    <x v="0"/>
    <x v="0"/>
    <x v="0"/>
    <x v="1"/>
    <n v="17614.400000000001"/>
    <n v="88"/>
    <n v="0"/>
    <n v="4939"/>
    <s v="26.06.26"/>
    <n v="3.9214883061532174E-2"/>
    <n v="9.2774532397295534E-4"/>
    <x v="0"/>
    <s v="PTP"/>
    <s v="PTP"/>
    <s v="PTP"/>
    <m/>
    <n v="20"/>
    <s v="CAVA"/>
    <m/>
    <s v="-"/>
    <m/>
    <s v="AWASARI BK"/>
    <m/>
    <m/>
    <m/>
    <n v="3592"/>
    <n v="17614.400000000001"/>
    <n v="26"/>
    <n v="25"/>
    <s v="STABLE"/>
    <m/>
    <m/>
    <m/>
    <m/>
    <s v="REGULAR"/>
    <s v="MH14LF6590"/>
    <s v="DESTINI 125 XTEC"/>
    <d v="2023-10-14T00:00:00"/>
    <n v="36"/>
    <x v="0"/>
    <x v="1"/>
    <m/>
    <m/>
    <m/>
    <m/>
    <m/>
    <m/>
    <m/>
    <m/>
    <m/>
    <m/>
    <m/>
    <m/>
    <m/>
    <m/>
    <m/>
    <m/>
    <m/>
    <m/>
    <m/>
    <n v="1"/>
    <m/>
    <m/>
    <n v="1"/>
    <m/>
    <m/>
    <m/>
    <m/>
    <m/>
    <m/>
    <m/>
    <m/>
    <m/>
    <m/>
    <m/>
    <m/>
    <m/>
    <m/>
    <m/>
    <m/>
    <m/>
    <m/>
    <m/>
    <m/>
    <m/>
    <m/>
    <m/>
    <m/>
    <m/>
    <m/>
    <m/>
    <m/>
    <m/>
    <m/>
    <m/>
    <m/>
    <m/>
    <m/>
    <m/>
    <m/>
    <m/>
    <m/>
    <m/>
    <m/>
    <m/>
    <m/>
    <m/>
    <m/>
    <m/>
    <m/>
    <m/>
    <m/>
    <m/>
    <m/>
    <m/>
    <m/>
    <m/>
    <m/>
    <m/>
    <m/>
    <m/>
    <m/>
    <m/>
    <m/>
    <m/>
    <m/>
    <m/>
    <m/>
    <m/>
    <m/>
    <m/>
    <m/>
    <m/>
    <m/>
    <m/>
    <x v="3"/>
    <x v="0"/>
    <s v="DUWT0029"/>
    <s v="G2BLIhbJKIc"/>
    <s v="Allocated"/>
    <s v="Promise To Pay (PTP)"/>
    <s v="Promise to pay 20 jul"/>
    <d v="2026-07-20T00:00:00"/>
    <m/>
    <m/>
    <m/>
    <s v="VYMO"/>
    <m/>
    <n v="3680"/>
    <n v="7266"/>
  </r>
  <r>
    <n v="461528342"/>
    <s v="NABIALAM NOORALAM SAYYAD"/>
    <m/>
    <x v="2"/>
    <m/>
    <m/>
    <m/>
    <m/>
    <n v="4569"/>
    <n v="13703"/>
    <n v="4868"/>
    <n v="18272"/>
    <x v="3"/>
    <x v="1"/>
    <x v="1"/>
    <x v="16"/>
    <n v="17590.02"/>
    <n v="303"/>
    <n v="0"/>
    <n v="2250"/>
    <s v="FLOW"/>
    <n v="0.23039261528982677"/>
    <n v="5.6336080548448518E-3"/>
    <x v="1"/>
    <s v="NC"/>
    <s v="NC"/>
    <s v="NC"/>
    <s v="Add not found"/>
    <m/>
    <s v="CNAVNA"/>
    <m/>
    <s v="ELG"/>
    <m/>
    <s v="MANAGWALWAR PETH"/>
    <m/>
    <m/>
    <m/>
    <n v="13703"/>
    <n v="17590.02"/>
    <n v="87"/>
    <e v="#N/A"/>
    <e v="#N/A"/>
    <m/>
    <m/>
    <m/>
    <m/>
    <s v="REGULAR"/>
    <s v="MH12WH8335"/>
    <s v="SUZUKI BURGMAN STREET BT BSVI"/>
    <d v="2024-01-16T00:00:00"/>
    <n v="30"/>
    <x v="0"/>
    <x v="1"/>
    <m/>
    <m/>
    <m/>
    <m/>
    <n v="1"/>
    <m/>
    <m/>
    <m/>
    <m/>
    <m/>
    <m/>
    <m/>
    <m/>
    <m/>
    <m/>
    <m/>
    <m/>
    <m/>
    <m/>
    <m/>
    <m/>
    <m/>
    <m/>
    <m/>
    <m/>
    <m/>
    <m/>
    <m/>
    <m/>
    <m/>
    <m/>
    <m/>
    <m/>
    <m/>
    <m/>
    <m/>
    <m/>
    <m/>
    <m/>
    <m/>
    <m/>
    <m/>
    <m/>
    <m/>
    <m/>
    <m/>
    <m/>
    <m/>
    <m/>
    <m/>
    <m/>
    <m/>
    <m/>
    <m/>
    <m/>
    <m/>
    <m/>
    <m/>
    <m/>
    <m/>
    <m/>
    <m/>
    <m/>
    <m/>
    <m/>
    <m/>
    <m/>
    <m/>
    <m/>
    <m/>
    <m/>
    <m/>
    <m/>
    <m/>
    <m/>
    <m/>
    <m/>
    <m/>
    <m/>
    <m/>
    <m/>
    <m/>
    <m/>
    <m/>
    <m/>
    <m/>
    <m/>
    <m/>
    <m/>
    <m/>
    <m/>
    <m/>
    <m/>
    <m/>
    <x v="0"/>
    <x v="0"/>
    <s v="DUWT0014"/>
    <s v="APiP2DMLKz"/>
    <s v="Allocated"/>
    <s v="Address Not Found (NC_ANF)"/>
    <s v="Short address "/>
    <d v="2026-07-02T00:00:00"/>
    <m/>
    <m/>
    <m/>
    <m/>
    <m/>
    <n v="4868"/>
    <n v="18272"/>
  </r>
  <r>
    <n v="458427914"/>
    <s v="PRAVIN TUKARAM BHONDAVE"/>
    <m/>
    <x v="2"/>
    <m/>
    <m/>
    <m/>
    <m/>
    <n v="4505"/>
    <n v="17769"/>
    <n v="5176"/>
    <n v="22274"/>
    <x v="2"/>
    <x v="1"/>
    <x v="1"/>
    <x v="13"/>
    <n v="17398.080000000002"/>
    <n v="922"/>
    <n v="0"/>
    <n v="6300"/>
    <s v="09.06.26"/>
    <n v="9.5681073646920314E-2"/>
    <n v="6.7026877523310695E-3"/>
    <x v="1"/>
    <s v="-"/>
    <s v="PAID"/>
    <s v="-"/>
    <m/>
    <m/>
    <m/>
    <m/>
    <s v="ELG"/>
    <m/>
    <s v="BIBVEWADI"/>
    <m/>
    <m/>
    <m/>
    <n v="17769"/>
    <n v="17398.080000000002"/>
    <n v="118"/>
    <n v="147"/>
    <s v="FLOW"/>
    <m/>
    <m/>
    <m/>
    <m/>
    <s v="NPA"/>
    <s v="MH12VM7890"/>
    <s v="BAJAJ CHETAK PREMIUM"/>
    <d v="2023-06-06T00:00:00"/>
    <n v="36"/>
    <x v="0"/>
    <x v="1"/>
    <m/>
    <m/>
    <m/>
    <m/>
    <m/>
    <m/>
    <m/>
    <m/>
    <m/>
    <m/>
    <m/>
    <m/>
    <m/>
    <m/>
    <m/>
    <m/>
    <m/>
    <m/>
    <m/>
    <m/>
    <m/>
    <m/>
    <m/>
    <m/>
    <m/>
    <m/>
    <m/>
    <m/>
    <m/>
    <m/>
    <m/>
    <m/>
    <m/>
    <m/>
    <m/>
    <m/>
    <m/>
    <m/>
    <m/>
    <m/>
    <n v="1"/>
    <m/>
    <m/>
    <m/>
    <m/>
    <m/>
    <m/>
    <m/>
    <m/>
    <m/>
    <m/>
    <m/>
    <m/>
    <m/>
    <m/>
    <m/>
    <m/>
    <m/>
    <m/>
    <m/>
    <m/>
    <m/>
    <m/>
    <m/>
    <m/>
    <m/>
    <m/>
    <m/>
    <m/>
    <m/>
    <m/>
    <m/>
    <m/>
    <m/>
    <m/>
    <m/>
    <m/>
    <m/>
    <m/>
    <m/>
    <m/>
    <m/>
    <m/>
    <m/>
    <m/>
    <m/>
    <m/>
    <m/>
    <m/>
    <m/>
    <m/>
    <m/>
    <m/>
    <m/>
    <x v="0"/>
    <x v="0"/>
    <s v="DUWT0031"/>
    <s v="G6VsHQS_Egc"/>
    <s v="Allocated"/>
    <e v="#N/A"/>
    <e v="#N/A"/>
    <e v="#N/A"/>
    <m/>
    <m/>
    <m/>
    <m/>
    <m/>
    <n v="5176"/>
    <n v="22274"/>
  </r>
  <r>
    <n v="460639769"/>
    <s v="MANGESH MARUTI GEDGULE"/>
    <s v="COLLECT"/>
    <x v="16"/>
    <n v="3150"/>
    <m/>
    <m/>
    <m/>
    <n v="3040"/>
    <n v="3025"/>
    <n v="3087"/>
    <n v="2915"/>
    <x v="0"/>
    <x v="0"/>
    <x v="0"/>
    <x v="10"/>
    <n v="17297.03"/>
    <n v="62"/>
    <n v="0"/>
    <n v="0"/>
    <s v="15.06.26"/>
    <n v="1.2287448187081339E-2"/>
    <n v="9.1102953839585377E-4"/>
    <x v="0"/>
    <s v="PAID"/>
    <s v="PTP"/>
    <s v="PAID"/>
    <m/>
    <m/>
    <s v="CAVA"/>
    <m/>
    <s v="-"/>
    <m/>
    <s v="JUNNAR"/>
    <m/>
    <m/>
    <m/>
    <n v="3025"/>
    <n v="17297.03"/>
    <n v="26"/>
    <n v="25"/>
    <s v="STABLE"/>
    <m/>
    <m/>
    <m/>
    <m/>
    <s v="REGULAR"/>
    <s v="MH14LF6518"/>
    <s v="SPLENDOR PLUS DRS CAST FI BLACK"/>
    <d v="2023-11-13T00:00:00"/>
    <n v="36"/>
    <x v="0"/>
    <x v="0"/>
    <m/>
    <m/>
    <m/>
    <m/>
    <m/>
    <m/>
    <m/>
    <n v="1"/>
    <m/>
    <m/>
    <m/>
    <m/>
    <m/>
    <m/>
    <m/>
    <m/>
    <m/>
    <m/>
    <m/>
    <m/>
    <m/>
    <m/>
    <m/>
    <m/>
    <m/>
    <m/>
    <m/>
    <m/>
    <m/>
    <m/>
    <m/>
    <m/>
    <m/>
    <m/>
    <m/>
    <m/>
    <m/>
    <m/>
    <m/>
    <m/>
    <n v="2"/>
    <m/>
    <m/>
    <m/>
    <m/>
    <m/>
    <m/>
    <m/>
    <m/>
    <m/>
    <m/>
    <m/>
    <m/>
    <m/>
    <m/>
    <m/>
    <m/>
    <m/>
    <m/>
    <m/>
    <m/>
    <m/>
    <m/>
    <m/>
    <m/>
    <m/>
    <m/>
    <m/>
    <m/>
    <m/>
    <m/>
    <m/>
    <m/>
    <m/>
    <m/>
    <m/>
    <m/>
    <m/>
    <m/>
    <m/>
    <m/>
    <m/>
    <m/>
    <m/>
    <m/>
    <m/>
    <m/>
    <m/>
    <m/>
    <m/>
    <m/>
    <m/>
    <m/>
    <m/>
    <x v="1"/>
    <x v="0"/>
    <s v="ZBHT0021"/>
    <s v="G6JHnjdAim"/>
    <s v="Allocated"/>
    <s v="Promise To Pay (PTP)"/>
    <s v="Ptp"/>
    <d v="2026-07-17T00:00:00"/>
    <m/>
    <m/>
    <m/>
    <m/>
    <m/>
    <n v="3087"/>
    <n v="6065"/>
  </r>
  <r>
    <n v="454823699"/>
    <s v="GANESH DEVIDAS GHOLAP"/>
    <m/>
    <x v="2"/>
    <m/>
    <m/>
    <m/>
    <m/>
    <n v="3033"/>
    <n v="6055"/>
    <n v="3150"/>
    <n v="9088"/>
    <x v="1"/>
    <x v="1"/>
    <x v="1"/>
    <x v="10"/>
    <n v="17194"/>
    <n v="128"/>
    <n v="0"/>
    <n v="4855.99"/>
    <s v="FLOW"/>
    <n v="2.7709619305543498E-2"/>
    <n v="3.1968849749146795E-3"/>
    <x v="1"/>
    <s v="RTP"/>
    <s v="MPTP"/>
    <s v="RTP"/>
    <s v="Financail problem"/>
    <n v="25"/>
    <s v="CAVA"/>
    <m/>
    <s v="-"/>
    <m/>
    <s v="OTUR"/>
    <m/>
    <m/>
    <m/>
    <n v="6055"/>
    <n v="17194"/>
    <n v="57"/>
    <n v="86"/>
    <s v="FLOW"/>
    <m/>
    <m/>
    <m/>
    <m/>
    <s v="NPA"/>
    <s v="MH14KK1053"/>
    <s v="ACTIVA 6G DLX LTD ED"/>
    <d v="2022-09-27T00:00:00"/>
    <n v="48"/>
    <x v="0"/>
    <x v="0"/>
    <m/>
    <m/>
    <m/>
    <m/>
    <m/>
    <m/>
    <m/>
    <m/>
    <m/>
    <m/>
    <m/>
    <m/>
    <m/>
    <m/>
    <m/>
    <m/>
    <n v="1"/>
    <m/>
    <m/>
    <m/>
    <m/>
    <m/>
    <m/>
    <m/>
    <m/>
    <m/>
    <m/>
    <m/>
    <m/>
    <m/>
    <m/>
    <m/>
    <m/>
    <m/>
    <m/>
    <m/>
    <m/>
    <m/>
    <m/>
    <m/>
    <m/>
    <m/>
    <m/>
    <m/>
    <m/>
    <m/>
    <m/>
    <m/>
    <m/>
    <m/>
    <m/>
    <m/>
    <m/>
    <m/>
    <m/>
    <m/>
    <m/>
    <m/>
    <m/>
    <m/>
    <m/>
    <m/>
    <m/>
    <m/>
    <m/>
    <m/>
    <m/>
    <m/>
    <m/>
    <m/>
    <m/>
    <m/>
    <m/>
    <m/>
    <m/>
    <m/>
    <m/>
    <m/>
    <m/>
    <m/>
    <m/>
    <m/>
    <m/>
    <m/>
    <m/>
    <m/>
    <m/>
    <m/>
    <m/>
    <m/>
    <m/>
    <m/>
    <m/>
    <m/>
    <x v="0"/>
    <x v="0"/>
    <s v="ZBHT0021"/>
    <s v="GPe6Ltmwwm7"/>
    <s v="Allocated"/>
    <s v="Door Locked (NC_DL)"/>
    <s v="Door locked "/>
    <d v="2026-07-06T00:00:00"/>
    <m/>
    <m/>
    <m/>
    <s v="VYMO"/>
    <m/>
    <n v="3150"/>
    <n v="9088"/>
  </r>
  <r>
    <n v="459691612"/>
    <s v="ANAND RAMESH PARDESHI"/>
    <m/>
    <x v="2"/>
    <m/>
    <m/>
    <m/>
    <m/>
    <n v="3813"/>
    <n v="6014.24"/>
    <n v="2254.2399999999998"/>
    <n v="9827.24"/>
    <x v="1"/>
    <x v="1"/>
    <x v="1"/>
    <x v="2"/>
    <n v="16938.310000000001"/>
    <n v="53"/>
    <n v="0"/>
    <n v="900"/>
    <s v="FLOW"/>
    <n v="9.2754560143725878E-2"/>
    <n v="3.1493444654790664E-3"/>
    <x v="1"/>
    <s v="EXP"/>
    <s v="LMCB"/>
    <s v="EXP"/>
    <s v="Customer expire"/>
    <m/>
    <s v="CNAVNA"/>
    <m/>
    <s v="-"/>
    <m/>
    <s v="BOPODI"/>
    <m/>
    <m/>
    <m/>
    <n v="6014.24"/>
    <n v="16938.310000000001"/>
    <n v="57"/>
    <n v="86"/>
    <s v="FLOW"/>
    <m/>
    <m/>
    <m/>
    <m/>
    <s v="REGULAR"/>
    <s v="MH12VX0719"/>
    <s v="FZS V4"/>
    <d v="2023-09-08T00:00:00"/>
    <n v="36"/>
    <x v="0"/>
    <x v="1"/>
    <m/>
    <m/>
    <m/>
    <m/>
    <m/>
    <m/>
    <m/>
    <m/>
    <m/>
    <m/>
    <n v="1"/>
    <m/>
    <m/>
    <m/>
    <m/>
    <m/>
    <m/>
    <m/>
    <m/>
    <m/>
    <m/>
    <m/>
    <m/>
    <m/>
    <m/>
    <m/>
    <m/>
    <m/>
    <m/>
    <m/>
    <m/>
    <m/>
    <m/>
    <m/>
    <m/>
    <m/>
    <m/>
    <m/>
    <m/>
    <m/>
    <m/>
    <m/>
    <m/>
    <m/>
    <m/>
    <m/>
    <m/>
    <m/>
    <m/>
    <m/>
    <m/>
    <m/>
    <m/>
    <m/>
    <m/>
    <m/>
    <m/>
    <m/>
    <m/>
    <m/>
    <m/>
    <m/>
    <m/>
    <m/>
    <m/>
    <m/>
    <m/>
    <n v="1"/>
    <m/>
    <m/>
    <m/>
    <m/>
    <m/>
    <m/>
    <m/>
    <m/>
    <m/>
    <m/>
    <m/>
    <m/>
    <m/>
    <m/>
    <m/>
    <m/>
    <m/>
    <m/>
    <m/>
    <m/>
    <m/>
    <m/>
    <m/>
    <m/>
    <m/>
    <m/>
    <x v="3"/>
    <x v="0"/>
    <s v="ZBHT0009"/>
    <s v="A6cy6k3ZMwz"/>
    <s v="Allocated"/>
    <s v="Left Message (LMCB)"/>
    <s v="Msg to son"/>
    <d v="2026-07-04T00:00:00"/>
    <m/>
    <m/>
    <m/>
    <m/>
    <m/>
    <n v="2254.2399999999998"/>
    <n v="9827.24"/>
  </r>
  <r>
    <n v="458111295"/>
    <s v="ARATI RAVINDRAKUMAR SAKHARE"/>
    <m/>
    <x v="2"/>
    <m/>
    <m/>
    <m/>
    <m/>
    <n v="5795"/>
    <n v="17385"/>
    <n v="-4693"/>
    <n v="23180"/>
    <x v="4"/>
    <x v="1"/>
    <x v="1"/>
    <x v="6"/>
    <n v="16914.650000000001"/>
    <n v="1102"/>
    <n v="0"/>
    <n v="6300"/>
    <s v="FLOW"/>
    <n v="8.2779561760874934E-2"/>
    <n v="7.5609641554785232E-3"/>
    <x v="1"/>
    <s v="PTP"/>
    <s v="LMCB"/>
    <s v="PTP"/>
    <m/>
    <n v="30"/>
    <s v="CAVNA"/>
    <m/>
    <s v="ELG"/>
    <m/>
    <s v="DIGHI"/>
    <m/>
    <m/>
    <m/>
    <n v="17385"/>
    <n v="16914.650000000001"/>
    <n v="146"/>
    <n v="175"/>
    <s v="FLOW"/>
    <m/>
    <m/>
    <m/>
    <m/>
    <s v="NPA"/>
    <s v="MH14KV4441"/>
    <s v="RE BULLET 350 EFI BLACK"/>
    <d v="2023-05-15T00:00:00"/>
    <n v="36"/>
    <x v="0"/>
    <x v="1"/>
    <m/>
    <m/>
    <m/>
    <m/>
    <m/>
    <m/>
    <m/>
    <m/>
    <m/>
    <m/>
    <n v="1"/>
    <m/>
    <m/>
    <m/>
    <m/>
    <m/>
    <m/>
    <m/>
    <m/>
    <m/>
    <m/>
    <m/>
    <m/>
    <m/>
    <m/>
    <m/>
    <m/>
    <m/>
    <m/>
    <m/>
    <m/>
    <m/>
    <m/>
    <m/>
    <m/>
    <m/>
    <m/>
    <m/>
    <m/>
    <m/>
    <m/>
    <m/>
    <m/>
    <m/>
    <m/>
    <m/>
    <m/>
    <m/>
    <m/>
    <m/>
    <m/>
    <m/>
    <m/>
    <m/>
    <m/>
    <m/>
    <m/>
    <m/>
    <m/>
    <m/>
    <m/>
    <m/>
    <m/>
    <m/>
    <m/>
    <m/>
    <m/>
    <m/>
    <m/>
    <m/>
    <m/>
    <m/>
    <m/>
    <m/>
    <m/>
    <m/>
    <m/>
    <m/>
    <m/>
    <m/>
    <m/>
    <m/>
    <m/>
    <m/>
    <m/>
    <m/>
    <m/>
    <m/>
    <m/>
    <m/>
    <m/>
    <m/>
    <m/>
    <m/>
    <x v="0"/>
    <x v="0"/>
    <s v="ZBHT0012"/>
    <s v="Bou6ZFRFpz"/>
    <s v="Allocated"/>
    <s v="Door Locked (NC_DL)"/>
    <s v="Nc"/>
    <d v="2026-07-04T00:00:00"/>
    <m/>
    <m/>
    <m/>
    <m/>
    <m/>
    <n v="-4693"/>
    <n v="23180"/>
  </r>
  <r>
    <n v="460370800"/>
    <s v="SANTOSH PUNJAJI NAIKWADE"/>
    <s v="ONLINE"/>
    <x v="13"/>
    <n v="3003"/>
    <m/>
    <m/>
    <m/>
    <n v="2950"/>
    <n v="2950"/>
    <n v="3003"/>
    <n v="2897"/>
    <x v="0"/>
    <x v="0"/>
    <x v="0"/>
    <x v="5"/>
    <n v="16856"/>
    <n v="53"/>
    <n v="0"/>
    <n v="4096.57"/>
    <s v="-"/>
    <n v="2.0326327760443373E-2"/>
    <n v="8.8780061659143286E-4"/>
    <x v="0"/>
    <s v="PTP"/>
    <s v="-"/>
    <s v="PTP"/>
    <m/>
    <n v="31"/>
    <s v="CAVA"/>
    <m/>
    <s v="-"/>
    <m/>
    <s v="CHIMBALI"/>
    <m/>
    <m/>
    <m/>
    <n v="2950"/>
    <n v="16856"/>
    <n v="26"/>
    <n v="55"/>
    <s v="FLOW"/>
    <m/>
    <m/>
    <m/>
    <m/>
    <s v="REGULAR"/>
    <s v="MH38AF7686"/>
    <s v="SPLENDOR PLUS XTEC"/>
    <d v="2023-10-29T00:00:00"/>
    <n v="36"/>
    <x v="0"/>
    <x v="0"/>
    <m/>
    <m/>
    <m/>
    <m/>
    <m/>
    <m/>
    <m/>
    <m/>
    <m/>
    <m/>
    <m/>
    <m/>
    <m/>
    <m/>
    <m/>
    <m/>
    <m/>
    <m/>
    <m/>
    <m/>
    <m/>
    <m/>
    <m/>
    <m/>
    <m/>
    <m/>
    <m/>
    <m/>
    <m/>
    <m/>
    <m/>
    <m/>
    <m/>
    <m/>
    <m/>
    <m/>
    <m/>
    <m/>
    <m/>
    <m/>
    <m/>
    <m/>
    <m/>
    <m/>
    <m/>
    <m/>
    <m/>
    <m/>
    <m/>
    <m/>
    <m/>
    <m/>
    <m/>
    <m/>
    <m/>
    <m/>
    <m/>
    <m/>
    <m/>
    <m/>
    <m/>
    <m/>
    <m/>
    <m/>
    <m/>
    <m/>
    <m/>
    <m/>
    <m/>
    <m/>
    <m/>
    <m/>
    <m/>
    <m/>
    <m/>
    <m/>
    <m/>
    <m/>
    <m/>
    <m/>
    <m/>
    <m/>
    <m/>
    <m/>
    <m/>
    <m/>
    <m/>
    <m/>
    <m/>
    <m/>
    <m/>
    <n v="1"/>
    <m/>
    <m/>
    <x v="0"/>
    <x v="0"/>
    <s v="DUWT0017"/>
    <s v="kotlUsLYB5c"/>
    <s v="Allocated"/>
    <e v="#N/A"/>
    <e v="#N/A"/>
    <e v="#N/A"/>
    <m/>
    <m/>
    <m/>
    <m/>
    <m/>
    <n v="3003"/>
    <n v="5900"/>
  </r>
  <r>
    <n v="465334990"/>
    <s v="SAHIL RAOKHANDE"/>
    <s v="ONLINE"/>
    <x v="5"/>
    <n v="6000"/>
    <m/>
    <m/>
    <m/>
    <n v="5848"/>
    <n v="5732"/>
    <n v="5912"/>
    <n v="5580"/>
    <x v="0"/>
    <x v="0"/>
    <x v="0"/>
    <x v="6"/>
    <n v="16851"/>
    <n v="180"/>
    <n v="0"/>
    <n v="5844"/>
    <s v="15.06.26"/>
    <n v="1.1493369333295231E-2"/>
    <n v="8.8753726804593233E-4"/>
    <x v="0"/>
    <s v="PTP"/>
    <s v="PAID"/>
    <s v="PTP"/>
    <m/>
    <n v="28"/>
    <s v="CAVA"/>
    <m/>
    <s v="-"/>
    <m/>
    <s v="KHARADI"/>
    <m/>
    <m/>
    <m/>
    <n v="5732"/>
    <n v="16851"/>
    <n v="26"/>
    <n v="25"/>
    <s v="STABLE"/>
    <m/>
    <m/>
    <m/>
    <m/>
    <s v="REGULAR"/>
    <s v="MH12XU1681"/>
    <s v="HONDA DIO 125 STD"/>
    <d v="2025-01-27T00:00:00"/>
    <n v="18"/>
    <x v="0"/>
    <x v="1"/>
    <m/>
    <m/>
    <m/>
    <m/>
    <m/>
    <m/>
    <m/>
    <m/>
    <m/>
    <m/>
    <m/>
    <m/>
    <m/>
    <m/>
    <m/>
    <m/>
    <m/>
    <m/>
    <m/>
    <m/>
    <m/>
    <m/>
    <m/>
    <m/>
    <m/>
    <m/>
    <m/>
    <m/>
    <n v="1"/>
    <m/>
    <m/>
    <m/>
    <m/>
    <m/>
    <m/>
    <m/>
    <m/>
    <m/>
    <m/>
    <m/>
    <m/>
    <m/>
    <m/>
    <m/>
    <m/>
    <m/>
    <m/>
    <m/>
    <m/>
    <m/>
    <m/>
    <m/>
    <m/>
    <m/>
    <m/>
    <m/>
    <m/>
    <m/>
    <m/>
    <m/>
    <m/>
    <m/>
    <m/>
    <m/>
    <m/>
    <m/>
    <m/>
    <m/>
    <m/>
    <m/>
    <m/>
    <m/>
    <m/>
    <m/>
    <m/>
    <m/>
    <m/>
    <m/>
    <m/>
    <m/>
    <m/>
    <m/>
    <m/>
    <m/>
    <m/>
    <m/>
    <m/>
    <m/>
    <m/>
    <m/>
    <m/>
    <m/>
    <m/>
    <m/>
    <x v="0"/>
    <x v="0"/>
    <s v="ZBHT0012"/>
    <s v="G6SB9qUOsEJc"/>
    <s v="Allocated"/>
    <e v="#N/A"/>
    <e v="#N/A"/>
    <e v="#N/A"/>
    <m/>
    <m/>
    <m/>
    <m/>
    <m/>
    <n v="5912"/>
    <n v="11580"/>
  </r>
  <r>
    <n v="460112492"/>
    <s v="AXYE MANOHR BHOIR"/>
    <s v="ONLINE"/>
    <x v="7"/>
    <n v="3303"/>
    <m/>
    <m/>
    <m/>
    <n v="3292"/>
    <n v="4096"/>
    <n v="931"/>
    <n v="4085"/>
    <x v="1"/>
    <x v="0"/>
    <x v="0"/>
    <x v="11"/>
    <n v="16587.990000000002"/>
    <n v="127"/>
    <n v="0"/>
    <n v="6750"/>
    <s v="08.06.26"/>
    <n v="5.3341191956408379E-2"/>
    <n v="3.0842093750747331E-3"/>
    <x v="0"/>
    <s v="PAID"/>
    <s v="-"/>
    <s v="PAID"/>
    <m/>
    <m/>
    <m/>
    <m/>
    <s v="-"/>
    <m/>
    <s v="AMBOLI "/>
    <m/>
    <m/>
    <m/>
    <n v="10973"/>
    <n v="16587.990000000002"/>
    <n v="57"/>
    <n v="55"/>
    <s v="STABLE"/>
    <m/>
    <m/>
    <m/>
    <m/>
    <s v="NPA"/>
    <s v="MH14LC6073"/>
    <s v="HF DELUXE BS6 I3S DRUM SELF CAST"/>
    <d v="2023-10-13T00:00:00"/>
    <n v="36"/>
    <x v="1"/>
    <x v="0"/>
    <m/>
    <m/>
    <m/>
    <m/>
    <m/>
    <m/>
    <m/>
    <m/>
    <m/>
    <m/>
    <m/>
    <m/>
    <m/>
    <m/>
    <m/>
    <m/>
    <m/>
    <m/>
    <m/>
    <m/>
    <m/>
    <m/>
    <m/>
    <m/>
    <m/>
    <m/>
    <m/>
    <m/>
    <m/>
    <m/>
    <m/>
    <m/>
    <m/>
    <m/>
    <m/>
    <m/>
    <m/>
    <m/>
    <m/>
    <m/>
    <m/>
    <m/>
    <m/>
    <m/>
    <m/>
    <m/>
    <m/>
    <m/>
    <m/>
    <m/>
    <m/>
    <m/>
    <m/>
    <m/>
    <m/>
    <m/>
    <m/>
    <m/>
    <m/>
    <m/>
    <m/>
    <m/>
    <m/>
    <m/>
    <m/>
    <m/>
    <m/>
    <m/>
    <m/>
    <m/>
    <m/>
    <m/>
    <m/>
    <m/>
    <m/>
    <m/>
    <m/>
    <m/>
    <m/>
    <m/>
    <m/>
    <m/>
    <m/>
    <m/>
    <m/>
    <m/>
    <m/>
    <m/>
    <m/>
    <m/>
    <m/>
    <m/>
    <m/>
    <m/>
    <x v="5"/>
    <x v="1"/>
    <s v="ZBHT0010"/>
    <m/>
    <m/>
    <m/>
    <m/>
    <m/>
    <m/>
    <m/>
    <m/>
    <m/>
    <m/>
    <n v="931"/>
    <n v="7388"/>
  </r>
  <r>
    <n v="464230553"/>
    <s v="SAKSHI SANJAY SHIRSAT"/>
    <s v="ONLINE"/>
    <x v="6"/>
    <n v="6705"/>
    <m/>
    <m/>
    <m/>
    <n v="3438"/>
    <n v="3150"/>
    <n v="3214"/>
    <n v="-117"/>
    <x v="0"/>
    <x v="2"/>
    <x v="0"/>
    <x v="17"/>
    <n v="16367"/>
    <n v="64"/>
    <n v="0"/>
    <n v="4950"/>
    <s v="06.06.26"/>
    <n v="6.3766542843913004E-2"/>
    <n v="8.6204512884147967E-4"/>
    <x v="2"/>
    <s v="PAID"/>
    <s v="PAID"/>
    <s v="PAID"/>
    <m/>
    <m/>
    <s v="CAVA"/>
    <m/>
    <s v="-"/>
    <m/>
    <s v="NARAYAN GAON"/>
    <m/>
    <m/>
    <m/>
    <n v="8164"/>
    <n v="16367"/>
    <n v="26"/>
    <n v="0"/>
    <s v="RB"/>
    <m/>
    <m/>
    <m/>
    <m/>
    <s v="REGULAR"/>
    <s v="MH14LW2528"/>
    <s v="BAJAJ PLATINA 100 ES ALLOY DRUM CBS"/>
    <d v="2024-10-07T00:00:00"/>
    <n v="24"/>
    <x v="1"/>
    <x v="0"/>
    <m/>
    <m/>
    <m/>
    <m/>
    <m/>
    <m/>
    <m/>
    <m/>
    <m/>
    <m/>
    <m/>
    <m/>
    <m/>
    <m/>
    <m/>
    <m/>
    <m/>
    <m/>
    <m/>
    <m/>
    <m/>
    <m/>
    <m/>
    <m/>
    <m/>
    <m/>
    <m/>
    <m/>
    <m/>
    <m/>
    <m/>
    <m/>
    <m/>
    <m/>
    <m/>
    <m/>
    <m/>
    <m/>
    <m/>
    <m/>
    <m/>
    <m/>
    <m/>
    <m/>
    <m/>
    <m/>
    <m/>
    <m/>
    <m/>
    <m/>
    <m/>
    <m/>
    <m/>
    <m/>
    <m/>
    <m/>
    <m/>
    <m/>
    <m/>
    <m/>
    <m/>
    <m/>
    <m/>
    <m/>
    <m/>
    <m/>
    <m/>
    <m/>
    <m/>
    <m/>
    <m/>
    <m/>
    <m/>
    <m/>
    <m/>
    <m/>
    <m/>
    <m/>
    <m/>
    <m/>
    <m/>
    <m/>
    <m/>
    <m/>
    <m/>
    <m/>
    <m/>
    <m/>
    <m/>
    <m/>
    <m/>
    <m/>
    <m/>
    <m/>
    <x v="5"/>
    <x v="1"/>
    <s v="DUWT0015"/>
    <m/>
    <m/>
    <m/>
    <m/>
    <m/>
    <m/>
    <m/>
    <m/>
    <m/>
    <m/>
    <n v="3214"/>
    <n v="6588"/>
  </r>
  <r>
    <n v="460273888"/>
    <s v="SAMIR KISAN BHUJBAL"/>
    <s v="ONLINE"/>
    <x v="19"/>
    <n v="3000"/>
    <m/>
    <m/>
    <m/>
    <n v="2843"/>
    <n v="2843"/>
    <n v="2909"/>
    <n v="2686"/>
    <x v="0"/>
    <x v="0"/>
    <x v="0"/>
    <x v="10"/>
    <n v="16172"/>
    <n v="66"/>
    <n v="0"/>
    <n v="4612"/>
    <s v="-"/>
    <n v="1.1488250415330229E-2"/>
    <n v="8.5177453556695842E-4"/>
    <x v="0"/>
    <s v="PTP"/>
    <s v="-"/>
    <s v="PTP"/>
    <m/>
    <m/>
    <s v="CAVNA"/>
    <m/>
    <s v="-"/>
    <m/>
    <s v="JUNNAR"/>
    <m/>
    <m/>
    <m/>
    <n v="2843"/>
    <n v="16172"/>
    <n v="26"/>
    <n v="25"/>
    <s v="STABLE"/>
    <m/>
    <m/>
    <m/>
    <m/>
    <s v="REGULAR"/>
    <s v="MH14LC9025"/>
    <s v="SPLENDOR PLUS I3S DRS C FI OTHERS"/>
    <d v="2023-10-23T00:00:00"/>
    <n v="36"/>
    <x v="0"/>
    <x v="0"/>
    <m/>
    <m/>
    <m/>
    <m/>
    <m/>
    <m/>
    <m/>
    <m/>
    <m/>
    <m/>
    <m/>
    <m/>
    <m/>
    <m/>
    <m/>
    <m/>
    <n v="1"/>
    <m/>
    <m/>
    <m/>
    <m/>
    <m/>
    <m/>
    <m/>
    <m/>
    <m/>
    <m/>
    <m/>
    <m/>
    <m/>
    <m/>
    <m/>
    <m/>
    <m/>
    <m/>
    <m/>
    <m/>
    <m/>
    <m/>
    <m/>
    <m/>
    <m/>
    <m/>
    <m/>
    <m/>
    <m/>
    <m/>
    <m/>
    <m/>
    <m/>
    <m/>
    <m/>
    <m/>
    <m/>
    <m/>
    <m/>
    <m/>
    <m/>
    <m/>
    <m/>
    <m/>
    <m/>
    <m/>
    <m/>
    <m/>
    <m/>
    <m/>
    <m/>
    <m/>
    <m/>
    <m/>
    <m/>
    <m/>
    <m/>
    <m/>
    <m/>
    <m/>
    <m/>
    <m/>
    <m/>
    <m/>
    <m/>
    <m/>
    <m/>
    <m/>
    <m/>
    <m/>
    <m/>
    <m/>
    <m/>
    <m/>
    <m/>
    <m/>
    <m/>
    <x v="0"/>
    <x v="0"/>
    <s v="ZBHT0021"/>
    <s v="k6AAuj1Kt68S"/>
    <e v="#N/A"/>
    <s v="Promise To Pay (PTP)"/>
    <s v="Ptp"/>
    <d v="2026-07-17T00:00:00"/>
    <m/>
    <m/>
    <m/>
    <m/>
    <m/>
    <n v="2909"/>
    <n v="5686"/>
  </r>
  <r>
    <n v="466394730"/>
    <s v="RAJESH RAMESH BARELA"/>
    <m/>
    <x v="2"/>
    <m/>
    <m/>
    <m/>
    <m/>
    <n v="5558"/>
    <n v="11116"/>
    <n v="5654"/>
    <n v="16674"/>
    <x v="1"/>
    <x v="1"/>
    <x v="1"/>
    <x v="9"/>
    <n v="16134"/>
    <n v="96"/>
    <n v="0"/>
    <n v="973"/>
    <s v="FLOW"/>
    <n v="2.4488684494400646E-2"/>
    <n v="2.9997988941068651E-3"/>
    <x v="1"/>
    <s v="NC"/>
    <s v="NC"/>
    <s v="NC"/>
    <s v="Shifted"/>
    <m/>
    <s v="CNAVNA"/>
    <m/>
    <s v="-"/>
    <m/>
    <s v="SHIRUR"/>
    <m/>
    <m/>
    <m/>
    <n v="11116"/>
    <n v="16134"/>
    <n v="56"/>
    <n v="85"/>
    <s v="FLOW"/>
    <m/>
    <m/>
    <m/>
    <m/>
    <s v="REGULAR"/>
    <s v="MH19EM0386"/>
    <s v="BAJAJ PULSAR N160 UG"/>
    <d v="2025-06-25T00:00:00"/>
    <n v="12"/>
    <x v="0"/>
    <x v="0"/>
    <m/>
    <m/>
    <m/>
    <m/>
    <m/>
    <m/>
    <m/>
    <m/>
    <m/>
    <m/>
    <m/>
    <m/>
    <m/>
    <m/>
    <m/>
    <m/>
    <m/>
    <m/>
    <m/>
    <m/>
    <m/>
    <m/>
    <m/>
    <m/>
    <m/>
    <m/>
    <m/>
    <m/>
    <m/>
    <m/>
    <m/>
    <n v="1"/>
    <m/>
    <m/>
    <m/>
    <m/>
    <m/>
    <m/>
    <m/>
    <m/>
    <m/>
    <m/>
    <m/>
    <m/>
    <m/>
    <m/>
    <m/>
    <m/>
    <m/>
    <m/>
    <m/>
    <m/>
    <m/>
    <m/>
    <m/>
    <m/>
    <m/>
    <m/>
    <m/>
    <m/>
    <m/>
    <m/>
    <m/>
    <m/>
    <m/>
    <m/>
    <m/>
    <m/>
    <m/>
    <m/>
    <m/>
    <m/>
    <m/>
    <m/>
    <m/>
    <m/>
    <m/>
    <m/>
    <m/>
    <m/>
    <m/>
    <m/>
    <m/>
    <m/>
    <m/>
    <m/>
    <m/>
    <m/>
    <m/>
    <m/>
    <m/>
    <m/>
    <m/>
    <m/>
    <x v="0"/>
    <x v="0"/>
    <s v="ZBHT0024"/>
    <s v="B2Lup72uhDm"/>
    <s v="Allocated"/>
    <e v="#N/A"/>
    <e v="#N/A"/>
    <e v="#N/A"/>
    <m/>
    <m/>
    <m/>
    <m/>
    <m/>
    <n v="5654"/>
    <n v="16674"/>
  </r>
  <r>
    <n v="460109573"/>
    <s v="JAYSHREE HEMRAJ BHUJBAL"/>
    <m/>
    <x v="2"/>
    <m/>
    <m/>
    <m/>
    <s v="BANK STABLE 13"/>
    <n v="2845"/>
    <n v="5406.65"/>
    <n v="2618.6499999999996"/>
    <n v="8251.65"/>
    <x v="1"/>
    <x v="0"/>
    <x v="1"/>
    <x v="9"/>
    <n v="16120.14"/>
    <n v="57"/>
    <n v="0"/>
    <n v="2250"/>
    <s v="FLOW"/>
    <n v="2.4467647357479087E-2"/>
    <n v="2.9972219006351706E-3"/>
    <x v="0"/>
    <s v="PAID"/>
    <s v="PTP"/>
    <s v="PAID"/>
    <m/>
    <m/>
    <m/>
    <m/>
    <s v="-"/>
    <m/>
    <s v="SHIRUR"/>
    <m/>
    <m/>
    <m/>
    <n v="5406.65"/>
    <n v="16120.14"/>
    <n v="57"/>
    <n v="55"/>
    <s v="STABLE"/>
    <m/>
    <m/>
    <m/>
    <m/>
    <s v="REGULAR"/>
    <s v="MH12WN2689"/>
    <s v="HF DELUXE DRUM SELF CAST ALL BLACK"/>
    <d v="2023-10-12T00:00:00"/>
    <n v="36"/>
    <x v="0"/>
    <x v="0"/>
    <m/>
    <m/>
    <m/>
    <m/>
    <m/>
    <m/>
    <m/>
    <m/>
    <m/>
    <m/>
    <n v="1"/>
    <m/>
    <m/>
    <m/>
    <m/>
    <m/>
    <m/>
    <m/>
    <m/>
    <m/>
    <m/>
    <m/>
    <m/>
    <m/>
    <m/>
    <m/>
    <m/>
    <m/>
    <m/>
    <m/>
    <m/>
    <m/>
    <m/>
    <m/>
    <m/>
    <m/>
    <m/>
    <m/>
    <m/>
    <m/>
    <m/>
    <m/>
    <m/>
    <m/>
    <m/>
    <m/>
    <m/>
    <m/>
    <m/>
    <m/>
    <m/>
    <m/>
    <m/>
    <m/>
    <m/>
    <m/>
    <m/>
    <m/>
    <m/>
    <m/>
    <m/>
    <m/>
    <m/>
    <m/>
    <m/>
    <m/>
    <m/>
    <m/>
    <m/>
    <m/>
    <m/>
    <m/>
    <m/>
    <m/>
    <m/>
    <m/>
    <m/>
    <m/>
    <m/>
    <m/>
    <m/>
    <m/>
    <m/>
    <m/>
    <m/>
    <m/>
    <m/>
    <m/>
    <m/>
    <m/>
    <m/>
    <m/>
    <m/>
    <m/>
    <x v="0"/>
    <x v="0"/>
    <s v="ZBHT0024"/>
    <s v="A6M1QoNm7m"/>
    <s v="Allocated"/>
    <s v="Left Message (LMCB)"/>
    <s v="Meet husband "/>
    <d v="2026-07-04T00:00:00"/>
    <m/>
    <m/>
    <m/>
    <m/>
    <m/>
    <n v="2618.6499999999996"/>
    <n v="8251.65"/>
  </r>
  <r>
    <n v="463563414"/>
    <s v="ZAFAR ALI AZGAR ALI"/>
    <m/>
    <x v="2"/>
    <m/>
    <m/>
    <m/>
    <s v="BANK RB 13"/>
    <n v="5648"/>
    <n v="5046.16"/>
    <n v="5056.16"/>
    <n v="10694.16"/>
    <x v="0"/>
    <x v="2"/>
    <x v="1"/>
    <x v="6"/>
    <n v="16097.16"/>
    <n v="10"/>
    <n v="0"/>
    <n v="450"/>
    <s v="-"/>
    <n v="1.0979206284324174E-2"/>
    <n v="8.4783273453790627E-4"/>
    <x v="2"/>
    <s v="PAID"/>
    <s v="-"/>
    <s v="PAID"/>
    <m/>
    <m/>
    <m/>
    <m/>
    <s v="-"/>
    <m/>
    <s v="VIMAN NAGAR"/>
    <m/>
    <m/>
    <m/>
    <n v="5506.16"/>
    <n v="16097.16"/>
    <n v="26"/>
    <n v="0"/>
    <s v="RB"/>
    <m/>
    <m/>
    <m/>
    <m/>
    <s v="REGULAR"/>
    <s v="MH12XB4193"/>
    <s v="SUZUKI BURGMAN STREET"/>
    <d v="2024-07-24T00:00:00"/>
    <n v="24"/>
    <x v="1"/>
    <x v="1"/>
    <m/>
    <m/>
    <m/>
    <m/>
    <m/>
    <m/>
    <m/>
    <m/>
    <m/>
    <m/>
    <m/>
    <m/>
    <m/>
    <m/>
    <m/>
    <m/>
    <m/>
    <m/>
    <m/>
    <m/>
    <m/>
    <m/>
    <m/>
    <m/>
    <m/>
    <m/>
    <m/>
    <m/>
    <m/>
    <m/>
    <m/>
    <m/>
    <m/>
    <m/>
    <m/>
    <m/>
    <m/>
    <m/>
    <m/>
    <m/>
    <m/>
    <m/>
    <m/>
    <m/>
    <m/>
    <m/>
    <m/>
    <m/>
    <m/>
    <m/>
    <m/>
    <m/>
    <m/>
    <m/>
    <m/>
    <m/>
    <m/>
    <m/>
    <m/>
    <m/>
    <m/>
    <m/>
    <m/>
    <m/>
    <m/>
    <m/>
    <m/>
    <m/>
    <m/>
    <m/>
    <m/>
    <m/>
    <m/>
    <m/>
    <m/>
    <m/>
    <m/>
    <m/>
    <m/>
    <m/>
    <m/>
    <m/>
    <m/>
    <m/>
    <m/>
    <m/>
    <m/>
    <m/>
    <m/>
    <m/>
    <m/>
    <n v="1"/>
    <m/>
    <m/>
    <x v="0"/>
    <x v="0"/>
    <s v="ZBHT0012"/>
    <m/>
    <m/>
    <m/>
    <m/>
    <m/>
    <m/>
    <m/>
    <m/>
    <m/>
    <m/>
    <n v="5056.16"/>
    <n v="10694.16"/>
  </r>
  <r>
    <n v="460591015"/>
    <s v="RANGNATH BABAN BICHARE"/>
    <s v="COLLECT"/>
    <x v="23"/>
    <n v="4000"/>
    <m/>
    <m/>
    <m/>
    <n v="2951"/>
    <n v="1901"/>
    <n v="1975"/>
    <n v="852"/>
    <x v="0"/>
    <x v="0"/>
    <x v="0"/>
    <x v="10"/>
    <n v="15997.44"/>
    <n v="74"/>
    <n v="0"/>
    <n v="1800"/>
    <s v="11.06.26"/>
    <n v="1.136424664384247E-2"/>
    <n v="8.4258051114644353E-4"/>
    <x v="0"/>
    <s v="PAID"/>
    <s v="PAID"/>
    <s v="PAID"/>
    <m/>
    <m/>
    <s v="CAVA"/>
    <m/>
    <s v="-"/>
    <m/>
    <s v="JUNNAR"/>
    <m/>
    <m/>
    <m/>
    <n v="1901"/>
    <n v="15997.44"/>
    <n v="26"/>
    <n v="25"/>
    <s v="STABLE"/>
    <m/>
    <m/>
    <m/>
    <m/>
    <s v="REGULAR"/>
    <s v="MH14LF6602"/>
    <s v="SPLENDOR PLUS BS6 DRK CAST FI"/>
    <d v="2023-11-10T00:00:00"/>
    <n v="36"/>
    <x v="0"/>
    <x v="0"/>
    <m/>
    <m/>
    <m/>
    <m/>
    <m/>
    <m/>
    <m/>
    <n v="2"/>
    <m/>
    <m/>
    <m/>
    <m/>
    <m/>
    <m/>
    <m/>
    <m/>
    <m/>
    <m/>
    <m/>
    <m/>
    <m/>
    <m/>
    <m/>
    <m/>
    <m/>
    <m/>
    <m/>
    <m/>
    <m/>
    <m/>
    <m/>
    <m/>
    <m/>
    <m/>
    <m/>
    <m/>
    <m/>
    <m/>
    <m/>
    <m/>
    <m/>
    <m/>
    <m/>
    <m/>
    <m/>
    <m/>
    <m/>
    <m/>
    <m/>
    <m/>
    <m/>
    <m/>
    <m/>
    <m/>
    <m/>
    <m/>
    <m/>
    <m/>
    <m/>
    <m/>
    <m/>
    <m/>
    <m/>
    <m/>
    <m/>
    <m/>
    <m/>
    <m/>
    <m/>
    <m/>
    <m/>
    <m/>
    <m/>
    <m/>
    <m/>
    <m/>
    <m/>
    <m/>
    <m/>
    <m/>
    <m/>
    <m/>
    <m/>
    <m/>
    <m/>
    <m/>
    <m/>
    <m/>
    <m/>
    <m/>
    <m/>
    <m/>
    <m/>
    <m/>
    <x v="3"/>
    <x v="0"/>
    <s v="ZBHT0021"/>
    <s v="GPTltnfX3c"/>
    <s v="Allocated"/>
    <s v="Payment (PAID)"/>
    <s v="Payment (PAID)"/>
    <d v="2026-07-03T00:00:00"/>
    <m/>
    <m/>
    <m/>
    <m/>
    <m/>
    <n v="1975"/>
    <n v="4852"/>
  </r>
  <r>
    <n v="460189221"/>
    <s v="ROSHAN RAMESH DEOKAR"/>
    <s v="ONLINE"/>
    <x v="6"/>
    <n v="7061"/>
    <m/>
    <m/>
    <m/>
    <n v="3311"/>
    <n v="3311"/>
    <n v="3336"/>
    <n v="-439"/>
    <x v="0"/>
    <x v="2"/>
    <x v="0"/>
    <x v="10"/>
    <n v="15874.1"/>
    <n v="25"/>
    <n v="0"/>
    <n v="450"/>
    <s v="-"/>
    <n v="1.1276628488621914E-2"/>
    <n v="8.3608422922603612E-4"/>
    <x v="2"/>
    <s v="PAID"/>
    <s v="-"/>
    <s v="PAID"/>
    <m/>
    <m/>
    <s v="CAVA"/>
    <m/>
    <s v="-"/>
    <m/>
    <s v="JUNNAR"/>
    <m/>
    <m/>
    <m/>
    <n v="3311"/>
    <n v="15874.1"/>
    <n v="26"/>
    <n v="0"/>
    <s v="RB"/>
    <m/>
    <m/>
    <m/>
    <m/>
    <s v="REGULAR"/>
    <s v="MH14LC9432"/>
    <s v="BS 6 ACCESS DRUM CAST SPL ED"/>
    <d v="2023-10-18T00:00:00"/>
    <n v="36"/>
    <x v="0"/>
    <x v="0"/>
    <m/>
    <m/>
    <m/>
    <m/>
    <m/>
    <m/>
    <m/>
    <m/>
    <m/>
    <m/>
    <m/>
    <m/>
    <m/>
    <m/>
    <m/>
    <m/>
    <m/>
    <m/>
    <m/>
    <n v="1"/>
    <m/>
    <m/>
    <n v="1"/>
    <m/>
    <m/>
    <m/>
    <m/>
    <m/>
    <m/>
    <m/>
    <m/>
    <n v="1"/>
    <m/>
    <m/>
    <m/>
    <m/>
    <m/>
    <m/>
    <m/>
    <m/>
    <m/>
    <m/>
    <m/>
    <m/>
    <m/>
    <m/>
    <m/>
    <m/>
    <m/>
    <m/>
    <m/>
    <m/>
    <m/>
    <m/>
    <m/>
    <m/>
    <m/>
    <m/>
    <m/>
    <m/>
    <m/>
    <m/>
    <m/>
    <m/>
    <m/>
    <m/>
    <m/>
    <m/>
    <m/>
    <m/>
    <m/>
    <m/>
    <m/>
    <m/>
    <m/>
    <m/>
    <m/>
    <m/>
    <m/>
    <m/>
    <m/>
    <m/>
    <m/>
    <m/>
    <m/>
    <m/>
    <m/>
    <m/>
    <m/>
    <m/>
    <m/>
    <m/>
    <m/>
    <m/>
    <x v="1"/>
    <x v="0"/>
    <s v="ZBHT0021"/>
    <s v="koSrHaIVtS"/>
    <s v="Allocated"/>
    <s v="Promise To Pay (PTP)"/>
    <s v="Ptp"/>
    <d v="2026-07-25T00:00:00"/>
    <m/>
    <m/>
    <m/>
    <m/>
    <m/>
    <n v="3336"/>
    <n v="6622"/>
  </r>
  <r>
    <n v="461099948"/>
    <s v="DILIP SHIVAJI GIRHE"/>
    <s v="ONLINE"/>
    <x v="4"/>
    <n v="2500"/>
    <m/>
    <m/>
    <m/>
    <n v="2409"/>
    <n v="2245"/>
    <n v="2304"/>
    <n v="2154"/>
    <x v="0"/>
    <x v="0"/>
    <x v="0"/>
    <x v="9"/>
    <n v="15775.87"/>
    <n v="59"/>
    <n v="0"/>
    <n v="6749"/>
    <s v="20.06.26"/>
    <n v="9.9143612962920534E-3"/>
    <n v="8.3091048370113245E-4"/>
    <x v="0"/>
    <s v="PTP"/>
    <s v="PTP"/>
    <s v="PTP"/>
    <m/>
    <n v="23"/>
    <s v="CAVA"/>
    <m/>
    <s v="-"/>
    <m/>
    <s v="ANDHAL GAON"/>
    <m/>
    <m/>
    <m/>
    <n v="2245"/>
    <n v="15775.87"/>
    <n v="26"/>
    <n v="25"/>
    <s v="STABLE"/>
    <m/>
    <m/>
    <m/>
    <m/>
    <s v="NPA"/>
    <m/>
    <s v="PLEASURE PLUS XTEC DRUM CAST"/>
    <d v="2023-12-12T00:00:00"/>
    <n v="36"/>
    <x v="0"/>
    <x v="0"/>
    <m/>
    <m/>
    <m/>
    <m/>
    <m/>
    <m/>
    <m/>
    <m/>
    <m/>
    <m/>
    <n v="1"/>
    <m/>
    <m/>
    <m/>
    <m/>
    <m/>
    <m/>
    <m/>
    <m/>
    <m/>
    <m/>
    <m/>
    <m/>
    <m/>
    <m/>
    <m/>
    <m/>
    <m/>
    <m/>
    <m/>
    <m/>
    <m/>
    <m/>
    <m/>
    <m/>
    <m/>
    <m/>
    <m/>
    <m/>
    <m/>
    <m/>
    <m/>
    <m/>
    <m/>
    <m/>
    <m/>
    <m/>
    <m/>
    <m/>
    <m/>
    <m/>
    <m/>
    <m/>
    <m/>
    <m/>
    <m/>
    <m/>
    <m/>
    <m/>
    <m/>
    <m/>
    <m/>
    <m/>
    <m/>
    <m/>
    <m/>
    <m/>
    <m/>
    <m/>
    <m/>
    <m/>
    <m/>
    <m/>
    <m/>
    <m/>
    <m/>
    <m/>
    <m/>
    <m/>
    <m/>
    <m/>
    <m/>
    <m/>
    <m/>
    <m/>
    <m/>
    <m/>
    <m/>
    <m/>
    <m/>
    <m/>
    <m/>
    <m/>
    <m/>
    <x v="0"/>
    <x v="0"/>
    <s v="ZBHT0024"/>
    <s v="ko9yVfWw4OM7"/>
    <s v="Allocated"/>
    <s v="Left Message (LMCB)"/>
    <s v="Meet father "/>
    <d v="2026-07-04T00:00:00"/>
    <m/>
    <m/>
    <m/>
    <m/>
    <m/>
    <n v="2304"/>
    <n v="4654"/>
  </r>
  <r>
    <n v="461881614"/>
    <s v="USHA SUNIL FASAGE"/>
    <m/>
    <x v="2"/>
    <m/>
    <m/>
    <m/>
    <m/>
    <n v="4121"/>
    <n v="8242"/>
    <n v="4260"/>
    <n v="12363"/>
    <x v="1"/>
    <x v="1"/>
    <x v="1"/>
    <x v="16"/>
    <n v="15737.79"/>
    <n v="139"/>
    <n v="0"/>
    <n v="1792"/>
    <s v="-"/>
    <n v="0.12101822764295286"/>
    <n v="2.926131463845673E-3"/>
    <x v="1"/>
    <s v="NC"/>
    <s v="-"/>
    <s v="NC"/>
    <s v="Add not found"/>
    <m/>
    <s v="CNAVNA"/>
    <m/>
    <s v="-"/>
    <m/>
    <s v="GANJ PETH"/>
    <m/>
    <m/>
    <m/>
    <n v="8242"/>
    <n v="15737.79"/>
    <n v="57"/>
    <n v="86"/>
    <s v="FLOW"/>
    <m/>
    <m/>
    <m/>
    <m/>
    <s v="REGULAR"/>
    <s v="MH12WL9951"/>
    <s v="ACCESS SPL ED DISC CBS BT BSVI"/>
    <d v="2024-02-12T00:00:00"/>
    <n v="30"/>
    <x v="0"/>
    <x v="1"/>
    <m/>
    <m/>
    <m/>
    <m/>
    <m/>
    <m/>
    <m/>
    <m/>
    <m/>
    <m/>
    <m/>
    <m/>
    <m/>
    <m/>
    <m/>
    <m/>
    <n v="1"/>
    <m/>
    <m/>
    <m/>
    <m/>
    <m/>
    <m/>
    <m/>
    <m/>
    <m/>
    <m/>
    <m/>
    <m/>
    <m/>
    <m/>
    <m/>
    <m/>
    <m/>
    <m/>
    <m/>
    <m/>
    <m/>
    <m/>
    <m/>
    <m/>
    <m/>
    <m/>
    <m/>
    <m/>
    <m/>
    <m/>
    <m/>
    <m/>
    <m/>
    <m/>
    <m/>
    <m/>
    <m/>
    <m/>
    <m/>
    <m/>
    <m/>
    <m/>
    <m/>
    <m/>
    <m/>
    <m/>
    <m/>
    <m/>
    <m/>
    <m/>
    <m/>
    <m/>
    <m/>
    <m/>
    <m/>
    <m/>
    <m/>
    <m/>
    <m/>
    <m/>
    <m/>
    <m/>
    <m/>
    <m/>
    <m/>
    <m/>
    <m/>
    <m/>
    <m/>
    <m/>
    <m/>
    <m/>
    <m/>
    <m/>
    <m/>
    <m/>
    <m/>
    <x v="0"/>
    <x v="0"/>
    <s v="DUWT0014"/>
    <s v="AoZtMvyJLKm"/>
    <s v="Allocated"/>
    <s v="Address Not Found (NC_ANF)"/>
    <s v="Short address "/>
    <d v="2026-07-06T00:00:00"/>
    <m/>
    <m/>
    <m/>
    <m/>
    <m/>
    <n v="4260"/>
    <n v="12363"/>
  </r>
  <r>
    <n v="460557225"/>
    <s v="ASHWINI UTTAM BAHIRAT"/>
    <s v="ONLINE"/>
    <x v="28"/>
    <n v="3100"/>
    <m/>
    <m/>
    <m/>
    <n v="2924"/>
    <n v="1730"/>
    <n v="1778"/>
    <n v="1554"/>
    <x v="0"/>
    <x v="0"/>
    <x v="0"/>
    <x v="9"/>
    <n v="15692.25"/>
    <n v="48"/>
    <n v="0"/>
    <n v="6750"/>
    <s v="16.06.26"/>
    <n v="9.861810223571757E-3"/>
    <n v="8.2650624262618126E-4"/>
    <x v="0"/>
    <s v="PTP"/>
    <s v="PTP"/>
    <s v="PTP"/>
    <m/>
    <n v="21"/>
    <s v="CAVA"/>
    <m/>
    <s v="-"/>
    <m/>
    <s v="SHIRUR"/>
    <m/>
    <m/>
    <m/>
    <n v="1730"/>
    <n v="15692.25"/>
    <n v="26"/>
    <n v="25"/>
    <s v="STABLE"/>
    <m/>
    <m/>
    <m/>
    <m/>
    <s v="REGULAR"/>
    <s v="MH12YP5246"/>
    <s v="SPLENDOR PLUS DRS CAST FI BLACK"/>
    <d v="2023-11-08T00:00:00"/>
    <n v="36"/>
    <x v="0"/>
    <x v="0"/>
    <m/>
    <m/>
    <m/>
    <m/>
    <m/>
    <m/>
    <m/>
    <m/>
    <m/>
    <m/>
    <m/>
    <m/>
    <m/>
    <m/>
    <m/>
    <m/>
    <m/>
    <m/>
    <m/>
    <m/>
    <m/>
    <m/>
    <m/>
    <m/>
    <m/>
    <m/>
    <m/>
    <m/>
    <m/>
    <m/>
    <m/>
    <m/>
    <m/>
    <m/>
    <m/>
    <m/>
    <m/>
    <m/>
    <m/>
    <m/>
    <m/>
    <m/>
    <m/>
    <m/>
    <m/>
    <m/>
    <m/>
    <m/>
    <m/>
    <m/>
    <m/>
    <m/>
    <m/>
    <m/>
    <m/>
    <m/>
    <m/>
    <m/>
    <m/>
    <m/>
    <m/>
    <m/>
    <m/>
    <m/>
    <m/>
    <m/>
    <m/>
    <m/>
    <m/>
    <m/>
    <m/>
    <m/>
    <m/>
    <m/>
    <m/>
    <m/>
    <m/>
    <m/>
    <m/>
    <m/>
    <m/>
    <m/>
    <m/>
    <m/>
    <m/>
    <m/>
    <m/>
    <m/>
    <m/>
    <m/>
    <m/>
    <n v="1"/>
    <m/>
    <m/>
    <x v="0"/>
    <x v="0"/>
    <s v="ZBHT0024"/>
    <e v="#N/A"/>
    <s v="Allocated"/>
    <s v="Left Message (LMCB)"/>
    <s v="Meet son"/>
    <d v="2026-07-04T00:00:00"/>
    <m/>
    <m/>
    <m/>
    <m/>
    <m/>
    <n v="1778"/>
    <n v="4654"/>
  </r>
  <r>
    <n v="464934804"/>
    <s v="MAYA RAGHUVEER PUJARI"/>
    <m/>
    <x v="2"/>
    <m/>
    <m/>
    <m/>
    <s v="BANK STABLE 20"/>
    <n v="5870"/>
    <n v="16023"/>
    <n v="4961"/>
    <n v="21893"/>
    <x v="3"/>
    <x v="0"/>
    <x v="1"/>
    <x v="18"/>
    <n v="15679"/>
    <n v="678"/>
    <n v="0"/>
    <n v="1800"/>
    <s v="-"/>
    <n v="1"/>
    <n v="5.0215599920814431E-3"/>
    <x v="0"/>
    <s v="NC"/>
    <s v="-"/>
    <s v="NC"/>
    <s v="Entry restricted"/>
    <m/>
    <s v="CNAVNA"/>
    <m/>
    <s v="ELG"/>
    <m/>
    <s v="WAGHOLI"/>
    <m/>
    <m/>
    <m/>
    <n v="16023"/>
    <n v="15679"/>
    <n v="87"/>
    <n v="86"/>
    <s v="STABLE"/>
    <m/>
    <m/>
    <m/>
    <m/>
    <s v="REGULAR"/>
    <s v="MH12XP7849"/>
    <s v="HONDA ACTIVA DLX"/>
    <d v="2024-12-12T00:00:00"/>
    <n v="18"/>
    <x v="0"/>
    <x v="1"/>
    <m/>
    <m/>
    <m/>
    <m/>
    <m/>
    <m/>
    <m/>
    <m/>
    <m/>
    <m/>
    <m/>
    <m/>
    <m/>
    <m/>
    <m/>
    <m/>
    <m/>
    <m/>
    <m/>
    <m/>
    <m/>
    <m/>
    <m/>
    <m/>
    <m/>
    <m/>
    <m/>
    <m/>
    <m/>
    <m/>
    <m/>
    <m/>
    <m/>
    <m/>
    <m/>
    <m/>
    <m/>
    <m/>
    <m/>
    <m/>
    <m/>
    <m/>
    <m/>
    <m/>
    <m/>
    <m/>
    <m/>
    <m/>
    <m/>
    <m/>
    <m/>
    <m/>
    <m/>
    <m/>
    <m/>
    <m/>
    <m/>
    <m/>
    <m/>
    <m/>
    <m/>
    <m/>
    <m/>
    <m/>
    <m/>
    <m/>
    <m/>
    <m/>
    <m/>
    <m/>
    <m/>
    <m/>
    <m/>
    <m/>
    <m/>
    <m/>
    <m/>
    <m/>
    <m/>
    <m/>
    <m/>
    <m/>
    <m/>
    <m/>
    <m/>
    <m/>
    <m/>
    <m/>
    <m/>
    <m/>
    <m/>
    <n v="1"/>
    <m/>
    <m/>
    <x v="0"/>
    <x v="0"/>
    <s v="DUWT0021"/>
    <e v="#N/A"/>
    <s v="Allocated"/>
    <e v="#N/A"/>
    <e v="#N/A"/>
    <e v="#N/A"/>
    <m/>
    <m/>
    <m/>
    <m/>
    <m/>
    <n v="4961"/>
    <n v="21893"/>
  </r>
  <r>
    <n v="464713036"/>
    <s v="DIVYA ASHISH NEHARKAR"/>
    <s v="ONLINE"/>
    <x v="7"/>
    <n v="5500"/>
    <m/>
    <m/>
    <m/>
    <n v="2731"/>
    <n v="2731"/>
    <n v="2750"/>
    <n v="-38"/>
    <x v="0"/>
    <x v="0"/>
    <x v="0"/>
    <x v="10"/>
    <n v="15513"/>
    <n v="19"/>
    <n v="0"/>
    <n v="1441"/>
    <s v="-"/>
    <n v="1.1020110604317205E-2"/>
    <n v="8.1706519726998676E-4"/>
    <x v="0"/>
    <s v="PAID"/>
    <s v="-"/>
    <s v="PAID"/>
    <m/>
    <m/>
    <s v="CAVA"/>
    <m/>
    <s v="-"/>
    <m/>
    <s v="JUNNAR"/>
    <m/>
    <m/>
    <m/>
    <n v="4191"/>
    <n v="15513"/>
    <n v="26"/>
    <n v="25"/>
    <s v="STABLE"/>
    <m/>
    <m/>
    <m/>
    <m/>
    <s v="REGULAR"/>
    <s v="MH14LZ2373"/>
    <s v="OLA S1 X 4KWH"/>
    <d v="2024-11-18T00:00:00"/>
    <n v="24"/>
    <x v="1"/>
    <x v="0"/>
    <m/>
    <m/>
    <m/>
    <m/>
    <m/>
    <m/>
    <m/>
    <m/>
    <m/>
    <m/>
    <m/>
    <m/>
    <m/>
    <m/>
    <m/>
    <m/>
    <m/>
    <m/>
    <m/>
    <m/>
    <m/>
    <m/>
    <m/>
    <m/>
    <m/>
    <m/>
    <m/>
    <m/>
    <m/>
    <m/>
    <m/>
    <m/>
    <m/>
    <m/>
    <n v="1"/>
    <m/>
    <m/>
    <n v="1"/>
    <m/>
    <m/>
    <m/>
    <m/>
    <m/>
    <m/>
    <m/>
    <m/>
    <m/>
    <m/>
    <m/>
    <m/>
    <m/>
    <m/>
    <m/>
    <m/>
    <m/>
    <m/>
    <m/>
    <m/>
    <m/>
    <m/>
    <m/>
    <m/>
    <m/>
    <m/>
    <m/>
    <m/>
    <m/>
    <m/>
    <m/>
    <m/>
    <m/>
    <m/>
    <m/>
    <m/>
    <m/>
    <m/>
    <m/>
    <m/>
    <m/>
    <m/>
    <m/>
    <m/>
    <m/>
    <m/>
    <m/>
    <m/>
    <m/>
    <m/>
    <m/>
    <m/>
    <m/>
    <m/>
    <m/>
    <m/>
    <x v="3"/>
    <x v="0"/>
    <s v="ZBHT0021"/>
    <m/>
    <m/>
    <m/>
    <m/>
    <m/>
    <m/>
    <m/>
    <m/>
    <m/>
    <m/>
    <n v="2750"/>
    <n v="5462"/>
  </r>
  <r>
    <n v="457900568"/>
    <s v="SAHIL MOHAN SHINDE"/>
    <m/>
    <x v="2"/>
    <m/>
    <m/>
    <m/>
    <m/>
    <n v="4053"/>
    <n v="16188"/>
    <n v="845"/>
    <n v="20241"/>
    <x v="4"/>
    <x v="1"/>
    <x v="1"/>
    <x v="16"/>
    <n v="15411"/>
    <n v="869"/>
    <n v="0"/>
    <n v="1800"/>
    <s v="FLOW"/>
    <n v="0.64295602065669877"/>
    <n v="6.8888223285778613E-3"/>
    <x v="1"/>
    <s v="OS "/>
    <s v="OS"/>
    <s v="OS "/>
    <s v="Cust at village"/>
    <m/>
    <s v="CNAVNA"/>
    <m/>
    <s v="ELG"/>
    <m/>
    <s v="SANGAMWADI"/>
    <m/>
    <m/>
    <m/>
    <n v="16188"/>
    <n v="15411"/>
    <n v="146"/>
    <n v="175"/>
    <s v="FLOW"/>
    <m/>
    <m/>
    <m/>
    <m/>
    <s v="NPA"/>
    <s v="MH12VM0333"/>
    <s v="TVS JUPITER 125 DISC"/>
    <d v="2023-04-29T00:00:00"/>
    <n v="36"/>
    <x v="0"/>
    <x v="1"/>
    <m/>
    <m/>
    <m/>
    <m/>
    <m/>
    <m/>
    <m/>
    <m/>
    <m/>
    <m/>
    <n v="1"/>
    <m/>
    <m/>
    <m/>
    <m/>
    <m/>
    <m/>
    <m/>
    <m/>
    <m/>
    <m/>
    <m/>
    <m/>
    <m/>
    <m/>
    <m/>
    <m/>
    <m/>
    <m/>
    <m/>
    <m/>
    <m/>
    <m/>
    <m/>
    <m/>
    <m/>
    <m/>
    <m/>
    <m/>
    <m/>
    <m/>
    <m/>
    <m/>
    <m/>
    <m/>
    <m/>
    <m/>
    <m/>
    <m/>
    <m/>
    <m/>
    <m/>
    <m/>
    <m/>
    <m/>
    <m/>
    <m/>
    <m/>
    <m/>
    <m/>
    <m/>
    <m/>
    <m/>
    <m/>
    <m/>
    <m/>
    <m/>
    <m/>
    <m/>
    <m/>
    <m/>
    <m/>
    <m/>
    <m/>
    <m/>
    <m/>
    <m/>
    <m/>
    <m/>
    <m/>
    <m/>
    <m/>
    <m/>
    <m/>
    <m/>
    <m/>
    <m/>
    <m/>
    <m/>
    <m/>
    <m/>
    <m/>
    <m/>
    <m/>
    <x v="0"/>
    <x v="0"/>
    <s v="DUWT0014"/>
    <s v="koPkdjuXg3Cc"/>
    <s v="Allocated"/>
    <s v="Left Message (LMCB)"/>
    <s v="Left message to mother "/>
    <d v="2026-07-04T00:00:00"/>
    <m/>
    <m/>
    <m/>
    <m/>
    <m/>
    <n v="845"/>
    <n v="20241"/>
  </r>
  <r>
    <n v="461914236"/>
    <s v="SHIVAJI VISHNU CHANDANSHIV"/>
    <s v="ONLINE"/>
    <x v="23"/>
    <n v="10000"/>
    <m/>
    <m/>
    <m/>
    <n v="3993"/>
    <n v="7981"/>
    <n v="4177"/>
    <n v="1974"/>
    <x v="1"/>
    <x v="2"/>
    <x v="0"/>
    <x v="15"/>
    <n v="15338"/>
    <n v="189"/>
    <n v="0"/>
    <n v="1855.9"/>
    <s v="FLOW"/>
    <n v="0.13914214125403918"/>
    <n v="2.8517984032360917E-3"/>
    <x v="2"/>
    <s v="PAID"/>
    <s v="NC"/>
    <s v="PAID"/>
    <m/>
    <m/>
    <m/>
    <m/>
    <s v="-"/>
    <m/>
    <s v="KALEWADI"/>
    <m/>
    <m/>
    <m/>
    <n v="7981"/>
    <n v="15338"/>
    <n v="57"/>
    <n v="25"/>
    <s v="STABLE"/>
    <m/>
    <m/>
    <m/>
    <m/>
    <s v="REGULAR"/>
    <s v="MH14LK0587"/>
    <s v="SPLENDOR PLUS DRS CAST FI BLACK"/>
    <d v="2024-02-14T00:00:00"/>
    <n v="30"/>
    <x v="0"/>
    <x v="0"/>
    <m/>
    <m/>
    <m/>
    <m/>
    <m/>
    <m/>
    <m/>
    <n v="1"/>
    <m/>
    <m/>
    <m/>
    <m/>
    <m/>
    <m/>
    <m/>
    <m/>
    <m/>
    <m/>
    <m/>
    <m/>
    <m/>
    <m/>
    <m/>
    <m/>
    <m/>
    <m/>
    <m/>
    <m/>
    <m/>
    <m/>
    <m/>
    <m/>
    <m/>
    <m/>
    <m/>
    <m/>
    <m/>
    <m/>
    <m/>
    <m/>
    <m/>
    <m/>
    <m/>
    <m/>
    <m/>
    <m/>
    <m/>
    <m/>
    <m/>
    <m/>
    <m/>
    <m/>
    <m/>
    <m/>
    <m/>
    <m/>
    <m/>
    <m/>
    <m/>
    <m/>
    <m/>
    <m/>
    <m/>
    <m/>
    <m/>
    <m/>
    <m/>
    <m/>
    <m/>
    <m/>
    <m/>
    <m/>
    <m/>
    <m/>
    <m/>
    <m/>
    <m/>
    <m/>
    <m/>
    <m/>
    <m/>
    <m/>
    <m/>
    <m/>
    <m/>
    <m/>
    <m/>
    <m/>
    <m/>
    <m/>
    <m/>
    <m/>
    <m/>
    <m/>
    <x v="0"/>
    <x v="0"/>
    <s v="ZBHT0015"/>
    <s v="k6jjmvoNb7"/>
    <s v="Allocated"/>
    <s v="No Such Person (NC_NSP)"/>
    <s v="Visited at customer given address but no buddy know customer this areas. "/>
    <d v="2026-07-03T00:00:00"/>
    <m/>
    <m/>
    <m/>
    <m/>
    <m/>
    <n v="4177"/>
    <n v="11974"/>
  </r>
  <r>
    <n v="467004508"/>
    <s v="KOMAL ANIL CHAVAN"/>
    <m/>
    <x v="2"/>
    <m/>
    <m/>
    <m/>
    <m/>
    <n v="1000"/>
    <n v="2000"/>
    <n v="1020"/>
    <n v="3000"/>
    <x v="1"/>
    <x v="1"/>
    <x v="1"/>
    <x v="6"/>
    <n v="15045"/>
    <n v="20"/>
    <n v="0"/>
    <n v="900"/>
    <s v="FLOW"/>
    <n v="2.2812160996996816E-2"/>
    <n v="2.7973208356165727E-3"/>
    <x v="1"/>
    <s v="LMCB"/>
    <s v="NC"/>
    <s v="LMCB"/>
    <m/>
    <m/>
    <s v="CNAVNA"/>
    <m/>
    <s v="-"/>
    <m/>
    <s v="YERWADA"/>
    <m/>
    <m/>
    <m/>
    <n v="2000"/>
    <n v="15045"/>
    <n v="56"/>
    <n v="85"/>
    <s v="FLOW"/>
    <m/>
    <m/>
    <m/>
    <m/>
    <s v="REGULAR"/>
    <s v="MH12WV0377"/>
    <s v="TVS JUPITER 125 DISC SXC"/>
    <d v="2025-10-04T00:00:00"/>
    <n v="24"/>
    <x v="0"/>
    <x v="1"/>
    <m/>
    <m/>
    <m/>
    <m/>
    <m/>
    <m/>
    <m/>
    <n v="1"/>
    <m/>
    <m/>
    <m/>
    <m/>
    <m/>
    <m/>
    <m/>
    <m/>
    <m/>
    <m/>
    <m/>
    <m/>
    <m/>
    <m/>
    <m/>
    <m/>
    <m/>
    <m/>
    <m/>
    <m/>
    <m/>
    <m/>
    <m/>
    <m/>
    <m/>
    <m/>
    <m/>
    <m/>
    <m/>
    <m/>
    <m/>
    <m/>
    <m/>
    <m/>
    <m/>
    <m/>
    <m/>
    <m/>
    <m/>
    <m/>
    <m/>
    <m/>
    <m/>
    <m/>
    <m/>
    <m/>
    <m/>
    <m/>
    <m/>
    <m/>
    <m/>
    <m/>
    <m/>
    <m/>
    <m/>
    <m/>
    <m/>
    <m/>
    <m/>
    <m/>
    <m/>
    <m/>
    <m/>
    <m/>
    <m/>
    <m/>
    <m/>
    <m/>
    <m/>
    <m/>
    <m/>
    <m/>
    <m/>
    <m/>
    <m/>
    <m/>
    <m/>
    <m/>
    <m/>
    <m/>
    <m/>
    <m/>
    <m/>
    <m/>
    <m/>
    <m/>
    <x v="0"/>
    <x v="0"/>
    <s v="ZBHT0012"/>
    <s v="GPybghBjkyb"/>
    <s v="Allocated"/>
    <s v="Left Message (LMCB)"/>
    <s v="Lm"/>
    <d v="2026-07-03T00:00:00"/>
    <m/>
    <m/>
    <m/>
    <m/>
    <m/>
    <n v="1020"/>
    <n v="3000"/>
  </r>
  <r>
    <n v="466120357"/>
    <s v="BHUJANG VIKRAM MUNDHE"/>
    <s v="ONLINE"/>
    <x v="14"/>
    <n v="2743"/>
    <m/>
    <m/>
    <m/>
    <n v="2652"/>
    <n v="2652"/>
    <n v="2695"/>
    <n v="2561"/>
    <x v="0"/>
    <x v="2"/>
    <x v="0"/>
    <x v="2"/>
    <n v="14875"/>
    <n v="43"/>
    <n v="0"/>
    <n v="450"/>
    <s v="-"/>
    <n v="1.6072190813889907E-2"/>
    <n v="7.8346192286411743E-4"/>
    <x v="2"/>
    <s v="PAID"/>
    <s v="-"/>
    <s v="NC"/>
    <s v="Add not found"/>
    <m/>
    <s v="CNAVNA"/>
    <m/>
    <s v="-"/>
    <m/>
    <s v="MOSHI"/>
    <m/>
    <m/>
    <m/>
    <n v="2652"/>
    <n v="14875"/>
    <n v="25"/>
    <n v="0"/>
    <s v="RB"/>
    <m/>
    <m/>
    <m/>
    <m/>
    <s v="REGULAR"/>
    <s v="MH37AE9049"/>
    <s v="SPLENDOR PLUS BS6 I3S DRS CAST FI"/>
    <d v="2025-05-14T00:00:00"/>
    <n v="18"/>
    <x v="0"/>
    <x v="1"/>
    <m/>
    <m/>
    <m/>
    <m/>
    <m/>
    <m/>
    <m/>
    <m/>
    <m/>
    <m/>
    <m/>
    <m/>
    <m/>
    <m/>
    <m/>
    <m/>
    <m/>
    <m/>
    <m/>
    <m/>
    <m/>
    <m/>
    <m/>
    <m/>
    <m/>
    <m/>
    <m/>
    <m/>
    <m/>
    <m/>
    <m/>
    <n v="1"/>
    <m/>
    <m/>
    <m/>
    <m/>
    <m/>
    <m/>
    <m/>
    <m/>
    <m/>
    <m/>
    <m/>
    <n v="1"/>
    <m/>
    <m/>
    <m/>
    <m/>
    <m/>
    <m/>
    <m/>
    <m/>
    <m/>
    <m/>
    <m/>
    <m/>
    <m/>
    <m/>
    <m/>
    <m/>
    <m/>
    <m/>
    <m/>
    <m/>
    <m/>
    <m/>
    <m/>
    <m/>
    <m/>
    <m/>
    <m/>
    <m/>
    <m/>
    <m/>
    <m/>
    <m/>
    <m/>
    <m/>
    <m/>
    <m/>
    <m/>
    <m/>
    <m/>
    <m/>
    <m/>
    <m/>
    <m/>
    <m/>
    <m/>
    <m/>
    <m/>
    <m/>
    <m/>
    <m/>
    <x v="3"/>
    <x v="0"/>
    <s v="ZBHT0009"/>
    <s v="B6cbD7mwrmc"/>
    <s v="Allocated"/>
    <e v="#N/A"/>
    <e v="#N/A"/>
    <e v="#N/A"/>
    <m/>
    <m/>
    <m/>
    <m/>
    <m/>
    <n v="2695"/>
    <n v="5304"/>
  </r>
  <r>
    <n v="461898596"/>
    <s v="KAMBLE DATTATREYA BANSHI"/>
    <m/>
    <x v="2"/>
    <m/>
    <m/>
    <m/>
    <m/>
    <n v="3953"/>
    <n v="7278"/>
    <n v="3574"/>
    <n v="11231"/>
    <x v="1"/>
    <x v="1"/>
    <x v="1"/>
    <x v="0"/>
    <n v="14804.28"/>
    <n v="249"/>
    <n v="0"/>
    <n v="4758.91"/>
    <s v="24.06.26"/>
    <n v="2.6893241880116686E-2"/>
    <n v="2.7525637022467078E-3"/>
    <x v="0"/>
    <s v="MPTP"/>
    <s v="NC"/>
    <s v="MPTP"/>
    <s v="Add not found"/>
    <n v="25"/>
    <s v="CAVNA"/>
    <m/>
    <s v="-"/>
    <m/>
    <s v="CHIKHALI"/>
    <m/>
    <m/>
    <m/>
    <n v="7278"/>
    <n v="14804.28"/>
    <n v="57"/>
    <n v="86"/>
    <s v="FLOW"/>
    <m/>
    <m/>
    <m/>
    <m/>
    <s v="REGULAR"/>
    <s v="MH24BV6637"/>
    <s v="SPLENDOR PLUS BS6 I3S DRS CAST FI"/>
    <d v="2024-02-13T00:00:00"/>
    <n v="30"/>
    <x v="0"/>
    <x v="0"/>
    <m/>
    <m/>
    <m/>
    <m/>
    <m/>
    <m/>
    <m/>
    <m/>
    <m/>
    <m/>
    <m/>
    <m/>
    <m/>
    <m/>
    <m/>
    <m/>
    <m/>
    <m/>
    <m/>
    <n v="2"/>
    <m/>
    <m/>
    <n v="2"/>
    <m/>
    <m/>
    <m/>
    <m/>
    <m/>
    <m/>
    <m/>
    <m/>
    <m/>
    <m/>
    <m/>
    <m/>
    <m/>
    <m/>
    <m/>
    <m/>
    <m/>
    <m/>
    <m/>
    <m/>
    <m/>
    <m/>
    <m/>
    <m/>
    <m/>
    <m/>
    <m/>
    <m/>
    <m/>
    <m/>
    <m/>
    <m/>
    <m/>
    <m/>
    <m/>
    <m/>
    <m/>
    <m/>
    <m/>
    <m/>
    <m/>
    <m/>
    <m/>
    <m/>
    <m/>
    <m/>
    <m/>
    <m/>
    <m/>
    <m/>
    <m/>
    <m/>
    <m/>
    <m/>
    <m/>
    <m/>
    <m/>
    <m/>
    <m/>
    <m/>
    <m/>
    <m/>
    <m/>
    <m/>
    <m/>
    <m/>
    <m/>
    <m/>
    <m/>
    <m/>
    <m/>
    <x v="4"/>
    <x v="0"/>
    <s v="ZBHT0011"/>
    <s v="AoVkkotABKez"/>
    <s v="Allocated"/>
    <s v="No Such Person (NC_NSP)"/>
    <s v="Visit cm residence address nobody knows cm in this colony no such person "/>
    <d v="2026-07-07T00:00:00"/>
    <m/>
    <m/>
    <m/>
    <m/>
    <m/>
    <n v="3574"/>
    <n v="11231"/>
  </r>
  <r>
    <n v="463787781"/>
    <s v="REEMA PREMANAND SHETTI"/>
    <m/>
    <x v="2"/>
    <m/>
    <m/>
    <m/>
    <m/>
    <n v="4260"/>
    <n v="6566"/>
    <n v="2719"/>
    <n v="10826"/>
    <x v="1"/>
    <x v="1"/>
    <x v="1"/>
    <x v="3"/>
    <n v="14572"/>
    <n v="413"/>
    <n v="0"/>
    <n v="4950"/>
    <s v="-"/>
    <n v="3.1582562272990847E-2"/>
    <n v="2.7093758203127088E-3"/>
    <x v="1"/>
    <s v="NC"/>
    <s v="-"/>
    <s v="NC"/>
    <s v="Add not found"/>
    <m/>
    <m/>
    <m/>
    <s v="-"/>
    <m/>
    <s v="PASHAN"/>
    <m/>
    <m/>
    <m/>
    <n v="6566"/>
    <n v="14572"/>
    <n v="57"/>
    <n v="86"/>
    <s v="FLOW"/>
    <m/>
    <m/>
    <m/>
    <m/>
    <s v="REGULAR"/>
    <s v="MH12XC1353"/>
    <s v="SPLENDOR PLUS DRS CAST FI BLACK"/>
    <d v="2024-08-17T00:00:00"/>
    <n v="24"/>
    <x v="0"/>
    <x v="0"/>
    <m/>
    <m/>
    <m/>
    <m/>
    <m/>
    <m/>
    <m/>
    <m/>
    <m/>
    <m/>
    <n v="1"/>
    <m/>
    <m/>
    <m/>
    <m/>
    <m/>
    <m/>
    <m/>
    <m/>
    <m/>
    <m/>
    <m/>
    <m/>
    <m/>
    <m/>
    <n v="2"/>
    <m/>
    <m/>
    <m/>
    <m/>
    <m/>
    <m/>
    <m/>
    <m/>
    <m/>
    <m/>
    <m/>
    <m/>
    <m/>
    <m/>
    <n v="1"/>
    <m/>
    <m/>
    <m/>
    <m/>
    <m/>
    <n v="1"/>
    <m/>
    <m/>
    <m/>
    <m/>
    <m/>
    <n v="1"/>
    <m/>
    <m/>
    <n v="1"/>
    <m/>
    <m/>
    <m/>
    <m/>
    <m/>
    <m/>
    <m/>
    <m/>
    <m/>
    <m/>
    <m/>
    <m/>
    <m/>
    <m/>
    <m/>
    <m/>
    <m/>
    <m/>
    <m/>
    <m/>
    <m/>
    <m/>
    <m/>
    <m/>
    <m/>
    <m/>
    <m/>
    <m/>
    <m/>
    <m/>
    <m/>
    <m/>
    <m/>
    <m/>
    <m/>
    <m/>
    <m/>
    <m/>
    <x v="7"/>
    <x v="0"/>
    <s v="DUWT0023"/>
    <s v="A6Az1jtCesm"/>
    <s v="Allocated"/>
    <s v="Address Not Found (NC_ANF)"/>
    <s v="Customer address short not found "/>
    <d v="2026-07-04T00:00:00"/>
    <m/>
    <m/>
    <m/>
    <m/>
    <m/>
    <n v="2719"/>
    <n v="10826"/>
  </r>
  <r>
    <n v="465402369"/>
    <s v="GOVIND VILAS THORAT"/>
    <m/>
    <x v="2"/>
    <m/>
    <m/>
    <m/>
    <m/>
    <n v="1317"/>
    <n v="5162"/>
    <n v="1383"/>
    <n v="6479"/>
    <x v="2"/>
    <x v="1"/>
    <x v="1"/>
    <x v="1"/>
    <n v="14515"/>
    <n v="172"/>
    <n v="0"/>
    <n v="3354.53"/>
    <s v="FLOW"/>
    <n v="0.16046590942382069"/>
    <n v="5.5919683508229342E-3"/>
    <x v="1"/>
    <s v="LMCB"/>
    <s v="PTP"/>
    <s v="LMCB"/>
    <m/>
    <m/>
    <m/>
    <m/>
    <s v="ELG"/>
    <m/>
    <s v="AMBEGAON"/>
    <m/>
    <m/>
    <m/>
    <n v="5162"/>
    <n v="14515"/>
    <n v="117"/>
    <n v="146"/>
    <s v="FLOW"/>
    <m/>
    <m/>
    <m/>
    <m/>
    <s v="NPA"/>
    <s v="MH14LQ9456"/>
    <s v="CLASSIC SIGNALS 350 MARSH GREY"/>
    <d v="2025-02-03T00:00:00"/>
    <n v="24"/>
    <x v="0"/>
    <x v="1"/>
    <m/>
    <m/>
    <m/>
    <m/>
    <m/>
    <m/>
    <m/>
    <m/>
    <m/>
    <m/>
    <m/>
    <m/>
    <m/>
    <m/>
    <m/>
    <m/>
    <m/>
    <m/>
    <m/>
    <m/>
    <m/>
    <m/>
    <m/>
    <m/>
    <m/>
    <n v="1"/>
    <m/>
    <m/>
    <m/>
    <m/>
    <m/>
    <m/>
    <m/>
    <m/>
    <m/>
    <m/>
    <m/>
    <n v="1"/>
    <m/>
    <m/>
    <m/>
    <m/>
    <m/>
    <n v="1"/>
    <m/>
    <m/>
    <m/>
    <m/>
    <m/>
    <m/>
    <m/>
    <m/>
    <m/>
    <m/>
    <m/>
    <m/>
    <m/>
    <m/>
    <m/>
    <m/>
    <m/>
    <m/>
    <m/>
    <m/>
    <m/>
    <m/>
    <m/>
    <m/>
    <m/>
    <m/>
    <m/>
    <m/>
    <m/>
    <m/>
    <m/>
    <m/>
    <m/>
    <m/>
    <m/>
    <m/>
    <m/>
    <m/>
    <n v="1"/>
    <m/>
    <m/>
    <m/>
    <m/>
    <m/>
    <m/>
    <m/>
    <m/>
    <m/>
    <m/>
    <m/>
    <x v="4"/>
    <x v="0"/>
    <s v="DUWT0029"/>
    <s v="Ao8G3-rK0Lm"/>
    <s v="Allocated"/>
    <e v="#N/A"/>
    <e v="#N/A"/>
    <e v="#N/A"/>
    <m/>
    <m/>
    <m/>
    <s v="VYMO"/>
    <m/>
    <n v="1383"/>
    <n v="6479"/>
  </r>
  <r>
    <n v="462695298"/>
    <s v="PRADIP SHANKAR KAD"/>
    <m/>
    <x v="2"/>
    <m/>
    <m/>
    <m/>
    <m/>
    <n v="4905"/>
    <n v="14361"/>
    <n v="517"/>
    <n v="19266"/>
    <x v="2"/>
    <x v="1"/>
    <x v="1"/>
    <x v="5"/>
    <n v="14102"/>
    <n v="871"/>
    <n v="0"/>
    <n v="2250"/>
    <s v="FLOW"/>
    <n v="0.19551477840503084"/>
    <n v="5.4328582627147792E-3"/>
    <x v="0"/>
    <s v="BPTP"/>
    <s v="BPTP"/>
    <s v="BPTP"/>
    <m/>
    <m/>
    <s v="CAVNA"/>
    <m/>
    <s v="ELG"/>
    <m/>
    <s v="KHADACHIWADI"/>
    <m/>
    <m/>
    <m/>
    <n v="17482"/>
    <n v="14102"/>
    <n v="118"/>
    <n v="147"/>
    <s v="FLOW"/>
    <m/>
    <m/>
    <m/>
    <m/>
    <s v="-"/>
    <s v="MH14LN5782"/>
    <s v="HONDA ACTIVA 6G H SMART"/>
    <d v="2024-04-25T00:00:00"/>
    <n v="24"/>
    <x v="2"/>
    <x v="0"/>
    <m/>
    <m/>
    <m/>
    <m/>
    <m/>
    <m/>
    <m/>
    <m/>
    <m/>
    <m/>
    <m/>
    <m/>
    <m/>
    <m/>
    <m/>
    <m/>
    <m/>
    <m/>
    <m/>
    <m/>
    <m/>
    <m/>
    <m/>
    <m/>
    <m/>
    <m/>
    <m/>
    <m/>
    <m/>
    <m/>
    <m/>
    <m/>
    <m/>
    <m/>
    <m/>
    <m/>
    <m/>
    <m/>
    <m/>
    <m/>
    <m/>
    <m/>
    <m/>
    <m/>
    <m/>
    <m/>
    <m/>
    <m/>
    <m/>
    <m/>
    <m/>
    <m/>
    <m/>
    <m/>
    <m/>
    <m/>
    <m/>
    <m/>
    <m/>
    <m/>
    <m/>
    <m/>
    <m/>
    <m/>
    <m/>
    <m/>
    <m/>
    <m/>
    <m/>
    <m/>
    <m/>
    <m/>
    <m/>
    <m/>
    <m/>
    <m/>
    <m/>
    <m/>
    <m/>
    <m/>
    <m/>
    <m/>
    <m/>
    <m/>
    <m/>
    <m/>
    <m/>
    <m/>
    <m/>
    <m/>
    <m/>
    <n v="1"/>
    <m/>
    <m/>
    <x v="0"/>
    <x v="0"/>
    <s v="DUWT0017"/>
    <e v="#N/A"/>
    <s v="Allocated"/>
    <e v="#N/A"/>
    <e v="#N/A"/>
    <e v="#N/A"/>
    <m/>
    <m/>
    <m/>
    <m/>
    <m/>
    <n v="517"/>
    <n v="19266"/>
  </r>
  <r>
    <n v="464487568"/>
    <s v="SACHIN GANPAT MORE"/>
    <s v="ONLINE"/>
    <x v="8"/>
    <n v="5200"/>
    <m/>
    <m/>
    <m/>
    <n v="2496"/>
    <n v="2199"/>
    <n v="2254"/>
    <n v="-505"/>
    <x v="0"/>
    <x v="2"/>
    <x v="0"/>
    <x v="10"/>
    <n v="14101"/>
    <n v="55"/>
    <n v="0"/>
    <n v="3150"/>
    <s v="18.06.26"/>
    <n v="1.0017055349157282E-2"/>
    <n v="7.4269556802063327E-4"/>
    <x v="2"/>
    <s v="PAID"/>
    <s v="PTP"/>
    <s v="PAID"/>
    <m/>
    <m/>
    <s v="CAVA"/>
    <m/>
    <s v="-"/>
    <m/>
    <s v="JUNNAR"/>
    <m/>
    <m/>
    <m/>
    <n v="2199"/>
    <n v="14101"/>
    <n v="26"/>
    <n v="0"/>
    <s v="RB"/>
    <m/>
    <m/>
    <m/>
    <m/>
    <s v="REGULAR"/>
    <s v="MH14MA2699"/>
    <s v="HONDA SHINE DISC BSVI"/>
    <d v="2024-10-29T00:00:00"/>
    <n v="24"/>
    <x v="0"/>
    <x v="0"/>
    <m/>
    <m/>
    <m/>
    <m/>
    <m/>
    <m/>
    <m/>
    <m/>
    <m/>
    <m/>
    <m/>
    <m/>
    <m/>
    <m/>
    <m/>
    <m/>
    <m/>
    <m/>
    <m/>
    <n v="1"/>
    <m/>
    <m/>
    <n v="1"/>
    <m/>
    <m/>
    <m/>
    <m/>
    <m/>
    <m/>
    <m/>
    <m/>
    <m/>
    <m/>
    <m/>
    <m/>
    <m/>
    <m/>
    <m/>
    <m/>
    <m/>
    <m/>
    <m/>
    <m/>
    <m/>
    <m/>
    <m/>
    <m/>
    <m/>
    <m/>
    <m/>
    <m/>
    <m/>
    <m/>
    <m/>
    <m/>
    <m/>
    <m/>
    <m/>
    <m/>
    <m/>
    <m/>
    <m/>
    <m/>
    <m/>
    <m/>
    <m/>
    <m/>
    <m/>
    <m/>
    <m/>
    <m/>
    <m/>
    <m/>
    <m/>
    <m/>
    <m/>
    <m/>
    <m/>
    <m/>
    <m/>
    <m/>
    <m/>
    <m/>
    <m/>
    <m/>
    <m/>
    <m/>
    <m/>
    <m/>
    <m/>
    <m/>
    <m/>
    <m/>
    <m/>
    <x v="3"/>
    <x v="0"/>
    <s v="ZBHT0021"/>
    <s v="B6fZVgypIV7"/>
    <s v="Allocated"/>
    <s v="Promise To Pay (PTP)"/>
    <s v="Ptp"/>
    <d v="2026-07-23T00:00:00"/>
    <m/>
    <m/>
    <m/>
    <m/>
    <m/>
    <n v="2254"/>
    <n v="4695"/>
  </r>
  <r>
    <n v="461828293"/>
    <s v="NIVRUTTI MAHADEV MHASAL"/>
    <s v="ONLINE"/>
    <x v="0"/>
    <n v="9755"/>
    <m/>
    <m/>
    <m/>
    <n v="4833"/>
    <n v="4732"/>
    <n v="4812"/>
    <n v="-190"/>
    <x v="0"/>
    <x v="2"/>
    <x v="0"/>
    <x v="7"/>
    <n v="14034.93"/>
    <n v="80"/>
    <n v="0"/>
    <n v="4458"/>
    <s v="17.06.26"/>
    <n v="1.1781504887539918E-2"/>
    <n v="7.3921568034038905E-4"/>
    <x v="2"/>
    <s v="PAID"/>
    <s v="PTP"/>
    <s v="PAID"/>
    <m/>
    <m/>
    <m/>
    <m/>
    <s v="-"/>
    <m/>
    <s v="BHOSARI"/>
    <m/>
    <m/>
    <m/>
    <n v="4732"/>
    <n v="14034.93"/>
    <n v="26"/>
    <n v="0"/>
    <s v="RB"/>
    <m/>
    <m/>
    <m/>
    <m/>
    <s v="REGULAR"/>
    <s v="MH30BU5203"/>
    <s v="ACCESS SPL ED DISC CBS BT BSVI"/>
    <d v="2024-02-07T00:00:00"/>
    <n v="30"/>
    <x v="0"/>
    <x v="1"/>
    <m/>
    <m/>
    <m/>
    <m/>
    <m/>
    <m/>
    <m/>
    <n v="1"/>
    <m/>
    <m/>
    <m/>
    <m/>
    <m/>
    <m/>
    <m/>
    <m/>
    <m/>
    <m/>
    <m/>
    <m/>
    <m/>
    <m/>
    <m/>
    <m/>
    <m/>
    <m/>
    <m/>
    <m/>
    <m/>
    <m/>
    <m/>
    <m/>
    <m/>
    <m/>
    <m/>
    <m/>
    <m/>
    <m/>
    <m/>
    <m/>
    <m/>
    <m/>
    <m/>
    <m/>
    <m/>
    <m/>
    <m/>
    <m/>
    <m/>
    <m/>
    <m/>
    <m/>
    <m/>
    <m/>
    <m/>
    <m/>
    <m/>
    <m/>
    <m/>
    <m/>
    <m/>
    <m/>
    <m/>
    <m/>
    <m/>
    <m/>
    <m/>
    <m/>
    <m/>
    <m/>
    <m/>
    <m/>
    <m/>
    <m/>
    <m/>
    <m/>
    <m/>
    <m/>
    <m/>
    <m/>
    <m/>
    <m/>
    <m/>
    <m/>
    <m/>
    <m/>
    <m/>
    <m/>
    <m/>
    <m/>
    <m/>
    <m/>
    <m/>
    <m/>
    <x v="0"/>
    <x v="0"/>
    <s v="DUWT0025"/>
    <s v="APZqgHoO1m"/>
    <s v="Allocated"/>
    <s v="Promise To Pay (PTP)"/>
    <s v="Customer given ptp to online payment "/>
    <d v="2026-07-07T00:00:00"/>
    <m/>
    <m/>
    <m/>
    <m/>
    <m/>
    <n v="4812"/>
    <n v="9565"/>
  </r>
  <r>
    <n v="142456496"/>
    <s v="DIPAK DILIP THOKAL"/>
    <m/>
    <x v="2"/>
    <m/>
    <m/>
    <m/>
    <m/>
    <n v="3125"/>
    <n v="14415"/>
    <n v="2473"/>
    <n v="17540"/>
    <x v="4"/>
    <x v="1"/>
    <x v="1"/>
    <x v="15"/>
    <n v="13966.14"/>
    <n v="558"/>
    <n v="0"/>
    <n v="0"/>
    <s v="FLOW"/>
    <n v="0.1300257144080752"/>
    <n v="6.2429600334854589E-3"/>
    <x v="1"/>
    <s v="BPTP"/>
    <s v="BPTP"/>
    <s v="BPTP"/>
    <s v="Financail problem"/>
    <m/>
    <s v="CAVNA"/>
    <m/>
    <s v="ELG"/>
    <m/>
    <s v="PIMPARI"/>
    <m/>
    <m/>
    <m/>
    <n v="14415"/>
    <n v="13966.14"/>
    <n v="145"/>
    <n v="174"/>
    <s v="FLOW"/>
    <m/>
    <m/>
    <m/>
    <m/>
    <s v="NPA"/>
    <s v="MH14KX2154"/>
    <s v="HONDA ACTIVA 6G DLX BS VI"/>
    <d v="2023-06-15T00:00:00"/>
    <n v="36"/>
    <x v="0"/>
    <x v="0"/>
    <m/>
    <m/>
    <m/>
    <m/>
    <m/>
    <m/>
    <m/>
    <n v="1"/>
    <m/>
    <m/>
    <m/>
    <m/>
    <m/>
    <m/>
    <m/>
    <m/>
    <m/>
    <m/>
    <m/>
    <m/>
    <m/>
    <m/>
    <m/>
    <m/>
    <m/>
    <n v="1"/>
    <m/>
    <m/>
    <m/>
    <m/>
    <m/>
    <m/>
    <m/>
    <m/>
    <m/>
    <m/>
    <m/>
    <m/>
    <m/>
    <m/>
    <m/>
    <m/>
    <m/>
    <n v="1"/>
    <m/>
    <m/>
    <m/>
    <m/>
    <m/>
    <m/>
    <m/>
    <m/>
    <m/>
    <m/>
    <m/>
    <m/>
    <m/>
    <m/>
    <n v="1"/>
    <m/>
    <m/>
    <m/>
    <m/>
    <m/>
    <m/>
    <m/>
    <m/>
    <m/>
    <m/>
    <m/>
    <m/>
    <m/>
    <m/>
    <m/>
    <m/>
    <m/>
    <m/>
    <m/>
    <m/>
    <m/>
    <m/>
    <m/>
    <m/>
    <m/>
    <m/>
    <m/>
    <m/>
    <m/>
    <m/>
    <m/>
    <m/>
    <m/>
    <m/>
    <m/>
    <x v="4"/>
    <x v="0"/>
    <s v="ZBHT0015"/>
    <s v="kodNpPjXsz"/>
    <s v="Allocated"/>
    <s v="Left Message (LMCB)"/>
    <s v="Visited at customer residence address. Customer not meet at home discus about due amount with customer wife. Vehicle with him. Left message at home with wife."/>
    <d v="2026-07-03T00:00:00"/>
    <m/>
    <m/>
    <m/>
    <s v="DID"/>
    <m/>
    <n v="2473"/>
    <n v="17540"/>
  </r>
  <r>
    <n v="461914147"/>
    <s v="AAKASH BALU KADAM"/>
    <s v="ONLINE"/>
    <x v="13"/>
    <n v="4950"/>
    <m/>
    <m/>
    <m/>
    <n v="4841"/>
    <n v="4469"/>
    <n v="4609"/>
    <n v="4360"/>
    <x v="0"/>
    <x v="0"/>
    <x v="0"/>
    <x v="6"/>
    <n v="13917.39"/>
    <n v="140"/>
    <n v="0"/>
    <n v="3922.44"/>
    <s v="30.06.26"/>
    <n v="9.4924754273045947E-3"/>
    <n v="7.330248827327623E-4"/>
    <x v="1"/>
    <s v="BPTP"/>
    <s v="PTP"/>
    <s v="BPTP"/>
    <m/>
    <n v="31"/>
    <s v="CAVA"/>
    <m/>
    <s v="-"/>
    <m/>
    <s v="YERWADA"/>
    <m/>
    <m/>
    <m/>
    <n v="4469"/>
    <n v="13917.39"/>
    <n v="26"/>
    <n v="55"/>
    <s v="FLOW"/>
    <m/>
    <m/>
    <m/>
    <m/>
    <s v="REGULAR"/>
    <s v="MH12WM4307"/>
    <s v="HONDA SP 125 BS VI DISC"/>
    <d v="2024-02-14T00:00:00"/>
    <n v="30"/>
    <x v="0"/>
    <x v="1"/>
    <m/>
    <m/>
    <m/>
    <m/>
    <m/>
    <m/>
    <m/>
    <m/>
    <m/>
    <m/>
    <n v="1"/>
    <m/>
    <m/>
    <m/>
    <m/>
    <m/>
    <m/>
    <m/>
    <m/>
    <m/>
    <m/>
    <m/>
    <m/>
    <m/>
    <m/>
    <m/>
    <m/>
    <m/>
    <m/>
    <m/>
    <m/>
    <m/>
    <m/>
    <m/>
    <m/>
    <m/>
    <m/>
    <m/>
    <m/>
    <m/>
    <m/>
    <m/>
    <m/>
    <m/>
    <m/>
    <m/>
    <m/>
    <m/>
    <m/>
    <m/>
    <m/>
    <m/>
    <m/>
    <m/>
    <m/>
    <m/>
    <m/>
    <m/>
    <m/>
    <m/>
    <m/>
    <m/>
    <m/>
    <m/>
    <m/>
    <m/>
    <m/>
    <m/>
    <m/>
    <m/>
    <m/>
    <m/>
    <m/>
    <m/>
    <m/>
    <m/>
    <m/>
    <m/>
    <m/>
    <m/>
    <m/>
    <m/>
    <m/>
    <m/>
    <m/>
    <m/>
    <m/>
    <m/>
    <m/>
    <m/>
    <m/>
    <m/>
    <m/>
    <m/>
    <x v="0"/>
    <x v="0"/>
    <s v="ZBHT0012"/>
    <s v="G2nwzUwGNz"/>
    <s v="Allocated"/>
    <s v="Door Locked (NC_DL)"/>
    <s v="Nc"/>
    <d v="2026-07-04T00:00:00"/>
    <m/>
    <m/>
    <m/>
    <m/>
    <m/>
    <n v="4609"/>
    <n v="9310"/>
  </r>
  <r>
    <n v="458063666"/>
    <s v="OMKAR ANIL WAINGANKAR"/>
    <m/>
    <x v="2"/>
    <m/>
    <m/>
    <m/>
    <m/>
    <n v="6040"/>
    <n v="14063"/>
    <n v="-3299"/>
    <n v="20103"/>
    <x v="2"/>
    <x v="1"/>
    <x v="1"/>
    <x v="7"/>
    <n v="13817.2"/>
    <n v="758"/>
    <n v="0"/>
    <n v="0"/>
    <s v="FLOW"/>
    <n v="0.63838683640170713"/>
    <n v="5.3231377951767581E-3"/>
    <x v="1"/>
    <s v="NC"/>
    <s v="NC"/>
    <s v="NC"/>
    <m/>
    <m/>
    <m/>
    <m/>
    <s v="ELG"/>
    <m/>
    <s v="BHOSARI"/>
    <m/>
    <m/>
    <m/>
    <n v="14821"/>
    <n v="13817.2"/>
    <n v="118"/>
    <n v="147"/>
    <s v="FLOW"/>
    <m/>
    <m/>
    <m/>
    <m/>
    <s v="-"/>
    <s v="MH14KV2267"/>
    <s v="RE BULLET X 350 ES EFI JET BLACK"/>
    <d v="2023-05-11T00:00:00"/>
    <n v="36"/>
    <x v="2"/>
    <x v="1"/>
    <m/>
    <m/>
    <m/>
    <m/>
    <m/>
    <m/>
    <m/>
    <m/>
    <m/>
    <m/>
    <m/>
    <m/>
    <m/>
    <m/>
    <m/>
    <m/>
    <m/>
    <m/>
    <m/>
    <m/>
    <m/>
    <m/>
    <m/>
    <m/>
    <m/>
    <m/>
    <m/>
    <m/>
    <m/>
    <m/>
    <m/>
    <m/>
    <m/>
    <m/>
    <n v="1"/>
    <m/>
    <m/>
    <m/>
    <m/>
    <m/>
    <m/>
    <m/>
    <m/>
    <m/>
    <m/>
    <m/>
    <m/>
    <m/>
    <m/>
    <m/>
    <m/>
    <m/>
    <m/>
    <m/>
    <m/>
    <m/>
    <m/>
    <m/>
    <m/>
    <m/>
    <m/>
    <m/>
    <m/>
    <m/>
    <m/>
    <m/>
    <m/>
    <m/>
    <m/>
    <m/>
    <m/>
    <m/>
    <m/>
    <m/>
    <m/>
    <m/>
    <m/>
    <m/>
    <m/>
    <m/>
    <m/>
    <m/>
    <m/>
    <m/>
    <m/>
    <m/>
    <m/>
    <m/>
    <m/>
    <m/>
    <m/>
    <m/>
    <m/>
    <m/>
    <x v="0"/>
    <x v="0"/>
    <s v="DUWT0025"/>
    <e v="#N/A"/>
    <s v="Allocated"/>
    <e v="#N/A"/>
    <e v="#N/A"/>
    <e v="#N/A"/>
    <m/>
    <m/>
    <m/>
    <m/>
    <m/>
    <n v="-3299"/>
    <n v="20103"/>
  </r>
  <r>
    <n v="464807112"/>
    <s v="SOMNATH UDAYBHAN CHAND"/>
    <m/>
    <x v="2"/>
    <m/>
    <m/>
    <m/>
    <m/>
    <n v="1283"/>
    <n v="7602"/>
    <n v="1586"/>
    <n v="8885"/>
    <x v="5"/>
    <x v="1"/>
    <x v="1"/>
    <x v="15"/>
    <n v="13602"/>
    <n v="399"/>
    <n v="0"/>
    <n v="4050"/>
    <s v="-"/>
    <n v="0.34661046966457632"/>
    <n v="5.9454662272931296E-3"/>
    <x v="1"/>
    <s v="NC"/>
    <s v="-"/>
    <s v="NC"/>
    <s v="Shifted"/>
    <m/>
    <s v="CNAVNA"/>
    <m/>
    <s v="ELG"/>
    <m/>
    <s v="RAHATNI"/>
    <m/>
    <m/>
    <m/>
    <n v="7602"/>
    <n v="13602"/>
    <n v="176"/>
    <n v="205"/>
    <s v="FLOW"/>
    <m/>
    <m/>
    <m/>
    <m/>
    <s v="NPA"/>
    <s v="MH14KX0361"/>
    <s v="SPLENDOR PLUS I3S BS6 FI DRUM SELF"/>
    <d v="2024-11-29T00:00:00"/>
    <n v="24"/>
    <x v="0"/>
    <x v="0"/>
    <m/>
    <m/>
    <m/>
    <m/>
    <m/>
    <m/>
    <m/>
    <m/>
    <m/>
    <m/>
    <n v="1"/>
    <m/>
    <m/>
    <m/>
    <m/>
    <m/>
    <m/>
    <m/>
    <m/>
    <m/>
    <m/>
    <m/>
    <m/>
    <m/>
    <m/>
    <m/>
    <m/>
    <m/>
    <m/>
    <m/>
    <m/>
    <m/>
    <m/>
    <m/>
    <m/>
    <m/>
    <m/>
    <m/>
    <m/>
    <m/>
    <m/>
    <m/>
    <m/>
    <m/>
    <m/>
    <m/>
    <m/>
    <m/>
    <m/>
    <m/>
    <m/>
    <m/>
    <m/>
    <m/>
    <m/>
    <m/>
    <m/>
    <m/>
    <m/>
    <m/>
    <m/>
    <m/>
    <m/>
    <m/>
    <m/>
    <m/>
    <m/>
    <m/>
    <m/>
    <m/>
    <m/>
    <m/>
    <m/>
    <m/>
    <m/>
    <m/>
    <m/>
    <m/>
    <m/>
    <m/>
    <m/>
    <m/>
    <m/>
    <m/>
    <m/>
    <m/>
    <m/>
    <m/>
    <m/>
    <m/>
    <m/>
    <m/>
    <m/>
    <m/>
    <x v="0"/>
    <x v="0"/>
    <s v="ZBHT0015"/>
    <s v="kPKPQUwAN7"/>
    <s v="Allocated"/>
    <s v="Shifted (NC_SFTD)"/>
    <s v="Visited at customer residence address. Customer is shiffted other place long time near residence people sd.  Vehicle status not available."/>
    <d v="2026-07-04T00:00:00"/>
    <m/>
    <m/>
    <m/>
    <s v="DID"/>
    <m/>
    <n v="1586"/>
    <n v="8885"/>
  </r>
  <r>
    <n v="465657588"/>
    <s v="VIJAY SADASHIV VAGHAMARE"/>
    <s v="ONLINE"/>
    <x v="16"/>
    <n v="3632"/>
    <m/>
    <m/>
    <m/>
    <n v="3556"/>
    <n v="3556"/>
    <n v="3565"/>
    <n v="3480"/>
    <x v="0"/>
    <x v="0"/>
    <x v="0"/>
    <x v="12"/>
    <n v="13572"/>
    <n v="9"/>
    <n v="0"/>
    <n v="1796"/>
    <s v="-"/>
    <n v="1.9634123348327478E-2"/>
    <n v="7.148332919066757E-4"/>
    <x v="0"/>
    <s v="MPTP"/>
    <s v="-"/>
    <s v="MPTP"/>
    <s v="Add not found"/>
    <n v="15"/>
    <s v="CAVNA"/>
    <m/>
    <s v="-"/>
    <m/>
    <s v="MULSHI "/>
    <m/>
    <m/>
    <m/>
    <n v="5361"/>
    <n v="13572"/>
    <n v="26"/>
    <n v="25"/>
    <s v="STABLE"/>
    <m/>
    <m/>
    <m/>
    <m/>
    <s v="REGULAR"/>
    <s v="MH14ME6202"/>
    <s v="SPLENDOR PLUS I3S DRS C FI OTHERS"/>
    <d v="2025-03-07T00:00:00"/>
    <n v="18"/>
    <x v="1"/>
    <x v="0"/>
    <m/>
    <m/>
    <m/>
    <m/>
    <m/>
    <m/>
    <m/>
    <m/>
    <m/>
    <m/>
    <m/>
    <m/>
    <m/>
    <m/>
    <m/>
    <m/>
    <m/>
    <m/>
    <m/>
    <m/>
    <m/>
    <m/>
    <m/>
    <m/>
    <m/>
    <m/>
    <m/>
    <m/>
    <m/>
    <m/>
    <m/>
    <m/>
    <m/>
    <m/>
    <m/>
    <m/>
    <m/>
    <m/>
    <m/>
    <m/>
    <n v="1"/>
    <m/>
    <m/>
    <m/>
    <m/>
    <m/>
    <m/>
    <m/>
    <m/>
    <m/>
    <m/>
    <m/>
    <m/>
    <m/>
    <m/>
    <m/>
    <m/>
    <m/>
    <m/>
    <m/>
    <m/>
    <m/>
    <m/>
    <m/>
    <m/>
    <m/>
    <m/>
    <m/>
    <m/>
    <m/>
    <m/>
    <m/>
    <m/>
    <m/>
    <m/>
    <m/>
    <m/>
    <m/>
    <m/>
    <m/>
    <m/>
    <m/>
    <m/>
    <m/>
    <m/>
    <m/>
    <m/>
    <m/>
    <m/>
    <m/>
    <m/>
    <m/>
    <m/>
    <m/>
    <x v="0"/>
    <x v="0"/>
    <s v="DUWT0030"/>
    <m/>
    <m/>
    <m/>
    <m/>
    <m/>
    <m/>
    <m/>
    <m/>
    <m/>
    <m/>
    <n v="3565"/>
    <n v="7112"/>
  </r>
  <r>
    <n v="460547521"/>
    <s v="PRIMILA LONDHE"/>
    <m/>
    <x v="2"/>
    <m/>
    <m/>
    <m/>
    <m/>
    <n v="3373"/>
    <n v="13697"/>
    <n v="-2026"/>
    <n v="17070"/>
    <x v="5"/>
    <x v="1"/>
    <x v="1"/>
    <x v="16"/>
    <n v="13205.39"/>
    <n v="1142"/>
    <n v="0"/>
    <n v="6300"/>
    <s v="-"/>
    <n v="8.9971030251993211E-2"/>
    <n v="5.7721070624345257E-3"/>
    <x v="1"/>
    <s v="NC"/>
    <s v="-"/>
    <s v="NC"/>
    <s v="Add not found"/>
    <m/>
    <s v="CNAVNA"/>
    <m/>
    <s v="ELG"/>
    <m/>
    <s v="JUNA BAZAR"/>
    <m/>
    <m/>
    <m/>
    <n v="13697"/>
    <n v="13205.39"/>
    <n v="177"/>
    <n v="206"/>
    <s v="FLOW"/>
    <m/>
    <m/>
    <m/>
    <m/>
    <s v="NPA"/>
    <s v="MH12WG0048"/>
    <s v="PIAGGIO APRILIA SR 125 CBS"/>
    <d v="2023-11-08T00:00:00"/>
    <n v="30"/>
    <x v="0"/>
    <x v="1"/>
    <m/>
    <m/>
    <m/>
    <m/>
    <m/>
    <m/>
    <m/>
    <m/>
    <m/>
    <m/>
    <m/>
    <m/>
    <m/>
    <m/>
    <m/>
    <m/>
    <n v="1"/>
    <m/>
    <m/>
    <m/>
    <m/>
    <m/>
    <m/>
    <m/>
    <m/>
    <m/>
    <m/>
    <m/>
    <m/>
    <m/>
    <m/>
    <m/>
    <m/>
    <m/>
    <m/>
    <m/>
    <m/>
    <m/>
    <m/>
    <m/>
    <m/>
    <m/>
    <m/>
    <m/>
    <m/>
    <m/>
    <m/>
    <m/>
    <m/>
    <m/>
    <m/>
    <m/>
    <m/>
    <m/>
    <m/>
    <m/>
    <m/>
    <m/>
    <m/>
    <m/>
    <m/>
    <m/>
    <m/>
    <m/>
    <m/>
    <m/>
    <m/>
    <m/>
    <m/>
    <m/>
    <m/>
    <m/>
    <m/>
    <m/>
    <m/>
    <m/>
    <m/>
    <m/>
    <m/>
    <m/>
    <m/>
    <m/>
    <m/>
    <m/>
    <m/>
    <m/>
    <m/>
    <m/>
    <m/>
    <m/>
    <m/>
    <m/>
    <m/>
    <m/>
    <x v="0"/>
    <x v="0"/>
    <s v="DUWT0014"/>
    <s v="koBdVOrdAic"/>
    <s v="Allocated"/>
    <s v="Address Not Found (NC_ANF)"/>
    <s v="Short address "/>
    <d v="2026-07-06T00:00:00"/>
    <m/>
    <m/>
    <m/>
    <m/>
    <m/>
    <n v="-2026"/>
    <n v="17070"/>
  </r>
  <r>
    <n v="129678051"/>
    <s v="PRATIK DINESH SHARMA"/>
    <m/>
    <x v="2"/>
    <m/>
    <m/>
    <m/>
    <m/>
    <n v="6682"/>
    <n v="13175"/>
    <n v="130"/>
    <n v="19857"/>
    <x v="3"/>
    <x v="1"/>
    <x v="1"/>
    <x v="3"/>
    <n v="13101.15"/>
    <n v="319"/>
    <n v="0"/>
    <n v="5400"/>
    <s v="FLOW"/>
    <n v="0.10419396381796479"/>
    <n v="4.1959443006733717E-3"/>
    <x v="1"/>
    <s v="NC"/>
    <s v="NC"/>
    <s v="NC"/>
    <s v="Shifted"/>
    <m/>
    <m/>
    <m/>
    <s v="ELG"/>
    <m/>
    <s v="BALEWADI"/>
    <m/>
    <m/>
    <m/>
    <n v="13175"/>
    <n v="13101.15"/>
    <n v="87"/>
    <n v="116"/>
    <s v="FLOW"/>
    <m/>
    <m/>
    <m/>
    <m/>
    <s v="NPA"/>
    <s v="MH30BQ2920"/>
    <s v="TVS APACHE RR 310 BSVI"/>
    <d v="2022-05-01T00:00:00"/>
    <n v="48"/>
    <x v="0"/>
    <x v="0"/>
    <m/>
    <m/>
    <m/>
    <m/>
    <m/>
    <m/>
    <m/>
    <m/>
    <m/>
    <m/>
    <n v="1"/>
    <m/>
    <m/>
    <m/>
    <m/>
    <m/>
    <m/>
    <m/>
    <m/>
    <m/>
    <m/>
    <m/>
    <m/>
    <m/>
    <m/>
    <n v="1"/>
    <m/>
    <m/>
    <m/>
    <m/>
    <m/>
    <m/>
    <m/>
    <m/>
    <m/>
    <m/>
    <m/>
    <n v="1"/>
    <m/>
    <m/>
    <n v="1"/>
    <m/>
    <m/>
    <m/>
    <m/>
    <m/>
    <m/>
    <m/>
    <m/>
    <m/>
    <m/>
    <m/>
    <m/>
    <m/>
    <m/>
    <m/>
    <m/>
    <m/>
    <m/>
    <m/>
    <m/>
    <m/>
    <m/>
    <m/>
    <m/>
    <m/>
    <m/>
    <m/>
    <m/>
    <m/>
    <m/>
    <m/>
    <m/>
    <m/>
    <m/>
    <m/>
    <m/>
    <m/>
    <m/>
    <m/>
    <m/>
    <m/>
    <m/>
    <m/>
    <m/>
    <m/>
    <m/>
    <m/>
    <m/>
    <m/>
    <m/>
    <m/>
    <m/>
    <m/>
    <x v="4"/>
    <x v="0"/>
    <s v="DUWT0023"/>
    <s v="GoFvS1HilOIm"/>
    <s v="Allocated"/>
    <s v="Shifted (NC_SFTD)"/>
    <s v="Customer shifted from the given residence address "/>
    <d v="2026-07-04T00:00:00"/>
    <m/>
    <m/>
    <m/>
    <m/>
    <m/>
    <n v="130"/>
    <n v="19857"/>
  </r>
  <r>
    <n v="459750261"/>
    <s v="KOMAL ROHIT CHANDANE"/>
    <s v="ONLINE"/>
    <x v="4"/>
    <n v="3446"/>
    <m/>
    <m/>
    <m/>
    <n v="3370"/>
    <n v="3366"/>
    <n v="3427"/>
    <n v="3290"/>
    <x v="0"/>
    <x v="0"/>
    <x v="0"/>
    <x v="2"/>
    <n v="12950.4"/>
    <n v="61"/>
    <n v="0"/>
    <n v="6750"/>
    <s v="11.06.26"/>
    <n v="1.3992692431341167E-2"/>
    <n v="6.8209380073004817E-4"/>
    <x v="0"/>
    <s v="PTP"/>
    <s v="PAID"/>
    <s v="PTP"/>
    <m/>
    <n v="24"/>
    <s v="CAVA"/>
    <m/>
    <s v="-"/>
    <m/>
    <s v="DAPODI"/>
    <m/>
    <m/>
    <m/>
    <n v="10177"/>
    <n v="12950.4"/>
    <n v="26"/>
    <n v="25"/>
    <s v="STABLE"/>
    <m/>
    <m/>
    <m/>
    <m/>
    <s v="REGULAR"/>
    <s v="MH14KZ6499"/>
    <s v="HONDA ACTIVA 6G H SMART"/>
    <d v="2023-09-13T00:00:00"/>
    <n v="36"/>
    <x v="1"/>
    <x v="1"/>
    <m/>
    <m/>
    <m/>
    <m/>
    <m/>
    <m/>
    <m/>
    <m/>
    <m/>
    <m/>
    <m/>
    <m/>
    <m/>
    <m/>
    <m/>
    <m/>
    <m/>
    <m/>
    <m/>
    <m/>
    <m/>
    <m/>
    <m/>
    <m/>
    <m/>
    <m/>
    <m/>
    <m/>
    <m/>
    <m/>
    <m/>
    <n v="1"/>
    <m/>
    <m/>
    <m/>
    <m/>
    <m/>
    <m/>
    <m/>
    <m/>
    <m/>
    <m/>
    <m/>
    <m/>
    <m/>
    <m/>
    <m/>
    <m/>
    <m/>
    <m/>
    <m/>
    <m/>
    <m/>
    <m/>
    <m/>
    <m/>
    <m/>
    <m/>
    <m/>
    <m/>
    <m/>
    <m/>
    <m/>
    <m/>
    <m/>
    <m/>
    <m/>
    <n v="1"/>
    <m/>
    <m/>
    <m/>
    <m/>
    <m/>
    <m/>
    <m/>
    <m/>
    <m/>
    <m/>
    <m/>
    <m/>
    <m/>
    <m/>
    <m/>
    <m/>
    <m/>
    <m/>
    <m/>
    <m/>
    <m/>
    <m/>
    <m/>
    <m/>
    <m/>
    <m/>
    <x v="3"/>
    <x v="0"/>
    <s v="ZBHT0009"/>
    <m/>
    <m/>
    <m/>
    <m/>
    <m/>
    <m/>
    <m/>
    <m/>
    <m/>
    <m/>
    <n v="3427"/>
    <n v="6736"/>
  </r>
  <r>
    <n v="459748188"/>
    <s v="MUKESH ANANT GURAV"/>
    <m/>
    <x v="2"/>
    <m/>
    <m/>
    <m/>
    <m/>
    <n v="3283"/>
    <n v="3288"/>
    <n v="205"/>
    <n v="6571"/>
    <x v="1"/>
    <x v="1"/>
    <x v="1"/>
    <x v="8"/>
    <n v="12619.83"/>
    <n v="200"/>
    <n v="0"/>
    <n v="1800"/>
    <s v="FLOW"/>
    <n v="6.2811467199081483E-2"/>
    <n v="2.346408335057434E-3"/>
    <x v="1"/>
    <s v="BPTP"/>
    <s v="-"/>
    <s v="BPTP"/>
    <s v="Financail problem"/>
    <m/>
    <s v="CAVA"/>
    <m/>
    <s v="-"/>
    <m/>
    <s v="MAVAL"/>
    <m/>
    <m/>
    <m/>
    <n v="5288"/>
    <n v="12619.83"/>
    <n v="57"/>
    <n v="86"/>
    <s v="FLOW"/>
    <m/>
    <m/>
    <m/>
    <m/>
    <s v="NPA"/>
    <s v="MH14KZ7290"/>
    <s v="HONDA ACTIVA DLX"/>
    <d v="2023-09-13T00:00:00"/>
    <n v="36"/>
    <x v="1"/>
    <x v="1"/>
    <m/>
    <m/>
    <m/>
    <m/>
    <m/>
    <m/>
    <m/>
    <m/>
    <m/>
    <m/>
    <m/>
    <m/>
    <m/>
    <m/>
    <m/>
    <m/>
    <m/>
    <m/>
    <m/>
    <m/>
    <m/>
    <m/>
    <m/>
    <m/>
    <m/>
    <m/>
    <m/>
    <m/>
    <m/>
    <m/>
    <m/>
    <m/>
    <m/>
    <m/>
    <m/>
    <m/>
    <m/>
    <m/>
    <m/>
    <m/>
    <m/>
    <m/>
    <m/>
    <m/>
    <m/>
    <m/>
    <m/>
    <m/>
    <m/>
    <m/>
    <m/>
    <m/>
    <m/>
    <m/>
    <m/>
    <m/>
    <m/>
    <m/>
    <m/>
    <m/>
    <m/>
    <m/>
    <m/>
    <m/>
    <m/>
    <m/>
    <m/>
    <m/>
    <m/>
    <m/>
    <m/>
    <m/>
    <m/>
    <m/>
    <m/>
    <m/>
    <m/>
    <m/>
    <m/>
    <m/>
    <m/>
    <m/>
    <m/>
    <m/>
    <m/>
    <m/>
    <m/>
    <m/>
    <m/>
    <m/>
    <m/>
    <m/>
    <m/>
    <m/>
    <x v="5"/>
    <x v="1"/>
    <s v="ZBHT0013"/>
    <m/>
    <m/>
    <m/>
    <m/>
    <m/>
    <m/>
    <m/>
    <m/>
    <m/>
    <m/>
    <n v="205"/>
    <n v="6571"/>
  </r>
  <r>
    <n v="459133250"/>
    <s v="NIHAL RAMDAS BHISE"/>
    <s v="COLLECT"/>
    <x v="18"/>
    <n v="200"/>
    <m/>
    <m/>
    <m/>
    <n v="3259"/>
    <n v="6634"/>
    <n v="223"/>
    <n v="9693"/>
    <x v="3"/>
    <x v="0"/>
    <x v="0"/>
    <x v="3"/>
    <n v="12585"/>
    <n v="107"/>
    <n v="0"/>
    <n v="6720"/>
    <s v="FLOW"/>
    <n v="0.10008900246536273"/>
    <n v="4.0306354040656267E-3"/>
    <x v="0"/>
    <s v="PAID"/>
    <s v="LMCB"/>
    <s v="PAID"/>
    <m/>
    <m/>
    <m/>
    <m/>
    <s v="ELG"/>
    <m/>
    <s v="KHADAKI"/>
    <m/>
    <m/>
    <m/>
    <n v="6634"/>
    <n v="12585"/>
    <n v="87"/>
    <n v="86"/>
    <s v="STABLE"/>
    <m/>
    <m/>
    <m/>
    <m/>
    <s v="REGULAR"/>
    <s v="MH12VY2655"/>
    <s v="HONDA ACTIVA 125 DRUM BSVI"/>
    <d v="2023-07-26T00:00:00"/>
    <n v="36"/>
    <x v="0"/>
    <x v="0"/>
    <m/>
    <n v="2"/>
    <m/>
    <m/>
    <m/>
    <m/>
    <m/>
    <m/>
    <m/>
    <m/>
    <m/>
    <m/>
    <m/>
    <m/>
    <m/>
    <m/>
    <m/>
    <m/>
    <m/>
    <m/>
    <m/>
    <m/>
    <m/>
    <m/>
    <m/>
    <m/>
    <m/>
    <m/>
    <m/>
    <m/>
    <m/>
    <m/>
    <m/>
    <m/>
    <m/>
    <m/>
    <m/>
    <m/>
    <m/>
    <m/>
    <m/>
    <m/>
    <m/>
    <m/>
    <m/>
    <m/>
    <m/>
    <m/>
    <m/>
    <m/>
    <m/>
    <m/>
    <m/>
    <m/>
    <m/>
    <m/>
    <m/>
    <m/>
    <m/>
    <m/>
    <m/>
    <m/>
    <m/>
    <m/>
    <m/>
    <m/>
    <m/>
    <m/>
    <m/>
    <m/>
    <m/>
    <m/>
    <m/>
    <m/>
    <m/>
    <m/>
    <m/>
    <m/>
    <m/>
    <m/>
    <m/>
    <m/>
    <m/>
    <m/>
    <m/>
    <m/>
    <m/>
    <m/>
    <m/>
    <m/>
    <m/>
    <m/>
    <m/>
    <m/>
    <x v="3"/>
    <x v="0"/>
    <s v="DUWT0023"/>
    <s v="GPRUjlwBNz"/>
    <s v="Allocated"/>
    <s v="Payment (PAID)"/>
    <s v="Visited customer residential address customer said facing financial problem Paid 1 emi today and will pay pending in third week"/>
    <d v="2026-07-01T00:00:00"/>
    <m/>
    <m/>
    <m/>
    <m/>
    <m/>
    <n v="223"/>
    <n v="9893"/>
  </r>
  <r>
    <n v="463650409"/>
    <s v="RAVI SOMNATH MORE"/>
    <s v="ONLINE"/>
    <x v="6"/>
    <n v="4506"/>
    <m/>
    <m/>
    <m/>
    <n v="4409"/>
    <n v="3905"/>
    <n v="3989"/>
    <n v="3808"/>
    <x v="0"/>
    <x v="0"/>
    <x v="0"/>
    <x v="0"/>
    <n v="12464"/>
    <n v="84"/>
    <n v="0"/>
    <n v="5795"/>
    <s v="11.06.26"/>
    <n v="4.2936355778112369E-3"/>
    <n v="6.5647525422375523E-4"/>
    <x v="0"/>
    <s v="PAID"/>
    <s v="PAID"/>
    <s v="PAID"/>
    <m/>
    <m/>
    <s v="CAVA"/>
    <m/>
    <s v="-"/>
    <m/>
    <s v="CHINCHWAD"/>
    <m/>
    <m/>
    <m/>
    <n v="9784"/>
    <n v="12464"/>
    <n v="26"/>
    <n v="25"/>
    <s v="STABLE"/>
    <m/>
    <m/>
    <m/>
    <m/>
    <s v="REGULAR"/>
    <s v="MH14LT0680"/>
    <s v="SPLENDOR PLUS BS6 I3S DRS CAST FI"/>
    <d v="2024-08-03T00:00:00"/>
    <n v="24"/>
    <x v="1"/>
    <x v="0"/>
    <m/>
    <m/>
    <m/>
    <m/>
    <m/>
    <m/>
    <m/>
    <m/>
    <m/>
    <m/>
    <m/>
    <m/>
    <m/>
    <m/>
    <m/>
    <m/>
    <m/>
    <m/>
    <m/>
    <m/>
    <m/>
    <m/>
    <m/>
    <m/>
    <m/>
    <m/>
    <m/>
    <m/>
    <m/>
    <m/>
    <m/>
    <n v="1"/>
    <m/>
    <m/>
    <m/>
    <m/>
    <m/>
    <m/>
    <m/>
    <m/>
    <m/>
    <m/>
    <m/>
    <m/>
    <m/>
    <m/>
    <m/>
    <m/>
    <m/>
    <m/>
    <m/>
    <m/>
    <m/>
    <m/>
    <m/>
    <m/>
    <m/>
    <m/>
    <m/>
    <m/>
    <m/>
    <m/>
    <m/>
    <m/>
    <m/>
    <m/>
    <m/>
    <m/>
    <m/>
    <m/>
    <m/>
    <m/>
    <m/>
    <m/>
    <m/>
    <m/>
    <m/>
    <m/>
    <m/>
    <m/>
    <m/>
    <m/>
    <m/>
    <m/>
    <m/>
    <m/>
    <m/>
    <m/>
    <m/>
    <m/>
    <m/>
    <m/>
    <m/>
    <m/>
    <x v="0"/>
    <x v="0"/>
    <s v="ZBHT0011"/>
    <m/>
    <m/>
    <m/>
    <m/>
    <m/>
    <m/>
    <m/>
    <m/>
    <m/>
    <m/>
    <n v="3989"/>
    <n v="8314"/>
  </r>
  <r>
    <n v="465893690"/>
    <s v="SHAKIL ABDULKHADAR SHAIKH"/>
    <s v="ONLINE"/>
    <x v="13"/>
    <n v="5370"/>
    <m/>
    <m/>
    <m/>
    <n v="2685"/>
    <n v="2122"/>
    <n v="2436"/>
    <n v="-563"/>
    <x v="0"/>
    <x v="2"/>
    <x v="0"/>
    <x v="13"/>
    <n v="12355"/>
    <n v="314"/>
    <n v="0"/>
    <n v="0"/>
    <s v="22.06.26"/>
    <n v="1.0647401388150539E-2"/>
    <n v="6.5073425593184346E-4"/>
    <x v="2"/>
    <s v="PAID"/>
    <s v="NC"/>
    <s v="NC"/>
    <s v="Shifted"/>
    <m/>
    <s v="CNAVNA"/>
    <m/>
    <s v="-"/>
    <m/>
    <s v="GULTEKADI"/>
    <m/>
    <m/>
    <m/>
    <n v="2122"/>
    <n v="12355"/>
    <n v="25"/>
    <n v="54"/>
    <s v="FLOW"/>
    <m/>
    <m/>
    <m/>
    <m/>
    <s v="NPA"/>
    <s v="MH24BV4802"/>
    <s v="SPLENDOR PLUS BS6 I3S DRS CAST FI"/>
    <d v="2025-04-10T00:00:00"/>
    <n v="18"/>
    <x v="0"/>
    <x v="1"/>
    <m/>
    <m/>
    <m/>
    <m/>
    <m/>
    <m/>
    <m/>
    <m/>
    <m/>
    <m/>
    <m/>
    <m/>
    <m/>
    <m/>
    <m/>
    <m/>
    <m/>
    <m/>
    <m/>
    <m/>
    <m/>
    <m/>
    <m/>
    <m/>
    <m/>
    <n v="1"/>
    <m/>
    <m/>
    <m/>
    <m/>
    <m/>
    <m/>
    <m/>
    <m/>
    <m/>
    <m/>
    <m/>
    <m/>
    <m/>
    <m/>
    <m/>
    <m/>
    <m/>
    <m/>
    <m/>
    <m/>
    <m/>
    <m/>
    <m/>
    <m/>
    <m/>
    <m/>
    <m/>
    <m/>
    <m/>
    <m/>
    <m/>
    <m/>
    <m/>
    <m/>
    <m/>
    <m/>
    <m/>
    <m/>
    <m/>
    <m/>
    <m/>
    <m/>
    <m/>
    <m/>
    <m/>
    <m/>
    <m/>
    <m/>
    <m/>
    <m/>
    <m/>
    <m/>
    <m/>
    <m/>
    <m/>
    <m/>
    <m/>
    <m/>
    <m/>
    <m/>
    <m/>
    <m/>
    <m/>
    <m/>
    <m/>
    <m/>
    <m/>
    <m/>
    <x v="0"/>
    <x v="0"/>
    <s v="DUWT0031"/>
    <s v="G2_ZtDYkZc"/>
    <s v="Allocated"/>
    <e v="#N/A"/>
    <e v="#N/A"/>
    <e v="#N/A"/>
    <m/>
    <m/>
    <m/>
    <m/>
    <m/>
    <n v="2436"/>
    <n v="4807"/>
  </r>
  <r>
    <n v="459445373"/>
    <s v="RAMA NITIN ADMANE"/>
    <s v="ONLINE"/>
    <x v="12"/>
    <n v="4700"/>
    <m/>
    <m/>
    <m/>
    <n v="4550"/>
    <n v="3311"/>
    <n v="3391"/>
    <n v="3161"/>
    <x v="0"/>
    <x v="0"/>
    <x v="0"/>
    <x v="3"/>
    <n v="12199.55"/>
    <n v="80"/>
    <n v="0"/>
    <n v="6750"/>
    <s v="22.06.26"/>
    <n v="1.2981279676419665E-2"/>
    <n v="6.4254674965223148E-4"/>
    <x v="0"/>
    <s v="PTP"/>
    <s v="PTP"/>
    <s v="PTP"/>
    <m/>
    <n v="23"/>
    <s v="CAVA"/>
    <m/>
    <s v="-"/>
    <m/>
    <s v="PASHAN"/>
    <m/>
    <m/>
    <m/>
    <n v="3311"/>
    <n v="12199.55"/>
    <n v="26"/>
    <n v="25"/>
    <s v="STABLE"/>
    <m/>
    <m/>
    <m/>
    <m/>
    <s v="REGULAR"/>
    <s v="MH44AC1790"/>
    <s v="HONDA UNICORN 160 BSVI"/>
    <d v="2023-08-18T00:00:00"/>
    <n v="36"/>
    <x v="0"/>
    <x v="0"/>
    <m/>
    <m/>
    <m/>
    <m/>
    <m/>
    <m/>
    <m/>
    <m/>
    <m/>
    <m/>
    <n v="1"/>
    <m/>
    <m/>
    <m/>
    <m/>
    <m/>
    <m/>
    <m/>
    <m/>
    <m/>
    <m/>
    <m/>
    <m/>
    <m/>
    <m/>
    <n v="1"/>
    <m/>
    <m/>
    <m/>
    <m/>
    <m/>
    <m/>
    <m/>
    <m/>
    <m/>
    <m/>
    <m/>
    <m/>
    <m/>
    <m/>
    <m/>
    <m/>
    <m/>
    <m/>
    <m/>
    <m/>
    <m/>
    <m/>
    <m/>
    <m/>
    <m/>
    <m/>
    <m/>
    <m/>
    <m/>
    <m/>
    <m/>
    <m/>
    <n v="1"/>
    <m/>
    <m/>
    <m/>
    <m/>
    <m/>
    <m/>
    <m/>
    <m/>
    <m/>
    <m/>
    <m/>
    <n v="1"/>
    <m/>
    <m/>
    <m/>
    <m/>
    <m/>
    <m/>
    <m/>
    <m/>
    <m/>
    <m/>
    <m/>
    <m/>
    <m/>
    <m/>
    <m/>
    <m/>
    <m/>
    <m/>
    <m/>
    <m/>
    <m/>
    <m/>
    <m/>
    <x v="4"/>
    <x v="0"/>
    <s v="DUWT0023"/>
    <s v="GPJtMoxS_EI7"/>
    <s v="Allocated"/>
    <s v="Left Message (LMCB)"/>
    <s v="Customer not available lm with relatives husband "/>
    <d v="2026-07-04T00:00:00"/>
    <m/>
    <m/>
    <m/>
    <m/>
    <m/>
    <n v="3391"/>
    <n v="7861"/>
  </r>
  <r>
    <n v="458467971"/>
    <s v="DHANANJAY SURYAKANT ROKADE"/>
    <m/>
    <x v="2"/>
    <m/>
    <m/>
    <m/>
    <m/>
    <n v="6388"/>
    <n v="12188"/>
    <n v="6117"/>
    <n v="18576"/>
    <x v="1"/>
    <x v="1"/>
    <x v="1"/>
    <x v="15"/>
    <n v="12099.6"/>
    <n v="317"/>
    <n v="0"/>
    <n v="2700"/>
    <s v="-"/>
    <n v="0.10976426211483717"/>
    <n v="2.2496818333417271E-3"/>
    <x v="0"/>
    <s v="PTP"/>
    <s v="-"/>
    <s v="PTP"/>
    <m/>
    <n v="30"/>
    <s v="CAVNA"/>
    <m/>
    <s v="-"/>
    <m/>
    <s v="KHED SHIVAPUR"/>
    <m/>
    <m/>
    <m/>
    <n v="12188"/>
    <n v="12099.6"/>
    <n v="57"/>
    <n v="86"/>
    <s v="FLOW"/>
    <m/>
    <m/>
    <m/>
    <m/>
    <s v="REGULAR"/>
    <s v="MH14KX3439"/>
    <s v="HUNTER 350 REBEL BLACK"/>
    <d v="2023-06-08T00:00:00"/>
    <n v="36"/>
    <x v="0"/>
    <x v="0"/>
    <m/>
    <m/>
    <m/>
    <m/>
    <m/>
    <m/>
    <m/>
    <m/>
    <m/>
    <m/>
    <n v="1"/>
    <m/>
    <m/>
    <m/>
    <m/>
    <m/>
    <m/>
    <m/>
    <m/>
    <m/>
    <m/>
    <m/>
    <m/>
    <m/>
    <m/>
    <m/>
    <m/>
    <m/>
    <m/>
    <m/>
    <m/>
    <m/>
    <m/>
    <m/>
    <m/>
    <m/>
    <m/>
    <m/>
    <m/>
    <m/>
    <m/>
    <m/>
    <m/>
    <m/>
    <m/>
    <m/>
    <n v="1"/>
    <m/>
    <m/>
    <m/>
    <m/>
    <m/>
    <n v="1"/>
    <m/>
    <m/>
    <m/>
    <m/>
    <m/>
    <m/>
    <m/>
    <m/>
    <m/>
    <m/>
    <m/>
    <m/>
    <m/>
    <m/>
    <n v="1"/>
    <m/>
    <m/>
    <m/>
    <m/>
    <m/>
    <m/>
    <m/>
    <m/>
    <m/>
    <m/>
    <m/>
    <n v="1"/>
    <m/>
    <m/>
    <m/>
    <m/>
    <m/>
    <m/>
    <m/>
    <m/>
    <m/>
    <m/>
    <m/>
    <m/>
    <m/>
    <m/>
    <x v="9"/>
    <x v="0"/>
    <s v="ZBHT0015"/>
    <s v="k2Hk3TYSKQDc"/>
    <s v="Allocated"/>
    <s v="Promise To Pay (PTP)"/>
    <s v="Visited at customer residence address. Customer not meet at home discus about due amount with customer brother ( Rushikesh ) . Customer brother promise to pay emi after 7/8 days. Vehicle with brother."/>
    <d v="2026-07-15T00:00:00"/>
    <m/>
    <m/>
    <m/>
    <m/>
    <m/>
    <n v="6117"/>
    <n v="18576"/>
  </r>
  <r>
    <n v="458564938"/>
    <s v="SOMNATH UDAYBHAN CHAND"/>
    <m/>
    <x v="2"/>
    <m/>
    <m/>
    <m/>
    <m/>
    <n v="2133"/>
    <n v="12759"/>
    <n v="2712"/>
    <n v="14892"/>
    <x v="5"/>
    <x v="1"/>
    <x v="1"/>
    <x v="15"/>
    <n v="12035.56"/>
    <n v="618"/>
    <n v="0"/>
    <n v="3600"/>
    <s v="-"/>
    <n v="0.30669394973358244"/>
    <n v="5.2607716149507492E-3"/>
    <x v="1"/>
    <s v="NC"/>
    <s v="-"/>
    <s v="NC"/>
    <s v="Shifted"/>
    <m/>
    <s v="CNAVNA"/>
    <m/>
    <s v="ELG"/>
    <m/>
    <s v="RAHATNI"/>
    <m/>
    <m/>
    <m/>
    <n v="12759"/>
    <n v="12035.56"/>
    <n v="177"/>
    <n v="206"/>
    <s v="FLOW"/>
    <m/>
    <m/>
    <m/>
    <m/>
    <s v="NPA"/>
    <s v="MH14KX0361"/>
    <s v="SPLENDOR PLUS I3S BS6 FI DRUM SELF"/>
    <d v="2023-06-15T00:00:00"/>
    <n v="36"/>
    <x v="0"/>
    <x v="0"/>
    <m/>
    <m/>
    <m/>
    <m/>
    <m/>
    <m/>
    <m/>
    <m/>
    <m/>
    <m/>
    <n v="1"/>
    <m/>
    <m/>
    <m/>
    <m/>
    <m/>
    <m/>
    <m/>
    <m/>
    <m/>
    <m/>
    <m/>
    <n v="1"/>
    <m/>
    <m/>
    <m/>
    <m/>
    <m/>
    <m/>
    <m/>
    <m/>
    <m/>
    <m/>
    <m/>
    <m/>
    <m/>
    <m/>
    <m/>
    <m/>
    <m/>
    <m/>
    <m/>
    <m/>
    <m/>
    <m/>
    <m/>
    <m/>
    <m/>
    <m/>
    <m/>
    <m/>
    <m/>
    <m/>
    <m/>
    <m/>
    <m/>
    <m/>
    <m/>
    <m/>
    <m/>
    <m/>
    <m/>
    <m/>
    <m/>
    <m/>
    <m/>
    <m/>
    <m/>
    <m/>
    <m/>
    <m/>
    <m/>
    <m/>
    <m/>
    <m/>
    <m/>
    <m/>
    <m/>
    <m/>
    <m/>
    <m/>
    <m/>
    <m/>
    <m/>
    <m/>
    <m/>
    <m/>
    <m/>
    <m/>
    <m/>
    <m/>
    <m/>
    <m/>
    <m/>
    <x v="3"/>
    <x v="0"/>
    <s v="ZBHT0015"/>
    <s v="B6Bq7RnF657"/>
    <s v="Allocated"/>
    <s v="Shifted (NC_SFTD)"/>
    <s v="Visited at customer residence address. Customer is shiffted other place long time near residence people sd. Vehicle status not available."/>
    <d v="2026-07-04T00:00:00"/>
    <m/>
    <m/>
    <m/>
    <s v="DID"/>
    <m/>
    <n v="2712"/>
    <n v="14892"/>
  </r>
  <r>
    <n v="463729101"/>
    <s v="TAJUDDIN NIZAMUDDIN ANSARI"/>
    <m/>
    <x v="2"/>
    <m/>
    <m/>
    <m/>
    <m/>
    <n v="4132"/>
    <n v="4132"/>
    <n v="4201"/>
    <n v="8264"/>
    <x v="0"/>
    <x v="1"/>
    <x v="1"/>
    <x v="7"/>
    <n v="11935"/>
    <n v="69"/>
    <n v="0"/>
    <n v="1350"/>
    <s v="-"/>
    <n v="1.001873616988392E-2"/>
    <n v="6.2861297810979776E-4"/>
    <x v="1"/>
    <s v="NC"/>
    <s v="-"/>
    <s v="NC"/>
    <s v="Shifted"/>
    <m/>
    <s v="CNAVNA"/>
    <m/>
    <s v="-"/>
    <m/>
    <s v="BHOSARI"/>
    <m/>
    <m/>
    <m/>
    <n v="5551"/>
    <n v="11935"/>
    <n v="26"/>
    <n v="55"/>
    <s v="FLOW"/>
    <m/>
    <m/>
    <m/>
    <m/>
    <s v="REGULAR"/>
    <s v="MH14LT2247"/>
    <s v="SPLENDOR PLUS BS6 I3S DRS CAST FI"/>
    <d v="2024-08-12T00:00:00"/>
    <n v="24"/>
    <x v="1"/>
    <x v="1"/>
    <m/>
    <m/>
    <m/>
    <m/>
    <m/>
    <m/>
    <m/>
    <m/>
    <m/>
    <m/>
    <m/>
    <m/>
    <m/>
    <m/>
    <m/>
    <m/>
    <m/>
    <m/>
    <m/>
    <m/>
    <m/>
    <m/>
    <m/>
    <m/>
    <m/>
    <m/>
    <m/>
    <m/>
    <m/>
    <m/>
    <m/>
    <m/>
    <m/>
    <m/>
    <m/>
    <m/>
    <m/>
    <m/>
    <m/>
    <m/>
    <m/>
    <m/>
    <m/>
    <n v="1"/>
    <m/>
    <m/>
    <m/>
    <m/>
    <m/>
    <m/>
    <m/>
    <m/>
    <m/>
    <m/>
    <m/>
    <m/>
    <m/>
    <m/>
    <m/>
    <m/>
    <m/>
    <m/>
    <m/>
    <m/>
    <m/>
    <m/>
    <m/>
    <m/>
    <m/>
    <m/>
    <m/>
    <m/>
    <m/>
    <m/>
    <m/>
    <m/>
    <m/>
    <m/>
    <m/>
    <m/>
    <m/>
    <m/>
    <m/>
    <m/>
    <m/>
    <m/>
    <m/>
    <m/>
    <m/>
    <m/>
    <m/>
    <m/>
    <m/>
    <m/>
    <x v="0"/>
    <x v="0"/>
    <s v="DUWT0025"/>
    <m/>
    <m/>
    <m/>
    <m/>
    <m/>
    <m/>
    <m/>
    <m/>
    <m/>
    <m/>
    <n v="4201"/>
    <n v="8264"/>
  </r>
  <r>
    <n v="458963031"/>
    <s v="KOLPE ATUL THAKARAM"/>
    <m/>
    <x v="2"/>
    <m/>
    <m/>
    <m/>
    <m/>
    <n v="3084"/>
    <n v="9132"/>
    <n v="3301"/>
    <n v="12216"/>
    <x v="3"/>
    <x v="1"/>
    <x v="1"/>
    <x v="9"/>
    <n v="11803.8"/>
    <n v="337"/>
    <n v="0"/>
    <n v="6711"/>
    <s v="-"/>
    <n v="1.541296510608273E-2"/>
    <n v="3.7804381551457961E-3"/>
    <x v="1"/>
    <s v="BPTP"/>
    <s v="-"/>
    <s v="BPTP"/>
    <s v="Financail problem"/>
    <m/>
    <s v="CAVNA"/>
    <m/>
    <s v="ELG"/>
    <m/>
    <s v="KOREGAON BHIMA"/>
    <m/>
    <m/>
    <m/>
    <n v="9132"/>
    <n v="11803.8"/>
    <n v="87"/>
    <n v="116"/>
    <s v="FLOW"/>
    <m/>
    <m/>
    <m/>
    <m/>
    <s v="NPA"/>
    <s v="MH12VX3801"/>
    <s v="SPLENDOR PLUS I3S BS6 FI DRUM SELF"/>
    <d v="2023-07-12T00:00:00"/>
    <n v="36"/>
    <x v="0"/>
    <x v="0"/>
    <m/>
    <m/>
    <m/>
    <m/>
    <m/>
    <m/>
    <m/>
    <m/>
    <m/>
    <m/>
    <m/>
    <m/>
    <m/>
    <m/>
    <m/>
    <m/>
    <m/>
    <m/>
    <m/>
    <m/>
    <m/>
    <m/>
    <n v="1"/>
    <m/>
    <m/>
    <m/>
    <m/>
    <m/>
    <m/>
    <m/>
    <m/>
    <m/>
    <m/>
    <m/>
    <m/>
    <m/>
    <m/>
    <m/>
    <m/>
    <m/>
    <m/>
    <m/>
    <m/>
    <m/>
    <m/>
    <m/>
    <m/>
    <m/>
    <m/>
    <m/>
    <m/>
    <m/>
    <m/>
    <m/>
    <m/>
    <m/>
    <m/>
    <m/>
    <m/>
    <m/>
    <m/>
    <m/>
    <m/>
    <m/>
    <m/>
    <m/>
    <m/>
    <m/>
    <m/>
    <m/>
    <m/>
    <m/>
    <m/>
    <m/>
    <m/>
    <m/>
    <m/>
    <m/>
    <m/>
    <m/>
    <m/>
    <m/>
    <m/>
    <m/>
    <m/>
    <m/>
    <m/>
    <m/>
    <m/>
    <m/>
    <m/>
    <m/>
    <m/>
    <m/>
    <x v="0"/>
    <x v="0"/>
    <s v="ZBHT0024"/>
    <s v="G2fB-TzcpDIc"/>
    <s v="Allocated"/>
    <s v="Left Message (LMCB)"/>
    <s v="Meet mother "/>
    <d v="2026-07-08T00:00:00"/>
    <m/>
    <m/>
    <m/>
    <m/>
    <m/>
    <n v="3301"/>
    <n v="12216"/>
  </r>
  <r>
    <n v="466304114"/>
    <s v="SHRAVANI JANARDAN SHINDE JANARDAN SHINDE"/>
    <s v="ONLINE"/>
    <x v="19"/>
    <n v="2100"/>
    <m/>
    <m/>
    <m/>
    <n v="1011"/>
    <n v="1011"/>
    <n v="1012"/>
    <n v="-78"/>
    <x v="0"/>
    <x v="2"/>
    <x v="0"/>
    <x v="13"/>
    <n v="11775"/>
    <n v="1"/>
    <n v="0"/>
    <n v="2641"/>
    <s v="-"/>
    <n v="1.014756384827783E-2"/>
    <n v="6.2018582465378036E-4"/>
    <x v="0"/>
    <s v="PAID"/>
    <s v="-"/>
    <s v="PTP"/>
    <m/>
    <n v="24"/>
    <m/>
    <m/>
    <s v="-"/>
    <m/>
    <s v="DHAYARI"/>
    <m/>
    <m/>
    <m/>
    <n v="3653"/>
    <n v="11775"/>
    <n v="26"/>
    <n v="0"/>
    <s v="RB"/>
    <m/>
    <m/>
    <m/>
    <m/>
    <s v="REGULAR"/>
    <s v="MH12XC7868"/>
    <s v="BAJAJ PULSAR N250"/>
    <d v="2025-06-10T00:00:00"/>
    <n v="24"/>
    <x v="1"/>
    <x v="1"/>
    <m/>
    <m/>
    <m/>
    <m/>
    <m/>
    <m/>
    <m/>
    <m/>
    <m/>
    <m/>
    <m/>
    <m/>
    <m/>
    <m/>
    <m/>
    <m/>
    <m/>
    <m/>
    <m/>
    <m/>
    <m/>
    <m/>
    <m/>
    <m/>
    <m/>
    <m/>
    <m/>
    <m/>
    <m/>
    <m/>
    <m/>
    <m/>
    <m/>
    <m/>
    <m/>
    <m/>
    <m/>
    <n v="1"/>
    <m/>
    <m/>
    <m/>
    <m/>
    <m/>
    <m/>
    <m/>
    <m/>
    <m/>
    <m/>
    <m/>
    <m/>
    <m/>
    <m/>
    <m/>
    <m/>
    <m/>
    <m/>
    <m/>
    <m/>
    <m/>
    <m/>
    <m/>
    <m/>
    <m/>
    <m/>
    <m/>
    <m/>
    <m/>
    <m/>
    <m/>
    <m/>
    <m/>
    <m/>
    <m/>
    <m/>
    <m/>
    <m/>
    <m/>
    <m/>
    <m/>
    <m/>
    <m/>
    <m/>
    <m/>
    <m/>
    <m/>
    <m/>
    <m/>
    <m/>
    <m/>
    <m/>
    <m/>
    <m/>
    <m/>
    <m/>
    <x v="0"/>
    <x v="0"/>
    <s v="DUWT0031"/>
    <m/>
    <m/>
    <m/>
    <m/>
    <m/>
    <m/>
    <m/>
    <m/>
    <m/>
    <m/>
    <n v="1012"/>
    <n v="2022"/>
  </r>
  <r>
    <n v="131472606"/>
    <s v="ROHIT PRABHKAR DUTT"/>
    <s v="ONLINE"/>
    <x v="6"/>
    <n v="18589"/>
    <m/>
    <m/>
    <s v="CBC COLL"/>
    <n v="5909"/>
    <n v="5909"/>
    <n v="5914"/>
    <n v="-6771"/>
    <x v="0"/>
    <x v="2"/>
    <x v="0"/>
    <x v="15"/>
    <n v="11612.82"/>
    <n v="5"/>
    <n v="6247"/>
    <n v="6247"/>
    <s v="-"/>
    <n v="1.3889997101032654E-2"/>
    <n v="6.1164385123192472E-4"/>
    <x v="2"/>
    <s v="PAID"/>
    <s v="-"/>
    <s v="PAID"/>
    <m/>
    <m/>
    <s v="CAVA"/>
    <m/>
    <s v="-"/>
    <m/>
    <s v="PIMPARI"/>
    <m/>
    <m/>
    <m/>
    <n v="12161"/>
    <n v="11612.82"/>
    <n v="26"/>
    <n v="0"/>
    <s v="RB"/>
    <m/>
    <m/>
    <m/>
    <m/>
    <s v="REGULAR"/>
    <s v="MH14KE4451"/>
    <s v="METEOR 350 STELLAR BLACK"/>
    <d v="2022-06-28T00:00:00"/>
    <n v="48"/>
    <x v="1"/>
    <x v="0"/>
    <m/>
    <m/>
    <m/>
    <m/>
    <m/>
    <m/>
    <m/>
    <m/>
    <m/>
    <m/>
    <m/>
    <m/>
    <m/>
    <m/>
    <m/>
    <m/>
    <m/>
    <m/>
    <m/>
    <m/>
    <m/>
    <m/>
    <m/>
    <m/>
    <m/>
    <m/>
    <m/>
    <m/>
    <m/>
    <m/>
    <m/>
    <n v="1"/>
    <m/>
    <m/>
    <m/>
    <m/>
    <m/>
    <m/>
    <m/>
    <m/>
    <m/>
    <m/>
    <m/>
    <m/>
    <m/>
    <m/>
    <m/>
    <m/>
    <m/>
    <m/>
    <m/>
    <m/>
    <m/>
    <m/>
    <m/>
    <m/>
    <m/>
    <m/>
    <m/>
    <m/>
    <m/>
    <m/>
    <m/>
    <m/>
    <m/>
    <m/>
    <m/>
    <m/>
    <m/>
    <m/>
    <m/>
    <m/>
    <m/>
    <m/>
    <m/>
    <m/>
    <m/>
    <m/>
    <m/>
    <m/>
    <m/>
    <m/>
    <m/>
    <m/>
    <m/>
    <m/>
    <m/>
    <m/>
    <m/>
    <m/>
    <m/>
    <m/>
    <m/>
    <m/>
    <x v="0"/>
    <x v="0"/>
    <s v="ZBHT0015"/>
    <m/>
    <m/>
    <m/>
    <m/>
    <m/>
    <m/>
    <m/>
    <m/>
    <m/>
    <m/>
    <n v="5914"/>
    <n v="11818"/>
  </r>
  <r>
    <n v="459770999"/>
    <s v="ROHINI SHIVAJI HOLGUNDE"/>
    <s v="ONLINE"/>
    <x v="9"/>
    <n v="6750"/>
    <m/>
    <m/>
    <m/>
    <n v="3035"/>
    <n v="2740"/>
    <n v="2752"/>
    <n v="-975"/>
    <x v="0"/>
    <x v="2"/>
    <x v="0"/>
    <x v="9"/>
    <n v="11526.01"/>
    <n v="12"/>
    <n v="0"/>
    <n v="450"/>
    <s v="-"/>
    <n v="7.243532524334643E-3"/>
    <n v="6.0707159378494433E-4"/>
    <x v="0"/>
    <s v="PAID"/>
    <s v="-"/>
    <s v="PTP"/>
    <m/>
    <n v="24"/>
    <s v="CAVA"/>
    <m/>
    <s v="-"/>
    <m/>
    <s v="URALGAON"/>
    <m/>
    <m/>
    <m/>
    <n v="3202"/>
    <n v="11526.01"/>
    <n v="26"/>
    <n v="0"/>
    <s v="RB"/>
    <m/>
    <m/>
    <m/>
    <m/>
    <s v="REGULAR"/>
    <s v="MH12XD1693"/>
    <s v="SPLENDOR PLUS I3S XTEC"/>
    <d v="2023-09-15T00:00:00"/>
    <n v="36"/>
    <x v="1"/>
    <x v="0"/>
    <m/>
    <m/>
    <m/>
    <m/>
    <m/>
    <m/>
    <m/>
    <m/>
    <m/>
    <m/>
    <m/>
    <m/>
    <m/>
    <m/>
    <m/>
    <m/>
    <m/>
    <m/>
    <m/>
    <m/>
    <m/>
    <m/>
    <m/>
    <m/>
    <m/>
    <m/>
    <m/>
    <m/>
    <m/>
    <m/>
    <m/>
    <m/>
    <m/>
    <m/>
    <m/>
    <m/>
    <m/>
    <m/>
    <m/>
    <m/>
    <n v="1"/>
    <m/>
    <m/>
    <m/>
    <m/>
    <m/>
    <m/>
    <m/>
    <m/>
    <m/>
    <m/>
    <m/>
    <m/>
    <m/>
    <m/>
    <m/>
    <m/>
    <m/>
    <m/>
    <m/>
    <m/>
    <m/>
    <m/>
    <m/>
    <m/>
    <m/>
    <m/>
    <m/>
    <m/>
    <m/>
    <m/>
    <m/>
    <m/>
    <m/>
    <m/>
    <m/>
    <m/>
    <m/>
    <m/>
    <m/>
    <m/>
    <m/>
    <m/>
    <m/>
    <m/>
    <m/>
    <m/>
    <m/>
    <m/>
    <m/>
    <m/>
    <m/>
    <m/>
    <m/>
    <x v="0"/>
    <x v="0"/>
    <s v="ZBHT0024"/>
    <m/>
    <m/>
    <m/>
    <m/>
    <m/>
    <m/>
    <m/>
    <m/>
    <m/>
    <m/>
    <n v="2752"/>
    <n v="5775"/>
  </r>
  <r>
    <n v="140151869"/>
    <s v="SHUBHRA BHUSHAN WAGH"/>
    <m/>
    <x v="2"/>
    <m/>
    <m/>
    <m/>
    <m/>
    <n v="2969"/>
    <n v="11869"/>
    <n v="-2347"/>
    <n v="14838"/>
    <x v="5"/>
    <x v="1"/>
    <x v="1"/>
    <x v="15"/>
    <n v="11450.34"/>
    <n v="629"/>
    <n v="0"/>
    <n v="1870.88"/>
    <s v="FLOW"/>
    <n v="0.29178118844427914"/>
    <n v="5.0049705749907088E-3"/>
    <x v="1"/>
    <s v="NC"/>
    <s v="NC"/>
    <s v="NC"/>
    <s v="Add not found"/>
    <m/>
    <s v="CNAVNA"/>
    <m/>
    <s v="ELG"/>
    <m/>
    <s v="NEW SANGAVI"/>
    <m/>
    <m/>
    <m/>
    <n v="11869"/>
    <n v="11450.34"/>
    <n v="176"/>
    <n v="205"/>
    <s v="FLOW"/>
    <m/>
    <m/>
    <m/>
    <m/>
    <s v="NPA"/>
    <s v="MH14KT0529"/>
    <s v="SPLENDOR PLUS DRS CAST FI BLACK"/>
    <d v="2023-03-23T00:00:00"/>
    <n v="36"/>
    <x v="0"/>
    <x v="0"/>
    <m/>
    <m/>
    <m/>
    <m/>
    <m/>
    <m/>
    <m/>
    <m/>
    <m/>
    <m/>
    <m/>
    <m/>
    <m/>
    <m/>
    <m/>
    <m/>
    <m/>
    <m/>
    <m/>
    <m/>
    <m/>
    <m/>
    <n v="2"/>
    <m/>
    <m/>
    <m/>
    <m/>
    <m/>
    <m/>
    <m/>
    <m/>
    <m/>
    <m/>
    <m/>
    <m/>
    <m/>
    <m/>
    <m/>
    <m/>
    <m/>
    <m/>
    <m/>
    <m/>
    <m/>
    <m/>
    <m/>
    <m/>
    <m/>
    <m/>
    <m/>
    <m/>
    <m/>
    <m/>
    <m/>
    <m/>
    <m/>
    <m/>
    <m/>
    <m/>
    <m/>
    <m/>
    <m/>
    <m/>
    <m/>
    <m/>
    <m/>
    <m/>
    <m/>
    <m/>
    <m/>
    <m/>
    <m/>
    <m/>
    <m/>
    <m/>
    <m/>
    <m/>
    <m/>
    <m/>
    <m/>
    <m/>
    <m/>
    <m/>
    <m/>
    <m/>
    <m/>
    <m/>
    <m/>
    <m/>
    <m/>
    <m/>
    <m/>
    <m/>
    <m/>
    <x v="3"/>
    <x v="0"/>
    <s v="ZBHT0015"/>
    <s v="A2ZMEs6GnF7"/>
    <s v="Allocated"/>
    <s v="No Such Person (NC_NSP)"/>
    <s v="Visited at customer given address but no buddy know customer this areas."/>
    <d v="2026-07-08T00:00:00"/>
    <m/>
    <m/>
    <m/>
    <s v="DID"/>
    <m/>
    <n v="-2347"/>
    <n v="14838"/>
  </r>
  <r>
    <n v="459101138"/>
    <s v="NILESH CHANDRAKANT CHAVAN"/>
    <s v="COLLECT"/>
    <x v="0"/>
    <n v="4000"/>
    <m/>
    <m/>
    <m/>
    <n v="3661"/>
    <n v="4324"/>
    <n v="890"/>
    <n v="3985"/>
    <x v="1"/>
    <x v="0"/>
    <x v="0"/>
    <x v="15"/>
    <n v="11262"/>
    <n v="227"/>
    <n v="0"/>
    <n v="6750"/>
    <s v="-"/>
    <n v="0.10216578398767696"/>
    <n v="2.0939466434505712E-3"/>
    <x v="0"/>
    <s v="PAID"/>
    <s v="-"/>
    <s v="PAID"/>
    <m/>
    <m/>
    <m/>
    <m/>
    <s v="-"/>
    <m/>
    <s v="PIMPLE GURAV"/>
    <m/>
    <m/>
    <m/>
    <n v="4324"/>
    <n v="11262"/>
    <n v="57"/>
    <n v="55"/>
    <s v="STABLE"/>
    <m/>
    <m/>
    <m/>
    <m/>
    <s v="REGULAR"/>
    <s v="MH14KY2665"/>
    <s v="HONDA ACTIVA 6G H SMART"/>
    <d v="2023-07-24T00:00:00"/>
    <n v="36"/>
    <x v="0"/>
    <x v="0"/>
    <m/>
    <m/>
    <m/>
    <m/>
    <m/>
    <m/>
    <m/>
    <m/>
    <m/>
    <m/>
    <m/>
    <m/>
    <m/>
    <m/>
    <m/>
    <m/>
    <m/>
    <m/>
    <m/>
    <m/>
    <m/>
    <m/>
    <n v="1"/>
    <m/>
    <m/>
    <m/>
    <m/>
    <m/>
    <m/>
    <m/>
    <m/>
    <m/>
    <m/>
    <m/>
    <m/>
    <m/>
    <m/>
    <m/>
    <m/>
    <m/>
    <m/>
    <m/>
    <m/>
    <m/>
    <m/>
    <m/>
    <n v="2"/>
    <m/>
    <m/>
    <m/>
    <m/>
    <m/>
    <m/>
    <m/>
    <m/>
    <m/>
    <m/>
    <m/>
    <m/>
    <m/>
    <m/>
    <m/>
    <m/>
    <m/>
    <m/>
    <m/>
    <m/>
    <m/>
    <m/>
    <m/>
    <m/>
    <m/>
    <m/>
    <m/>
    <m/>
    <m/>
    <m/>
    <m/>
    <m/>
    <m/>
    <m/>
    <m/>
    <m/>
    <m/>
    <m/>
    <m/>
    <m/>
    <m/>
    <m/>
    <m/>
    <m/>
    <m/>
    <m/>
    <m/>
    <x v="1"/>
    <x v="0"/>
    <s v="ZBHT0015"/>
    <s v="G2hWaEcpNJz"/>
    <s v="Allocated"/>
    <s v="Promise To Pay (PTP)"/>
    <s v="Visited at customer residence address. Customer not meet at home discus about due amount with customer brother. Customer brother promise to pay emi after 7/8 days. Vehicle with brother."/>
    <d v="2026-07-15T00:00:00"/>
    <m/>
    <m/>
    <m/>
    <m/>
    <m/>
    <n v="890"/>
    <n v="7985"/>
  </r>
  <r>
    <n v="463254087"/>
    <s v="SARSWATI BAPU DUNGHAV"/>
    <m/>
    <x v="2"/>
    <m/>
    <m/>
    <m/>
    <m/>
    <n v="4397"/>
    <n v="11191"/>
    <n v="2655"/>
    <n v="15588"/>
    <x v="3"/>
    <x v="1"/>
    <x v="1"/>
    <x v="15"/>
    <n v="10977"/>
    <n v="258"/>
    <n v="0"/>
    <n v="1350"/>
    <s v="FLOW"/>
    <n v="0.82939176426142802"/>
    <n v="3.5156364585163598E-3"/>
    <x v="1"/>
    <s v="NC"/>
    <s v="NC"/>
    <s v="NC"/>
    <s v="Add not found"/>
    <m/>
    <s v="CNAVNA"/>
    <m/>
    <s v="ELG"/>
    <m/>
    <s v="KALEWADI"/>
    <m/>
    <m/>
    <m/>
    <n v="11191"/>
    <n v="10977"/>
    <n v="87"/>
    <n v="116"/>
    <s v="FLOW"/>
    <m/>
    <m/>
    <m/>
    <m/>
    <s v="REGULAR"/>
    <s v="MH14LQ9295"/>
    <s v="JUPITER BASIC"/>
    <d v="2024-06-19T00:00:00"/>
    <n v="24"/>
    <x v="0"/>
    <x v="0"/>
    <m/>
    <n v="1"/>
    <m/>
    <m/>
    <m/>
    <m/>
    <m/>
    <n v="1"/>
    <m/>
    <m/>
    <m/>
    <m/>
    <m/>
    <m/>
    <m/>
    <m/>
    <m/>
    <m/>
    <m/>
    <m/>
    <m/>
    <m/>
    <m/>
    <m/>
    <m/>
    <m/>
    <m/>
    <m/>
    <m/>
    <m/>
    <m/>
    <m/>
    <m/>
    <m/>
    <m/>
    <m/>
    <m/>
    <m/>
    <m/>
    <m/>
    <m/>
    <m/>
    <m/>
    <m/>
    <m/>
    <m/>
    <m/>
    <m/>
    <m/>
    <m/>
    <m/>
    <m/>
    <m/>
    <m/>
    <m/>
    <m/>
    <m/>
    <m/>
    <m/>
    <m/>
    <m/>
    <m/>
    <m/>
    <m/>
    <m/>
    <m/>
    <m/>
    <m/>
    <m/>
    <m/>
    <m/>
    <m/>
    <m/>
    <m/>
    <m/>
    <m/>
    <m/>
    <m/>
    <m/>
    <m/>
    <m/>
    <m/>
    <m/>
    <m/>
    <m/>
    <m/>
    <m/>
    <m/>
    <m/>
    <m/>
    <m/>
    <m/>
    <m/>
    <m/>
    <x v="3"/>
    <x v="0"/>
    <s v="ZBHT0015"/>
    <s v="B6AWxicLwc7"/>
    <s v="Allocated"/>
    <s v="Address Not Found (NC_ANF)"/>
    <s v="Visited at customer given address but address not found due to short address on system hence."/>
    <d v="2026-07-03T00:00:00"/>
    <m/>
    <m/>
    <m/>
    <s v="VYMO"/>
    <m/>
    <n v="2655"/>
    <n v="15588"/>
  </r>
  <r>
    <n v="460859858"/>
    <s v="AMIT SUDAM WAYKAR"/>
    <m/>
    <x v="2"/>
    <m/>
    <m/>
    <m/>
    <m/>
    <n v="3900"/>
    <n v="11151"/>
    <n v="3901"/>
    <n v="15051"/>
    <x v="3"/>
    <x v="1"/>
    <x v="1"/>
    <x v="17"/>
    <n v="10975"/>
    <n v="550"/>
    <n v="0"/>
    <n v="3600"/>
    <s v="15.06.26"/>
    <n v="0.62707119186378701"/>
    <n v="3.5149959125641839E-3"/>
    <x v="0"/>
    <s v="PTP"/>
    <s v="PAID"/>
    <s v="PTP"/>
    <m/>
    <n v="25"/>
    <s v="CAVA"/>
    <m/>
    <s v="ELG"/>
    <m/>
    <s v="PIMPAL WANDI"/>
    <m/>
    <m/>
    <m/>
    <n v="11151"/>
    <n v="10975"/>
    <n v="87"/>
    <n v="116"/>
    <s v="FLOW"/>
    <m/>
    <m/>
    <m/>
    <m/>
    <s v="NPA"/>
    <s v="MH14LG7515"/>
    <s v="HERO XOOM 110 ZX"/>
    <d v="2023-11-24T00:00:00"/>
    <n v="30"/>
    <x v="0"/>
    <x v="0"/>
    <m/>
    <m/>
    <m/>
    <m/>
    <m/>
    <m/>
    <m/>
    <m/>
    <m/>
    <m/>
    <m/>
    <m/>
    <m/>
    <m/>
    <m/>
    <m/>
    <m/>
    <m/>
    <m/>
    <m/>
    <m/>
    <m/>
    <m/>
    <m/>
    <m/>
    <m/>
    <m/>
    <m/>
    <m/>
    <m/>
    <m/>
    <m/>
    <m/>
    <m/>
    <m/>
    <m/>
    <m/>
    <m/>
    <m/>
    <m/>
    <m/>
    <m/>
    <m/>
    <m/>
    <m/>
    <m/>
    <m/>
    <m/>
    <m/>
    <m/>
    <m/>
    <m/>
    <m/>
    <m/>
    <m/>
    <m/>
    <m/>
    <m/>
    <m/>
    <m/>
    <m/>
    <m/>
    <m/>
    <m/>
    <m/>
    <m/>
    <m/>
    <m/>
    <m/>
    <m/>
    <m/>
    <m/>
    <m/>
    <m/>
    <m/>
    <m/>
    <m/>
    <m/>
    <m/>
    <m/>
    <m/>
    <m/>
    <m/>
    <m/>
    <m/>
    <m/>
    <m/>
    <m/>
    <m/>
    <m/>
    <m/>
    <n v="1"/>
    <m/>
    <m/>
    <x v="0"/>
    <x v="0"/>
    <s v="DUWT0015"/>
    <e v="#N/A"/>
    <s v="Allocated"/>
    <s v="Promise To Pay (PTP)"/>
    <s v="Customer promise to pay 16 jul"/>
    <d v="2026-07-16T00:00:00"/>
    <m/>
    <m/>
    <m/>
    <m/>
    <m/>
    <n v="3901"/>
    <n v="15051"/>
  </r>
  <r>
    <n v="459315274"/>
    <s v="MUKTA DINESH RATHOD"/>
    <m/>
    <x v="2"/>
    <m/>
    <m/>
    <m/>
    <s v="BANK RB 28"/>
    <n v="2936"/>
    <n v="5374"/>
    <n v="2482"/>
    <n v="8310"/>
    <x v="1"/>
    <x v="2"/>
    <x v="1"/>
    <x v="3"/>
    <n v="10939.08"/>
    <n v="44"/>
    <n v="0"/>
    <n v="0"/>
    <s v="FLOW"/>
    <n v="2.3708768549905897E-2"/>
    <n v="2.0339060423048548E-3"/>
    <x v="2"/>
    <s v="PAID"/>
    <s v="NC"/>
    <s v="NC"/>
    <s v="Add not found"/>
    <m/>
    <m/>
    <m/>
    <s v="-"/>
    <m/>
    <s v="SUS"/>
    <m/>
    <m/>
    <m/>
    <n v="5374"/>
    <n v="10939.08"/>
    <n v="57"/>
    <n v="25"/>
    <s v="STABLE"/>
    <m/>
    <m/>
    <m/>
    <m/>
    <s v="REGULAR"/>
    <s v="MH12VU7549"/>
    <s v="SPLENDOR PLUS I3S BS6 FI DRUM SELF"/>
    <d v="2023-08-09T00:00:00"/>
    <n v="36"/>
    <x v="0"/>
    <x v="0"/>
    <m/>
    <m/>
    <m/>
    <m/>
    <m/>
    <m/>
    <m/>
    <m/>
    <m/>
    <m/>
    <n v="1"/>
    <m/>
    <m/>
    <m/>
    <m/>
    <m/>
    <m/>
    <m/>
    <m/>
    <m/>
    <m/>
    <m/>
    <m/>
    <m/>
    <m/>
    <m/>
    <m/>
    <m/>
    <m/>
    <m/>
    <m/>
    <m/>
    <m/>
    <m/>
    <m/>
    <m/>
    <m/>
    <m/>
    <m/>
    <m/>
    <m/>
    <m/>
    <m/>
    <m/>
    <m/>
    <m/>
    <m/>
    <m/>
    <m/>
    <m/>
    <m/>
    <m/>
    <m/>
    <m/>
    <m/>
    <n v="1"/>
    <m/>
    <m/>
    <m/>
    <m/>
    <m/>
    <m/>
    <m/>
    <m/>
    <m/>
    <m/>
    <m/>
    <m/>
    <m/>
    <m/>
    <m/>
    <m/>
    <m/>
    <m/>
    <m/>
    <m/>
    <m/>
    <m/>
    <m/>
    <m/>
    <m/>
    <m/>
    <m/>
    <m/>
    <m/>
    <m/>
    <m/>
    <m/>
    <m/>
    <m/>
    <m/>
    <m/>
    <m/>
    <m/>
    <x v="3"/>
    <x v="0"/>
    <s v="DUWT0023"/>
    <s v="G2Wu3_Ysv9"/>
    <s v="Allocated"/>
    <s v="Address Not Found (NC_ANF)"/>
    <s v="Customer residence address not found "/>
    <d v="2026-07-04T00:00:00"/>
    <m/>
    <m/>
    <m/>
    <m/>
    <m/>
    <n v="2482"/>
    <n v="8310"/>
  </r>
  <r>
    <n v="463022170"/>
    <s v="CHETAN SURESHARAO CHAUKADE"/>
    <m/>
    <x v="2"/>
    <m/>
    <m/>
    <m/>
    <m/>
    <n v="5571"/>
    <n v="11142"/>
    <n v="5940"/>
    <n v="16713"/>
    <x v="1"/>
    <x v="1"/>
    <x v="1"/>
    <x v="12"/>
    <n v="10870"/>
    <n v="369"/>
    <n v="0"/>
    <n v="5400"/>
    <s v="STABLE"/>
    <n v="2.8547850425651861E-2"/>
    <n v="2.0210619796046624E-3"/>
    <x v="0"/>
    <s v="MPTP"/>
    <s v="PTP"/>
    <s v="MPTP"/>
    <s v="Shifted"/>
    <n v="28"/>
    <s v="CAVNA"/>
    <m/>
    <s v="-"/>
    <m/>
    <s v="WAKAD"/>
    <m/>
    <m/>
    <m/>
    <n v="11142"/>
    <n v="10870"/>
    <n v="57"/>
    <n v="86"/>
    <s v="FLOW"/>
    <m/>
    <m/>
    <m/>
    <m/>
    <s v="NPA"/>
    <s v="MH14LQ2537"/>
    <s v="ACCESS 125 BT CONNECT ED DISC"/>
    <d v="2024-05-27T00:00:00"/>
    <n v="24"/>
    <x v="0"/>
    <x v="0"/>
    <m/>
    <m/>
    <m/>
    <m/>
    <m/>
    <m/>
    <m/>
    <n v="1"/>
    <m/>
    <m/>
    <m/>
    <m/>
    <m/>
    <m/>
    <m/>
    <m/>
    <m/>
    <m/>
    <m/>
    <m/>
    <m/>
    <m/>
    <m/>
    <m/>
    <m/>
    <m/>
    <m/>
    <m/>
    <m/>
    <m/>
    <m/>
    <m/>
    <m/>
    <m/>
    <m/>
    <m/>
    <m/>
    <m/>
    <m/>
    <m/>
    <m/>
    <m/>
    <m/>
    <m/>
    <m/>
    <m/>
    <m/>
    <m/>
    <m/>
    <m/>
    <m/>
    <m/>
    <m/>
    <m/>
    <m/>
    <m/>
    <m/>
    <m/>
    <m/>
    <m/>
    <m/>
    <m/>
    <m/>
    <m/>
    <m/>
    <m/>
    <m/>
    <m/>
    <m/>
    <m/>
    <m/>
    <m/>
    <m/>
    <m/>
    <m/>
    <m/>
    <m/>
    <m/>
    <m/>
    <m/>
    <m/>
    <m/>
    <m/>
    <m/>
    <m/>
    <m/>
    <m/>
    <m/>
    <m/>
    <m/>
    <m/>
    <m/>
    <m/>
    <m/>
    <x v="0"/>
    <x v="0"/>
    <s v="DUWT0030"/>
    <s v="G2FVUxj_EI7"/>
    <s v="Allocated"/>
    <s v="Shifted (NC_SFTD)"/>
    <s v="We had visited to customer but customer shifted "/>
    <d v="2026-07-03T00:00:00"/>
    <m/>
    <m/>
    <m/>
    <m/>
    <m/>
    <n v="5940"/>
    <n v="16713"/>
  </r>
  <r>
    <n v="459583659"/>
    <s v="TABBASUM MAINUDIIN SHERIKAR"/>
    <m/>
    <x v="2"/>
    <m/>
    <m/>
    <m/>
    <m/>
    <n v="2830"/>
    <n v="2830"/>
    <n v="2830"/>
    <n v="5660"/>
    <x v="0"/>
    <x v="1"/>
    <x v="1"/>
    <x v="6"/>
    <n v="10828"/>
    <n v="0"/>
    <n v="0"/>
    <n v="900"/>
    <s v="-"/>
    <n v="7.3853304338567898E-3"/>
    <n v="5.7030761013597737E-4"/>
    <x v="1"/>
    <s v="NC"/>
    <s v="-"/>
    <s v="NC"/>
    <s v="Shifted"/>
    <m/>
    <s v="CNAVNA"/>
    <m/>
    <s v="-"/>
    <m/>
    <s v="YERWADA"/>
    <m/>
    <m/>
    <m/>
    <n v="2830"/>
    <n v="10828"/>
    <n v="26"/>
    <n v="55"/>
    <s v="FLOW"/>
    <m/>
    <m/>
    <m/>
    <m/>
    <m/>
    <s v="MH12VU6913"/>
    <s v="HF DELUXE BS6 I3S DRUM SELF CAST"/>
    <d v="2023-08-30T00:00:00"/>
    <n v="36"/>
    <x v="1"/>
    <x v="1"/>
    <m/>
    <m/>
    <m/>
    <m/>
    <m/>
    <m/>
    <m/>
    <m/>
    <m/>
    <m/>
    <m/>
    <m/>
    <m/>
    <m/>
    <m/>
    <m/>
    <m/>
    <m/>
    <m/>
    <m/>
    <m/>
    <m/>
    <m/>
    <m/>
    <m/>
    <m/>
    <m/>
    <m/>
    <m/>
    <m/>
    <m/>
    <m/>
    <m/>
    <m/>
    <m/>
    <m/>
    <m/>
    <m/>
    <m/>
    <m/>
    <m/>
    <m/>
    <m/>
    <m/>
    <m/>
    <m/>
    <m/>
    <m/>
    <m/>
    <m/>
    <m/>
    <m/>
    <m/>
    <m/>
    <m/>
    <m/>
    <m/>
    <m/>
    <m/>
    <m/>
    <m/>
    <m/>
    <m/>
    <m/>
    <m/>
    <m/>
    <m/>
    <m/>
    <m/>
    <m/>
    <m/>
    <m/>
    <m/>
    <m/>
    <m/>
    <m/>
    <m/>
    <m/>
    <m/>
    <m/>
    <m/>
    <m/>
    <m/>
    <m/>
    <m/>
    <m/>
    <m/>
    <m/>
    <m/>
    <m/>
    <m/>
    <n v="1"/>
    <m/>
    <m/>
    <x v="0"/>
    <x v="0"/>
    <s v="ZBHT0012"/>
    <m/>
    <m/>
    <m/>
    <m/>
    <m/>
    <m/>
    <m/>
    <m/>
    <m/>
    <m/>
    <n v="2830"/>
    <n v="5660"/>
  </r>
  <r>
    <n v="458545884"/>
    <s v="PRAVIN VITTHAL KOLHE"/>
    <m/>
    <x v="2"/>
    <m/>
    <m/>
    <m/>
    <m/>
    <n v="3817"/>
    <n v="10994"/>
    <n v="3946"/>
    <n v="14811"/>
    <x v="3"/>
    <x v="1"/>
    <x v="1"/>
    <x v="9"/>
    <n v="10808.24"/>
    <n v="586"/>
    <n v="0"/>
    <n v="6635"/>
    <s v="18.06.26"/>
    <n v="1.4112999710107559E-2"/>
    <n v="3.4615871910717733E-3"/>
    <x v="0"/>
    <s v="PTP"/>
    <s v="BPTP"/>
    <s v="PTP"/>
    <m/>
    <n v="20"/>
    <s v="CAVA"/>
    <m/>
    <s v="ELG"/>
    <m/>
    <s v="MOTEWADI"/>
    <m/>
    <m/>
    <m/>
    <n v="10994"/>
    <n v="10808.24"/>
    <n v="87"/>
    <n v="116"/>
    <s v="FLOW"/>
    <m/>
    <m/>
    <m/>
    <m/>
    <s v="NPA"/>
    <s v="MH12VP3122"/>
    <s v="TVS RAIDER DISC"/>
    <d v="2023-06-14T00:00:00"/>
    <n v="36"/>
    <x v="0"/>
    <x v="0"/>
    <m/>
    <m/>
    <m/>
    <m/>
    <m/>
    <m/>
    <m/>
    <m/>
    <m/>
    <m/>
    <m/>
    <m/>
    <m/>
    <m/>
    <m/>
    <m/>
    <m/>
    <m/>
    <m/>
    <n v="1"/>
    <m/>
    <m/>
    <n v="1"/>
    <m/>
    <m/>
    <m/>
    <m/>
    <m/>
    <m/>
    <m/>
    <m/>
    <m/>
    <m/>
    <m/>
    <m/>
    <m/>
    <m/>
    <m/>
    <m/>
    <m/>
    <m/>
    <m/>
    <m/>
    <m/>
    <m/>
    <m/>
    <m/>
    <m/>
    <m/>
    <m/>
    <m/>
    <m/>
    <m/>
    <m/>
    <m/>
    <m/>
    <m/>
    <m/>
    <m/>
    <m/>
    <m/>
    <m/>
    <m/>
    <m/>
    <m/>
    <m/>
    <m/>
    <m/>
    <m/>
    <m/>
    <m/>
    <m/>
    <m/>
    <m/>
    <m/>
    <m/>
    <m/>
    <m/>
    <m/>
    <m/>
    <m/>
    <m/>
    <m/>
    <m/>
    <m/>
    <m/>
    <m/>
    <m/>
    <m/>
    <m/>
    <m/>
    <m/>
    <m/>
    <m/>
    <x v="3"/>
    <x v="0"/>
    <s v="ZBHT0024"/>
    <s v="G2U9n-ADD7"/>
    <s v="Allocated"/>
    <s v="Left Message (LMCB)"/>
    <s v="Meet supervisor "/>
    <d v="2026-07-07T00:00:00"/>
    <m/>
    <m/>
    <m/>
    <m/>
    <m/>
    <n v="3946"/>
    <n v="14811"/>
  </r>
  <r>
    <n v="459036007"/>
    <s v="SANJEEV KUMAR"/>
    <m/>
    <x v="2"/>
    <m/>
    <m/>
    <m/>
    <m/>
    <n v="5438"/>
    <n v="5175.75"/>
    <n v="5264.75"/>
    <n v="10613.75"/>
    <x v="0"/>
    <x v="1"/>
    <x v="1"/>
    <x v="5"/>
    <n v="10541.62"/>
    <n v="89"/>
    <n v="0"/>
    <n v="1350"/>
    <s v="-"/>
    <n v="1.2711937781564136E-2"/>
    <n v="5.5522405884388831E-4"/>
    <x v="1"/>
    <s v="RTP"/>
    <s v="-"/>
    <s v="RTP"/>
    <m/>
    <m/>
    <s v="CAVA"/>
    <m/>
    <s v="-"/>
    <m/>
    <s v="KHARABWADI"/>
    <m/>
    <m/>
    <m/>
    <n v="6614.75"/>
    <n v="10541.62"/>
    <n v="26"/>
    <n v="55"/>
    <s v="FLOW"/>
    <m/>
    <m/>
    <m/>
    <m/>
    <s v="NPA"/>
    <s v="MH14KY6360"/>
    <s v="YAMAHA R15 V4"/>
    <d v="2023-07-18T00:00:00"/>
    <n v="36"/>
    <x v="1"/>
    <x v="0"/>
    <m/>
    <m/>
    <m/>
    <m/>
    <m/>
    <m/>
    <m/>
    <m/>
    <m/>
    <m/>
    <m/>
    <m/>
    <m/>
    <m/>
    <m/>
    <m/>
    <m/>
    <m/>
    <m/>
    <m/>
    <m/>
    <m/>
    <m/>
    <m/>
    <m/>
    <m/>
    <m/>
    <m/>
    <m/>
    <m/>
    <m/>
    <n v="1"/>
    <m/>
    <m/>
    <m/>
    <m/>
    <m/>
    <m/>
    <m/>
    <m/>
    <m/>
    <m/>
    <m/>
    <m/>
    <m/>
    <m/>
    <m/>
    <m/>
    <m/>
    <m/>
    <m/>
    <m/>
    <m/>
    <m/>
    <m/>
    <m/>
    <m/>
    <m/>
    <m/>
    <m/>
    <m/>
    <m/>
    <m/>
    <m/>
    <m/>
    <m/>
    <m/>
    <m/>
    <m/>
    <m/>
    <m/>
    <m/>
    <m/>
    <m/>
    <m/>
    <m/>
    <m/>
    <m/>
    <m/>
    <m/>
    <m/>
    <m/>
    <m/>
    <m/>
    <m/>
    <m/>
    <m/>
    <m/>
    <m/>
    <m/>
    <m/>
    <m/>
    <m/>
    <m/>
    <x v="0"/>
    <x v="0"/>
    <s v="DUWT0017"/>
    <m/>
    <m/>
    <m/>
    <m/>
    <m/>
    <m/>
    <m/>
    <m/>
    <m/>
    <m/>
    <n v="5264.75"/>
    <n v="10613.75"/>
  </r>
  <r>
    <n v="454220390"/>
    <s v="NIKHIL ANANTA KANDHARE"/>
    <m/>
    <x v="2"/>
    <m/>
    <m/>
    <m/>
    <m/>
    <n v="3127"/>
    <n v="4455.1899999999996"/>
    <n v="1394.1899999999996"/>
    <n v="7582.19"/>
    <x v="1"/>
    <x v="1"/>
    <x v="1"/>
    <x v="12"/>
    <n v="10409.19"/>
    <n v="66"/>
    <n v="0"/>
    <n v="900"/>
    <s v="FLOW"/>
    <n v="2.733762641878483E-2"/>
    <n v="1.9353834542300882E-3"/>
    <x v="1"/>
    <s v="NC"/>
    <s v="MPTP"/>
    <s v="NC"/>
    <s v="Add not found"/>
    <m/>
    <s v="CNAVNA"/>
    <m/>
    <s v="-"/>
    <m/>
    <s v="PAUD"/>
    <m/>
    <m/>
    <m/>
    <n v="4455.1899999999996"/>
    <n v="10409.19"/>
    <n v="57"/>
    <n v="86"/>
    <s v="FLOW"/>
    <m/>
    <m/>
    <m/>
    <m/>
    <s v="REGULAR"/>
    <s v="MH12UP1435"/>
    <s v="TVS JUPITER 125 DRUM ALLOY"/>
    <d v="2022-07-31T00:00:00"/>
    <n v="48"/>
    <x v="0"/>
    <x v="0"/>
    <m/>
    <m/>
    <m/>
    <m/>
    <m/>
    <m/>
    <m/>
    <m/>
    <m/>
    <m/>
    <m/>
    <m/>
    <m/>
    <m/>
    <m/>
    <m/>
    <m/>
    <m/>
    <m/>
    <n v="2"/>
    <m/>
    <m/>
    <n v="2"/>
    <m/>
    <m/>
    <m/>
    <m/>
    <m/>
    <m/>
    <m/>
    <m/>
    <m/>
    <m/>
    <m/>
    <m/>
    <m/>
    <m/>
    <m/>
    <m/>
    <m/>
    <m/>
    <m/>
    <m/>
    <m/>
    <m/>
    <m/>
    <m/>
    <m/>
    <m/>
    <m/>
    <m/>
    <m/>
    <m/>
    <m/>
    <m/>
    <m/>
    <m/>
    <m/>
    <m/>
    <m/>
    <m/>
    <m/>
    <m/>
    <m/>
    <m/>
    <m/>
    <m/>
    <m/>
    <m/>
    <m/>
    <m/>
    <m/>
    <m/>
    <m/>
    <m/>
    <m/>
    <m/>
    <m/>
    <m/>
    <m/>
    <m/>
    <m/>
    <m/>
    <m/>
    <m/>
    <m/>
    <m/>
    <m/>
    <m/>
    <m/>
    <m/>
    <m/>
    <m/>
    <m/>
    <x v="4"/>
    <x v="0"/>
    <s v="DUWT0030"/>
    <s v="G6yZ-itsi7"/>
    <s v="Allocated"/>
    <s v="Address Not Found (NC_ANF)"/>
    <s v="Address not found "/>
    <d v="2026-07-07T00:00:00"/>
    <m/>
    <m/>
    <m/>
    <s v="DID"/>
    <m/>
    <n v="1394.1899999999996"/>
    <n v="7582.19"/>
  </r>
  <r>
    <n v="465143232"/>
    <s v="SUBHASH BHASHKARRAO WANKHADE"/>
    <s v="ONLINE"/>
    <x v="0"/>
    <n v="5465"/>
    <m/>
    <m/>
    <m/>
    <n v="5349"/>
    <n v="5257"/>
    <n v="5366"/>
    <n v="5141"/>
    <x v="0"/>
    <x v="0"/>
    <x v="0"/>
    <x v="9"/>
    <n v="10388"/>
    <n v="109"/>
    <n v="0"/>
    <n v="5059"/>
    <s v="-"/>
    <n v="6.5283490004596793E-3"/>
    <n v="5.4713293813192954E-4"/>
    <x v="0"/>
    <s v="PAID"/>
    <s v="-"/>
    <s v="PAID"/>
    <m/>
    <m/>
    <m/>
    <m/>
    <s v="-"/>
    <m/>
    <s v="RANJAN GAON"/>
    <m/>
    <m/>
    <m/>
    <n v="10425"/>
    <n v="10388"/>
    <n v="26"/>
    <n v="25"/>
    <s v="STABLE"/>
    <m/>
    <m/>
    <m/>
    <m/>
    <s v="REGULAR"/>
    <s v="MH27DW9146"/>
    <s v="HONDA SHINE DRUM BSVI"/>
    <d v="2025-01-06T00:00:00"/>
    <n v="18"/>
    <x v="1"/>
    <x v="0"/>
    <m/>
    <m/>
    <m/>
    <m/>
    <m/>
    <m/>
    <m/>
    <m/>
    <m/>
    <m/>
    <m/>
    <m/>
    <m/>
    <m/>
    <m/>
    <m/>
    <m/>
    <m/>
    <m/>
    <m/>
    <m/>
    <m/>
    <m/>
    <m/>
    <m/>
    <m/>
    <m/>
    <m/>
    <m/>
    <m/>
    <m/>
    <n v="1"/>
    <m/>
    <m/>
    <m/>
    <m/>
    <m/>
    <m/>
    <m/>
    <m/>
    <m/>
    <m/>
    <m/>
    <m/>
    <m/>
    <m/>
    <m/>
    <m/>
    <m/>
    <m/>
    <m/>
    <m/>
    <m/>
    <m/>
    <m/>
    <m/>
    <m/>
    <m/>
    <m/>
    <m/>
    <m/>
    <m/>
    <m/>
    <m/>
    <m/>
    <m/>
    <m/>
    <m/>
    <m/>
    <m/>
    <m/>
    <m/>
    <m/>
    <m/>
    <m/>
    <m/>
    <m/>
    <m/>
    <m/>
    <m/>
    <m/>
    <m/>
    <m/>
    <m/>
    <m/>
    <m/>
    <m/>
    <m/>
    <m/>
    <m/>
    <m/>
    <m/>
    <m/>
    <m/>
    <x v="0"/>
    <x v="0"/>
    <s v="ZBHT0024"/>
    <m/>
    <m/>
    <m/>
    <m/>
    <m/>
    <m/>
    <m/>
    <m/>
    <m/>
    <m/>
    <n v="5366"/>
    <n v="10606"/>
  </r>
  <r>
    <n v="467233620"/>
    <s v="RAJEEV TANAJI JADHAV"/>
    <m/>
    <x v="2"/>
    <m/>
    <m/>
    <m/>
    <m/>
    <n v="1415"/>
    <n v="4245"/>
    <n v="1575"/>
    <n v="5660"/>
    <x v="3"/>
    <x v="1"/>
    <x v="1"/>
    <x v="12"/>
    <n v="10383"/>
    <n v="160"/>
    <n v="0"/>
    <n v="1800"/>
    <s v="FLOW"/>
    <n v="6.3713458187084265E-2"/>
    <n v="3.325394310720175E-3"/>
    <x v="0"/>
    <s v="MPTP"/>
    <s v="MPTP"/>
    <s v="MPTP"/>
    <s v="Add not found"/>
    <m/>
    <s v="CAVNA"/>
    <m/>
    <s v="ELG"/>
    <m/>
    <s v="HINJEWADI"/>
    <m/>
    <m/>
    <m/>
    <n v="4245"/>
    <n v="10383"/>
    <n v="86"/>
    <n v="115"/>
    <s v="FLOW"/>
    <m/>
    <m/>
    <m/>
    <m/>
    <s v="REGULAR"/>
    <s v="MH14LR7828"/>
    <s v="HONDA ACTIVA 125 DRUM ALLOY BSVI"/>
    <d v="2025-11-04T00:00:00"/>
    <n v="12"/>
    <x v="0"/>
    <x v="0"/>
    <m/>
    <m/>
    <m/>
    <m/>
    <m/>
    <m/>
    <m/>
    <m/>
    <m/>
    <m/>
    <m/>
    <m/>
    <m/>
    <m/>
    <m/>
    <m/>
    <m/>
    <m/>
    <m/>
    <m/>
    <m/>
    <m/>
    <m/>
    <m/>
    <m/>
    <m/>
    <m/>
    <m/>
    <m/>
    <m/>
    <m/>
    <m/>
    <m/>
    <m/>
    <m/>
    <m/>
    <m/>
    <m/>
    <m/>
    <m/>
    <m/>
    <m/>
    <m/>
    <m/>
    <m/>
    <m/>
    <m/>
    <m/>
    <m/>
    <m/>
    <m/>
    <m/>
    <m/>
    <m/>
    <m/>
    <m/>
    <m/>
    <m/>
    <m/>
    <m/>
    <m/>
    <m/>
    <m/>
    <m/>
    <m/>
    <m/>
    <m/>
    <m/>
    <m/>
    <m/>
    <m/>
    <m/>
    <m/>
    <m/>
    <m/>
    <m/>
    <m/>
    <m/>
    <m/>
    <m/>
    <m/>
    <m/>
    <m/>
    <m/>
    <m/>
    <m/>
    <m/>
    <m/>
    <m/>
    <m/>
    <m/>
    <n v="1"/>
    <m/>
    <m/>
    <x v="0"/>
    <x v="0"/>
    <s v="DUWT0030"/>
    <e v="#N/A"/>
    <s v="Allocated"/>
    <s v="Address Not Found (NC_ANF)"/>
    <s v="Address not found "/>
    <d v="2026-07-02T00:00:00"/>
    <m/>
    <m/>
    <m/>
    <m/>
    <m/>
    <n v="1575"/>
    <n v="5660"/>
  </r>
  <r>
    <n v="459755661"/>
    <s v="AMIT NARAYAN SASTE"/>
    <s v="COLLECT"/>
    <x v="7"/>
    <n v="3000"/>
    <m/>
    <m/>
    <m/>
    <n v="2850"/>
    <n v="1908"/>
    <n v="1978"/>
    <n v="1758"/>
    <x v="0"/>
    <x v="0"/>
    <x v="0"/>
    <x v="10"/>
    <n v="10164.02"/>
    <n v="70"/>
    <n v="0"/>
    <n v="6690"/>
    <s v="15.06.26"/>
    <n v="7.2203071349508261E-3"/>
    <n v="5.3533597668768717E-4"/>
    <x v="0"/>
    <s v="PAID"/>
    <s v="PAID"/>
    <s v="PAID"/>
    <m/>
    <m/>
    <s v="CAVA"/>
    <m/>
    <s v="-"/>
    <m/>
    <s v="JUNNAR"/>
    <m/>
    <m/>
    <m/>
    <n v="1908"/>
    <n v="10164.02"/>
    <n v="26"/>
    <n v="25"/>
    <s v="STABLE"/>
    <m/>
    <m/>
    <m/>
    <m/>
    <s v="REGULAR"/>
    <m/>
    <s v="HONDA SHINE 100 OBD2"/>
    <d v="2023-09-14T00:00:00"/>
    <n v="36"/>
    <x v="0"/>
    <x v="0"/>
    <m/>
    <m/>
    <m/>
    <m/>
    <m/>
    <m/>
    <m/>
    <m/>
    <m/>
    <m/>
    <m/>
    <m/>
    <m/>
    <m/>
    <m/>
    <m/>
    <m/>
    <m/>
    <m/>
    <m/>
    <m/>
    <m/>
    <m/>
    <m/>
    <m/>
    <m/>
    <m/>
    <m/>
    <m/>
    <m/>
    <m/>
    <m/>
    <m/>
    <m/>
    <m/>
    <m/>
    <m/>
    <m/>
    <m/>
    <m/>
    <m/>
    <m/>
    <m/>
    <m/>
    <m/>
    <m/>
    <m/>
    <m/>
    <m/>
    <m/>
    <m/>
    <m/>
    <m/>
    <m/>
    <m/>
    <m/>
    <m/>
    <m/>
    <m/>
    <m/>
    <m/>
    <m/>
    <m/>
    <m/>
    <m/>
    <m/>
    <m/>
    <m/>
    <m/>
    <m/>
    <m/>
    <m/>
    <m/>
    <m/>
    <m/>
    <m/>
    <m/>
    <m/>
    <m/>
    <m/>
    <m/>
    <m/>
    <m/>
    <m/>
    <m/>
    <m/>
    <m/>
    <m/>
    <m/>
    <m/>
    <m/>
    <n v="1"/>
    <m/>
    <m/>
    <x v="0"/>
    <x v="0"/>
    <s v="ZBHT0021"/>
    <e v="#N/A"/>
    <s v="Allocated"/>
    <s v="Promise To Pay (PTP)"/>
    <s v="Ptp"/>
    <d v="2026-07-23T00:00:00"/>
    <m/>
    <m/>
    <m/>
    <m/>
    <m/>
    <n v="1978"/>
    <n v="4758"/>
  </r>
  <r>
    <n v="463199669"/>
    <s v="HAMIDRAZA ABDUL JILANI"/>
    <m/>
    <x v="2"/>
    <m/>
    <m/>
    <m/>
    <m/>
    <n v="5339"/>
    <n v="10209"/>
    <n v="5140"/>
    <n v="15548"/>
    <x v="1"/>
    <x v="1"/>
    <x v="1"/>
    <x v="7"/>
    <n v="10127"/>
    <n v="270"/>
    <n v="0"/>
    <n v="4893"/>
    <s v="-"/>
    <n v="0.1188289777962182"/>
    <n v="1.8829157927742794E-3"/>
    <x v="1"/>
    <s v="PTP"/>
    <s v="-"/>
    <s v="PTP"/>
    <m/>
    <n v="22"/>
    <s v="CAVA"/>
    <m/>
    <s v="-"/>
    <m/>
    <s v="BHOSARI"/>
    <m/>
    <m/>
    <m/>
    <n v="10209"/>
    <n v="10127"/>
    <n v="57"/>
    <n v="86"/>
    <s v="FLOW"/>
    <m/>
    <m/>
    <m/>
    <m/>
    <s v="REGULAR"/>
    <s v="MH14LQ7203"/>
    <s v="HONDA UNICORN 160 BS6"/>
    <d v="2024-06-13T00:00:00"/>
    <n v="24"/>
    <x v="0"/>
    <x v="1"/>
    <m/>
    <m/>
    <m/>
    <m/>
    <m/>
    <m/>
    <m/>
    <n v="1"/>
    <m/>
    <m/>
    <m/>
    <m/>
    <m/>
    <m/>
    <m/>
    <m/>
    <m/>
    <m/>
    <m/>
    <m/>
    <m/>
    <m/>
    <m/>
    <m/>
    <m/>
    <m/>
    <m/>
    <m/>
    <m/>
    <m/>
    <m/>
    <m/>
    <m/>
    <m/>
    <m/>
    <m/>
    <m/>
    <m/>
    <m/>
    <m/>
    <m/>
    <m/>
    <m/>
    <m/>
    <m/>
    <m/>
    <m/>
    <m/>
    <m/>
    <m/>
    <m/>
    <m/>
    <m/>
    <m/>
    <m/>
    <m/>
    <m/>
    <m/>
    <m/>
    <m/>
    <m/>
    <m/>
    <m/>
    <m/>
    <m/>
    <m/>
    <m/>
    <m/>
    <m/>
    <m/>
    <m/>
    <m/>
    <m/>
    <m/>
    <m/>
    <m/>
    <m/>
    <m/>
    <m/>
    <m/>
    <m/>
    <m/>
    <m/>
    <m/>
    <m/>
    <m/>
    <m/>
    <m/>
    <m/>
    <m/>
    <m/>
    <m/>
    <m/>
    <m/>
    <x v="0"/>
    <x v="0"/>
    <s v="DUWT0025"/>
    <s v="koY_hfSFATm"/>
    <s v="Allocated"/>
    <s v="Promise To Pay (PTP)"/>
    <s v="Customer given ptp to online payment "/>
    <d v="2026-07-07T00:00:00"/>
    <m/>
    <m/>
    <m/>
    <m/>
    <m/>
    <n v="5140"/>
    <n v="15548"/>
  </r>
  <r>
    <n v="459720465"/>
    <s v="DNYANESHWAR ANKUSH KADAM"/>
    <m/>
    <x v="2"/>
    <m/>
    <m/>
    <m/>
    <m/>
    <n v="2641"/>
    <n v="2641"/>
    <n v="2684"/>
    <n v="5282"/>
    <x v="0"/>
    <x v="1"/>
    <x v="1"/>
    <x v="6"/>
    <n v="10117.459999999999"/>
    <n v="43"/>
    <n v="0"/>
    <n v="1003"/>
    <s v="-"/>
    <n v="6.9007005219180557E-3"/>
    <n v="5.3288367503198609E-4"/>
    <x v="1"/>
    <s v="NC"/>
    <s v="-"/>
    <s v="NC"/>
    <s v="Add not found"/>
    <m/>
    <s v="CNAVNA"/>
    <m/>
    <s v="-"/>
    <m/>
    <s v="VADGAON SHERI"/>
    <m/>
    <m/>
    <m/>
    <n v="3687"/>
    <n v="10117.459999999999"/>
    <n v="26"/>
    <n v="55"/>
    <s v="FLOW"/>
    <m/>
    <m/>
    <m/>
    <m/>
    <s v="NPA"/>
    <s v="MH12VX4180"/>
    <s v="HONDA SP 125 BS VI DISC"/>
    <d v="2023-09-11T00:00:00"/>
    <n v="36"/>
    <x v="1"/>
    <x v="1"/>
    <m/>
    <m/>
    <m/>
    <m/>
    <m/>
    <m/>
    <m/>
    <m/>
    <m/>
    <m/>
    <m/>
    <m/>
    <m/>
    <m/>
    <m/>
    <m/>
    <m/>
    <m/>
    <m/>
    <m/>
    <m/>
    <m/>
    <m/>
    <m/>
    <m/>
    <m/>
    <m/>
    <m/>
    <m/>
    <m/>
    <m/>
    <m/>
    <m/>
    <m/>
    <m/>
    <m/>
    <m/>
    <m/>
    <m/>
    <m/>
    <n v="1"/>
    <m/>
    <m/>
    <m/>
    <m/>
    <m/>
    <m/>
    <m/>
    <m/>
    <m/>
    <m/>
    <m/>
    <m/>
    <m/>
    <m/>
    <m/>
    <m/>
    <m/>
    <m/>
    <m/>
    <m/>
    <m/>
    <m/>
    <m/>
    <m/>
    <m/>
    <m/>
    <m/>
    <m/>
    <m/>
    <m/>
    <m/>
    <m/>
    <m/>
    <m/>
    <m/>
    <m/>
    <m/>
    <m/>
    <m/>
    <m/>
    <m/>
    <m/>
    <m/>
    <m/>
    <m/>
    <m/>
    <m/>
    <m/>
    <m/>
    <m/>
    <m/>
    <m/>
    <m/>
    <x v="0"/>
    <x v="0"/>
    <s v="ZBHT0012"/>
    <m/>
    <m/>
    <m/>
    <m/>
    <m/>
    <m/>
    <m/>
    <m/>
    <s v="VYMO"/>
    <m/>
    <n v="2684"/>
    <n v="5282"/>
  </r>
  <r>
    <n v="454109710"/>
    <s v="MAYUR RAMDAS ALHAT"/>
    <m/>
    <x v="2"/>
    <m/>
    <m/>
    <m/>
    <m/>
    <n v="2619"/>
    <n v="7836"/>
    <n v="2813"/>
    <n v="10455"/>
    <x v="3"/>
    <x v="1"/>
    <x v="1"/>
    <x v="9"/>
    <n v="10061.870000000001"/>
    <n v="215"/>
    <n v="0"/>
    <n v="6682"/>
    <s v="FLOW"/>
    <n v="1.3138417392021269E-2"/>
    <n v="3.2225450499090832E-3"/>
    <x v="1"/>
    <s v="BPTP"/>
    <s v="BPTP"/>
    <s v="BPTP"/>
    <s v="Financail problem"/>
    <m/>
    <s v="CAVA"/>
    <m/>
    <s v="-"/>
    <m/>
    <s v="TALEGAON DHAMDHERE"/>
    <m/>
    <m/>
    <m/>
    <n v="7836"/>
    <n v="10061.870000000001"/>
    <n v="87"/>
    <n v="116"/>
    <s v="FLOW"/>
    <m/>
    <m/>
    <m/>
    <m/>
    <s v="NPA"/>
    <s v="MH12UL7331"/>
    <s v="JUPITER ZX AOL DRUM"/>
    <d v="2022-07-20T00:00:00"/>
    <n v="48"/>
    <x v="0"/>
    <x v="0"/>
    <m/>
    <m/>
    <m/>
    <m/>
    <m/>
    <m/>
    <m/>
    <n v="1"/>
    <m/>
    <m/>
    <m/>
    <m/>
    <m/>
    <m/>
    <m/>
    <m/>
    <m/>
    <m/>
    <m/>
    <m/>
    <m/>
    <m/>
    <m/>
    <m/>
    <m/>
    <m/>
    <m/>
    <m/>
    <m/>
    <m/>
    <m/>
    <m/>
    <m/>
    <m/>
    <m/>
    <m/>
    <m/>
    <m/>
    <m/>
    <m/>
    <m/>
    <m/>
    <m/>
    <m/>
    <m/>
    <m/>
    <m/>
    <m/>
    <m/>
    <m/>
    <m/>
    <m/>
    <m/>
    <m/>
    <m/>
    <m/>
    <m/>
    <m/>
    <m/>
    <m/>
    <m/>
    <m/>
    <m/>
    <m/>
    <m/>
    <m/>
    <m/>
    <m/>
    <m/>
    <m/>
    <m/>
    <m/>
    <m/>
    <m/>
    <m/>
    <m/>
    <m/>
    <m/>
    <m/>
    <m/>
    <m/>
    <m/>
    <m/>
    <m/>
    <m/>
    <m/>
    <m/>
    <m/>
    <m/>
    <m/>
    <m/>
    <m/>
    <m/>
    <m/>
    <x v="0"/>
    <x v="0"/>
    <s v="ZBHT0024"/>
    <s v="B6rSviy4iz"/>
    <s v="Allocated"/>
    <s v="Left Message (LMCB)"/>
    <s v="Meet wife "/>
    <d v="2026-07-03T00:00:00"/>
    <m/>
    <m/>
    <m/>
    <m/>
    <m/>
    <n v="2813"/>
    <n v="10455"/>
  </r>
  <r>
    <n v="463286136"/>
    <s v="RASHID SAJID KHAN"/>
    <s v="ONLINE"/>
    <x v="4"/>
    <n v="5253"/>
    <m/>
    <m/>
    <m/>
    <n v="5122"/>
    <n v="5116"/>
    <n v="5244"/>
    <n v="4985"/>
    <x v="0"/>
    <x v="0"/>
    <x v="0"/>
    <x v="0"/>
    <n v="9994"/>
    <n v="128"/>
    <n v="0"/>
    <n v="6736"/>
    <s v="23.06.26"/>
    <n v="3.4427626736718148E-3"/>
    <n v="5.2638107274648671E-4"/>
    <x v="0"/>
    <s v="MPTP"/>
    <s v="MPTP"/>
    <s v="MPTP"/>
    <s v="Add not found"/>
    <n v="23"/>
    <s v="CAVNA"/>
    <m/>
    <s v="-"/>
    <m/>
    <s v="THERGAON"/>
    <m/>
    <m/>
    <m/>
    <n v="5116"/>
    <n v="9994"/>
    <n v="26"/>
    <n v="25"/>
    <s v="STABLE"/>
    <m/>
    <m/>
    <m/>
    <m/>
    <s v="REGULAR"/>
    <s v="MH14LR3380"/>
    <s v="HONDA ACTIVA 6G DLX LTD ED"/>
    <d v="2024-06-24T00:00:00"/>
    <n v="24"/>
    <x v="0"/>
    <x v="0"/>
    <m/>
    <m/>
    <m/>
    <m/>
    <m/>
    <m/>
    <m/>
    <n v="1"/>
    <m/>
    <m/>
    <m/>
    <m/>
    <m/>
    <m/>
    <m/>
    <m/>
    <m/>
    <m/>
    <m/>
    <m/>
    <m/>
    <m/>
    <m/>
    <m/>
    <m/>
    <m/>
    <m/>
    <m/>
    <m/>
    <m/>
    <m/>
    <m/>
    <m/>
    <m/>
    <m/>
    <m/>
    <m/>
    <n v="1"/>
    <m/>
    <m/>
    <m/>
    <m/>
    <m/>
    <m/>
    <m/>
    <m/>
    <m/>
    <m/>
    <m/>
    <m/>
    <m/>
    <m/>
    <m/>
    <m/>
    <m/>
    <m/>
    <m/>
    <m/>
    <m/>
    <m/>
    <m/>
    <m/>
    <m/>
    <m/>
    <m/>
    <m/>
    <m/>
    <m/>
    <m/>
    <m/>
    <m/>
    <m/>
    <m/>
    <m/>
    <m/>
    <m/>
    <m/>
    <m/>
    <m/>
    <m/>
    <m/>
    <m/>
    <m/>
    <m/>
    <m/>
    <m/>
    <m/>
    <m/>
    <m/>
    <m/>
    <m/>
    <m/>
    <m/>
    <m/>
    <x v="3"/>
    <x v="0"/>
    <s v="ZBHT0011"/>
    <s v="G6i8Ra9ChNm"/>
    <s v="Allocated"/>
    <s v="No Such Person (NC_NSP)"/>
    <s v="Visit cm residence address nobody knows cm in this area "/>
    <d v="2026-07-03T00:00:00"/>
    <m/>
    <m/>
    <m/>
    <m/>
    <m/>
    <n v="5244"/>
    <n v="10238"/>
  </r>
  <r>
    <n v="94397306"/>
    <s v="ASHUTOSH CHANDRAKANT WALUNJ"/>
    <s v="ONLINE"/>
    <x v="19"/>
    <n v="5320"/>
    <m/>
    <m/>
    <m/>
    <n v="5074"/>
    <n v="10068"/>
    <n v="5235"/>
    <n v="9822"/>
    <x v="1"/>
    <x v="0"/>
    <x v="0"/>
    <x v="8"/>
    <n v="9890.7800000000007"/>
    <n v="241"/>
    <n v="0"/>
    <n v="6295"/>
    <s v="04.06.26"/>
    <n v="4.9228428872919151E-2"/>
    <n v="1.8389953455965231E-3"/>
    <x v="0"/>
    <s v="PTP"/>
    <s v="PAID"/>
    <s v="PTP"/>
    <m/>
    <n v="24"/>
    <s v="CAVA"/>
    <m/>
    <s v="-"/>
    <m/>
    <s v="LONAVALA"/>
    <m/>
    <m/>
    <m/>
    <n v="10068"/>
    <n v="9890.7800000000007"/>
    <n v="58"/>
    <n v="56"/>
    <s v="STABLE"/>
    <m/>
    <m/>
    <m/>
    <m/>
    <s v="REGULAR"/>
    <s v="MH14HV8916"/>
    <s v="JAWA 42"/>
    <d v="2019-10-10T00:00:00"/>
    <n v="80"/>
    <x v="0"/>
    <x v="1"/>
    <m/>
    <m/>
    <m/>
    <m/>
    <m/>
    <m/>
    <m/>
    <m/>
    <m/>
    <m/>
    <m/>
    <m/>
    <m/>
    <m/>
    <m/>
    <m/>
    <m/>
    <m/>
    <m/>
    <n v="1"/>
    <m/>
    <m/>
    <n v="1"/>
    <m/>
    <m/>
    <n v="1"/>
    <m/>
    <m/>
    <m/>
    <m/>
    <m/>
    <m/>
    <m/>
    <m/>
    <m/>
    <m/>
    <m/>
    <n v="1"/>
    <m/>
    <m/>
    <m/>
    <m/>
    <m/>
    <m/>
    <m/>
    <m/>
    <m/>
    <m/>
    <m/>
    <m/>
    <m/>
    <m/>
    <m/>
    <m/>
    <m/>
    <m/>
    <m/>
    <m/>
    <m/>
    <m/>
    <m/>
    <m/>
    <m/>
    <m/>
    <m/>
    <m/>
    <m/>
    <m/>
    <m/>
    <m/>
    <m/>
    <m/>
    <m/>
    <m/>
    <m/>
    <m/>
    <m/>
    <m/>
    <m/>
    <m/>
    <m/>
    <m/>
    <n v="1"/>
    <m/>
    <m/>
    <m/>
    <m/>
    <m/>
    <m/>
    <m/>
    <m/>
    <m/>
    <m/>
    <m/>
    <x v="9"/>
    <x v="0"/>
    <s v="ZBHT0013"/>
    <s v="BPXyTM7u69"/>
    <s v="Allocated"/>
    <s v="Promise To Pay (PTP)"/>
    <s v="Ptp"/>
    <d v="2026-07-10T00:00:00"/>
    <m/>
    <m/>
    <m/>
    <m/>
    <m/>
    <n v="5235"/>
    <n v="15142"/>
  </r>
  <r>
    <n v="458739499"/>
    <s v="MARUTI EKNATH NIGHUL"/>
    <m/>
    <x v="2"/>
    <m/>
    <m/>
    <m/>
    <m/>
    <n v="3402"/>
    <n v="6796"/>
    <n v="3535"/>
    <n v="10198"/>
    <x v="1"/>
    <x v="1"/>
    <x v="1"/>
    <x v="9"/>
    <n v="9816"/>
    <n v="141"/>
    <n v="0"/>
    <n v="5843"/>
    <s v="22.06.26"/>
    <n v="1.4899028573015789E-2"/>
    <n v="1.8250914803863265E-3"/>
    <x v="0"/>
    <s v="PTP"/>
    <s v="BPTP"/>
    <s v="PTP"/>
    <m/>
    <n v="27"/>
    <s v="CAVA"/>
    <m/>
    <s v="-"/>
    <m/>
    <s v="TALEGAON DHAMDHERE"/>
    <m/>
    <m/>
    <m/>
    <n v="6796"/>
    <n v="9816"/>
    <n v="57"/>
    <n v="86"/>
    <s v="FLOW"/>
    <m/>
    <m/>
    <m/>
    <m/>
    <s v="REGULAR"/>
    <s v="MH12VY2350"/>
    <s v="SPLENDOR PLUS I3S BS6 FI DRUM SELF"/>
    <d v="2023-06-27T00:00:00"/>
    <n v="36"/>
    <x v="0"/>
    <x v="0"/>
    <m/>
    <m/>
    <m/>
    <m/>
    <m/>
    <m/>
    <m/>
    <n v="1"/>
    <m/>
    <m/>
    <m/>
    <m/>
    <m/>
    <m/>
    <m/>
    <m/>
    <m/>
    <m/>
    <m/>
    <m/>
    <m/>
    <m/>
    <m/>
    <m/>
    <m/>
    <m/>
    <m/>
    <m/>
    <m/>
    <m/>
    <m/>
    <m/>
    <m/>
    <m/>
    <m/>
    <m/>
    <m/>
    <m/>
    <m/>
    <m/>
    <m/>
    <m/>
    <m/>
    <m/>
    <m/>
    <m/>
    <m/>
    <m/>
    <m/>
    <m/>
    <m/>
    <m/>
    <m/>
    <m/>
    <m/>
    <m/>
    <m/>
    <m/>
    <m/>
    <m/>
    <m/>
    <m/>
    <m/>
    <m/>
    <m/>
    <m/>
    <m/>
    <m/>
    <m/>
    <m/>
    <m/>
    <m/>
    <m/>
    <m/>
    <m/>
    <m/>
    <m/>
    <m/>
    <m/>
    <m/>
    <m/>
    <m/>
    <m/>
    <m/>
    <m/>
    <m/>
    <m/>
    <m/>
    <m/>
    <m/>
    <m/>
    <m/>
    <m/>
    <m/>
    <x v="0"/>
    <x v="0"/>
    <s v="ZBHT0024"/>
    <s v="B64gVtGYSz"/>
    <s v="Allocated"/>
    <s v="Left Message (LMCB)"/>
    <s v="Meet wife "/>
    <d v="2026-07-03T00:00:00"/>
    <m/>
    <m/>
    <m/>
    <m/>
    <m/>
    <n v="3535"/>
    <n v="10198"/>
  </r>
  <r>
    <n v="465129513"/>
    <s v="DEVIDAS SOMALA PAWAR"/>
    <m/>
    <x v="2"/>
    <m/>
    <m/>
    <m/>
    <s v="BANK STABLE 13"/>
    <n v="5315"/>
    <n v="4274"/>
    <n v="4365"/>
    <n v="9589"/>
    <x v="0"/>
    <x v="0"/>
    <x v="1"/>
    <x v="11"/>
    <n v="9498"/>
    <n v="91"/>
    <n v="0"/>
    <n v="3209.01"/>
    <s v="-"/>
    <n v="7.6048132911446875E-3"/>
    <n v="5.0025689703283281E-4"/>
    <x v="0"/>
    <s v="PAID"/>
    <s v="-"/>
    <s v="PAID"/>
    <m/>
    <m/>
    <m/>
    <m/>
    <s v="-"/>
    <m/>
    <s v="SAVARDHARI"/>
    <m/>
    <m/>
    <m/>
    <n v="7574.01"/>
    <n v="9498"/>
    <n v="26"/>
    <n v="25"/>
    <s v="STABLE"/>
    <m/>
    <m/>
    <m/>
    <m/>
    <s v="REGULAR"/>
    <s v="MH29CH2928"/>
    <s v="SPLENDOR PLUS I3S BS6 FI DRUM SELF"/>
    <d v="2025-01-04T00:00:00"/>
    <n v="18"/>
    <x v="1"/>
    <x v="0"/>
    <m/>
    <m/>
    <m/>
    <m/>
    <m/>
    <m/>
    <m/>
    <m/>
    <m/>
    <m/>
    <m/>
    <m/>
    <m/>
    <m/>
    <m/>
    <m/>
    <m/>
    <m/>
    <m/>
    <m/>
    <m/>
    <m/>
    <m/>
    <m/>
    <m/>
    <m/>
    <m/>
    <m/>
    <m/>
    <m/>
    <m/>
    <m/>
    <m/>
    <m/>
    <m/>
    <m/>
    <m/>
    <m/>
    <m/>
    <m/>
    <m/>
    <m/>
    <m/>
    <m/>
    <m/>
    <m/>
    <m/>
    <m/>
    <m/>
    <m/>
    <m/>
    <m/>
    <m/>
    <m/>
    <m/>
    <m/>
    <m/>
    <m/>
    <m/>
    <m/>
    <m/>
    <m/>
    <m/>
    <m/>
    <m/>
    <m/>
    <m/>
    <m/>
    <m/>
    <m/>
    <m/>
    <m/>
    <m/>
    <m/>
    <m/>
    <m/>
    <m/>
    <m/>
    <m/>
    <m/>
    <m/>
    <m/>
    <m/>
    <m/>
    <m/>
    <m/>
    <m/>
    <m/>
    <m/>
    <m/>
    <m/>
    <m/>
    <m/>
    <m/>
    <x v="5"/>
    <x v="1"/>
    <s v="ZBHT0010"/>
    <m/>
    <m/>
    <m/>
    <m/>
    <m/>
    <m/>
    <m/>
    <m/>
    <m/>
    <m/>
    <n v="4365"/>
    <n v="9589"/>
  </r>
  <r>
    <n v="458385778"/>
    <s v="PRADNYA TUSHAR BHOSALE"/>
    <s v="ONLINE"/>
    <x v="23"/>
    <n v="9802"/>
    <m/>
    <m/>
    <m/>
    <n v="3199"/>
    <n v="9480"/>
    <n v="3404"/>
    <n v="2877"/>
    <x v="3"/>
    <x v="2"/>
    <x v="0"/>
    <x v="12"/>
    <n v="9262"/>
    <n v="322"/>
    <n v="0"/>
    <n v="0"/>
    <s v="FLOW"/>
    <n v="5.6834638325028844E-2"/>
    <n v="2.966368304525692E-3"/>
    <x v="2"/>
    <s v="PAID"/>
    <s v="PTP"/>
    <s v="PAID"/>
    <m/>
    <m/>
    <s v="CAVA"/>
    <m/>
    <s v="ELG"/>
    <m/>
    <s v="MAAN"/>
    <m/>
    <m/>
    <m/>
    <n v="9480"/>
    <n v="9262"/>
    <n v="87"/>
    <n v="0"/>
    <s v="RB"/>
    <m/>
    <m/>
    <m/>
    <m/>
    <s v="REGULAR"/>
    <s v="MH14KV9244"/>
    <s v="SPLENDOR PLUS DRS CAST FI BLACK"/>
    <d v="2023-06-03T00:00:00"/>
    <n v="36"/>
    <x v="0"/>
    <x v="0"/>
    <m/>
    <n v="1"/>
    <m/>
    <m/>
    <m/>
    <m/>
    <m/>
    <m/>
    <m/>
    <m/>
    <m/>
    <m/>
    <m/>
    <m/>
    <m/>
    <m/>
    <m/>
    <m/>
    <m/>
    <m/>
    <m/>
    <m/>
    <m/>
    <m/>
    <m/>
    <m/>
    <m/>
    <m/>
    <m/>
    <m/>
    <m/>
    <m/>
    <m/>
    <m/>
    <m/>
    <m/>
    <m/>
    <m/>
    <m/>
    <m/>
    <m/>
    <m/>
    <m/>
    <m/>
    <m/>
    <m/>
    <m/>
    <m/>
    <m/>
    <m/>
    <m/>
    <m/>
    <m/>
    <m/>
    <m/>
    <m/>
    <m/>
    <m/>
    <m/>
    <m/>
    <m/>
    <m/>
    <m/>
    <m/>
    <m/>
    <m/>
    <m/>
    <m/>
    <m/>
    <m/>
    <m/>
    <m/>
    <m/>
    <m/>
    <m/>
    <m/>
    <m/>
    <m/>
    <m/>
    <m/>
    <m/>
    <m/>
    <m/>
    <m/>
    <m/>
    <m/>
    <m/>
    <m/>
    <m/>
    <m/>
    <m/>
    <m/>
    <m/>
    <m/>
    <x v="0"/>
    <x v="0"/>
    <s v="DUWT0030"/>
    <s v="G6YGObES4Egc"/>
    <s v="Allocated"/>
    <s v="Left Message (LMCB)"/>
    <s v="Visit on customer residence address left message to cm husband "/>
    <d v="2026-07-02T00:00:00"/>
    <m/>
    <m/>
    <m/>
    <m/>
    <m/>
    <n v="3404"/>
    <n v="12679"/>
  </r>
  <r>
    <n v="460840197"/>
    <s v="VENILA SURALI PERISWAMI"/>
    <s v="ONLINE"/>
    <x v="27"/>
    <n v="3730"/>
    <m/>
    <m/>
    <s v="BANK STABLE 08"/>
    <n v="3730"/>
    <n v="9392"/>
    <n v="2377"/>
    <n v="9392"/>
    <x v="3"/>
    <x v="0"/>
    <x v="0"/>
    <x v="14"/>
    <n v="9213"/>
    <n v="445"/>
    <n v="0"/>
    <n v="6300"/>
    <s v="10.06.26"/>
    <n v="4.4600757142995461E-2"/>
    <n v="2.9506749286973876E-3"/>
    <x v="0"/>
    <s v="PAID"/>
    <s v="PAID"/>
    <s v="PAID"/>
    <m/>
    <m/>
    <m/>
    <m/>
    <s v="ELG"/>
    <m/>
    <s v="DEHU"/>
    <m/>
    <m/>
    <m/>
    <n v="9392"/>
    <n v="9213"/>
    <n v="87"/>
    <n v="86"/>
    <s v="STABLE"/>
    <m/>
    <m/>
    <m/>
    <m/>
    <s v="NPA"/>
    <s v="MH14LG0472"/>
    <s v="ACCESS SPL ED DISC CBS BT BSVI"/>
    <d v="2023-11-22T00:00:00"/>
    <n v="30"/>
    <x v="0"/>
    <x v="1"/>
    <m/>
    <m/>
    <m/>
    <m/>
    <m/>
    <m/>
    <m/>
    <m/>
    <m/>
    <m/>
    <n v="1"/>
    <m/>
    <m/>
    <m/>
    <m/>
    <m/>
    <m/>
    <m/>
    <m/>
    <m/>
    <m/>
    <m/>
    <m/>
    <m/>
    <m/>
    <m/>
    <m/>
    <m/>
    <m/>
    <m/>
    <m/>
    <m/>
    <m/>
    <m/>
    <m/>
    <m/>
    <m/>
    <n v="1"/>
    <m/>
    <m/>
    <m/>
    <m/>
    <m/>
    <m/>
    <m/>
    <m/>
    <m/>
    <m/>
    <m/>
    <m/>
    <m/>
    <m/>
    <m/>
    <m/>
    <m/>
    <m/>
    <m/>
    <m/>
    <m/>
    <m/>
    <m/>
    <m/>
    <m/>
    <m/>
    <n v="1"/>
    <m/>
    <m/>
    <m/>
    <m/>
    <m/>
    <m/>
    <m/>
    <m/>
    <m/>
    <m/>
    <m/>
    <m/>
    <m/>
    <m/>
    <m/>
    <m/>
    <m/>
    <m/>
    <m/>
    <m/>
    <m/>
    <m/>
    <m/>
    <m/>
    <m/>
    <m/>
    <m/>
    <m/>
    <m/>
    <x v="1"/>
    <x v="0"/>
    <s v="DUWT0027"/>
    <s v="APL8eR_rpEM7"/>
    <s v="Allocated"/>
    <s v="Left Message (LMCB)"/>
    <s v="Visited to Customers residence address and Left massage with her Son "/>
    <d v="2026-07-04T00:00:00"/>
    <m/>
    <m/>
    <m/>
    <m/>
    <m/>
    <n v="2377"/>
    <n v="13122"/>
  </r>
  <r>
    <n v="465718124"/>
    <s v="AJAY MOHAN SHINDE"/>
    <m/>
    <x v="2"/>
    <m/>
    <m/>
    <m/>
    <m/>
    <n v="2406"/>
    <n v="2399"/>
    <n v="2468"/>
    <n v="4805"/>
    <x v="0"/>
    <x v="1"/>
    <x v="1"/>
    <x v="2"/>
    <n v="9169"/>
    <n v="69"/>
    <n v="0"/>
    <n v="3600"/>
    <s v="24.06.26"/>
    <n v="9.9069524418525425E-3"/>
    <n v="4.8292856273889697E-4"/>
    <x v="0"/>
    <s v="PTP"/>
    <s v="PTP"/>
    <s v="PTP"/>
    <m/>
    <n v="31"/>
    <s v="CAVA"/>
    <m/>
    <s v="-"/>
    <m/>
    <s v="DAPODI"/>
    <m/>
    <m/>
    <m/>
    <n v="2399"/>
    <n v="9169"/>
    <n v="25"/>
    <n v="54"/>
    <s v="FLOW"/>
    <m/>
    <m/>
    <m/>
    <m/>
    <s v="REGULAR"/>
    <s v="MH14LT6945"/>
    <s v="AMPERE MAGNUS EX"/>
    <d v="2025-03-17T00:00:00"/>
    <n v="18"/>
    <x v="0"/>
    <x v="1"/>
    <m/>
    <m/>
    <m/>
    <m/>
    <m/>
    <m/>
    <m/>
    <m/>
    <m/>
    <m/>
    <n v="1"/>
    <m/>
    <m/>
    <m/>
    <m/>
    <m/>
    <m/>
    <m/>
    <m/>
    <m/>
    <m/>
    <m/>
    <m/>
    <m/>
    <m/>
    <m/>
    <m/>
    <m/>
    <m/>
    <m/>
    <m/>
    <m/>
    <m/>
    <m/>
    <m/>
    <m/>
    <m/>
    <m/>
    <m/>
    <m/>
    <m/>
    <m/>
    <m/>
    <m/>
    <m/>
    <m/>
    <m/>
    <m/>
    <m/>
    <m/>
    <m/>
    <m/>
    <m/>
    <m/>
    <m/>
    <m/>
    <m/>
    <m/>
    <m/>
    <m/>
    <m/>
    <m/>
    <m/>
    <m/>
    <m/>
    <m/>
    <m/>
    <m/>
    <m/>
    <m/>
    <m/>
    <m/>
    <m/>
    <m/>
    <m/>
    <m/>
    <m/>
    <m/>
    <m/>
    <m/>
    <m/>
    <m/>
    <m/>
    <m/>
    <m/>
    <m/>
    <m/>
    <m/>
    <m/>
    <m/>
    <m/>
    <m/>
    <m/>
    <m/>
    <x v="0"/>
    <x v="0"/>
    <s v="ZBHT0009"/>
    <s v="B6y4fcihuc"/>
    <s v="Allocated"/>
    <s v="Promise To Pay (PTP)"/>
    <s v="Customer promise pay online 2500 on 09/07"/>
    <d v="2026-07-09T00:00:00"/>
    <m/>
    <m/>
    <m/>
    <m/>
    <m/>
    <n v="2468"/>
    <n v="4805"/>
  </r>
  <r>
    <n v="464721019"/>
    <s v="MARJEENA BABU SHAIKH"/>
    <m/>
    <x v="2"/>
    <m/>
    <m/>
    <m/>
    <m/>
    <n v="9546"/>
    <n v="9069"/>
    <n v="9499"/>
    <n v="18615"/>
    <x v="1"/>
    <x v="1"/>
    <x v="1"/>
    <x v="15"/>
    <n v="9069"/>
    <n v="430"/>
    <n v="0"/>
    <n v="1350"/>
    <s v="08.06.26"/>
    <n v="8.2271487745004646E-2"/>
    <n v="1.6862015724962911E-3"/>
    <x v="1"/>
    <s v="NC"/>
    <s v="PAID"/>
    <s v="NC"/>
    <s v="Add not found"/>
    <m/>
    <s v="CNAVNA"/>
    <m/>
    <s v="-"/>
    <m/>
    <s v="KALEWADI"/>
    <m/>
    <m/>
    <m/>
    <n v="9069"/>
    <n v="9069"/>
    <n v="57"/>
    <n v="86"/>
    <s v="FLOW"/>
    <m/>
    <m/>
    <m/>
    <m/>
    <s v="REGULAR"/>
    <s v="MH14MA7120"/>
    <s v="PIAGGIO VESPA SXL 149 ABS RACING 60"/>
    <d v="2024-11-19T00:00:00"/>
    <n v="18"/>
    <x v="0"/>
    <x v="0"/>
    <m/>
    <m/>
    <m/>
    <m/>
    <m/>
    <m/>
    <m/>
    <n v="1"/>
    <m/>
    <m/>
    <m/>
    <m/>
    <m/>
    <m/>
    <m/>
    <m/>
    <m/>
    <m/>
    <m/>
    <m/>
    <m/>
    <m/>
    <m/>
    <m/>
    <m/>
    <m/>
    <m/>
    <m/>
    <m/>
    <m/>
    <m/>
    <n v="1"/>
    <m/>
    <m/>
    <m/>
    <m/>
    <m/>
    <m/>
    <m/>
    <m/>
    <m/>
    <m/>
    <m/>
    <m/>
    <m/>
    <m/>
    <m/>
    <m/>
    <m/>
    <m/>
    <m/>
    <m/>
    <m/>
    <m/>
    <m/>
    <m/>
    <m/>
    <m/>
    <m/>
    <m/>
    <m/>
    <m/>
    <m/>
    <m/>
    <m/>
    <m/>
    <m/>
    <m/>
    <m/>
    <m/>
    <m/>
    <m/>
    <m/>
    <m/>
    <m/>
    <m/>
    <m/>
    <m/>
    <m/>
    <m/>
    <m/>
    <m/>
    <m/>
    <m/>
    <m/>
    <m/>
    <m/>
    <m/>
    <m/>
    <m/>
    <m/>
    <m/>
    <m/>
    <m/>
    <x v="3"/>
    <x v="0"/>
    <s v="ZBHT0015"/>
    <s v="A6CvCikTVm"/>
    <s v="Allocated"/>
    <s v="No Such Person (NC_NSP)"/>
    <s v="Visited at customer given address but no buddy know customer this areas."/>
    <d v="2026-07-03T00:00:00"/>
    <m/>
    <m/>
    <m/>
    <s v="DID"/>
    <m/>
    <n v="9499"/>
    <n v="18615"/>
  </r>
  <r>
    <n v="462843811"/>
    <s v="SHASHIKALA BHARAT GADDALE"/>
    <m/>
    <x v="2"/>
    <m/>
    <m/>
    <m/>
    <m/>
    <n v="4000"/>
    <n v="9231"/>
    <n v="-2144"/>
    <n v="13231"/>
    <x v="2"/>
    <x v="1"/>
    <x v="1"/>
    <x v="15"/>
    <n v="9034"/>
    <n v="625"/>
    <n v="0"/>
    <n v="3150"/>
    <s v="FLOW"/>
    <n v="4.4697104632983042E-2"/>
    <n v="3.4803887069469091E-3"/>
    <x v="1"/>
    <s v="NC"/>
    <s v="NC"/>
    <s v="NC"/>
    <s v="Shifted"/>
    <m/>
    <s v="CNAVNA"/>
    <m/>
    <s v="-"/>
    <m/>
    <s v="PIMPARI"/>
    <m/>
    <m/>
    <m/>
    <n v="13006"/>
    <n v="9034"/>
    <n v="118"/>
    <n v="147"/>
    <s v="FLOW"/>
    <m/>
    <m/>
    <m/>
    <m/>
    <s v="-"/>
    <m/>
    <s v="JUPITER BASIC"/>
    <d v="2024-05-09T00:00:00"/>
    <n v="24"/>
    <x v="2"/>
    <x v="0"/>
    <m/>
    <m/>
    <m/>
    <m/>
    <m/>
    <m/>
    <m/>
    <m/>
    <m/>
    <m/>
    <m/>
    <m/>
    <m/>
    <m/>
    <m/>
    <m/>
    <m/>
    <m/>
    <m/>
    <m/>
    <m/>
    <m/>
    <m/>
    <m/>
    <m/>
    <m/>
    <m/>
    <m/>
    <m/>
    <m/>
    <m/>
    <m/>
    <m/>
    <m/>
    <m/>
    <m/>
    <m/>
    <m/>
    <m/>
    <m/>
    <m/>
    <m/>
    <m/>
    <m/>
    <m/>
    <m/>
    <m/>
    <m/>
    <m/>
    <m/>
    <m/>
    <m/>
    <m/>
    <m/>
    <m/>
    <m/>
    <m/>
    <m/>
    <m/>
    <m/>
    <m/>
    <m/>
    <m/>
    <m/>
    <m/>
    <m/>
    <m/>
    <m/>
    <m/>
    <m/>
    <m/>
    <m/>
    <m/>
    <m/>
    <m/>
    <m/>
    <m/>
    <m/>
    <m/>
    <m/>
    <m/>
    <m/>
    <m/>
    <m/>
    <m/>
    <m/>
    <m/>
    <m/>
    <m/>
    <m/>
    <m/>
    <n v="1"/>
    <m/>
    <m/>
    <x v="0"/>
    <x v="0"/>
    <s v="ZBHT0015"/>
    <e v="#N/A"/>
    <s v="Allocated"/>
    <e v="#N/A"/>
    <e v="#N/A"/>
    <e v="#N/A"/>
    <m/>
    <m/>
    <m/>
    <m/>
    <m/>
    <n v="-2144"/>
    <n v="13231"/>
  </r>
  <r>
    <n v="458751236"/>
    <s v="GANESH PRAKASH MUNDHE"/>
    <s v="ONLINE"/>
    <x v="8"/>
    <n v="4758"/>
    <m/>
    <m/>
    <m/>
    <n v="4655"/>
    <n v="4414"/>
    <n v="4505"/>
    <n v="4311"/>
    <x v="0"/>
    <x v="0"/>
    <x v="0"/>
    <x v="13"/>
    <n v="9006"/>
    <n v="91"/>
    <n v="0"/>
    <n v="6750"/>
    <s v="10.06.26"/>
    <n v="7.7612704898165725E-3"/>
    <n v="4.7434340015557925E-4"/>
    <x v="0"/>
    <s v="PAID"/>
    <s v="PAID"/>
    <s v="PAID"/>
    <m/>
    <m/>
    <m/>
    <m/>
    <s v="-"/>
    <m/>
    <s v="KATRAJ"/>
    <m/>
    <m/>
    <m/>
    <n v="4414"/>
    <n v="9006"/>
    <n v="26"/>
    <n v="25"/>
    <s v="STABLE"/>
    <m/>
    <m/>
    <m/>
    <m/>
    <s v="REGULAR"/>
    <s v="MH12VR3785"/>
    <s v="PIAGGIO APRILIA SR 125 CBS"/>
    <d v="2023-06-28T00:00:00"/>
    <n v="36"/>
    <x v="0"/>
    <x v="1"/>
    <m/>
    <m/>
    <m/>
    <m/>
    <m/>
    <m/>
    <m/>
    <m/>
    <m/>
    <m/>
    <n v="1"/>
    <m/>
    <m/>
    <m/>
    <m/>
    <m/>
    <m/>
    <m/>
    <m/>
    <m/>
    <m/>
    <m/>
    <m/>
    <m/>
    <m/>
    <m/>
    <m/>
    <m/>
    <m/>
    <m/>
    <m/>
    <m/>
    <m/>
    <m/>
    <m/>
    <m/>
    <m/>
    <m/>
    <m/>
    <m/>
    <m/>
    <m/>
    <m/>
    <m/>
    <m/>
    <m/>
    <m/>
    <m/>
    <m/>
    <m/>
    <m/>
    <m/>
    <m/>
    <m/>
    <m/>
    <m/>
    <m/>
    <m/>
    <m/>
    <m/>
    <m/>
    <m/>
    <m/>
    <m/>
    <m/>
    <m/>
    <m/>
    <m/>
    <m/>
    <m/>
    <m/>
    <m/>
    <m/>
    <m/>
    <m/>
    <m/>
    <m/>
    <m/>
    <m/>
    <m/>
    <m/>
    <m/>
    <m/>
    <m/>
    <m/>
    <m/>
    <m/>
    <m/>
    <m/>
    <m/>
    <m/>
    <m/>
    <m/>
    <m/>
    <x v="0"/>
    <x v="0"/>
    <s v="DUWT0031"/>
    <s v="GPyAxcPSsEI7"/>
    <s v="Allocated"/>
    <s v="Promise To Pay (PTP)"/>
    <s v="Customer ptp on 16 jully "/>
    <d v="2026-07-13T00:00:00"/>
    <m/>
    <m/>
    <m/>
    <m/>
    <m/>
    <n v="4505"/>
    <n v="9069"/>
  </r>
  <r>
    <n v="459188219"/>
    <s v="PRAVIN MACHINDRA AALHAT"/>
    <m/>
    <x v="2"/>
    <m/>
    <m/>
    <m/>
    <s v="BANK STABLE 31"/>
    <n v="3107"/>
    <n v="3041"/>
    <n v="3151"/>
    <n v="6148"/>
    <x v="0"/>
    <x v="0"/>
    <x v="1"/>
    <x v="11"/>
    <n v="8993"/>
    <n v="110"/>
    <n v="0"/>
    <n v="5811"/>
    <s v="13.06.26 17.06.26"/>
    <n v="7.2004723023019771E-3"/>
    <n v="4.7365869393727788E-4"/>
    <x v="0"/>
    <s v="NC"/>
    <s v="PAID"/>
    <s v="NC"/>
    <m/>
    <m/>
    <s v="CNAVNA"/>
    <m/>
    <s v="-"/>
    <m/>
    <s v="KOYALI"/>
    <m/>
    <m/>
    <m/>
    <n v="8962"/>
    <n v="8993"/>
    <n v="26"/>
    <n v="55"/>
    <s v="FLOW"/>
    <m/>
    <m/>
    <m/>
    <m/>
    <s v="REGULAR"/>
    <s v="MH14KY4469"/>
    <s v="HONDA SP 125 BS VI DRUM"/>
    <d v="2023-07-31T00:00:00"/>
    <n v="36"/>
    <x v="1"/>
    <x v="0"/>
    <m/>
    <m/>
    <m/>
    <m/>
    <m/>
    <m/>
    <m/>
    <m/>
    <m/>
    <m/>
    <m/>
    <m/>
    <m/>
    <m/>
    <m/>
    <m/>
    <m/>
    <m/>
    <m/>
    <m/>
    <m/>
    <m/>
    <m/>
    <m/>
    <m/>
    <m/>
    <m/>
    <m/>
    <m/>
    <m/>
    <m/>
    <m/>
    <m/>
    <m/>
    <m/>
    <m/>
    <m/>
    <m/>
    <m/>
    <m/>
    <m/>
    <m/>
    <m/>
    <m/>
    <m/>
    <m/>
    <m/>
    <m/>
    <m/>
    <m/>
    <m/>
    <m/>
    <m/>
    <m/>
    <m/>
    <m/>
    <m/>
    <m/>
    <m/>
    <m/>
    <m/>
    <m/>
    <m/>
    <m/>
    <m/>
    <m/>
    <m/>
    <m/>
    <m/>
    <m/>
    <m/>
    <m/>
    <m/>
    <m/>
    <m/>
    <m/>
    <m/>
    <m/>
    <m/>
    <m/>
    <m/>
    <m/>
    <m/>
    <m/>
    <m/>
    <m/>
    <m/>
    <m/>
    <m/>
    <m/>
    <m/>
    <m/>
    <m/>
    <m/>
    <x v="5"/>
    <x v="1"/>
    <s v="DUWT0017"/>
    <m/>
    <m/>
    <m/>
    <m/>
    <m/>
    <m/>
    <m/>
    <m/>
    <m/>
    <m/>
    <n v="3151"/>
    <n v="6148"/>
  </r>
  <r>
    <n v="131649644"/>
    <s v="ROHIT SANJAY PAWAR"/>
    <m/>
    <x v="2"/>
    <m/>
    <m/>
    <m/>
    <m/>
    <n v="5981"/>
    <n v="2981"/>
    <n v="2981"/>
    <n v="8962"/>
    <x v="0"/>
    <x v="1"/>
    <x v="1"/>
    <x v="16"/>
    <n v="8883.6200000000008"/>
    <n v="0"/>
    <n v="0"/>
    <n v="900"/>
    <s v="-"/>
    <n v="1.9247489756946502E-2"/>
    <n v="4.6789768115590799E-4"/>
    <x v="1"/>
    <s v="NC"/>
    <s v="-"/>
    <s v="NC"/>
    <s v="Door lock"/>
    <m/>
    <s v="CAVNA"/>
    <m/>
    <s v="-"/>
    <m/>
    <s v="GOKHLE NAGAR"/>
    <m/>
    <m/>
    <m/>
    <n v="3881"/>
    <n v="8883.6200000000008"/>
    <n v="25"/>
    <n v="54"/>
    <s v="FLOW"/>
    <m/>
    <m/>
    <m/>
    <m/>
    <s v="REGULAR"/>
    <s v="MH12UP1516"/>
    <s v="CLASSIC 350 DARK GUNMETAL GREY"/>
    <d v="2022-06-30T00:00:00"/>
    <n v="48"/>
    <x v="1"/>
    <x v="1"/>
    <m/>
    <m/>
    <m/>
    <m/>
    <m/>
    <m/>
    <m/>
    <m/>
    <m/>
    <m/>
    <m/>
    <m/>
    <m/>
    <m/>
    <m/>
    <m/>
    <m/>
    <m/>
    <m/>
    <m/>
    <m/>
    <m/>
    <m/>
    <m/>
    <m/>
    <m/>
    <m/>
    <m/>
    <m/>
    <m/>
    <m/>
    <m/>
    <m/>
    <m/>
    <m/>
    <m/>
    <m/>
    <n v="1"/>
    <m/>
    <m/>
    <m/>
    <m/>
    <m/>
    <m/>
    <m/>
    <m/>
    <m/>
    <m/>
    <m/>
    <m/>
    <m/>
    <m/>
    <m/>
    <m/>
    <m/>
    <m/>
    <m/>
    <m/>
    <m/>
    <m/>
    <m/>
    <m/>
    <m/>
    <m/>
    <m/>
    <m/>
    <m/>
    <m/>
    <m/>
    <m/>
    <m/>
    <m/>
    <m/>
    <m/>
    <m/>
    <m/>
    <m/>
    <m/>
    <m/>
    <m/>
    <m/>
    <m/>
    <m/>
    <m/>
    <m/>
    <n v="1"/>
    <m/>
    <m/>
    <m/>
    <m/>
    <m/>
    <m/>
    <m/>
    <m/>
    <x v="3"/>
    <x v="0"/>
    <s v="DUWT0014"/>
    <m/>
    <m/>
    <m/>
    <m/>
    <m/>
    <m/>
    <m/>
    <m/>
    <m/>
    <m/>
    <n v="2981"/>
    <n v="8962"/>
  </r>
  <r>
    <n v="458430421"/>
    <s v="SACHIN DHONDIBA BORATE"/>
    <s v="ONLINE"/>
    <x v="24"/>
    <n v="3200"/>
    <m/>
    <m/>
    <s v="BANK STABLE 08"/>
    <n v="3038"/>
    <n v="9072"/>
    <n v="3472"/>
    <n v="8910"/>
    <x v="3"/>
    <x v="0"/>
    <x v="0"/>
    <x v="2"/>
    <n v="8792.25"/>
    <n v="476"/>
    <n v="0"/>
    <n v="6750"/>
    <s v="03.06.26"/>
    <n v="2.5555501718974267E-2"/>
    <n v="2.8159200740084235E-3"/>
    <x v="0"/>
    <s v="PAID"/>
    <s v="PAID"/>
    <s v="PAID"/>
    <m/>
    <m/>
    <m/>
    <m/>
    <s v="ELG"/>
    <m/>
    <s v="ALANDI DEVACHI "/>
    <m/>
    <m/>
    <m/>
    <n v="9072"/>
    <n v="8792.25"/>
    <n v="87"/>
    <n v="86"/>
    <s v="STABLE"/>
    <m/>
    <m/>
    <m/>
    <m/>
    <s v="REGULAR"/>
    <s v="MH14KX3906"/>
    <s v="SPLENDOR PLUS I3S BS6 FI DRUM SELF"/>
    <d v="2023-06-06T00:00:00"/>
    <n v="36"/>
    <x v="0"/>
    <x v="1"/>
    <m/>
    <n v="1"/>
    <m/>
    <m/>
    <m/>
    <m/>
    <m/>
    <m/>
    <m/>
    <m/>
    <m/>
    <m/>
    <m/>
    <m/>
    <m/>
    <m/>
    <m/>
    <m/>
    <m/>
    <m/>
    <m/>
    <m/>
    <m/>
    <m/>
    <m/>
    <m/>
    <m/>
    <m/>
    <m/>
    <m/>
    <m/>
    <m/>
    <m/>
    <m/>
    <m/>
    <m/>
    <m/>
    <m/>
    <m/>
    <m/>
    <m/>
    <m/>
    <m/>
    <m/>
    <m/>
    <m/>
    <m/>
    <m/>
    <m/>
    <m/>
    <m/>
    <m/>
    <m/>
    <m/>
    <m/>
    <m/>
    <m/>
    <m/>
    <m/>
    <m/>
    <m/>
    <m/>
    <m/>
    <m/>
    <m/>
    <m/>
    <m/>
    <m/>
    <m/>
    <m/>
    <m/>
    <m/>
    <m/>
    <m/>
    <m/>
    <m/>
    <m/>
    <m/>
    <m/>
    <m/>
    <m/>
    <m/>
    <m/>
    <m/>
    <m/>
    <m/>
    <m/>
    <m/>
    <m/>
    <m/>
    <m/>
    <m/>
    <m/>
    <m/>
    <x v="0"/>
    <x v="0"/>
    <s v="ZBHT0009"/>
    <s v="G64A8oJS4Ngm"/>
    <s v="Allocated"/>
    <s v="Promise To Pay (PTP)"/>
    <s v="Customer promise pay online 3300 on 03/07"/>
    <d v="2026-07-03T00:00:00"/>
    <m/>
    <m/>
    <m/>
    <m/>
    <m/>
    <n v="3472"/>
    <n v="12110"/>
  </r>
  <r>
    <n v="458203657"/>
    <s v="SUBHASH PRALHAD HARIMKAR"/>
    <m/>
    <x v="2"/>
    <m/>
    <m/>
    <m/>
    <m/>
    <n v="3038"/>
    <n v="9114"/>
    <n v="3202"/>
    <n v="12152"/>
    <x v="3"/>
    <x v="1"/>
    <x v="1"/>
    <x v="2"/>
    <n v="8792"/>
    <n v="164"/>
    <n v="0"/>
    <n v="1350"/>
    <s v="FLOW"/>
    <n v="2.5554775070456569E-2"/>
    <n v="2.8158400057644016E-3"/>
    <x v="1"/>
    <s v="-"/>
    <s v="NC"/>
    <s v="-"/>
    <m/>
    <m/>
    <m/>
    <m/>
    <s v="ELG"/>
    <m/>
    <s v="ALANDI DEVACHI"/>
    <m/>
    <m/>
    <m/>
    <n v="9114"/>
    <n v="8792"/>
    <n v="87"/>
    <n v="116"/>
    <s v="FLOW"/>
    <m/>
    <m/>
    <m/>
    <m/>
    <s v="REGULAR"/>
    <s v="MH38AF3104"/>
    <s v="SPLENDOR PLUS I3S BS6 FI DRUM SELF"/>
    <d v="2023-05-22T00:00:00"/>
    <n v="36"/>
    <x v="0"/>
    <x v="1"/>
    <m/>
    <n v="1"/>
    <m/>
    <m/>
    <m/>
    <m/>
    <m/>
    <m/>
    <m/>
    <m/>
    <m/>
    <m/>
    <m/>
    <m/>
    <m/>
    <m/>
    <m/>
    <m/>
    <m/>
    <m/>
    <m/>
    <m/>
    <m/>
    <m/>
    <m/>
    <m/>
    <m/>
    <m/>
    <m/>
    <m/>
    <m/>
    <m/>
    <m/>
    <m/>
    <m/>
    <m/>
    <m/>
    <m/>
    <m/>
    <m/>
    <m/>
    <m/>
    <m/>
    <m/>
    <m/>
    <m/>
    <m/>
    <m/>
    <m/>
    <m/>
    <m/>
    <m/>
    <m/>
    <m/>
    <m/>
    <m/>
    <m/>
    <m/>
    <m/>
    <m/>
    <m/>
    <m/>
    <m/>
    <m/>
    <m/>
    <m/>
    <m/>
    <m/>
    <m/>
    <m/>
    <m/>
    <m/>
    <m/>
    <m/>
    <m/>
    <m/>
    <m/>
    <m/>
    <m/>
    <m/>
    <m/>
    <m/>
    <m/>
    <m/>
    <m/>
    <m/>
    <m/>
    <m/>
    <m/>
    <m/>
    <m/>
    <m/>
    <m/>
    <m/>
    <x v="0"/>
    <x v="0"/>
    <s v="ZBHT0009"/>
    <s v="koWL_e1q6b"/>
    <s v="Allocated"/>
    <s v="Address Not Found (NC_ANF)"/>
    <s v="Short address "/>
    <d v="2026-07-01T00:00:00"/>
    <m/>
    <m/>
    <m/>
    <s v="VYMO"/>
    <m/>
    <n v="3202"/>
    <n v="12152"/>
  </r>
  <r>
    <n v="462898516"/>
    <s v="YOGESH SAHEBRAO WALHEKAR"/>
    <m/>
    <x v="2"/>
    <m/>
    <m/>
    <m/>
    <m/>
    <n v="4514"/>
    <n v="8877"/>
    <n v="438"/>
    <n v="13391"/>
    <x v="3"/>
    <x v="1"/>
    <x v="1"/>
    <x v="6"/>
    <n v="8783"/>
    <n v="589"/>
    <n v="0"/>
    <n v="5333.03"/>
    <s v="12.06.26"/>
    <n v="5.4113470951885095E-2"/>
    <n v="2.8129575489796105E-3"/>
    <x v="1"/>
    <s v="BPTP"/>
    <s v="PAID"/>
    <s v="BPTP"/>
    <s v="Financail problem"/>
    <m/>
    <s v="CAVA"/>
    <m/>
    <s v="ELG"/>
    <m/>
    <s v="YERWADA"/>
    <m/>
    <m/>
    <m/>
    <n v="8877"/>
    <n v="8783"/>
    <n v="87"/>
    <n v="116"/>
    <s v="FLOW"/>
    <m/>
    <m/>
    <m/>
    <m/>
    <s v="NPA"/>
    <s v="MH12WV0314"/>
    <s v="HONDA ACTIVA 6G DLX BS VI"/>
    <d v="2024-05-14T00:00:00"/>
    <n v="24"/>
    <x v="0"/>
    <x v="1"/>
    <m/>
    <m/>
    <m/>
    <m/>
    <m/>
    <m/>
    <m/>
    <n v="1"/>
    <m/>
    <m/>
    <m/>
    <m/>
    <m/>
    <m/>
    <m/>
    <m/>
    <m/>
    <m/>
    <m/>
    <m/>
    <m/>
    <m/>
    <m/>
    <m/>
    <m/>
    <m/>
    <m/>
    <m/>
    <m/>
    <m/>
    <m/>
    <m/>
    <m/>
    <m/>
    <m/>
    <m/>
    <m/>
    <m/>
    <m/>
    <m/>
    <m/>
    <m/>
    <m/>
    <m/>
    <m/>
    <m/>
    <m/>
    <m/>
    <m/>
    <m/>
    <m/>
    <m/>
    <m/>
    <m/>
    <m/>
    <m/>
    <m/>
    <m/>
    <m/>
    <m/>
    <m/>
    <m/>
    <m/>
    <m/>
    <m/>
    <m/>
    <m/>
    <m/>
    <m/>
    <m/>
    <m/>
    <m/>
    <m/>
    <m/>
    <m/>
    <m/>
    <m/>
    <m/>
    <m/>
    <m/>
    <m/>
    <m/>
    <m/>
    <m/>
    <m/>
    <m/>
    <m/>
    <m/>
    <m/>
    <m/>
    <m/>
    <m/>
    <m/>
    <m/>
    <x v="0"/>
    <x v="0"/>
    <s v="ZBHT0012"/>
    <s v="Ao-yqPbRpOJ7"/>
    <s v="Allocated"/>
    <s v="Left Message (LMCB)"/>
    <s v="Lm"/>
    <d v="2026-07-03T00:00:00"/>
    <m/>
    <m/>
    <m/>
    <m/>
    <m/>
    <n v="438"/>
    <n v="13391"/>
  </r>
  <r>
    <n v="138748493"/>
    <s v="SUNITA VIJAY SALUNKE"/>
    <m/>
    <x v="2"/>
    <m/>
    <m/>
    <m/>
    <s v="BANK RB 16"/>
    <n v="3028"/>
    <n v="9084"/>
    <n v="-5375"/>
    <n v="12112"/>
    <x v="5"/>
    <x v="2"/>
    <x v="1"/>
    <x v="9"/>
    <n v="8753.7900000000009"/>
    <n v="681"/>
    <n v="0"/>
    <n v="1350"/>
    <s v="-"/>
    <n v="1.5074832218723602E-2"/>
    <n v="3.8263022206893346E-3"/>
    <x v="2"/>
    <s v="PAID"/>
    <s v="-"/>
    <s v="PAID"/>
    <m/>
    <m/>
    <m/>
    <m/>
    <s v="ELG"/>
    <m/>
    <s v="SHIRUR"/>
    <m/>
    <m/>
    <m/>
    <n v="9084"/>
    <n v="8753.7900000000009"/>
    <n v="176"/>
    <n v="0"/>
    <s v="RB"/>
    <m/>
    <m/>
    <m/>
    <m/>
    <s v="NPA"/>
    <s v="MH12VP3178"/>
    <s v="HF DELUXE BS6 I3S DRUM SELF CAST"/>
    <d v="2023-02-28T00:00:00"/>
    <n v="36"/>
    <x v="0"/>
    <x v="0"/>
    <m/>
    <m/>
    <m/>
    <m/>
    <m/>
    <m/>
    <m/>
    <m/>
    <m/>
    <m/>
    <n v="1"/>
    <m/>
    <m/>
    <m/>
    <m/>
    <m/>
    <m/>
    <m/>
    <m/>
    <m/>
    <m/>
    <m/>
    <m/>
    <m/>
    <m/>
    <m/>
    <m/>
    <m/>
    <m/>
    <m/>
    <m/>
    <m/>
    <m/>
    <m/>
    <m/>
    <m/>
    <m/>
    <m/>
    <m/>
    <m/>
    <m/>
    <m/>
    <m/>
    <m/>
    <m/>
    <m/>
    <m/>
    <m/>
    <m/>
    <m/>
    <m/>
    <m/>
    <m/>
    <m/>
    <m/>
    <m/>
    <m/>
    <m/>
    <m/>
    <m/>
    <m/>
    <m/>
    <m/>
    <m/>
    <m/>
    <m/>
    <m/>
    <m/>
    <m/>
    <m/>
    <m/>
    <m/>
    <m/>
    <m/>
    <m/>
    <m/>
    <m/>
    <m/>
    <m/>
    <m/>
    <m/>
    <m/>
    <m/>
    <m/>
    <m/>
    <m/>
    <m/>
    <m/>
    <m/>
    <m/>
    <m/>
    <m/>
    <m/>
    <m/>
    <x v="0"/>
    <x v="0"/>
    <s v="ZBHT0024"/>
    <s v="Ao7PB5KVN7"/>
    <s v="Allocated"/>
    <s v="Address Not Found (NC_ANF)"/>
    <s v="Address not found "/>
    <d v="2026-07-04T00:00:00"/>
    <m/>
    <m/>
    <m/>
    <m/>
    <m/>
    <n v="-5375"/>
    <n v="12112"/>
  </r>
  <r>
    <n v="140932285"/>
    <s v="SACHIN KANU PARIHAR"/>
    <s v="ONLINE"/>
    <x v="6"/>
    <n v="4630"/>
    <m/>
    <m/>
    <m/>
    <n v="4489"/>
    <n v="8803"/>
    <n v="266"/>
    <n v="8662"/>
    <x v="3"/>
    <x v="0"/>
    <x v="0"/>
    <x v="6"/>
    <n v="8741.09"/>
    <n v="441"/>
    <n v="0"/>
    <n v="6503"/>
    <s v="20.06.26"/>
    <n v="5.3855256723535617E-2"/>
    <n v="2.7995349085517688E-3"/>
    <x v="0"/>
    <s v="PAID"/>
    <s v="OS"/>
    <s v="PAID"/>
    <m/>
    <m/>
    <m/>
    <m/>
    <s v="ELG"/>
    <m/>
    <s v="DHANORI"/>
    <m/>
    <m/>
    <m/>
    <n v="8803"/>
    <n v="8741.09"/>
    <n v="86"/>
    <n v="85"/>
    <s v="STABLE"/>
    <m/>
    <m/>
    <m/>
    <m/>
    <s v="NPA"/>
    <s v="MH12VK8871"/>
    <s v="PIAGGIO APRILIA SR 125"/>
    <d v="2023-04-25T00:00:00"/>
    <n v="36"/>
    <x v="0"/>
    <x v="1"/>
    <m/>
    <m/>
    <m/>
    <m/>
    <m/>
    <m/>
    <m/>
    <m/>
    <m/>
    <m/>
    <m/>
    <m/>
    <m/>
    <m/>
    <m/>
    <m/>
    <m/>
    <m/>
    <m/>
    <m/>
    <m/>
    <m/>
    <m/>
    <m/>
    <m/>
    <m/>
    <m/>
    <m/>
    <m/>
    <m/>
    <m/>
    <m/>
    <m/>
    <m/>
    <m/>
    <m/>
    <m/>
    <m/>
    <m/>
    <m/>
    <m/>
    <m/>
    <m/>
    <m/>
    <m/>
    <m/>
    <m/>
    <m/>
    <m/>
    <m/>
    <m/>
    <m/>
    <m/>
    <m/>
    <m/>
    <m/>
    <m/>
    <m/>
    <m/>
    <m/>
    <m/>
    <m/>
    <m/>
    <m/>
    <m/>
    <m/>
    <m/>
    <m/>
    <m/>
    <m/>
    <m/>
    <m/>
    <m/>
    <m/>
    <m/>
    <m/>
    <m/>
    <m/>
    <m/>
    <m/>
    <m/>
    <m/>
    <m/>
    <m/>
    <m/>
    <m/>
    <m/>
    <m/>
    <m/>
    <m/>
    <m/>
    <n v="1"/>
    <m/>
    <m/>
    <x v="0"/>
    <x v="0"/>
    <s v="ZBHT0012"/>
    <s v="Bok5t-T9-Vm"/>
    <s v="Allocated"/>
    <e v="#N/A"/>
    <e v="#N/A"/>
    <e v="#N/A"/>
    <m/>
    <m/>
    <m/>
    <m/>
    <m/>
    <n v="266"/>
    <n v="13292"/>
  </r>
  <r>
    <n v="465002328"/>
    <s v="SANDIP JANARDHAN KALE"/>
    <m/>
    <x v="2"/>
    <m/>
    <m/>
    <m/>
    <m/>
    <n v="4483"/>
    <n v="4481"/>
    <n v="4575"/>
    <n v="8964"/>
    <x v="0"/>
    <x v="1"/>
    <x v="1"/>
    <x v="9"/>
    <n v="8692"/>
    <n v="94"/>
    <n v="0"/>
    <n v="3738.51"/>
    <s v="16.06.26"/>
    <n v="5.4624961024254464E-3"/>
    <n v="4.5780511149814512E-4"/>
    <x v="1"/>
    <s v="PTP"/>
    <s v="PTP"/>
    <s v="PTP"/>
    <m/>
    <n v="31"/>
    <s v="CAVA"/>
    <m/>
    <s v="-"/>
    <m/>
    <s v="ALEGAON"/>
    <m/>
    <m/>
    <m/>
    <n v="4481"/>
    <n v="8692"/>
    <n v="26"/>
    <n v="55"/>
    <s v="FLOW"/>
    <m/>
    <m/>
    <m/>
    <m/>
    <s v="REGULAR"/>
    <s v="MH12XS5277"/>
    <s v="SPLENDOR PLUS DRS CAST FI BLACK"/>
    <d v="2024-12-21T00:00:00"/>
    <n v="18"/>
    <x v="0"/>
    <x v="0"/>
    <m/>
    <m/>
    <m/>
    <m/>
    <m/>
    <m/>
    <m/>
    <m/>
    <m/>
    <m/>
    <n v="1"/>
    <m/>
    <m/>
    <m/>
    <m/>
    <m/>
    <m/>
    <m/>
    <m/>
    <m/>
    <m/>
    <m/>
    <m/>
    <m/>
    <m/>
    <m/>
    <m/>
    <m/>
    <m/>
    <m/>
    <m/>
    <m/>
    <m/>
    <m/>
    <m/>
    <m/>
    <m/>
    <m/>
    <m/>
    <m/>
    <m/>
    <m/>
    <m/>
    <m/>
    <m/>
    <m/>
    <m/>
    <m/>
    <m/>
    <m/>
    <m/>
    <m/>
    <m/>
    <m/>
    <m/>
    <m/>
    <m/>
    <m/>
    <m/>
    <m/>
    <m/>
    <m/>
    <m/>
    <m/>
    <m/>
    <m/>
    <m/>
    <m/>
    <m/>
    <m/>
    <m/>
    <m/>
    <m/>
    <m/>
    <m/>
    <m/>
    <m/>
    <m/>
    <m/>
    <m/>
    <m/>
    <m/>
    <m/>
    <m/>
    <m/>
    <m/>
    <m/>
    <m/>
    <m/>
    <m/>
    <m/>
    <m/>
    <m/>
    <m/>
    <x v="0"/>
    <x v="0"/>
    <s v="ZBHT0024"/>
    <s v="AovBsdkbrL7m"/>
    <s v="Allocated"/>
    <s v="Left Message (LMCB)"/>
    <s v="Meet son"/>
    <d v="2026-07-04T00:00:00"/>
    <m/>
    <m/>
    <m/>
    <m/>
    <m/>
    <n v="4575"/>
    <n v="8964"/>
  </r>
  <r>
    <n v="459728250"/>
    <s v="JAIBUNISA AYUB SHAIKH"/>
    <m/>
    <x v="2"/>
    <m/>
    <m/>
    <m/>
    <m/>
    <n v="4397"/>
    <n v="8794"/>
    <n v="-8167"/>
    <n v="13191"/>
    <x v="4"/>
    <x v="1"/>
    <x v="1"/>
    <x v="16"/>
    <n v="8557.98"/>
    <n v="627"/>
    <n v="0"/>
    <n v="900"/>
    <s v="-"/>
    <n v="0.35704397934330123"/>
    <n v="3.8254755506795641E-3"/>
    <x v="1"/>
    <s v="-"/>
    <s v="-"/>
    <s v="-"/>
    <s v="Add not found"/>
    <m/>
    <s v="CNAVNA"/>
    <m/>
    <s v="ELG"/>
    <m/>
    <s v="GANJ PETH"/>
    <m/>
    <m/>
    <m/>
    <n v="8794"/>
    <n v="8557.98"/>
    <n v="146"/>
    <n v="175"/>
    <s v="FLOW"/>
    <m/>
    <m/>
    <m/>
    <m/>
    <s v="NPA"/>
    <s v="MH12VX1451"/>
    <s v="SUZUKI BURGMAN STREET"/>
    <d v="2023-09-12T00:00:00"/>
    <n v="30"/>
    <x v="0"/>
    <x v="1"/>
    <m/>
    <m/>
    <m/>
    <m/>
    <m/>
    <m/>
    <m/>
    <m/>
    <m/>
    <m/>
    <m/>
    <m/>
    <m/>
    <m/>
    <m/>
    <m/>
    <n v="1"/>
    <m/>
    <m/>
    <m/>
    <m/>
    <m/>
    <m/>
    <m/>
    <m/>
    <m/>
    <m/>
    <m/>
    <m/>
    <m/>
    <m/>
    <m/>
    <m/>
    <m/>
    <m/>
    <m/>
    <m/>
    <m/>
    <m/>
    <m/>
    <m/>
    <m/>
    <m/>
    <m/>
    <m/>
    <m/>
    <m/>
    <m/>
    <m/>
    <m/>
    <m/>
    <m/>
    <m/>
    <m/>
    <m/>
    <m/>
    <m/>
    <m/>
    <m/>
    <m/>
    <m/>
    <m/>
    <m/>
    <m/>
    <m/>
    <m/>
    <m/>
    <m/>
    <m/>
    <m/>
    <m/>
    <m/>
    <m/>
    <m/>
    <m/>
    <m/>
    <m/>
    <m/>
    <m/>
    <m/>
    <m/>
    <m/>
    <m/>
    <m/>
    <m/>
    <m/>
    <m/>
    <m/>
    <m/>
    <m/>
    <m/>
    <m/>
    <m/>
    <m/>
    <x v="0"/>
    <x v="0"/>
    <s v="DUWT0014"/>
    <s v="B2wFsdpIV7"/>
    <s v="Allocated"/>
    <s v="Address Not Found (NC_ANF)"/>
    <s v="Short address "/>
    <d v="2026-07-06T00:00:00"/>
    <m/>
    <m/>
    <m/>
    <m/>
    <m/>
    <n v="-8167"/>
    <n v="13191"/>
  </r>
  <r>
    <n v="461230557"/>
    <s v="AMOL MANOJ KALE"/>
    <m/>
    <x v="2"/>
    <m/>
    <m/>
    <m/>
    <m/>
    <n v="4315"/>
    <n v="4315"/>
    <n v="4315"/>
    <n v="8630"/>
    <x v="0"/>
    <x v="1"/>
    <x v="1"/>
    <x v="15"/>
    <n v="8419"/>
    <n v="0"/>
    <n v="0"/>
    <n v="900"/>
    <s v="-"/>
    <n v="1.0069895649256073E-2"/>
    <n v="4.4342628091381545E-4"/>
    <x v="1"/>
    <s v="RTP"/>
    <s v="-"/>
    <s v="RTP"/>
    <s v="Financail problem"/>
    <m/>
    <s v="CAVNA"/>
    <m/>
    <s v="-"/>
    <m/>
    <s v="NEW SANGVI"/>
    <m/>
    <m/>
    <m/>
    <n v="5215"/>
    <n v="8419"/>
    <n v="26"/>
    <n v="55"/>
    <s v="FLOW"/>
    <m/>
    <m/>
    <m/>
    <m/>
    <s v="REGULAR"/>
    <s v="MH14LH1042"/>
    <s v="HONDA ACTIVA DLX"/>
    <d v="2023-12-25T00:00:00"/>
    <n v="30"/>
    <x v="1"/>
    <x v="0"/>
    <m/>
    <m/>
    <m/>
    <m/>
    <m/>
    <m/>
    <m/>
    <m/>
    <m/>
    <m/>
    <m/>
    <m/>
    <m/>
    <m/>
    <m/>
    <m/>
    <m/>
    <m/>
    <m/>
    <m/>
    <m/>
    <m/>
    <m/>
    <m/>
    <m/>
    <m/>
    <m/>
    <m/>
    <m/>
    <m/>
    <m/>
    <m/>
    <m/>
    <m/>
    <m/>
    <m/>
    <m/>
    <n v="1"/>
    <m/>
    <m/>
    <m/>
    <m/>
    <m/>
    <m/>
    <m/>
    <m/>
    <m/>
    <m/>
    <m/>
    <m/>
    <m/>
    <m/>
    <m/>
    <m/>
    <m/>
    <m/>
    <m/>
    <m/>
    <m/>
    <m/>
    <m/>
    <m/>
    <m/>
    <m/>
    <m/>
    <m/>
    <m/>
    <m/>
    <m/>
    <m/>
    <m/>
    <m/>
    <m/>
    <m/>
    <m/>
    <m/>
    <m/>
    <m/>
    <m/>
    <n v="1"/>
    <m/>
    <m/>
    <m/>
    <m/>
    <m/>
    <m/>
    <m/>
    <m/>
    <m/>
    <m/>
    <m/>
    <m/>
    <m/>
    <m/>
    <x v="3"/>
    <x v="0"/>
    <s v="ZBHT0015"/>
    <m/>
    <m/>
    <m/>
    <m/>
    <m/>
    <m/>
    <m/>
    <m/>
    <m/>
    <m/>
    <n v="4315"/>
    <n v="8630"/>
  </r>
  <r>
    <n v="466268688"/>
    <s v="BALKRISHNA PURUSHOTTAM TAKKE"/>
    <m/>
    <x v="2"/>
    <m/>
    <m/>
    <m/>
    <m/>
    <n v="1136"/>
    <n v="2272"/>
    <n v="1158"/>
    <n v="3408"/>
    <x v="1"/>
    <x v="1"/>
    <x v="1"/>
    <x v="12"/>
    <n v="8338"/>
    <n v="22"/>
    <n v="0"/>
    <n v="900"/>
    <s v="-"/>
    <n v="2.1898065947477941E-2"/>
    <n v="1.5502865488448644E-3"/>
    <x v="0"/>
    <s v="NC"/>
    <s v="-"/>
    <s v="NC"/>
    <s v="Add not found"/>
    <m/>
    <s v="CAVNA"/>
    <m/>
    <s v="-"/>
    <m/>
    <s v="MULSHI"/>
    <m/>
    <m/>
    <m/>
    <n v="2272"/>
    <n v="8338"/>
    <n v="56"/>
    <n v="85"/>
    <s v="FLOW"/>
    <m/>
    <m/>
    <m/>
    <m/>
    <s v="REGULAR"/>
    <s v="MH12WY5987"/>
    <s v="HONDA ACTIVA DLX"/>
    <d v="2025-06-04T00:00:00"/>
    <n v="18"/>
    <x v="0"/>
    <x v="0"/>
    <m/>
    <m/>
    <m/>
    <m/>
    <m/>
    <m/>
    <m/>
    <m/>
    <m/>
    <m/>
    <m/>
    <m/>
    <m/>
    <m/>
    <m/>
    <m/>
    <m/>
    <m/>
    <m/>
    <n v="1"/>
    <m/>
    <m/>
    <n v="1"/>
    <m/>
    <m/>
    <m/>
    <m/>
    <m/>
    <m/>
    <m/>
    <m/>
    <m/>
    <m/>
    <m/>
    <m/>
    <m/>
    <m/>
    <m/>
    <m/>
    <m/>
    <m/>
    <m/>
    <m/>
    <m/>
    <m/>
    <m/>
    <m/>
    <m/>
    <m/>
    <m/>
    <m/>
    <m/>
    <m/>
    <m/>
    <m/>
    <m/>
    <m/>
    <m/>
    <m/>
    <m/>
    <m/>
    <m/>
    <m/>
    <m/>
    <m/>
    <m/>
    <m/>
    <m/>
    <m/>
    <m/>
    <m/>
    <m/>
    <m/>
    <m/>
    <m/>
    <m/>
    <m/>
    <m/>
    <m/>
    <m/>
    <m/>
    <m/>
    <m/>
    <m/>
    <m/>
    <m/>
    <m/>
    <m/>
    <m/>
    <m/>
    <m/>
    <m/>
    <m/>
    <m/>
    <x v="3"/>
    <x v="0"/>
    <s v="DUWT0030"/>
    <s v="AP8pErfY_8b"/>
    <s v="Allocated"/>
    <s v="Address Not Found (NC_ANF)"/>
    <s v="Address not found "/>
    <d v="2026-07-07T00:00:00"/>
    <m/>
    <m/>
    <m/>
    <m/>
    <m/>
    <n v="1158"/>
    <n v="3408"/>
  </r>
  <r>
    <n v="458645849"/>
    <s v="SHITAL PRASHANT MANE"/>
    <m/>
    <x v="2"/>
    <m/>
    <m/>
    <m/>
    <m/>
    <n v="4448"/>
    <n v="3890"/>
    <n v="4015"/>
    <n v="8338"/>
    <x v="0"/>
    <x v="1"/>
    <x v="1"/>
    <x v="4"/>
    <n v="8264"/>
    <n v="125"/>
    <n v="0"/>
    <n v="3257"/>
    <s v="FLOW"/>
    <n v="7.0527245351647318E-3"/>
    <n v="4.3526247600329858E-4"/>
    <x v="1"/>
    <s v="RTP"/>
    <s v="PAID"/>
    <s v="RTP"/>
    <s v="Financail problem"/>
    <n v="25"/>
    <s v="CAVA"/>
    <m/>
    <s v="-"/>
    <m/>
    <s v="BHOR"/>
    <m/>
    <m/>
    <m/>
    <n v="3890"/>
    <n v="8264"/>
    <n v="26"/>
    <n v="55"/>
    <s v="FLOW"/>
    <m/>
    <m/>
    <m/>
    <m/>
    <m/>
    <s v="MH12VP6553"/>
    <s v="TVS IQUBE ELECTRIC"/>
    <d v="2023-06-21T00:00:00"/>
    <n v="36"/>
    <x v="1"/>
    <x v="1"/>
    <m/>
    <m/>
    <m/>
    <m/>
    <m/>
    <m/>
    <m/>
    <m/>
    <m/>
    <m/>
    <m/>
    <m/>
    <m/>
    <m/>
    <m/>
    <m/>
    <m/>
    <m/>
    <m/>
    <m/>
    <m/>
    <m/>
    <m/>
    <m/>
    <m/>
    <m/>
    <m/>
    <m/>
    <m/>
    <m/>
    <m/>
    <m/>
    <m/>
    <m/>
    <m/>
    <m/>
    <m/>
    <m/>
    <m/>
    <m/>
    <m/>
    <m/>
    <m/>
    <m/>
    <m/>
    <m/>
    <m/>
    <m/>
    <m/>
    <m/>
    <m/>
    <m/>
    <m/>
    <m/>
    <m/>
    <m/>
    <m/>
    <m/>
    <m/>
    <m/>
    <m/>
    <m/>
    <m/>
    <m/>
    <m/>
    <m/>
    <m/>
    <m/>
    <m/>
    <m/>
    <m/>
    <m/>
    <m/>
    <m/>
    <m/>
    <m/>
    <m/>
    <m/>
    <m/>
    <m/>
    <m/>
    <m/>
    <m/>
    <m/>
    <m/>
    <m/>
    <m/>
    <m/>
    <m/>
    <m/>
    <m/>
    <m/>
    <m/>
    <m/>
    <x v="5"/>
    <x v="1"/>
    <s v="DUWT0011"/>
    <m/>
    <m/>
    <m/>
    <m/>
    <m/>
    <m/>
    <m/>
    <m/>
    <m/>
    <m/>
    <n v="4015"/>
    <n v="8338"/>
  </r>
  <r>
    <n v="453843150"/>
    <s v="PRATHMESH CHNDRAKANT PHARATE"/>
    <m/>
    <x v="2"/>
    <m/>
    <m/>
    <m/>
    <m/>
    <n v="2805"/>
    <n v="5610"/>
    <n v="2886"/>
    <n v="8415"/>
    <x v="1"/>
    <x v="1"/>
    <x v="1"/>
    <x v="9"/>
    <n v="8156"/>
    <n v="81"/>
    <n v="0"/>
    <n v="6655"/>
    <s v="FLOW"/>
    <n v="1.2379429201458514E-2"/>
    <n v="1.5164472406306924E-3"/>
    <x v="0"/>
    <s v="PTP"/>
    <s v="MPTP"/>
    <s v="PTP"/>
    <m/>
    <n v="27"/>
    <s v="CAVNA"/>
    <m/>
    <s v="-"/>
    <m/>
    <s v="NHAVARA"/>
    <m/>
    <m/>
    <m/>
    <n v="5610"/>
    <n v="8156"/>
    <n v="57"/>
    <n v="86"/>
    <s v="FLOW"/>
    <m/>
    <m/>
    <m/>
    <m/>
    <s v="REGULAR"/>
    <s v="MH12UK4258"/>
    <s v="HONDA ACTIVA 6G DLX BS VI"/>
    <d v="2022-06-26T00:00:00"/>
    <n v="48"/>
    <x v="0"/>
    <x v="0"/>
    <m/>
    <m/>
    <m/>
    <m/>
    <m/>
    <m/>
    <m/>
    <m/>
    <m/>
    <m/>
    <n v="1"/>
    <m/>
    <m/>
    <m/>
    <m/>
    <m/>
    <m/>
    <m/>
    <m/>
    <m/>
    <m/>
    <m/>
    <m/>
    <m/>
    <m/>
    <m/>
    <m/>
    <m/>
    <m/>
    <m/>
    <m/>
    <m/>
    <m/>
    <m/>
    <m/>
    <m/>
    <m/>
    <m/>
    <m/>
    <m/>
    <m/>
    <m/>
    <m/>
    <m/>
    <m/>
    <m/>
    <m/>
    <m/>
    <m/>
    <m/>
    <m/>
    <m/>
    <m/>
    <m/>
    <m/>
    <m/>
    <m/>
    <m/>
    <m/>
    <m/>
    <m/>
    <m/>
    <m/>
    <m/>
    <m/>
    <m/>
    <m/>
    <m/>
    <m/>
    <m/>
    <m/>
    <m/>
    <m/>
    <m/>
    <m/>
    <m/>
    <m/>
    <m/>
    <m/>
    <m/>
    <m/>
    <m/>
    <m/>
    <m/>
    <m/>
    <m/>
    <m/>
    <m/>
    <m/>
    <m/>
    <m/>
    <m/>
    <m/>
    <m/>
    <x v="0"/>
    <x v="0"/>
    <s v="ZBHT0024"/>
    <s v="kocKapSrrc7"/>
    <s v="Allocated"/>
    <s v="Left Message (LMCB)"/>
    <s v="Meet father "/>
    <d v="2026-07-04T00:00:00"/>
    <m/>
    <m/>
    <m/>
    <m/>
    <m/>
    <n v="2886"/>
    <n v="8415"/>
  </r>
  <r>
    <n v="464917192"/>
    <s v="PALLAVI SANGAM PETHSANGAVE"/>
    <s v="ONLINE"/>
    <x v="22"/>
    <n v="72"/>
    <m/>
    <m/>
    <m/>
    <n v="1230"/>
    <n v="1254"/>
    <n v="72"/>
    <n v="2412"/>
    <x v="1"/>
    <x v="0"/>
    <x v="0"/>
    <x v="0"/>
    <n v="7996"/>
    <n v="48"/>
    <n v="0"/>
    <n v="900"/>
    <s v="-"/>
    <n v="1.4525418465025858E-2"/>
    <n v="1.4866983982446073E-3"/>
    <x v="0"/>
    <s v="NC"/>
    <s v="-"/>
    <s v="NC"/>
    <s v="Add not found"/>
    <m/>
    <s v="CNAVNA"/>
    <m/>
    <s v="-"/>
    <m/>
    <s v="KALEWADI"/>
    <m/>
    <m/>
    <m/>
    <n v="2202"/>
    <n v="7996"/>
    <n v="56"/>
    <n v="54"/>
    <s v="STABLE"/>
    <m/>
    <m/>
    <m/>
    <m/>
    <s v="REGULAR"/>
    <s v="MH42BM6521"/>
    <s v="HONDA ACTIVA 6G H SMART"/>
    <d v="2024-12-11T00:00:00"/>
    <n v="24"/>
    <x v="1"/>
    <x v="0"/>
    <m/>
    <m/>
    <m/>
    <m/>
    <m/>
    <m/>
    <m/>
    <m/>
    <m/>
    <m/>
    <m/>
    <m/>
    <m/>
    <m/>
    <m/>
    <m/>
    <m/>
    <m/>
    <m/>
    <m/>
    <m/>
    <m/>
    <m/>
    <m/>
    <m/>
    <m/>
    <m/>
    <m/>
    <m/>
    <m/>
    <m/>
    <n v="1"/>
    <m/>
    <m/>
    <m/>
    <m/>
    <m/>
    <m/>
    <m/>
    <m/>
    <m/>
    <m/>
    <m/>
    <m/>
    <m/>
    <m/>
    <m/>
    <m/>
    <m/>
    <m/>
    <m/>
    <m/>
    <m/>
    <m/>
    <m/>
    <m/>
    <m/>
    <m/>
    <m/>
    <m/>
    <m/>
    <m/>
    <m/>
    <m/>
    <m/>
    <m/>
    <m/>
    <m/>
    <m/>
    <m/>
    <m/>
    <m/>
    <m/>
    <m/>
    <m/>
    <m/>
    <m/>
    <m/>
    <m/>
    <m/>
    <m/>
    <m/>
    <m/>
    <m/>
    <m/>
    <m/>
    <m/>
    <m/>
    <m/>
    <m/>
    <m/>
    <m/>
    <m/>
    <m/>
    <x v="0"/>
    <x v="0"/>
    <s v="ZBHT0015"/>
    <m/>
    <m/>
    <m/>
    <m/>
    <m/>
    <m/>
    <m/>
    <m/>
    <m/>
    <m/>
    <n v="72"/>
    <n v="2484"/>
  </r>
  <r>
    <n v="140926524"/>
    <s v="PRANAV PRAMOD GURAV"/>
    <m/>
    <x v="2"/>
    <m/>
    <m/>
    <m/>
    <m/>
    <n v="3170"/>
    <n v="7993"/>
    <n v="-841"/>
    <n v="11163"/>
    <x v="2"/>
    <x v="1"/>
    <x v="1"/>
    <x v="7"/>
    <n v="7826.73"/>
    <n v="676"/>
    <n v="0"/>
    <n v="6300"/>
    <s v="08.06.26"/>
    <n v="0.36161316359829287"/>
    <n v="3.015282566340777E-3"/>
    <x v="1"/>
    <s v="PTP"/>
    <s v="PAID"/>
    <s v="PTP"/>
    <m/>
    <n v="26"/>
    <m/>
    <m/>
    <s v="ELG"/>
    <m/>
    <s v="BHOSARI"/>
    <m/>
    <m/>
    <m/>
    <n v="7993"/>
    <n v="7826.73"/>
    <n v="117"/>
    <n v="146"/>
    <s v="FLOW"/>
    <m/>
    <m/>
    <m/>
    <m/>
    <s v="NPA"/>
    <s v="MH14KV0186"/>
    <s v="SPLENDOR PLUS BS6 I3S DRS CAST FI"/>
    <d v="2023-04-29T00:00:00"/>
    <n v="36"/>
    <x v="0"/>
    <x v="1"/>
    <m/>
    <m/>
    <m/>
    <m/>
    <m/>
    <m/>
    <m/>
    <n v="1"/>
    <m/>
    <m/>
    <m/>
    <m/>
    <m/>
    <m/>
    <m/>
    <m/>
    <m/>
    <m/>
    <m/>
    <m/>
    <m/>
    <m/>
    <m/>
    <m/>
    <m/>
    <m/>
    <m/>
    <m/>
    <m/>
    <m/>
    <m/>
    <m/>
    <m/>
    <m/>
    <m/>
    <m/>
    <m/>
    <m/>
    <m/>
    <m/>
    <m/>
    <m/>
    <m/>
    <m/>
    <m/>
    <m/>
    <m/>
    <m/>
    <m/>
    <m/>
    <m/>
    <m/>
    <m/>
    <m/>
    <m/>
    <m/>
    <m/>
    <m/>
    <m/>
    <m/>
    <m/>
    <m/>
    <m/>
    <m/>
    <m/>
    <m/>
    <m/>
    <m/>
    <m/>
    <m/>
    <m/>
    <m/>
    <m/>
    <m/>
    <m/>
    <m/>
    <m/>
    <m/>
    <m/>
    <m/>
    <m/>
    <m/>
    <m/>
    <m/>
    <m/>
    <m/>
    <m/>
    <m/>
    <m/>
    <m/>
    <m/>
    <m/>
    <m/>
    <m/>
    <x v="0"/>
    <x v="0"/>
    <s v="DUWT0025"/>
    <s v="GPZAko5XAe8z"/>
    <s v="Allocated"/>
    <s v="Promise To Pay (PTP)"/>
    <s v="Customer given ptp to online payment "/>
    <d v="2026-07-09T00:00:00"/>
    <m/>
    <m/>
    <m/>
    <m/>
    <m/>
    <n v="-841"/>
    <n v="11163"/>
  </r>
  <r>
    <n v="140085711"/>
    <s v="RUPALI SANDIP MALPOTE"/>
    <m/>
    <x v="2"/>
    <m/>
    <m/>
    <m/>
    <m/>
    <n v="3881"/>
    <n v="7951"/>
    <n v="-7141"/>
    <n v="11832"/>
    <x v="4"/>
    <x v="1"/>
    <x v="1"/>
    <x v="8"/>
    <n v="7789.19"/>
    <n v="432"/>
    <n v="0"/>
    <n v="4463.82"/>
    <s v="FLOW"/>
    <n v="6.2250671721829631E-2"/>
    <n v="3.4818211662796307E-3"/>
    <x v="0"/>
    <s v="PTP"/>
    <s v="BPTP"/>
    <s v="PTP"/>
    <m/>
    <n v="25"/>
    <s v="CAVA"/>
    <m/>
    <s v="ELG"/>
    <m/>
    <s v="TAKAVE"/>
    <m/>
    <m/>
    <m/>
    <n v="7951"/>
    <n v="7789.19"/>
    <n v="145"/>
    <n v="174"/>
    <s v="FLOW"/>
    <m/>
    <m/>
    <m/>
    <m/>
    <s v="NPA"/>
    <s v="MH14KT4084"/>
    <s v="TVS IQUBE ELECTRIC"/>
    <d v="2023-04-03T00:00:00"/>
    <n v="36"/>
    <x v="0"/>
    <x v="1"/>
    <m/>
    <m/>
    <m/>
    <m/>
    <m/>
    <m/>
    <m/>
    <m/>
    <m/>
    <m/>
    <m/>
    <m/>
    <m/>
    <m/>
    <m/>
    <m/>
    <m/>
    <m/>
    <m/>
    <m/>
    <m/>
    <m/>
    <m/>
    <m/>
    <m/>
    <m/>
    <m/>
    <m/>
    <m/>
    <m/>
    <m/>
    <m/>
    <m/>
    <m/>
    <m/>
    <m/>
    <m/>
    <n v="1"/>
    <m/>
    <m/>
    <m/>
    <m/>
    <m/>
    <m/>
    <m/>
    <m/>
    <m/>
    <m/>
    <m/>
    <m/>
    <m/>
    <m/>
    <m/>
    <m/>
    <m/>
    <m/>
    <m/>
    <m/>
    <m/>
    <m/>
    <m/>
    <m/>
    <m/>
    <m/>
    <m/>
    <m/>
    <m/>
    <m/>
    <m/>
    <m/>
    <m/>
    <m/>
    <m/>
    <m/>
    <m/>
    <m/>
    <m/>
    <m/>
    <m/>
    <m/>
    <m/>
    <m/>
    <m/>
    <m/>
    <m/>
    <m/>
    <m/>
    <m/>
    <m/>
    <m/>
    <m/>
    <m/>
    <m/>
    <m/>
    <x v="0"/>
    <x v="0"/>
    <s v="ZBHT0013"/>
    <s v="G6gFU3F21f7"/>
    <s v="Allocated"/>
    <e v="#N/A"/>
    <e v="#N/A"/>
    <e v="#N/A"/>
    <m/>
    <m/>
    <m/>
    <m/>
    <m/>
    <n v="-7141"/>
    <n v="11832"/>
  </r>
  <r>
    <n v="459556508"/>
    <s v="SAHIL PRAKASH SHAH"/>
    <m/>
    <x v="2"/>
    <m/>
    <m/>
    <m/>
    <m/>
    <n v="1992"/>
    <n v="1992"/>
    <n v="2032"/>
    <n v="3984"/>
    <x v="0"/>
    <x v="1"/>
    <x v="1"/>
    <x v="5"/>
    <n v="7625"/>
    <n v="40"/>
    <n v="0"/>
    <n v="450"/>
    <s v="-"/>
    <n v="9.1948415503904073E-3"/>
    <n v="4.0160653188832911E-4"/>
    <x v="1"/>
    <s v="NC"/>
    <s v="-"/>
    <s v="NC"/>
    <s v="Door lock"/>
    <m/>
    <s v="CNAVNA"/>
    <m/>
    <s v="-"/>
    <m/>
    <s v="CHAKAN"/>
    <m/>
    <m/>
    <m/>
    <n v="1992"/>
    <n v="7625"/>
    <n v="26"/>
    <n v="55"/>
    <s v="FLOW"/>
    <m/>
    <m/>
    <m/>
    <m/>
    <s v="REGULAR"/>
    <s v="MH14KZ0875"/>
    <s v="TVS JUPITER 125 DRUM ALLOY"/>
    <d v="2023-08-25T00:00:00"/>
    <n v="36"/>
    <x v="0"/>
    <x v="0"/>
    <m/>
    <m/>
    <m/>
    <m/>
    <m/>
    <m/>
    <m/>
    <m/>
    <m/>
    <m/>
    <n v="1"/>
    <m/>
    <m/>
    <m/>
    <m/>
    <m/>
    <m/>
    <m/>
    <m/>
    <m/>
    <m/>
    <m/>
    <m/>
    <m/>
    <m/>
    <m/>
    <m/>
    <m/>
    <m/>
    <m/>
    <m/>
    <m/>
    <m/>
    <m/>
    <m/>
    <m/>
    <m/>
    <m/>
    <m/>
    <m/>
    <m/>
    <m/>
    <m/>
    <m/>
    <m/>
    <m/>
    <m/>
    <m/>
    <m/>
    <m/>
    <m/>
    <m/>
    <m/>
    <m/>
    <m/>
    <m/>
    <m/>
    <m/>
    <m/>
    <m/>
    <m/>
    <m/>
    <m/>
    <m/>
    <m/>
    <m/>
    <m/>
    <m/>
    <m/>
    <m/>
    <m/>
    <m/>
    <m/>
    <m/>
    <m/>
    <m/>
    <m/>
    <m/>
    <m/>
    <m/>
    <m/>
    <m/>
    <m/>
    <m/>
    <m/>
    <m/>
    <m/>
    <m/>
    <m/>
    <m/>
    <m/>
    <m/>
    <m/>
    <m/>
    <x v="0"/>
    <x v="0"/>
    <s v="DUWT0017"/>
    <e v="#N/A"/>
    <s v="Allocated"/>
    <s v="Door Locked (NC_DL)"/>
    <s v="Customer not meet house lock "/>
    <d v="2026-07-04T00:00:00"/>
    <m/>
    <m/>
    <m/>
    <m/>
    <m/>
    <n v="2032"/>
    <n v="3984"/>
  </r>
  <r>
    <n v="461171897"/>
    <s v="ANKITA AKSHAY SHINDE"/>
    <s v="ONLINE"/>
    <x v="1"/>
    <n v="3930"/>
    <m/>
    <m/>
    <m/>
    <n v="3815"/>
    <n v="7675"/>
    <n v="160"/>
    <n v="7560"/>
    <x v="3"/>
    <x v="0"/>
    <x v="0"/>
    <x v="8"/>
    <n v="7490.75"/>
    <n v="115"/>
    <n v="0"/>
    <n v="3606"/>
    <s v="-"/>
    <n v="2.9258792363290164E-2"/>
    <n v="2.3990847956300828E-3"/>
    <x v="0"/>
    <s v="PAID"/>
    <s v="-"/>
    <s v="PAID"/>
    <m/>
    <m/>
    <s v="CAVA"/>
    <m/>
    <s v="ELG"/>
    <m/>
    <s v="MAVAL"/>
    <m/>
    <m/>
    <m/>
    <n v="7675"/>
    <n v="7490.75"/>
    <n v="87"/>
    <n v="55"/>
    <s v="STABLE"/>
    <m/>
    <m/>
    <m/>
    <m/>
    <s v="REGULAR"/>
    <s v="MH14LG6482"/>
    <s v="HONDA SHINE DISC BSVI"/>
    <d v="2023-12-19T00:00:00"/>
    <n v="30"/>
    <x v="0"/>
    <x v="1"/>
    <m/>
    <m/>
    <m/>
    <m/>
    <m/>
    <m/>
    <m/>
    <m/>
    <m/>
    <m/>
    <m/>
    <m/>
    <m/>
    <m/>
    <m/>
    <m/>
    <m/>
    <m/>
    <m/>
    <m/>
    <m/>
    <m/>
    <m/>
    <m/>
    <m/>
    <n v="1"/>
    <m/>
    <m/>
    <m/>
    <m/>
    <m/>
    <m/>
    <m/>
    <m/>
    <m/>
    <m/>
    <m/>
    <m/>
    <m/>
    <m/>
    <m/>
    <m/>
    <m/>
    <m/>
    <m/>
    <m/>
    <m/>
    <m/>
    <m/>
    <m/>
    <m/>
    <m/>
    <m/>
    <m/>
    <m/>
    <m/>
    <m/>
    <m/>
    <m/>
    <m/>
    <m/>
    <m/>
    <m/>
    <m/>
    <m/>
    <m/>
    <m/>
    <m/>
    <m/>
    <m/>
    <m/>
    <m/>
    <m/>
    <m/>
    <m/>
    <m/>
    <m/>
    <m/>
    <m/>
    <m/>
    <m/>
    <m/>
    <m/>
    <m/>
    <m/>
    <m/>
    <m/>
    <m/>
    <m/>
    <m/>
    <m/>
    <m/>
    <m/>
    <m/>
    <x v="0"/>
    <x v="0"/>
    <s v="ZBHT0013"/>
    <s v="kPSgFz7bkS"/>
    <s v="Allocated"/>
    <e v="#N/A"/>
    <e v="#N/A"/>
    <e v="#N/A"/>
    <m/>
    <m/>
    <m/>
    <m/>
    <m/>
    <n v="160"/>
    <n v="11490"/>
  </r>
  <r>
    <n v="460407116"/>
    <s v="SUVARNA AMOL DEVKAR"/>
    <m/>
    <x v="2"/>
    <m/>
    <m/>
    <m/>
    <m/>
    <n v="3806"/>
    <n v="7612"/>
    <n v="297"/>
    <n v="11418"/>
    <x v="3"/>
    <x v="1"/>
    <x v="1"/>
    <x v="9"/>
    <n v="7438"/>
    <n v="297"/>
    <n v="0"/>
    <n v="6299"/>
    <s v="FLOW"/>
    <n v="9.7122650721838174E-3"/>
    <n v="2.3821903961414488E-3"/>
    <x v="1"/>
    <s v="BPTP"/>
    <s v="PTP"/>
    <s v="BPTP"/>
    <s v="Financail problem"/>
    <m/>
    <s v="CAVNA"/>
    <m/>
    <s v="-"/>
    <m/>
    <s v="SHIRUR"/>
    <m/>
    <m/>
    <m/>
    <n v="7612"/>
    <n v="7438"/>
    <n v="87"/>
    <n v="116"/>
    <s v="FLOW"/>
    <m/>
    <m/>
    <m/>
    <m/>
    <s v="REGULAR"/>
    <m/>
    <s v="TVS STARCITY PLUS ES DT DUAL TONE"/>
    <d v="2023-10-31T00:00:00"/>
    <n v="30"/>
    <x v="0"/>
    <x v="0"/>
    <m/>
    <n v="1"/>
    <m/>
    <m/>
    <m/>
    <m/>
    <m/>
    <m/>
    <m/>
    <m/>
    <m/>
    <m/>
    <m/>
    <m/>
    <m/>
    <m/>
    <m/>
    <m/>
    <m/>
    <m/>
    <m/>
    <m/>
    <m/>
    <m/>
    <m/>
    <m/>
    <m/>
    <m/>
    <m/>
    <m/>
    <m/>
    <m/>
    <m/>
    <m/>
    <m/>
    <m/>
    <m/>
    <m/>
    <m/>
    <m/>
    <m/>
    <m/>
    <m/>
    <m/>
    <m/>
    <m/>
    <m/>
    <m/>
    <m/>
    <m/>
    <m/>
    <m/>
    <m/>
    <m/>
    <m/>
    <m/>
    <m/>
    <m/>
    <m/>
    <m/>
    <m/>
    <m/>
    <m/>
    <m/>
    <m/>
    <m/>
    <m/>
    <m/>
    <m/>
    <m/>
    <m/>
    <m/>
    <m/>
    <m/>
    <m/>
    <m/>
    <m/>
    <m/>
    <m/>
    <m/>
    <m/>
    <m/>
    <m/>
    <m/>
    <m/>
    <m/>
    <m/>
    <m/>
    <m/>
    <m/>
    <m/>
    <m/>
    <m/>
    <m/>
    <x v="0"/>
    <x v="0"/>
    <s v="ZBHT0024"/>
    <s v="BoXbzT1rr7c"/>
    <s v="Allocated"/>
    <s v="Left Message (LMCB)"/>
    <s v="Meet son "/>
    <d v="2026-07-01T00:00:00"/>
    <m/>
    <m/>
    <m/>
    <m/>
    <m/>
    <n v="297"/>
    <n v="11418"/>
  </r>
  <r>
    <n v="459816044"/>
    <s v="VIKAS SANJAY PANDAGALE"/>
    <m/>
    <x v="2"/>
    <m/>
    <m/>
    <m/>
    <m/>
    <n v="3709"/>
    <n v="7202"/>
    <n v="-6899"/>
    <n v="10911"/>
    <x v="4"/>
    <x v="1"/>
    <x v="1"/>
    <x v="12"/>
    <n v="7134.97"/>
    <n v="735"/>
    <n v="0"/>
    <n v="2465.1"/>
    <s v="FLOW"/>
    <n v="3.2430212139931656E-2"/>
    <n v="3.1893803549239621E-3"/>
    <x v="1"/>
    <s v="NC"/>
    <s v="NC"/>
    <s v="NC"/>
    <s v="Shifted"/>
    <m/>
    <s v="CNAVNA"/>
    <m/>
    <s v="ELG"/>
    <m/>
    <s v="SUS"/>
    <m/>
    <m/>
    <m/>
    <n v="7202"/>
    <n v="7134.97"/>
    <n v="146"/>
    <n v="175"/>
    <s v="FLOW"/>
    <m/>
    <m/>
    <m/>
    <m/>
    <s v="NPA"/>
    <s v="MH22BB5602"/>
    <s v="SPLENDOR PLUS I3S BS6 FI DRUM SELF"/>
    <d v="2023-09-20T00:00:00"/>
    <n v="30"/>
    <x v="0"/>
    <x v="0"/>
    <m/>
    <m/>
    <m/>
    <m/>
    <m/>
    <m/>
    <m/>
    <m/>
    <m/>
    <m/>
    <m/>
    <m/>
    <m/>
    <m/>
    <m/>
    <m/>
    <m/>
    <m/>
    <m/>
    <n v="1"/>
    <m/>
    <m/>
    <n v="1"/>
    <m/>
    <m/>
    <m/>
    <m/>
    <m/>
    <m/>
    <m/>
    <m/>
    <m/>
    <m/>
    <m/>
    <m/>
    <m/>
    <m/>
    <m/>
    <m/>
    <m/>
    <m/>
    <m/>
    <m/>
    <m/>
    <m/>
    <m/>
    <m/>
    <m/>
    <m/>
    <m/>
    <m/>
    <m/>
    <m/>
    <m/>
    <m/>
    <m/>
    <m/>
    <m/>
    <m/>
    <m/>
    <m/>
    <m/>
    <m/>
    <m/>
    <m/>
    <m/>
    <m/>
    <m/>
    <m/>
    <m/>
    <m/>
    <m/>
    <m/>
    <m/>
    <m/>
    <m/>
    <m/>
    <m/>
    <m/>
    <m/>
    <m/>
    <m/>
    <m/>
    <m/>
    <m/>
    <m/>
    <m/>
    <m/>
    <m/>
    <m/>
    <m/>
    <m/>
    <m/>
    <m/>
    <x v="3"/>
    <x v="0"/>
    <s v="DUWT0030"/>
    <s v="BPKKTByGnFm"/>
    <s v="Allocated"/>
    <s v="Shifted (NC_SFTD)"/>
    <s v="We had visited to customer but customer shifted "/>
    <d v="2026-07-07T00:00:00"/>
    <m/>
    <m/>
    <m/>
    <m/>
    <m/>
    <n v="-6899"/>
    <n v="10911"/>
  </r>
  <r>
    <n v="466444305"/>
    <s v="MUNDE DATTA BABURAO"/>
    <s v="ONLINE"/>
    <x v="23"/>
    <n v="2110"/>
    <m/>
    <m/>
    <m/>
    <n v="1880"/>
    <n v="5419"/>
    <n v="1893"/>
    <n v="5189"/>
    <x v="3"/>
    <x v="0"/>
    <x v="0"/>
    <x v="12"/>
    <n v="7116"/>
    <n v="234"/>
    <n v="0"/>
    <n v="3149"/>
    <s v="FLOW"/>
    <n v="4.3666085761272427E-2"/>
    <n v="2.2790624978411603E-3"/>
    <x v="0"/>
    <s v="PAID"/>
    <s v="PTP"/>
    <s v="PAID"/>
    <m/>
    <m/>
    <s v="CAVNA"/>
    <m/>
    <s v="ELG"/>
    <m/>
    <s v="MULSHI"/>
    <m/>
    <m/>
    <m/>
    <n v="5419"/>
    <n v="7116"/>
    <n v="86"/>
    <n v="85"/>
    <s v="STABLE"/>
    <m/>
    <m/>
    <m/>
    <m/>
    <s v="REGULAR"/>
    <s v="MH12XP0951"/>
    <s v="HONDA UNICORN 160 BS6"/>
    <d v="2025-07-02T00:00:00"/>
    <n v="12"/>
    <x v="0"/>
    <x v="0"/>
    <m/>
    <n v="1"/>
    <m/>
    <m/>
    <m/>
    <m/>
    <m/>
    <m/>
    <m/>
    <m/>
    <m/>
    <m/>
    <m/>
    <m/>
    <m/>
    <m/>
    <m/>
    <m/>
    <m/>
    <m/>
    <m/>
    <m/>
    <m/>
    <m/>
    <m/>
    <m/>
    <m/>
    <m/>
    <m/>
    <m/>
    <m/>
    <m/>
    <m/>
    <m/>
    <m/>
    <m/>
    <m/>
    <m/>
    <m/>
    <m/>
    <m/>
    <m/>
    <m/>
    <m/>
    <m/>
    <m/>
    <m/>
    <m/>
    <m/>
    <m/>
    <m/>
    <m/>
    <m/>
    <m/>
    <m/>
    <m/>
    <m/>
    <m/>
    <m/>
    <m/>
    <m/>
    <m/>
    <m/>
    <m/>
    <m/>
    <m/>
    <m/>
    <m/>
    <m/>
    <m/>
    <m/>
    <m/>
    <m/>
    <m/>
    <m/>
    <m/>
    <m/>
    <m/>
    <m/>
    <m/>
    <m/>
    <m/>
    <m/>
    <m/>
    <m/>
    <m/>
    <m/>
    <m/>
    <m/>
    <m/>
    <m/>
    <m/>
    <m/>
    <m/>
    <x v="0"/>
    <x v="0"/>
    <s v="DUWT0030"/>
    <s v="Gol3Mfl31Nz"/>
    <s v="Allocated"/>
    <s v="Shifted (NC_SFTD)"/>
    <s v="Visit on customer residence but cm is shifted from here last one year"/>
    <d v="2026-07-02T00:00:00"/>
    <m/>
    <m/>
    <m/>
    <m/>
    <m/>
    <n v="1893"/>
    <n v="7299"/>
  </r>
  <r>
    <n v="140231764"/>
    <s v="REKHA MOHAN WAGHMARE"/>
    <m/>
    <x v="2"/>
    <m/>
    <m/>
    <m/>
    <m/>
    <n v="3653"/>
    <n v="7306"/>
    <n v="-3288"/>
    <n v="10959"/>
    <x v="2"/>
    <x v="1"/>
    <x v="1"/>
    <x v="2"/>
    <n v="7105.45"/>
    <n v="365"/>
    <n v="0"/>
    <n v="1775"/>
    <s v="FLOW"/>
    <n v="6.4497403701399114E-2"/>
    <n v="2.7374062361939246E-3"/>
    <x v="1"/>
    <s v="-"/>
    <s v="RTP"/>
    <s v="-"/>
    <m/>
    <m/>
    <m/>
    <m/>
    <s v="ELG"/>
    <m/>
    <s v="DAPODI"/>
    <m/>
    <m/>
    <m/>
    <n v="7306"/>
    <n v="7105.45"/>
    <n v="118"/>
    <n v="147"/>
    <s v="FLOW"/>
    <m/>
    <m/>
    <m/>
    <m/>
    <s v="NPA"/>
    <s v="MH14KT5731"/>
    <s v="HONDA ACTIVA 6G H SMART"/>
    <d v="2023-03-22T00:00:00"/>
    <n v="36"/>
    <x v="0"/>
    <x v="1"/>
    <m/>
    <m/>
    <m/>
    <m/>
    <m/>
    <m/>
    <m/>
    <m/>
    <m/>
    <m/>
    <n v="1"/>
    <m/>
    <m/>
    <m/>
    <m/>
    <m/>
    <m/>
    <m/>
    <m/>
    <m/>
    <m/>
    <m/>
    <m/>
    <m/>
    <m/>
    <m/>
    <m/>
    <m/>
    <m/>
    <m/>
    <m/>
    <m/>
    <m/>
    <m/>
    <m/>
    <m/>
    <m/>
    <m/>
    <m/>
    <m/>
    <m/>
    <m/>
    <m/>
    <m/>
    <m/>
    <m/>
    <m/>
    <m/>
    <m/>
    <m/>
    <m/>
    <m/>
    <m/>
    <m/>
    <m/>
    <m/>
    <m/>
    <m/>
    <m/>
    <m/>
    <m/>
    <m/>
    <m/>
    <m/>
    <m/>
    <m/>
    <m/>
    <m/>
    <m/>
    <m/>
    <m/>
    <m/>
    <m/>
    <m/>
    <m/>
    <m/>
    <m/>
    <m/>
    <m/>
    <m/>
    <m/>
    <m/>
    <m/>
    <m/>
    <m/>
    <m/>
    <m/>
    <m/>
    <m/>
    <m/>
    <m/>
    <m/>
    <m/>
    <m/>
    <x v="0"/>
    <x v="0"/>
    <s v="ZBHT0009"/>
    <s v="kPzgl85nLc"/>
    <s v="Allocated"/>
    <s v="Shifted (NC_SFTD)"/>
    <s v="Customer shifted from address "/>
    <d v="2026-07-04T00:00:00"/>
    <m/>
    <m/>
    <m/>
    <m/>
    <m/>
    <n v="-3288"/>
    <n v="10959"/>
  </r>
  <r>
    <n v="463791527"/>
    <s v="PRASHIK BAPU AHIRE"/>
    <m/>
    <x v="2"/>
    <m/>
    <m/>
    <m/>
    <m/>
    <n v="1237"/>
    <n v="4993"/>
    <n v="625"/>
    <n v="6230"/>
    <x v="4"/>
    <x v="1"/>
    <x v="1"/>
    <x v="0"/>
    <n v="6982"/>
    <n v="580"/>
    <n v="0"/>
    <n v="4950"/>
    <s v="FLOW"/>
    <n v="2.2469017406891313E-2"/>
    <n v="3.1210017194296686E-3"/>
    <x v="1"/>
    <s v="NC"/>
    <s v="NC"/>
    <s v="NC"/>
    <s v="Add not found"/>
    <m/>
    <s v="CNAVNA"/>
    <m/>
    <s v="ELG"/>
    <m/>
    <s v="NIGADI"/>
    <m/>
    <m/>
    <m/>
    <n v="4993"/>
    <n v="6982"/>
    <n v="145"/>
    <n v="174"/>
    <s v="FLOW"/>
    <m/>
    <m/>
    <m/>
    <m/>
    <s v="NPA"/>
    <s v="MH14LD7196"/>
    <s v="HONDA ACTIVA DLX"/>
    <d v="2024-08-17T00:00:00"/>
    <n v="24"/>
    <x v="0"/>
    <x v="0"/>
    <m/>
    <m/>
    <m/>
    <m/>
    <m/>
    <m/>
    <m/>
    <m/>
    <m/>
    <m/>
    <m/>
    <m/>
    <m/>
    <m/>
    <m/>
    <m/>
    <m/>
    <m/>
    <m/>
    <n v="1"/>
    <m/>
    <m/>
    <n v="1"/>
    <m/>
    <m/>
    <m/>
    <m/>
    <m/>
    <m/>
    <m/>
    <m/>
    <m/>
    <m/>
    <m/>
    <m/>
    <m/>
    <m/>
    <m/>
    <m/>
    <m/>
    <m/>
    <m/>
    <m/>
    <m/>
    <m/>
    <m/>
    <m/>
    <m/>
    <m/>
    <m/>
    <m/>
    <m/>
    <m/>
    <m/>
    <m/>
    <m/>
    <m/>
    <m/>
    <m/>
    <m/>
    <m/>
    <m/>
    <m/>
    <m/>
    <m/>
    <m/>
    <m/>
    <m/>
    <m/>
    <m/>
    <m/>
    <m/>
    <m/>
    <m/>
    <m/>
    <m/>
    <m/>
    <m/>
    <m/>
    <m/>
    <m/>
    <m/>
    <m/>
    <m/>
    <m/>
    <m/>
    <m/>
    <m/>
    <m/>
    <m/>
    <m/>
    <m/>
    <m/>
    <m/>
    <x v="3"/>
    <x v="0"/>
    <s v="ZBHT0011"/>
    <s v="GohSBttO0m"/>
    <s v="Allocated"/>
    <s v="Address Not Found (NC_ANF)"/>
    <s v="Visit cm residence address cm residence address not found short 6"/>
    <d v="2026-07-07T00:00:00"/>
    <m/>
    <m/>
    <m/>
    <m/>
    <m/>
    <n v="625"/>
    <n v="6230"/>
  </r>
  <r>
    <n v="457308586"/>
    <s v="ANILKUMAR DHANDEV YADHAV"/>
    <s v="ONLINE"/>
    <x v="23"/>
    <n v="7017"/>
    <m/>
    <m/>
    <m/>
    <n v="7229"/>
    <n v="6927"/>
    <n v="7352"/>
    <n v="7139"/>
    <x v="3"/>
    <x v="0"/>
    <x v="0"/>
    <x v="0"/>
    <n v="6927"/>
    <n v="425"/>
    <n v="0"/>
    <n v="4006"/>
    <s v="01.06.26"/>
    <n v="2.1613374269881684E-2"/>
    <n v="2.2185309053605559E-3"/>
    <x v="0"/>
    <s v="PAID"/>
    <s v="PAID"/>
    <s v="PAID"/>
    <m/>
    <m/>
    <s v="CAVA"/>
    <m/>
    <s v="ELG"/>
    <m/>
    <s v="JADHAWADI"/>
    <m/>
    <m/>
    <m/>
    <n v="6927"/>
    <n v="6927"/>
    <n v="87"/>
    <n v="86"/>
    <s v="STABLE"/>
    <m/>
    <m/>
    <m/>
    <m/>
    <s v="REGULAR"/>
    <s v="MH14KT1313"/>
    <s v="CLASSIC 350 CHROME RED"/>
    <d v="2023-03-21T00:00:00"/>
    <n v="36"/>
    <x v="0"/>
    <x v="0"/>
    <m/>
    <m/>
    <m/>
    <m/>
    <n v="2"/>
    <m/>
    <m/>
    <m/>
    <m/>
    <m/>
    <m/>
    <m/>
    <m/>
    <m/>
    <m/>
    <m/>
    <m/>
    <m/>
    <m/>
    <m/>
    <m/>
    <m/>
    <m/>
    <m/>
    <m/>
    <m/>
    <m/>
    <m/>
    <m/>
    <m/>
    <m/>
    <m/>
    <m/>
    <m/>
    <m/>
    <m/>
    <m/>
    <m/>
    <m/>
    <m/>
    <m/>
    <m/>
    <m/>
    <m/>
    <m/>
    <m/>
    <m/>
    <m/>
    <m/>
    <m/>
    <m/>
    <m/>
    <m/>
    <m/>
    <m/>
    <m/>
    <m/>
    <m/>
    <m/>
    <m/>
    <m/>
    <m/>
    <m/>
    <m/>
    <m/>
    <m/>
    <m/>
    <m/>
    <m/>
    <m/>
    <m/>
    <m/>
    <m/>
    <m/>
    <m/>
    <m/>
    <m/>
    <m/>
    <m/>
    <m/>
    <m/>
    <m/>
    <m/>
    <m/>
    <m/>
    <m/>
    <m/>
    <m/>
    <m/>
    <m/>
    <m/>
    <m/>
    <m/>
    <m/>
    <x v="3"/>
    <x v="0"/>
    <s v="ZBHT0011"/>
    <s v="B20GKdqy98Nz"/>
    <s v="Allocated"/>
    <s v="Promise To Pay (PTP)"/>
    <s v="Visit on customer residence address meet with cm brother he given the ptp one Emi till eod"/>
    <d v="2026-07-07T00:00:00"/>
    <m/>
    <m/>
    <m/>
    <m/>
    <m/>
    <n v="7352"/>
    <n v="14156"/>
  </r>
  <r>
    <n v="458642653"/>
    <s v="SHITAL YOGESH DUDHANE"/>
    <s v="ONLINE"/>
    <x v="7"/>
    <n v="3450"/>
    <m/>
    <m/>
    <m/>
    <n v="3450"/>
    <n v="3530"/>
    <n v="233"/>
    <n v="3530"/>
    <x v="1"/>
    <x v="0"/>
    <x v="0"/>
    <x v="11"/>
    <n v="6797"/>
    <n v="153"/>
    <n v="0"/>
    <n v="6741"/>
    <s v="11.06.26"/>
    <n v="2.1856782028908128E-2"/>
    <n v="1.2637680106138815E-3"/>
    <x v="0"/>
    <s v="PAID"/>
    <s v="PAID"/>
    <s v="PAID"/>
    <m/>
    <m/>
    <m/>
    <m/>
    <s v="-"/>
    <m/>
    <s v="SAVARDHARI"/>
    <m/>
    <m/>
    <m/>
    <n v="3530"/>
    <n v="6797"/>
    <n v="57"/>
    <n v="55"/>
    <s v="STABLE"/>
    <m/>
    <m/>
    <m/>
    <m/>
    <s v="REGULAR"/>
    <s v="MH14KX6662"/>
    <s v="HONDA ACTIVA 6G STD BS VI"/>
    <d v="2023-06-21T00:00:00"/>
    <n v="36"/>
    <x v="0"/>
    <x v="0"/>
    <m/>
    <m/>
    <m/>
    <m/>
    <m/>
    <m/>
    <m/>
    <m/>
    <m/>
    <m/>
    <m/>
    <m/>
    <m/>
    <m/>
    <m/>
    <m/>
    <m/>
    <m/>
    <m/>
    <m/>
    <m/>
    <m/>
    <m/>
    <m/>
    <m/>
    <n v="1"/>
    <m/>
    <m/>
    <m/>
    <m/>
    <m/>
    <m/>
    <m/>
    <m/>
    <m/>
    <m/>
    <m/>
    <m/>
    <m/>
    <m/>
    <m/>
    <m/>
    <m/>
    <m/>
    <m/>
    <m/>
    <m/>
    <m/>
    <m/>
    <m/>
    <m/>
    <m/>
    <m/>
    <m/>
    <m/>
    <m/>
    <m/>
    <m/>
    <m/>
    <m/>
    <m/>
    <m/>
    <m/>
    <m/>
    <m/>
    <m/>
    <m/>
    <m/>
    <m/>
    <m/>
    <m/>
    <m/>
    <m/>
    <m/>
    <m/>
    <m/>
    <m/>
    <m/>
    <m/>
    <m/>
    <m/>
    <m/>
    <m/>
    <m/>
    <m/>
    <m/>
    <m/>
    <m/>
    <m/>
    <m/>
    <m/>
    <m/>
    <m/>
    <m/>
    <x v="0"/>
    <x v="0"/>
    <s v="ZBHT0010"/>
    <s v="k6O56GR3c7"/>
    <s v="Allocated"/>
    <e v="#N/A"/>
    <e v="#N/A"/>
    <e v="#N/A"/>
    <m/>
    <m/>
    <m/>
    <m/>
    <m/>
    <n v="233"/>
    <n v="6980"/>
  </r>
  <r>
    <n v="461449931"/>
    <s v="SAHIL NURMUHAMD SHAIKH"/>
    <m/>
    <x v="2"/>
    <m/>
    <m/>
    <m/>
    <m/>
    <n v="3462"/>
    <n v="3420"/>
    <n v="3490"/>
    <n v="6882"/>
    <x v="0"/>
    <x v="1"/>
    <x v="1"/>
    <x v="9"/>
    <n v="6771.73"/>
    <n v="70"/>
    <n v="0"/>
    <n v="1756"/>
    <s v="28.06.26"/>
    <n v="4.2557004983522165E-3"/>
    <n v="3.5666504920447929E-4"/>
    <x v="1"/>
    <s v="PTP"/>
    <s v="PTP"/>
    <s v="PTP"/>
    <m/>
    <n v="31"/>
    <s v="CAVA"/>
    <m/>
    <s v="-"/>
    <m/>
    <s v="SHIRUR"/>
    <m/>
    <m/>
    <m/>
    <n v="3420"/>
    <n v="6771.73"/>
    <n v="26"/>
    <n v="55"/>
    <s v="FLOW"/>
    <m/>
    <m/>
    <m/>
    <m/>
    <s v="REGULAR"/>
    <s v="MH12WM5353"/>
    <s v="SUZUKI BURGMAN STREET BT BSVI"/>
    <d v="2024-01-09T00:00:00"/>
    <n v="30"/>
    <x v="0"/>
    <x v="0"/>
    <m/>
    <m/>
    <m/>
    <m/>
    <m/>
    <m/>
    <m/>
    <m/>
    <m/>
    <m/>
    <m/>
    <m/>
    <m/>
    <m/>
    <m/>
    <m/>
    <m/>
    <m/>
    <m/>
    <n v="1"/>
    <m/>
    <m/>
    <n v="1"/>
    <m/>
    <m/>
    <m/>
    <m/>
    <m/>
    <m/>
    <m/>
    <m/>
    <m/>
    <m/>
    <m/>
    <m/>
    <m/>
    <m/>
    <m/>
    <m/>
    <m/>
    <m/>
    <m/>
    <m/>
    <m/>
    <m/>
    <m/>
    <m/>
    <m/>
    <m/>
    <m/>
    <m/>
    <m/>
    <m/>
    <m/>
    <m/>
    <m/>
    <m/>
    <m/>
    <m/>
    <m/>
    <m/>
    <m/>
    <m/>
    <m/>
    <m/>
    <m/>
    <m/>
    <m/>
    <m/>
    <m/>
    <m/>
    <m/>
    <m/>
    <m/>
    <m/>
    <m/>
    <m/>
    <m/>
    <m/>
    <m/>
    <m/>
    <m/>
    <m/>
    <m/>
    <m/>
    <m/>
    <m/>
    <m/>
    <m/>
    <m/>
    <m/>
    <m/>
    <m/>
    <m/>
    <x v="3"/>
    <x v="0"/>
    <s v="ZBHT0024"/>
    <s v="G2-evJ2N9z"/>
    <s v="Allocated"/>
    <s v="Left Message (LMCB)"/>
    <s v="Meet mother "/>
    <d v="2026-07-07T00:00:00"/>
    <m/>
    <m/>
    <m/>
    <m/>
    <m/>
    <n v="3490"/>
    <n v="6882"/>
  </r>
  <r>
    <n v="457887935"/>
    <s v="PRAKASH MOHANTY"/>
    <s v="ONLINE"/>
    <x v="19"/>
    <n v="3550"/>
    <m/>
    <m/>
    <m/>
    <n v="3445"/>
    <n v="6842"/>
    <n v="294"/>
    <n v="6737"/>
    <x v="3"/>
    <x v="0"/>
    <x v="0"/>
    <x v="2"/>
    <n v="6709"/>
    <n v="342"/>
    <n v="0"/>
    <n v="0"/>
    <s v="FLOW"/>
    <n v="1.9500339620984204E-2"/>
    <n v="2.1487113965734041E-3"/>
    <x v="0"/>
    <s v="-"/>
    <s v="MPTP"/>
    <s v="-"/>
    <m/>
    <m/>
    <m/>
    <m/>
    <s v="ELG"/>
    <m/>
    <s v="CHARHOLI"/>
    <m/>
    <m/>
    <m/>
    <n v="6842"/>
    <n v="6709"/>
    <n v="87"/>
    <n v="86"/>
    <s v="STABLE"/>
    <m/>
    <m/>
    <m/>
    <m/>
    <s v="NPA"/>
    <s v="MH14KV1614"/>
    <s v="GLAMOUR XTEC DISC"/>
    <d v="2023-04-28T00:00:00"/>
    <n v="36"/>
    <x v="0"/>
    <x v="1"/>
    <m/>
    <m/>
    <m/>
    <m/>
    <m/>
    <m/>
    <m/>
    <m/>
    <m/>
    <m/>
    <m/>
    <m/>
    <m/>
    <m/>
    <m/>
    <m/>
    <m/>
    <m/>
    <m/>
    <m/>
    <m/>
    <m/>
    <m/>
    <m/>
    <m/>
    <n v="1"/>
    <m/>
    <m/>
    <m/>
    <m/>
    <m/>
    <m/>
    <m/>
    <m/>
    <m/>
    <m/>
    <m/>
    <m/>
    <m/>
    <m/>
    <m/>
    <m/>
    <m/>
    <m/>
    <m/>
    <m/>
    <m/>
    <m/>
    <m/>
    <m/>
    <m/>
    <m/>
    <m/>
    <m/>
    <m/>
    <m/>
    <m/>
    <m/>
    <m/>
    <m/>
    <m/>
    <m/>
    <m/>
    <m/>
    <m/>
    <m/>
    <m/>
    <m/>
    <m/>
    <m/>
    <m/>
    <m/>
    <m/>
    <m/>
    <m/>
    <m/>
    <m/>
    <m/>
    <m/>
    <m/>
    <m/>
    <m/>
    <m/>
    <m/>
    <m/>
    <m/>
    <m/>
    <m/>
    <m/>
    <m/>
    <m/>
    <m/>
    <m/>
    <m/>
    <x v="0"/>
    <x v="0"/>
    <s v="ZBHT0009"/>
    <s v="Ao-jC-tfCz"/>
    <s v="Allocated"/>
    <e v="#N/A"/>
    <e v="#N/A"/>
    <e v="#N/A"/>
    <m/>
    <m/>
    <m/>
    <m/>
    <m/>
    <n v="294"/>
    <n v="10287"/>
  </r>
  <r>
    <n v="458618433"/>
    <s v="MAHESH RAJU SHIRKE"/>
    <m/>
    <x v="2"/>
    <m/>
    <m/>
    <m/>
    <m/>
    <n v="3399"/>
    <n v="6642"/>
    <n v="3426"/>
    <n v="10041"/>
    <x v="1"/>
    <x v="1"/>
    <x v="1"/>
    <x v="13"/>
    <n v="6580.25"/>
    <n v="183"/>
    <n v="0"/>
    <n v="0"/>
    <s v="30.06.26"/>
    <n v="3.6893089682235855E-2"/>
    <n v="1.2234676256939817E-3"/>
    <x v="1"/>
    <s v="-"/>
    <s v="NC"/>
    <s v="-"/>
    <m/>
    <m/>
    <m/>
    <m/>
    <s v="-"/>
    <m/>
    <s v="PARVATI DARSHAN"/>
    <m/>
    <m/>
    <m/>
    <n v="6642"/>
    <n v="6580.25"/>
    <n v="57"/>
    <n v="86"/>
    <s v="FLOW"/>
    <m/>
    <m/>
    <m/>
    <m/>
    <s v="REGULAR"/>
    <s v="MH12VP6291"/>
    <s v="HONDA ACTIVA DLX"/>
    <d v="2023-06-19T00:00:00"/>
    <n v="36"/>
    <x v="0"/>
    <x v="1"/>
    <m/>
    <m/>
    <m/>
    <m/>
    <m/>
    <m/>
    <m/>
    <m/>
    <m/>
    <m/>
    <m/>
    <m/>
    <m/>
    <m/>
    <m/>
    <m/>
    <m/>
    <m/>
    <m/>
    <m/>
    <m/>
    <m/>
    <m/>
    <m/>
    <m/>
    <n v="1"/>
    <m/>
    <m/>
    <m/>
    <m/>
    <m/>
    <m/>
    <m/>
    <m/>
    <m/>
    <m/>
    <m/>
    <m/>
    <m/>
    <m/>
    <m/>
    <m/>
    <m/>
    <m/>
    <m/>
    <m/>
    <m/>
    <m/>
    <m/>
    <m/>
    <m/>
    <m/>
    <m/>
    <m/>
    <m/>
    <m/>
    <m/>
    <m/>
    <m/>
    <m/>
    <m/>
    <m/>
    <m/>
    <m/>
    <m/>
    <m/>
    <m/>
    <m/>
    <m/>
    <m/>
    <m/>
    <m/>
    <m/>
    <m/>
    <m/>
    <m/>
    <m/>
    <m/>
    <m/>
    <m/>
    <m/>
    <m/>
    <m/>
    <m/>
    <m/>
    <m/>
    <m/>
    <m/>
    <m/>
    <m/>
    <m/>
    <m/>
    <m/>
    <m/>
    <x v="0"/>
    <x v="0"/>
    <s v="DUWT0031"/>
    <s v="B651ulmrwzc"/>
    <s v="Allocated"/>
    <e v="#N/A"/>
    <e v="#N/A"/>
    <e v="#N/A"/>
    <m/>
    <m/>
    <m/>
    <m/>
    <m/>
    <n v="3426"/>
    <n v="10041"/>
  </r>
  <r>
    <n v="462901902"/>
    <s v="MANISHA RAJENDRA PALASKAR"/>
    <m/>
    <x v="2"/>
    <m/>
    <m/>
    <m/>
    <m/>
    <n v="4441"/>
    <n v="6615"/>
    <n v="-1532"/>
    <n v="11056"/>
    <x v="3"/>
    <x v="1"/>
    <x v="1"/>
    <x v="17"/>
    <n v="6527"/>
    <n v="735"/>
    <n v="0"/>
    <n v="2929"/>
    <s v="13.06.26"/>
    <n v="0.37292880813621299"/>
    <n v="2.0904217149254147E-3"/>
    <x v="1"/>
    <s v="NC"/>
    <s v="PAID"/>
    <s v="NC"/>
    <s v="Add not found"/>
    <n v="16"/>
    <s v="CAVNA"/>
    <m/>
    <s v="ELG"/>
    <m/>
    <s v="NARAYAN GAON"/>
    <m/>
    <m/>
    <m/>
    <n v="6615"/>
    <n v="6527"/>
    <n v="87"/>
    <n v="116"/>
    <s v="FLOW"/>
    <m/>
    <m/>
    <m/>
    <m/>
    <s v="NPA"/>
    <s v="MH12WV1574"/>
    <s v="HONDA SHINE DRUM BSVI"/>
    <d v="2024-05-14T00:00:00"/>
    <n v="24"/>
    <x v="0"/>
    <x v="0"/>
    <m/>
    <m/>
    <m/>
    <m/>
    <m/>
    <m/>
    <m/>
    <m/>
    <m/>
    <m/>
    <m/>
    <m/>
    <m/>
    <m/>
    <m/>
    <m/>
    <m/>
    <m/>
    <m/>
    <m/>
    <m/>
    <m/>
    <m/>
    <m/>
    <m/>
    <m/>
    <m/>
    <m/>
    <m/>
    <m/>
    <m/>
    <m/>
    <m/>
    <m/>
    <m/>
    <m/>
    <m/>
    <n v="1"/>
    <m/>
    <m/>
    <m/>
    <m/>
    <m/>
    <m/>
    <m/>
    <m/>
    <m/>
    <m/>
    <m/>
    <m/>
    <m/>
    <m/>
    <m/>
    <m/>
    <m/>
    <m/>
    <m/>
    <m/>
    <m/>
    <m/>
    <m/>
    <m/>
    <m/>
    <m/>
    <m/>
    <m/>
    <m/>
    <m/>
    <m/>
    <m/>
    <m/>
    <m/>
    <m/>
    <m/>
    <m/>
    <m/>
    <m/>
    <m/>
    <m/>
    <m/>
    <m/>
    <m/>
    <m/>
    <m/>
    <m/>
    <m/>
    <m/>
    <m/>
    <m/>
    <m/>
    <m/>
    <m/>
    <m/>
    <m/>
    <x v="0"/>
    <x v="0"/>
    <s v="DUWT0015"/>
    <s v="k6hSZHMZDm"/>
    <s v="Allocated"/>
    <e v="#N/A"/>
    <e v="#N/A"/>
    <e v="#N/A"/>
    <m/>
    <m/>
    <m/>
    <m/>
    <m/>
    <n v="-1532"/>
    <n v="11056"/>
  </r>
  <r>
    <n v="463298684"/>
    <s v="VANDANA VIJAY BENDRE"/>
    <m/>
    <x v="2"/>
    <m/>
    <m/>
    <m/>
    <m/>
    <n v="7568"/>
    <n v="6466"/>
    <n v="8059"/>
    <n v="14034"/>
    <x v="5"/>
    <x v="1"/>
    <x v="1"/>
    <x v="9"/>
    <n v="6466"/>
    <n v="1593"/>
    <n v="0"/>
    <n v="2250"/>
    <s v="FLOW"/>
    <n v="1.1135047233971433E-2"/>
    <n v="2.8263038248549756E-3"/>
    <x v="0"/>
    <s v="PTP"/>
    <s v="PTP"/>
    <s v="PTP"/>
    <m/>
    <m/>
    <s v="CAVNA"/>
    <m/>
    <s v="ELG"/>
    <m/>
    <s v="SHIRUR"/>
    <m/>
    <m/>
    <m/>
    <n v="6466"/>
    <n v="6466"/>
    <n v="177"/>
    <n v="206"/>
    <s v="FLOW"/>
    <m/>
    <m/>
    <m/>
    <m/>
    <s v="NPA"/>
    <s v="MH12WW8522"/>
    <s v="HONDA UNICORN 160 BSVI"/>
    <d v="2024-06-24T00:00:00"/>
    <n v="18"/>
    <x v="0"/>
    <x v="0"/>
    <m/>
    <m/>
    <m/>
    <m/>
    <m/>
    <m/>
    <m/>
    <m/>
    <m/>
    <m/>
    <m/>
    <m/>
    <m/>
    <m/>
    <m/>
    <m/>
    <m/>
    <m/>
    <m/>
    <m/>
    <m/>
    <m/>
    <m/>
    <m/>
    <m/>
    <m/>
    <m/>
    <m/>
    <m/>
    <m/>
    <m/>
    <n v="1"/>
    <m/>
    <m/>
    <m/>
    <m/>
    <m/>
    <m/>
    <m/>
    <m/>
    <m/>
    <m/>
    <m/>
    <m/>
    <m/>
    <m/>
    <m/>
    <m/>
    <m/>
    <m/>
    <m/>
    <m/>
    <m/>
    <m/>
    <m/>
    <m/>
    <m/>
    <m/>
    <m/>
    <m/>
    <m/>
    <m/>
    <m/>
    <m/>
    <m/>
    <m/>
    <m/>
    <m/>
    <m/>
    <m/>
    <m/>
    <m/>
    <m/>
    <m/>
    <m/>
    <m/>
    <m/>
    <m/>
    <m/>
    <m/>
    <m/>
    <m/>
    <m/>
    <m/>
    <m/>
    <m/>
    <m/>
    <m/>
    <m/>
    <m/>
    <m/>
    <m/>
    <m/>
    <m/>
    <x v="0"/>
    <x v="0"/>
    <s v="ZBHT0024"/>
    <s v="APkAVHejsOJz"/>
    <s v="Allocated"/>
    <e v="#N/A"/>
    <e v="#N/A"/>
    <e v="#N/A"/>
    <m/>
    <m/>
    <m/>
    <m/>
    <m/>
    <n v="8059"/>
    <n v="14034"/>
  </r>
  <r>
    <n v="137632312"/>
    <s v="GIRIJA DNYANESHWAR CHORGHE"/>
    <m/>
    <x v="2"/>
    <m/>
    <m/>
    <m/>
    <m/>
    <n v="3302"/>
    <n v="6593"/>
    <n v="-9335"/>
    <n v="9895"/>
    <x v="5"/>
    <x v="1"/>
    <x v="1"/>
    <x v="8"/>
    <n v="6443.26"/>
    <n v="582"/>
    <n v="0"/>
    <n v="4950"/>
    <s v="FLOW"/>
    <n v="2.8743645135989027E-2"/>
    <n v="2.8163641173113317E-3"/>
    <x v="1"/>
    <s v="RTP"/>
    <s v="RTP"/>
    <s v="RTP"/>
    <s v="Financail problem"/>
    <m/>
    <s v="CAVA"/>
    <m/>
    <s v="ELG"/>
    <m/>
    <s v="SOMATANE"/>
    <m/>
    <m/>
    <m/>
    <n v="6593"/>
    <n v="6443.26"/>
    <n v="176"/>
    <n v="205"/>
    <s v="FLOW"/>
    <m/>
    <m/>
    <m/>
    <m/>
    <s v="NPA"/>
    <s v="MH14KP6722"/>
    <s v="TVS JUPITER 125 DRUM ALLOY"/>
    <d v="2023-01-21T00:00:00"/>
    <n v="36"/>
    <x v="0"/>
    <x v="1"/>
    <m/>
    <m/>
    <m/>
    <m/>
    <m/>
    <m/>
    <m/>
    <m/>
    <m/>
    <m/>
    <m/>
    <m/>
    <m/>
    <m/>
    <m/>
    <m/>
    <m/>
    <m/>
    <m/>
    <m/>
    <m/>
    <m/>
    <m/>
    <m/>
    <m/>
    <n v="1"/>
    <m/>
    <m/>
    <m/>
    <m/>
    <m/>
    <m/>
    <m/>
    <m/>
    <m/>
    <m/>
    <m/>
    <m/>
    <m/>
    <m/>
    <m/>
    <m/>
    <m/>
    <m/>
    <m/>
    <m/>
    <m/>
    <m/>
    <m/>
    <m/>
    <m/>
    <m/>
    <m/>
    <m/>
    <m/>
    <m/>
    <m/>
    <m/>
    <m/>
    <m/>
    <m/>
    <m/>
    <m/>
    <m/>
    <m/>
    <m/>
    <m/>
    <m/>
    <m/>
    <m/>
    <m/>
    <m/>
    <m/>
    <m/>
    <m/>
    <m/>
    <m/>
    <m/>
    <m/>
    <m/>
    <m/>
    <m/>
    <m/>
    <m/>
    <m/>
    <m/>
    <m/>
    <m/>
    <m/>
    <m/>
    <m/>
    <m/>
    <m/>
    <m/>
    <x v="0"/>
    <x v="0"/>
    <s v="ZBHT0013"/>
    <s v="A2B8XCrlkXvz"/>
    <s v="Allocated"/>
    <e v="#N/A"/>
    <e v="#N/A"/>
    <e v="#N/A"/>
    <m/>
    <m/>
    <m/>
    <m/>
    <m/>
    <n v="-9335"/>
    <n v="9895"/>
  </r>
  <r>
    <n v="458068490"/>
    <s v="SANGHMITRA SUDHIR KAMBLE"/>
    <m/>
    <x v="2"/>
    <m/>
    <m/>
    <m/>
    <m/>
    <n v="3590"/>
    <n v="6399.94"/>
    <n v="-405.06000000000131"/>
    <n v="9989.9399999999987"/>
    <x v="3"/>
    <x v="1"/>
    <x v="1"/>
    <x v="3"/>
    <n v="6329.94"/>
    <n v="375"/>
    <n v="0"/>
    <n v="6300"/>
    <s v="-"/>
    <n v="5.034226303262599E-2"/>
    <n v="2.0273087222575426E-3"/>
    <x v="0"/>
    <s v="PTP"/>
    <s v="-"/>
    <s v="PTP"/>
    <m/>
    <n v="28"/>
    <m/>
    <m/>
    <s v="ELG"/>
    <m/>
    <s v="KHADAKI"/>
    <m/>
    <m/>
    <m/>
    <n v="13074.94"/>
    <n v="6329.94"/>
    <n v="87"/>
    <e v="#N/A"/>
    <e v="#N/A"/>
    <m/>
    <m/>
    <m/>
    <m/>
    <s v="-"/>
    <s v="MH12VM6361"/>
    <s v="HONDA ACTIVA 6G H SMART"/>
    <d v="2023-05-11T00:00:00"/>
    <n v="36"/>
    <x v="2"/>
    <x v="0"/>
    <m/>
    <m/>
    <m/>
    <m/>
    <m/>
    <m/>
    <m/>
    <m/>
    <m/>
    <m/>
    <m/>
    <m/>
    <m/>
    <m/>
    <m/>
    <m/>
    <m/>
    <m/>
    <m/>
    <m/>
    <m/>
    <m/>
    <m/>
    <m/>
    <m/>
    <m/>
    <m/>
    <m/>
    <m/>
    <m/>
    <m/>
    <m/>
    <m/>
    <m/>
    <m/>
    <m/>
    <m/>
    <m/>
    <m/>
    <m/>
    <m/>
    <m/>
    <m/>
    <m/>
    <m/>
    <m/>
    <m/>
    <m/>
    <m/>
    <m/>
    <m/>
    <m/>
    <m/>
    <m/>
    <m/>
    <m/>
    <m/>
    <m/>
    <m/>
    <m/>
    <m/>
    <m/>
    <m/>
    <m/>
    <m/>
    <m/>
    <m/>
    <m/>
    <m/>
    <m/>
    <m/>
    <m/>
    <m/>
    <m/>
    <m/>
    <m/>
    <m/>
    <m/>
    <m/>
    <m/>
    <m/>
    <m/>
    <m/>
    <m/>
    <m/>
    <m/>
    <m/>
    <m/>
    <m/>
    <m/>
    <m/>
    <n v="1"/>
    <m/>
    <m/>
    <x v="0"/>
    <x v="0"/>
    <s v="DUWT0023"/>
    <e v="#N/A"/>
    <s v="Allocated"/>
    <s v="Address Not Found (NC_ANF)"/>
    <s v="Visited customer residential address customer address is short address customer address not found"/>
    <d v="2026-07-01T00:00:00"/>
    <m/>
    <m/>
    <m/>
    <m/>
    <m/>
    <n v="-405.06000000000131"/>
    <n v="9989.9399999999987"/>
  </r>
  <r>
    <n v="462636667"/>
    <s v="ARVIND ANAND SHINDE"/>
    <m/>
    <x v="2"/>
    <m/>
    <m/>
    <m/>
    <m/>
    <n v="3247"/>
    <n v="6494"/>
    <n v="-2929"/>
    <n v="9741"/>
    <x v="2"/>
    <x v="1"/>
    <x v="1"/>
    <x v="6"/>
    <n v="6308"/>
    <n v="318"/>
    <n v="0"/>
    <n v="3577"/>
    <s v="FLOW"/>
    <n v="1.6994108583301817E-2"/>
    <n v="2.43018507454296E-3"/>
    <x v="1"/>
    <s v="BPTP"/>
    <s v="BPTP"/>
    <s v="BPTP"/>
    <s v="Medical problem"/>
    <m/>
    <s v="CAVA"/>
    <m/>
    <s v="ELG"/>
    <m/>
    <s v="YERWADA"/>
    <m/>
    <m/>
    <m/>
    <n v="6494"/>
    <n v="6308"/>
    <n v="117"/>
    <n v="146"/>
    <s v="FLOW"/>
    <m/>
    <m/>
    <m/>
    <m/>
    <s v="NPA"/>
    <s v="MH12VS2944"/>
    <s v="HONDA SHINE DRUM BSVI"/>
    <d v="2024-04-20T00:00:00"/>
    <n v="24"/>
    <x v="0"/>
    <x v="1"/>
    <m/>
    <m/>
    <m/>
    <m/>
    <m/>
    <m/>
    <m/>
    <n v="1"/>
    <m/>
    <m/>
    <m/>
    <m/>
    <m/>
    <m/>
    <m/>
    <m/>
    <m/>
    <m/>
    <m/>
    <m/>
    <m/>
    <m/>
    <m/>
    <m/>
    <m/>
    <m/>
    <m/>
    <m/>
    <m/>
    <m/>
    <m/>
    <m/>
    <m/>
    <m/>
    <m/>
    <m/>
    <m/>
    <m/>
    <m/>
    <m/>
    <m/>
    <m/>
    <m/>
    <m/>
    <m/>
    <m/>
    <m/>
    <m/>
    <m/>
    <m/>
    <m/>
    <m/>
    <m/>
    <m/>
    <m/>
    <m/>
    <m/>
    <m/>
    <m/>
    <m/>
    <m/>
    <m/>
    <m/>
    <m/>
    <m/>
    <m/>
    <m/>
    <m/>
    <m/>
    <m/>
    <m/>
    <m/>
    <m/>
    <m/>
    <m/>
    <m/>
    <m/>
    <m/>
    <m/>
    <m/>
    <m/>
    <m/>
    <m/>
    <m/>
    <m/>
    <m/>
    <m/>
    <m/>
    <m/>
    <m/>
    <m/>
    <m/>
    <m/>
    <m/>
    <x v="0"/>
    <x v="0"/>
    <s v="ZBHT0012"/>
    <s v="k2dKUKPiLm"/>
    <s v="Allocated"/>
    <s v="Left Message (LMCB)"/>
    <s v="Lm"/>
    <d v="2026-07-03T00:00:00"/>
    <m/>
    <m/>
    <m/>
    <s v="VYMO"/>
    <m/>
    <n v="-2929"/>
    <n v="9741"/>
  </r>
  <r>
    <n v="458016595"/>
    <s v="UJWALA NITIN DHAMDHERE"/>
    <m/>
    <x v="2"/>
    <m/>
    <m/>
    <m/>
    <m/>
    <n v="3663"/>
    <n v="6352"/>
    <n v="-484"/>
    <n v="10015"/>
    <x v="3"/>
    <x v="1"/>
    <x v="1"/>
    <x v="9"/>
    <n v="6297.12"/>
    <n v="490"/>
    <n v="0"/>
    <n v="5629.43"/>
    <s v="-"/>
    <n v="8.2225461994286323E-3"/>
    <n v="2.0167973631823391E-3"/>
    <x v="1"/>
    <s v="BPTP"/>
    <s v="-"/>
    <s v="BPTP"/>
    <s v="Financail problem"/>
    <m/>
    <s v="CAVA"/>
    <m/>
    <s v="ELG"/>
    <m/>
    <s v="TALEGAON DHAMDHERE"/>
    <m/>
    <m/>
    <m/>
    <n v="6352"/>
    <n v="6297.12"/>
    <n v="87"/>
    <n v="116"/>
    <s v="FLOW"/>
    <m/>
    <m/>
    <m/>
    <m/>
    <s v="NPA"/>
    <s v="MH12VM4777"/>
    <s v="JUPITER CLASSIC BSVI"/>
    <d v="2023-05-08T00:00:00"/>
    <n v="36"/>
    <x v="0"/>
    <x v="0"/>
    <m/>
    <m/>
    <m/>
    <m/>
    <m/>
    <m/>
    <m/>
    <n v="1"/>
    <m/>
    <m/>
    <m/>
    <m/>
    <m/>
    <m/>
    <m/>
    <m/>
    <m/>
    <m/>
    <m/>
    <m/>
    <m/>
    <m/>
    <m/>
    <m/>
    <m/>
    <m/>
    <m/>
    <m/>
    <m/>
    <m/>
    <m/>
    <m/>
    <m/>
    <m/>
    <m/>
    <m/>
    <m/>
    <m/>
    <m/>
    <m/>
    <m/>
    <m/>
    <m/>
    <m/>
    <m/>
    <m/>
    <m/>
    <m/>
    <m/>
    <m/>
    <m/>
    <m/>
    <m/>
    <m/>
    <m/>
    <m/>
    <m/>
    <m/>
    <m/>
    <m/>
    <m/>
    <m/>
    <m/>
    <m/>
    <m/>
    <m/>
    <m/>
    <m/>
    <m/>
    <m/>
    <m/>
    <m/>
    <m/>
    <m/>
    <m/>
    <m/>
    <m/>
    <m/>
    <m/>
    <m/>
    <m/>
    <m/>
    <m/>
    <m/>
    <m/>
    <m/>
    <m/>
    <m/>
    <m/>
    <m/>
    <m/>
    <m/>
    <m/>
    <m/>
    <x v="0"/>
    <x v="0"/>
    <s v="ZBHT0024"/>
    <s v="GoRkJ9_m_EJc"/>
    <s v="Allocated"/>
    <s v="Left Message (LMCB)"/>
    <s v="Meet mother in law "/>
    <d v="2026-07-03T00:00:00"/>
    <m/>
    <m/>
    <m/>
    <m/>
    <m/>
    <n v="-484"/>
    <n v="10015"/>
  </r>
  <r>
    <n v="457999507"/>
    <s v="RAHUL VIJAY KUMARRAMHRUDAYYADAV"/>
    <s v="ONLINE"/>
    <x v="1"/>
    <n v="7575"/>
    <m/>
    <m/>
    <m/>
    <n v="6372"/>
    <n v="6361"/>
    <n v="6586"/>
    <n v="5158"/>
    <x v="1"/>
    <x v="2"/>
    <x v="0"/>
    <x v="14"/>
    <n v="6286.33"/>
    <n v="225"/>
    <n v="0"/>
    <n v="900"/>
    <s v="FLOW"/>
    <n v="1.8053982767766343E-2"/>
    <n v="1.1688190022307431E-3"/>
    <x v="2"/>
    <s v="PAID"/>
    <s v="PTP"/>
    <s v="PAID"/>
    <m/>
    <m/>
    <m/>
    <m/>
    <s v="-"/>
    <m/>
    <s v="DEHU ROAD"/>
    <m/>
    <m/>
    <m/>
    <n v="6361"/>
    <n v="6286.33"/>
    <n v="57"/>
    <n v="0"/>
    <s v="RB"/>
    <m/>
    <m/>
    <m/>
    <m/>
    <s v="REGULAR"/>
    <s v="MH14KV2892"/>
    <s v="BAJAJ KTM DUKE 200 ABS"/>
    <d v="2023-05-06T00:00:00"/>
    <n v="36"/>
    <x v="0"/>
    <x v="1"/>
    <m/>
    <m/>
    <m/>
    <m/>
    <m/>
    <m/>
    <m/>
    <m/>
    <m/>
    <m/>
    <n v="1"/>
    <m/>
    <m/>
    <m/>
    <m/>
    <m/>
    <m/>
    <m/>
    <m/>
    <m/>
    <m/>
    <m/>
    <m/>
    <m/>
    <m/>
    <m/>
    <m/>
    <m/>
    <m/>
    <m/>
    <m/>
    <m/>
    <m/>
    <m/>
    <m/>
    <m/>
    <m/>
    <m/>
    <m/>
    <m/>
    <m/>
    <m/>
    <m/>
    <m/>
    <m/>
    <m/>
    <m/>
    <m/>
    <m/>
    <m/>
    <m/>
    <m/>
    <m/>
    <m/>
    <m/>
    <m/>
    <m/>
    <m/>
    <m/>
    <m/>
    <m/>
    <m/>
    <m/>
    <m/>
    <m/>
    <m/>
    <m/>
    <m/>
    <m/>
    <m/>
    <m/>
    <m/>
    <m/>
    <m/>
    <m/>
    <m/>
    <m/>
    <m/>
    <m/>
    <m/>
    <m/>
    <m/>
    <m/>
    <m/>
    <m/>
    <m/>
    <m/>
    <m/>
    <m/>
    <m/>
    <m/>
    <m/>
    <m/>
    <m/>
    <x v="0"/>
    <x v="0"/>
    <s v="DUWT0027"/>
    <s v="k2NpI5Zt1z"/>
    <s v="Allocated"/>
    <s v="Door Locked (NC_DL)"/>
    <s v="Visited to Customers residence address but Customers residence is Door Lock "/>
    <d v="2026-07-04T00:00:00"/>
    <m/>
    <m/>
    <m/>
    <s v="VYMO"/>
    <m/>
    <n v="6586"/>
    <n v="12733"/>
  </r>
  <r>
    <n v="458211193"/>
    <s v="RAHUL SHIVAJI MACHAVE"/>
    <s v="ONLINE"/>
    <x v="10"/>
    <n v="3228"/>
    <m/>
    <m/>
    <m/>
    <n v="3228"/>
    <n v="6293"/>
    <n v="3327"/>
    <n v="6293"/>
    <x v="1"/>
    <x v="0"/>
    <x v="0"/>
    <x v="2"/>
    <n v="6237"/>
    <n v="262"/>
    <n v="0"/>
    <n v="4950"/>
    <s v="30.06.26"/>
    <n v="3.4153949928677547E-2"/>
    <n v="1.1596470622625833E-3"/>
    <x v="0"/>
    <s v="PTP"/>
    <s v="PTP"/>
    <s v="PTP"/>
    <m/>
    <n v="29"/>
    <s v="CAVA"/>
    <m/>
    <s v="-"/>
    <m/>
    <s v="ALANDI"/>
    <m/>
    <m/>
    <m/>
    <n v="6293"/>
    <n v="6237"/>
    <n v="57"/>
    <n v="55"/>
    <s v="STABLE"/>
    <m/>
    <m/>
    <m/>
    <m/>
    <s v="REGULAR"/>
    <s v="MH14KV9575"/>
    <s v="SPLENDOR PLUS I3S BS6 FI DRUM SELF"/>
    <d v="2023-05-22T00:00:00"/>
    <n v="36"/>
    <x v="0"/>
    <x v="1"/>
    <m/>
    <m/>
    <m/>
    <m/>
    <m/>
    <m/>
    <m/>
    <m/>
    <m/>
    <m/>
    <m/>
    <m/>
    <m/>
    <m/>
    <m/>
    <m/>
    <m/>
    <m/>
    <m/>
    <m/>
    <m/>
    <m/>
    <m/>
    <m/>
    <m/>
    <m/>
    <m/>
    <m/>
    <m/>
    <m/>
    <m/>
    <n v="1"/>
    <m/>
    <m/>
    <m/>
    <m/>
    <m/>
    <m/>
    <m/>
    <m/>
    <m/>
    <m/>
    <m/>
    <n v="1"/>
    <m/>
    <m/>
    <m/>
    <m/>
    <m/>
    <m/>
    <m/>
    <m/>
    <m/>
    <m/>
    <m/>
    <m/>
    <m/>
    <m/>
    <m/>
    <m/>
    <m/>
    <m/>
    <m/>
    <m/>
    <m/>
    <m/>
    <m/>
    <m/>
    <m/>
    <m/>
    <m/>
    <m/>
    <m/>
    <m/>
    <m/>
    <m/>
    <m/>
    <m/>
    <m/>
    <m/>
    <m/>
    <m/>
    <m/>
    <m/>
    <m/>
    <m/>
    <m/>
    <m/>
    <m/>
    <m/>
    <m/>
    <m/>
    <m/>
    <m/>
    <x v="3"/>
    <x v="0"/>
    <s v="ZBHT0009"/>
    <s v="BoenDmxAWm"/>
    <s v="Allocated"/>
    <e v="#N/A"/>
    <e v="#N/A"/>
    <e v="#N/A"/>
    <m/>
    <m/>
    <m/>
    <m/>
    <m/>
    <n v="3327"/>
    <n v="9521"/>
  </r>
  <r>
    <n v="464350524"/>
    <s v="AKASH SANJAY MORE"/>
    <m/>
    <x v="2"/>
    <m/>
    <m/>
    <m/>
    <m/>
    <n v="6231"/>
    <n v="6231"/>
    <n v="6680"/>
    <n v="12462"/>
    <x v="2"/>
    <x v="1"/>
    <x v="1"/>
    <x v="6"/>
    <n v="6135"/>
    <n v="449"/>
    <n v="0"/>
    <n v="3150"/>
    <s v="-"/>
    <n v="1.6528036803829527E-2"/>
    <n v="2.3635360545848226E-3"/>
    <x v="1"/>
    <s v="PTP"/>
    <s v="-"/>
    <s v="PTP"/>
    <m/>
    <n v="25"/>
    <s v="CAVNA"/>
    <m/>
    <s v="ELG"/>
    <m/>
    <s v="CHANDAN NAGAR"/>
    <m/>
    <m/>
    <m/>
    <n v="6231"/>
    <n v="6135"/>
    <n v="118"/>
    <n v="147"/>
    <s v="FLOW"/>
    <m/>
    <m/>
    <m/>
    <m/>
    <s v="NPA"/>
    <s v="MH12XJ0574"/>
    <s v="HONDA ACTIVA 6G DLX BS VI"/>
    <d v="2024-10-17T00:00:00"/>
    <n v="18"/>
    <x v="0"/>
    <x v="1"/>
    <m/>
    <m/>
    <m/>
    <m/>
    <m/>
    <m/>
    <m/>
    <m/>
    <m/>
    <m/>
    <m/>
    <m/>
    <m/>
    <m/>
    <m/>
    <m/>
    <m/>
    <m/>
    <m/>
    <m/>
    <m/>
    <m/>
    <m/>
    <m/>
    <m/>
    <m/>
    <m/>
    <m/>
    <m/>
    <m/>
    <m/>
    <n v="1"/>
    <m/>
    <m/>
    <m/>
    <m/>
    <m/>
    <m/>
    <m/>
    <m/>
    <m/>
    <m/>
    <m/>
    <m/>
    <m/>
    <m/>
    <m/>
    <m/>
    <m/>
    <m/>
    <m/>
    <m/>
    <m/>
    <m/>
    <m/>
    <m/>
    <m/>
    <m/>
    <m/>
    <m/>
    <m/>
    <m/>
    <m/>
    <m/>
    <m/>
    <m/>
    <m/>
    <m/>
    <m/>
    <m/>
    <m/>
    <m/>
    <m/>
    <m/>
    <m/>
    <m/>
    <m/>
    <m/>
    <m/>
    <m/>
    <m/>
    <m/>
    <m/>
    <m/>
    <m/>
    <m/>
    <m/>
    <m/>
    <m/>
    <m/>
    <m/>
    <m/>
    <m/>
    <m/>
    <x v="0"/>
    <x v="0"/>
    <s v="ZBHT0012"/>
    <e v="#N/A"/>
    <s v="Allocated"/>
    <e v="#N/A"/>
    <e v="#N/A"/>
    <e v="#N/A"/>
    <m/>
    <m/>
    <m/>
    <m/>
    <m/>
    <n v="6680"/>
    <n v="12462"/>
  </r>
  <r>
    <n v="458039157"/>
    <s v="ANKITA SURESH KONDE"/>
    <m/>
    <x v="2"/>
    <m/>
    <m/>
    <m/>
    <m/>
    <n v="6126"/>
    <n v="6126"/>
    <n v="6216"/>
    <n v="12252"/>
    <x v="1"/>
    <x v="1"/>
    <x v="1"/>
    <x v="4"/>
    <n v="6045.46"/>
    <n v="90"/>
    <n v="0"/>
    <n v="863.33"/>
    <s v="FLOW"/>
    <n v="2.7332536974898614E-2"/>
    <n v="1.1240339793211411E-3"/>
    <x v="1"/>
    <s v="-"/>
    <s v="NC"/>
    <s v="-"/>
    <m/>
    <m/>
    <m/>
    <m/>
    <s v="-"/>
    <m/>
    <s v="KHED SHIVAPUR"/>
    <m/>
    <m/>
    <m/>
    <n v="6126"/>
    <n v="6045.46"/>
    <n v="57"/>
    <n v="86"/>
    <s v="FLOW"/>
    <m/>
    <m/>
    <m/>
    <m/>
    <s v="REGULAR"/>
    <s v="MH12VM5535"/>
    <s v="RE BULLET 350 EFI BLACK"/>
    <d v="2023-05-09T00:00:00"/>
    <n v="36"/>
    <x v="0"/>
    <x v="1"/>
    <m/>
    <m/>
    <m/>
    <m/>
    <m/>
    <m/>
    <m/>
    <m/>
    <m/>
    <m/>
    <n v="1"/>
    <m/>
    <m/>
    <m/>
    <m/>
    <m/>
    <m/>
    <m/>
    <m/>
    <m/>
    <m/>
    <m/>
    <m/>
    <m/>
    <m/>
    <m/>
    <m/>
    <m/>
    <m/>
    <m/>
    <m/>
    <m/>
    <m/>
    <m/>
    <m/>
    <m/>
    <m/>
    <m/>
    <m/>
    <m/>
    <m/>
    <m/>
    <m/>
    <m/>
    <m/>
    <m/>
    <m/>
    <m/>
    <m/>
    <m/>
    <m/>
    <m/>
    <m/>
    <m/>
    <m/>
    <m/>
    <m/>
    <m/>
    <m/>
    <m/>
    <m/>
    <m/>
    <m/>
    <m/>
    <m/>
    <m/>
    <m/>
    <m/>
    <m/>
    <m/>
    <m/>
    <m/>
    <m/>
    <m/>
    <m/>
    <m/>
    <m/>
    <m/>
    <m/>
    <m/>
    <m/>
    <m/>
    <m/>
    <m/>
    <m/>
    <m/>
    <m/>
    <m/>
    <m/>
    <m/>
    <m/>
    <m/>
    <m/>
    <m/>
    <x v="0"/>
    <x v="0"/>
    <s v="DUWT0011"/>
    <s v="k6lwdcCyG1"/>
    <s v="Allocated"/>
    <s v="Others (NC_OTHER)"/>
    <s v="Address not found short address "/>
    <d v="2026-07-04T00:00:00"/>
    <m/>
    <m/>
    <m/>
    <m/>
    <m/>
    <n v="6216"/>
    <n v="12252"/>
  </r>
  <r>
    <n v="139640918"/>
    <s v="KAJAL AVINASH ADAGALE"/>
    <m/>
    <x v="2"/>
    <m/>
    <m/>
    <m/>
    <m/>
    <n v="2814"/>
    <n v="6138"/>
    <n v="-7133"/>
    <n v="8952"/>
    <x v="5"/>
    <x v="1"/>
    <x v="1"/>
    <x v="9"/>
    <n v="5983.67"/>
    <n v="799"/>
    <n v="0"/>
    <n v="5850"/>
    <s v="FLOW"/>
    <n v="1.0304430572610246E-2"/>
    <n v="2.6154762461599091E-3"/>
    <x v="1"/>
    <s v="RTP"/>
    <s v="NC"/>
    <s v="RTP"/>
    <s v="Financail problem"/>
    <m/>
    <s v="CAVNA"/>
    <m/>
    <s v="ELG"/>
    <m/>
    <s v="SHIRUR"/>
    <m/>
    <m/>
    <m/>
    <n v="6138"/>
    <n v="5983.67"/>
    <n v="176"/>
    <n v="205"/>
    <s v="FLOW"/>
    <m/>
    <m/>
    <m/>
    <m/>
    <s v="NPA"/>
    <s v="MH12VX7985"/>
    <s v="SPLENDOR PLUS I3S XTEC"/>
    <d v="2023-03-16T00:00:00"/>
    <n v="36"/>
    <x v="0"/>
    <x v="0"/>
    <m/>
    <m/>
    <m/>
    <m/>
    <m/>
    <m/>
    <m/>
    <m/>
    <m/>
    <m/>
    <n v="1"/>
    <m/>
    <m/>
    <m/>
    <m/>
    <m/>
    <m/>
    <m/>
    <m/>
    <m/>
    <m/>
    <m/>
    <m/>
    <m/>
    <m/>
    <m/>
    <m/>
    <m/>
    <m/>
    <m/>
    <m/>
    <m/>
    <m/>
    <m/>
    <m/>
    <m/>
    <m/>
    <m/>
    <m/>
    <m/>
    <m/>
    <m/>
    <m/>
    <m/>
    <m/>
    <m/>
    <m/>
    <m/>
    <m/>
    <m/>
    <m/>
    <m/>
    <m/>
    <m/>
    <m/>
    <m/>
    <m/>
    <m/>
    <m/>
    <m/>
    <m/>
    <m/>
    <m/>
    <m/>
    <m/>
    <m/>
    <m/>
    <m/>
    <m/>
    <m/>
    <m/>
    <m/>
    <m/>
    <m/>
    <m/>
    <m/>
    <m/>
    <m/>
    <m/>
    <m/>
    <m/>
    <m/>
    <m/>
    <m/>
    <m/>
    <m/>
    <m/>
    <m/>
    <m/>
    <m/>
    <m/>
    <m/>
    <m/>
    <m/>
    <x v="0"/>
    <x v="0"/>
    <s v="ZBHT0024"/>
    <s v="GPLBX_lFGFyc"/>
    <s v="Allocated"/>
    <s v="Left Message (LMCB)"/>
    <s v="Meet mother in law "/>
    <d v="2026-07-04T00:00:00"/>
    <m/>
    <m/>
    <m/>
    <m/>
    <m/>
    <n v="-7133"/>
    <n v="8952"/>
  </r>
  <r>
    <n v="140371003"/>
    <s v="OMKAR SURESH TOTE"/>
    <m/>
    <x v="2"/>
    <m/>
    <m/>
    <m/>
    <m/>
    <n v="3076"/>
    <n v="6146"/>
    <n v="-2794"/>
    <n v="9222"/>
    <x v="2"/>
    <x v="1"/>
    <x v="1"/>
    <x v="16"/>
    <n v="5983.26"/>
    <n v="288"/>
    <n v="0"/>
    <n v="900"/>
    <s v="-"/>
    <n v="4.8856490967861946E-2"/>
    <n v="2.3050775442469743E-3"/>
    <x v="1"/>
    <s v="NC"/>
    <s v="-"/>
    <s v="NC"/>
    <s v="Add not found"/>
    <m/>
    <s v="CNAVNA"/>
    <m/>
    <s v="ELG"/>
    <m/>
    <s v="BHAWANI PETH"/>
    <m/>
    <m/>
    <m/>
    <n v="6146"/>
    <n v="5983.26"/>
    <n v="118"/>
    <n v="147"/>
    <s v="FLOW"/>
    <m/>
    <m/>
    <m/>
    <m/>
    <s v="NPA"/>
    <s v="MH12VJ4999"/>
    <s v="HONDA ACTIVA 6G DLX BS VI"/>
    <d v="2023-03-25T00:00:00"/>
    <n v="36"/>
    <x v="0"/>
    <x v="1"/>
    <m/>
    <m/>
    <m/>
    <m/>
    <m/>
    <m/>
    <m/>
    <m/>
    <m/>
    <m/>
    <m/>
    <m/>
    <m/>
    <m/>
    <m/>
    <m/>
    <n v="1"/>
    <m/>
    <m/>
    <m/>
    <m/>
    <m/>
    <m/>
    <m/>
    <m/>
    <m/>
    <m/>
    <m/>
    <m/>
    <m/>
    <m/>
    <m/>
    <m/>
    <m/>
    <m/>
    <m/>
    <m/>
    <m/>
    <m/>
    <m/>
    <m/>
    <m/>
    <m/>
    <m/>
    <m/>
    <m/>
    <m/>
    <m/>
    <m/>
    <m/>
    <m/>
    <m/>
    <m/>
    <m/>
    <m/>
    <m/>
    <m/>
    <m/>
    <m/>
    <m/>
    <m/>
    <m/>
    <m/>
    <m/>
    <m/>
    <m/>
    <m/>
    <m/>
    <m/>
    <m/>
    <m/>
    <m/>
    <m/>
    <m/>
    <m/>
    <m/>
    <m/>
    <m/>
    <m/>
    <m/>
    <m/>
    <m/>
    <m/>
    <m/>
    <m/>
    <m/>
    <m/>
    <m/>
    <m/>
    <m/>
    <m/>
    <m/>
    <m/>
    <m/>
    <x v="0"/>
    <x v="0"/>
    <s v="DUWT0014"/>
    <s v="B6Q0JXEccc"/>
    <s v="Allocated"/>
    <s v="Door Locked (NC_DL)"/>
    <s v="Door lock "/>
    <d v="2026-07-06T00:00:00"/>
    <m/>
    <m/>
    <m/>
    <m/>
    <m/>
    <n v="-2794"/>
    <n v="9222"/>
  </r>
  <r>
    <n v="456135522"/>
    <s v="SUNIL PRABHU SONPARKHE"/>
    <m/>
    <x v="2"/>
    <m/>
    <m/>
    <m/>
    <m/>
    <n v="3037"/>
    <n v="3001"/>
    <n v="3026"/>
    <n v="6038"/>
    <x v="0"/>
    <x v="1"/>
    <x v="1"/>
    <x v="13"/>
    <n v="5925"/>
    <n v="25"/>
    <n v="0"/>
    <n v="3469"/>
    <s v="-"/>
    <n v="5.1060990064582716E-3"/>
    <n v="3.1206802641814424E-4"/>
    <x v="1"/>
    <s v="NC"/>
    <s v="-"/>
    <s v="NC"/>
    <m/>
    <m/>
    <s v="CNAVNA"/>
    <m/>
    <s v="-"/>
    <m/>
    <s v="DHAYARI"/>
    <m/>
    <m/>
    <m/>
    <n v="3001"/>
    <n v="5925"/>
    <n v="26"/>
    <n v="55"/>
    <s v="FLOW"/>
    <m/>
    <m/>
    <m/>
    <m/>
    <s v="REGULAR"/>
    <s v="MH12UZ7619"/>
    <s v="HONDA ACTIVA 6G DLX BS VI"/>
    <d v="2022-12-26T00:00:00"/>
    <n v="42"/>
    <x v="0"/>
    <x v="1"/>
    <m/>
    <m/>
    <m/>
    <m/>
    <m/>
    <m/>
    <m/>
    <m/>
    <m/>
    <m/>
    <m/>
    <m/>
    <m/>
    <m/>
    <m/>
    <m/>
    <m/>
    <m/>
    <m/>
    <m/>
    <m/>
    <m/>
    <n v="1"/>
    <m/>
    <m/>
    <m/>
    <m/>
    <m/>
    <m/>
    <m/>
    <m/>
    <m/>
    <m/>
    <m/>
    <m/>
    <m/>
    <m/>
    <m/>
    <m/>
    <m/>
    <m/>
    <m/>
    <m/>
    <m/>
    <m/>
    <m/>
    <m/>
    <m/>
    <m/>
    <m/>
    <m/>
    <m/>
    <m/>
    <m/>
    <m/>
    <m/>
    <m/>
    <m/>
    <m/>
    <m/>
    <m/>
    <m/>
    <m/>
    <m/>
    <m/>
    <m/>
    <m/>
    <m/>
    <m/>
    <m/>
    <m/>
    <m/>
    <m/>
    <m/>
    <m/>
    <m/>
    <m/>
    <m/>
    <m/>
    <m/>
    <m/>
    <m/>
    <m/>
    <m/>
    <m/>
    <m/>
    <m/>
    <m/>
    <m/>
    <m/>
    <m/>
    <m/>
    <m/>
    <m/>
    <x v="0"/>
    <x v="0"/>
    <s v="DUWT0021"/>
    <s v="B6vG0JDw8ov9"/>
    <s v="Allocated"/>
    <s v="Door Locked (NC_DL)"/>
    <s v="Customer house is door locked "/>
    <d v="2026-07-08T00:00:00"/>
    <m/>
    <m/>
    <m/>
    <m/>
    <m/>
    <n v="3026"/>
    <n v="6038"/>
  </r>
  <r>
    <n v="140383146"/>
    <s v="SUNIL SEBASTIAN SEBASTIAN"/>
    <m/>
    <x v="2"/>
    <m/>
    <m/>
    <m/>
    <m/>
    <n v="3191"/>
    <n v="5887"/>
    <n v="-3167"/>
    <n v="9078"/>
    <x v="2"/>
    <x v="1"/>
    <x v="1"/>
    <x v="12"/>
    <n v="5828.22"/>
    <n v="519"/>
    <n v="0"/>
    <n v="0"/>
    <s v="FLOW"/>
    <n v="5.0789680881518022E-2"/>
    <n v="2.2453476942220626E-3"/>
    <x v="0"/>
    <s v="MPTP"/>
    <s v="MPTP"/>
    <s v="MPTP"/>
    <m/>
    <n v="25"/>
    <s v="CAVNA"/>
    <m/>
    <s v="ELG"/>
    <m/>
    <s v="MULSHI"/>
    <m/>
    <m/>
    <m/>
    <n v="5887"/>
    <n v="5828.22"/>
    <n v="117"/>
    <n v="146"/>
    <s v="FLOW"/>
    <m/>
    <m/>
    <m/>
    <m/>
    <s v="NPA"/>
    <s v="MH12VJ4389"/>
    <s v="HONDA ACTIVA 6G H SMART"/>
    <d v="2023-03-29T00:00:00"/>
    <n v="36"/>
    <x v="0"/>
    <x v="0"/>
    <m/>
    <m/>
    <m/>
    <m/>
    <m/>
    <m/>
    <m/>
    <m/>
    <m/>
    <m/>
    <m/>
    <m/>
    <m/>
    <m/>
    <m/>
    <m/>
    <m/>
    <m/>
    <m/>
    <m/>
    <m/>
    <m/>
    <m/>
    <m/>
    <m/>
    <m/>
    <m/>
    <m/>
    <n v="1"/>
    <m/>
    <m/>
    <m/>
    <m/>
    <m/>
    <m/>
    <m/>
    <m/>
    <m/>
    <m/>
    <m/>
    <m/>
    <m/>
    <m/>
    <m/>
    <m/>
    <m/>
    <m/>
    <m/>
    <m/>
    <m/>
    <m/>
    <m/>
    <m/>
    <m/>
    <m/>
    <m/>
    <m/>
    <m/>
    <m/>
    <m/>
    <m/>
    <m/>
    <m/>
    <m/>
    <m/>
    <m/>
    <m/>
    <m/>
    <m/>
    <m/>
    <m/>
    <m/>
    <m/>
    <m/>
    <m/>
    <m/>
    <m/>
    <m/>
    <m/>
    <m/>
    <m/>
    <m/>
    <m/>
    <m/>
    <m/>
    <m/>
    <m/>
    <m/>
    <m/>
    <m/>
    <m/>
    <m/>
    <m/>
    <m/>
    <x v="0"/>
    <x v="0"/>
    <s v="DUWT0030"/>
    <s v="koUvV2uFsm"/>
    <s v="Allocated"/>
    <e v="#N/A"/>
    <e v="#N/A"/>
    <e v="#N/A"/>
    <m/>
    <m/>
    <m/>
    <m/>
    <m/>
    <n v="-3167"/>
    <n v="9078"/>
  </r>
  <r>
    <n v="458545440"/>
    <s v="SANJAY SHANKAR MALAV"/>
    <m/>
    <x v="2"/>
    <m/>
    <m/>
    <m/>
    <m/>
    <n v="2940"/>
    <n v="5880"/>
    <n v="3048"/>
    <n v="8820"/>
    <x v="1"/>
    <x v="1"/>
    <x v="1"/>
    <x v="6"/>
    <n v="5712.54"/>
    <n v="108"/>
    <n v="0"/>
    <n v="3596"/>
    <s v="-"/>
    <n v="8.6617070243791422E-3"/>
    <n v="1.0621340755262944E-3"/>
    <x v="1"/>
    <s v="NC"/>
    <s v="-"/>
    <s v="NC"/>
    <s v="Add not found"/>
    <m/>
    <m/>
    <m/>
    <s v="-"/>
    <m/>
    <s v="KHARADI"/>
    <m/>
    <m/>
    <m/>
    <n v="5880"/>
    <n v="5712.54"/>
    <n v="57"/>
    <n v="86"/>
    <s v="FLOW"/>
    <m/>
    <m/>
    <m/>
    <m/>
    <s v="NPA"/>
    <s v="MH12VP0769"/>
    <s v="HONDA SHINE 100 OBD2"/>
    <d v="2023-06-14T00:00:00"/>
    <n v="36"/>
    <x v="0"/>
    <x v="1"/>
    <m/>
    <m/>
    <m/>
    <m/>
    <m/>
    <m/>
    <m/>
    <m/>
    <m/>
    <m/>
    <m/>
    <m/>
    <m/>
    <m/>
    <m/>
    <m/>
    <m/>
    <m/>
    <m/>
    <m/>
    <m/>
    <m/>
    <m/>
    <m/>
    <m/>
    <m/>
    <m/>
    <m/>
    <n v="1"/>
    <m/>
    <m/>
    <m/>
    <m/>
    <m/>
    <m/>
    <m/>
    <m/>
    <m/>
    <m/>
    <m/>
    <m/>
    <m/>
    <m/>
    <m/>
    <m/>
    <m/>
    <m/>
    <m/>
    <m/>
    <m/>
    <m/>
    <m/>
    <m/>
    <m/>
    <m/>
    <m/>
    <m/>
    <m/>
    <m/>
    <m/>
    <m/>
    <m/>
    <m/>
    <m/>
    <m/>
    <m/>
    <m/>
    <m/>
    <m/>
    <m/>
    <m/>
    <m/>
    <m/>
    <m/>
    <m/>
    <m/>
    <m/>
    <m/>
    <m/>
    <m/>
    <m/>
    <m/>
    <m/>
    <m/>
    <m/>
    <m/>
    <m/>
    <m/>
    <m/>
    <m/>
    <m/>
    <m/>
    <m/>
    <m/>
    <x v="0"/>
    <x v="0"/>
    <s v="ZBHT0012"/>
    <s v="B2eIjCwSOm"/>
    <s v="Allocated"/>
    <e v="#N/A"/>
    <e v="#N/A"/>
    <e v="#N/A"/>
    <m/>
    <m/>
    <m/>
    <m/>
    <m/>
    <n v="3048"/>
    <n v="8820"/>
  </r>
  <r>
    <n v="458849195"/>
    <s v="SHARADA PRAKASH SARDAR"/>
    <m/>
    <x v="2"/>
    <m/>
    <m/>
    <m/>
    <m/>
    <n v="3280"/>
    <n v="2446"/>
    <n v="2521"/>
    <n v="5726"/>
    <x v="0"/>
    <x v="1"/>
    <x v="1"/>
    <x v="5"/>
    <n v="5665.66"/>
    <n v="75"/>
    <n v="0"/>
    <n v="4500"/>
    <s v="13.06.26"/>
    <n v="6.8321109479849073E-3"/>
    <n v="2.9840866406012206E-4"/>
    <x v="0"/>
    <s v="PTP"/>
    <s v="PAID"/>
    <s v="PTP"/>
    <m/>
    <n v="31"/>
    <s v="CAVA"/>
    <m/>
    <s v="-"/>
    <m/>
    <s v="CHAKAN"/>
    <m/>
    <m/>
    <m/>
    <n v="7021"/>
    <n v="5665.66"/>
    <n v="26"/>
    <n v="55"/>
    <s v="FLOW"/>
    <m/>
    <m/>
    <m/>
    <m/>
    <s v="REGULAR"/>
    <s v="MH14KX8560"/>
    <s v="HONDA ACTIVA 6G H SMART"/>
    <d v="2023-07-06T00:00:00"/>
    <n v="36"/>
    <x v="1"/>
    <x v="0"/>
    <m/>
    <m/>
    <m/>
    <m/>
    <m/>
    <m/>
    <m/>
    <m/>
    <m/>
    <m/>
    <m/>
    <m/>
    <m/>
    <m/>
    <m/>
    <m/>
    <m/>
    <m/>
    <m/>
    <m/>
    <m/>
    <m/>
    <m/>
    <m/>
    <m/>
    <m/>
    <m/>
    <m/>
    <m/>
    <m/>
    <m/>
    <n v="1"/>
    <m/>
    <m/>
    <m/>
    <m/>
    <m/>
    <m/>
    <m/>
    <m/>
    <m/>
    <m/>
    <m/>
    <m/>
    <m/>
    <m/>
    <m/>
    <m/>
    <m/>
    <m/>
    <m/>
    <m/>
    <m/>
    <m/>
    <m/>
    <m/>
    <m/>
    <m/>
    <m/>
    <m/>
    <m/>
    <m/>
    <m/>
    <m/>
    <m/>
    <m/>
    <m/>
    <m/>
    <m/>
    <m/>
    <m/>
    <m/>
    <m/>
    <m/>
    <m/>
    <m/>
    <m/>
    <m/>
    <m/>
    <m/>
    <m/>
    <m/>
    <m/>
    <m/>
    <m/>
    <m/>
    <m/>
    <m/>
    <m/>
    <m/>
    <m/>
    <m/>
    <m/>
    <m/>
    <x v="0"/>
    <x v="0"/>
    <s v="DUWT0017"/>
    <m/>
    <m/>
    <m/>
    <m/>
    <m/>
    <m/>
    <m/>
    <m/>
    <m/>
    <m/>
    <n v="2521"/>
    <n v="5726"/>
  </r>
  <r>
    <n v="463492200"/>
    <s v="DILIP KUMAR"/>
    <m/>
    <x v="2"/>
    <m/>
    <m/>
    <m/>
    <m/>
    <n v="5741"/>
    <n v="5731"/>
    <n v="6483"/>
    <n v="11472"/>
    <x v="5"/>
    <x v="1"/>
    <x v="1"/>
    <x v="12"/>
    <n v="5633"/>
    <n v="752"/>
    <n v="0"/>
    <n v="0"/>
    <s v="FLOW"/>
    <n v="1"/>
    <n v="2.46219756347171E-3"/>
    <x v="1"/>
    <s v="NC"/>
    <s v="NC"/>
    <s v="NC"/>
    <s v="Add not found"/>
    <m/>
    <s v="CNAVNA"/>
    <m/>
    <s v="ELG"/>
    <m/>
    <s v="HINJEWADI"/>
    <m/>
    <m/>
    <m/>
    <n v="5731"/>
    <n v="5633"/>
    <n v="177"/>
    <n v="206"/>
    <s v="FLOW"/>
    <m/>
    <m/>
    <m/>
    <m/>
    <s v="NPA"/>
    <m/>
    <s v="DESTINI 125 LX BS6 FI DRS SM"/>
    <d v="2024-07-16T00:00:00"/>
    <n v="18"/>
    <x v="0"/>
    <x v="0"/>
    <m/>
    <m/>
    <m/>
    <m/>
    <m/>
    <m/>
    <m/>
    <m/>
    <m/>
    <m/>
    <m/>
    <m/>
    <m/>
    <m/>
    <m/>
    <m/>
    <m/>
    <m/>
    <m/>
    <m/>
    <m/>
    <m/>
    <m/>
    <m/>
    <m/>
    <m/>
    <m/>
    <m/>
    <m/>
    <m/>
    <m/>
    <m/>
    <m/>
    <m/>
    <m/>
    <m/>
    <m/>
    <m/>
    <m/>
    <m/>
    <m/>
    <m/>
    <m/>
    <m/>
    <m/>
    <m/>
    <m/>
    <m/>
    <m/>
    <m/>
    <m/>
    <m/>
    <m/>
    <m/>
    <m/>
    <m/>
    <m/>
    <m/>
    <m/>
    <m/>
    <m/>
    <m/>
    <m/>
    <m/>
    <m/>
    <m/>
    <m/>
    <m/>
    <m/>
    <m/>
    <m/>
    <m/>
    <m/>
    <m/>
    <m/>
    <m/>
    <m/>
    <m/>
    <m/>
    <m/>
    <m/>
    <m/>
    <m/>
    <m/>
    <m/>
    <m/>
    <m/>
    <m/>
    <m/>
    <m/>
    <m/>
    <n v="1"/>
    <m/>
    <m/>
    <x v="0"/>
    <x v="0"/>
    <s v="DUWT0030"/>
    <e v="#N/A"/>
    <s v="Allocated"/>
    <s v="Address Not Found (NC_ANF)"/>
    <s v="Address not found "/>
    <d v="2026-07-03T00:00:00"/>
    <m/>
    <m/>
    <m/>
    <m/>
    <m/>
    <n v="6483"/>
    <n v="11472"/>
  </r>
  <r>
    <n v="464044897"/>
    <s v="VIKAS KESHAV TIKONE"/>
    <m/>
    <x v="2"/>
    <m/>
    <m/>
    <m/>
    <m/>
    <n v="874"/>
    <n v="3286"/>
    <n v="867"/>
    <n v="4160"/>
    <x v="2"/>
    <x v="1"/>
    <x v="1"/>
    <x v="8"/>
    <n v="5565"/>
    <n v="203"/>
    <n v="0"/>
    <n v="4920"/>
    <s v="20.06.26"/>
    <n v="2.3485036824242331E-2"/>
    <n v="2.1439410177285308E-3"/>
    <x v="0"/>
    <s v="PTP"/>
    <s v="PTP"/>
    <s v="PTP"/>
    <m/>
    <n v="26"/>
    <s v="CNAVA"/>
    <m/>
    <s v="ELG"/>
    <m/>
    <s v="KARLA"/>
    <m/>
    <m/>
    <m/>
    <n v="3286"/>
    <n v="5565"/>
    <n v="117"/>
    <n v="146"/>
    <s v="FLOW"/>
    <m/>
    <m/>
    <m/>
    <m/>
    <s v="NPA"/>
    <s v="MH14LF8117"/>
    <s v="HONDA ACTIVA 125 SMART"/>
    <d v="2024-09-17T00:00:00"/>
    <n v="24"/>
    <x v="0"/>
    <x v="1"/>
    <m/>
    <m/>
    <m/>
    <m/>
    <m/>
    <m/>
    <m/>
    <m/>
    <m/>
    <m/>
    <n v="1"/>
    <m/>
    <m/>
    <m/>
    <m/>
    <m/>
    <m/>
    <m/>
    <m/>
    <m/>
    <m/>
    <m/>
    <m/>
    <m/>
    <m/>
    <m/>
    <m/>
    <m/>
    <m/>
    <m/>
    <m/>
    <m/>
    <m/>
    <m/>
    <m/>
    <m/>
    <m/>
    <m/>
    <m/>
    <m/>
    <m/>
    <m/>
    <m/>
    <m/>
    <m/>
    <m/>
    <m/>
    <m/>
    <m/>
    <m/>
    <m/>
    <m/>
    <m/>
    <m/>
    <m/>
    <m/>
    <m/>
    <m/>
    <m/>
    <m/>
    <m/>
    <m/>
    <m/>
    <m/>
    <m/>
    <m/>
    <m/>
    <m/>
    <m/>
    <m/>
    <m/>
    <m/>
    <m/>
    <m/>
    <m/>
    <m/>
    <m/>
    <m/>
    <m/>
    <m/>
    <m/>
    <m/>
    <m/>
    <m/>
    <m/>
    <m/>
    <m/>
    <m/>
    <m/>
    <m/>
    <m/>
    <m/>
    <m/>
    <m/>
    <x v="0"/>
    <x v="0"/>
    <s v="ZBHT0013"/>
    <s v="k2YDIP0Wdz"/>
    <s v="Allocated"/>
    <s v="Promise To Pay (PTP)"/>
    <s v="Ptp"/>
    <d v="2026-07-15T00:00:00"/>
    <m/>
    <m/>
    <m/>
    <m/>
    <m/>
    <n v="867"/>
    <n v="4160"/>
  </r>
  <r>
    <n v="457235804"/>
    <s v="AASHA SAKHARAM PATOLE"/>
    <m/>
    <x v="2"/>
    <m/>
    <m/>
    <m/>
    <m/>
    <n v="6427"/>
    <n v="5536"/>
    <n v="6200"/>
    <n v="11963"/>
    <x v="2"/>
    <x v="1"/>
    <x v="1"/>
    <x v="4"/>
    <n v="5536"/>
    <n v="664"/>
    <n v="0"/>
    <n v="5400"/>
    <s v="FLOW"/>
    <n v="2.2610961578519585E-2"/>
    <n v="2.1327686386604038E-3"/>
    <x v="1"/>
    <s v="-"/>
    <s v="PTP"/>
    <s v="-"/>
    <m/>
    <m/>
    <m/>
    <m/>
    <s v="ELG"/>
    <m/>
    <s v="BHOR"/>
    <m/>
    <m/>
    <m/>
    <n v="5536"/>
    <n v="5536"/>
    <n v="118"/>
    <n v="147"/>
    <s v="FLOW"/>
    <m/>
    <m/>
    <m/>
    <m/>
    <s v="NPA"/>
    <s v="MH12VH6521"/>
    <s v="RE BULLET X 350 ES EFI JET BLACK"/>
    <d v="2023-03-15T00:00:00"/>
    <n v="36"/>
    <x v="0"/>
    <x v="1"/>
    <m/>
    <m/>
    <m/>
    <m/>
    <m/>
    <m/>
    <m/>
    <m/>
    <m/>
    <m/>
    <n v="1"/>
    <m/>
    <m/>
    <m/>
    <m/>
    <m/>
    <m/>
    <m/>
    <m/>
    <m/>
    <m/>
    <m/>
    <m/>
    <m/>
    <m/>
    <m/>
    <m/>
    <m/>
    <m/>
    <m/>
    <m/>
    <m/>
    <m/>
    <m/>
    <m/>
    <m/>
    <m/>
    <m/>
    <m/>
    <m/>
    <m/>
    <m/>
    <m/>
    <m/>
    <m/>
    <m/>
    <m/>
    <m/>
    <m/>
    <m/>
    <m/>
    <m/>
    <m/>
    <m/>
    <m/>
    <m/>
    <m/>
    <m/>
    <m/>
    <m/>
    <m/>
    <m/>
    <m/>
    <m/>
    <m/>
    <m/>
    <m/>
    <m/>
    <m/>
    <m/>
    <m/>
    <m/>
    <m/>
    <m/>
    <m/>
    <m/>
    <m/>
    <m/>
    <m/>
    <m/>
    <m/>
    <m/>
    <m/>
    <m/>
    <m/>
    <m/>
    <m/>
    <m/>
    <m/>
    <m/>
    <m/>
    <m/>
    <m/>
    <m/>
    <x v="0"/>
    <x v="0"/>
    <s v="DUWT0011"/>
    <s v="APBAHBd9_NJc"/>
    <s v="Allocated"/>
    <s v="Promise To Pay (PTP)"/>
    <s v="Customer meet other place and get PTP date 13.07.2026 amt. 5500"/>
    <d v="2026-07-13T00:00:00"/>
    <m/>
    <m/>
    <m/>
    <m/>
    <m/>
    <n v="6200"/>
    <n v="11963"/>
  </r>
  <r>
    <n v="466047937"/>
    <s v="SHEETAL SANTOSH SURVE"/>
    <m/>
    <x v="2"/>
    <m/>
    <m/>
    <m/>
    <m/>
    <n v="2037"/>
    <n v="5594"/>
    <n v="-180"/>
    <n v="7631"/>
    <x v="2"/>
    <x v="1"/>
    <x v="1"/>
    <x v="13"/>
    <n v="5478"/>
    <n v="337"/>
    <n v="0"/>
    <n v="1800"/>
    <s v="-"/>
    <n v="3.0126365750578768E-2"/>
    <n v="2.1104238805241498E-3"/>
    <x v="1"/>
    <s v="-"/>
    <s v="-"/>
    <s v="-"/>
    <m/>
    <m/>
    <m/>
    <m/>
    <s v="ELG"/>
    <m/>
    <s v="PARVATI PAYTHA"/>
    <m/>
    <m/>
    <m/>
    <n v="5594"/>
    <n v="5478"/>
    <n v="117"/>
    <n v="146"/>
    <s v="FLOW"/>
    <m/>
    <m/>
    <m/>
    <m/>
    <s v="NPA"/>
    <s v="MH12XB8211"/>
    <s v="HONDA ACTIVA 6G DLX BS VI"/>
    <d v="2025-05-02T00:00:00"/>
    <n v="12"/>
    <x v="0"/>
    <x v="1"/>
    <m/>
    <m/>
    <m/>
    <m/>
    <m/>
    <m/>
    <m/>
    <m/>
    <m/>
    <m/>
    <m/>
    <m/>
    <m/>
    <m/>
    <m/>
    <m/>
    <m/>
    <m/>
    <m/>
    <m/>
    <m/>
    <m/>
    <m/>
    <m/>
    <m/>
    <n v="1"/>
    <m/>
    <m/>
    <m/>
    <m/>
    <m/>
    <m/>
    <m/>
    <m/>
    <m/>
    <m/>
    <m/>
    <m/>
    <m/>
    <m/>
    <m/>
    <m/>
    <m/>
    <m/>
    <m/>
    <m/>
    <m/>
    <m/>
    <m/>
    <m/>
    <m/>
    <m/>
    <m/>
    <m/>
    <m/>
    <m/>
    <m/>
    <m/>
    <m/>
    <m/>
    <m/>
    <m/>
    <m/>
    <m/>
    <m/>
    <m/>
    <m/>
    <m/>
    <m/>
    <m/>
    <m/>
    <m/>
    <m/>
    <m/>
    <m/>
    <m/>
    <m/>
    <m/>
    <m/>
    <m/>
    <m/>
    <m/>
    <m/>
    <m/>
    <m/>
    <m/>
    <m/>
    <m/>
    <m/>
    <m/>
    <m/>
    <m/>
    <m/>
    <m/>
    <x v="0"/>
    <x v="0"/>
    <s v="DUWT0031"/>
    <s v="BoBi8RmKd3c"/>
    <s v="Allocated"/>
    <e v="#N/A"/>
    <e v="#N/A"/>
    <e v="#N/A"/>
    <m/>
    <m/>
    <m/>
    <m/>
    <m/>
    <n v="-180"/>
    <n v="7631"/>
  </r>
  <r>
    <n v="458368125"/>
    <s v="GOVIND DHONDU VIRNAK"/>
    <s v="COLLECT"/>
    <x v="6"/>
    <n v="5600"/>
    <m/>
    <m/>
    <m/>
    <n v="5482"/>
    <n v="5440"/>
    <n v="5515"/>
    <n v="5322"/>
    <x v="0"/>
    <x v="2"/>
    <x v="0"/>
    <x v="7"/>
    <n v="5410"/>
    <n v="75"/>
    <n v="0"/>
    <n v="4368"/>
    <s v="06.06.26"/>
    <n v="4.5413793614639299E-3"/>
    <n v="2.8494312623158824E-4"/>
    <x v="2"/>
    <s v="PAID"/>
    <s v="PAID"/>
    <s v="PAID"/>
    <m/>
    <m/>
    <m/>
    <m/>
    <s v="-"/>
    <m/>
    <s v="BOPKHEL"/>
    <m/>
    <m/>
    <m/>
    <n v="5440"/>
    <n v="5410"/>
    <n v="26"/>
    <n v="0"/>
    <s v="RB"/>
    <m/>
    <m/>
    <m/>
    <m/>
    <s v="REGULAR"/>
    <s v="MH12VR9247"/>
    <s v="PIAGGIO VESPA SXL 125 CBS RACING 60"/>
    <d v="2023-06-02T00:00:00"/>
    <n v="36"/>
    <x v="0"/>
    <x v="1"/>
    <m/>
    <m/>
    <m/>
    <m/>
    <m/>
    <m/>
    <m/>
    <m/>
    <m/>
    <m/>
    <m/>
    <m/>
    <m/>
    <m/>
    <m/>
    <m/>
    <n v="1"/>
    <m/>
    <m/>
    <m/>
    <m/>
    <m/>
    <m/>
    <m/>
    <m/>
    <m/>
    <m/>
    <m/>
    <m/>
    <m/>
    <m/>
    <n v="2"/>
    <m/>
    <m/>
    <m/>
    <m/>
    <m/>
    <m/>
    <m/>
    <m/>
    <m/>
    <m/>
    <m/>
    <m/>
    <m/>
    <m/>
    <m/>
    <m/>
    <m/>
    <m/>
    <m/>
    <m/>
    <m/>
    <m/>
    <m/>
    <m/>
    <m/>
    <m/>
    <m/>
    <m/>
    <m/>
    <m/>
    <m/>
    <m/>
    <m/>
    <m/>
    <m/>
    <m/>
    <m/>
    <m/>
    <m/>
    <m/>
    <m/>
    <m/>
    <m/>
    <m/>
    <m/>
    <m/>
    <m/>
    <m/>
    <m/>
    <m/>
    <m/>
    <m/>
    <m/>
    <m/>
    <m/>
    <m/>
    <m/>
    <m/>
    <m/>
    <m/>
    <m/>
    <m/>
    <x v="1"/>
    <x v="0"/>
    <s v="DUWT0025"/>
    <s v="Go4tY4tjo1"/>
    <s v="Allocated"/>
    <s v="Deceased Customer (EXP)"/>
    <s v="Visit at customer residence add meet customers son Mr Avinash G virnak he told customer his father was expired befor some month but veical with him so he given ptp to online payment "/>
    <d v="2026-07-06T00:00:00"/>
    <m/>
    <m/>
    <m/>
    <m/>
    <m/>
    <n v="5515"/>
    <n v="10922"/>
  </r>
  <r>
    <n v="458564500"/>
    <s v="SACHIN NAKUL RATHOD"/>
    <s v="ONLINE"/>
    <x v="0"/>
    <n v="3403"/>
    <m/>
    <m/>
    <m/>
    <n v="3209"/>
    <n v="5416.52"/>
    <n v="2394.5200000000004"/>
    <n v="5222.5200000000004"/>
    <x v="1"/>
    <x v="0"/>
    <x v="0"/>
    <x v="12"/>
    <n v="5355.03"/>
    <n v="187"/>
    <n v="0"/>
    <n v="6750"/>
    <s v="-"/>
    <n v="1.4063900226759751E-2"/>
    <n v="9.9566214651723608E-4"/>
    <x v="0"/>
    <s v="PTP"/>
    <s v="-"/>
    <s v="PTP"/>
    <m/>
    <n v="14"/>
    <s v="CAVA"/>
    <m/>
    <s v="-"/>
    <m/>
    <s v="HINJEWADI"/>
    <m/>
    <m/>
    <m/>
    <n v="5416.52"/>
    <n v="5355.03"/>
    <n v="57"/>
    <n v="55"/>
    <s v="STABLE"/>
    <m/>
    <m/>
    <m/>
    <m/>
    <s v="NPA"/>
    <s v="MH37AF4232"/>
    <s v="SPLENDOR PLUS DRS CAST FI BLACK"/>
    <d v="2023-06-15T00:00:00"/>
    <n v="36"/>
    <x v="0"/>
    <x v="0"/>
    <m/>
    <m/>
    <m/>
    <m/>
    <m/>
    <m/>
    <m/>
    <n v="1"/>
    <m/>
    <m/>
    <m/>
    <m/>
    <m/>
    <m/>
    <m/>
    <m/>
    <m/>
    <m/>
    <m/>
    <m/>
    <m/>
    <m/>
    <m/>
    <m/>
    <m/>
    <m/>
    <m/>
    <m/>
    <m/>
    <m/>
    <m/>
    <m/>
    <m/>
    <m/>
    <m/>
    <m/>
    <m/>
    <m/>
    <m/>
    <m/>
    <m/>
    <m/>
    <m/>
    <m/>
    <m/>
    <m/>
    <m/>
    <m/>
    <m/>
    <m/>
    <m/>
    <m/>
    <m/>
    <m/>
    <m/>
    <m/>
    <m/>
    <m/>
    <m/>
    <m/>
    <m/>
    <m/>
    <m/>
    <m/>
    <m/>
    <m/>
    <m/>
    <m/>
    <m/>
    <m/>
    <m/>
    <m/>
    <m/>
    <m/>
    <m/>
    <m/>
    <m/>
    <m/>
    <m/>
    <m/>
    <m/>
    <m/>
    <m/>
    <m/>
    <m/>
    <m/>
    <m/>
    <m/>
    <m/>
    <m/>
    <m/>
    <m/>
    <m/>
    <m/>
    <x v="0"/>
    <x v="0"/>
    <s v="DUWT0030"/>
    <s v="GPSD2lrBOz"/>
    <s v="Allocated"/>
    <s v="Door Locked (NC_DL)"/>
    <s v="Door lock "/>
    <d v="2026-07-03T00:00:00"/>
    <m/>
    <m/>
    <m/>
    <m/>
    <m/>
    <n v="2394.5200000000004"/>
    <n v="8625.52"/>
  </r>
  <r>
    <n v="460443378"/>
    <s v="SHITAL NAVNATH PAWAR"/>
    <s v="ONLINE"/>
    <x v="22"/>
    <n v="3500"/>
    <m/>
    <m/>
    <m/>
    <n v="3174"/>
    <n v="5120"/>
    <n v="-996"/>
    <n v="4794"/>
    <x v="3"/>
    <x v="0"/>
    <x v="0"/>
    <x v="9"/>
    <n v="5073"/>
    <n v="232"/>
    <n v="0"/>
    <n v="1350"/>
    <s v="FLOW"/>
    <n v="6.6241356159167123E-3"/>
    <n v="1.6247448076936769E-3"/>
    <x v="0"/>
    <s v="PTP"/>
    <s v="PTP"/>
    <s v="PTP"/>
    <s v="Financail problem"/>
    <m/>
    <s v="CAVA"/>
    <m/>
    <s v="-"/>
    <m/>
    <s v="SHIRUR"/>
    <m/>
    <m/>
    <m/>
    <n v="5120"/>
    <n v="5073"/>
    <n v="87"/>
    <n v="86"/>
    <s v="STABLE"/>
    <m/>
    <m/>
    <m/>
    <m/>
    <s v="REGULAR"/>
    <m/>
    <s v="TVS SPORT ES"/>
    <d v="2023-11-02T00:00:00"/>
    <n v="30"/>
    <x v="0"/>
    <x v="0"/>
    <m/>
    <n v="1"/>
    <m/>
    <m/>
    <m/>
    <m/>
    <m/>
    <m/>
    <m/>
    <m/>
    <m/>
    <m/>
    <m/>
    <m/>
    <m/>
    <m/>
    <m/>
    <m/>
    <m/>
    <m/>
    <m/>
    <m/>
    <m/>
    <m/>
    <m/>
    <m/>
    <m/>
    <m/>
    <m/>
    <m/>
    <m/>
    <m/>
    <m/>
    <m/>
    <m/>
    <m/>
    <m/>
    <m/>
    <m/>
    <m/>
    <m/>
    <m/>
    <m/>
    <m/>
    <m/>
    <m/>
    <m/>
    <m/>
    <m/>
    <m/>
    <m/>
    <m/>
    <m/>
    <m/>
    <m/>
    <m/>
    <m/>
    <m/>
    <m/>
    <m/>
    <m/>
    <m/>
    <m/>
    <m/>
    <m/>
    <m/>
    <m/>
    <m/>
    <m/>
    <m/>
    <m/>
    <m/>
    <m/>
    <m/>
    <m/>
    <m/>
    <m/>
    <m/>
    <m/>
    <m/>
    <m/>
    <m/>
    <m/>
    <m/>
    <m/>
    <m/>
    <m/>
    <m/>
    <m/>
    <m/>
    <m/>
    <m/>
    <m/>
    <m/>
    <x v="0"/>
    <x v="0"/>
    <s v="ZBHT0024"/>
    <s v="GoiXCPAx9c"/>
    <s v="Allocated"/>
    <s v="Left Message (LMCB)"/>
    <s v="Meet husband "/>
    <d v="2026-07-01T00:00:00"/>
    <m/>
    <m/>
    <m/>
    <m/>
    <m/>
    <n v="-996"/>
    <n v="8294"/>
  </r>
  <r>
    <n v="462832504"/>
    <s v="HEMANT DNYNESHWAR THORVE"/>
    <m/>
    <x v="2"/>
    <m/>
    <m/>
    <m/>
    <m/>
    <n v="4919"/>
    <n v="4919"/>
    <n v="5097"/>
    <n v="9838"/>
    <x v="1"/>
    <x v="1"/>
    <x v="1"/>
    <x v="11"/>
    <n v="4830"/>
    <n v="178"/>
    <n v="0"/>
    <n v="450"/>
    <s v="FLOW"/>
    <n v="1.5531595880480543E-2"/>
    <n v="8.9804317952994663E-4"/>
    <x v="1"/>
    <s v="KIV"/>
    <s v="KIV"/>
    <s v="KIV"/>
    <m/>
    <m/>
    <m/>
    <m/>
    <s v="-"/>
    <m/>
    <s v="RUPEENAGAR"/>
    <m/>
    <m/>
    <m/>
    <n v="4919"/>
    <n v="4830"/>
    <n v="57"/>
    <n v="86"/>
    <s v="FLOW"/>
    <m/>
    <m/>
    <m/>
    <m/>
    <s v="REGULAR"/>
    <s v="MH14LN5861"/>
    <s v="ACCESS SPL ED DISC CBS BT BSVI"/>
    <d v="2024-05-08T00:00:00"/>
    <n v="24"/>
    <x v="0"/>
    <x v="0"/>
    <m/>
    <m/>
    <m/>
    <m/>
    <m/>
    <m/>
    <m/>
    <m/>
    <m/>
    <m/>
    <m/>
    <m/>
    <m/>
    <m/>
    <m/>
    <m/>
    <m/>
    <m/>
    <m/>
    <m/>
    <m/>
    <m/>
    <m/>
    <m/>
    <m/>
    <m/>
    <m/>
    <m/>
    <m/>
    <m/>
    <m/>
    <m/>
    <m/>
    <m/>
    <m/>
    <m/>
    <m/>
    <m/>
    <m/>
    <m/>
    <m/>
    <m/>
    <m/>
    <m/>
    <m/>
    <m/>
    <m/>
    <m/>
    <m/>
    <m/>
    <m/>
    <m/>
    <m/>
    <m/>
    <m/>
    <m/>
    <m/>
    <m/>
    <m/>
    <m/>
    <m/>
    <m/>
    <m/>
    <m/>
    <m/>
    <m/>
    <m/>
    <m/>
    <m/>
    <m/>
    <m/>
    <m/>
    <m/>
    <m/>
    <m/>
    <m/>
    <m/>
    <m/>
    <m/>
    <m/>
    <m/>
    <m/>
    <m/>
    <m/>
    <m/>
    <m/>
    <m/>
    <m/>
    <m/>
    <m/>
    <m/>
    <m/>
    <m/>
    <m/>
    <x v="5"/>
    <x v="1"/>
    <s v="ZBHT0010"/>
    <s v="k6B6TUNe_17"/>
    <s v="Allocated"/>
    <e v="#N/A"/>
    <e v="#N/A"/>
    <e v="#N/A"/>
    <m/>
    <m/>
    <m/>
    <m/>
    <m/>
    <n v="5097"/>
    <n v="9838"/>
  </r>
  <r>
    <n v="466224247"/>
    <s v="LAXMI AKASH RUPATAKKE"/>
    <m/>
    <x v="2"/>
    <m/>
    <m/>
    <m/>
    <m/>
    <n v="2454"/>
    <n v="4876"/>
    <n v="2509"/>
    <n v="7330"/>
    <x v="1"/>
    <x v="1"/>
    <x v="1"/>
    <x v="16"/>
    <n v="4767"/>
    <n v="87"/>
    <n v="0"/>
    <n v="2225"/>
    <s v="-"/>
    <n v="3.665660116026178E-2"/>
    <n v="8.8632957284042564E-4"/>
    <x v="1"/>
    <s v="NC"/>
    <s v="-"/>
    <s v="NC"/>
    <s v="Door lock"/>
    <m/>
    <s v="CNAVNA"/>
    <m/>
    <s v="-"/>
    <m/>
    <s v="JANTA VASAHAT"/>
    <m/>
    <m/>
    <m/>
    <n v="4876"/>
    <n v="4767"/>
    <n v="56"/>
    <n v="85"/>
    <s v="FLOW"/>
    <m/>
    <m/>
    <m/>
    <m/>
    <s v="REGULAR"/>
    <s v="MH12XC5082"/>
    <s v="HONDA ACTIVA 125 SMART"/>
    <d v="2025-05-29T00:00:00"/>
    <n v="12"/>
    <x v="0"/>
    <x v="1"/>
    <m/>
    <m/>
    <m/>
    <m/>
    <m/>
    <m/>
    <m/>
    <m/>
    <m/>
    <m/>
    <m/>
    <m/>
    <m/>
    <m/>
    <m/>
    <m/>
    <m/>
    <m/>
    <m/>
    <m/>
    <m/>
    <m/>
    <m/>
    <m/>
    <m/>
    <m/>
    <m/>
    <m/>
    <m/>
    <m/>
    <m/>
    <m/>
    <m/>
    <m/>
    <m/>
    <m/>
    <m/>
    <m/>
    <m/>
    <m/>
    <m/>
    <m/>
    <m/>
    <m/>
    <m/>
    <m/>
    <m/>
    <m/>
    <m/>
    <m/>
    <m/>
    <m/>
    <n v="1"/>
    <m/>
    <m/>
    <m/>
    <m/>
    <m/>
    <m/>
    <m/>
    <m/>
    <m/>
    <m/>
    <m/>
    <m/>
    <m/>
    <m/>
    <m/>
    <m/>
    <m/>
    <m/>
    <m/>
    <m/>
    <m/>
    <m/>
    <m/>
    <m/>
    <m/>
    <m/>
    <m/>
    <m/>
    <m/>
    <m/>
    <m/>
    <m/>
    <m/>
    <m/>
    <m/>
    <m/>
    <m/>
    <m/>
    <m/>
    <m/>
    <m/>
    <x v="0"/>
    <x v="0"/>
    <s v="DUWT0014"/>
    <s v="G62ksZnmwLcz"/>
    <s v="Allocated"/>
    <e v="#N/A"/>
    <e v="#N/A"/>
    <e v="#N/A"/>
    <m/>
    <m/>
    <m/>
    <s v="VYMO"/>
    <m/>
    <n v="2509"/>
    <n v="7330"/>
  </r>
  <r>
    <n v="461943547"/>
    <s v="MAYUR CHANDRAKANT SHITOLE"/>
    <m/>
    <x v="2"/>
    <m/>
    <m/>
    <m/>
    <m/>
    <n v="5816"/>
    <n v="4670.18"/>
    <n v="5223.18"/>
    <n v="10486.18"/>
    <x v="4"/>
    <x v="1"/>
    <x v="1"/>
    <x v="9"/>
    <n v="4670.18"/>
    <n v="553"/>
    <n v="0"/>
    <n v="4950"/>
    <s v="FLOW"/>
    <n v="0.1013467971089282"/>
    <n v="2.0876023789811017E-3"/>
    <x v="0"/>
    <s v="PTP"/>
    <s v="PTP"/>
    <s v="PTP"/>
    <s v="Financail problem"/>
    <m/>
    <s v="CAVNA"/>
    <m/>
    <s v="-"/>
    <m/>
    <s v="SHIRUR"/>
    <m/>
    <m/>
    <m/>
    <n v="4670.18"/>
    <n v="4670.18"/>
    <n v="146"/>
    <n v="175"/>
    <s v="FLOW"/>
    <m/>
    <m/>
    <m/>
    <m/>
    <s v="NPA"/>
    <s v="MH12WM1940"/>
    <s v="HONDA UNICORN 160 BSVI"/>
    <d v="2024-02-17T00:00:00"/>
    <n v="24"/>
    <x v="0"/>
    <x v="0"/>
    <m/>
    <m/>
    <m/>
    <m/>
    <m/>
    <m/>
    <m/>
    <m/>
    <m/>
    <m/>
    <m/>
    <m/>
    <m/>
    <m/>
    <m/>
    <m/>
    <m/>
    <m/>
    <m/>
    <m/>
    <m/>
    <m/>
    <m/>
    <m/>
    <m/>
    <m/>
    <m/>
    <m/>
    <m/>
    <m/>
    <m/>
    <m/>
    <m/>
    <m/>
    <m/>
    <m/>
    <m/>
    <m/>
    <m/>
    <m/>
    <m/>
    <m/>
    <m/>
    <m/>
    <m/>
    <m/>
    <m/>
    <m/>
    <m/>
    <m/>
    <m/>
    <m/>
    <m/>
    <m/>
    <m/>
    <m/>
    <m/>
    <m/>
    <m/>
    <m/>
    <m/>
    <m/>
    <m/>
    <m/>
    <m/>
    <m/>
    <m/>
    <m/>
    <m/>
    <m/>
    <m/>
    <m/>
    <m/>
    <m/>
    <m/>
    <m/>
    <m/>
    <m/>
    <m/>
    <m/>
    <m/>
    <m/>
    <m/>
    <m/>
    <m/>
    <m/>
    <m/>
    <m/>
    <m/>
    <m/>
    <m/>
    <n v="1"/>
    <m/>
    <m/>
    <x v="0"/>
    <x v="0"/>
    <s v="ZBHT0024"/>
    <e v="#N/A"/>
    <s v="Allocated"/>
    <s v="Left Message (LMCB)"/>
    <s v="Meet mother "/>
    <d v="2026-07-04T00:00:00"/>
    <m/>
    <m/>
    <m/>
    <m/>
    <m/>
    <n v="5223.18"/>
    <n v="10486.18"/>
  </r>
  <r>
    <n v="458761457"/>
    <s v="LIMBULE PANDURANG SITIBA"/>
    <m/>
    <x v="2"/>
    <m/>
    <m/>
    <m/>
    <s v="BANK STABLE 08"/>
    <n v="2336"/>
    <n v="2336"/>
    <n v="2336"/>
    <n v="4672"/>
    <x v="0"/>
    <x v="0"/>
    <x v="1"/>
    <x v="14"/>
    <n v="4553"/>
    <n v="0"/>
    <n v="0"/>
    <n v="450"/>
    <s v="-"/>
    <n v="1.0318507136608604E-2"/>
    <n v="2.3980518553279507E-4"/>
    <x v="0"/>
    <s v="PAID"/>
    <s v="-"/>
    <s v="PAID"/>
    <m/>
    <m/>
    <m/>
    <m/>
    <s v="-"/>
    <m/>
    <s v="DEHU ROAD"/>
    <m/>
    <m/>
    <m/>
    <n v="2336"/>
    <n v="4553"/>
    <n v="26"/>
    <n v="25"/>
    <s v="STABLE"/>
    <m/>
    <m/>
    <m/>
    <m/>
    <s v="REGULAR"/>
    <s v="MH14KY2841"/>
    <s v="TVS JUPITER 125 DISC"/>
    <d v="2023-06-29T00:00:00"/>
    <n v="36"/>
    <x v="0"/>
    <x v="1"/>
    <m/>
    <m/>
    <m/>
    <m/>
    <m/>
    <m/>
    <m/>
    <m/>
    <m/>
    <m/>
    <n v="1"/>
    <m/>
    <m/>
    <m/>
    <m/>
    <m/>
    <m/>
    <m/>
    <m/>
    <m/>
    <m/>
    <m/>
    <m/>
    <m/>
    <m/>
    <m/>
    <m/>
    <m/>
    <m/>
    <m/>
    <m/>
    <m/>
    <m/>
    <m/>
    <m/>
    <m/>
    <m/>
    <n v="1"/>
    <m/>
    <m/>
    <m/>
    <m/>
    <m/>
    <m/>
    <m/>
    <m/>
    <m/>
    <m/>
    <m/>
    <m/>
    <m/>
    <m/>
    <m/>
    <m/>
    <m/>
    <m/>
    <m/>
    <m/>
    <n v="1"/>
    <m/>
    <m/>
    <m/>
    <m/>
    <m/>
    <m/>
    <m/>
    <m/>
    <m/>
    <m/>
    <m/>
    <m/>
    <m/>
    <m/>
    <m/>
    <m/>
    <m/>
    <m/>
    <m/>
    <m/>
    <m/>
    <m/>
    <m/>
    <m/>
    <m/>
    <m/>
    <m/>
    <m/>
    <m/>
    <m/>
    <m/>
    <m/>
    <m/>
    <m/>
    <m/>
    <x v="1"/>
    <x v="0"/>
    <s v="DUWT0027"/>
    <s v="GPy58eYptb"/>
    <s v="Allocated"/>
    <s v="Address Not Found (NC_ANF)"/>
    <s v="Visited to Customers residence address but short address so can't found Customer "/>
    <d v="2026-07-04T00:00:00"/>
    <m/>
    <m/>
    <m/>
    <s v="VYMO"/>
    <m/>
    <n v="2336"/>
    <n v="4672"/>
  </r>
  <r>
    <n v="459019869"/>
    <s v="VIKAS PRAKASH THITE"/>
    <m/>
    <x v="2"/>
    <m/>
    <m/>
    <m/>
    <s v="BANK STABLE 27"/>
    <n v="3352"/>
    <n v="1221"/>
    <n v="1238"/>
    <n v="4573"/>
    <x v="0"/>
    <x v="0"/>
    <x v="1"/>
    <x v="9"/>
    <n v="4515.8599999999997"/>
    <n v="17"/>
    <n v="0"/>
    <n v="1205"/>
    <s v="FLOW"/>
    <n v="2.8379967382764579E-3"/>
    <n v="2.3784903253681701E-4"/>
    <x v="0"/>
    <s v="PTP"/>
    <s v="PTP"/>
    <s v="PTP"/>
    <m/>
    <n v="28"/>
    <s v="CAVA"/>
    <m/>
    <s v="-"/>
    <m/>
    <s v="KENDUR"/>
    <m/>
    <m/>
    <m/>
    <n v="2443"/>
    <n v="4515.8599999999997"/>
    <n v="26"/>
    <n v="25"/>
    <s v="STABLE"/>
    <m/>
    <m/>
    <m/>
    <m/>
    <s v="REGULAR"/>
    <s v="MH12VR7153"/>
    <s v="SPLENDOR PLUS I3S BS6 FI DRUM SELF"/>
    <d v="2023-07-17T00:00:00"/>
    <n v="36"/>
    <x v="1"/>
    <x v="0"/>
    <m/>
    <m/>
    <m/>
    <m/>
    <m/>
    <m/>
    <m/>
    <m/>
    <m/>
    <m/>
    <m/>
    <m/>
    <m/>
    <m/>
    <m/>
    <m/>
    <m/>
    <m/>
    <m/>
    <m/>
    <m/>
    <m/>
    <m/>
    <m/>
    <m/>
    <m/>
    <m/>
    <m/>
    <m/>
    <m/>
    <m/>
    <m/>
    <m/>
    <m/>
    <n v="1"/>
    <m/>
    <m/>
    <m/>
    <m/>
    <m/>
    <m/>
    <m/>
    <m/>
    <m/>
    <m/>
    <m/>
    <m/>
    <m/>
    <m/>
    <m/>
    <m/>
    <m/>
    <m/>
    <m/>
    <m/>
    <m/>
    <m/>
    <m/>
    <m/>
    <m/>
    <m/>
    <m/>
    <m/>
    <m/>
    <m/>
    <m/>
    <m/>
    <m/>
    <m/>
    <m/>
    <m/>
    <m/>
    <m/>
    <m/>
    <m/>
    <m/>
    <m/>
    <m/>
    <m/>
    <m/>
    <m/>
    <m/>
    <m/>
    <m/>
    <m/>
    <m/>
    <m/>
    <m/>
    <m/>
    <m/>
    <m/>
    <m/>
    <m/>
    <m/>
    <x v="0"/>
    <x v="0"/>
    <s v="ZBHT0024"/>
    <m/>
    <m/>
    <m/>
    <m/>
    <m/>
    <m/>
    <m/>
    <m/>
    <m/>
    <m/>
    <n v="1238"/>
    <n v="4573"/>
  </r>
  <r>
    <n v="461495371"/>
    <s v="GOVIND LAXMAN SHERKAR"/>
    <m/>
    <x v="2"/>
    <m/>
    <m/>
    <m/>
    <m/>
    <n v="4828"/>
    <n v="4496.01"/>
    <n v="5049.01"/>
    <n v="9324.01"/>
    <x v="5"/>
    <x v="1"/>
    <x v="1"/>
    <x v="0"/>
    <n v="4496.01"/>
    <n v="553"/>
    <n v="0"/>
    <n v="3600"/>
    <s v="FLOW"/>
    <n v="2.3818909724678705E-2"/>
    <n v="1.9652165573130556E-3"/>
    <x v="1"/>
    <s v="NC"/>
    <s v="NC"/>
    <s v="NC"/>
    <s v="Shifted"/>
    <m/>
    <s v="CNAVNA"/>
    <m/>
    <s v="-"/>
    <m/>
    <s v="CHIKHALI"/>
    <m/>
    <m/>
    <m/>
    <n v="4496.01"/>
    <n v="4496.01"/>
    <n v="177"/>
    <n v="206"/>
    <s v="FLOW"/>
    <m/>
    <m/>
    <m/>
    <m/>
    <s v="NPA"/>
    <s v="MH22BD0616"/>
    <s v="SPLENDOR PLUS BS6 I3S DRS CAST FI"/>
    <d v="2024-01-14T00:00:00"/>
    <n v="24"/>
    <x v="0"/>
    <x v="0"/>
    <m/>
    <m/>
    <m/>
    <m/>
    <m/>
    <m/>
    <m/>
    <m/>
    <m/>
    <m/>
    <m/>
    <m/>
    <m/>
    <m/>
    <m/>
    <m/>
    <m/>
    <m/>
    <m/>
    <n v="1"/>
    <m/>
    <m/>
    <n v="1"/>
    <m/>
    <m/>
    <m/>
    <m/>
    <m/>
    <m/>
    <m/>
    <m/>
    <m/>
    <m/>
    <m/>
    <m/>
    <m/>
    <m/>
    <m/>
    <m/>
    <m/>
    <m/>
    <m/>
    <m/>
    <m/>
    <m/>
    <m/>
    <m/>
    <m/>
    <m/>
    <m/>
    <m/>
    <m/>
    <m/>
    <m/>
    <m/>
    <m/>
    <m/>
    <m/>
    <m/>
    <m/>
    <m/>
    <m/>
    <m/>
    <m/>
    <m/>
    <m/>
    <m/>
    <m/>
    <m/>
    <m/>
    <m/>
    <m/>
    <m/>
    <m/>
    <m/>
    <m/>
    <m/>
    <m/>
    <m/>
    <m/>
    <m/>
    <m/>
    <m/>
    <m/>
    <m/>
    <m/>
    <m/>
    <m/>
    <m/>
    <m/>
    <m/>
    <m/>
    <m/>
    <m/>
    <x v="3"/>
    <x v="0"/>
    <s v="ZBHT0011"/>
    <s v="B6Wtp2Xw4EIz"/>
    <s v="Allocated"/>
    <s v="Shifted (NC_SFTD)"/>
    <s v="Visit cm residence address cm shifted "/>
    <d v="2026-07-07T00:00:00"/>
    <m/>
    <m/>
    <m/>
    <m/>
    <m/>
    <n v="5049.01"/>
    <n v="9324.01"/>
  </r>
  <r>
    <n v="458558775"/>
    <s v="MANGAL RAJU TUPE"/>
    <m/>
    <x v="2"/>
    <m/>
    <m/>
    <m/>
    <m/>
    <n v="4462"/>
    <n v="4508"/>
    <n v="48"/>
    <n v="8970"/>
    <x v="1"/>
    <x v="1"/>
    <x v="1"/>
    <x v="3"/>
    <n v="4436.7700000000004"/>
    <n v="2"/>
    <n v="0"/>
    <n v="2230"/>
    <s v="-"/>
    <n v="9.6160146044426045E-3"/>
    <n v="8.2492982145819494E-4"/>
    <x v="1"/>
    <s v="NC"/>
    <s v="-"/>
    <s v="NC"/>
    <s v="Add not found"/>
    <m/>
    <m/>
    <m/>
    <s v="-"/>
    <m/>
    <s v="PIMPARI"/>
    <m/>
    <m/>
    <m/>
    <n v="4508"/>
    <n v="4436.7700000000004"/>
    <n v="57"/>
    <n v="86"/>
    <s v="FLOW"/>
    <m/>
    <m/>
    <m/>
    <m/>
    <s v="REGULAR"/>
    <s v="MH12VP1090"/>
    <s v="BAJAJ PULSAR NS 125"/>
    <d v="2023-06-15T00:00:00"/>
    <n v="36"/>
    <x v="0"/>
    <x v="0"/>
    <m/>
    <m/>
    <m/>
    <m/>
    <m/>
    <m/>
    <m/>
    <m/>
    <m/>
    <m/>
    <m/>
    <m/>
    <m/>
    <m/>
    <m/>
    <m/>
    <m/>
    <m/>
    <m/>
    <m/>
    <m/>
    <m/>
    <n v="1"/>
    <m/>
    <m/>
    <m/>
    <m/>
    <m/>
    <m/>
    <m/>
    <m/>
    <m/>
    <m/>
    <m/>
    <m/>
    <m/>
    <m/>
    <n v="1"/>
    <m/>
    <m/>
    <m/>
    <m/>
    <m/>
    <m/>
    <m/>
    <m/>
    <m/>
    <m/>
    <m/>
    <m/>
    <m/>
    <m/>
    <m/>
    <m/>
    <m/>
    <n v="1"/>
    <m/>
    <m/>
    <m/>
    <m/>
    <m/>
    <m/>
    <m/>
    <m/>
    <m/>
    <m/>
    <m/>
    <m/>
    <m/>
    <m/>
    <m/>
    <m/>
    <m/>
    <m/>
    <m/>
    <m/>
    <m/>
    <m/>
    <m/>
    <m/>
    <m/>
    <m/>
    <m/>
    <m/>
    <m/>
    <m/>
    <m/>
    <m/>
    <m/>
    <m/>
    <m/>
    <m/>
    <m/>
    <m/>
    <x v="1"/>
    <x v="0"/>
    <s v="DUWT0023"/>
    <s v="B26gYAVFH1"/>
    <s v="Allocated"/>
    <s v="Address Not Found (NC_ANF)"/>
    <s v="Customer address short not found "/>
    <d v="2026-07-08T00:00:00"/>
    <m/>
    <m/>
    <m/>
    <s v="VYMO"/>
    <m/>
    <n v="48"/>
    <n v="8970"/>
  </r>
  <r>
    <n v="462896762"/>
    <s v="DATTA BHIMRAO BAGAL"/>
    <m/>
    <x v="2"/>
    <m/>
    <m/>
    <m/>
    <m/>
    <n v="4379"/>
    <n v="4490"/>
    <n v="-3882"/>
    <n v="8869"/>
    <x v="3"/>
    <x v="1"/>
    <x v="1"/>
    <x v="3"/>
    <n v="4409"/>
    <n v="386"/>
    <n v="0"/>
    <n v="2250"/>
    <s v="FLOW"/>
    <n v="3.5064951280872808E-2"/>
    <n v="1.4120835515713428E-3"/>
    <x v="1"/>
    <s v="NC"/>
    <s v="NC"/>
    <s v="NC"/>
    <s v="Shifted"/>
    <m/>
    <m/>
    <m/>
    <s v="-"/>
    <m/>
    <s v="PASHAN"/>
    <m/>
    <m/>
    <m/>
    <n v="4490"/>
    <n v="4409"/>
    <n v="87"/>
    <e v="#N/A"/>
    <e v="#N/A"/>
    <m/>
    <m/>
    <m/>
    <m/>
    <s v="REGULAR"/>
    <m/>
    <s v="SPLENDOR PLUS I3S BS6 FI DRUM SELF"/>
    <d v="2024-05-14T00:00:00"/>
    <n v="24"/>
    <x v="0"/>
    <x v="0"/>
    <m/>
    <m/>
    <m/>
    <m/>
    <m/>
    <m/>
    <m/>
    <m/>
    <m/>
    <m/>
    <n v="1"/>
    <m/>
    <m/>
    <m/>
    <m/>
    <m/>
    <m/>
    <m/>
    <m/>
    <m/>
    <m/>
    <m/>
    <m/>
    <m/>
    <m/>
    <m/>
    <m/>
    <m/>
    <m/>
    <m/>
    <m/>
    <m/>
    <m/>
    <m/>
    <m/>
    <m/>
    <m/>
    <m/>
    <m/>
    <m/>
    <m/>
    <m/>
    <m/>
    <m/>
    <m/>
    <m/>
    <m/>
    <m/>
    <m/>
    <m/>
    <m/>
    <m/>
    <m/>
    <m/>
    <m/>
    <m/>
    <m/>
    <m/>
    <m/>
    <m/>
    <m/>
    <m/>
    <m/>
    <m/>
    <m/>
    <m/>
    <m/>
    <m/>
    <m/>
    <m/>
    <m/>
    <m/>
    <m/>
    <m/>
    <m/>
    <m/>
    <m/>
    <m/>
    <m/>
    <m/>
    <m/>
    <m/>
    <m/>
    <m/>
    <m/>
    <m/>
    <m/>
    <m/>
    <m/>
    <m/>
    <m/>
    <m/>
    <m/>
    <m/>
    <x v="0"/>
    <x v="0"/>
    <s v="DUWT0023"/>
    <s v="koelXawGOm"/>
    <s v="Allocated"/>
    <s v="Shifted (NC_SFTD)"/>
    <s v="Customer shifted from the given residence address "/>
    <d v="2026-07-04T00:00:00"/>
    <m/>
    <m/>
    <m/>
    <m/>
    <m/>
    <n v="-3882"/>
    <n v="8869"/>
  </r>
  <r>
    <n v="461515815"/>
    <s v="NANDKUMAR SHIVAJI SAWANT"/>
    <m/>
    <x v="2"/>
    <m/>
    <m/>
    <m/>
    <m/>
    <n v="4321"/>
    <n v="4321"/>
    <n v="4747"/>
    <n v="8642"/>
    <x v="5"/>
    <x v="1"/>
    <x v="1"/>
    <x v="18"/>
    <n v="4245.37"/>
    <n v="426"/>
    <n v="0"/>
    <n v="3145"/>
    <s v="-"/>
    <n v="4.6941094999943055E-2"/>
    <n v="1.8556612231556708E-3"/>
    <x v="1"/>
    <s v="NC"/>
    <s v="-"/>
    <s v="NC"/>
    <s v="Add not found"/>
    <m/>
    <s v="CNAVNA"/>
    <m/>
    <s v="-"/>
    <m/>
    <s v="KESNAND "/>
    <m/>
    <m/>
    <m/>
    <n v="4321"/>
    <n v="4245.37"/>
    <n v="177"/>
    <n v="206"/>
    <s v="FLOW"/>
    <m/>
    <m/>
    <m/>
    <m/>
    <s v="NPA"/>
    <s v="MH12WL0276"/>
    <s v="HONDA SHINE SP DISC BSVI"/>
    <d v="2024-01-15T00:00:00"/>
    <n v="24"/>
    <x v="0"/>
    <x v="1"/>
    <m/>
    <m/>
    <m/>
    <m/>
    <m/>
    <m/>
    <m/>
    <n v="1"/>
    <m/>
    <m/>
    <m/>
    <m/>
    <m/>
    <m/>
    <m/>
    <m/>
    <m/>
    <m/>
    <m/>
    <m/>
    <m/>
    <m/>
    <m/>
    <m/>
    <m/>
    <m/>
    <m/>
    <m/>
    <m/>
    <m/>
    <m/>
    <m/>
    <m/>
    <m/>
    <m/>
    <m/>
    <m/>
    <m/>
    <m/>
    <m/>
    <m/>
    <m/>
    <m/>
    <m/>
    <m/>
    <m/>
    <m/>
    <m/>
    <m/>
    <m/>
    <m/>
    <m/>
    <m/>
    <m/>
    <m/>
    <m/>
    <m/>
    <m/>
    <m/>
    <m/>
    <m/>
    <m/>
    <m/>
    <m/>
    <m/>
    <m/>
    <m/>
    <m/>
    <m/>
    <m/>
    <m/>
    <m/>
    <m/>
    <m/>
    <m/>
    <m/>
    <m/>
    <m/>
    <m/>
    <m/>
    <m/>
    <m/>
    <m/>
    <m/>
    <m/>
    <m/>
    <m/>
    <m/>
    <m/>
    <m/>
    <m/>
    <m/>
    <m/>
    <m/>
    <x v="0"/>
    <x v="0"/>
    <s v="DUWT0021"/>
    <s v="A6NpTPCuNz"/>
    <s v="Allocated"/>
    <s v="Address Not Found (NC_ANF)"/>
    <s v="Customer residence address is not found "/>
    <d v="2026-07-03T00:00:00"/>
    <m/>
    <m/>
    <m/>
    <m/>
    <m/>
    <n v="4747"/>
    <n v="8642"/>
  </r>
  <r>
    <n v="463361916"/>
    <s v="HANUMAN PANDURANG KATKE"/>
    <s v="COLLECT"/>
    <x v="5"/>
    <n v="2300"/>
    <m/>
    <m/>
    <m/>
    <n v="2179"/>
    <n v="2075.9499999999998"/>
    <n v="2142.9499999999998"/>
    <n v="1954.9499999999998"/>
    <x v="0"/>
    <x v="0"/>
    <x v="0"/>
    <x v="9"/>
    <n v="4213.95"/>
    <n v="67"/>
    <n v="0"/>
    <n v="1350"/>
    <s v="30.06.26"/>
    <n v="2.6482610965043382E-3"/>
    <n v="2.219475206624032E-4"/>
    <x v="0"/>
    <s v="PTP"/>
    <s v="PTP"/>
    <s v="PTP"/>
    <m/>
    <n v="20"/>
    <s v="CAVA"/>
    <m/>
    <s v="-"/>
    <m/>
    <s v="SHIRUR"/>
    <m/>
    <m/>
    <m/>
    <n v="2075.9499999999998"/>
    <n v="4213.95"/>
    <n v="25"/>
    <n v="24"/>
    <s v="STABLE"/>
    <m/>
    <m/>
    <m/>
    <m/>
    <s v="REGULAR"/>
    <s v="MH12WL2558"/>
    <s v="SPLENDOR PLUS I3S XTEC"/>
    <d v="2024-07-01T00:00:00"/>
    <n v="24"/>
    <x v="0"/>
    <x v="0"/>
    <m/>
    <m/>
    <m/>
    <m/>
    <m/>
    <m/>
    <m/>
    <m/>
    <m/>
    <m/>
    <m/>
    <m/>
    <m/>
    <m/>
    <m/>
    <m/>
    <m/>
    <m/>
    <m/>
    <m/>
    <m/>
    <m/>
    <m/>
    <m/>
    <m/>
    <n v="1"/>
    <m/>
    <m/>
    <m/>
    <m/>
    <m/>
    <m/>
    <m/>
    <m/>
    <m/>
    <m/>
    <m/>
    <m/>
    <m/>
    <m/>
    <m/>
    <m/>
    <m/>
    <m/>
    <m/>
    <m/>
    <m/>
    <m/>
    <m/>
    <m/>
    <m/>
    <m/>
    <m/>
    <m/>
    <m/>
    <m/>
    <m/>
    <m/>
    <m/>
    <m/>
    <m/>
    <n v="2"/>
    <m/>
    <m/>
    <m/>
    <m/>
    <m/>
    <m/>
    <m/>
    <m/>
    <m/>
    <m/>
    <m/>
    <m/>
    <m/>
    <m/>
    <m/>
    <m/>
    <m/>
    <m/>
    <m/>
    <m/>
    <m/>
    <m/>
    <m/>
    <m/>
    <m/>
    <m/>
    <m/>
    <m/>
    <m/>
    <m/>
    <m/>
    <m/>
    <x v="1"/>
    <x v="0"/>
    <s v="ZBHT0024"/>
    <s v="Gow3QYrX21"/>
    <s v="Allocated"/>
    <e v="#N/A"/>
    <e v="#N/A"/>
    <e v="#N/A"/>
    <m/>
    <m/>
    <m/>
    <m/>
    <m/>
    <n v="2142.9499999999998"/>
    <n v="4254.95"/>
  </r>
  <r>
    <n v="129682413"/>
    <s v="YASH VIJAY PARDESHI"/>
    <m/>
    <x v="2"/>
    <m/>
    <m/>
    <m/>
    <m/>
    <n v="4521"/>
    <n v="4144"/>
    <n v="4237"/>
    <n v="8665"/>
    <x v="0"/>
    <x v="1"/>
    <x v="1"/>
    <x v="15"/>
    <n v="4144"/>
    <n v="93"/>
    <n v="0"/>
    <n v="6769"/>
    <s v="23.06.26"/>
    <n v="4.9566038211803264E-3"/>
    <n v="2.1826327451085061E-4"/>
    <x v="1"/>
    <s v="RTP"/>
    <s v="PTP"/>
    <s v="RTP"/>
    <m/>
    <n v="25"/>
    <s v="CAVA"/>
    <m/>
    <s v="-"/>
    <m/>
    <s v="PIMPARI"/>
    <m/>
    <m/>
    <m/>
    <n v="4144"/>
    <n v="4144"/>
    <n v="25"/>
    <n v="54"/>
    <s v="FLOW"/>
    <m/>
    <m/>
    <m/>
    <m/>
    <s v="REGULAR"/>
    <s v="MH14KC1997"/>
    <s v="RE BULLET 350 EFI BLACK"/>
    <d v="2022-05-21T00:00:00"/>
    <n v="48"/>
    <x v="0"/>
    <x v="0"/>
    <m/>
    <m/>
    <m/>
    <m/>
    <m/>
    <m/>
    <m/>
    <n v="1"/>
    <m/>
    <m/>
    <m/>
    <m/>
    <m/>
    <m/>
    <m/>
    <m/>
    <m/>
    <m/>
    <m/>
    <m/>
    <m/>
    <m/>
    <m/>
    <m/>
    <m/>
    <m/>
    <m/>
    <m/>
    <m/>
    <m/>
    <m/>
    <m/>
    <m/>
    <m/>
    <m/>
    <m/>
    <m/>
    <m/>
    <m/>
    <m/>
    <m/>
    <m/>
    <m/>
    <m/>
    <m/>
    <m/>
    <m/>
    <m/>
    <m/>
    <m/>
    <m/>
    <m/>
    <m/>
    <m/>
    <m/>
    <m/>
    <m/>
    <m/>
    <n v="1"/>
    <m/>
    <m/>
    <m/>
    <m/>
    <m/>
    <m/>
    <m/>
    <m/>
    <m/>
    <m/>
    <m/>
    <m/>
    <m/>
    <m/>
    <m/>
    <m/>
    <m/>
    <m/>
    <m/>
    <m/>
    <m/>
    <m/>
    <m/>
    <m/>
    <m/>
    <m/>
    <m/>
    <m/>
    <m/>
    <m/>
    <m/>
    <m/>
    <m/>
    <m/>
    <m/>
    <x v="3"/>
    <x v="0"/>
    <s v="ZBHT0015"/>
    <s v="G6ZGhdI5eOMm"/>
    <s v="Allocated"/>
    <s v="Left Message (LMCB)"/>
    <s v="Visited at customer residence address. Customer not meet at home discus about due amount with customer brother. Left message at home with brother. Vehicle not available."/>
    <d v="2026-07-03T00:00:00"/>
    <m/>
    <m/>
    <m/>
    <m/>
    <m/>
    <n v="4237"/>
    <n v="8665"/>
  </r>
  <r>
    <n v="464698828"/>
    <s v="GAJANAN NINAJI MORE"/>
    <m/>
    <x v="2"/>
    <m/>
    <m/>
    <m/>
    <m/>
    <n v="2107"/>
    <n v="4214"/>
    <n v="165"/>
    <n v="6321"/>
    <x v="3"/>
    <x v="1"/>
    <x v="1"/>
    <x v="12"/>
    <n v="4093"/>
    <n v="165"/>
    <n v="0"/>
    <n v="6750"/>
    <s v="FLOW"/>
    <n v="2.511597653469478E-2"/>
    <n v="1.3108772911275812E-3"/>
    <x v="1"/>
    <s v="NC"/>
    <s v="MPTP"/>
    <s v="NC"/>
    <s v="Add not found"/>
    <m/>
    <s v="CNAVNA"/>
    <m/>
    <s v="-"/>
    <m/>
    <s v="MAAN"/>
    <m/>
    <m/>
    <m/>
    <n v="4214"/>
    <n v="4093"/>
    <n v="86"/>
    <n v="115"/>
    <s v="FLOW"/>
    <m/>
    <m/>
    <m/>
    <m/>
    <s v="REGULAR"/>
    <s v="MH28BU0974"/>
    <s v="SPLENDOR PLUS I3S XTEC"/>
    <d v="2024-11-16T00:00:00"/>
    <n v="18"/>
    <x v="0"/>
    <x v="0"/>
    <m/>
    <n v="1"/>
    <m/>
    <m/>
    <m/>
    <m/>
    <m/>
    <m/>
    <m/>
    <m/>
    <m/>
    <m/>
    <m/>
    <m/>
    <m/>
    <m/>
    <m/>
    <m/>
    <m/>
    <m/>
    <m/>
    <m/>
    <m/>
    <m/>
    <m/>
    <m/>
    <m/>
    <m/>
    <m/>
    <m/>
    <m/>
    <m/>
    <m/>
    <m/>
    <m/>
    <m/>
    <m/>
    <m/>
    <m/>
    <m/>
    <m/>
    <m/>
    <m/>
    <m/>
    <m/>
    <m/>
    <m/>
    <m/>
    <m/>
    <m/>
    <m/>
    <m/>
    <m/>
    <m/>
    <m/>
    <m/>
    <m/>
    <m/>
    <m/>
    <m/>
    <m/>
    <m/>
    <m/>
    <m/>
    <m/>
    <m/>
    <m/>
    <m/>
    <m/>
    <m/>
    <m/>
    <m/>
    <m/>
    <m/>
    <m/>
    <m/>
    <m/>
    <m/>
    <m/>
    <m/>
    <m/>
    <m/>
    <m/>
    <m/>
    <m/>
    <m/>
    <m/>
    <m/>
    <m/>
    <m/>
    <m/>
    <m/>
    <m/>
    <m/>
    <x v="0"/>
    <x v="0"/>
    <s v="DUWT0030"/>
    <s v="BPXf5_woltm"/>
    <s v="Allocated"/>
    <s v="Address Not Found (NC_ANF)"/>
    <s v="Address not found "/>
    <d v="2026-07-01T00:00:00"/>
    <m/>
    <m/>
    <m/>
    <m/>
    <m/>
    <n v="165"/>
    <n v="6321"/>
  </r>
  <r>
    <n v="462480094"/>
    <s v="GOWARDHAN PRALHAD GOLE"/>
    <m/>
    <x v="2"/>
    <m/>
    <m/>
    <m/>
    <m/>
    <n v="5223"/>
    <n v="3967"/>
    <n v="4186"/>
    <n v="9190"/>
    <x v="3"/>
    <x v="1"/>
    <x v="1"/>
    <x v="5"/>
    <n v="3967"/>
    <n v="219"/>
    <n v="0"/>
    <n v="450"/>
    <s v="FLOW"/>
    <n v="5.3957372723439562E-2"/>
    <n v="1.2705228961405119E-3"/>
    <x v="1"/>
    <s v="NC"/>
    <s v="NC"/>
    <s v="NC"/>
    <s v="Shifted"/>
    <m/>
    <s v="CNAVNA"/>
    <m/>
    <s v="-"/>
    <m/>
    <s v="KURULI"/>
    <m/>
    <m/>
    <m/>
    <n v="3967"/>
    <n v="3967"/>
    <n v="87"/>
    <n v="116"/>
    <s v="FLOW"/>
    <m/>
    <m/>
    <m/>
    <m/>
    <s v="REGULAR"/>
    <s v="MH12WQ9206"/>
    <s v="FZS V4"/>
    <d v="2024-04-06T00:00:00"/>
    <n v="24"/>
    <x v="0"/>
    <x v="0"/>
    <m/>
    <m/>
    <m/>
    <m/>
    <m/>
    <m/>
    <m/>
    <m/>
    <m/>
    <m/>
    <m/>
    <m/>
    <m/>
    <m/>
    <m/>
    <m/>
    <m/>
    <m/>
    <m/>
    <m/>
    <m/>
    <m/>
    <m/>
    <m/>
    <m/>
    <m/>
    <m/>
    <m/>
    <m/>
    <m/>
    <m/>
    <m/>
    <m/>
    <m/>
    <m/>
    <m/>
    <m/>
    <m/>
    <m/>
    <m/>
    <m/>
    <m/>
    <m/>
    <m/>
    <m/>
    <m/>
    <m/>
    <m/>
    <m/>
    <m/>
    <m/>
    <m/>
    <m/>
    <m/>
    <m/>
    <m/>
    <m/>
    <m/>
    <m/>
    <m/>
    <m/>
    <m/>
    <m/>
    <m/>
    <m/>
    <m/>
    <m/>
    <m/>
    <m/>
    <m/>
    <m/>
    <m/>
    <m/>
    <m/>
    <m/>
    <m/>
    <m/>
    <m/>
    <m/>
    <m/>
    <m/>
    <m/>
    <m/>
    <m/>
    <m/>
    <m/>
    <m/>
    <m/>
    <m/>
    <m/>
    <m/>
    <n v="1"/>
    <m/>
    <m/>
    <x v="0"/>
    <x v="0"/>
    <s v="DUWT0017"/>
    <s v="k6BGDW5yyzm"/>
    <s v="Allocated"/>
    <e v="#N/A"/>
    <e v="#N/A"/>
    <e v="#N/A"/>
    <m/>
    <m/>
    <m/>
    <s v="VYMO"/>
    <m/>
    <n v="4186"/>
    <n v="9190"/>
  </r>
  <r>
    <n v="140313978"/>
    <s v="SACHIN NIVRUTTI WAGHMARE"/>
    <m/>
    <x v="2"/>
    <m/>
    <m/>
    <m/>
    <m/>
    <n v="3102"/>
    <n v="3985"/>
    <n v="-5119"/>
    <n v="7087"/>
    <x v="2"/>
    <x v="1"/>
    <x v="1"/>
    <x v="8"/>
    <n v="3933.07"/>
    <n v="202"/>
    <n v="0"/>
    <n v="900"/>
    <s v="FLOW"/>
    <n v="1.6598076151360788E-2"/>
    <n v="1.5152327221199557E-3"/>
    <x v="1"/>
    <s v="BPTP"/>
    <s v="PTP"/>
    <s v="BPTP"/>
    <s v="Financail problem"/>
    <m/>
    <s v="CAVNA"/>
    <m/>
    <s v="-"/>
    <m/>
    <s v="MAVAL"/>
    <m/>
    <m/>
    <m/>
    <n v="3985"/>
    <n v="3933.07"/>
    <n v="118"/>
    <n v="147"/>
    <s v="FLOW"/>
    <m/>
    <m/>
    <m/>
    <m/>
    <s v="NPA"/>
    <s v="MH14KT5285"/>
    <s v="HONDA ACTIVA 6G DLX BS VI"/>
    <d v="2023-03-25T00:00:00"/>
    <n v="36"/>
    <x v="0"/>
    <x v="1"/>
    <m/>
    <m/>
    <m/>
    <m/>
    <m/>
    <m/>
    <m/>
    <m/>
    <m/>
    <m/>
    <m/>
    <m/>
    <m/>
    <m/>
    <m/>
    <m/>
    <m/>
    <m/>
    <m/>
    <n v="1"/>
    <m/>
    <m/>
    <n v="1"/>
    <m/>
    <m/>
    <m/>
    <m/>
    <m/>
    <m/>
    <m/>
    <m/>
    <m/>
    <m/>
    <m/>
    <m/>
    <m/>
    <m/>
    <m/>
    <m/>
    <m/>
    <m/>
    <m/>
    <m/>
    <m/>
    <m/>
    <m/>
    <m/>
    <m/>
    <m/>
    <m/>
    <m/>
    <m/>
    <m/>
    <m/>
    <m/>
    <m/>
    <m/>
    <m/>
    <m/>
    <m/>
    <m/>
    <m/>
    <m/>
    <m/>
    <m/>
    <m/>
    <m/>
    <m/>
    <m/>
    <m/>
    <m/>
    <m/>
    <m/>
    <m/>
    <m/>
    <m/>
    <m/>
    <m/>
    <m/>
    <m/>
    <m/>
    <m/>
    <m/>
    <m/>
    <m/>
    <m/>
    <m/>
    <m/>
    <m/>
    <m/>
    <m/>
    <m/>
    <m/>
    <m/>
    <x v="3"/>
    <x v="0"/>
    <s v="ZBHT0013"/>
    <s v="GPfzHUMX3m"/>
    <s v="Allocated"/>
    <s v="Promise To Pay (PTP)"/>
    <s v="Ptp"/>
    <d v="2026-07-17T00:00:00"/>
    <m/>
    <m/>
    <m/>
    <s v="VYMO"/>
    <m/>
    <n v="-5119"/>
    <n v="7087"/>
  </r>
  <r>
    <n v="140002557"/>
    <s v="PRIYANKA RAMESH KAPARE"/>
    <m/>
    <x v="2"/>
    <m/>
    <m/>
    <m/>
    <m/>
    <n v="4537"/>
    <n v="3799"/>
    <n v="3995"/>
    <n v="8336"/>
    <x v="3"/>
    <x v="1"/>
    <x v="1"/>
    <x v="4"/>
    <n v="3799"/>
    <n v="196"/>
    <n v="0"/>
    <n v="2250"/>
    <s v="03.06.26"/>
    <n v="3.9331718996971805E-2"/>
    <n v="1.2167170361577525E-3"/>
    <x v="1"/>
    <s v="-"/>
    <s v="PAID"/>
    <s v="-"/>
    <m/>
    <m/>
    <m/>
    <m/>
    <s v="-"/>
    <m/>
    <s v="BHOR"/>
    <m/>
    <m/>
    <m/>
    <n v="3799"/>
    <n v="3799"/>
    <n v="86"/>
    <n v="115"/>
    <s v="FLOW"/>
    <m/>
    <m/>
    <m/>
    <m/>
    <s v="REGULAR"/>
    <s v="MH12VJ0850"/>
    <s v="YAMAHA FZS WITH BLUETOOTH"/>
    <d v="2023-03-21T00:00:00"/>
    <n v="36"/>
    <x v="0"/>
    <x v="1"/>
    <m/>
    <m/>
    <m/>
    <m/>
    <m/>
    <m/>
    <m/>
    <m/>
    <m/>
    <m/>
    <m/>
    <m/>
    <m/>
    <m/>
    <m/>
    <m/>
    <n v="1"/>
    <m/>
    <m/>
    <m/>
    <m/>
    <m/>
    <m/>
    <m/>
    <m/>
    <m/>
    <m/>
    <m/>
    <m/>
    <m/>
    <m/>
    <m/>
    <m/>
    <m/>
    <m/>
    <m/>
    <m/>
    <m/>
    <m/>
    <m/>
    <m/>
    <m/>
    <m/>
    <m/>
    <m/>
    <m/>
    <m/>
    <m/>
    <m/>
    <m/>
    <m/>
    <m/>
    <m/>
    <m/>
    <m/>
    <m/>
    <m/>
    <m/>
    <m/>
    <m/>
    <m/>
    <m/>
    <m/>
    <m/>
    <m/>
    <m/>
    <m/>
    <m/>
    <m/>
    <m/>
    <m/>
    <m/>
    <m/>
    <m/>
    <m/>
    <m/>
    <m/>
    <m/>
    <m/>
    <m/>
    <m/>
    <m/>
    <m/>
    <m/>
    <m/>
    <m/>
    <m/>
    <m/>
    <m/>
    <m/>
    <m/>
    <m/>
    <m/>
    <m/>
    <x v="0"/>
    <x v="0"/>
    <s v="DUWT0011"/>
    <s v="k6j2US_IVc"/>
    <s v="Allocated"/>
    <s v="Promise To Pay (PTP)"/>
    <s v="Customer home visit promise to pay amt. 4000 ptp date 10.07.2026"/>
    <d v="2026-07-10T00:00:00"/>
    <m/>
    <m/>
    <m/>
    <m/>
    <m/>
    <n v="3995"/>
    <n v="8336"/>
  </r>
  <r>
    <n v="463209020"/>
    <s v="ARJUN GOND"/>
    <m/>
    <x v="2"/>
    <m/>
    <m/>
    <m/>
    <m/>
    <n v="3806"/>
    <n v="3806"/>
    <n v="3877"/>
    <n v="7612"/>
    <x v="0"/>
    <x v="1"/>
    <x v="1"/>
    <x v="0"/>
    <n v="3733"/>
    <n v="71"/>
    <n v="0"/>
    <n v="1350"/>
    <s v="18.06.26"/>
    <n v="1.285954879009094E-3"/>
    <n v="1.9661602407070589E-4"/>
    <x v="1"/>
    <s v="NC"/>
    <s v="NC"/>
    <s v="NC"/>
    <s v="Add not found"/>
    <m/>
    <s v="CNAVNA"/>
    <m/>
    <s v="-"/>
    <m/>
    <s v="THERGAON"/>
    <m/>
    <m/>
    <m/>
    <n v="3806"/>
    <n v="3733"/>
    <n v="26"/>
    <n v="55"/>
    <s v="FLOW"/>
    <m/>
    <m/>
    <m/>
    <m/>
    <s v="REGULAR"/>
    <s v="MH14LQ4030"/>
    <s v="SPLENDOR PLUS I3S XTEC"/>
    <d v="2024-06-14T00:00:00"/>
    <n v="24"/>
    <x v="0"/>
    <x v="0"/>
    <m/>
    <m/>
    <m/>
    <m/>
    <m/>
    <m/>
    <m/>
    <n v="1"/>
    <m/>
    <m/>
    <m/>
    <m/>
    <m/>
    <m/>
    <m/>
    <m/>
    <m/>
    <m/>
    <m/>
    <m/>
    <m/>
    <m/>
    <m/>
    <m/>
    <m/>
    <m/>
    <m/>
    <m/>
    <m/>
    <m/>
    <m/>
    <m/>
    <m/>
    <m/>
    <m/>
    <m/>
    <m/>
    <m/>
    <m/>
    <m/>
    <m/>
    <m/>
    <m/>
    <m/>
    <m/>
    <m/>
    <m/>
    <m/>
    <m/>
    <m/>
    <m/>
    <m/>
    <m/>
    <m/>
    <m/>
    <m/>
    <m/>
    <m/>
    <m/>
    <m/>
    <m/>
    <m/>
    <m/>
    <m/>
    <m/>
    <m/>
    <m/>
    <m/>
    <m/>
    <m/>
    <m/>
    <m/>
    <m/>
    <m/>
    <m/>
    <m/>
    <m/>
    <m/>
    <m/>
    <m/>
    <m/>
    <m/>
    <m/>
    <m/>
    <m/>
    <m/>
    <m/>
    <m/>
    <m/>
    <m/>
    <m/>
    <m/>
    <m/>
    <m/>
    <x v="0"/>
    <x v="0"/>
    <s v="ZBHT0011"/>
    <s v="koI29kSrrmc"/>
    <s v="Allocated"/>
    <s v="Address Not Found (NC_ANF)"/>
    <s v="Visit cm residence address cm address not found "/>
    <d v="2026-07-03T00:00:00"/>
    <m/>
    <m/>
    <m/>
    <m/>
    <m/>
    <n v="3877"/>
    <n v="7612"/>
  </r>
  <r>
    <n v="463741290"/>
    <s v="JYOTSNA RAJENDRA AMALE"/>
    <m/>
    <x v="2"/>
    <m/>
    <m/>
    <m/>
    <m/>
    <n v="574"/>
    <n v="2870"/>
    <n v="245"/>
    <n v="3444"/>
    <x v="5"/>
    <x v="1"/>
    <x v="1"/>
    <x v="10"/>
    <n v="3722"/>
    <n v="245"/>
    <n v="0"/>
    <n v="7200"/>
    <s v="-"/>
    <n v="5.2510545844443507E-2"/>
    <n v="1.6268949638277481E-3"/>
    <x v="1"/>
    <s v="BPTP"/>
    <s v="-"/>
    <s v="BPTP"/>
    <s v="Financail problem"/>
    <m/>
    <s v="CAVNA"/>
    <m/>
    <s v="-"/>
    <m/>
    <s v="JUNNAR"/>
    <m/>
    <m/>
    <m/>
    <n v="2870"/>
    <n v="3722"/>
    <n v="176"/>
    <n v="205"/>
    <s v="FLOW"/>
    <m/>
    <m/>
    <m/>
    <m/>
    <s v="NPA"/>
    <s v="MH14LG1669"/>
    <s v="HONDA SHINE 100 OBD2"/>
    <d v="2024-08-13T00:00:00"/>
    <n v="24"/>
    <x v="0"/>
    <x v="0"/>
    <m/>
    <m/>
    <m/>
    <m/>
    <m/>
    <m/>
    <m/>
    <m/>
    <m/>
    <m/>
    <m/>
    <m/>
    <m/>
    <m/>
    <m/>
    <m/>
    <m/>
    <m/>
    <m/>
    <n v="1"/>
    <m/>
    <m/>
    <n v="1"/>
    <m/>
    <m/>
    <m/>
    <m/>
    <m/>
    <m/>
    <m/>
    <m/>
    <m/>
    <m/>
    <m/>
    <m/>
    <m/>
    <m/>
    <m/>
    <m/>
    <m/>
    <m/>
    <m/>
    <m/>
    <m/>
    <m/>
    <m/>
    <m/>
    <m/>
    <m/>
    <m/>
    <m/>
    <m/>
    <m/>
    <m/>
    <m/>
    <m/>
    <m/>
    <m/>
    <m/>
    <m/>
    <m/>
    <m/>
    <m/>
    <m/>
    <m/>
    <m/>
    <m/>
    <m/>
    <m/>
    <m/>
    <m/>
    <m/>
    <m/>
    <m/>
    <m/>
    <m/>
    <m/>
    <m/>
    <m/>
    <m/>
    <m/>
    <m/>
    <m/>
    <m/>
    <m/>
    <m/>
    <m/>
    <m/>
    <m/>
    <m/>
    <m/>
    <m/>
    <m/>
    <m/>
    <x v="3"/>
    <x v="0"/>
    <s v="ZBHT0021"/>
    <s v="k6sG5a_KpOJz"/>
    <s v="Allocated"/>
    <s v="Shifted (NC_SFTD)"/>
    <s v="Shifted "/>
    <d v="2026-07-07T00:00:00"/>
    <m/>
    <m/>
    <m/>
    <m/>
    <m/>
    <n v="245"/>
    <n v="3444"/>
  </r>
  <r>
    <n v="139827641"/>
    <s v="RAVINDRA DILIP BHALERAO"/>
    <s v="ONLINE"/>
    <x v="17"/>
    <n v="3621"/>
    <m/>
    <m/>
    <m/>
    <n v="3621"/>
    <n v="3753"/>
    <n v="-6367"/>
    <n v="3753"/>
    <x v="2"/>
    <x v="2"/>
    <x v="0"/>
    <x v="0"/>
    <n v="3683.41"/>
    <n v="743"/>
    <n v="0"/>
    <n v="6300"/>
    <s v="STABLE"/>
    <n v="1.2397725104062994E-2"/>
    <n v="1.4190500959768999E-3"/>
    <x v="2"/>
    <s v="PAID"/>
    <s v="PAID"/>
    <s v="PAID"/>
    <s v="Shifted"/>
    <m/>
    <s v="CAVNA"/>
    <m/>
    <s v="-"/>
    <m/>
    <s v="CHIKHALI"/>
    <m/>
    <m/>
    <m/>
    <n v="3753"/>
    <n v="3683.41"/>
    <n v="117"/>
    <n v="0"/>
    <s v="RB"/>
    <m/>
    <m/>
    <m/>
    <m/>
    <s v="NPA"/>
    <s v="MH14KT6814"/>
    <s v="TVS RAIDER DISC"/>
    <d v="2023-03-28T00:00:00"/>
    <n v="36"/>
    <x v="0"/>
    <x v="0"/>
    <m/>
    <m/>
    <m/>
    <m/>
    <m/>
    <m/>
    <m/>
    <m/>
    <m/>
    <m/>
    <m/>
    <m/>
    <m/>
    <m/>
    <m/>
    <m/>
    <m/>
    <m/>
    <m/>
    <n v="1"/>
    <m/>
    <m/>
    <n v="1"/>
    <m/>
    <m/>
    <m/>
    <m/>
    <m/>
    <m/>
    <m/>
    <m/>
    <m/>
    <m/>
    <m/>
    <m/>
    <m/>
    <m/>
    <m/>
    <m/>
    <m/>
    <m/>
    <m/>
    <m/>
    <m/>
    <m/>
    <m/>
    <m/>
    <m/>
    <m/>
    <m/>
    <m/>
    <m/>
    <m/>
    <m/>
    <m/>
    <m/>
    <m/>
    <m/>
    <m/>
    <m/>
    <m/>
    <m/>
    <m/>
    <m/>
    <m/>
    <m/>
    <m/>
    <m/>
    <m/>
    <m/>
    <m/>
    <m/>
    <m/>
    <m/>
    <m/>
    <m/>
    <m/>
    <m/>
    <m/>
    <m/>
    <m/>
    <m/>
    <m/>
    <m/>
    <m/>
    <m/>
    <m/>
    <m/>
    <m/>
    <m/>
    <m/>
    <m/>
    <m/>
    <m/>
    <x v="3"/>
    <x v="0"/>
    <s v="ZBHT0011"/>
    <s v="A6Bbb2YDE9w"/>
    <s v="Allocated"/>
    <s v="Shifted (NC_SFTD)"/>
    <s v="Visit cm residence address cm shifted "/>
    <d v="2026-07-07T00:00:00"/>
    <m/>
    <m/>
    <m/>
    <m/>
    <m/>
    <n v="-6367"/>
    <n v="7374"/>
  </r>
  <r>
    <n v="457860684"/>
    <s v="KIRAN LAXMAN LOHAR"/>
    <m/>
    <x v="2"/>
    <m/>
    <m/>
    <m/>
    <m/>
    <n v="3786"/>
    <n v="3665"/>
    <n v="3998"/>
    <n v="7451"/>
    <x v="1"/>
    <x v="1"/>
    <x v="1"/>
    <x v="2"/>
    <n v="3665"/>
    <n v="333"/>
    <n v="0"/>
    <n v="6300"/>
    <s v="26.06.26"/>
    <n v="2.0069621049960434E-2"/>
    <n v="6.8143442090626391E-4"/>
    <x v="0"/>
    <s v="PTP"/>
    <s v="PTP"/>
    <s v="PTP"/>
    <m/>
    <n v="29"/>
    <s v="CAVNA"/>
    <m/>
    <s v="-"/>
    <m/>
    <s v="MOSHI"/>
    <m/>
    <m/>
    <m/>
    <n v="3665"/>
    <n v="3665"/>
    <n v="57"/>
    <n v="86"/>
    <s v="FLOW"/>
    <m/>
    <m/>
    <m/>
    <m/>
    <s v="REGULAR"/>
    <s v="MH12VK9272"/>
    <s v="DESTINI 125 XTEC"/>
    <d v="2023-04-26T00:00:00"/>
    <n v="36"/>
    <x v="0"/>
    <x v="1"/>
    <m/>
    <m/>
    <m/>
    <m/>
    <m/>
    <m/>
    <m/>
    <m/>
    <m/>
    <m/>
    <m/>
    <m/>
    <m/>
    <m/>
    <m/>
    <m/>
    <m/>
    <m/>
    <m/>
    <m/>
    <m/>
    <m/>
    <m/>
    <m/>
    <m/>
    <n v="1"/>
    <m/>
    <m/>
    <m/>
    <m/>
    <m/>
    <m/>
    <m/>
    <m/>
    <m/>
    <m/>
    <m/>
    <m/>
    <m/>
    <m/>
    <m/>
    <m/>
    <m/>
    <m/>
    <m/>
    <m/>
    <m/>
    <m/>
    <m/>
    <m/>
    <m/>
    <m/>
    <m/>
    <m/>
    <m/>
    <m/>
    <m/>
    <m/>
    <m/>
    <m/>
    <m/>
    <m/>
    <m/>
    <m/>
    <m/>
    <m/>
    <m/>
    <m/>
    <m/>
    <m/>
    <m/>
    <m/>
    <m/>
    <m/>
    <m/>
    <m/>
    <m/>
    <m/>
    <m/>
    <m/>
    <m/>
    <m/>
    <m/>
    <m/>
    <m/>
    <m/>
    <m/>
    <m/>
    <m/>
    <m/>
    <m/>
    <m/>
    <m/>
    <m/>
    <x v="0"/>
    <x v="0"/>
    <s v="ZBHT0009"/>
    <s v="APeBdtkbpEJc"/>
    <s v="Allocated"/>
    <e v="#N/A"/>
    <e v="#N/A"/>
    <e v="#N/A"/>
    <m/>
    <m/>
    <m/>
    <m/>
    <m/>
    <n v="3998"/>
    <n v="7451"/>
  </r>
  <r>
    <n v="460451199"/>
    <s v="DIPAK BALASAHEB KATKE"/>
    <m/>
    <x v="2"/>
    <m/>
    <m/>
    <m/>
    <m/>
    <n v="3690"/>
    <n v="3690"/>
    <n v="3744"/>
    <n v="7380"/>
    <x v="1"/>
    <x v="1"/>
    <x v="1"/>
    <x v="10"/>
    <n v="3642"/>
    <n v="54"/>
    <n v="0"/>
    <n v="900"/>
    <s v="FLOW"/>
    <n v="5.8693982500168324E-3"/>
    <n v="6.7715802481326415E-4"/>
    <x v="1"/>
    <s v="RTP"/>
    <s v="-"/>
    <s v="RTP"/>
    <s v="Financail problem"/>
    <m/>
    <s v="CAVA"/>
    <m/>
    <s v="-"/>
    <m/>
    <s v="NARAYAN GAON"/>
    <m/>
    <m/>
    <m/>
    <n v="4644"/>
    <n v="3642"/>
    <n v="57"/>
    <n v="86"/>
    <s v="FLOW"/>
    <m/>
    <m/>
    <m/>
    <m/>
    <m/>
    <s v="MH12WD0939"/>
    <s v="BAJAJ CHETAK PREMIUM"/>
    <d v="2023-11-03T00:00:00"/>
    <n v="30"/>
    <x v="1"/>
    <x v="0"/>
    <m/>
    <m/>
    <m/>
    <m/>
    <m/>
    <m/>
    <m/>
    <m/>
    <m/>
    <m/>
    <m/>
    <m/>
    <m/>
    <m/>
    <m/>
    <m/>
    <m/>
    <m/>
    <m/>
    <m/>
    <m/>
    <m/>
    <m/>
    <m/>
    <m/>
    <m/>
    <m/>
    <m/>
    <m/>
    <m/>
    <m/>
    <m/>
    <m/>
    <m/>
    <m/>
    <m/>
    <m/>
    <m/>
    <m/>
    <m/>
    <m/>
    <m/>
    <m/>
    <m/>
    <m/>
    <m/>
    <m/>
    <m/>
    <m/>
    <m/>
    <m/>
    <m/>
    <m/>
    <m/>
    <m/>
    <m/>
    <m/>
    <m/>
    <m/>
    <m/>
    <m/>
    <m/>
    <m/>
    <m/>
    <m/>
    <m/>
    <m/>
    <m/>
    <m/>
    <m/>
    <m/>
    <m/>
    <m/>
    <m/>
    <m/>
    <m/>
    <m/>
    <m/>
    <m/>
    <m/>
    <m/>
    <m/>
    <m/>
    <m/>
    <m/>
    <m/>
    <m/>
    <m/>
    <m/>
    <m/>
    <m/>
    <m/>
    <m/>
    <m/>
    <x v="5"/>
    <x v="1"/>
    <s v="ZBHT0021"/>
    <m/>
    <m/>
    <m/>
    <m/>
    <m/>
    <m/>
    <m/>
    <m/>
    <m/>
    <m/>
    <n v="3744"/>
    <n v="7380"/>
  </r>
  <r>
    <n v="141806383"/>
    <s v="DHARMANATH BABAN HAMBIR"/>
    <s v="ONLINE"/>
    <x v="7"/>
    <n v="4000"/>
    <m/>
    <m/>
    <m/>
    <n v="3865"/>
    <n v="3628"/>
    <n v="3686"/>
    <n v="3493"/>
    <x v="0"/>
    <x v="2"/>
    <x v="0"/>
    <x v="11"/>
    <n v="3628"/>
    <n v="58"/>
    <n v="0"/>
    <n v="3150"/>
    <s v="16.06.26"/>
    <n v="2.9048497178640691E-3"/>
    <n v="1.910857046151945E-4"/>
    <x v="2"/>
    <s v="PAID"/>
    <s v="PAID"/>
    <s v="PAID"/>
    <m/>
    <m/>
    <m/>
    <m/>
    <s v="-"/>
    <m/>
    <s v="VASULI"/>
    <m/>
    <m/>
    <m/>
    <n v="3628"/>
    <n v="3628"/>
    <n v="25"/>
    <n v="0"/>
    <s v="RB"/>
    <m/>
    <m/>
    <m/>
    <m/>
    <s v="REGULAR"/>
    <s v="MH14KV6780"/>
    <s v="BAJAJ CHETAK PREMIUM"/>
    <d v="2023-05-25T00:00:00"/>
    <n v="36"/>
    <x v="0"/>
    <x v="0"/>
    <m/>
    <m/>
    <m/>
    <m/>
    <m/>
    <m/>
    <m/>
    <m/>
    <m/>
    <m/>
    <m/>
    <m/>
    <m/>
    <m/>
    <m/>
    <m/>
    <m/>
    <m/>
    <m/>
    <m/>
    <m/>
    <m/>
    <m/>
    <m/>
    <m/>
    <n v="1"/>
    <m/>
    <m/>
    <m/>
    <m/>
    <m/>
    <m/>
    <m/>
    <m/>
    <m/>
    <m/>
    <m/>
    <m/>
    <m/>
    <m/>
    <m/>
    <m/>
    <m/>
    <m/>
    <m/>
    <m/>
    <m/>
    <m/>
    <m/>
    <m/>
    <m/>
    <m/>
    <m/>
    <m/>
    <m/>
    <m/>
    <m/>
    <m/>
    <m/>
    <m/>
    <m/>
    <m/>
    <m/>
    <m/>
    <m/>
    <m/>
    <m/>
    <m/>
    <m/>
    <m/>
    <m/>
    <m/>
    <m/>
    <m/>
    <m/>
    <m/>
    <m/>
    <m/>
    <m/>
    <m/>
    <m/>
    <m/>
    <m/>
    <m/>
    <m/>
    <m/>
    <m/>
    <m/>
    <m/>
    <m/>
    <m/>
    <m/>
    <m/>
    <m/>
    <x v="0"/>
    <x v="0"/>
    <s v="ZBHT0010"/>
    <s v="komOfAH457"/>
    <s v="Allocated"/>
    <e v="#N/A"/>
    <e v="#N/A"/>
    <e v="#N/A"/>
    <m/>
    <m/>
    <m/>
    <m/>
    <m/>
    <n v="3686"/>
    <n v="7493"/>
  </r>
  <r>
    <n v="463357166"/>
    <s v="GAURAV DIPAKRAV JANANJAL"/>
    <m/>
    <x v="2"/>
    <m/>
    <m/>
    <m/>
    <m/>
    <n v="1251"/>
    <n v="2502"/>
    <n v="215"/>
    <n v="3753"/>
    <x v="3"/>
    <x v="1"/>
    <x v="1"/>
    <x v="6"/>
    <n v="3609"/>
    <n v="215"/>
    <n v="0"/>
    <n v="7200"/>
    <s v="-"/>
    <n v="2.2235627537897453E-2"/>
    <n v="1.1558651707010606E-3"/>
    <x v="1"/>
    <s v="OS"/>
    <s v="-"/>
    <s v="OS"/>
    <s v="Cust at village"/>
    <m/>
    <s v=" "/>
    <m/>
    <s v="-"/>
    <m/>
    <s v="ALANDI DEVACHI"/>
    <m/>
    <m/>
    <m/>
    <n v="2502"/>
    <n v="3609"/>
    <n v="86"/>
    <n v="115"/>
    <s v="FLOW"/>
    <m/>
    <m/>
    <m/>
    <m/>
    <s v="NPA"/>
    <s v="MH12UV2204"/>
    <s v="SPLENDOR PLUS BS6 I3S DRS CAST FI"/>
    <d v="2024-07-01T00:00:00"/>
    <n v="24"/>
    <x v="0"/>
    <x v="1"/>
    <m/>
    <m/>
    <m/>
    <m/>
    <m/>
    <m/>
    <m/>
    <m/>
    <m/>
    <m/>
    <m/>
    <m/>
    <m/>
    <m/>
    <m/>
    <m/>
    <m/>
    <m/>
    <m/>
    <m/>
    <m/>
    <m/>
    <m/>
    <m/>
    <m/>
    <m/>
    <m/>
    <m/>
    <m/>
    <m/>
    <m/>
    <m/>
    <m/>
    <m/>
    <m/>
    <m/>
    <m/>
    <m/>
    <m/>
    <m/>
    <m/>
    <m/>
    <m/>
    <m/>
    <m/>
    <m/>
    <m/>
    <m/>
    <m/>
    <m/>
    <m/>
    <m/>
    <n v="1"/>
    <m/>
    <m/>
    <m/>
    <m/>
    <m/>
    <m/>
    <m/>
    <m/>
    <m/>
    <m/>
    <m/>
    <m/>
    <m/>
    <m/>
    <m/>
    <m/>
    <m/>
    <m/>
    <m/>
    <m/>
    <m/>
    <m/>
    <m/>
    <m/>
    <m/>
    <m/>
    <m/>
    <m/>
    <m/>
    <m/>
    <m/>
    <m/>
    <m/>
    <m/>
    <m/>
    <m/>
    <m/>
    <m/>
    <m/>
    <m/>
    <m/>
    <x v="0"/>
    <x v="0"/>
    <s v="ZBHT0012"/>
    <s v="k6cTy9lBUm"/>
    <s v="Allocated"/>
    <e v="#N/A"/>
    <e v="#N/A"/>
    <e v="#N/A"/>
    <m/>
    <m/>
    <m/>
    <m/>
    <m/>
    <n v="215"/>
    <n v="3753"/>
  </r>
  <r>
    <n v="465617157"/>
    <s v="GANESH SURYAKANT BARTAKKE"/>
    <m/>
    <x v="2"/>
    <m/>
    <m/>
    <m/>
    <m/>
    <n v="2793"/>
    <n v="3638.66"/>
    <n v="-7223.34"/>
    <n v="6431.66"/>
    <x v="4"/>
    <x v="1"/>
    <x v="1"/>
    <x v="8"/>
    <n v="3583.66"/>
    <n v="310"/>
    <n v="0"/>
    <n v="900"/>
    <s v="FLOW"/>
    <n v="2.8640364687811181E-2"/>
    <n v="1.601920513012221E-3"/>
    <x v="1"/>
    <s v="BPTP"/>
    <s v="PTP"/>
    <s v="BPTP"/>
    <s v="Financail problem"/>
    <m/>
    <s v="CNAVNA"/>
    <m/>
    <s v="-"/>
    <m/>
    <s v="KHANDALA"/>
    <m/>
    <m/>
    <m/>
    <n v="3638.66"/>
    <n v="3583.66"/>
    <n v="145"/>
    <n v="174"/>
    <s v="FLOW"/>
    <m/>
    <m/>
    <m/>
    <m/>
    <s v="NPA"/>
    <s v="MH14KM5928"/>
    <s v="HONDA ACTIVA 6G DLX BS VI"/>
    <d v="2025-03-03T00:00:00"/>
    <n v="12"/>
    <x v="0"/>
    <x v="1"/>
    <m/>
    <m/>
    <m/>
    <m/>
    <m/>
    <m/>
    <m/>
    <m/>
    <m/>
    <m/>
    <m/>
    <m/>
    <m/>
    <m/>
    <m/>
    <m/>
    <m/>
    <m/>
    <m/>
    <m/>
    <m/>
    <m/>
    <m/>
    <m/>
    <m/>
    <m/>
    <m/>
    <m/>
    <m/>
    <m/>
    <m/>
    <m/>
    <m/>
    <m/>
    <m/>
    <m/>
    <m/>
    <n v="1"/>
    <m/>
    <m/>
    <m/>
    <m/>
    <m/>
    <m/>
    <m/>
    <m/>
    <m/>
    <m/>
    <m/>
    <m/>
    <m/>
    <m/>
    <m/>
    <m/>
    <m/>
    <m/>
    <m/>
    <m/>
    <m/>
    <m/>
    <m/>
    <m/>
    <m/>
    <m/>
    <m/>
    <m/>
    <m/>
    <m/>
    <m/>
    <m/>
    <m/>
    <m/>
    <m/>
    <n v="1"/>
    <m/>
    <m/>
    <m/>
    <m/>
    <m/>
    <m/>
    <m/>
    <m/>
    <m/>
    <m/>
    <m/>
    <m/>
    <m/>
    <m/>
    <m/>
    <m/>
    <m/>
    <m/>
    <m/>
    <m/>
    <x v="3"/>
    <x v="0"/>
    <s v="ZBHT0013"/>
    <s v="A6JWiHKJrnz"/>
    <s v="Allocated"/>
    <e v="#N/A"/>
    <e v="#N/A"/>
    <e v="#N/A"/>
    <m/>
    <m/>
    <m/>
    <m/>
    <m/>
    <n v="-7223.34"/>
    <n v="6431.66"/>
  </r>
  <r>
    <n v="460946914"/>
    <s v="GANESH NANDU DANGAT"/>
    <m/>
    <x v="2"/>
    <m/>
    <m/>
    <m/>
    <m/>
    <n v="3694"/>
    <n v="3554"/>
    <n v="3614"/>
    <n v="7248"/>
    <x v="0"/>
    <x v="1"/>
    <x v="1"/>
    <x v="14"/>
    <n v="3554"/>
    <n v="60"/>
    <n v="0"/>
    <n v="6750"/>
    <s v="30.06.26"/>
    <n v="8.0544639498148426E-3"/>
    <n v="1.8718814614178644E-4"/>
    <x v="1"/>
    <s v="RTP"/>
    <s v="PTP"/>
    <s v="RTP"/>
    <s v="Financail problem"/>
    <n v="28"/>
    <s v="CAVA"/>
    <m/>
    <s v="-"/>
    <m/>
    <s v="DEHU ROAD"/>
    <m/>
    <m/>
    <m/>
    <n v="3554"/>
    <n v="3554"/>
    <n v="26"/>
    <n v="55"/>
    <s v="FLOW"/>
    <m/>
    <m/>
    <m/>
    <m/>
    <s v="REGULAR"/>
    <s v="MH14LF5257"/>
    <s v="BAJAJ CHETAK PREMIUM"/>
    <d v="2023-11-30T00:00:00"/>
    <n v="30"/>
    <x v="0"/>
    <x v="1"/>
    <m/>
    <m/>
    <m/>
    <m/>
    <m/>
    <m/>
    <m/>
    <m/>
    <m/>
    <m/>
    <m/>
    <m/>
    <m/>
    <m/>
    <m/>
    <m/>
    <m/>
    <m/>
    <m/>
    <m/>
    <m/>
    <m/>
    <m/>
    <m/>
    <m/>
    <m/>
    <m/>
    <m/>
    <m/>
    <m/>
    <m/>
    <m/>
    <m/>
    <m/>
    <m/>
    <m/>
    <m/>
    <m/>
    <m/>
    <m/>
    <m/>
    <m/>
    <m/>
    <m/>
    <m/>
    <m/>
    <m/>
    <m/>
    <m/>
    <m/>
    <m/>
    <m/>
    <m/>
    <m/>
    <m/>
    <m/>
    <m/>
    <m/>
    <m/>
    <m/>
    <m/>
    <m/>
    <m/>
    <m/>
    <m/>
    <m/>
    <m/>
    <m/>
    <m/>
    <m/>
    <m/>
    <m/>
    <m/>
    <m/>
    <m/>
    <m/>
    <m/>
    <m/>
    <m/>
    <m/>
    <m/>
    <m/>
    <m/>
    <m/>
    <m/>
    <m/>
    <m/>
    <m/>
    <m/>
    <m/>
    <m/>
    <n v="1"/>
    <m/>
    <m/>
    <x v="0"/>
    <x v="0"/>
    <s v="DUWT0027"/>
    <e v="#N/A"/>
    <s v="Allocated"/>
    <s v="Left Message (LMCB)"/>
    <s v="Visited to Customers residence address and Left massage with his mother "/>
    <d v="2026-07-04T00:00:00"/>
    <m/>
    <m/>
    <m/>
    <m/>
    <m/>
    <n v="3614"/>
    <n v="7248"/>
  </r>
  <r>
    <n v="457032374"/>
    <s v="ARBAAZ ASHPAK MANIYAR"/>
    <m/>
    <x v="2"/>
    <m/>
    <m/>
    <m/>
    <m/>
    <n v="3548"/>
    <n v="3447"/>
    <n v="3838"/>
    <n v="6995"/>
    <x v="2"/>
    <x v="1"/>
    <x v="1"/>
    <x v="2"/>
    <n v="3447"/>
    <n v="391"/>
    <n v="0"/>
    <n v="5400"/>
    <s v="FLOW"/>
    <n v="3.1289017663726118E-2"/>
    <n v="1.3279720913046264E-3"/>
    <x v="1"/>
    <s v="-"/>
    <s v="PTP"/>
    <s v="-"/>
    <m/>
    <m/>
    <m/>
    <m/>
    <s v="-"/>
    <m/>
    <s v="BOPODI"/>
    <m/>
    <m/>
    <m/>
    <n v="3447"/>
    <n v="3447"/>
    <n v="118"/>
    <n v="147"/>
    <s v="FLOW"/>
    <m/>
    <m/>
    <m/>
    <m/>
    <s v="NPA"/>
    <s v="MH12VH1647"/>
    <s v="HONDA ACTIVA 6G DLX BS VI"/>
    <d v="2023-03-01T00:00:00"/>
    <n v="36"/>
    <x v="0"/>
    <x v="1"/>
    <m/>
    <m/>
    <m/>
    <m/>
    <m/>
    <m/>
    <m/>
    <m/>
    <m/>
    <m/>
    <n v="1"/>
    <m/>
    <m/>
    <m/>
    <m/>
    <m/>
    <m/>
    <m/>
    <m/>
    <m/>
    <m/>
    <m/>
    <m/>
    <m/>
    <m/>
    <m/>
    <m/>
    <m/>
    <m/>
    <m/>
    <m/>
    <m/>
    <m/>
    <m/>
    <m/>
    <m/>
    <m/>
    <m/>
    <m/>
    <m/>
    <m/>
    <m/>
    <m/>
    <m/>
    <m/>
    <m/>
    <m/>
    <m/>
    <m/>
    <m/>
    <m/>
    <m/>
    <m/>
    <m/>
    <m/>
    <m/>
    <m/>
    <m/>
    <m/>
    <m/>
    <m/>
    <m/>
    <m/>
    <m/>
    <m/>
    <m/>
    <m/>
    <m/>
    <m/>
    <m/>
    <m/>
    <m/>
    <m/>
    <m/>
    <m/>
    <m/>
    <m/>
    <m/>
    <m/>
    <m/>
    <m/>
    <m/>
    <m/>
    <m/>
    <m/>
    <m/>
    <m/>
    <m/>
    <m/>
    <m/>
    <m/>
    <m/>
    <m/>
    <m/>
    <x v="0"/>
    <x v="0"/>
    <s v="ZBHT0009"/>
    <s v="G6VwnRCF4z"/>
    <s v="Allocated"/>
    <s v="Shifted (NC_SFTD)"/>
    <s v="Customer shifted from address relative on address msg to him"/>
    <d v="2026-07-04T00:00:00"/>
    <m/>
    <m/>
    <m/>
    <m/>
    <m/>
    <n v="3838"/>
    <n v="6995"/>
  </r>
  <r>
    <n v="139178059"/>
    <s v="LATIKA BABAN ALHAT"/>
    <m/>
    <x v="2"/>
    <m/>
    <m/>
    <m/>
    <m/>
    <n v="3535"/>
    <n v="3441"/>
    <n v="3712"/>
    <n v="6976"/>
    <x v="2"/>
    <x v="1"/>
    <x v="1"/>
    <x v="6"/>
    <n v="3441"/>
    <n v="271"/>
    <n v="0"/>
    <n v="5703"/>
    <s v="FLOW"/>
    <n v="9.2702485153997385E-3"/>
    <n v="1.325660564600876E-3"/>
    <x v="1"/>
    <s v="BPTP"/>
    <s v="BPTP"/>
    <s v="BPTP"/>
    <s v="Financail problem"/>
    <m/>
    <s v="CAVA"/>
    <m/>
    <s v="-"/>
    <m/>
    <s v="YERWADA"/>
    <m/>
    <m/>
    <m/>
    <n v="3441"/>
    <n v="3441"/>
    <n v="117"/>
    <n v="146"/>
    <s v="FLOW"/>
    <m/>
    <m/>
    <m/>
    <m/>
    <s v="NPA"/>
    <s v="MH12VJ1059"/>
    <s v="HONDA ACTIVA 6G DLX BS VI"/>
    <d v="2023-03-16T00:00:00"/>
    <n v="36"/>
    <x v="0"/>
    <x v="1"/>
    <m/>
    <m/>
    <m/>
    <m/>
    <m/>
    <m/>
    <m/>
    <n v="1"/>
    <m/>
    <m/>
    <m/>
    <m/>
    <m/>
    <m/>
    <m/>
    <m/>
    <m/>
    <m/>
    <m/>
    <m/>
    <m/>
    <m/>
    <m/>
    <m/>
    <m/>
    <m/>
    <m/>
    <m/>
    <m/>
    <m/>
    <m/>
    <m/>
    <m/>
    <m/>
    <m/>
    <m/>
    <m/>
    <m/>
    <m/>
    <m/>
    <m/>
    <m/>
    <m/>
    <m/>
    <m/>
    <m/>
    <m/>
    <m/>
    <m/>
    <m/>
    <m/>
    <m/>
    <m/>
    <m/>
    <m/>
    <m/>
    <m/>
    <m/>
    <m/>
    <m/>
    <m/>
    <m/>
    <m/>
    <m/>
    <m/>
    <m/>
    <m/>
    <m/>
    <m/>
    <m/>
    <m/>
    <m/>
    <m/>
    <m/>
    <m/>
    <m/>
    <m/>
    <m/>
    <m/>
    <m/>
    <m/>
    <m/>
    <m/>
    <m/>
    <m/>
    <m/>
    <m/>
    <m/>
    <m/>
    <m/>
    <m/>
    <m/>
    <m/>
    <m/>
    <x v="0"/>
    <x v="0"/>
    <s v="ZBHT0012"/>
    <s v="A6uDgVBM3Rm"/>
    <s v="Allocated"/>
    <s v="Door Locked (NC_DL)"/>
    <s v="Nc"/>
    <d v="2026-07-03T00:00:00"/>
    <m/>
    <m/>
    <m/>
    <m/>
    <m/>
    <n v="3712"/>
    <n v="6976"/>
  </r>
  <r>
    <n v="458412838"/>
    <s v="DATTA SHRIMANT SURATE"/>
    <s v="ONLINE"/>
    <x v="0"/>
    <n v="3606"/>
    <m/>
    <m/>
    <m/>
    <n v="3484"/>
    <n v="3484"/>
    <n v="3541"/>
    <n v="3362"/>
    <x v="0"/>
    <x v="2"/>
    <x v="0"/>
    <x v="6"/>
    <n v="3423"/>
    <n v="57"/>
    <n v="0"/>
    <n v="0"/>
    <s v="-"/>
    <n v="2.3346865603150898E-3"/>
    <n v="1.8028841424967221E-4"/>
    <x v="2"/>
    <s v="PAID"/>
    <s v="-"/>
    <s v="PAID"/>
    <m/>
    <m/>
    <m/>
    <m/>
    <s v="-"/>
    <m/>
    <s v="YERWADA"/>
    <m/>
    <m/>
    <m/>
    <n v="3484"/>
    <n v="3423"/>
    <n v="26"/>
    <n v="0"/>
    <s v="RB"/>
    <m/>
    <m/>
    <m/>
    <m/>
    <s v="REGULAR"/>
    <s v="MH12VN6062"/>
    <m/>
    <m/>
    <n v="0"/>
    <x v="0"/>
    <x v="1"/>
    <m/>
    <m/>
    <m/>
    <m/>
    <m/>
    <m/>
    <m/>
    <m/>
    <m/>
    <m/>
    <m/>
    <m/>
    <m/>
    <m/>
    <m/>
    <m/>
    <m/>
    <m/>
    <m/>
    <m/>
    <m/>
    <m/>
    <m/>
    <m/>
    <m/>
    <m/>
    <m/>
    <m/>
    <m/>
    <m/>
    <m/>
    <m/>
    <m/>
    <m/>
    <m/>
    <m/>
    <m/>
    <m/>
    <m/>
    <m/>
    <m/>
    <m/>
    <m/>
    <m/>
    <m/>
    <m/>
    <m/>
    <m/>
    <m/>
    <m/>
    <m/>
    <m/>
    <m/>
    <m/>
    <m/>
    <m/>
    <m/>
    <m/>
    <m/>
    <m/>
    <m/>
    <m/>
    <m/>
    <m/>
    <m/>
    <m/>
    <m/>
    <m/>
    <m/>
    <m/>
    <m/>
    <m/>
    <m/>
    <m/>
    <m/>
    <m/>
    <m/>
    <m/>
    <m/>
    <m/>
    <m/>
    <m/>
    <m/>
    <m/>
    <m/>
    <m/>
    <m/>
    <m/>
    <m/>
    <m/>
    <m/>
    <m/>
    <m/>
    <m/>
    <x v="5"/>
    <x v="1"/>
    <s v="ZBHT0012"/>
    <s v="k6cXaPHZ97"/>
    <s v="Allocated"/>
    <e v="#N/A"/>
    <e v="#N/A"/>
    <e v="#N/A"/>
    <m/>
    <m/>
    <m/>
    <m/>
    <m/>
    <n v="3541"/>
    <n v="6968"/>
  </r>
  <r>
    <n v="458205452"/>
    <s v="ARUNA MOHAN VAIDHYA"/>
    <s v="ONLINE"/>
    <x v="8"/>
    <n v="3660"/>
    <m/>
    <m/>
    <m/>
    <n v="3492"/>
    <n v="3472"/>
    <n v="3555"/>
    <n v="3304"/>
    <x v="0"/>
    <x v="2"/>
    <x v="0"/>
    <x v="7"/>
    <n v="3408"/>
    <n v="83"/>
    <n v="0"/>
    <n v="0"/>
    <s v="22.06.26"/>
    <n v="2.8608171652253368E-3"/>
    <n v="1.7949836861317058E-4"/>
    <x v="2"/>
    <s v="PAID"/>
    <s v="PTP"/>
    <s v="PAID"/>
    <m/>
    <m/>
    <m/>
    <m/>
    <s v="-"/>
    <m/>
    <s v="BHOSARI"/>
    <m/>
    <m/>
    <m/>
    <n v="3472"/>
    <n v="3408"/>
    <n v="26"/>
    <n v="0"/>
    <s v="RB"/>
    <m/>
    <m/>
    <m/>
    <m/>
    <s v="REGULAR"/>
    <s v="MH14KV8419"/>
    <s v="HONDA ACTIVA 6G H SMART"/>
    <d v="2023-05-22T00:00:00"/>
    <n v="36"/>
    <x v="0"/>
    <x v="1"/>
    <m/>
    <m/>
    <m/>
    <m/>
    <m/>
    <m/>
    <m/>
    <n v="1"/>
    <m/>
    <m/>
    <m/>
    <m/>
    <m/>
    <m/>
    <m/>
    <m/>
    <m/>
    <m/>
    <m/>
    <m/>
    <m/>
    <m/>
    <m/>
    <m/>
    <m/>
    <m/>
    <m/>
    <m/>
    <m/>
    <m/>
    <m/>
    <m/>
    <m/>
    <m/>
    <m/>
    <m/>
    <m/>
    <m/>
    <m/>
    <m/>
    <n v="1"/>
    <m/>
    <m/>
    <m/>
    <m/>
    <m/>
    <m/>
    <m/>
    <m/>
    <m/>
    <m/>
    <m/>
    <m/>
    <m/>
    <m/>
    <m/>
    <m/>
    <m/>
    <m/>
    <m/>
    <m/>
    <m/>
    <m/>
    <m/>
    <m/>
    <m/>
    <m/>
    <m/>
    <m/>
    <m/>
    <m/>
    <m/>
    <m/>
    <m/>
    <m/>
    <m/>
    <m/>
    <m/>
    <m/>
    <m/>
    <m/>
    <m/>
    <m/>
    <m/>
    <m/>
    <m/>
    <m/>
    <m/>
    <m/>
    <m/>
    <m/>
    <m/>
    <m/>
    <m/>
    <x v="3"/>
    <x v="0"/>
    <s v="DUWT0025"/>
    <s v="APl3m1y5Sm"/>
    <s v="Allocated"/>
    <s v="Promise To Pay (PTP)"/>
    <s v="Customer given ptp to online payment "/>
    <d v="2026-07-09T00:00:00"/>
    <m/>
    <m/>
    <m/>
    <m/>
    <m/>
    <n v="3555"/>
    <n v="6964"/>
  </r>
  <r>
    <n v="140403056"/>
    <s v="SATISH BALIRAM SHIRKE"/>
    <s v="ONLINE"/>
    <x v="5"/>
    <n v="3500"/>
    <m/>
    <m/>
    <m/>
    <n v="3307"/>
    <n v="3286"/>
    <n v="3473"/>
    <n v="3093"/>
    <x v="3"/>
    <x v="0"/>
    <x v="0"/>
    <x v="9"/>
    <n v="3246.15"/>
    <n v="187"/>
    <n v="0"/>
    <n v="2082"/>
    <s v="FLOW"/>
    <n v="4.2387025092860313E-3"/>
    <n v="1.0396541213275833E-3"/>
    <x v="0"/>
    <s v="PTP"/>
    <s v="BPTP"/>
    <s v="PTP"/>
    <m/>
    <m/>
    <s v="CAVA"/>
    <m/>
    <s v="-"/>
    <m/>
    <s v="NHAVARA"/>
    <m/>
    <m/>
    <m/>
    <n v="3286"/>
    <n v="3246.15"/>
    <n v="87"/>
    <e v="#N/A"/>
    <e v="#N/A"/>
    <m/>
    <m/>
    <m/>
    <m/>
    <s v="REGULAR"/>
    <s v="MH12VR2068"/>
    <s v="SPLENDOR PLUS DRS CAST FI BLACK"/>
    <d v="2023-03-30T00:00:00"/>
    <n v="36"/>
    <x v="0"/>
    <x v="0"/>
    <m/>
    <n v="1"/>
    <m/>
    <m/>
    <m/>
    <m/>
    <m/>
    <m/>
    <m/>
    <m/>
    <m/>
    <m/>
    <m/>
    <m/>
    <m/>
    <m/>
    <m/>
    <m/>
    <m/>
    <m/>
    <m/>
    <m/>
    <m/>
    <m/>
    <m/>
    <m/>
    <m/>
    <m/>
    <m/>
    <m/>
    <m/>
    <m/>
    <m/>
    <m/>
    <m/>
    <m/>
    <m/>
    <m/>
    <m/>
    <m/>
    <m/>
    <m/>
    <m/>
    <m/>
    <m/>
    <m/>
    <m/>
    <m/>
    <m/>
    <m/>
    <m/>
    <m/>
    <m/>
    <m/>
    <m/>
    <m/>
    <m/>
    <m/>
    <m/>
    <m/>
    <m/>
    <m/>
    <m/>
    <m/>
    <m/>
    <m/>
    <m/>
    <m/>
    <m/>
    <m/>
    <m/>
    <m/>
    <m/>
    <m/>
    <m/>
    <m/>
    <m/>
    <m/>
    <m/>
    <m/>
    <m/>
    <m/>
    <m/>
    <m/>
    <m/>
    <m/>
    <m/>
    <m/>
    <m/>
    <m/>
    <m/>
    <m/>
    <m/>
    <m/>
    <x v="0"/>
    <x v="0"/>
    <s v="ZBHT0024"/>
    <s v="G6AhzaWCuEm"/>
    <s v="Allocated"/>
    <s v="Left Message (LMCB)"/>
    <s v="Meet wife "/>
    <d v="2026-07-01T00:00:00"/>
    <m/>
    <m/>
    <m/>
    <m/>
    <m/>
    <n v="3473"/>
    <n v="6593"/>
  </r>
  <r>
    <n v="138970894"/>
    <s v="RASHI SANTOSH MADDILI"/>
    <m/>
    <x v="2"/>
    <m/>
    <m/>
    <m/>
    <m/>
    <n v="3281"/>
    <n v="3193"/>
    <n v="4008"/>
    <n v="6474"/>
    <x v="4"/>
    <x v="1"/>
    <x v="1"/>
    <x v="8"/>
    <n v="3193"/>
    <n v="815"/>
    <n v="0"/>
    <n v="5850"/>
    <s v="FLOW"/>
    <n v="2.5518236788138693E-2"/>
    <n v="1.4272928229932588E-3"/>
    <x v="0"/>
    <s v="PTP"/>
    <s v="NC"/>
    <s v="PTP"/>
    <m/>
    <n v="16"/>
    <s v="CAVA"/>
    <m/>
    <s v="-"/>
    <m/>
    <s v="MAVAL"/>
    <m/>
    <m/>
    <m/>
    <n v="3193"/>
    <n v="3193"/>
    <n v="145"/>
    <n v="174"/>
    <s v="FLOW"/>
    <m/>
    <m/>
    <m/>
    <m/>
    <s v="NPA"/>
    <s v="MH14KR1802"/>
    <s v="HONDA SHINE DRUM BSVI"/>
    <d v="2023-02-23T00:00:00"/>
    <n v="36"/>
    <x v="0"/>
    <x v="1"/>
    <m/>
    <m/>
    <m/>
    <m/>
    <m/>
    <m/>
    <m/>
    <m/>
    <m/>
    <m/>
    <m/>
    <m/>
    <m/>
    <m/>
    <m/>
    <m/>
    <m/>
    <m/>
    <m/>
    <m/>
    <m/>
    <m/>
    <m/>
    <m/>
    <m/>
    <m/>
    <m/>
    <m/>
    <m/>
    <m/>
    <m/>
    <m/>
    <m/>
    <m/>
    <m/>
    <m/>
    <m/>
    <n v="1"/>
    <m/>
    <m/>
    <m/>
    <m/>
    <m/>
    <m/>
    <m/>
    <m/>
    <m/>
    <m/>
    <m/>
    <m/>
    <m/>
    <m/>
    <m/>
    <m/>
    <m/>
    <m/>
    <m/>
    <m/>
    <m/>
    <m/>
    <m/>
    <m/>
    <m/>
    <m/>
    <m/>
    <m/>
    <m/>
    <m/>
    <m/>
    <m/>
    <m/>
    <m/>
    <m/>
    <m/>
    <m/>
    <m/>
    <m/>
    <m/>
    <m/>
    <m/>
    <m/>
    <m/>
    <m/>
    <m/>
    <m/>
    <m/>
    <m/>
    <m/>
    <m/>
    <m/>
    <m/>
    <m/>
    <m/>
    <m/>
    <x v="0"/>
    <x v="0"/>
    <s v="ZBHT0013"/>
    <s v="APytHXUkZc"/>
    <s v="Allocated"/>
    <e v="#N/A"/>
    <e v="#N/A"/>
    <e v="#N/A"/>
    <m/>
    <m/>
    <m/>
    <m/>
    <m/>
    <n v="4008"/>
    <n v="6474"/>
  </r>
  <r>
    <n v="139570903"/>
    <s v="DNYANESHWAR SHRAVAN NETKE"/>
    <m/>
    <x v="2"/>
    <m/>
    <m/>
    <m/>
    <m/>
    <n v="3208"/>
    <n v="3196"/>
    <n v="3539"/>
    <n v="6404"/>
    <x v="3"/>
    <x v="1"/>
    <x v="1"/>
    <x v="2"/>
    <n v="3149.04"/>
    <n v="343"/>
    <n v="0"/>
    <n v="6300"/>
    <s v="-"/>
    <n v="9.1529809927059311E-3"/>
    <n v="1.0085524126196919E-3"/>
    <x v="1"/>
    <s v="-"/>
    <s v="-"/>
    <s v="-"/>
    <m/>
    <m/>
    <m/>
    <m/>
    <s v="-"/>
    <m/>
    <s v="ALANDI DEVACHI"/>
    <m/>
    <m/>
    <m/>
    <n v="9839"/>
    <n v="3149.04"/>
    <n v="86"/>
    <n v="115"/>
    <s v="FLOW"/>
    <m/>
    <m/>
    <m/>
    <m/>
    <s v="-"/>
    <s v="MH14KT3235"/>
    <s v="SPLENDOR PLUS BS6 I3S DRS CAST FI"/>
    <d v="2023-03-24T00:00:00"/>
    <n v="36"/>
    <x v="2"/>
    <x v="1"/>
    <m/>
    <m/>
    <m/>
    <m/>
    <m/>
    <m/>
    <m/>
    <m/>
    <m/>
    <m/>
    <m/>
    <m/>
    <m/>
    <m/>
    <m/>
    <m/>
    <m/>
    <m/>
    <m/>
    <m/>
    <m/>
    <m/>
    <m/>
    <m/>
    <m/>
    <m/>
    <m/>
    <m/>
    <m/>
    <m/>
    <m/>
    <n v="1"/>
    <m/>
    <m/>
    <m/>
    <m/>
    <m/>
    <m/>
    <m/>
    <m/>
    <m/>
    <m/>
    <m/>
    <m/>
    <m/>
    <m/>
    <m/>
    <m/>
    <m/>
    <m/>
    <m/>
    <m/>
    <m/>
    <m/>
    <m/>
    <m/>
    <m/>
    <m/>
    <m/>
    <m/>
    <m/>
    <m/>
    <m/>
    <m/>
    <m/>
    <m/>
    <m/>
    <m/>
    <m/>
    <m/>
    <m/>
    <m/>
    <m/>
    <m/>
    <m/>
    <m/>
    <m/>
    <m/>
    <m/>
    <m/>
    <m/>
    <m/>
    <m/>
    <m/>
    <m/>
    <m/>
    <m/>
    <m/>
    <m/>
    <m/>
    <m/>
    <m/>
    <m/>
    <m/>
    <x v="0"/>
    <x v="0"/>
    <s v="ZBHT0009"/>
    <e v="#N/A"/>
    <s v="Allocated"/>
    <e v="#N/A"/>
    <e v="#N/A"/>
    <e v="#N/A"/>
    <m/>
    <m/>
    <m/>
    <m/>
    <m/>
    <n v="3539"/>
    <n v="6404"/>
  </r>
  <r>
    <n v="457938857"/>
    <s v="BHARAT ANTU DHUMAL"/>
    <m/>
    <x v="2"/>
    <m/>
    <m/>
    <m/>
    <m/>
    <n v="3187"/>
    <n v="3187"/>
    <n v="3280"/>
    <n v="6374"/>
    <x v="1"/>
    <x v="1"/>
    <x v="1"/>
    <x v="18"/>
    <n v="3128"/>
    <n v="93"/>
    <n v="0"/>
    <n v="3216"/>
    <s v="-"/>
    <n v="2.1064824167979852E-2"/>
    <n v="5.8158986864796549E-4"/>
    <x v="0"/>
    <s v="PTP"/>
    <s v="-"/>
    <s v="PTP"/>
    <m/>
    <n v="26"/>
    <m/>
    <m/>
    <s v="-"/>
    <m/>
    <s v="KESNAND"/>
    <m/>
    <m/>
    <m/>
    <n v="3187"/>
    <n v="3128"/>
    <n v="57"/>
    <n v="86"/>
    <s v="FLOW"/>
    <m/>
    <m/>
    <m/>
    <m/>
    <s v="REGULAR"/>
    <s v="MH12VM2415"/>
    <s v="HONDA ACTIVA 6G DLX BS VI"/>
    <d v="2023-05-02T00:00:00"/>
    <n v="36"/>
    <x v="0"/>
    <x v="1"/>
    <m/>
    <m/>
    <m/>
    <m/>
    <m/>
    <m/>
    <m/>
    <n v="1"/>
    <m/>
    <m/>
    <m/>
    <m/>
    <m/>
    <m/>
    <m/>
    <m/>
    <m/>
    <m/>
    <m/>
    <m/>
    <m/>
    <m/>
    <m/>
    <m/>
    <m/>
    <m/>
    <m/>
    <m/>
    <m/>
    <m/>
    <m/>
    <m/>
    <m/>
    <m/>
    <m/>
    <m/>
    <m/>
    <m/>
    <m/>
    <m/>
    <m/>
    <m/>
    <m/>
    <m/>
    <m/>
    <m/>
    <m/>
    <m/>
    <m/>
    <m/>
    <m/>
    <m/>
    <m/>
    <m/>
    <m/>
    <m/>
    <m/>
    <m/>
    <m/>
    <m/>
    <m/>
    <m/>
    <m/>
    <m/>
    <m/>
    <m/>
    <m/>
    <m/>
    <m/>
    <m/>
    <m/>
    <m/>
    <m/>
    <m/>
    <m/>
    <m/>
    <m/>
    <m/>
    <m/>
    <m/>
    <m/>
    <m/>
    <m/>
    <m/>
    <m/>
    <m/>
    <m/>
    <m/>
    <m/>
    <m/>
    <m/>
    <m/>
    <m/>
    <m/>
    <x v="0"/>
    <x v="0"/>
    <s v="DUWT0021"/>
    <s v="k2P1ea4IVc"/>
    <s v="Allocated"/>
    <s v="Promise To Pay (PTP)"/>
    <s v="Customer met at market place promise to pay rs 6500/-"/>
    <d v="2026-07-16T00:00:00"/>
    <m/>
    <m/>
    <m/>
    <s v="VYMO"/>
    <m/>
    <n v="3280"/>
    <n v="6374"/>
  </r>
  <r>
    <n v="140395188"/>
    <s v="ANITA LALCHAND DHANGAR"/>
    <m/>
    <x v="2"/>
    <m/>
    <m/>
    <m/>
    <m/>
    <n v="3885"/>
    <n v="3040"/>
    <n v="3311"/>
    <n v="6925"/>
    <x v="3"/>
    <x v="1"/>
    <x v="1"/>
    <x v="13"/>
    <n v="3040"/>
    <n v="271"/>
    <n v="0"/>
    <n v="6300"/>
    <s v="FLOW"/>
    <n v="2.4424941271674924E-2"/>
    <n v="9.7362984730707232E-4"/>
    <x v="1"/>
    <s v="-"/>
    <s v="PTP"/>
    <s v="-"/>
    <m/>
    <m/>
    <m/>
    <m/>
    <s v="-"/>
    <m/>
    <s v="YEVLEWADI"/>
    <m/>
    <m/>
    <m/>
    <n v="3040"/>
    <n v="3040"/>
    <n v="86"/>
    <n v="115"/>
    <s v="FLOW"/>
    <m/>
    <m/>
    <m/>
    <m/>
    <s v="REGULAR"/>
    <s v="MH12VJ4304"/>
    <s v="BAJAJ CHETAK PREMIUM"/>
    <d v="2023-03-28T00:00:00"/>
    <n v="36"/>
    <x v="0"/>
    <x v="1"/>
    <m/>
    <m/>
    <m/>
    <m/>
    <m/>
    <m/>
    <m/>
    <n v="1"/>
    <m/>
    <m/>
    <m/>
    <m/>
    <m/>
    <m/>
    <m/>
    <m/>
    <m/>
    <m/>
    <m/>
    <m/>
    <m/>
    <m/>
    <m/>
    <m/>
    <m/>
    <m/>
    <m/>
    <m/>
    <m/>
    <m/>
    <m/>
    <m/>
    <m/>
    <m/>
    <m/>
    <m/>
    <m/>
    <m/>
    <m/>
    <m/>
    <m/>
    <m/>
    <m/>
    <m/>
    <m/>
    <m/>
    <m/>
    <m/>
    <m/>
    <m/>
    <m/>
    <m/>
    <m/>
    <m/>
    <m/>
    <m/>
    <m/>
    <m/>
    <m/>
    <m/>
    <m/>
    <m/>
    <m/>
    <m/>
    <m/>
    <m/>
    <m/>
    <m/>
    <m/>
    <m/>
    <m/>
    <m/>
    <m/>
    <m/>
    <m/>
    <m/>
    <m/>
    <m/>
    <m/>
    <m/>
    <m/>
    <m/>
    <m/>
    <m/>
    <m/>
    <m/>
    <m/>
    <m/>
    <m/>
    <m/>
    <m/>
    <m/>
    <m/>
    <m/>
    <x v="0"/>
    <x v="0"/>
    <s v="DUWT0031"/>
    <s v="G2YHOmh4BPm"/>
    <s v="Allocated"/>
    <s v="Left Message (LMCB)"/>
    <s v="Left message customer mother "/>
    <d v="2026-07-03T00:00:00"/>
    <m/>
    <m/>
    <m/>
    <m/>
    <m/>
    <n v="3311"/>
    <n v="6925"/>
  </r>
  <r>
    <n v="459996600"/>
    <s v="SHRINATH HARICHANDRA BHAVAL"/>
    <m/>
    <x v="2"/>
    <m/>
    <m/>
    <m/>
    <m/>
    <n v="3305"/>
    <n v="3032"/>
    <n v="3402"/>
    <n v="6337"/>
    <x v="3"/>
    <x v="1"/>
    <x v="1"/>
    <x v="0"/>
    <n v="3032"/>
    <n v="370"/>
    <n v="0"/>
    <n v="5850"/>
    <s v="13.06.26"/>
    <n v="9.460336478458389E-3"/>
    <n v="9.7106766349836957E-4"/>
    <x v="1"/>
    <s v="BPTP"/>
    <s v="PAID"/>
    <s v="BPTP"/>
    <s v="Financail problem"/>
    <m/>
    <s v="CAVNA"/>
    <m/>
    <s v="-"/>
    <m/>
    <s v="THERGAON"/>
    <m/>
    <m/>
    <m/>
    <n v="3032"/>
    <n v="3032"/>
    <n v="87"/>
    <n v="116"/>
    <s v="FLOW"/>
    <m/>
    <m/>
    <m/>
    <m/>
    <s v="NPA"/>
    <s v="MH14LC4276"/>
    <s v="SPLENDOR PLUS DRS CAST FI BLACK"/>
    <d v="2023-10-04T00:00:00"/>
    <n v="30"/>
    <x v="0"/>
    <x v="0"/>
    <m/>
    <m/>
    <m/>
    <m/>
    <m/>
    <m/>
    <m/>
    <n v="1"/>
    <m/>
    <m/>
    <m/>
    <m/>
    <m/>
    <m/>
    <m/>
    <m/>
    <m/>
    <m/>
    <m/>
    <m/>
    <m/>
    <m/>
    <m/>
    <m/>
    <m/>
    <m/>
    <m/>
    <m/>
    <m/>
    <m/>
    <m/>
    <m/>
    <m/>
    <m/>
    <m/>
    <m/>
    <m/>
    <n v="1"/>
    <m/>
    <m/>
    <m/>
    <m/>
    <m/>
    <m/>
    <m/>
    <m/>
    <m/>
    <m/>
    <m/>
    <m/>
    <m/>
    <m/>
    <n v="1"/>
    <m/>
    <m/>
    <m/>
    <m/>
    <m/>
    <m/>
    <m/>
    <m/>
    <m/>
    <m/>
    <m/>
    <m/>
    <m/>
    <m/>
    <m/>
    <m/>
    <m/>
    <m/>
    <m/>
    <m/>
    <m/>
    <m/>
    <m/>
    <m/>
    <m/>
    <m/>
    <m/>
    <m/>
    <m/>
    <m/>
    <m/>
    <m/>
    <m/>
    <m/>
    <m/>
    <m/>
    <m/>
    <m/>
    <m/>
    <m/>
    <m/>
    <x v="1"/>
    <x v="0"/>
    <s v="ZBHT0011"/>
    <s v="koKXfvLpDJ7"/>
    <s v="Allocated"/>
    <s v="Left Message (LMCB)"/>
    <s v="Visit cm residence address cm is not at home lm with relative member "/>
    <d v="2026-07-03T00:00:00"/>
    <m/>
    <m/>
    <m/>
    <m/>
    <m/>
    <n v="3402"/>
    <n v="6337"/>
  </r>
  <r>
    <n v="141729353"/>
    <s v="RENUKA DIPAK MAGAR"/>
    <m/>
    <x v="2"/>
    <m/>
    <m/>
    <m/>
    <m/>
    <n v="3325"/>
    <n v="3027"/>
    <n v="3085"/>
    <n v="6352"/>
    <x v="1"/>
    <x v="1"/>
    <x v="1"/>
    <x v="12"/>
    <n v="3027"/>
    <n v="58"/>
    <n v="0"/>
    <n v="450"/>
    <s v="-"/>
    <n v="7.9498015858737985E-3"/>
    <n v="5.6281091189174914E-4"/>
    <x v="1"/>
    <s v="NC"/>
    <s v="-"/>
    <s v="NC"/>
    <s v="Add not found"/>
    <m/>
    <s v="CNAVNA"/>
    <m/>
    <s v="-"/>
    <m/>
    <s v="HINJEWADI"/>
    <m/>
    <m/>
    <m/>
    <n v="3027"/>
    <n v="3027"/>
    <n v="57"/>
    <n v="86"/>
    <s v="FLOW"/>
    <m/>
    <m/>
    <m/>
    <m/>
    <s v="REGULAR"/>
    <s v="MH22BA4612"/>
    <s v="SPLENDOR PLUS BS6 I3S DRS CAST FI"/>
    <d v="2023-05-17T00:00:00"/>
    <n v="36"/>
    <x v="0"/>
    <x v="0"/>
    <m/>
    <m/>
    <m/>
    <m/>
    <m/>
    <m/>
    <m/>
    <n v="1"/>
    <m/>
    <m/>
    <m/>
    <m/>
    <m/>
    <m/>
    <m/>
    <m/>
    <m/>
    <m/>
    <m/>
    <m/>
    <m/>
    <m/>
    <m/>
    <m/>
    <m/>
    <m/>
    <m/>
    <m/>
    <m/>
    <m/>
    <m/>
    <m/>
    <m/>
    <m/>
    <m/>
    <m/>
    <m/>
    <m/>
    <m/>
    <m/>
    <m/>
    <m/>
    <m/>
    <m/>
    <m/>
    <m/>
    <m/>
    <m/>
    <m/>
    <m/>
    <m/>
    <m/>
    <m/>
    <m/>
    <m/>
    <m/>
    <m/>
    <m/>
    <m/>
    <m/>
    <m/>
    <m/>
    <m/>
    <m/>
    <m/>
    <m/>
    <m/>
    <m/>
    <m/>
    <m/>
    <m/>
    <m/>
    <m/>
    <m/>
    <m/>
    <m/>
    <m/>
    <m/>
    <m/>
    <m/>
    <m/>
    <m/>
    <m/>
    <m/>
    <m/>
    <m/>
    <m/>
    <m/>
    <m/>
    <m/>
    <m/>
    <m/>
    <m/>
    <m/>
    <x v="0"/>
    <x v="0"/>
    <s v="DUWT0030"/>
    <s v="Go4Q6uVeQS"/>
    <s v="Allocated"/>
    <s v="Address Not Found (NC_ANF)"/>
    <s v="Address not found "/>
    <d v="2026-07-03T00:00:00"/>
    <m/>
    <m/>
    <m/>
    <m/>
    <m/>
    <n v="3085"/>
    <n v="6352"/>
  </r>
  <r>
    <n v="140106553"/>
    <s v="LATABAI CHINTAMAN JOSHI"/>
    <m/>
    <x v="2"/>
    <m/>
    <m/>
    <m/>
    <m/>
    <n v="2978"/>
    <n v="2998"/>
    <n v="-5492"/>
    <n v="5976"/>
    <x v="2"/>
    <x v="1"/>
    <x v="1"/>
    <x v="10"/>
    <n v="2949.41"/>
    <n v="444"/>
    <n v="0"/>
    <n v="3395"/>
    <s v="18.06.26"/>
    <n v="0.66722543836431458"/>
    <n v="1.1362733292180963E-3"/>
    <x v="0"/>
    <s v="PTP"/>
    <s v="PAID"/>
    <s v="PTP"/>
    <m/>
    <n v="25"/>
    <s v="CAVA"/>
    <m/>
    <s v="-"/>
    <m/>
    <s v="JUNNAR"/>
    <m/>
    <m/>
    <m/>
    <n v="2998"/>
    <n v="2949.41"/>
    <n v="117"/>
    <n v="146"/>
    <s v="FLOW"/>
    <m/>
    <m/>
    <m/>
    <m/>
    <s v="NPA"/>
    <s v="MH14KT1594"/>
    <s v="HONDA SHINE DISC BSVI"/>
    <d v="2023-03-30T00:00:00"/>
    <n v="36"/>
    <x v="0"/>
    <x v="0"/>
    <m/>
    <m/>
    <m/>
    <m/>
    <m/>
    <m/>
    <m/>
    <n v="1"/>
    <m/>
    <m/>
    <m/>
    <m/>
    <m/>
    <m/>
    <m/>
    <m/>
    <m/>
    <m/>
    <m/>
    <m/>
    <m/>
    <m/>
    <m/>
    <m/>
    <m/>
    <m/>
    <m/>
    <m/>
    <m/>
    <m/>
    <m/>
    <m/>
    <m/>
    <m/>
    <m/>
    <m/>
    <m/>
    <m/>
    <m/>
    <m/>
    <m/>
    <m/>
    <m/>
    <m/>
    <m/>
    <m/>
    <m/>
    <m/>
    <m/>
    <m/>
    <m/>
    <m/>
    <m/>
    <m/>
    <m/>
    <m/>
    <m/>
    <m/>
    <m/>
    <m/>
    <m/>
    <m/>
    <m/>
    <m/>
    <m/>
    <m/>
    <m/>
    <m/>
    <m/>
    <m/>
    <m/>
    <m/>
    <m/>
    <m/>
    <m/>
    <m/>
    <m/>
    <m/>
    <m/>
    <m/>
    <m/>
    <m/>
    <m/>
    <m/>
    <m/>
    <m/>
    <m/>
    <m/>
    <m/>
    <m/>
    <m/>
    <m/>
    <m/>
    <m/>
    <x v="0"/>
    <x v="0"/>
    <s v="ZBHT0021"/>
    <s v="BPEAg5aPGRlz"/>
    <s v="Allocated"/>
    <s v="Promise To Pay (PTP)"/>
    <s v="Ptp"/>
    <d v="2026-07-24T00:00:00"/>
    <m/>
    <m/>
    <m/>
    <m/>
    <m/>
    <n v="-5492"/>
    <n v="5976"/>
  </r>
  <r>
    <n v="139924876"/>
    <s v="ROHIT GANESH JADHAV"/>
    <m/>
    <x v="2"/>
    <m/>
    <m/>
    <m/>
    <m/>
    <n v="4965"/>
    <n v="2945"/>
    <n v="3108"/>
    <n v="7910"/>
    <x v="3"/>
    <x v="1"/>
    <x v="1"/>
    <x v="6"/>
    <n v="2945"/>
    <n v="163"/>
    <n v="0"/>
    <n v="2285"/>
    <s v="-"/>
    <n v="1.8144617095901355E-2"/>
    <n v="9.4320391457872633E-4"/>
    <x v="1"/>
    <s v="PTP"/>
    <s v="-"/>
    <s v="PTP"/>
    <m/>
    <n v="22"/>
    <s v="CAVA"/>
    <m/>
    <s v="ELG"/>
    <m/>
    <s v="DHANORI"/>
    <m/>
    <m/>
    <m/>
    <n v="2945"/>
    <n v="2945"/>
    <n v="86"/>
    <n v="115"/>
    <s v="FLOW"/>
    <m/>
    <m/>
    <m/>
    <m/>
    <s v="NPA"/>
    <s v="MH14KT3478"/>
    <s v="PIAGGIO VESPA SXL 125 CBS"/>
    <d v="2023-03-21T00:00:00"/>
    <n v="36"/>
    <x v="0"/>
    <x v="1"/>
    <m/>
    <m/>
    <m/>
    <m/>
    <m/>
    <m/>
    <m/>
    <m/>
    <m/>
    <m/>
    <m/>
    <m/>
    <m/>
    <m/>
    <m/>
    <m/>
    <m/>
    <m/>
    <m/>
    <m/>
    <m/>
    <m/>
    <n v="1"/>
    <m/>
    <m/>
    <m/>
    <m/>
    <m/>
    <m/>
    <m/>
    <m/>
    <m/>
    <m/>
    <m/>
    <m/>
    <m/>
    <m/>
    <m/>
    <m/>
    <m/>
    <m/>
    <m/>
    <m/>
    <m/>
    <m/>
    <m/>
    <m/>
    <m/>
    <m/>
    <m/>
    <m/>
    <m/>
    <m/>
    <m/>
    <m/>
    <m/>
    <m/>
    <m/>
    <m/>
    <m/>
    <m/>
    <m/>
    <m/>
    <m/>
    <m/>
    <m/>
    <m/>
    <m/>
    <m/>
    <m/>
    <m/>
    <m/>
    <m/>
    <m/>
    <m/>
    <m/>
    <m/>
    <m/>
    <m/>
    <m/>
    <m/>
    <m/>
    <m/>
    <m/>
    <m/>
    <m/>
    <m/>
    <m/>
    <m/>
    <m/>
    <m/>
    <m/>
    <m/>
    <m/>
    <x v="0"/>
    <x v="0"/>
    <s v="ZBHT0012"/>
    <s v="AodyZFNczm"/>
    <s v="Allocated"/>
    <s v="No Such Person (NC_NSP)"/>
    <s v="Nc"/>
    <d v="2026-07-08T00:00:00"/>
    <m/>
    <m/>
    <m/>
    <m/>
    <m/>
    <n v="3108"/>
    <n v="7910"/>
  </r>
  <r>
    <n v="458076322"/>
    <s v="KHANDU BHAGWANT AWATE"/>
    <m/>
    <x v="2"/>
    <m/>
    <m/>
    <m/>
    <m/>
    <n v="2825"/>
    <n v="2969"/>
    <n v="-2507"/>
    <n v="5794"/>
    <x v="3"/>
    <x v="1"/>
    <x v="1"/>
    <x v="11"/>
    <n v="2914"/>
    <n v="174"/>
    <n v="0"/>
    <n v="450"/>
    <s v="FLOW"/>
    <n v="5.1007369287052108E-2"/>
    <n v="9.3327545232000286E-4"/>
    <x v="1"/>
    <s v="KIV"/>
    <s v="KIV"/>
    <s v="KIV"/>
    <m/>
    <m/>
    <m/>
    <m/>
    <s v="-"/>
    <m/>
    <s v="SHELGAON"/>
    <m/>
    <m/>
    <m/>
    <n v="2969"/>
    <n v="2914"/>
    <n v="87"/>
    <n v="116"/>
    <s v="FLOW"/>
    <m/>
    <m/>
    <m/>
    <m/>
    <s v="REGULAR"/>
    <s v="MH14KV9928"/>
    <s v="SPLENDOR PLUS I3S BS6 FI DRUM SELF"/>
    <d v="2023-05-11T00:00:00"/>
    <n v="36"/>
    <x v="0"/>
    <x v="0"/>
    <m/>
    <m/>
    <m/>
    <m/>
    <m/>
    <m/>
    <m/>
    <m/>
    <m/>
    <m/>
    <m/>
    <m/>
    <m/>
    <m/>
    <m/>
    <m/>
    <m/>
    <m/>
    <m/>
    <m/>
    <m/>
    <m/>
    <m/>
    <m/>
    <m/>
    <m/>
    <m/>
    <m/>
    <m/>
    <m/>
    <m/>
    <m/>
    <m/>
    <m/>
    <m/>
    <m/>
    <m/>
    <m/>
    <m/>
    <m/>
    <m/>
    <m/>
    <m/>
    <m/>
    <m/>
    <m/>
    <m/>
    <m/>
    <m/>
    <m/>
    <m/>
    <m/>
    <m/>
    <m/>
    <m/>
    <m/>
    <m/>
    <m/>
    <m/>
    <m/>
    <m/>
    <m/>
    <m/>
    <m/>
    <m/>
    <m/>
    <m/>
    <m/>
    <m/>
    <m/>
    <m/>
    <m/>
    <m/>
    <m/>
    <m/>
    <m/>
    <m/>
    <m/>
    <m/>
    <m/>
    <m/>
    <m/>
    <m/>
    <m/>
    <m/>
    <m/>
    <m/>
    <m/>
    <m/>
    <m/>
    <m/>
    <m/>
    <m/>
    <m/>
    <x v="5"/>
    <x v="1"/>
    <s v="ZBHT0010"/>
    <s v="APm7ePY-Zz"/>
    <s v="Allocated"/>
    <e v="#N/A"/>
    <e v="#N/A"/>
    <e v="#N/A"/>
    <m/>
    <m/>
    <m/>
    <m/>
    <m/>
    <n v="-2507"/>
    <n v="5794"/>
  </r>
  <r>
    <n v="458302759"/>
    <s v="SHUBHAM ANKUSH JEDHE"/>
    <m/>
    <x v="2"/>
    <m/>
    <m/>
    <m/>
    <m/>
    <n v="2959"/>
    <n v="2959"/>
    <n v="3003"/>
    <n v="5918"/>
    <x v="0"/>
    <x v="1"/>
    <x v="1"/>
    <x v="13"/>
    <n v="2907"/>
    <n v="44"/>
    <n v="0"/>
    <n v="6715"/>
    <s v="-"/>
    <n v="2.5052202213964887E-3"/>
    <n v="1.531108443540161E-4"/>
    <x v="1"/>
    <s v="NC"/>
    <s v="-"/>
    <s v="NC"/>
    <s v="Shifted"/>
    <m/>
    <s v="CNAVNA"/>
    <m/>
    <s v="-"/>
    <m/>
    <s v="BIBVEWADI"/>
    <m/>
    <m/>
    <m/>
    <n v="2959"/>
    <n v="2907"/>
    <n v="26"/>
    <n v="55"/>
    <s v="FLOW"/>
    <m/>
    <m/>
    <m/>
    <m/>
    <s v="REGULAR"/>
    <s v="MH12VN7011"/>
    <s v="ACCESS SPL ED DISC CBS BT BSVI"/>
    <d v="2023-05-29T00:00:00"/>
    <n v="36"/>
    <x v="0"/>
    <x v="1"/>
    <m/>
    <m/>
    <m/>
    <m/>
    <m/>
    <m/>
    <m/>
    <m/>
    <m/>
    <m/>
    <n v="1"/>
    <m/>
    <m/>
    <m/>
    <m/>
    <m/>
    <m/>
    <m/>
    <m/>
    <m/>
    <m/>
    <m/>
    <m/>
    <m/>
    <m/>
    <m/>
    <m/>
    <m/>
    <m/>
    <m/>
    <m/>
    <n v="1"/>
    <m/>
    <m/>
    <m/>
    <m/>
    <m/>
    <m/>
    <m/>
    <m/>
    <m/>
    <m/>
    <m/>
    <m/>
    <m/>
    <m/>
    <m/>
    <m/>
    <m/>
    <m/>
    <m/>
    <m/>
    <m/>
    <m/>
    <m/>
    <m/>
    <m/>
    <m/>
    <m/>
    <m/>
    <m/>
    <m/>
    <m/>
    <m/>
    <m/>
    <m/>
    <m/>
    <m/>
    <m/>
    <m/>
    <m/>
    <m/>
    <m/>
    <m/>
    <m/>
    <m/>
    <m/>
    <m/>
    <m/>
    <m/>
    <m/>
    <m/>
    <m/>
    <m/>
    <m/>
    <m/>
    <m/>
    <m/>
    <m/>
    <m/>
    <m/>
    <m/>
    <m/>
    <m/>
    <x v="3"/>
    <x v="0"/>
    <s v="DUWT0031"/>
    <s v="Go4tv-7wLmz"/>
    <s v="Allocated"/>
    <s v="Shifted (NC_SFTD)"/>
    <s v="Customer shifted at residence address "/>
    <d v="2026-07-04T00:00:00"/>
    <m/>
    <m/>
    <m/>
    <m/>
    <m/>
    <n v="3003"/>
    <n v="5918"/>
  </r>
  <r>
    <n v="462424270"/>
    <s v="PRANALI GAUTAM KHARAT"/>
    <m/>
    <x v="2"/>
    <m/>
    <m/>
    <m/>
    <m/>
    <n v="742"/>
    <n v="2967"/>
    <n v="-539"/>
    <n v="3709"/>
    <x v="5"/>
    <x v="1"/>
    <x v="1"/>
    <x v="6"/>
    <n v="2829"/>
    <n v="204"/>
    <n v="0"/>
    <n v="1800"/>
    <s v="-"/>
    <n v="1.6285951136389802E-2"/>
    <n v="1.236562561168377E-3"/>
    <x v="1"/>
    <s v="RTP"/>
    <s v="-"/>
    <s v="RTP"/>
    <s v="Financail problem"/>
    <m/>
    <s v="CAVANA"/>
    <m/>
    <s v="-"/>
    <m/>
    <s v="TADIWALA ROAD"/>
    <m/>
    <m/>
    <m/>
    <n v="2967"/>
    <n v="2829"/>
    <n v="176"/>
    <n v="205"/>
    <s v="FLOW"/>
    <m/>
    <m/>
    <m/>
    <m/>
    <s v="NPA"/>
    <s v="MH12VS8556"/>
    <s v="PLEASURE PLUS FI DRS CAST"/>
    <d v="2024-04-02T00:00:00"/>
    <n v="24"/>
    <x v="0"/>
    <x v="1"/>
    <m/>
    <m/>
    <m/>
    <m/>
    <m/>
    <m/>
    <m/>
    <n v="1"/>
    <m/>
    <m/>
    <m/>
    <m/>
    <m/>
    <m/>
    <m/>
    <m/>
    <m/>
    <m/>
    <m/>
    <m/>
    <m/>
    <m/>
    <m/>
    <m/>
    <m/>
    <m/>
    <m/>
    <m/>
    <m/>
    <m/>
    <m/>
    <m/>
    <m/>
    <m/>
    <m/>
    <m/>
    <m/>
    <m/>
    <m/>
    <m/>
    <m/>
    <m/>
    <m/>
    <m/>
    <m/>
    <m/>
    <m/>
    <m/>
    <m/>
    <m/>
    <m/>
    <m/>
    <m/>
    <m/>
    <m/>
    <m/>
    <m/>
    <m/>
    <m/>
    <m/>
    <m/>
    <m/>
    <m/>
    <m/>
    <m/>
    <m/>
    <m/>
    <m/>
    <m/>
    <m/>
    <m/>
    <m/>
    <m/>
    <m/>
    <m/>
    <m/>
    <m/>
    <m/>
    <m/>
    <m/>
    <m/>
    <m/>
    <m/>
    <m/>
    <m/>
    <m/>
    <m/>
    <m/>
    <m/>
    <m/>
    <m/>
    <m/>
    <m/>
    <m/>
    <x v="0"/>
    <x v="0"/>
    <s v="ZBHT0012"/>
    <s v="G2ts-WHsIVm"/>
    <s v="Allocated"/>
    <s v="Door Locked (NC_DL)"/>
    <s v="Nc"/>
    <d v="2026-07-03T00:00:00"/>
    <m/>
    <m/>
    <m/>
    <m/>
    <m/>
    <n v="-539"/>
    <n v="3709"/>
  </r>
  <r>
    <n v="465932490"/>
    <s v="SHUBHANGI RAHUL SONWANE"/>
    <m/>
    <x v="2"/>
    <m/>
    <m/>
    <m/>
    <m/>
    <n v="2198"/>
    <n v="2841"/>
    <n v="-3569"/>
    <n v="5039"/>
    <x v="2"/>
    <x v="1"/>
    <x v="1"/>
    <x v="9"/>
    <n v="2798"/>
    <n v="184"/>
    <n v="0"/>
    <n v="1948.37"/>
    <s v="FLOW"/>
    <n v="7.5744860556906102E-3"/>
    <n v="1.077941952848954E-3"/>
    <x v="0"/>
    <s v="PTP"/>
    <s v="PTP"/>
    <s v="PTP"/>
    <m/>
    <n v="20"/>
    <s v="CAVA"/>
    <m/>
    <s v="-"/>
    <m/>
    <s v="SHIRUR"/>
    <m/>
    <m/>
    <m/>
    <n v="2841"/>
    <n v="2798"/>
    <n v="117"/>
    <n v="146"/>
    <s v="FLOW"/>
    <m/>
    <m/>
    <m/>
    <m/>
    <s v="NPA"/>
    <s v="MH12WV1577"/>
    <s v="HONDA SHINE DRUM BSVI"/>
    <d v="2025-04-16T00:00:00"/>
    <n v="12"/>
    <x v="0"/>
    <x v="0"/>
    <m/>
    <m/>
    <m/>
    <m/>
    <m/>
    <m/>
    <m/>
    <m/>
    <m/>
    <m/>
    <n v="1"/>
    <m/>
    <m/>
    <m/>
    <m/>
    <m/>
    <m/>
    <m/>
    <m/>
    <m/>
    <m/>
    <m/>
    <m/>
    <m/>
    <m/>
    <m/>
    <m/>
    <m/>
    <m/>
    <m/>
    <m/>
    <m/>
    <m/>
    <m/>
    <m/>
    <m/>
    <m/>
    <m/>
    <m/>
    <m/>
    <m/>
    <m/>
    <m/>
    <m/>
    <m/>
    <m/>
    <m/>
    <m/>
    <m/>
    <m/>
    <m/>
    <m/>
    <m/>
    <m/>
    <m/>
    <m/>
    <m/>
    <m/>
    <m/>
    <m/>
    <m/>
    <m/>
    <m/>
    <m/>
    <m/>
    <m/>
    <m/>
    <m/>
    <m/>
    <m/>
    <m/>
    <m/>
    <m/>
    <m/>
    <m/>
    <m/>
    <m/>
    <m/>
    <m/>
    <m/>
    <m/>
    <m/>
    <m/>
    <m/>
    <m/>
    <m/>
    <m/>
    <m/>
    <m/>
    <m/>
    <m/>
    <m/>
    <m/>
    <m/>
    <x v="0"/>
    <x v="0"/>
    <s v="ZBHT0024"/>
    <s v="kPgMMd_LbN7"/>
    <s v="Allocated"/>
    <s v="Left Message (LMCB)"/>
    <s v="Meet husband "/>
    <d v="2026-07-04T00:00:00"/>
    <m/>
    <m/>
    <m/>
    <m/>
    <m/>
    <n v="-3569"/>
    <n v="5039"/>
  </r>
  <r>
    <n v="458457415"/>
    <s v="MANJIT RAMBACHCHAN SAHANI"/>
    <m/>
    <x v="2"/>
    <m/>
    <m/>
    <m/>
    <m/>
    <n v="2403"/>
    <n v="2403"/>
    <n v="2489"/>
    <n v="4806"/>
    <x v="1"/>
    <x v="1"/>
    <x v="1"/>
    <x v="8"/>
    <n v="2359.13"/>
    <n v="86"/>
    <n v="0"/>
    <n v="450"/>
    <s v="-"/>
    <n v="1.1741871056374699E-2"/>
    <n v="4.3863366586428224E-4"/>
    <x v="1"/>
    <s v="KIV"/>
    <s v="-"/>
    <s v="KIV"/>
    <m/>
    <m/>
    <m/>
    <m/>
    <s v="-"/>
    <m/>
    <s v="MAVAL"/>
    <m/>
    <m/>
    <m/>
    <n v="2403"/>
    <n v="2359.13"/>
    <n v="57"/>
    <n v="86"/>
    <s v="FLOW"/>
    <m/>
    <m/>
    <m/>
    <m/>
    <s v="REGULAR"/>
    <s v="MH14KC7671"/>
    <s v="TVS XL 100 COM ITS"/>
    <d v="2023-06-08T00:00:00"/>
    <n v="36"/>
    <x v="0"/>
    <x v="1"/>
    <m/>
    <m/>
    <m/>
    <m/>
    <m/>
    <m/>
    <m/>
    <m/>
    <m/>
    <m/>
    <m/>
    <m/>
    <m/>
    <m/>
    <m/>
    <m/>
    <m/>
    <m/>
    <m/>
    <m/>
    <m/>
    <m/>
    <m/>
    <m/>
    <m/>
    <m/>
    <m/>
    <m/>
    <m/>
    <m/>
    <m/>
    <m/>
    <m/>
    <m/>
    <m/>
    <m/>
    <m/>
    <m/>
    <m/>
    <m/>
    <m/>
    <m/>
    <m/>
    <m/>
    <m/>
    <m/>
    <m/>
    <m/>
    <m/>
    <m/>
    <m/>
    <m/>
    <m/>
    <m/>
    <m/>
    <m/>
    <m/>
    <m/>
    <m/>
    <m/>
    <m/>
    <m/>
    <m/>
    <m/>
    <m/>
    <m/>
    <m/>
    <m/>
    <m/>
    <m/>
    <m/>
    <m/>
    <m/>
    <m/>
    <m/>
    <m/>
    <m/>
    <m/>
    <m/>
    <m/>
    <m/>
    <m/>
    <m/>
    <m/>
    <m/>
    <m/>
    <m/>
    <m/>
    <m/>
    <m/>
    <m/>
    <m/>
    <m/>
    <m/>
    <x v="5"/>
    <x v="1"/>
    <s v="ZBHT0013"/>
    <s v="k6ZoSLl_97"/>
    <s v="Allocated"/>
    <e v="#N/A"/>
    <e v="#N/A"/>
    <e v="#N/A"/>
    <m/>
    <m/>
    <m/>
    <s v="VYMO"/>
    <m/>
    <n v="2489"/>
    <n v="4806"/>
  </r>
  <r>
    <n v="140583201"/>
    <s v="POOJA AKSHAY MHETRE"/>
    <s v="ONLINE"/>
    <x v="18"/>
    <n v="2650"/>
    <m/>
    <m/>
    <m/>
    <n v="3495"/>
    <n v="2258"/>
    <n v="2612"/>
    <n v="3103"/>
    <x v="3"/>
    <x v="2"/>
    <x v="0"/>
    <x v="15"/>
    <n v="2258"/>
    <n v="354"/>
    <n v="0"/>
    <n v="6300"/>
    <s v="03.06.26"/>
    <n v="0.17060823573857198"/>
    <n v="7.2317638000637149E-4"/>
    <x v="2"/>
    <s v="PAID"/>
    <s v="PAID"/>
    <s v="PAID"/>
    <m/>
    <m/>
    <m/>
    <m/>
    <s v="-"/>
    <m/>
    <s v="PIMPARI"/>
    <m/>
    <m/>
    <m/>
    <n v="2258"/>
    <n v="2258"/>
    <n v="86"/>
    <n v="24"/>
    <s v="STABLE"/>
    <m/>
    <m/>
    <m/>
    <m/>
    <s v="REGULAR"/>
    <s v="MH14KT6733"/>
    <s v="ACCESS SPL ED DISC CBS BT BSVI"/>
    <d v="2023-04-11T00:00:00"/>
    <n v="36"/>
    <x v="0"/>
    <x v="0"/>
    <m/>
    <n v="1"/>
    <m/>
    <m/>
    <m/>
    <m/>
    <m/>
    <m/>
    <m/>
    <m/>
    <m/>
    <m/>
    <m/>
    <m/>
    <m/>
    <m/>
    <m/>
    <m/>
    <m/>
    <m/>
    <m/>
    <m/>
    <m/>
    <m/>
    <m/>
    <m/>
    <m/>
    <m/>
    <m/>
    <m/>
    <m/>
    <m/>
    <m/>
    <m/>
    <m/>
    <m/>
    <m/>
    <m/>
    <m/>
    <m/>
    <m/>
    <m/>
    <m/>
    <n v="1"/>
    <m/>
    <m/>
    <m/>
    <m/>
    <m/>
    <m/>
    <m/>
    <m/>
    <m/>
    <m/>
    <m/>
    <m/>
    <m/>
    <m/>
    <m/>
    <m/>
    <m/>
    <m/>
    <m/>
    <m/>
    <m/>
    <m/>
    <m/>
    <m/>
    <m/>
    <m/>
    <m/>
    <m/>
    <m/>
    <m/>
    <m/>
    <m/>
    <m/>
    <m/>
    <m/>
    <m/>
    <m/>
    <m/>
    <m/>
    <m/>
    <m/>
    <m/>
    <m/>
    <m/>
    <m/>
    <m/>
    <m/>
    <m/>
    <m/>
    <m/>
    <x v="3"/>
    <x v="0"/>
    <s v="ZBHT0015"/>
    <e v="#N/A"/>
    <s v="Allocated"/>
    <s v="Promise To Pay (PTP)"/>
    <s v="Visited at customer residence address. Customer not meet at home discus about due amount with customer husband. Customer husband promise to pay emi after 1/2 days. Vehicle with husband."/>
    <d v="2026-07-03T00:00:00"/>
    <m/>
    <m/>
    <m/>
    <m/>
    <m/>
    <n v="2612"/>
    <n v="5753"/>
  </r>
  <r>
    <n v="453528907"/>
    <s v="PARTHA SARATHI SWAIN"/>
    <m/>
    <x v="2"/>
    <m/>
    <m/>
    <m/>
    <m/>
    <n v="2284"/>
    <n v="2284"/>
    <n v="2307"/>
    <n v="4568"/>
    <x v="0"/>
    <x v="1"/>
    <x v="1"/>
    <x v="13"/>
    <n v="2247"/>
    <n v="23"/>
    <n v="0"/>
    <n v="4481"/>
    <s v="-"/>
    <n v="1.9364395725758204E-3"/>
    <n v="1.1834883634794432E-4"/>
    <x v="1"/>
    <s v="NC"/>
    <s v="-"/>
    <s v="NC"/>
    <s v="Shifted"/>
    <m/>
    <s v="CNAVNA"/>
    <m/>
    <s v="-"/>
    <m/>
    <s v="AMBEGAON BK"/>
    <m/>
    <m/>
    <m/>
    <n v="2284"/>
    <n v="2247"/>
    <n v="26"/>
    <n v="55"/>
    <s v="FLOW"/>
    <m/>
    <m/>
    <m/>
    <m/>
    <s v="NPA"/>
    <s v="MH12UH7279"/>
    <s v="TVS JUPITER 125 DISC"/>
    <d v="2022-05-28T00:00:00"/>
    <n v="48"/>
    <x v="0"/>
    <x v="1"/>
    <m/>
    <m/>
    <m/>
    <m/>
    <m/>
    <m/>
    <m/>
    <m/>
    <m/>
    <m/>
    <m/>
    <m/>
    <m/>
    <m/>
    <m/>
    <m/>
    <n v="1"/>
    <m/>
    <m/>
    <m/>
    <m/>
    <m/>
    <m/>
    <m/>
    <m/>
    <m/>
    <m/>
    <m/>
    <m/>
    <m/>
    <m/>
    <m/>
    <m/>
    <m/>
    <m/>
    <m/>
    <m/>
    <m/>
    <m/>
    <m/>
    <m/>
    <m/>
    <m/>
    <m/>
    <m/>
    <m/>
    <m/>
    <m/>
    <m/>
    <m/>
    <m/>
    <m/>
    <m/>
    <m/>
    <m/>
    <m/>
    <m/>
    <m/>
    <m/>
    <m/>
    <m/>
    <m/>
    <m/>
    <m/>
    <m/>
    <m/>
    <m/>
    <m/>
    <m/>
    <m/>
    <m/>
    <m/>
    <m/>
    <m/>
    <m/>
    <m/>
    <m/>
    <m/>
    <m/>
    <m/>
    <m/>
    <m/>
    <m/>
    <m/>
    <m/>
    <m/>
    <m/>
    <m/>
    <m/>
    <m/>
    <m/>
    <m/>
    <m/>
    <m/>
    <x v="0"/>
    <x v="0"/>
    <s v="DUWT0031"/>
    <s v="BPaGkG4GXOJ7"/>
    <s v="Allocated"/>
    <s v="Door Locked (NC_DL)"/>
    <s v="Customer house is door locked "/>
    <d v="2026-07-06T00:00:00"/>
    <m/>
    <m/>
    <m/>
    <m/>
    <m/>
    <n v="2307"/>
    <n v="4568"/>
  </r>
  <r>
    <n v="136642359"/>
    <s v="MAHENDRA  SINGH"/>
    <s v="ONLINE"/>
    <x v="24"/>
    <n v="7553"/>
    <m/>
    <m/>
    <s v="BANK RB 08"/>
    <n v="2559"/>
    <n v="2155"/>
    <n v="2608"/>
    <n v="-2839"/>
    <x v="5"/>
    <x v="2"/>
    <x v="0"/>
    <x v="15"/>
    <n v="2155"/>
    <n v="453"/>
    <n v="0"/>
    <n v="4942"/>
    <s v="-"/>
    <n v="5.4914392157562268E-2"/>
    <n v="9.4195557416679122E-4"/>
    <x v="2"/>
    <s v="PAID"/>
    <s v="-"/>
    <s v="PAID"/>
    <m/>
    <m/>
    <m/>
    <m/>
    <s v="-"/>
    <m/>
    <s v="KALEWADI"/>
    <m/>
    <m/>
    <m/>
    <n v="2155"/>
    <n v="2155"/>
    <n v="176"/>
    <n v="0"/>
    <s v="RB"/>
    <m/>
    <m/>
    <m/>
    <m/>
    <s v="NPA"/>
    <m/>
    <s v="HF DELUXE BS6 I3S DRUM SELF CAST"/>
    <d v="2022-12-22T00:00:00"/>
    <n v="36"/>
    <x v="0"/>
    <x v="0"/>
    <m/>
    <m/>
    <m/>
    <m/>
    <m/>
    <m/>
    <m/>
    <m/>
    <m/>
    <m/>
    <n v="1"/>
    <m/>
    <m/>
    <m/>
    <m/>
    <m/>
    <m/>
    <m/>
    <m/>
    <m/>
    <m/>
    <m/>
    <m/>
    <m/>
    <m/>
    <m/>
    <m/>
    <m/>
    <m/>
    <m/>
    <m/>
    <m/>
    <m/>
    <m/>
    <m/>
    <m/>
    <m/>
    <m/>
    <m/>
    <m/>
    <m/>
    <m/>
    <m/>
    <m/>
    <m/>
    <m/>
    <m/>
    <m/>
    <m/>
    <m/>
    <m/>
    <m/>
    <m/>
    <m/>
    <m/>
    <m/>
    <m/>
    <m/>
    <m/>
    <m/>
    <m/>
    <m/>
    <m/>
    <m/>
    <m/>
    <m/>
    <m/>
    <m/>
    <m/>
    <m/>
    <m/>
    <m/>
    <m/>
    <m/>
    <m/>
    <m/>
    <m/>
    <m/>
    <m/>
    <m/>
    <m/>
    <m/>
    <m/>
    <m/>
    <m/>
    <m/>
    <m/>
    <m/>
    <m/>
    <m/>
    <m/>
    <m/>
    <m/>
    <m/>
    <x v="0"/>
    <x v="0"/>
    <s v="DUWT0030"/>
    <s v="BPdwkuWG-c"/>
    <s v="Allocated"/>
    <s v="Shifted (NC_SFTD)"/>
    <s v="Visited at customer residence address. Customer is shiffted other place long time many people sd. Vehicle with him."/>
    <d v="2026-07-04T00:00:00"/>
    <m/>
    <m/>
    <m/>
    <m/>
    <m/>
    <n v="2608"/>
    <n v="4714"/>
  </r>
  <r>
    <n v="462216543"/>
    <s v="GULFAM"/>
    <m/>
    <x v="2"/>
    <m/>
    <m/>
    <m/>
    <m/>
    <n v="4121"/>
    <n v="2011"/>
    <n v="2526"/>
    <n v="6132"/>
    <x v="2"/>
    <x v="1"/>
    <x v="1"/>
    <x v="0"/>
    <n v="2011"/>
    <n v="515"/>
    <n v="0"/>
    <n v="1769"/>
    <s v="FLOW"/>
    <n v="6.7686804304355691E-3"/>
    <n v="7.7474670020702169E-4"/>
    <x v="1"/>
    <s v="NC"/>
    <s v="NC"/>
    <s v="NC"/>
    <s v="Shifted"/>
    <m/>
    <s v="CNAVNA"/>
    <m/>
    <s v="-"/>
    <m/>
    <s v="THERGAON"/>
    <m/>
    <m/>
    <m/>
    <n v="2011"/>
    <n v="2011"/>
    <n v="118"/>
    <n v="147"/>
    <s v="FLOW"/>
    <m/>
    <m/>
    <m/>
    <m/>
    <s v="NPA"/>
    <s v="MH14LK8042"/>
    <s v="SPLENDOR PLUS I3S XTEC"/>
    <d v="2024-03-13T00:00:00"/>
    <n v="24"/>
    <x v="0"/>
    <x v="0"/>
    <m/>
    <m/>
    <m/>
    <m/>
    <m/>
    <m/>
    <m/>
    <n v="1"/>
    <m/>
    <m/>
    <m/>
    <m/>
    <m/>
    <m/>
    <m/>
    <m/>
    <m/>
    <m/>
    <m/>
    <m/>
    <m/>
    <m/>
    <m/>
    <m/>
    <m/>
    <m/>
    <m/>
    <m/>
    <m/>
    <m/>
    <m/>
    <m/>
    <m/>
    <m/>
    <m/>
    <m/>
    <m/>
    <m/>
    <m/>
    <m/>
    <m/>
    <m/>
    <m/>
    <m/>
    <m/>
    <m/>
    <m/>
    <m/>
    <m/>
    <m/>
    <m/>
    <m/>
    <m/>
    <m/>
    <m/>
    <m/>
    <m/>
    <m/>
    <m/>
    <m/>
    <m/>
    <m/>
    <m/>
    <m/>
    <m/>
    <m/>
    <m/>
    <m/>
    <m/>
    <m/>
    <m/>
    <m/>
    <m/>
    <m/>
    <m/>
    <m/>
    <m/>
    <m/>
    <m/>
    <m/>
    <m/>
    <m/>
    <m/>
    <m/>
    <m/>
    <m/>
    <m/>
    <m/>
    <m/>
    <m/>
    <m/>
    <m/>
    <m/>
    <m/>
    <x v="0"/>
    <x v="0"/>
    <s v="ZBHT0011"/>
    <s v="APGX7f4Iu7"/>
    <s v="Allocated"/>
    <s v="Shifted (NC_SFTD)"/>
    <s v="Visit cm residence address cm shifted for a long time "/>
    <d v="2026-07-03T00:00:00"/>
    <m/>
    <m/>
    <m/>
    <m/>
    <m/>
    <n v="2526"/>
    <n v="6132"/>
  </r>
  <r>
    <n v="463259758"/>
    <s v="ARIFA MIRASAHAB SHAIKH"/>
    <s v="ONLINE"/>
    <x v="23"/>
    <n v="2955"/>
    <m/>
    <m/>
    <m/>
    <n v="2467"/>
    <n v="1942"/>
    <n v="1983"/>
    <n v="1454"/>
    <x v="0"/>
    <x v="2"/>
    <x v="0"/>
    <x v="6"/>
    <n v="1942"/>
    <n v="41"/>
    <n v="0"/>
    <n v="900"/>
    <s v="08.06.26"/>
    <n v="1.3245577856067497E-3"/>
    <n v="1.0228457507241116E-4"/>
    <x v="2"/>
    <s v="PAID"/>
    <s v="PAID"/>
    <s v="PAID"/>
    <m/>
    <m/>
    <m/>
    <m/>
    <s v="-"/>
    <m/>
    <s v="TADIWALA ROAD"/>
    <m/>
    <m/>
    <m/>
    <n v="1942"/>
    <n v="1942"/>
    <n v="25"/>
    <n v="0"/>
    <s v="RB"/>
    <m/>
    <m/>
    <m/>
    <m/>
    <s v="NPA"/>
    <s v="MH12UR3151"/>
    <s v="HONDA ACTIVA 6G DLX BS VI"/>
    <d v="2024-06-20T00:00:00"/>
    <n v="24"/>
    <x v="0"/>
    <x v="1"/>
    <m/>
    <m/>
    <m/>
    <m/>
    <m/>
    <m/>
    <m/>
    <n v="1"/>
    <m/>
    <m/>
    <m/>
    <m/>
    <m/>
    <m/>
    <m/>
    <m/>
    <m/>
    <m/>
    <m/>
    <m/>
    <m/>
    <m/>
    <m/>
    <m/>
    <m/>
    <m/>
    <m/>
    <m/>
    <m/>
    <m/>
    <m/>
    <m/>
    <m/>
    <m/>
    <m/>
    <m/>
    <m/>
    <m/>
    <m/>
    <m/>
    <m/>
    <m/>
    <m/>
    <m/>
    <m/>
    <m/>
    <m/>
    <m/>
    <m/>
    <m/>
    <m/>
    <m/>
    <m/>
    <m/>
    <m/>
    <m/>
    <m/>
    <m/>
    <m/>
    <m/>
    <m/>
    <m/>
    <m/>
    <m/>
    <m/>
    <m/>
    <m/>
    <m/>
    <m/>
    <m/>
    <m/>
    <m/>
    <m/>
    <m/>
    <m/>
    <m/>
    <m/>
    <m/>
    <m/>
    <m/>
    <m/>
    <m/>
    <m/>
    <m/>
    <m/>
    <m/>
    <m/>
    <m/>
    <m/>
    <m/>
    <m/>
    <m/>
    <m/>
    <m/>
    <x v="0"/>
    <x v="0"/>
    <s v="ZBHT0012"/>
    <s v="B2-TVeZF657"/>
    <s v="Allocated"/>
    <s v="Left Message (LMCB)"/>
    <s v="Lm"/>
    <d v="2026-07-03T00:00:00"/>
    <m/>
    <m/>
    <m/>
    <m/>
    <m/>
    <n v="1983"/>
    <n v="4409"/>
  </r>
  <r>
    <n v="458035947"/>
    <s v="BAPU KISAN BHUJBAL"/>
    <m/>
    <x v="2"/>
    <m/>
    <m/>
    <m/>
    <m/>
    <n v="3169"/>
    <n v="1847"/>
    <n v="1977"/>
    <n v="5016"/>
    <x v="1"/>
    <x v="1"/>
    <x v="1"/>
    <x v="9"/>
    <n v="1847"/>
    <n v="130"/>
    <n v="0"/>
    <n v="6300"/>
    <s v="FLOW"/>
    <n v="2.8034337585941486E-3"/>
    <n v="3.4341319929437092E-4"/>
    <x v="1"/>
    <s v="BPTP"/>
    <s v="BPTP"/>
    <s v="BPTP"/>
    <m/>
    <m/>
    <s v="CAVA"/>
    <m/>
    <s v="-"/>
    <m/>
    <s v="SHIRUR"/>
    <m/>
    <m/>
    <m/>
    <n v="1847"/>
    <n v="1847"/>
    <n v="57"/>
    <n v="86"/>
    <s v="FLOW"/>
    <m/>
    <m/>
    <m/>
    <m/>
    <s v="NPA"/>
    <m/>
    <s v="HF DELUXE DRUM SELF CAST ALL BLACK"/>
    <d v="2023-05-09T00:00:00"/>
    <n v="36"/>
    <x v="0"/>
    <x v="0"/>
    <m/>
    <m/>
    <m/>
    <m/>
    <m/>
    <m/>
    <m/>
    <m/>
    <m/>
    <m/>
    <n v="1"/>
    <m/>
    <m/>
    <m/>
    <m/>
    <m/>
    <m/>
    <m/>
    <m/>
    <m/>
    <m/>
    <m/>
    <m/>
    <m/>
    <m/>
    <m/>
    <m/>
    <m/>
    <m/>
    <m/>
    <m/>
    <m/>
    <m/>
    <m/>
    <m/>
    <m/>
    <m/>
    <m/>
    <m/>
    <m/>
    <m/>
    <m/>
    <m/>
    <m/>
    <m/>
    <m/>
    <m/>
    <m/>
    <m/>
    <m/>
    <m/>
    <m/>
    <m/>
    <m/>
    <m/>
    <m/>
    <m/>
    <m/>
    <m/>
    <m/>
    <m/>
    <m/>
    <m/>
    <m/>
    <m/>
    <m/>
    <m/>
    <m/>
    <m/>
    <m/>
    <m/>
    <m/>
    <m/>
    <m/>
    <m/>
    <m/>
    <m/>
    <m/>
    <m/>
    <m/>
    <m/>
    <m/>
    <m/>
    <m/>
    <m/>
    <m/>
    <m/>
    <m/>
    <m/>
    <m/>
    <m/>
    <m/>
    <m/>
    <m/>
    <x v="0"/>
    <x v="0"/>
    <s v="ZBHT0024"/>
    <s v="GoAGkH7z_Ng7"/>
    <s v="Allocated"/>
    <s v="Door Locked (NC_DL)"/>
    <s v="Door lock "/>
    <d v="2026-07-04T00:00:00"/>
    <m/>
    <m/>
    <m/>
    <m/>
    <m/>
    <n v="1977"/>
    <n v="5016"/>
  </r>
  <r>
    <n v="462905638"/>
    <s v="PRAMOD SHASHIKANT DOKE"/>
    <m/>
    <x v="2"/>
    <m/>
    <m/>
    <m/>
    <m/>
    <n v="1420"/>
    <n v="1767"/>
    <n v="-945"/>
    <n v="3187"/>
    <x v="3"/>
    <x v="1"/>
    <x v="1"/>
    <x v="10"/>
    <n v="1738"/>
    <n v="128"/>
    <n v="0"/>
    <n v="5234"/>
    <s v="FLOW"/>
    <n v="1.3645606789827821E-2"/>
    <n v="5.5663443244068805E-4"/>
    <x v="1"/>
    <s v="BPTP"/>
    <s v="BPTP"/>
    <s v="BPTP"/>
    <s v="Financail problem"/>
    <m/>
    <s v="CAVA"/>
    <m/>
    <s v="-"/>
    <m/>
    <s v="OTUR"/>
    <m/>
    <m/>
    <m/>
    <n v="1767"/>
    <n v="1738"/>
    <n v="86"/>
    <n v="115"/>
    <s v="FLOW"/>
    <m/>
    <m/>
    <m/>
    <m/>
    <s v="REGULAR"/>
    <s v="MH14KH7216"/>
    <s v="HONDA ACTIVA 6G DLX BS VI"/>
    <d v="2024-05-15T00:00:00"/>
    <n v="24"/>
    <x v="0"/>
    <x v="0"/>
    <m/>
    <m/>
    <m/>
    <m/>
    <m/>
    <m/>
    <m/>
    <m/>
    <m/>
    <m/>
    <m/>
    <m/>
    <m/>
    <m/>
    <m/>
    <m/>
    <n v="1"/>
    <m/>
    <m/>
    <m/>
    <m/>
    <m/>
    <m/>
    <m/>
    <m/>
    <m/>
    <m/>
    <m/>
    <m/>
    <m/>
    <m/>
    <m/>
    <m/>
    <m/>
    <m/>
    <m/>
    <m/>
    <m/>
    <m/>
    <m/>
    <m/>
    <m/>
    <m/>
    <m/>
    <m/>
    <m/>
    <m/>
    <m/>
    <m/>
    <m/>
    <m/>
    <m/>
    <m/>
    <m/>
    <m/>
    <m/>
    <m/>
    <m/>
    <m/>
    <m/>
    <m/>
    <m/>
    <m/>
    <m/>
    <m/>
    <m/>
    <m/>
    <m/>
    <m/>
    <m/>
    <m/>
    <m/>
    <m/>
    <m/>
    <m/>
    <m/>
    <m/>
    <m/>
    <m/>
    <m/>
    <m/>
    <m/>
    <m/>
    <m/>
    <m/>
    <m/>
    <m/>
    <m/>
    <m/>
    <m/>
    <m/>
    <m/>
    <m/>
    <m/>
    <x v="0"/>
    <x v="0"/>
    <s v="ZBHT0021"/>
    <s v="k2lNLBj_NM7"/>
    <s v="Allocated"/>
    <s v="Left Message (LMCB)"/>
    <s v="Lmcb father "/>
    <d v="2026-07-06T00:00:00"/>
    <m/>
    <m/>
    <m/>
    <m/>
    <m/>
    <n v="-945"/>
    <n v="3187"/>
  </r>
  <r>
    <n v="139863935"/>
    <s v="PRAVIN BALU AUTI"/>
    <m/>
    <x v="2"/>
    <m/>
    <m/>
    <m/>
    <m/>
    <n v="3047"/>
    <n v="1456"/>
    <n v="2092"/>
    <n v="4503"/>
    <x v="2"/>
    <x v="1"/>
    <x v="1"/>
    <x v="10"/>
    <n v="1456"/>
    <n v="636"/>
    <n v="0"/>
    <n v="4508"/>
    <s v="23.06.26"/>
    <n v="0.32938121124511077"/>
    <n v="5.6093048011010625E-4"/>
    <x v="1"/>
    <s v="BPTP"/>
    <s v="NC"/>
    <s v="BPTP"/>
    <m/>
    <n v="26"/>
    <s v="CAVNA"/>
    <m/>
    <s v="-"/>
    <m/>
    <s v="JUNNAR"/>
    <m/>
    <m/>
    <m/>
    <n v="1456"/>
    <n v="1456"/>
    <n v="118"/>
    <n v="147"/>
    <s v="FLOW"/>
    <m/>
    <m/>
    <m/>
    <m/>
    <s v="NPA"/>
    <s v="MH14KR8415"/>
    <s v="HF DELUXE DRS C I3S FI"/>
    <d v="2023-03-13T00:00:00"/>
    <n v="36"/>
    <x v="0"/>
    <x v="0"/>
    <m/>
    <m/>
    <m/>
    <m/>
    <m/>
    <m/>
    <m/>
    <n v="1"/>
    <m/>
    <m/>
    <m/>
    <m/>
    <m/>
    <m/>
    <m/>
    <m/>
    <m/>
    <m/>
    <m/>
    <m/>
    <m/>
    <m/>
    <m/>
    <m/>
    <m/>
    <m/>
    <m/>
    <m/>
    <m/>
    <m/>
    <m/>
    <m/>
    <m/>
    <m/>
    <m/>
    <m/>
    <m/>
    <m/>
    <m/>
    <m/>
    <m/>
    <m/>
    <m/>
    <m/>
    <m/>
    <m/>
    <m/>
    <m/>
    <m/>
    <m/>
    <m/>
    <m/>
    <m/>
    <m/>
    <m/>
    <m/>
    <m/>
    <m/>
    <m/>
    <m/>
    <m/>
    <m/>
    <m/>
    <m/>
    <m/>
    <m/>
    <m/>
    <m/>
    <m/>
    <m/>
    <m/>
    <m/>
    <m/>
    <m/>
    <m/>
    <m/>
    <m/>
    <m/>
    <m/>
    <m/>
    <m/>
    <m/>
    <m/>
    <m/>
    <m/>
    <m/>
    <m/>
    <m/>
    <m/>
    <m/>
    <m/>
    <m/>
    <m/>
    <m/>
    <x v="0"/>
    <x v="0"/>
    <s v="ZBHT0021"/>
    <s v="B6Mk7fNO93"/>
    <s v="Allocated"/>
    <s v="Promise To Pay (PTP)"/>
    <s v="Ptp"/>
    <d v="2026-07-22T00:00:00"/>
    <m/>
    <m/>
    <m/>
    <m/>
    <m/>
    <n v="2092"/>
    <n v="4503"/>
  </r>
  <r>
    <n v="138395859"/>
    <s v="RUTVIK SUNIL SHELKE"/>
    <s v="COLLECT"/>
    <x v="14"/>
    <n v="3600"/>
    <m/>
    <m/>
    <m/>
    <n v="3573"/>
    <n v="1344"/>
    <n v="2299"/>
    <n v="1317"/>
    <x v="4"/>
    <x v="2"/>
    <x v="0"/>
    <x v="10"/>
    <n v="1344"/>
    <n v="955"/>
    <n v="0"/>
    <n v="5400"/>
    <s v="20.06.26"/>
    <n v="3.9473104542050311E-3"/>
    <n v="6.0077718575099893E-4"/>
    <x v="0"/>
    <s v="PAID"/>
    <s v="PTP"/>
    <s v="PTP"/>
    <m/>
    <n v="25"/>
    <s v="CAVA"/>
    <m/>
    <s v="-"/>
    <m/>
    <s v="JUNNAR"/>
    <m/>
    <m/>
    <m/>
    <n v="1344"/>
    <n v="1344"/>
    <n v="145"/>
    <n v="0"/>
    <s v="RB"/>
    <m/>
    <m/>
    <m/>
    <m/>
    <s v="NPA"/>
    <s v="MH14KR4203"/>
    <s v="YAMAHA FZS WITH BLUETOOTH"/>
    <d v="2023-02-16T00:00:00"/>
    <n v="36"/>
    <x v="0"/>
    <x v="0"/>
    <m/>
    <m/>
    <m/>
    <m/>
    <m/>
    <m/>
    <m/>
    <m/>
    <m/>
    <m/>
    <m/>
    <m/>
    <m/>
    <m/>
    <m/>
    <m/>
    <m/>
    <m/>
    <m/>
    <n v="1"/>
    <m/>
    <m/>
    <n v="1"/>
    <m/>
    <m/>
    <m/>
    <m/>
    <m/>
    <m/>
    <m/>
    <m/>
    <m/>
    <m/>
    <m/>
    <m/>
    <m/>
    <m/>
    <m/>
    <m/>
    <m/>
    <m/>
    <m/>
    <m/>
    <m/>
    <m/>
    <m/>
    <m/>
    <m/>
    <m/>
    <m/>
    <m/>
    <m/>
    <m/>
    <m/>
    <m/>
    <m/>
    <m/>
    <m/>
    <m/>
    <m/>
    <m/>
    <m/>
    <m/>
    <m/>
    <n v="2"/>
    <m/>
    <m/>
    <m/>
    <m/>
    <m/>
    <m/>
    <m/>
    <m/>
    <m/>
    <m/>
    <m/>
    <m/>
    <m/>
    <m/>
    <m/>
    <m/>
    <m/>
    <m/>
    <m/>
    <m/>
    <m/>
    <m/>
    <m/>
    <m/>
    <m/>
    <m/>
    <m/>
    <m/>
    <m/>
    <x v="4"/>
    <x v="0"/>
    <s v="ZBHT0021"/>
    <s v="kocBsk4lBl87"/>
    <s v="Allocated"/>
    <s v="Promise To Pay (PTP)"/>
    <s v="Ptp"/>
    <d v="2026-07-24T00:00:00"/>
    <m/>
    <m/>
    <m/>
    <m/>
    <m/>
    <n v="2299"/>
    <n v="4917"/>
  </r>
  <r>
    <n v="465414331"/>
    <s v="YOGESH SAHEBRAO WALHEKAR"/>
    <m/>
    <x v="2"/>
    <m/>
    <m/>
    <m/>
    <m/>
    <n v="3009"/>
    <n v="604"/>
    <n v="688"/>
    <n v="3613"/>
    <x v="4"/>
    <x v="1"/>
    <x v="1"/>
    <x v="6"/>
    <n v="604"/>
    <n v="84"/>
    <n v="0"/>
    <n v="4050"/>
    <s v="FLOW"/>
    <n v="2.955949742002847E-3"/>
    <n v="2.6999212812024059E-4"/>
    <x v="1"/>
    <s v="LMCB"/>
    <s v="LMCB"/>
    <s v="LMCB"/>
    <m/>
    <m/>
    <s v="C"/>
    <m/>
    <s v="ELG"/>
    <m/>
    <s v="YERWADA"/>
    <m/>
    <m/>
    <m/>
    <n v="604"/>
    <n v="604"/>
    <n v="145"/>
    <n v="174"/>
    <s v="FLOW"/>
    <m/>
    <m/>
    <m/>
    <m/>
    <s v="NPA"/>
    <s v="MH12WV0314"/>
    <s v="HONDA ACTIVA 6G DLX BS VI"/>
    <d v="2025-02-04T00:00:00"/>
    <n v="12"/>
    <x v="0"/>
    <x v="1"/>
    <m/>
    <m/>
    <m/>
    <m/>
    <m/>
    <m/>
    <m/>
    <n v="1"/>
    <m/>
    <m/>
    <m/>
    <m/>
    <m/>
    <m/>
    <m/>
    <m/>
    <m/>
    <m/>
    <m/>
    <m/>
    <m/>
    <m/>
    <m/>
    <m/>
    <m/>
    <m/>
    <m/>
    <m/>
    <m/>
    <m/>
    <m/>
    <m/>
    <m/>
    <m/>
    <m/>
    <m/>
    <m/>
    <m/>
    <m/>
    <m/>
    <m/>
    <m/>
    <m/>
    <m/>
    <m/>
    <m/>
    <m/>
    <m/>
    <m/>
    <m/>
    <m/>
    <m/>
    <m/>
    <m/>
    <m/>
    <m/>
    <m/>
    <m/>
    <m/>
    <m/>
    <m/>
    <m/>
    <m/>
    <m/>
    <m/>
    <m/>
    <m/>
    <m/>
    <m/>
    <m/>
    <m/>
    <m/>
    <m/>
    <m/>
    <m/>
    <m/>
    <m/>
    <m/>
    <m/>
    <m/>
    <m/>
    <m/>
    <m/>
    <m/>
    <m/>
    <m/>
    <m/>
    <m/>
    <m/>
    <m/>
    <m/>
    <m/>
    <m/>
    <m/>
    <x v="0"/>
    <x v="0"/>
    <s v="ZBHT0012"/>
    <s v="G23A2kFC4OM7"/>
    <s v="Allocated"/>
    <s v="Left Message (LMCB)"/>
    <s v="Lm"/>
    <d v="2026-07-03T00:00:00"/>
    <m/>
    <m/>
    <m/>
    <m/>
    <m/>
    <n v="688"/>
    <n v="3613"/>
  </r>
  <r>
    <n v="460501590"/>
    <s v="SAGAR BHANUDAS BELE"/>
    <m/>
    <x v="2"/>
    <m/>
    <m/>
    <m/>
    <s v="BANK STABLE 08"/>
    <n v="3837"/>
    <n v="429"/>
    <n v="545"/>
    <n v="4266"/>
    <x v="1"/>
    <x v="2"/>
    <x v="1"/>
    <x v="1"/>
    <n v="429"/>
    <n v="116"/>
    <n v="0"/>
    <n v="6010.27"/>
    <s v="STABLE"/>
    <n v="1.3237063778580024E-2"/>
    <n v="7.976408364769091E-5"/>
    <x v="2"/>
    <s v="PAID"/>
    <s v="PAID"/>
    <s v="PAID"/>
    <m/>
    <m/>
    <m/>
    <m/>
    <s v="-"/>
    <m/>
    <s v="GHODEGAON"/>
    <m/>
    <m/>
    <m/>
    <n v="429"/>
    <n v="429"/>
    <n v="57"/>
    <n v="0"/>
    <s v="RB"/>
    <m/>
    <m/>
    <m/>
    <m/>
    <s v="REGULAR"/>
    <m/>
    <s v="PASSION PLUS I3S DRS CAST"/>
    <d v="2023-11-06T00:00:00"/>
    <n v="30"/>
    <x v="0"/>
    <x v="1"/>
    <m/>
    <m/>
    <m/>
    <m/>
    <m/>
    <m/>
    <m/>
    <m/>
    <m/>
    <m/>
    <m/>
    <m/>
    <m/>
    <m/>
    <m/>
    <m/>
    <m/>
    <m/>
    <m/>
    <n v="1"/>
    <m/>
    <m/>
    <n v="1"/>
    <m/>
    <m/>
    <m/>
    <m/>
    <m/>
    <m/>
    <m/>
    <m/>
    <m/>
    <m/>
    <m/>
    <m/>
    <m/>
    <m/>
    <m/>
    <m/>
    <m/>
    <m/>
    <m/>
    <m/>
    <m/>
    <m/>
    <m/>
    <m/>
    <m/>
    <m/>
    <m/>
    <m/>
    <m/>
    <m/>
    <m/>
    <m/>
    <m/>
    <m/>
    <m/>
    <m/>
    <m/>
    <m/>
    <m/>
    <m/>
    <m/>
    <m/>
    <m/>
    <m/>
    <m/>
    <m/>
    <m/>
    <m/>
    <m/>
    <m/>
    <m/>
    <m/>
    <m/>
    <m/>
    <m/>
    <m/>
    <m/>
    <m/>
    <m/>
    <m/>
    <m/>
    <m/>
    <m/>
    <m/>
    <m/>
    <m/>
    <m/>
    <m/>
    <m/>
    <m/>
    <m/>
    <x v="3"/>
    <x v="0"/>
    <s v="DUWT0029"/>
    <s v="G2i7k2bbAb"/>
    <s v="Allocated"/>
    <s v="Door Locked (NC_DL)"/>
    <s v="Door locked "/>
    <d v="2026-07-07T00:00:00"/>
    <m/>
    <m/>
    <m/>
    <m/>
    <m/>
    <n v="545"/>
    <n v="4266"/>
  </r>
  <r>
    <n v="139918071"/>
    <s v="PRATHAMESH JAGANNATH SUPEKAR"/>
    <m/>
    <x v="2"/>
    <m/>
    <m/>
    <m/>
    <m/>
    <n v="5583"/>
    <n v="56"/>
    <n v="59"/>
    <n v="5639"/>
    <x v="3"/>
    <x v="1"/>
    <x v="1"/>
    <x v="14"/>
    <n v="56"/>
    <n v="3"/>
    <n v="0"/>
    <n v="5473"/>
    <s v="FLOW"/>
    <n v="2.7109979377051401E-4"/>
    <n v="1.7935286660919754E-5"/>
    <x v="1"/>
    <s v="NC"/>
    <s v="NC"/>
    <s v="NC"/>
    <s v="Add not found"/>
    <m/>
    <s v="CNAVNA"/>
    <m/>
    <s v="-"/>
    <m/>
    <s v="TALEGAON DABADE"/>
    <m/>
    <m/>
    <m/>
    <n v="56"/>
    <n v="56"/>
    <n v="86"/>
    <n v="115"/>
    <s v="FLOW"/>
    <m/>
    <m/>
    <m/>
    <m/>
    <s v="NPA"/>
    <s v="MH14KT3263"/>
    <s v="YAMAHA MT15"/>
    <d v="2023-03-28T00:00:00"/>
    <n v="36"/>
    <x v="0"/>
    <x v="1"/>
    <m/>
    <m/>
    <m/>
    <m/>
    <m/>
    <m/>
    <m/>
    <m/>
    <m/>
    <m/>
    <n v="1"/>
    <m/>
    <m/>
    <m/>
    <m/>
    <m/>
    <m/>
    <m/>
    <m/>
    <m/>
    <m/>
    <m/>
    <m/>
    <m/>
    <m/>
    <m/>
    <m/>
    <m/>
    <m/>
    <m/>
    <m/>
    <m/>
    <m/>
    <m/>
    <m/>
    <m/>
    <m/>
    <m/>
    <m/>
    <m/>
    <m/>
    <m/>
    <m/>
    <n v="1"/>
    <m/>
    <m/>
    <m/>
    <m/>
    <m/>
    <m/>
    <m/>
    <m/>
    <m/>
    <m/>
    <m/>
    <m/>
    <m/>
    <m/>
    <m/>
    <m/>
    <m/>
    <m/>
    <m/>
    <m/>
    <m/>
    <m/>
    <m/>
    <m/>
    <m/>
    <m/>
    <n v="1"/>
    <m/>
    <m/>
    <m/>
    <m/>
    <m/>
    <m/>
    <m/>
    <m/>
    <m/>
    <m/>
    <m/>
    <m/>
    <m/>
    <m/>
    <m/>
    <m/>
    <m/>
    <m/>
    <m/>
    <m/>
    <m/>
    <m/>
    <m/>
    <x v="1"/>
    <x v="0"/>
    <s v="DUWT0027"/>
    <s v="B6qgSr9bA1"/>
    <s v="Allocated"/>
    <s v="Address Not Found (NC_ANF)"/>
    <s v="Visited to Customers residence address but short address so can't found Customer "/>
    <d v="2026-07-04T00:00:00"/>
    <m/>
    <m/>
    <m/>
    <s v="VYMO"/>
    <m/>
    <n v="59"/>
    <n v="5639"/>
  </r>
  <r>
    <n v="463889272"/>
    <s v="DINESH MANSING RATHOD"/>
    <m/>
    <x v="2"/>
    <m/>
    <m/>
    <m/>
    <m/>
    <n v="2396"/>
    <n v="27"/>
    <n v="44"/>
    <n v="2423"/>
    <x v="2"/>
    <x v="1"/>
    <x v="1"/>
    <x v="6"/>
    <n v="27"/>
    <n v="17"/>
    <n v="0"/>
    <n v="2250"/>
    <s v="-"/>
    <n v="7.2739526276022364E-5"/>
    <n v="1.040187016687697E-5"/>
    <x v="1"/>
    <s v="NC"/>
    <s v="-"/>
    <s v="NC"/>
    <s v="Add not found"/>
    <m/>
    <m/>
    <m/>
    <s v="-"/>
    <m/>
    <s v="DHANORI"/>
    <m/>
    <m/>
    <m/>
    <n v="27"/>
    <n v="27"/>
    <n v="117"/>
    <n v="146"/>
    <s v="FLOW"/>
    <m/>
    <m/>
    <m/>
    <m/>
    <s v="NPA"/>
    <s v="MH12VH2165"/>
    <m/>
    <m/>
    <n v="0"/>
    <x v="0"/>
    <x v="1"/>
    <m/>
    <m/>
    <m/>
    <m/>
    <m/>
    <m/>
    <m/>
    <m/>
    <m/>
    <m/>
    <m/>
    <m/>
    <m/>
    <m/>
    <m/>
    <m/>
    <m/>
    <m/>
    <m/>
    <m/>
    <m/>
    <m/>
    <m/>
    <m/>
    <m/>
    <m/>
    <m/>
    <m/>
    <m/>
    <m/>
    <m/>
    <m/>
    <m/>
    <m/>
    <m/>
    <m/>
    <m/>
    <m/>
    <m/>
    <m/>
    <m/>
    <m/>
    <m/>
    <m/>
    <m/>
    <m/>
    <m/>
    <m/>
    <m/>
    <m/>
    <m/>
    <m/>
    <m/>
    <m/>
    <m/>
    <m/>
    <m/>
    <m/>
    <m/>
    <m/>
    <m/>
    <m/>
    <m/>
    <m/>
    <m/>
    <m/>
    <m/>
    <m/>
    <m/>
    <m/>
    <m/>
    <m/>
    <m/>
    <m/>
    <m/>
    <m/>
    <m/>
    <m/>
    <m/>
    <m/>
    <m/>
    <m/>
    <m/>
    <m/>
    <m/>
    <m/>
    <m/>
    <m/>
    <m/>
    <m/>
    <m/>
    <n v="1"/>
    <m/>
    <m/>
    <x v="0"/>
    <x v="0"/>
    <s v="ZBHT0012"/>
    <e v="#N/A"/>
    <s v="Allocated"/>
    <e v="#N/A"/>
    <e v="#N/A"/>
    <e v="#N/A"/>
    <m/>
    <m/>
    <m/>
    <m/>
    <m/>
    <n v="44"/>
    <n v="2423"/>
  </r>
  <r>
    <n v="457769120"/>
    <s v="SARIKA DATTATRAY TIKHOLE"/>
    <m/>
    <x v="2"/>
    <m/>
    <m/>
    <m/>
    <m/>
    <n v="3679"/>
    <n v="25"/>
    <n v="32"/>
    <n v="3704"/>
    <x v="3"/>
    <x v="1"/>
    <x v="1"/>
    <x v="13"/>
    <n v="25"/>
    <n v="7"/>
    <n v="0"/>
    <n v="5850"/>
    <s v="-"/>
    <n v="2.0086300387890562E-4"/>
    <n v="8.0068244021963189E-6"/>
    <x v="1"/>
    <s v="-"/>
    <s v="-"/>
    <s v="-"/>
    <m/>
    <m/>
    <m/>
    <m/>
    <s v="-"/>
    <m/>
    <s v="KATRAJ"/>
    <m/>
    <m/>
    <m/>
    <n v="25"/>
    <n v="25"/>
    <n v="87"/>
    <n v="116"/>
    <s v="FLOW"/>
    <m/>
    <m/>
    <m/>
    <m/>
    <s v="NPA"/>
    <s v="MH12VK6318"/>
    <s v="SUZUKI BURGMAN STREET BT BSVI"/>
    <d v="2023-04-20T00:00:00"/>
    <n v="36"/>
    <x v="0"/>
    <x v="1"/>
    <m/>
    <m/>
    <m/>
    <m/>
    <m/>
    <m/>
    <m/>
    <m/>
    <m/>
    <m/>
    <m/>
    <m/>
    <m/>
    <m/>
    <m/>
    <m/>
    <n v="1"/>
    <m/>
    <m/>
    <m/>
    <m/>
    <m/>
    <m/>
    <m/>
    <m/>
    <m/>
    <m/>
    <m/>
    <m/>
    <m/>
    <m/>
    <m/>
    <m/>
    <m/>
    <m/>
    <m/>
    <m/>
    <m/>
    <m/>
    <m/>
    <m/>
    <m/>
    <m/>
    <m/>
    <m/>
    <m/>
    <m/>
    <m/>
    <m/>
    <m/>
    <m/>
    <m/>
    <m/>
    <m/>
    <m/>
    <m/>
    <m/>
    <m/>
    <m/>
    <m/>
    <m/>
    <m/>
    <m/>
    <m/>
    <m/>
    <m/>
    <m/>
    <m/>
    <m/>
    <m/>
    <m/>
    <m/>
    <m/>
    <m/>
    <m/>
    <m/>
    <m/>
    <m/>
    <m/>
    <m/>
    <m/>
    <m/>
    <m/>
    <m/>
    <m/>
    <m/>
    <m/>
    <m/>
    <m/>
    <m/>
    <m/>
    <m/>
    <m/>
    <m/>
    <x v="0"/>
    <x v="0"/>
    <s v="DUWT0031"/>
    <s v="AoTK4kSSGb"/>
    <s v="Allocated"/>
    <s v="Address Not Found (NC_ANF)"/>
    <s v="Customer address not found "/>
    <d v="2026-07-06T00:00:00"/>
    <m/>
    <m/>
    <m/>
    <m/>
    <m/>
    <n v="32"/>
    <n v="3704"/>
  </r>
  <r>
    <n v="463886389"/>
    <s v="ULHAS SHADANAN BADHE"/>
    <m/>
    <x v="2"/>
    <m/>
    <m/>
    <m/>
    <s v="BANK RB 08"/>
    <n v="2339"/>
    <n v="15"/>
    <n v="22"/>
    <n v="2354"/>
    <x v="2"/>
    <x v="2"/>
    <x v="1"/>
    <x v="10"/>
    <n v="15"/>
    <n v="7"/>
    <n v="0"/>
    <n v="450"/>
    <s v="FLOW"/>
    <n v="3.3933503905746302E-3"/>
    <n v="5.7788167593760945E-6"/>
    <x v="2"/>
    <s v="PAID"/>
    <s v="NC"/>
    <s v="RTP"/>
    <s v="Shifted"/>
    <m/>
    <s v="CAVNA"/>
    <m/>
    <s v="-"/>
    <m/>
    <s v="JUNNAR"/>
    <m/>
    <m/>
    <m/>
    <n v="15"/>
    <n v="15"/>
    <n v="117"/>
    <n v="0"/>
    <s v="RB"/>
    <m/>
    <m/>
    <m/>
    <m/>
    <s v="NPA"/>
    <s v="MH14KC2055"/>
    <s v="OKINAWA PRAISE PRO"/>
    <d v="2024-08-29T00:00:00"/>
    <n v="18"/>
    <x v="0"/>
    <x v="0"/>
    <m/>
    <m/>
    <m/>
    <m/>
    <m/>
    <m/>
    <m/>
    <m/>
    <m/>
    <m/>
    <n v="1"/>
    <m/>
    <m/>
    <m/>
    <m/>
    <m/>
    <m/>
    <m/>
    <m/>
    <m/>
    <m/>
    <m/>
    <m/>
    <m/>
    <m/>
    <m/>
    <m/>
    <m/>
    <m/>
    <m/>
    <m/>
    <m/>
    <m/>
    <m/>
    <m/>
    <m/>
    <m/>
    <m/>
    <m/>
    <m/>
    <m/>
    <m/>
    <m/>
    <m/>
    <m/>
    <m/>
    <m/>
    <m/>
    <m/>
    <m/>
    <m/>
    <m/>
    <m/>
    <m/>
    <m/>
    <m/>
    <m/>
    <m/>
    <m/>
    <m/>
    <m/>
    <m/>
    <m/>
    <m/>
    <m/>
    <m/>
    <m/>
    <m/>
    <m/>
    <m/>
    <m/>
    <m/>
    <m/>
    <m/>
    <m/>
    <m/>
    <m/>
    <m/>
    <m/>
    <m/>
    <m/>
    <m/>
    <m/>
    <m/>
    <m/>
    <m/>
    <m/>
    <m/>
    <m/>
    <m/>
    <m/>
    <m/>
    <m/>
    <m/>
    <x v="0"/>
    <x v="0"/>
    <s v="ZBHT0021"/>
    <s v="k2Wi4Cd-oS"/>
    <s v="Allocated"/>
    <s v="Shifted (NC_SFTD)"/>
    <s v="Shifted "/>
    <d v="2026-07-04T00:00:00"/>
    <m/>
    <m/>
    <m/>
    <m/>
    <m/>
    <n v="22"/>
    <n v="2354"/>
  </r>
  <r>
    <n v="464470735"/>
    <s v="SUNITA ANIL KHANDAGALE"/>
    <m/>
    <x v="2"/>
    <m/>
    <m/>
    <m/>
    <m/>
    <n v="9458"/>
    <n v="13"/>
    <n v="27"/>
    <n v="9471"/>
    <x v="1"/>
    <x v="1"/>
    <x v="1"/>
    <x v="0"/>
    <n v="13"/>
    <n v="14"/>
    <n v="0"/>
    <n v="900"/>
    <s v="-"/>
    <n v="2.3615612812073056E-5"/>
    <n v="2.4170934438694215E-6"/>
    <x v="1"/>
    <s v="NC"/>
    <s v="-"/>
    <s v="NC"/>
    <s v="Add not found"/>
    <m/>
    <s v="CNAVNA"/>
    <m/>
    <s v="-"/>
    <m/>
    <s v="REUPEENAGAR"/>
    <m/>
    <m/>
    <m/>
    <n v="13"/>
    <n v="13"/>
    <n v="57"/>
    <n v="86"/>
    <s v="FLOW"/>
    <m/>
    <m/>
    <m/>
    <m/>
    <s v="REGULAR"/>
    <s v="MH14MB0573"/>
    <s v="PIAGGIO VESPA SXL 149 ABS"/>
    <d v="2024-10-28T00:00:00"/>
    <n v="18"/>
    <x v="0"/>
    <x v="0"/>
    <m/>
    <m/>
    <m/>
    <m/>
    <m/>
    <m/>
    <m/>
    <m/>
    <m/>
    <m/>
    <m/>
    <m/>
    <m/>
    <m/>
    <m/>
    <m/>
    <m/>
    <m/>
    <m/>
    <n v="1"/>
    <m/>
    <m/>
    <n v="1"/>
    <m/>
    <m/>
    <m/>
    <m/>
    <m/>
    <m/>
    <m/>
    <m/>
    <m/>
    <m/>
    <m/>
    <m/>
    <m/>
    <m/>
    <m/>
    <m/>
    <m/>
    <m/>
    <m/>
    <m/>
    <m/>
    <m/>
    <m/>
    <m/>
    <m/>
    <m/>
    <m/>
    <m/>
    <m/>
    <m/>
    <m/>
    <m/>
    <m/>
    <m/>
    <m/>
    <m/>
    <m/>
    <m/>
    <m/>
    <m/>
    <m/>
    <m/>
    <m/>
    <m/>
    <m/>
    <m/>
    <m/>
    <m/>
    <m/>
    <m/>
    <m/>
    <m/>
    <m/>
    <m/>
    <m/>
    <m/>
    <m/>
    <m/>
    <m/>
    <m/>
    <m/>
    <m/>
    <m/>
    <m/>
    <m/>
    <m/>
    <m/>
    <m/>
    <m/>
    <m/>
    <m/>
    <x v="3"/>
    <x v="0"/>
    <s v="ZBHT0011"/>
    <s v="G6GMNdwnXQS"/>
    <s v="Allocated"/>
    <s v="Address Not Found (NC_ANF)"/>
    <s v="Visit cm residence address cm colony not found surching for a long time "/>
    <d v="2026-07-07T00:00:00"/>
    <m/>
    <m/>
    <m/>
    <s v="VYMO"/>
    <m/>
    <n v="27"/>
    <n v="9471"/>
  </r>
  <r>
    <n v="462081623"/>
    <s v="SONALI PARMESHWAR SONAWANE"/>
    <m/>
    <x v="2"/>
    <m/>
    <m/>
    <m/>
    <m/>
    <n v="4663"/>
    <n v="11"/>
    <n v="12"/>
    <n v="4674"/>
    <x v="2"/>
    <x v="1"/>
    <x v="1"/>
    <x v="18"/>
    <n v="11"/>
    <n v="1"/>
    <n v="0"/>
    <n v="900"/>
    <s v="-"/>
    <n v="5.5922724961870866E-4"/>
    <n v="4.2377989568758028E-6"/>
    <x v="1"/>
    <s v="NC"/>
    <s v="-"/>
    <s v="NC"/>
    <s v="Add not found"/>
    <m/>
    <s v="CNAVNA"/>
    <m/>
    <s v="-"/>
    <m/>
    <s v="WAGHOLI"/>
    <m/>
    <m/>
    <m/>
    <n v="11"/>
    <n v="11"/>
    <n v="118"/>
    <n v="147"/>
    <s v="FLOW"/>
    <m/>
    <m/>
    <m/>
    <m/>
    <s v="NPA"/>
    <s v="MH12WM7658"/>
    <s v="HONDA ACTIVA DLX"/>
    <d v="2024-02-29T00:00:00"/>
    <n v="24"/>
    <x v="0"/>
    <x v="1"/>
    <m/>
    <m/>
    <m/>
    <m/>
    <m/>
    <m/>
    <m/>
    <n v="1"/>
    <m/>
    <m/>
    <m/>
    <m/>
    <m/>
    <m/>
    <m/>
    <m/>
    <m/>
    <m/>
    <m/>
    <m/>
    <m/>
    <m/>
    <m/>
    <m/>
    <m/>
    <m/>
    <m/>
    <m/>
    <m/>
    <m/>
    <m/>
    <m/>
    <m/>
    <m/>
    <m/>
    <m/>
    <m/>
    <m/>
    <m/>
    <m/>
    <m/>
    <m/>
    <m/>
    <m/>
    <m/>
    <m/>
    <m/>
    <m/>
    <m/>
    <m/>
    <m/>
    <m/>
    <m/>
    <m/>
    <m/>
    <m/>
    <m/>
    <m/>
    <m/>
    <m/>
    <m/>
    <m/>
    <m/>
    <m/>
    <m/>
    <m/>
    <m/>
    <m/>
    <m/>
    <m/>
    <m/>
    <m/>
    <m/>
    <m/>
    <m/>
    <m/>
    <m/>
    <m/>
    <m/>
    <m/>
    <m/>
    <m/>
    <m/>
    <m/>
    <m/>
    <m/>
    <m/>
    <m/>
    <m/>
    <m/>
    <m/>
    <m/>
    <m/>
    <m/>
    <x v="0"/>
    <x v="0"/>
    <s v="DUWT0021"/>
    <s v="A6uamzELzz"/>
    <s v="Allocated"/>
    <s v="Shifted (NC_SFTD)"/>
    <s v="Customer SHIFTED from residence address "/>
    <d v="2026-07-03T00:00:00"/>
    <m/>
    <m/>
    <m/>
    <m/>
    <m/>
    <n v="12"/>
    <n v="4674"/>
  </r>
  <r>
    <n v="139133063"/>
    <s v="YOGESH BAJARANG DHALE"/>
    <m/>
    <x v="2"/>
    <m/>
    <m/>
    <m/>
    <m/>
    <n v="2977"/>
    <n v="0"/>
    <n v="52"/>
    <n v="2977"/>
    <x v="2"/>
    <x v="1"/>
    <x v="1"/>
    <x v="2"/>
    <n v="0"/>
    <n v="52"/>
    <n v="0"/>
    <n v="2250"/>
    <s v="FLOW"/>
    <n v="0"/>
    <n v="0"/>
    <x v="1"/>
    <s v="-"/>
    <s v="NC"/>
    <s v="-"/>
    <m/>
    <m/>
    <m/>
    <m/>
    <s v="-"/>
    <m/>
    <s v="ALANDI DEVACHI"/>
    <m/>
    <m/>
    <m/>
    <n v="0"/>
    <n v="0"/>
    <n v="117"/>
    <n v="146"/>
    <s v="FLOW"/>
    <m/>
    <m/>
    <m/>
    <m/>
    <s v="NPA"/>
    <s v="MH14KR4403"/>
    <s v="SPLENDOR PLUS BS6 I3S DRS CAST FI"/>
    <d v="2023-03-06T00:00:00"/>
    <n v="36"/>
    <x v="0"/>
    <x v="1"/>
    <m/>
    <m/>
    <m/>
    <m/>
    <m/>
    <m/>
    <m/>
    <m/>
    <m/>
    <m/>
    <m/>
    <m/>
    <m/>
    <m/>
    <m/>
    <m/>
    <m/>
    <m/>
    <m/>
    <m/>
    <m/>
    <m/>
    <m/>
    <m/>
    <m/>
    <m/>
    <m/>
    <m/>
    <m/>
    <m/>
    <m/>
    <n v="1"/>
    <m/>
    <m/>
    <m/>
    <m/>
    <m/>
    <m/>
    <m/>
    <m/>
    <m/>
    <m/>
    <m/>
    <m/>
    <m/>
    <m/>
    <m/>
    <m/>
    <m/>
    <m/>
    <m/>
    <m/>
    <m/>
    <m/>
    <m/>
    <m/>
    <m/>
    <m/>
    <m/>
    <m/>
    <m/>
    <m/>
    <m/>
    <m/>
    <m/>
    <m/>
    <m/>
    <m/>
    <m/>
    <m/>
    <m/>
    <m/>
    <m/>
    <m/>
    <m/>
    <m/>
    <m/>
    <m/>
    <m/>
    <m/>
    <m/>
    <m/>
    <m/>
    <m/>
    <m/>
    <m/>
    <m/>
    <m/>
    <m/>
    <m/>
    <m/>
    <m/>
    <m/>
    <m/>
    <x v="0"/>
    <x v="0"/>
    <s v="ZBHT0009"/>
    <s v="GoHNqQhXH37"/>
    <s v="Allocated"/>
    <e v="#N/A"/>
    <e v="#N/A"/>
    <e v="#N/A"/>
    <m/>
    <m/>
    <m/>
    <s v="VYMO"/>
    <m/>
    <n v="52"/>
    <n v="2977"/>
  </r>
  <r>
    <n v="138757574"/>
    <s v="VISHAL LAHU CHAUGHULE"/>
    <m/>
    <x v="2"/>
    <m/>
    <m/>
    <m/>
    <m/>
    <n v="3088"/>
    <n v="0"/>
    <n v="72"/>
    <n v="3088"/>
    <x v="2"/>
    <x v="1"/>
    <x v="1"/>
    <x v="9"/>
    <n v="0"/>
    <n v="72"/>
    <n v="0"/>
    <n v="2174.0300000000002"/>
    <s v="-"/>
    <n v="0"/>
    <n v="0"/>
    <x v="1"/>
    <s v="NC"/>
    <s v="-"/>
    <s v="NC"/>
    <s v="Add not found"/>
    <m/>
    <s v="CNAVNA"/>
    <m/>
    <s v="-"/>
    <m/>
    <s v="ALEGAON"/>
    <m/>
    <m/>
    <m/>
    <n v="0"/>
    <n v="0"/>
    <n v="117"/>
    <n v="146"/>
    <s v="FLOW"/>
    <m/>
    <m/>
    <m/>
    <m/>
    <s v="NPA"/>
    <s v="MH12VH4976"/>
    <s v="SPLENDOR PLUS DRS CAST FI BLACK"/>
    <d v="2023-02-10T00:00:00"/>
    <n v="36"/>
    <x v="0"/>
    <x v="0"/>
    <m/>
    <m/>
    <m/>
    <m/>
    <m/>
    <m/>
    <m/>
    <m/>
    <m/>
    <m/>
    <n v="1"/>
    <m/>
    <m/>
    <m/>
    <m/>
    <m/>
    <m/>
    <m/>
    <m/>
    <m/>
    <m/>
    <m/>
    <m/>
    <m/>
    <m/>
    <m/>
    <m/>
    <m/>
    <m/>
    <m/>
    <m/>
    <m/>
    <m/>
    <m/>
    <m/>
    <m/>
    <m/>
    <m/>
    <m/>
    <m/>
    <m/>
    <m/>
    <m/>
    <m/>
    <m/>
    <m/>
    <m/>
    <m/>
    <m/>
    <m/>
    <m/>
    <m/>
    <m/>
    <m/>
    <m/>
    <m/>
    <m/>
    <m/>
    <m/>
    <m/>
    <m/>
    <m/>
    <m/>
    <m/>
    <m/>
    <m/>
    <m/>
    <m/>
    <m/>
    <m/>
    <m/>
    <m/>
    <m/>
    <m/>
    <m/>
    <m/>
    <m/>
    <m/>
    <m/>
    <m/>
    <m/>
    <m/>
    <m/>
    <m/>
    <m/>
    <m/>
    <m/>
    <m/>
    <m/>
    <m/>
    <m/>
    <m/>
    <m/>
    <m/>
    <x v="0"/>
    <x v="0"/>
    <s v="ZBHT0024"/>
    <s v="BPna85RuDm"/>
    <s v="Allocated"/>
    <s v="Address Not Found (NC_ANF)"/>
    <s v="Address not found "/>
    <d v="2026-07-04T00:00:00"/>
    <m/>
    <m/>
    <m/>
    <s v="VYMO"/>
    <m/>
    <n v="72"/>
    <n v="3088"/>
  </r>
  <r>
    <n v="462523151"/>
    <s v="ASHWINI SANDIP DALVI"/>
    <s v="ONLINE"/>
    <x v="31"/>
    <n v="471"/>
    <m/>
    <m/>
    <s v="CBC COLL"/>
    <n v="3330"/>
    <n v="0"/>
    <n v="21"/>
    <n v="2859"/>
    <x v="1"/>
    <x v="2"/>
    <x v="0"/>
    <x v="4"/>
    <n v="0"/>
    <n v="21"/>
    <n v="450"/>
    <n v="450"/>
    <s v="-"/>
    <n v="0"/>
    <n v="0"/>
    <x v="2"/>
    <s v="PAID"/>
    <s v="-"/>
    <s v="PAID"/>
    <m/>
    <m/>
    <m/>
    <m/>
    <s v="-"/>
    <m/>
    <s v="BHOR"/>
    <m/>
    <m/>
    <m/>
    <n v="0"/>
    <n v="0"/>
    <n v="57"/>
    <n v="0"/>
    <s v="RB"/>
    <m/>
    <m/>
    <m/>
    <m/>
    <s v="REGULAR"/>
    <s v="MH12WS6621"/>
    <s v="JUPITER ZX ZX DRUM"/>
    <d v="2024-04-10T00:00:00"/>
    <n v="24"/>
    <x v="0"/>
    <x v="1"/>
    <m/>
    <m/>
    <m/>
    <m/>
    <m/>
    <m/>
    <m/>
    <m/>
    <m/>
    <m/>
    <m/>
    <m/>
    <m/>
    <m/>
    <m/>
    <m/>
    <n v="1"/>
    <m/>
    <m/>
    <m/>
    <m/>
    <m/>
    <m/>
    <m/>
    <m/>
    <m/>
    <m/>
    <m/>
    <m/>
    <m/>
    <m/>
    <m/>
    <m/>
    <m/>
    <m/>
    <m/>
    <m/>
    <m/>
    <m/>
    <m/>
    <m/>
    <m/>
    <m/>
    <m/>
    <m/>
    <m/>
    <m/>
    <m/>
    <m/>
    <m/>
    <m/>
    <m/>
    <m/>
    <m/>
    <m/>
    <m/>
    <m/>
    <m/>
    <m/>
    <m/>
    <m/>
    <m/>
    <m/>
    <m/>
    <m/>
    <m/>
    <m/>
    <m/>
    <m/>
    <m/>
    <m/>
    <m/>
    <m/>
    <m/>
    <m/>
    <m/>
    <m/>
    <m/>
    <m/>
    <m/>
    <m/>
    <m/>
    <m/>
    <m/>
    <m/>
    <m/>
    <m/>
    <m/>
    <m/>
    <m/>
    <m/>
    <m/>
    <m/>
    <m/>
    <x v="0"/>
    <x v="0"/>
    <s v="DUWT0011"/>
    <s v="BP6UnNesbc"/>
    <s v="Allocated"/>
    <s v="Promise To Pay (PTP)"/>
    <s v="Customer home visit promise to pay amt. 471 ptp date 07.07.2026"/>
    <d v="2026-07-07T00:00:00"/>
    <m/>
    <m/>
    <m/>
    <m/>
    <m/>
    <n v="21"/>
    <n v="3330"/>
  </r>
  <r>
    <n v="461261729"/>
    <s v="SUDHAKAR KISHAN SAWRE"/>
    <m/>
    <x v="2"/>
    <m/>
    <m/>
    <m/>
    <m/>
    <n v="4531"/>
    <n v="0"/>
    <n v="46"/>
    <n v="4531"/>
    <x v="4"/>
    <x v="1"/>
    <x v="1"/>
    <x v="11"/>
    <n v="0"/>
    <n v="46"/>
    <n v="0"/>
    <n v="3570"/>
    <s v="FLOW"/>
    <n v="0"/>
    <n v="0"/>
    <x v="1"/>
    <s v="NC"/>
    <s v="NC"/>
    <s v="NC"/>
    <m/>
    <m/>
    <m/>
    <m/>
    <s v="-"/>
    <m/>
    <s v="BHOSE"/>
    <m/>
    <m/>
    <m/>
    <n v="0"/>
    <n v="0"/>
    <n v="146"/>
    <n v="175"/>
    <s v="FLOW"/>
    <m/>
    <m/>
    <m/>
    <m/>
    <s v="NPA"/>
    <s v="MH14LG8826"/>
    <s v="HONDA SHINE SP DISC BSVI"/>
    <d v="2023-12-26T00:00:00"/>
    <n v="24"/>
    <x v="0"/>
    <x v="0"/>
    <m/>
    <m/>
    <m/>
    <m/>
    <m/>
    <m/>
    <m/>
    <m/>
    <m/>
    <m/>
    <m/>
    <m/>
    <m/>
    <m/>
    <m/>
    <m/>
    <m/>
    <m/>
    <m/>
    <m/>
    <m/>
    <m/>
    <m/>
    <m/>
    <m/>
    <m/>
    <m/>
    <m/>
    <m/>
    <m/>
    <m/>
    <m/>
    <m/>
    <m/>
    <m/>
    <m/>
    <m/>
    <m/>
    <m/>
    <m/>
    <m/>
    <m/>
    <m/>
    <m/>
    <m/>
    <m/>
    <m/>
    <m/>
    <m/>
    <m/>
    <m/>
    <m/>
    <m/>
    <m/>
    <m/>
    <m/>
    <m/>
    <m/>
    <m/>
    <m/>
    <m/>
    <m/>
    <m/>
    <m/>
    <m/>
    <m/>
    <m/>
    <m/>
    <m/>
    <m/>
    <m/>
    <m/>
    <m/>
    <m/>
    <m/>
    <m/>
    <m/>
    <m/>
    <m/>
    <m/>
    <m/>
    <m/>
    <m/>
    <m/>
    <m/>
    <m/>
    <m/>
    <m/>
    <m/>
    <m/>
    <m/>
    <m/>
    <m/>
    <m/>
    <x v="5"/>
    <x v="1"/>
    <s v="ZBHT0010"/>
    <s v="BoHbedPqhD7"/>
    <s v="Allocated"/>
    <e v="#N/A"/>
    <e v="#N/A"/>
    <e v="#N/A"/>
    <m/>
    <m/>
    <m/>
    <m/>
    <m/>
    <n v="46"/>
    <n v="4531"/>
  </r>
  <r>
    <n v="136841301"/>
    <s v="DEVKATE APPASAHEB RAMA"/>
    <m/>
    <x v="2"/>
    <m/>
    <m/>
    <m/>
    <m/>
    <n v="5778"/>
    <n v="0"/>
    <n v="27"/>
    <n v="5778"/>
    <x v="4"/>
    <x v="1"/>
    <x v="1"/>
    <x v="0"/>
    <n v="0"/>
    <n v="27"/>
    <n v="0"/>
    <n v="2677"/>
    <s v="FLOW"/>
    <n v="0"/>
    <n v="0"/>
    <x v="1"/>
    <s v="NC"/>
    <s v="NC"/>
    <s v="NC"/>
    <s v="Shifted"/>
    <m/>
    <s v="CNAVNA"/>
    <m/>
    <s v="ELG"/>
    <m/>
    <s v="CHIKHALI"/>
    <m/>
    <m/>
    <m/>
    <n v="0"/>
    <n v="0"/>
    <n v="145"/>
    <n v="174"/>
    <s v="FLOW"/>
    <m/>
    <m/>
    <m/>
    <m/>
    <s v="NPA"/>
    <s v="MH14KM3125"/>
    <s v="RE BULLET X 350 ES EFI JET BLACK"/>
    <d v="2022-12-13T00:00:00"/>
    <n v="36"/>
    <x v="0"/>
    <x v="0"/>
    <m/>
    <m/>
    <m/>
    <m/>
    <m/>
    <m/>
    <m/>
    <m/>
    <m/>
    <m/>
    <m/>
    <m/>
    <m/>
    <m/>
    <m/>
    <m/>
    <m/>
    <m/>
    <m/>
    <n v="1"/>
    <m/>
    <m/>
    <n v="1"/>
    <m/>
    <m/>
    <m/>
    <m/>
    <m/>
    <m/>
    <m/>
    <m/>
    <m/>
    <m/>
    <m/>
    <m/>
    <m/>
    <m/>
    <m/>
    <m/>
    <m/>
    <m/>
    <m/>
    <m/>
    <m/>
    <m/>
    <m/>
    <m/>
    <m/>
    <m/>
    <m/>
    <m/>
    <m/>
    <m/>
    <m/>
    <m/>
    <m/>
    <m/>
    <m/>
    <m/>
    <m/>
    <m/>
    <m/>
    <m/>
    <m/>
    <m/>
    <m/>
    <m/>
    <m/>
    <m/>
    <m/>
    <m/>
    <m/>
    <m/>
    <m/>
    <m/>
    <m/>
    <m/>
    <m/>
    <m/>
    <m/>
    <m/>
    <m/>
    <m/>
    <m/>
    <m/>
    <m/>
    <m/>
    <m/>
    <m/>
    <m/>
    <m/>
    <m/>
    <m/>
    <m/>
    <x v="3"/>
    <x v="0"/>
    <s v="ZBHT0011"/>
    <s v="BoynAYWoic"/>
    <s v="Allocated"/>
    <s v="Shifted (NC_SFTD)"/>
    <s v="Visit cm residence address cm shifted "/>
    <d v="2026-07-07T00:00:00"/>
    <m/>
    <m/>
    <m/>
    <m/>
    <m/>
    <n v="27"/>
    <n v="5778"/>
  </r>
  <r>
    <n v="137201869"/>
    <s v="MAHATAB HAKANI SHAIKH"/>
    <s v="ONLINE"/>
    <x v="5"/>
    <n v="100"/>
    <m/>
    <m/>
    <m/>
    <n v="3534"/>
    <n v="0"/>
    <n v="21"/>
    <n v="3434"/>
    <x v="5"/>
    <x v="2"/>
    <x v="0"/>
    <x v="0"/>
    <n v="0"/>
    <n v="21"/>
    <n v="0"/>
    <n v="2009"/>
    <s v="FLOW"/>
    <n v="0"/>
    <n v="0"/>
    <x v="2"/>
    <s v="PAID"/>
    <s v="RTP"/>
    <s v="RTP"/>
    <s v="Financail problem"/>
    <m/>
    <s v="CAVNA"/>
    <m/>
    <s v="-"/>
    <m/>
    <s v="CHINCHWAD"/>
    <m/>
    <m/>
    <m/>
    <n v="0"/>
    <n v="0"/>
    <n v="176"/>
    <n v="0"/>
    <s v="RB"/>
    <m/>
    <m/>
    <m/>
    <m/>
    <s v="NPA"/>
    <s v="MH24BQ9907"/>
    <s v="SPLENDOR PLUS I3S XTEC"/>
    <d v="2022-12-27T00:00:00"/>
    <n v="30"/>
    <x v="0"/>
    <x v="0"/>
    <m/>
    <m/>
    <m/>
    <m/>
    <m/>
    <m/>
    <m/>
    <n v="1"/>
    <m/>
    <m/>
    <m/>
    <m/>
    <m/>
    <m/>
    <m/>
    <m/>
    <m/>
    <m/>
    <m/>
    <m/>
    <m/>
    <m/>
    <m/>
    <m/>
    <m/>
    <m/>
    <m/>
    <m/>
    <m/>
    <m/>
    <m/>
    <m/>
    <m/>
    <m/>
    <m/>
    <m/>
    <m/>
    <m/>
    <m/>
    <m/>
    <m/>
    <m/>
    <m/>
    <m/>
    <m/>
    <m/>
    <m/>
    <m/>
    <m/>
    <m/>
    <m/>
    <m/>
    <m/>
    <m/>
    <m/>
    <m/>
    <m/>
    <m/>
    <m/>
    <m/>
    <m/>
    <n v="1"/>
    <m/>
    <m/>
    <m/>
    <m/>
    <m/>
    <m/>
    <m/>
    <m/>
    <m/>
    <m/>
    <m/>
    <m/>
    <m/>
    <m/>
    <m/>
    <m/>
    <m/>
    <m/>
    <m/>
    <m/>
    <m/>
    <m/>
    <m/>
    <m/>
    <m/>
    <m/>
    <m/>
    <m/>
    <m/>
    <m/>
    <m/>
    <m/>
    <x v="3"/>
    <x v="0"/>
    <s v="ZBHT0011"/>
    <s v="BoZdAFhMrm"/>
    <s v="Allocated"/>
    <s v="Door Locked (NC_DL)"/>
    <s v="Visit cm residence address door lock "/>
    <d v="2026-07-03T00:00:00"/>
    <m/>
    <m/>
    <m/>
    <m/>
    <m/>
    <n v="21"/>
    <n v="3534"/>
  </r>
  <r>
    <n v="459302420"/>
    <s v="JYOTI MRUTYUNJAY GUPTA"/>
    <m/>
    <x v="2"/>
    <m/>
    <m/>
    <m/>
    <m/>
    <n v="4543"/>
    <n v="0"/>
    <n v="123"/>
    <n v="4543"/>
    <x v="5"/>
    <x v="1"/>
    <x v="1"/>
    <x v="2"/>
    <n v="0"/>
    <n v="123"/>
    <n v="0"/>
    <n v="2250"/>
    <s v="FLOW"/>
    <n v="0"/>
    <n v="0"/>
    <x v="1"/>
    <s v="-"/>
    <s v="PTP"/>
    <s v="-"/>
    <m/>
    <m/>
    <m/>
    <m/>
    <s v="-"/>
    <m/>
    <s v="DAPODI"/>
    <m/>
    <m/>
    <m/>
    <n v="0"/>
    <n v="0"/>
    <n v="177"/>
    <n v="206"/>
    <s v="FLOW"/>
    <m/>
    <m/>
    <m/>
    <m/>
    <s v="NPA"/>
    <s v="MH14KY6451"/>
    <s v="HONDA ACTIVA DLX"/>
    <d v="2023-08-08T00:00:00"/>
    <n v="24"/>
    <x v="0"/>
    <x v="1"/>
    <m/>
    <m/>
    <m/>
    <m/>
    <m/>
    <m/>
    <m/>
    <m/>
    <m/>
    <m/>
    <n v="1"/>
    <m/>
    <m/>
    <m/>
    <m/>
    <m/>
    <m/>
    <m/>
    <m/>
    <m/>
    <m/>
    <m/>
    <m/>
    <m/>
    <m/>
    <m/>
    <m/>
    <m/>
    <m/>
    <m/>
    <m/>
    <m/>
    <m/>
    <m/>
    <m/>
    <m/>
    <m/>
    <m/>
    <m/>
    <m/>
    <m/>
    <m/>
    <m/>
    <m/>
    <m/>
    <m/>
    <m/>
    <m/>
    <m/>
    <m/>
    <m/>
    <m/>
    <m/>
    <m/>
    <m/>
    <m/>
    <m/>
    <m/>
    <m/>
    <m/>
    <m/>
    <m/>
    <m/>
    <m/>
    <m/>
    <m/>
    <m/>
    <m/>
    <m/>
    <m/>
    <m/>
    <m/>
    <m/>
    <m/>
    <m/>
    <m/>
    <m/>
    <m/>
    <m/>
    <m/>
    <m/>
    <m/>
    <m/>
    <m/>
    <m/>
    <m/>
    <m/>
    <m/>
    <m/>
    <m/>
    <m/>
    <m/>
    <m/>
    <m/>
    <x v="0"/>
    <x v="0"/>
    <s v="ZBHT0009"/>
    <s v="G2oHsatSpOMm"/>
    <s v="Allocated"/>
    <s v="Door Locked (NC_DL)"/>
    <s v="Door lock "/>
    <d v="2026-07-04T00:00:00"/>
    <m/>
    <m/>
    <m/>
    <m/>
    <m/>
    <n v="123"/>
    <n v="4543"/>
  </r>
  <r>
    <n v="134623829"/>
    <s v="SUSHMA SHRIRAM BHARGAV"/>
    <m/>
    <x v="2"/>
    <m/>
    <m/>
    <m/>
    <m/>
    <n v="3609"/>
    <n v="0"/>
    <n v="9"/>
    <n v="3609"/>
    <x v="1"/>
    <x v="1"/>
    <x v="1"/>
    <x v="13"/>
    <n v="0"/>
    <n v="9"/>
    <n v="0"/>
    <n v="3597"/>
    <s v="-"/>
    <n v="0"/>
    <n v="0"/>
    <x v="1"/>
    <s v="-"/>
    <s v="-"/>
    <s v="-"/>
    <m/>
    <m/>
    <m/>
    <m/>
    <s v="-"/>
    <m/>
    <s v="DHANKWADI"/>
    <m/>
    <m/>
    <m/>
    <n v="0"/>
    <n v="0"/>
    <n v="56"/>
    <n v="85"/>
    <s v="FLOW"/>
    <m/>
    <m/>
    <m/>
    <m/>
    <s v="REGULAR"/>
    <s v="MH12UT1143"/>
    <s v="ACCESS SPL ED DISC CBS"/>
    <d v="2022-10-04T00:00:00"/>
    <n v="36"/>
    <x v="0"/>
    <x v="1"/>
    <m/>
    <m/>
    <m/>
    <m/>
    <m/>
    <m/>
    <m/>
    <m/>
    <m/>
    <m/>
    <m/>
    <m/>
    <m/>
    <m/>
    <m/>
    <m/>
    <m/>
    <m/>
    <m/>
    <m/>
    <m/>
    <m/>
    <n v="1"/>
    <m/>
    <m/>
    <m/>
    <m/>
    <m/>
    <m/>
    <m/>
    <m/>
    <m/>
    <m/>
    <m/>
    <m/>
    <m/>
    <m/>
    <m/>
    <m/>
    <m/>
    <m/>
    <m/>
    <m/>
    <m/>
    <m/>
    <m/>
    <m/>
    <m/>
    <m/>
    <m/>
    <m/>
    <m/>
    <m/>
    <m/>
    <m/>
    <m/>
    <m/>
    <m/>
    <m/>
    <m/>
    <m/>
    <m/>
    <m/>
    <m/>
    <m/>
    <m/>
    <m/>
    <m/>
    <m/>
    <m/>
    <m/>
    <m/>
    <m/>
    <m/>
    <m/>
    <m/>
    <m/>
    <m/>
    <m/>
    <m/>
    <m/>
    <m/>
    <m/>
    <m/>
    <m/>
    <m/>
    <m/>
    <m/>
    <m/>
    <m/>
    <m/>
    <m/>
    <m/>
    <m/>
    <x v="0"/>
    <x v="0"/>
    <s v="DUWT0031"/>
    <s v="kPJGsCWWkXtc"/>
    <s v="Allocated"/>
    <s v="Door Locked (NC_DL)"/>
    <s v="Customer house is door locked "/>
    <d v="2026-07-08T00:00:00"/>
    <m/>
    <m/>
    <m/>
    <m/>
    <m/>
    <n v="9"/>
    <n v="3609"/>
  </r>
  <r>
    <n v="457770613"/>
    <s v="MAHESH BABURAO HUMBE"/>
    <m/>
    <x v="2"/>
    <m/>
    <m/>
    <m/>
    <m/>
    <n v="2340"/>
    <n v="0"/>
    <n v="10"/>
    <n v="2340"/>
    <x v="1"/>
    <x v="1"/>
    <x v="1"/>
    <x v="13"/>
    <n v="0"/>
    <n v="10"/>
    <n v="0"/>
    <n v="2781.09"/>
    <s v="-"/>
    <n v="0"/>
    <n v="0"/>
    <x v="1"/>
    <s v="-"/>
    <s v="-"/>
    <s v="-"/>
    <m/>
    <m/>
    <m/>
    <m/>
    <s v="-"/>
    <m/>
    <s v="DHAYARI"/>
    <m/>
    <m/>
    <m/>
    <n v="0"/>
    <n v="0"/>
    <n v="57"/>
    <n v="86"/>
    <s v="FLOW"/>
    <m/>
    <m/>
    <m/>
    <m/>
    <s v="REGULAR"/>
    <s v="MH12VK8232"/>
    <s v="PLEASURE PLUS BS6 FI LX DRS SM"/>
    <d v="2023-04-20T00:00:00"/>
    <n v="36"/>
    <x v="0"/>
    <x v="1"/>
    <m/>
    <m/>
    <m/>
    <m/>
    <m/>
    <m/>
    <m/>
    <m/>
    <m/>
    <m/>
    <m/>
    <m/>
    <m/>
    <m/>
    <m/>
    <m/>
    <m/>
    <m/>
    <m/>
    <m/>
    <m/>
    <m/>
    <m/>
    <m/>
    <m/>
    <m/>
    <m/>
    <m/>
    <m/>
    <m/>
    <m/>
    <m/>
    <m/>
    <m/>
    <m/>
    <m/>
    <m/>
    <m/>
    <m/>
    <m/>
    <m/>
    <m/>
    <m/>
    <m/>
    <m/>
    <m/>
    <m/>
    <m/>
    <m/>
    <m/>
    <m/>
    <m/>
    <m/>
    <m/>
    <m/>
    <m/>
    <m/>
    <m/>
    <m/>
    <m/>
    <m/>
    <m/>
    <m/>
    <m/>
    <m/>
    <m/>
    <m/>
    <m/>
    <m/>
    <m/>
    <m/>
    <m/>
    <m/>
    <m/>
    <m/>
    <m/>
    <m/>
    <m/>
    <m/>
    <m/>
    <m/>
    <m/>
    <m/>
    <m/>
    <m/>
    <m/>
    <m/>
    <m/>
    <m/>
    <m/>
    <m/>
    <m/>
    <m/>
    <m/>
    <x v="5"/>
    <x v="1"/>
    <s v="DUWT0031"/>
    <s v="A2ehfvjlfb"/>
    <s v="Allocated"/>
    <e v="#N/A"/>
    <e v="#N/A"/>
    <e v="#N/A"/>
    <m/>
    <m/>
    <m/>
    <m/>
    <m/>
    <n v="10"/>
    <n v="2340"/>
  </r>
  <r>
    <n v="462178191"/>
    <s v="SHUBHAM PANDURANG PAWAR"/>
    <s v="ONLINE"/>
    <x v="33"/>
    <n v="50"/>
    <m/>
    <m/>
    <m/>
    <n v="4421"/>
    <n v="0"/>
    <n v="22"/>
    <n v="4371"/>
    <x v="3"/>
    <x v="2"/>
    <x v="0"/>
    <x v="12"/>
    <n v="0"/>
    <n v="22"/>
    <n v="0"/>
    <n v="4004"/>
    <s v="FLOW"/>
    <n v="0"/>
    <n v="0"/>
    <x v="2"/>
    <s v="PAID"/>
    <s v="PTP"/>
    <s v="PAID"/>
    <m/>
    <m/>
    <s v="CAVA"/>
    <m/>
    <s v="-"/>
    <m/>
    <s v="HINJEWADI"/>
    <m/>
    <m/>
    <m/>
    <n v="0"/>
    <n v="0"/>
    <n v="87"/>
    <n v="0"/>
    <s v="RB"/>
    <m/>
    <m/>
    <m/>
    <m/>
    <s v="REGULAR"/>
    <s v="MH14LK1575"/>
    <m/>
    <d v="2024-03-11T00:00:00"/>
    <n v="24"/>
    <x v="0"/>
    <x v="0"/>
    <m/>
    <n v="1"/>
    <m/>
    <m/>
    <m/>
    <m/>
    <m/>
    <m/>
    <m/>
    <m/>
    <m/>
    <m/>
    <m/>
    <m/>
    <m/>
    <m/>
    <m/>
    <m/>
    <m/>
    <m/>
    <m/>
    <m/>
    <m/>
    <m/>
    <m/>
    <m/>
    <m/>
    <m/>
    <m/>
    <m/>
    <m/>
    <m/>
    <m/>
    <m/>
    <m/>
    <m/>
    <m/>
    <m/>
    <m/>
    <m/>
    <m/>
    <m/>
    <m/>
    <m/>
    <m/>
    <m/>
    <m/>
    <m/>
    <m/>
    <m/>
    <m/>
    <m/>
    <m/>
    <m/>
    <m/>
    <m/>
    <m/>
    <m/>
    <m/>
    <m/>
    <m/>
    <m/>
    <m/>
    <m/>
    <m/>
    <m/>
    <m/>
    <m/>
    <m/>
    <m/>
    <m/>
    <m/>
    <m/>
    <m/>
    <m/>
    <m/>
    <m/>
    <m/>
    <m/>
    <m/>
    <m/>
    <m/>
    <m/>
    <m/>
    <m/>
    <m/>
    <m/>
    <m/>
    <m/>
    <m/>
    <m/>
    <m/>
    <m/>
    <m/>
    <x v="0"/>
    <x v="0"/>
    <s v="DUWT0030"/>
    <e v="#N/A"/>
    <s v="Allocated"/>
    <s v="Promise To Pay (PTP)"/>
    <s v="Meet customer in given PTP 2 Jul to customer but customer "/>
    <d v="2026-07-02T00:00:00"/>
    <m/>
    <m/>
    <m/>
    <m/>
    <m/>
    <n v="22"/>
    <n v="4421"/>
  </r>
  <r>
    <n v="463322332"/>
    <s v="LATABAI CHINTAMAN JOSHI"/>
    <m/>
    <x v="2"/>
    <m/>
    <m/>
    <m/>
    <m/>
    <n v="1442"/>
    <n v="0"/>
    <n v="65"/>
    <n v="1442"/>
    <x v="5"/>
    <x v="1"/>
    <x v="1"/>
    <x v="10"/>
    <n v="0"/>
    <n v="65"/>
    <n v="0"/>
    <n v="2700"/>
    <s v="FLOW"/>
    <n v="0"/>
    <n v="0"/>
    <x v="0"/>
    <s v="PTP"/>
    <s v="PTP"/>
    <s v="PTP"/>
    <m/>
    <m/>
    <s v="CAVA"/>
    <m/>
    <s v="-"/>
    <m/>
    <s v="JUNNAR"/>
    <m/>
    <m/>
    <m/>
    <n v="0"/>
    <n v="0"/>
    <n v="176"/>
    <n v="205"/>
    <s v="FLOW"/>
    <m/>
    <m/>
    <m/>
    <m/>
    <s v="NPA"/>
    <s v="MH14KT1594"/>
    <s v="HONDA SHINE DISC BSVI"/>
    <d v="2024-06-27T00:00:00"/>
    <n v="18"/>
    <x v="0"/>
    <x v="0"/>
    <m/>
    <m/>
    <m/>
    <m/>
    <m/>
    <m/>
    <m/>
    <m/>
    <m/>
    <m/>
    <m/>
    <m/>
    <m/>
    <m/>
    <m/>
    <m/>
    <m/>
    <m/>
    <m/>
    <m/>
    <m/>
    <m/>
    <m/>
    <m/>
    <m/>
    <m/>
    <m/>
    <m/>
    <m/>
    <m/>
    <m/>
    <m/>
    <m/>
    <m/>
    <m/>
    <m/>
    <m/>
    <m/>
    <m/>
    <m/>
    <m/>
    <m/>
    <m/>
    <m/>
    <m/>
    <m/>
    <m/>
    <m/>
    <m/>
    <m/>
    <m/>
    <m/>
    <m/>
    <m/>
    <m/>
    <m/>
    <m/>
    <m/>
    <m/>
    <m/>
    <m/>
    <m/>
    <m/>
    <m/>
    <m/>
    <m/>
    <m/>
    <m/>
    <m/>
    <m/>
    <m/>
    <m/>
    <m/>
    <m/>
    <m/>
    <m/>
    <m/>
    <m/>
    <m/>
    <m/>
    <m/>
    <m/>
    <m/>
    <m/>
    <m/>
    <m/>
    <m/>
    <m/>
    <m/>
    <m/>
    <m/>
    <m/>
    <m/>
    <m/>
    <x v="5"/>
    <x v="1"/>
    <s v="ZBHT0021"/>
    <s v="G2TyAYSC_OJz"/>
    <s v="Allocated"/>
    <e v="#N/A"/>
    <e v="#N/A"/>
    <e v="#N/A"/>
    <m/>
    <m/>
    <m/>
    <m/>
    <m/>
    <n v="65"/>
    <n v="1442"/>
  </r>
  <r>
    <n v="460241672"/>
    <s v="AMOL NARAYAN POTE"/>
    <m/>
    <x v="2"/>
    <m/>
    <m/>
    <m/>
    <m/>
    <n v="4574"/>
    <n v="0"/>
    <n v="6"/>
    <n v="4574"/>
    <x v="4"/>
    <x v="1"/>
    <x v="1"/>
    <x v="9"/>
    <n v="0"/>
    <n v="6"/>
    <n v="0"/>
    <n v="445"/>
    <s v="FLOW"/>
    <n v="0"/>
    <n v="0"/>
    <x v="1"/>
    <s v="LMCB"/>
    <s v="LMCB"/>
    <s v="LMCB"/>
    <m/>
    <m/>
    <s v="CNAVNA"/>
    <m/>
    <s v="-"/>
    <m/>
    <s v="KAREGAON"/>
    <m/>
    <m/>
    <m/>
    <n v="0"/>
    <n v="0"/>
    <n v="146"/>
    <n v="175"/>
    <s v="FLOW"/>
    <m/>
    <m/>
    <m/>
    <m/>
    <s v="NPA"/>
    <s v="MH16DH4828"/>
    <s v="SPLENDOR PLUS DRS CAST FI BLACK"/>
    <d v="2023-10-21T00:00:00"/>
    <n v="24"/>
    <x v="0"/>
    <x v="0"/>
    <m/>
    <m/>
    <m/>
    <m/>
    <m/>
    <m/>
    <m/>
    <m/>
    <m/>
    <m/>
    <m/>
    <m/>
    <m/>
    <m/>
    <m/>
    <m/>
    <m/>
    <m/>
    <m/>
    <n v="1"/>
    <m/>
    <m/>
    <n v="1"/>
    <m/>
    <m/>
    <m/>
    <m/>
    <m/>
    <m/>
    <m/>
    <m/>
    <m/>
    <m/>
    <m/>
    <m/>
    <m/>
    <m/>
    <m/>
    <m/>
    <m/>
    <m/>
    <m/>
    <m/>
    <m/>
    <m/>
    <m/>
    <m/>
    <m/>
    <m/>
    <m/>
    <m/>
    <m/>
    <m/>
    <m/>
    <m/>
    <m/>
    <m/>
    <m/>
    <m/>
    <m/>
    <m/>
    <m/>
    <m/>
    <m/>
    <m/>
    <m/>
    <m/>
    <m/>
    <m/>
    <m/>
    <m/>
    <m/>
    <m/>
    <m/>
    <m/>
    <m/>
    <m/>
    <m/>
    <m/>
    <m/>
    <m/>
    <m/>
    <m/>
    <m/>
    <m/>
    <m/>
    <m/>
    <m/>
    <m/>
    <m/>
    <m/>
    <m/>
    <m/>
    <m/>
    <x v="3"/>
    <x v="0"/>
    <s v="ZBHT0024"/>
    <s v="GPG1l6EfVm"/>
    <s v="Allocated"/>
    <s v="Door Locked (NC_DL)"/>
    <s v="Door lock "/>
    <d v="2026-07-07T00:00:00"/>
    <m/>
    <m/>
    <m/>
    <m/>
    <m/>
    <n v="6"/>
    <n v="4574"/>
  </r>
  <r>
    <n v="456338926"/>
    <s v="SANDIP BALU HULAVALE"/>
    <m/>
    <x v="2"/>
    <m/>
    <m/>
    <m/>
    <m/>
    <n v="3359"/>
    <n v="0"/>
    <n v="18"/>
    <n v="3359"/>
    <x v="2"/>
    <x v="1"/>
    <x v="1"/>
    <x v="8"/>
    <n v="0"/>
    <n v="18"/>
    <n v="0"/>
    <n v="3996"/>
    <s v="FLOW"/>
    <n v="0"/>
    <n v="0"/>
    <x v="0"/>
    <s v="PTP"/>
    <s v="PTP"/>
    <s v="PTP"/>
    <m/>
    <m/>
    <s v="CAVA"/>
    <m/>
    <s v="-"/>
    <m/>
    <s v="KARLA"/>
    <m/>
    <m/>
    <m/>
    <n v="0"/>
    <n v="0"/>
    <n v="118"/>
    <n v="147"/>
    <s v="FLOW"/>
    <m/>
    <m/>
    <m/>
    <m/>
    <s v="NPA"/>
    <s v="MH14KP3148"/>
    <s v="SPLENDOR PLUS BS6 I3S DRS CAST FI"/>
    <d v="2023-01-11T00:00:00"/>
    <n v="36"/>
    <x v="0"/>
    <x v="1"/>
    <m/>
    <m/>
    <m/>
    <m/>
    <m/>
    <m/>
    <m/>
    <m/>
    <m/>
    <m/>
    <m/>
    <m/>
    <m/>
    <m/>
    <m/>
    <m/>
    <m/>
    <m/>
    <m/>
    <m/>
    <m/>
    <m/>
    <m/>
    <m/>
    <m/>
    <m/>
    <m/>
    <m/>
    <m/>
    <m/>
    <m/>
    <m/>
    <m/>
    <m/>
    <m/>
    <m/>
    <m/>
    <n v="2"/>
    <m/>
    <m/>
    <m/>
    <m/>
    <m/>
    <m/>
    <m/>
    <m/>
    <m/>
    <m/>
    <m/>
    <m/>
    <m/>
    <m/>
    <m/>
    <m/>
    <m/>
    <m/>
    <m/>
    <m/>
    <m/>
    <m/>
    <m/>
    <m/>
    <m/>
    <m/>
    <m/>
    <m/>
    <m/>
    <m/>
    <m/>
    <m/>
    <m/>
    <m/>
    <m/>
    <m/>
    <m/>
    <m/>
    <m/>
    <m/>
    <m/>
    <m/>
    <m/>
    <m/>
    <m/>
    <m/>
    <m/>
    <m/>
    <m/>
    <m/>
    <m/>
    <m/>
    <m/>
    <m/>
    <m/>
    <m/>
    <x v="3"/>
    <x v="0"/>
    <s v="ZBHT0013"/>
    <s v="GoZXcL8yc7"/>
    <s v="Allocated"/>
    <e v="#N/A"/>
    <e v="#N/A"/>
    <e v="#N/A"/>
    <m/>
    <m/>
    <m/>
    <m/>
    <m/>
    <n v="18"/>
    <n v="3359"/>
  </r>
  <r>
    <n v="462011491"/>
    <s v="RAHUL HIRA CHAVAN"/>
    <m/>
    <x v="2"/>
    <m/>
    <m/>
    <m/>
    <m/>
    <n v="3778"/>
    <n v="0"/>
    <n v="9"/>
    <n v="3778"/>
    <x v="2"/>
    <x v="1"/>
    <x v="1"/>
    <x v="11"/>
    <n v="0"/>
    <n v="9"/>
    <n v="0"/>
    <n v="893"/>
    <s v="FLOW"/>
    <e v="#DIV/0!"/>
    <n v="0"/>
    <x v="1"/>
    <s v="BPTP"/>
    <s v="BPTP"/>
    <s v="BPTP"/>
    <m/>
    <m/>
    <m/>
    <m/>
    <s v="-"/>
    <m/>
    <s v="KHALUMBARE"/>
    <m/>
    <m/>
    <m/>
    <n v="0"/>
    <n v="0"/>
    <n v="118"/>
    <n v="147"/>
    <s v="FLOW"/>
    <m/>
    <m/>
    <m/>
    <m/>
    <s v="NPA"/>
    <s v="MH14LK0545"/>
    <s v="BAJAJ PLATINA 100 ES ALLOY DRUM CBS"/>
    <d v="2024-02-23T00:00:00"/>
    <n v="24"/>
    <x v="0"/>
    <x v="0"/>
    <m/>
    <m/>
    <m/>
    <m/>
    <m/>
    <m/>
    <m/>
    <m/>
    <m/>
    <m/>
    <m/>
    <m/>
    <m/>
    <m/>
    <m/>
    <m/>
    <m/>
    <m/>
    <m/>
    <m/>
    <m/>
    <m/>
    <m/>
    <m/>
    <m/>
    <m/>
    <m/>
    <m/>
    <m/>
    <m/>
    <m/>
    <m/>
    <m/>
    <m/>
    <m/>
    <m/>
    <m/>
    <m/>
    <m/>
    <m/>
    <m/>
    <m/>
    <m/>
    <m/>
    <m/>
    <m/>
    <m/>
    <m/>
    <m/>
    <m/>
    <m/>
    <m/>
    <m/>
    <m/>
    <m/>
    <m/>
    <m/>
    <m/>
    <m/>
    <m/>
    <m/>
    <m/>
    <m/>
    <m/>
    <m/>
    <m/>
    <m/>
    <m/>
    <m/>
    <m/>
    <m/>
    <m/>
    <m/>
    <m/>
    <m/>
    <m/>
    <m/>
    <m/>
    <m/>
    <m/>
    <m/>
    <m/>
    <m/>
    <m/>
    <m/>
    <m/>
    <m/>
    <m/>
    <m/>
    <m/>
    <m/>
    <m/>
    <m/>
    <m/>
    <x v="5"/>
    <x v="1"/>
    <s v="ZBHT0010"/>
    <s v="B6SfsJj5JL7"/>
    <s v="Allocated"/>
    <e v="#N/A"/>
    <e v="#N/A"/>
    <e v="#N/A"/>
    <m/>
    <m/>
    <m/>
    <m/>
    <m/>
    <n v="9"/>
    <n v="3778"/>
  </r>
  <r>
    <n v="136892187"/>
    <s v="KARAN UTTAM LOHAR"/>
    <m/>
    <x v="2"/>
    <m/>
    <m/>
    <m/>
    <m/>
    <n v="2794"/>
    <n v="0"/>
    <n v="5"/>
    <n v="2794"/>
    <x v="4"/>
    <x v="1"/>
    <x v="1"/>
    <x v="8"/>
    <n v="0"/>
    <n v="5"/>
    <n v="0"/>
    <n v="450"/>
    <s v="FLOW"/>
    <n v="0"/>
    <n v="0"/>
    <x v="0"/>
    <s v="PTP"/>
    <s v="PTP"/>
    <s v="PTP"/>
    <m/>
    <m/>
    <s v="CAVA"/>
    <m/>
    <s v="-"/>
    <m/>
    <s v="KUSGAON"/>
    <m/>
    <m/>
    <m/>
    <n v="0"/>
    <n v="0"/>
    <n v="145"/>
    <n v="174"/>
    <s v="FLOW"/>
    <m/>
    <m/>
    <m/>
    <m/>
    <s v="NPA"/>
    <s v="MH14KM2722"/>
    <s v="SPLENDOR PLUS BS6 I3S DRS CAST FI"/>
    <d v="2022-12-27T00:00:00"/>
    <n v="36"/>
    <x v="0"/>
    <x v="1"/>
    <m/>
    <m/>
    <m/>
    <m/>
    <m/>
    <m/>
    <m/>
    <m/>
    <m/>
    <m/>
    <m/>
    <m/>
    <m/>
    <m/>
    <m/>
    <m/>
    <m/>
    <m/>
    <m/>
    <m/>
    <m/>
    <m/>
    <m/>
    <m/>
    <m/>
    <m/>
    <m/>
    <m/>
    <m/>
    <m/>
    <m/>
    <n v="1"/>
    <m/>
    <m/>
    <m/>
    <m/>
    <m/>
    <m/>
    <m/>
    <m/>
    <m/>
    <m/>
    <m/>
    <m/>
    <m/>
    <m/>
    <m/>
    <m/>
    <m/>
    <m/>
    <m/>
    <m/>
    <m/>
    <m/>
    <m/>
    <m/>
    <m/>
    <m/>
    <m/>
    <m/>
    <m/>
    <m/>
    <m/>
    <m/>
    <m/>
    <m/>
    <m/>
    <m/>
    <m/>
    <m/>
    <m/>
    <m/>
    <m/>
    <m/>
    <m/>
    <m/>
    <m/>
    <m/>
    <m/>
    <m/>
    <m/>
    <m/>
    <m/>
    <m/>
    <m/>
    <m/>
    <m/>
    <m/>
    <m/>
    <m/>
    <m/>
    <m/>
    <m/>
    <m/>
    <x v="0"/>
    <x v="0"/>
    <s v="ZBHT0013"/>
    <s v="BP_qi7K3c7"/>
    <s v="Allocated"/>
    <e v="#N/A"/>
    <e v="#N/A"/>
    <e v="#N/A"/>
    <m/>
    <m/>
    <m/>
    <m/>
    <m/>
    <n v="5"/>
    <n v="2794"/>
  </r>
  <r>
    <n v="136056637"/>
    <s v="LALITA RAHIDAS PAPAL"/>
    <m/>
    <x v="2"/>
    <m/>
    <m/>
    <m/>
    <m/>
    <n v="3440"/>
    <n v="0"/>
    <n v="6"/>
    <n v="3440"/>
    <x v="5"/>
    <x v="1"/>
    <x v="1"/>
    <x v="12"/>
    <n v="0"/>
    <n v="6"/>
    <n v="0"/>
    <n v="450"/>
    <s v="FLOW"/>
    <n v="0"/>
    <n v="0"/>
    <x v="1"/>
    <s v="NC"/>
    <s v="NC"/>
    <s v="NC"/>
    <s v="Add not found"/>
    <m/>
    <s v="CNAVNA"/>
    <m/>
    <s v="-"/>
    <m/>
    <s v="MULSHI"/>
    <m/>
    <m/>
    <m/>
    <n v="0"/>
    <n v="0"/>
    <n v="176"/>
    <n v="205"/>
    <s v="FLOW"/>
    <m/>
    <m/>
    <m/>
    <m/>
    <s v="NPA"/>
    <s v="MH12UX1152"/>
    <s v="GLAMOUR XTEC DISC"/>
    <d v="2022-11-21T00:00:00"/>
    <n v="36"/>
    <x v="0"/>
    <x v="0"/>
    <m/>
    <m/>
    <m/>
    <m/>
    <m/>
    <m/>
    <m/>
    <m/>
    <m/>
    <m/>
    <m/>
    <m/>
    <m/>
    <m/>
    <m/>
    <m/>
    <m/>
    <m/>
    <m/>
    <n v="1"/>
    <m/>
    <m/>
    <n v="1"/>
    <m/>
    <m/>
    <m/>
    <m/>
    <m/>
    <m/>
    <m/>
    <m/>
    <m/>
    <m/>
    <m/>
    <m/>
    <m/>
    <m/>
    <m/>
    <m/>
    <m/>
    <m/>
    <m/>
    <m/>
    <m/>
    <m/>
    <m/>
    <m/>
    <m/>
    <m/>
    <m/>
    <m/>
    <m/>
    <m/>
    <m/>
    <m/>
    <m/>
    <m/>
    <m/>
    <m/>
    <m/>
    <m/>
    <m/>
    <m/>
    <m/>
    <m/>
    <m/>
    <m/>
    <m/>
    <m/>
    <m/>
    <m/>
    <m/>
    <m/>
    <m/>
    <m/>
    <m/>
    <m/>
    <m/>
    <m/>
    <m/>
    <m/>
    <m/>
    <m/>
    <m/>
    <m/>
    <m/>
    <m/>
    <m/>
    <m/>
    <m/>
    <m/>
    <m/>
    <m/>
    <m/>
    <x v="3"/>
    <x v="0"/>
    <s v="DUWT0030"/>
    <s v="AoWMmpfI3z"/>
    <s v="Allocated"/>
    <s v="Address Not Found (NC_ANF)"/>
    <s v="Address not found "/>
    <d v="2026-07-07T00:00:00"/>
    <m/>
    <m/>
    <m/>
    <m/>
    <m/>
    <n v="6"/>
    <n v="3440"/>
  </r>
  <r>
    <n v="462333309"/>
    <s v="LALITA RAHIDAS PAPAL"/>
    <m/>
    <x v="2"/>
    <m/>
    <m/>
    <m/>
    <m/>
    <n v="1235"/>
    <n v="0"/>
    <n v="18"/>
    <n v="1235"/>
    <x v="1"/>
    <x v="1"/>
    <x v="1"/>
    <x v="12"/>
    <n v="0"/>
    <n v="18"/>
    <n v="0"/>
    <n v="450"/>
    <s v="-"/>
    <n v="0"/>
    <n v="0"/>
    <x v="1"/>
    <s v="NC"/>
    <s v="-"/>
    <s v="NC"/>
    <s v="Add not found"/>
    <m/>
    <s v="CNAVNA"/>
    <m/>
    <s v="-"/>
    <m/>
    <s v="MULSHI "/>
    <m/>
    <m/>
    <m/>
    <n v="0"/>
    <n v="0"/>
    <n v="56"/>
    <n v="85"/>
    <s v="FLOW"/>
    <m/>
    <m/>
    <m/>
    <m/>
    <s v="REGULAR"/>
    <s v="MH12UX1152"/>
    <s v="GLAMOUR XTEC DISC"/>
    <d v="2024-03-23T00:00:00"/>
    <n v="24"/>
    <x v="0"/>
    <x v="0"/>
    <m/>
    <m/>
    <m/>
    <m/>
    <m/>
    <m/>
    <m/>
    <m/>
    <m/>
    <m/>
    <m/>
    <m/>
    <m/>
    <m/>
    <m/>
    <m/>
    <m/>
    <m/>
    <m/>
    <n v="1"/>
    <m/>
    <m/>
    <n v="1"/>
    <m/>
    <m/>
    <m/>
    <m/>
    <m/>
    <m/>
    <m/>
    <m/>
    <m/>
    <m/>
    <m/>
    <m/>
    <m/>
    <m/>
    <m/>
    <m/>
    <m/>
    <m/>
    <m/>
    <m/>
    <m/>
    <m/>
    <m/>
    <m/>
    <m/>
    <m/>
    <m/>
    <m/>
    <m/>
    <m/>
    <m/>
    <m/>
    <m/>
    <m/>
    <m/>
    <m/>
    <m/>
    <m/>
    <m/>
    <m/>
    <m/>
    <m/>
    <m/>
    <m/>
    <m/>
    <m/>
    <m/>
    <m/>
    <m/>
    <m/>
    <m/>
    <m/>
    <m/>
    <m/>
    <m/>
    <m/>
    <m/>
    <m/>
    <m/>
    <m/>
    <m/>
    <m/>
    <m/>
    <m/>
    <m/>
    <m/>
    <m/>
    <m/>
    <m/>
    <m/>
    <m/>
    <x v="3"/>
    <x v="0"/>
    <s v="DUWT0030"/>
    <s v="GoVKjSCeh1"/>
    <s v="Allocated"/>
    <s v="Address Not Found (NC_ANF)"/>
    <s v="Address not found "/>
    <d v="2026-07-07T00:00:00"/>
    <m/>
    <m/>
    <m/>
    <m/>
    <m/>
    <n v="18"/>
    <n v="1235"/>
  </r>
  <r>
    <n v="137401420"/>
    <s v="SHAM GULAB DHARWAD"/>
    <m/>
    <x v="2"/>
    <m/>
    <m/>
    <m/>
    <m/>
    <n v="3282"/>
    <n v="0"/>
    <n v="39"/>
    <n v="3282"/>
    <x v="4"/>
    <x v="1"/>
    <x v="1"/>
    <x v="9"/>
    <n v="0"/>
    <n v="39"/>
    <n v="0"/>
    <n v="449.28"/>
    <s v="-"/>
    <n v="0"/>
    <n v="0"/>
    <x v="0"/>
    <s v="PTP"/>
    <s v="-"/>
    <s v="PTP"/>
    <m/>
    <m/>
    <s v="CNAVNA"/>
    <m/>
    <s v="-"/>
    <m/>
    <s v="NHAVARA"/>
    <m/>
    <m/>
    <m/>
    <n v="0"/>
    <n v="0"/>
    <n v="145"/>
    <n v="174"/>
    <s v="FLOW"/>
    <m/>
    <m/>
    <m/>
    <m/>
    <s v="NPA"/>
    <s v="MH12VJ1914"/>
    <s v="SPLENDORPLUS I3S DRS C FI BLACKACNT"/>
    <d v="2023-01-13T00:00:00"/>
    <n v="36"/>
    <x v="0"/>
    <x v="0"/>
    <m/>
    <m/>
    <m/>
    <m/>
    <m/>
    <m/>
    <m/>
    <m/>
    <m/>
    <m/>
    <n v="1"/>
    <m/>
    <m/>
    <m/>
    <m/>
    <m/>
    <m/>
    <m/>
    <m/>
    <m/>
    <m/>
    <m/>
    <m/>
    <m/>
    <m/>
    <m/>
    <m/>
    <m/>
    <m/>
    <m/>
    <m/>
    <m/>
    <m/>
    <m/>
    <m/>
    <m/>
    <m/>
    <m/>
    <m/>
    <m/>
    <m/>
    <m/>
    <m/>
    <m/>
    <m/>
    <m/>
    <m/>
    <m/>
    <m/>
    <m/>
    <m/>
    <m/>
    <m/>
    <m/>
    <m/>
    <m/>
    <m/>
    <m/>
    <m/>
    <m/>
    <m/>
    <m/>
    <m/>
    <m/>
    <m/>
    <m/>
    <m/>
    <m/>
    <m/>
    <m/>
    <m/>
    <m/>
    <m/>
    <m/>
    <m/>
    <m/>
    <m/>
    <m/>
    <m/>
    <m/>
    <m/>
    <m/>
    <m/>
    <m/>
    <m/>
    <m/>
    <m/>
    <m/>
    <m/>
    <m/>
    <m/>
    <m/>
    <m/>
    <m/>
    <x v="0"/>
    <x v="0"/>
    <s v="ZBHT0024"/>
    <s v="B6aNZYcSEc"/>
    <s v="Allocated"/>
    <s v="Address Not Found (NC_ANF)"/>
    <s v="Address not found "/>
    <d v="2026-07-04T00:00:00"/>
    <m/>
    <m/>
    <m/>
    <m/>
    <m/>
    <n v="39"/>
    <n v="3282"/>
  </r>
  <r>
    <n v="465399323"/>
    <s v="NILESH DEVIDAS DHIVAR"/>
    <s v="ONLINE"/>
    <x v="24"/>
    <n v="1390"/>
    <m/>
    <m/>
    <s v="CBC COLL"/>
    <n v="2510"/>
    <n v="0"/>
    <n v="40"/>
    <n v="1120"/>
    <x v="1"/>
    <x v="2"/>
    <x v="0"/>
    <x v="15"/>
    <n v="0"/>
    <n v="40"/>
    <n v="1350"/>
    <n v="1350"/>
    <s v="-"/>
    <n v="0"/>
    <n v="0"/>
    <x v="2"/>
    <s v="PAID"/>
    <s v="-"/>
    <s v="PAID"/>
    <m/>
    <m/>
    <m/>
    <m/>
    <s v="-"/>
    <m/>
    <s v="OLD SANGAVI"/>
    <m/>
    <m/>
    <m/>
    <n v="0"/>
    <n v="0"/>
    <n v="56"/>
    <n v="0"/>
    <s v="RB"/>
    <m/>
    <m/>
    <m/>
    <m/>
    <s v="REGULAR"/>
    <s v="MH20GW2761"/>
    <s v="HONDA UNICORN 160 BS6"/>
    <d v="2025-02-03T00:00:00"/>
    <n v="12"/>
    <x v="0"/>
    <x v="0"/>
    <m/>
    <m/>
    <m/>
    <m/>
    <m/>
    <m/>
    <m/>
    <m/>
    <m/>
    <m/>
    <m/>
    <m/>
    <m/>
    <m/>
    <m/>
    <m/>
    <m/>
    <m/>
    <m/>
    <m/>
    <m/>
    <m/>
    <n v="1"/>
    <m/>
    <m/>
    <m/>
    <m/>
    <m/>
    <m/>
    <m/>
    <m/>
    <m/>
    <m/>
    <m/>
    <m/>
    <m/>
    <m/>
    <m/>
    <m/>
    <m/>
    <m/>
    <m/>
    <m/>
    <m/>
    <m/>
    <m/>
    <m/>
    <m/>
    <m/>
    <m/>
    <m/>
    <m/>
    <m/>
    <m/>
    <m/>
    <m/>
    <m/>
    <m/>
    <m/>
    <m/>
    <m/>
    <m/>
    <m/>
    <m/>
    <m/>
    <m/>
    <m/>
    <m/>
    <m/>
    <m/>
    <m/>
    <m/>
    <m/>
    <m/>
    <m/>
    <m/>
    <m/>
    <m/>
    <m/>
    <m/>
    <m/>
    <m/>
    <m/>
    <m/>
    <m/>
    <m/>
    <m/>
    <m/>
    <m/>
    <m/>
    <m/>
    <m/>
    <m/>
    <m/>
    <x v="0"/>
    <x v="0"/>
    <s v="ZBHT0015"/>
    <s v="A6xB4AmboCem"/>
    <s v="Allocated"/>
    <s v="Shifted (NC_SFTD)"/>
    <s v="Visited at customer residence address. Customer is shiffted at village. Vehicle with him."/>
    <d v="2026-07-08T00:00:00"/>
    <m/>
    <m/>
    <m/>
    <m/>
    <m/>
    <n v="40"/>
    <n v="2510"/>
  </r>
  <r>
    <n v="463961456"/>
    <s v="ATUL AVINASH WAGHMARE"/>
    <m/>
    <x v="2"/>
    <m/>
    <m/>
    <m/>
    <m/>
    <n v="1254"/>
    <n v="0"/>
    <n v="9"/>
    <n v="1254"/>
    <x v="5"/>
    <x v="1"/>
    <x v="1"/>
    <x v="15"/>
    <n v="0"/>
    <n v="9"/>
    <n v="0"/>
    <n v="2250"/>
    <s v="-"/>
    <n v="0"/>
    <n v="0"/>
    <x v="1"/>
    <s v="NC"/>
    <s v="-"/>
    <s v="NC"/>
    <s v="Shifted"/>
    <m/>
    <s v="CNAVNA"/>
    <m/>
    <s v="ELG"/>
    <m/>
    <s v="PIMPALE GURAV"/>
    <m/>
    <m/>
    <m/>
    <n v="0"/>
    <n v="0"/>
    <n v="176"/>
    <n v="205"/>
    <s v="FLOW"/>
    <m/>
    <m/>
    <m/>
    <m/>
    <s v="NPA"/>
    <s v="MH14KZ0938"/>
    <s v="TVS RAIDER DISC"/>
    <d v="2024-09-06T00:00:00"/>
    <n v="12"/>
    <x v="0"/>
    <x v="0"/>
    <m/>
    <m/>
    <m/>
    <m/>
    <m/>
    <m/>
    <m/>
    <m/>
    <m/>
    <m/>
    <m/>
    <m/>
    <m/>
    <m/>
    <m/>
    <m/>
    <m/>
    <m/>
    <m/>
    <m/>
    <m/>
    <m/>
    <n v="1"/>
    <m/>
    <m/>
    <m/>
    <m/>
    <m/>
    <m/>
    <m/>
    <m/>
    <m/>
    <m/>
    <m/>
    <m/>
    <m/>
    <m/>
    <n v="1"/>
    <m/>
    <m/>
    <m/>
    <m/>
    <m/>
    <m/>
    <m/>
    <m/>
    <n v="1"/>
    <m/>
    <m/>
    <m/>
    <m/>
    <m/>
    <m/>
    <m/>
    <m/>
    <m/>
    <m/>
    <m/>
    <n v="1"/>
    <m/>
    <m/>
    <m/>
    <m/>
    <m/>
    <m/>
    <m/>
    <m/>
    <m/>
    <m/>
    <m/>
    <m/>
    <m/>
    <m/>
    <m/>
    <m/>
    <m/>
    <m/>
    <m/>
    <m/>
    <m/>
    <m/>
    <m/>
    <m/>
    <m/>
    <m/>
    <m/>
    <m/>
    <m/>
    <m/>
    <m/>
    <m/>
    <m/>
    <m/>
    <m/>
    <x v="4"/>
    <x v="0"/>
    <s v="ZBHT0015"/>
    <s v="A2kln2YtMwc"/>
    <s v="Allocated"/>
    <s v="No Such Person (NC_NSP)"/>
    <s v="Visited at customer given address but no buddy know customer this areas."/>
    <d v="2026-07-08T00:00:00"/>
    <m/>
    <m/>
    <m/>
    <s v="VYMO"/>
    <m/>
    <n v="9"/>
    <n v="1254"/>
  </r>
  <r>
    <n v="139951411"/>
    <s v="SEEMA BHIMSEN RANDIVE"/>
    <s v="ONLINE"/>
    <x v="12"/>
    <n v="16"/>
    <m/>
    <m/>
    <m/>
    <n v="3372"/>
    <n v="0"/>
    <n v="6"/>
    <n v="3356"/>
    <x v="1"/>
    <x v="2"/>
    <x v="0"/>
    <x v="15"/>
    <n v="0"/>
    <n v="6"/>
    <n v="0"/>
    <n v="450"/>
    <s v="-"/>
    <n v="0"/>
    <n v="0"/>
    <x v="2"/>
    <s v="PAID"/>
    <s v="-"/>
    <s v="NC"/>
    <s v="Shifted"/>
    <m/>
    <s v="CNAVNA"/>
    <m/>
    <s v="-"/>
    <m/>
    <s v="PIMPARI"/>
    <m/>
    <m/>
    <m/>
    <n v="0"/>
    <n v="0"/>
    <n v="56"/>
    <n v="0"/>
    <s v="RB"/>
    <m/>
    <m/>
    <m/>
    <m/>
    <s v="REGULAR"/>
    <s v="MH14KT7194"/>
    <s v="HONDA ACTIVA 6G DLX BS VI"/>
    <d v="2023-04-17T00:00:00"/>
    <n v="36"/>
    <x v="0"/>
    <x v="0"/>
    <m/>
    <m/>
    <m/>
    <m/>
    <m/>
    <m/>
    <m/>
    <m/>
    <m/>
    <m/>
    <m/>
    <m/>
    <m/>
    <m/>
    <m/>
    <m/>
    <m/>
    <m/>
    <m/>
    <m/>
    <m/>
    <m/>
    <m/>
    <m/>
    <m/>
    <n v="1"/>
    <m/>
    <m/>
    <m/>
    <m/>
    <m/>
    <m/>
    <m/>
    <m/>
    <m/>
    <m/>
    <m/>
    <m/>
    <m/>
    <m/>
    <m/>
    <m/>
    <m/>
    <m/>
    <m/>
    <m/>
    <m/>
    <m/>
    <m/>
    <m/>
    <m/>
    <m/>
    <m/>
    <m/>
    <m/>
    <m/>
    <m/>
    <m/>
    <m/>
    <m/>
    <m/>
    <m/>
    <m/>
    <m/>
    <m/>
    <m/>
    <m/>
    <m/>
    <m/>
    <m/>
    <m/>
    <m/>
    <m/>
    <m/>
    <m/>
    <m/>
    <m/>
    <m/>
    <m/>
    <m/>
    <m/>
    <m/>
    <m/>
    <m/>
    <m/>
    <m/>
    <m/>
    <m/>
    <m/>
    <m/>
    <m/>
    <m/>
    <m/>
    <m/>
    <x v="0"/>
    <x v="0"/>
    <s v="ZBHT0015"/>
    <s v="k26HP3uFHS"/>
    <s v="Allocated"/>
    <e v="#N/A"/>
    <e v="#N/A"/>
    <e v="#N/A"/>
    <m/>
    <m/>
    <m/>
    <s v="VYMO"/>
    <m/>
    <n v="6"/>
    <n v="3372"/>
  </r>
  <r>
    <n v="461562384"/>
    <s v="KRUSHNA RAMESHWAR KHADE"/>
    <m/>
    <x v="2"/>
    <m/>
    <m/>
    <m/>
    <m/>
    <n v="5554"/>
    <n v="0"/>
    <n v="213"/>
    <n v="5554"/>
    <x v="5"/>
    <x v="1"/>
    <x v="1"/>
    <x v="12"/>
    <n v="0"/>
    <n v="213"/>
    <n v="0"/>
    <n v="4500"/>
    <s v="FLOW"/>
    <n v="0"/>
    <n v="0"/>
    <x v="1"/>
    <s v="NC"/>
    <s v="RTP"/>
    <s v="NC"/>
    <s v="Door lock"/>
    <m/>
    <s v="CNAVNA"/>
    <m/>
    <s v="-"/>
    <m/>
    <s v="PIRANGUT"/>
    <m/>
    <m/>
    <m/>
    <n v="0"/>
    <n v="0"/>
    <n v="177"/>
    <n v="206"/>
    <s v="FLOW"/>
    <m/>
    <m/>
    <m/>
    <m/>
    <s v="NPA"/>
    <s v="MH21CB5557"/>
    <s v="HONDA UNICORN 160 BSVI"/>
    <d v="2024-01-18T00:00:00"/>
    <n v="24"/>
    <x v="0"/>
    <x v="0"/>
    <m/>
    <m/>
    <m/>
    <m/>
    <m/>
    <m/>
    <m/>
    <m/>
    <m/>
    <m/>
    <m/>
    <m/>
    <m/>
    <m/>
    <m/>
    <m/>
    <m/>
    <m/>
    <m/>
    <m/>
    <m/>
    <m/>
    <m/>
    <m/>
    <m/>
    <n v="1"/>
    <m/>
    <m/>
    <m/>
    <m/>
    <m/>
    <m/>
    <m/>
    <m/>
    <m/>
    <m/>
    <m/>
    <m/>
    <m/>
    <m/>
    <m/>
    <m/>
    <m/>
    <m/>
    <m/>
    <m/>
    <m/>
    <m/>
    <m/>
    <m/>
    <m/>
    <m/>
    <m/>
    <m/>
    <m/>
    <m/>
    <m/>
    <m/>
    <m/>
    <m/>
    <m/>
    <m/>
    <m/>
    <m/>
    <m/>
    <m/>
    <m/>
    <m/>
    <m/>
    <m/>
    <m/>
    <m/>
    <m/>
    <m/>
    <m/>
    <m/>
    <m/>
    <m/>
    <m/>
    <m/>
    <m/>
    <m/>
    <m/>
    <m/>
    <m/>
    <m/>
    <m/>
    <m/>
    <m/>
    <m/>
    <m/>
    <m/>
    <m/>
    <m/>
    <x v="0"/>
    <x v="0"/>
    <s v="DUWT0030"/>
    <s v="BPi8jq6Lnz"/>
    <s v="Allocated"/>
    <e v="#N/A"/>
    <e v="#N/A"/>
    <e v="#N/A"/>
    <m/>
    <m/>
    <m/>
    <m/>
    <m/>
    <n v="213"/>
    <n v="5554"/>
  </r>
  <r>
    <n v="135424700"/>
    <s v="GAJANAN BANSI KUMBHAR"/>
    <s v="ONLINE"/>
    <x v="17"/>
    <n v="1049"/>
    <m/>
    <m/>
    <s v="CBC COLL"/>
    <n v="3249"/>
    <n v="0"/>
    <n v="149"/>
    <n v="2200"/>
    <x v="5"/>
    <x v="2"/>
    <x v="0"/>
    <x v="12"/>
    <n v="0"/>
    <n v="149"/>
    <n v="900"/>
    <n v="900"/>
    <s v="FLOW"/>
    <n v="0"/>
    <n v="0"/>
    <x v="2"/>
    <s v="PAID"/>
    <s v="NC"/>
    <s v="PAID"/>
    <m/>
    <m/>
    <s v="CAVA"/>
    <m/>
    <s v="-"/>
    <m/>
    <s v="PUNWALE"/>
    <m/>
    <m/>
    <m/>
    <n v="0"/>
    <n v="0"/>
    <n v="176"/>
    <n v="0"/>
    <s v="RB"/>
    <m/>
    <m/>
    <m/>
    <m/>
    <s v="NPA"/>
    <s v="MH14KL5389"/>
    <s v="SPLENDOR PLUS I3S CAST FI PRIME RED"/>
    <d v="2022-10-31T00:00:00"/>
    <n v="36"/>
    <x v="0"/>
    <x v="0"/>
    <m/>
    <m/>
    <m/>
    <m/>
    <m/>
    <m/>
    <m/>
    <m/>
    <m/>
    <m/>
    <n v="1"/>
    <m/>
    <m/>
    <m/>
    <m/>
    <m/>
    <m/>
    <m/>
    <m/>
    <m/>
    <m/>
    <m/>
    <m/>
    <m/>
    <m/>
    <m/>
    <m/>
    <m/>
    <m/>
    <m/>
    <m/>
    <m/>
    <m/>
    <m/>
    <m/>
    <m/>
    <m/>
    <m/>
    <m/>
    <m/>
    <m/>
    <m/>
    <m/>
    <m/>
    <m/>
    <m/>
    <m/>
    <m/>
    <m/>
    <m/>
    <m/>
    <m/>
    <m/>
    <m/>
    <m/>
    <m/>
    <m/>
    <m/>
    <m/>
    <m/>
    <m/>
    <m/>
    <m/>
    <m/>
    <m/>
    <m/>
    <m/>
    <m/>
    <m/>
    <m/>
    <m/>
    <m/>
    <m/>
    <m/>
    <m/>
    <m/>
    <m/>
    <m/>
    <m/>
    <m/>
    <m/>
    <m/>
    <m/>
    <m/>
    <m/>
    <m/>
    <m/>
    <m/>
    <m/>
    <m/>
    <m/>
    <m/>
    <m/>
    <m/>
    <x v="0"/>
    <x v="0"/>
    <s v="DUWT0030"/>
    <s v="GPGqCO41R4c"/>
    <s v="Allocated"/>
    <s v="Shifted (NC_SFTD)"/>
    <s v="We had visited to customer but customer shifted "/>
    <d v="2026-07-04T00:00:00"/>
    <m/>
    <m/>
    <m/>
    <m/>
    <m/>
    <n v="149"/>
    <n v="3249"/>
  </r>
  <r>
    <n v="462525757"/>
    <s v="SOMNATH LAXMAN MADGE"/>
    <m/>
    <x v="2"/>
    <m/>
    <m/>
    <m/>
    <m/>
    <n v="4979"/>
    <n v="0"/>
    <n v="174"/>
    <n v="4979"/>
    <x v="1"/>
    <x v="1"/>
    <x v="1"/>
    <x v="11"/>
    <n v="0"/>
    <n v="174"/>
    <n v="0"/>
    <n v="450"/>
    <s v="09.06.26"/>
    <n v="0"/>
    <n v="0"/>
    <x v="1"/>
    <s v="PTP"/>
    <s v="PAID"/>
    <s v="PTP"/>
    <m/>
    <m/>
    <m/>
    <m/>
    <s v="-"/>
    <m/>
    <s v="RAJGURU NAGAR"/>
    <m/>
    <m/>
    <m/>
    <n v="0"/>
    <n v="0"/>
    <n v="57"/>
    <n v="86"/>
    <s v="FLOW"/>
    <m/>
    <m/>
    <m/>
    <m/>
    <s v="REGULAR"/>
    <s v="MH14LN5785"/>
    <s v="HONDA DIO 125 SMART LTD ED"/>
    <d v="2024-04-10T00:00:00"/>
    <n v="24"/>
    <x v="0"/>
    <x v="0"/>
    <m/>
    <m/>
    <m/>
    <m/>
    <m/>
    <m/>
    <m/>
    <m/>
    <m/>
    <m/>
    <m/>
    <m/>
    <m/>
    <m/>
    <m/>
    <m/>
    <m/>
    <m/>
    <m/>
    <m/>
    <m/>
    <m/>
    <m/>
    <m/>
    <m/>
    <m/>
    <m/>
    <m/>
    <m/>
    <m/>
    <m/>
    <m/>
    <m/>
    <m/>
    <m/>
    <m/>
    <m/>
    <m/>
    <m/>
    <m/>
    <m/>
    <m/>
    <m/>
    <m/>
    <m/>
    <m/>
    <m/>
    <m/>
    <m/>
    <m/>
    <m/>
    <m/>
    <m/>
    <m/>
    <m/>
    <m/>
    <m/>
    <m/>
    <m/>
    <m/>
    <m/>
    <m/>
    <m/>
    <m/>
    <m/>
    <m/>
    <m/>
    <m/>
    <m/>
    <m/>
    <m/>
    <m/>
    <m/>
    <m/>
    <m/>
    <m/>
    <m/>
    <m/>
    <m/>
    <m/>
    <m/>
    <m/>
    <m/>
    <m/>
    <m/>
    <m/>
    <m/>
    <m/>
    <m/>
    <m/>
    <m/>
    <m/>
    <m/>
    <m/>
    <x v="5"/>
    <x v="1"/>
    <s v="ZBHT0010"/>
    <s v="B2ahBJtOB1"/>
    <s v="Allocated"/>
    <e v="#N/A"/>
    <e v="#N/A"/>
    <e v="#N/A"/>
    <m/>
    <m/>
    <m/>
    <m/>
    <m/>
    <n v="174"/>
    <n v="4979"/>
  </r>
  <r>
    <n v="456721727"/>
    <s v="ABHIJIT RAMESH GORE"/>
    <m/>
    <x v="2"/>
    <m/>
    <m/>
    <m/>
    <m/>
    <n v="3794"/>
    <n v="0"/>
    <n v="23"/>
    <n v="3794"/>
    <x v="3"/>
    <x v="1"/>
    <x v="1"/>
    <x v="11"/>
    <n v="0"/>
    <n v="23"/>
    <n v="0"/>
    <n v="2082.71"/>
    <s v="FLOW"/>
    <n v="0"/>
    <n v="0"/>
    <x v="1"/>
    <s v="KIV"/>
    <s v="KIV"/>
    <s v="KIV"/>
    <m/>
    <m/>
    <m/>
    <m/>
    <s v="-"/>
    <m/>
    <s v="RAJGURU NAGAR "/>
    <m/>
    <m/>
    <m/>
    <n v="0"/>
    <n v="0"/>
    <n v="87"/>
    <n v="116"/>
    <s v="FLOW"/>
    <m/>
    <m/>
    <m/>
    <m/>
    <s v="REGULAR"/>
    <s v="MH14KP8052"/>
    <s v="TVS JUPITER 125 DISC"/>
    <d v="2023-02-07T00:00:00"/>
    <n v="36"/>
    <x v="0"/>
    <x v="0"/>
    <m/>
    <m/>
    <m/>
    <m/>
    <m/>
    <m/>
    <m/>
    <m/>
    <m/>
    <m/>
    <m/>
    <m/>
    <m/>
    <m/>
    <m/>
    <m/>
    <m/>
    <m/>
    <m/>
    <m/>
    <m/>
    <m/>
    <m/>
    <m/>
    <m/>
    <m/>
    <m/>
    <m/>
    <m/>
    <m/>
    <m/>
    <m/>
    <m/>
    <m/>
    <m/>
    <m/>
    <m/>
    <m/>
    <m/>
    <m/>
    <m/>
    <m/>
    <m/>
    <m/>
    <m/>
    <m/>
    <m/>
    <m/>
    <m/>
    <m/>
    <m/>
    <m/>
    <m/>
    <m/>
    <m/>
    <m/>
    <m/>
    <m/>
    <m/>
    <m/>
    <m/>
    <m/>
    <m/>
    <m/>
    <m/>
    <m/>
    <m/>
    <m/>
    <m/>
    <m/>
    <m/>
    <m/>
    <m/>
    <m/>
    <m/>
    <m/>
    <m/>
    <m/>
    <m/>
    <m/>
    <m/>
    <m/>
    <m/>
    <m/>
    <m/>
    <m/>
    <m/>
    <m/>
    <m/>
    <m/>
    <m/>
    <m/>
    <m/>
    <m/>
    <x v="5"/>
    <x v="1"/>
    <s v="ZBHT0010"/>
    <s v="k20dN98Ok9"/>
    <s v="Allocated"/>
    <e v="#N/A"/>
    <e v="#N/A"/>
    <e v="#N/A"/>
    <m/>
    <m/>
    <m/>
    <m/>
    <m/>
    <n v="23"/>
    <n v="3794"/>
  </r>
  <r>
    <n v="139989836"/>
    <s v="NARHARI BUVAJI PARVE"/>
    <s v="ONLINE"/>
    <x v="6"/>
    <n v="3291"/>
    <m/>
    <m/>
    <s v="CBC COLL"/>
    <n v="3297"/>
    <n v="0"/>
    <n v="1"/>
    <n v="6"/>
    <x v="1"/>
    <x v="2"/>
    <x v="0"/>
    <x v="15"/>
    <n v="0"/>
    <n v="1"/>
    <n v="5367"/>
    <n v="5367"/>
    <s v="-"/>
    <n v="0"/>
    <n v="0"/>
    <x v="2"/>
    <s v="PAID"/>
    <s v="-"/>
    <s v="PAID"/>
    <m/>
    <m/>
    <m/>
    <m/>
    <s v="-"/>
    <m/>
    <s v="SANGAVI"/>
    <m/>
    <m/>
    <m/>
    <n v="0"/>
    <n v="0"/>
    <n v="57"/>
    <n v="0"/>
    <s v="RB"/>
    <m/>
    <m/>
    <m/>
    <m/>
    <s v="REGULAR"/>
    <s v="MH23BG4798"/>
    <s v="SPLENDOR PLUS BS6 I3S DRS CAST FI"/>
    <d v="2023-03-19T00:00:00"/>
    <n v="36"/>
    <x v="0"/>
    <x v="0"/>
    <m/>
    <m/>
    <m/>
    <m/>
    <m/>
    <m/>
    <m/>
    <m/>
    <m/>
    <m/>
    <m/>
    <m/>
    <m/>
    <m/>
    <m/>
    <m/>
    <m/>
    <m/>
    <m/>
    <m/>
    <m/>
    <m/>
    <n v="1"/>
    <m/>
    <m/>
    <m/>
    <m/>
    <m/>
    <m/>
    <m/>
    <m/>
    <m/>
    <m/>
    <m/>
    <m/>
    <m/>
    <m/>
    <m/>
    <m/>
    <m/>
    <m/>
    <m/>
    <m/>
    <m/>
    <m/>
    <m/>
    <m/>
    <m/>
    <m/>
    <m/>
    <m/>
    <m/>
    <m/>
    <m/>
    <m/>
    <m/>
    <m/>
    <m/>
    <m/>
    <m/>
    <m/>
    <m/>
    <m/>
    <m/>
    <m/>
    <m/>
    <m/>
    <m/>
    <m/>
    <m/>
    <m/>
    <m/>
    <m/>
    <m/>
    <m/>
    <m/>
    <m/>
    <m/>
    <m/>
    <m/>
    <m/>
    <m/>
    <m/>
    <m/>
    <m/>
    <m/>
    <m/>
    <m/>
    <m/>
    <m/>
    <m/>
    <m/>
    <m/>
    <m/>
    <x v="0"/>
    <x v="0"/>
    <s v="ZBHT0015"/>
    <s v="A6GkD2Rm6S"/>
    <s v="Allocated"/>
    <s v="Promise To Pay (PTP)"/>
    <s v="Visited at customer residence address. Customer is private sector work. Vehicle with him. Customer promise to total amount after 3/4 days."/>
    <d v="2026-07-15T00:00:00"/>
    <m/>
    <m/>
    <m/>
    <m/>
    <m/>
    <n v="1"/>
    <n v="3297"/>
  </r>
  <r>
    <n v="134824613"/>
    <s v="ANIL BABAN GAIKWAD"/>
    <m/>
    <x v="2"/>
    <m/>
    <m/>
    <m/>
    <m/>
    <n v="3050"/>
    <n v="0"/>
    <n v="97"/>
    <n v="3050"/>
    <x v="5"/>
    <x v="1"/>
    <x v="1"/>
    <x v="9"/>
    <n v="0"/>
    <n v="97"/>
    <n v="0"/>
    <n v="3597"/>
    <s v="-"/>
    <n v="0"/>
    <n v="0"/>
    <x v="1"/>
    <s v="RTP"/>
    <s v="-"/>
    <s v="RTP"/>
    <m/>
    <m/>
    <s v="CNAVNA"/>
    <m/>
    <s v="-"/>
    <m/>
    <s v="SHIRUR"/>
    <m/>
    <m/>
    <m/>
    <n v="0"/>
    <n v="0"/>
    <n v="176"/>
    <n v="205"/>
    <s v="FLOW"/>
    <m/>
    <m/>
    <m/>
    <m/>
    <s v="NPA"/>
    <s v="MH12VE7428"/>
    <s v="HF DELUXE BS6 I3S DRUM SELF CAST"/>
    <d v="2022-11-15T00:00:00"/>
    <n v="36"/>
    <x v="0"/>
    <x v="0"/>
    <m/>
    <m/>
    <m/>
    <m/>
    <m/>
    <m/>
    <m/>
    <m/>
    <m/>
    <m/>
    <n v="1"/>
    <m/>
    <m/>
    <m/>
    <m/>
    <m/>
    <m/>
    <m/>
    <m/>
    <m/>
    <m/>
    <m/>
    <m/>
    <m/>
    <m/>
    <m/>
    <m/>
    <m/>
    <m/>
    <m/>
    <m/>
    <m/>
    <m/>
    <m/>
    <m/>
    <m/>
    <m/>
    <m/>
    <m/>
    <m/>
    <m/>
    <m/>
    <m/>
    <m/>
    <m/>
    <m/>
    <m/>
    <m/>
    <m/>
    <m/>
    <m/>
    <m/>
    <m/>
    <m/>
    <m/>
    <m/>
    <m/>
    <m/>
    <m/>
    <m/>
    <m/>
    <m/>
    <m/>
    <m/>
    <m/>
    <m/>
    <m/>
    <m/>
    <m/>
    <m/>
    <m/>
    <m/>
    <m/>
    <m/>
    <m/>
    <m/>
    <m/>
    <m/>
    <m/>
    <m/>
    <m/>
    <m/>
    <m/>
    <m/>
    <m/>
    <m/>
    <m/>
    <m/>
    <m/>
    <m/>
    <m/>
    <m/>
    <m/>
    <m/>
    <x v="0"/>
    <x v="0"/>
    <s v="ZBHT0024"/>
    <s v="B6TjjF-GW7"/>
    <s v="Allocated"/>
    <s v="Left Message (LMCB)"/>
    <s v="Meet father "/>
    <d v="2026-07-04T00:00:00"/>
    <m/>
    <m/>
    <m/>
    <m/>
    <m/>
    <n v="97"/>
    <n v="3050"/>
  </r>
  <r>
    <n v="464280901"/>
    <s v="RAJESH RAMESH BARELA"/>
    <m/>
    <x v="2"/>
    <m/>
    <m/>
    <m/>
    <m/>
    <n v="5763"/>
    <n v="0"/>
    <n v="5"/>
    <n v="5763"/>
    <x v="1"/>
    <x v="1"/>
    <x v="1"/>
    <x v="9"/>
    <n v="0"/>
    <n v="5"/>
    <n v="0"/>
    <n v="450"/>
    <s v="-"/>
    <n v="0"/>
    <n v="0"/>
    <x v="1"/>
    <s v="NC"/>
    <s v="-"/>
    <s v="NC"/>
    <s v="Shifted"/>
    <m/>
    <s v="CNAVNA"/>
    <m/>
    <s v="-"/>
    <m/>
    <s v="SHIRUR"/>
    <m/>
    <m/>
    <m/>
    <n v="0"/>
    <n v="0"/>
    <n v="57"/>
    <n v="86"/>
    <s v="FLOW"/>
    <m/>
    <m/>
    <m/>
    <m/>
    <s v="REGULAR"/>
    <s v="MH19EM0386"/>
    <s v="BAJAJ PULSAR N160 UG"/>
    <d v="2024-10-10T00:00:00"/>
    <n v="18"/>
    <x v="0"/>
    <x v="0"/>
    <m/>
    <m/>
    <m/>
    <m/>
    <m/>
    <m/>
    <m/>
    <m/>
    <m/>
    <m/>
    <m/>
    <m/>
    <m/>
    <m/>
    <m/>
    <m/>
    <m/>
    <m/>
    <m/>
    <n v="1"/>
    <m/>
    <m/>
    <n v="1"/>
    <m/>
    <m/>
    <m/>
    <m/>
    <m/>
    <m/>
    <m/>
    <m/>
    <m/>
    <m/>
    <m/>
    <m/>
    <m/>
    <m/>
    <m/>
    <m/>
    <m/>
    <m/>
    <m/>
    <m/>
    <m/>
    <m/>
    <m/>
    <m/>
    <m/>
    <m/>
    <m/>
    <m/>
    <m/>
    <m/>
    <m/>
    <m/>
    <m/>
    <m/>
    <m/>
    <m/>
    <m/>
    <m/>
    <m/>
    <m/>
    <m/>
    <m/>
    <m/>
    <m/>
    <m/>
    <m/>
    <m/>
    <m/>
    <m/>
    <m/>
    <m/>
    <m/>
    <m/>
    <m/>
    <m/>
    <m/>
    <m/>
    <m/>
    <m/>
    <m/>
    <m/>
    <m/>
    <m/>
    <m/>
    <m/>
    <m/>
    <m/>
    <m/>
    <m/>
    <m/>
    <m/>
    <x v="3"/>
    <x v="0"/>
    <s v="ZBHT0024"/>
    <s v="A2gJKbBjhNm"/>
    <s v="Allocated"/>
    <s v="Shifted (NC_SFTD)"/>
    <s v="Shifted "/>
    <d v="2026-07-07T00:00:00"/>
    <m/>
    <m/>
    <m/>
    <m/>
    <m/>
    <n v="5"/>
    <n v="5763"/>
  </r>
  <r>
    <n v="464282194"/>
    <s v="SANI PRAKASH SALVE"/>
    <m/>
    <x v="2"/>
    <m/>
    <m/>
    <m/>
    <m/>
    <n v="5059"/>
    <n v="0"/>
    <n v="36"/>
    <n v="5059"/>
    <x v="1"/>
    <x v="1"/>
    <x v="1"/>
    <x v="9"/>
    <n v="0"/>
    <n v="36"/>
    <n v="0"/>
    <n v="2696"/>
    <s v="-"/>
    <n v="0"/>
    <n v="0"/>
    <x v="1"/>
    <s v="BPTP"/>
    <s v="-"/>
    <s v="BPTP"/>
    <m/>
    <n v="26"/>
    <s v="CAVA"/>
    <m/>
    <s v="-"/>
    <m/>
    <s v="SHIRUR"/>
    <m/>
    <m/>
    <m/>
    <n v="0"/>
    <n v="0"/>
    <n v="57"/>
    <n v="86"/>
    <s v="FLOW"/>
    <m/>
    <m/>
    <m/>
    <m/>
    <s v="REGULAR"/>
    <s v="MH12XG6756"/>
    <s v="HONDA ACTIVA 6G DLX BS VI"/>
    <d v="2024-10-10T00:00:00"/>
    <n v="18"/>
    <x v="0"/>
    <x v="0"/>
    <m/>
    <m/>
    <m/>
    <m/>
    <m/>
    <m/>
    <m/>
    <m/>
    <m/>
    <m/>
    <m/>
    <m/>
    <m/>
    <m/>
    <m/>
    <m/>
    <m/>
    <m/>
    <m/>
    <n v="1"/>
    <m/>
    <m/>
    <n v="1"/>
    <m/>
    <m/>
    <m/>
    <m/>
    <m/>
    <m/>
    <m/>
    <m/>
    <m/>
    <m/>
    <m/>
    <m/>
    <m/>
    <m/>
    <m/>
    <m/>
    <m/>
    <m/>
    <m/>
    <m/>
    <m/>
    <m/>
    <m/>
    <m/>
    <m/>
    <m/>
    <m/>
    <m/>
    <m/>
    <m/>
    <m/>
    <m/>
    <m/>
    <m/>
    <m/>
    <m/>
    <m/>
    <m/>
    <m/>
    <m/>
    <m/>
    <m/>
    <m/>
    <m/>
    <m/>
    <m/>
    <m/>
    <m/>
    <m/>
    <m/>
    <m/>
    <m/>
    <m/>
    <m/>
    <m/>
    <m/>
    <m/>
    <m/>
    <m/>
    <m/>
    <m/>
    <m/>
    <m/>
    <m/>
    <m/>
    <m/>
    <m/>
    <m/>
    <m/>
    <m/>
    <m/>
    <x v="3"/>
    <x v="0"/>
    <s v="ZBHT0024"/>
    <s v="GoWg-KHM9c"/>
    <s v="Allocated"/>
    <s v="Left Message (LMCB)"/>
    <s v="Meet brother "/>
    <d v="2026-07-07T00:00:00"/>
    <m/>
    <m/>
    <m/>
    <m/>
    <m/>
    <n v="36"/>
    <n v="5059"/>
  </r>
  <r>
    <n v="137963404"/>
    <s v="MAYUR HARIDAS MANMODE"/>
    <s v="ONLINE"/>
    <x v="24"/>
    <n v="400"/>
    <m/>
    <m/>
    <m/>
    <n v="5976"/>
    <n v="0"/>
    <n v="139.58000000000001"/>
    <n v="5576"/>
    <x v="3"/>
    <x v="2"/>
    <x v="0"/>
    <x v="3"/>
    <n v="0"/>
    <n v="139.58000000000001"/>
    <n v="0"/>
    <n v="3150"/>
    <s v="FLOW"/>
    <n v="0"/>
    <n v="0"/>
    <x v="2"/>
    <s v="PAID"/>
    <s v="NC"/>
    <s v="PAID"/>
    <m/>
    <m/>
    <m/>
    <m/>
    <s v="-"/>
    <m/>
    <s v="SUS"/>
    <m/>
    <m/>
    <m/>
    <n v="0"/>
    <n v="0"/>
    <n v="86"/>
    <n v="0"/>
    <s v="RB"/>
    <m/>
    <m/>
    <m/>
    <m/>
    <s v="REGULAR"/>
    <s v="MH12VD4164"/>
    <s v="RE BULLET 350 EFI BLACK"/>
    <d v="2023-01-21T00:00:00"/>
    <n v="36"/>
    <x v="0"/>
    <x v="0"/>
    <m/>
    <m/>
    <m/>
    <m/>
    <m/>
    <m/>
    <m/>
    <m/>
    <m/>
    <m/>
    <n v="1"/>
    <m/>
    <m/>
    <m/>
    <m/>
    <m/>
    <m/>
    <m/>
    <m/>
    <m/>
    <m/>
    <m/>
    <m/>
    <m/>
    <m/>
    <m/>
    <m/>
    <m/>
    <m/>
    <m/>
    <m/>
    <m/>
    <m/>
    <m/>
    <m/>
    <m/>
    <m/>
    <m/>
    <m/>
    <m/>
    <m/>
    <m/>
    <m/>
    <m/>
    <m/>
    <m/>
    <m/>
    <m/>
    <m/>
    <m/>
    <m/>
    <m/>
    <m/>
    <m/>
    <m/>
    <m/>
    <m/>
    <m/>
    <m/>
    <m/>
    <m/>
    <m/>
    <m/>
    <m/>
    <m/>
    <m/>
    <m/>
    <m/>
    <m/>
    <m/>
    <m/>
    <m/>
    <m/>
    <m/>
    <m/>
    <m/>
    <m/>
    <m/>
    <m/>
    <m/>
    <m/>
    <m/>
    <m/>
    <m/>
    <m/>
    <m/>
    <m/>
    <m/>
    <m/>
    <m/>
    <m/>
    <m/>
    <m/>
    <m/>
    <x v="0"/>
    <x v="0"/>
    <s v="DUWT0023"/>
    <s v="G64yySkqQNz"/>
    <s v="Allocated"/>
    <s v="Left Message (LMCB)"/>
    <s v="Customer not available lm with relatives "/>
    <d v="2026-07-04T00:00:00"/>
    <m/>
    <m/>
    <m/>
    <m/>
    <m/>
    <n v="139.58000000000001"/>
    <n v="5976"/>
  </r>
  <r>
    <n v="454518679"/>
    <s v="SHESHRAV RAMNATH RANMALE"/>
    <m/>
    <x v="2"/>
    <m/>
    <m/>
    <m/>
    <m/>
    <n v="3135"/>
    <n v="0"/>
    <n v="2"/>
    <n v="3135"/>
    <x v="3"/>
    <x v="1"/>
    <x v="1"/>
    <x v="0"/>
    <n v="0"/>
    <n v="2"/>
    <n v="0"/>
    <n v="3121.26"/>
    <s v="FLOW"/>
    <n v="0"/>
    <n v="0"/>
    <x v="1"/>
    <s v="NC"/>
    <s v="NC"/>
    <s v="NC"/>
    <s v="Add not found"/>
    <m/>
    <s v="CNAVNA"/>
    <m/>
    <s v="-"/>
    <m/>
    <s v="THERGAON"/>
    <m/>
    <m/>
    <m/>
    <n v="0"/>
    <n v="0"/>
    <n v="87"/>
    <n v="116"/>
    <s v="FLOW"/>
    <m/>
    <m/>
    <m/>
    <m/>
    <s v="NPA"/>
    <s v="MH16DB1209"/>
    <s v="HONDA SHINE SP DRUM BSVI"/>
    <d v="2022-08-28T00:00:00"/>
    <n v="42"/>
    <x v="0"/>
    <x v="0"/>
    <m/>
    <m/>
    <m/>
    <m/>
    <n v="1"/>
    <m/>
    <m/>
    <m/>
    <m/>
    <m/>
    <m/>
    <m/>
    <m/>
    <m/>
    <m/>
    <m/>
    <m/>
    <m/>
    <m/>
    <m/>
    <m/>
    <m/>
    <m/>
    <m/>
    <m/>
    <m/>
    <m/>
    <m/>
    <m/>
    <m/>
    <m/>
    <m/>
    <m/>
    <m/>
    <m/>
    <m/>
    <m/>
    <m/>
    <m/>
    <m/>
    <m/>
    <m/>
    <m/>
    <m/>
    <m/>
    <m/>
    <m/>
    <m/>
    <m/>
    <m/>
    <m/>
    <m/>
    <m/>
    <m/>
    <m/>
    <m/>
    <m/>
    <m/>
    <m/>
    <m/>
    <m/>
    <m/>
    <m/>
    <m/>
    <m/>
    <m/>
    <m/>
    <m/>
    <m/>
    <m/>
    <m/>
    <m/>
    <m/>
    <m/>
    <m/>
    <m/>
    <m/>
    <m/>
    <m/>
    <m/>
    <m/>
    <m/>
    <m/>
    <m/>
    <m/>
    <m/>
    <m/>
    <m/>
    <m/>
    <m/>
    <m/>
    <m/>
    <m/>
    <m/>
    <x v="0"/>
    <x v="0"/>
    <s v="ZBHT0011"/>
    <s v="G2yHsQ9bkb"/>
    <s v="Allocated"/>
    <s v="Address Not Found (NC_ANF)"/>
    <s v="Visit cm residence address cm residence address not found short address "/>
    <d v="2026-07-02T00:00:00"/>
    <m/>
    <m/>
    <m/>
    <m/>
    <m/>
    <n v="2"/>
    <n v="3135"/>
  </r>
  <r>
    <n v="462203870"/>
    <s v="LALBAHADUR GORE KAMI"/>
    <m/>
    <x v="2"/>
    <m/>
    <m/>
    <m/>
    <m/>
    <n v="1207"/>
    <n v="0"/>
    <n v="19"/>
    <n v="1207"/>
    <x v="4"/>
    <x v="1"/>
    <x v="1"/>
    <x v="6"/>
    <n v="0"/>
    <n v="19"/>
    <n v="0"/>
    <n v="450"/>
    <s v="-"/>
    <n v="0"/>
    <n v="0"/>
    <x v="1"/>
    <s v="NC"/>
    <s v="-"/>
    <s v="NC"/>
    <s v="Add not found"/>
    <m/>
    <m/>
    <m/>
    <s v="-"/>
    <m/>
    <s v="VADGAON SHERI"/>
    <m/>
    <m/>
    <m/>
    <n v="0"/>
    <n v="0"/>
    <n v="145"/>
    <n v="174"/>
    <s v="FLOW"/>
    <m/>
    <m/>
    <m/>
    <m/>
    <s v="NPA"/>
    <s v="MH12VS1687"/>
    <s v="HF DELUXE BS6 I3S DRUM SELF CAST"/>
    <d v="2024-03-12T00:00:00"/>
    <n v="22"/>
    <x v="0"/>
    <x v="1"/>
    <m/>
    <m/>
    <m/>
    <m/>
    <m/>
    <m/>
    <m/>
    <m/>
    <m/>
    <m/>
    <m/>
    <m/>
    <m/>
    <m/>
    <m/>
    <m/>
    <m/>
    <m/>
    <m/>
    <m/>
    <m/>
    <m/>
    <m/>
    <m/>
    <m/>
    <m/>
    <m/>
    <m/>
    <m/>
    <m/>
    <m/>
    <m/>
    <m/>
    <m/>
    <m/>
    <m/>
    <m/>
    <m/>
    <m/>
    <m/>
    <m/>
    <m/>
    <m/>
    <m/>
    <m/>
    <m/>
    <m/>
    <m/>
    <m/>
    <m/>
    <m/>
    <m/>
    <m/>
    <m/>
    <m/>
    <m/>
    <m/>
    <m/>
    <m/>
    <m/>
    <m/>
    <m/>
    <m/>
    <m/>
    <m/>
    <m/>
    <m/>
    <m/>
    <m/>
    <m/>
    <m/>
    <m/>
    <m/>
    <m/>
    <m/>
    <m/>
    <m/>
    <m/>
    <m/>
    <m/>
    <m/>
    <m/>
    <m/>
    <m/>
    <m/>
    <m/>
    <m/>
    <m/>
    <m/>
    <m/>
    <m/>
    <m/>
    <m/>
    <m/>
    <x v="5"/>
    <x v="1"/>
    <s v="ZBHT0012"/>
    <s v="kPM9O9OVOm"/>
    <s v="Allocated"/>
    <e v="#N/A"/>
    <e v="#N/A"/>
    <e v="#N/A"/>
    <m/>
    <m/>
    <m/>
    <m/>
    <m/>
    <n v="19"/>
    <n v="1207"/>
  </r>
  <r>
    <n v="461234688"/>
    <s v="VILAKSHI DINESH SHINDE"/>
    <m/>
    <x v="2"/>
    <m/>
    <m/>
    <m/>
    <m/>
    <n v="4992"/>
    <n v="0"/>
    <n v="3"/>
    <n v="4992"/>
    <x v="4"/>
    <x v="1"/>
    <x v="1"/>
    <x v="0"/>
    <n v="0"/>
    <n v="3"/>
    <n v="0"/>
    <n v="4050"/>
    <s v="FLOW"/>
    <n v="0"/>
    <n v="0"/>
    <x v="1"/>
    <s v="RTP"/>
    <s v="RTP"/>
    <s v="RTP"/>
    <s v="Financail problem"/>
    <m/>
    <s v="CAVA"/>
    <m/>
    <s v="-"/>
    <m/>
    <s v="WALHEKARWADI"/>
    <m/>
    <m/>
    <m/>
    <n v="0"/>
    <n v="0"/>
    <n v="146"/>
    <n v="175"/>
    <s v="FLOW"/>
    <m/>
    <m/>
    <m/>
    <m/>
    <s v="NPA"/>
    <s v="MH14LG4276"/>
    <s v="AMPERE ELECTRIC ZEAL EX"/>
    <d v="2023-12-26T00:00:00"/>
    <n v="24"/>
    <x v="0"/>
    <x v="0"/>
    <m/>
    <m/>
    <m/>
    <m/>
    <m/>
    <m/>
    <m/>
    <m/>
    <m/>
    <m/>
    <n v="1"/>
    <m/>
    <m/>
    <m/>
    <m/>
    <m/>
    <m/>
    <m/>
    <m/>
    <m/>
    <m/>
    <m/>
    <m/>
    <m/>
    <m/>
    <m/>
    <m/>
    <m/>
    <m/>
    <m/>
    <m/>
    <m/>
    <m/>
    <m/>
    <m/>
    <m/>
    <m/>
    <m/>
    <m/>
    <m/>
    <m/>
    <m/>
    <m/>
    <m/>
    <m/>
    <m/>
    <m/>
    <m/>
    <m/>
    <m/>
    <m/>
    <m/>
    <m/>
    <m/>
    <m/>
    <m/>
    <m/>
    <m/>
    <m/>
    <m/>
    <m/>
    <m/>
    <m/>
    <m/>
    <m/>
    <m/>
    <m/>
    <m/>
    <m/>
    <m/>
    <m/>
    <m/>
    <m/>
    <m/>
    <m/>
    <m/>
    <m/>
    <m/>
    <m/>
    <m/>
    <m/>
    <m/>
    <m/>
    <m/>
    <m/>
    <m/>
    <m/>
    <m/>
    <m/>
    <m/>
    <m/>
    <m/>
    <m/>
    <m/>
    <x v="0"/>
    <x v="0"/>
    <s v="ZBHT0011"/>
    <s v="G6tk52nL7z"/>
    <s v="Allocated"/>
    <s v="Left Message (LMCB)"/>
    <s v="Visit cm residence address cm is not at home lm with mother "/>
    <d v="2026-07-04T00:00:00"/>
    <m/>
    <m/>
    <m/>
    <m/>
    <m/>
    <n v="3"/>
    <n v="4992"/>
  </r>
  <r>
    <n v="463923405"/>
    <s v="DATTA KALLYANI DESHMUKH KALLYANI DESHMUKH"/>
    <s v="ONLINE"/>
    <x v="0"/>
    <n v="50"/>
    <m/>
    <m/>
    <m/>
    <n v="1158"/>
    <n v="0"/>
    <n v="24"/>
    <n v="1108"/>
    <x v="1"/>
    <x v="2"/>
    <x v="0"/>
    <x v="14"/>
    <n v="0"/>
    <n v="24"/>
    <n v="0"/>
    <n v="5681"/>
    <s v="-"/>
    <n v="0"/>
    <n v="0"/>
    <x v="2"/>
    <s v="PAID"/>
    <s v="-"/>
    <s v="PAID"/>
    <m/>
    <m/>
    <m/>
    <m/>
    <s v="-"/>
    <m/>
    <s v="YELWANDI"/>
    <m/>
    <m/>
    <m/>
    <n v="0"/>
    <n v="0"/>
    <n v="57"/>
    <n v="0"/>
    <s v="RB"/>
    <m/>
    <m/>
    <m/>
    <m/>
    <s v="REGULAR"/>
    <s v="MH14KG3808"/>
    <s v="DESTINI 125 BS6 FI DRS CAST"/>
    <d v="2024-09-02T00:00:00"/>
    <n v="19"/>
    <x v="0"/>
    <x v="1"/>
    <m/>
    <m/>
    <m/>
    <m/>
    <m/>
    <m/>
    <m/>
    <m/>
    <m/>
    <m/>
    <n v="1"/>
    <m/>
    <m/>
    <m/>
    <m/>
    <m/>
    <m/>
    <m/>
    <m/>
    <m/>
    <m/>
    <m/>
    <m/>
    <m/>
    <m/>
    <m/>
    <m/>
    <m/>
    <n v="1"/>
    <m/>
    <m/>
    <m/>
    <m/>
    <m/>
    <m/>
    <m/>
    <m/>
    <m/>
    <m/>
    <m/>
    <m/>
    <m/>
    <m/>
    <n v="1"/>
    <m/>
    <m/>
    <m/>
    <m/>
    <m/>
    <m/>
    <m/>
    <m/>
    <m/>
    <m/>
    <m/>
    <m/>
    <m/>
    <m/>
    <m/>
    <m/>
    <m/>
    <m/>
    <m/>
    <m/>
    <m/>
    <m/>
    <m/>
    <m/>
    <m/>
    <m/>
    <m/>
    <m/>
    <m/>
    <m/>
    <m/>
    <m/>
    <m/>
    <m/>
    <m/>
    <m/>
    <m/>
    <m/>
    <m/>
    <m/>
    <m/>
    <m/>
    <m/>
    <m/>
    <m/>
    <m/>
    <m/>
    <m/>
    <m/>
    <m/>
    <x v="1"/>
    <x v="0"/>
    <s v="DUWT0027"/>
    <s v="k6ogiISjPb"/>
    <s v="Allocated"/>
    <s v="Address Not Found (NC_ANF)"/>
    <s v="Visited to Customers residence address but short address so can't found Customer "/>
    <d v="2026-07-04T00:00:00"/>
    <m/>
    <m/>
    <m/>
    <m/>
    <m/>
    <n v="24"/>
    <n v="1158"/>
  </r>
  <r>
    <n v="463182764"/>
    <s v="NILAM RAJU GAIKWAD"/>
    <m/>
    <x v="2"/>
    <m/>
    <m/>
    <m/>
    <m/>
    <n v="1668"/>
    <n v="0"/>
    <n v="133"/>
    <n v="1668"/>
    <x v="4"/>
    <x v="1"/>
    <x v="1"/>
    <x v="6"/>
    <n v="0"/>
    <n v="133"/>
    <n v="0"/>
    <n v="4500"/>
    <s v="FLOW"/>
    <n v="0"/>
    <n v="0"/>
    <x v="1"/>
    <s v="NC"/>
    <s v="NC"/>
    <s v="NC"/>
    <s v="Add not found"/>
    <m/>
    <m/>
    <m/>
    <s v="-"/>
    <m/>
    <s v="YERWADA"/>
    <m/>
    <m/>
    <m/>
    <n v="0"/>
    <n v="0"/>
    <n v="145"/>
    <n v="174"/>
    <s v="FLOW"/>
    <m/>
    <m/>
    <m/>
    <m/>
    <s v="NPA"/>
    <s v="MH12WB5598"/>
    <m/>
    <m/>
    <n v="0"/>
    <x v="0"/>
    <x v="1"/>
    <m/>
    <m/>
    <m/>
    <m/>
    <m/>
    <m/>
    <m/>
    <m/>
    <m/>
    <m/>
    <m/>
    <m/>
    <m/>
    <m/>
    <m/>
    <m/>
    <m/>
    <m/>
    <m/>
    <m/>
    <m/>
    <m/>
    <m/>
    <m/>
    <m/>
    <m/>
    <m/>
    <m/>
    <m/>
    <m/>
    <m/>
    <m/>
    <m/>
    <m/>
    <m/>
    <m/>
    <m/>
    <m/>
    <m/>
    <m/>
    <m/>
    <m/>
    <m/>
    <m/>
    <m/>
    <m/>
    <m/>
    <m/>
    <m/>
    <m/>
    <m/>
    <m/>
    <m/>
    <m/>
    <m/>
    <m/>
    <m/>
    <m/>
    <m/>
    <m/>
    <m/>
    <m/>
    <m/>
    <m/>
    <m/>
    <m/>
    <m/>
    <m/>
    <m/>
    <m/>
    <m/>
    <m/>
    <m/>
    <m/>
    <m/>
    <m/>
    <m/>
    <m/>
    <m/>
    <m/>
    <m/>
    <m/>
    <m/>
    <m/>
    <m/>
    <m/>
    <m/>
    <m/>
    <m/>
    <m/>
    <m/>
    <n v="1"/>
    <m/>
    <m/>
    <x v="0"/>
    <x v="0"/>
    <s v="ZBHT0012"/>
    <e v="#N/A"/>
    <s v="Allocated"/>
    <s v="Shifted (NC_SFTD)"/>
    <s v="Nc"/>
    <d v="2026-07-03T00:00:00"/>
    <m/>
    <m/>
    <m/>
    <m/>
    <m/>
    <n v="133"/>
    <n v="1668"/>
  </r>
  <r>
    <n v="459908712"/>
    <s v="VIKAS ARUN KAMBLE"/>
    <m/>
    <x v="2"/>
    <m/>
    <m/>
    <m/>
    <m/>
    <n v="3792"/>
    <n v="0"/>
    <n v="65"/>
    <n v="3792"/>
    <x v="1"/>
    <x v="1"/>
    <x v="1"/>
    <x v="15"/>
    <n v="0"/>
    <n v="65"/>
    <n v="0"/>
    <n v="4610"/>
    <s v="-"/>
    <n v="0"/>
    <n v="0"/>
    <x v="1"/>
    <s v="NC"/>
    <s v="-"/>
    <s v="NC"/>
    <s v="no such person"/>
    <m/>
    <s v="CNAVNA"/>
    <m/>
    <s v="-"/>
    <m/>
    <s v="KALEWADI"/>
    <m/>
    <m/>
    <m/>
    <n v="4675"/>
    <n v="0"/>
    <n v="57"/>
    <n v="86"/>
    <s v="FLOW"/>
    <m/>
    <m/>
    <m/>
    <m/>
    <s v="-"/>
    <s v="MH14LC1547"/>
    <s v="SPLENDOR PLUS DRS CAST FI BLACK"/>
    <d v="2023-09-27T00:00:00"/>
    <n v="30"/>
    <x v="2"/>
    <x v="0"/>
    <m/>
    <m/>
    <m/>
    <m/>
    <m/>
    <m/>
    <m/>
    <m/>
    <m/>
    <m/>
    <m/>
    <m/>
    <m/>
    <m/>
    <m/>
    <m/>
    <m/>
    <m/>
    <m/>
    <m/>
    <m/>
    <m/>
    <n v="1"/>
    <m/>
    <m/>
    <m/>
    <m/>
    <m/>
    <m/>
    <m/>
    <m/>
    <m/>
    <m/>
    <m/>
    <m/>
    <m/>
    <m/>
    <m/>
    <m/>
    <m/>
    <m/>
    <m/>
    <m/>
    <m/>
    <m/>
    <m/>
    <m/>
    <m/>
    <m/>
    <m/>
    <m/>
    <m/>
    <m/>
    <m/>
    <m/>
    <m/>
    <m/>
    <m/>
    <m/>
    <m/>
    <m/>
    <m/>
    <m/>
    <m/>
    <m/>
    <m/>
    <m/>
    <m/>
    <m/>
    <m/>
    <m/>
    <m/>
    <m/>
    <m/>
    <m/>
    <m/>
    <m/>
    <m/>
    <m/>
    <m/>
    <m/>
    <m/>
    <m/>
    <m/>
    <m/>
    <m/>
    <m/>
    <m/>
    <m/>
    <m/>
    <m/>
    <m/>
    <m/>
    <m/>
    <x v="0"/>
    <x v="0"/>
    <s v="ZBHT0015"/>
    <e v="#N/A"/>
    <s v="Allocated"/>
    <e v="#N/A"/>
    <e v="#N/A"/>
    <e v="#N/A"/>
    <m/>
    <m/>
    <m/>
    <m/>
    <m/>
    <n v="65"/>
    <n v="3792"/>
  </r>
  <r>
    <n v="139054823"/>
    <s v="ASHA GANESH DOLAS"/>
    <m/>
    <x v="2"/>
    <m/>
    <m/>
    <m/>
    <m/>
    <n v="3574"/>
    <n v="0"/>
    <n v="38"/>
    <n v="3574"/>
    <x v="3"/>
    <x v="1"/>
    <x v="1"/>
    <x v="7"/>
    <n v="0"/>
    <n v="38"/>
    <n v="0"/>
    <n v="4472"/>
    <s v="-"/>
    <n v="0"/>
    <n v="0"/>
    <x v="1"/>
    <s v="MPTP"/>
    <s v="-"/>
    <s v="MPTP"/>
    <m/>
    <m/>
    <s v="CAVNA"/>
    <m/>
    <s v="-"/>
    <m/>
    <s v="KASARWADI"/>
    <m/>
    <m/>
    <m/>
    <n v="4510"/>
    <n v="0"/>
    <n v="87"/>
    <n v="116"/>
    <s v="FLOW"/>
    <m/>
    <m/>
    <m/>
    <m/>
    <s v="-"/>
    <s v="MH14KR0966"/>
    <s v="HONDA ACTIVA 6G DLX LTD ED"/>
    <d v="2023-02-17T00:00:00"/>
    <n v="36"/>
    <x v="2"/>
    <x v="1"/>
    <m/>
    <m/>
    <m/>
    <m/>
    <m/>
    <m/>
    <m/>
    <m/>
    <m/>
    <m/>
    <m/>
    <m/>
    <m/>
    <m/>
    <m/>
    <m/>
    <m/>
    <m/>
    <m/>
    <m/>
    <m/>
    <m/>
    <m/>
    <m/>
    <m/>
    <m/>
    <m/>
    <m/>
    <m/>
    <m/>
    <m/>
    <m/>
    <m/>
    <m/>
    <m/>
    <m/>
    <m/>
    <n v="1"/>
    <m/>
    <m/>
    <m/>
    <m/>
    <m/>
    <m/>
    <m/>
    <m/>
    <m/>
    <m/>
    <m/>
    <m/>
    <m/>
    <m/>
    <m/>
    <m/>
    <m/>
    <m/>
    <m/>
    <m/>
    <m/>
    <m/>
    <m/>
    <m/>
    <m/>
    <m/>
    <m/>
    <m/>
    <m/>
    <m/>
    <m/>
    <m/>
    <m/>
    <m/>
    <m/>
    <m/>
    <m/>
    <m/>
    <m/>
    <m/>
    <m/>
    <m/>
    <m/>
    <m/>
    <m/>
    <m/>
    <m/>
    <m/>
    <m/>
    <m/>
    <m/>
    <m/>
    <m/>
    <n v="1"/>
    <m/>
    <m/>
    <x v="3"/>
    <x v="0"/>
    <s v="DUWT0025"/>
    <e v="#N/A"/>
    <s v="Allocated"/>
    <s v="Shifted (NC_SFTD)"/>
    <s v="Visited customer residential address customer is shifted from this address"/>
    <d v="2026-07-01T00:00:00"/>
    <m/>
    <m/>
    <m/>
    <m/>
    <m/>
    <n v="38"/>
    <n v="357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0">
  <r>
    <n v="467186575"/>
    <s v="NISAR BASHIR HAWALDAR"/>
    <m/>
    <m/>
    <m/>
    <m/>
    <m/>
    <m/>
    <n v="7088"/>
    <n v="13914"/>
    <n v="6999"/>
    <n v="21002"/>
    <x v="0"/>
    <x v="0"/>
    <s v="UNPAID"/>
    <s v="SAGAR DONGRE"/>
    <n v="229566"/>
    <n v="173"/>
    <n v="0"/>
    <n v="3138"/>
    <s v="-"/>
    <n v="0.87492044133620439"/>
    <n v="6.1553784447144475E-2"/>
    <s v="FLOW"/>
    <s v="-"/>
    <s v="-"/>
    <s v="-"/>
    <m/>
    <m/>
    <m/>
    <m/>
    <s v="-"/>
    <m/>
    <s v="AMBEGAON"/>
    <m/>
    <m/>
    <m/>
    <n v="17225"/>
    <n v="229566"/>
    <n v="57"/>
    <s v="-"/>
    <s v="FLOW"/>
    <m/>
    <m/>
    <m/>
    <m/>
    <s v="NPA"/>
    <m/>
    <s v="CLASSIC 350 COMMANDO SAND"/>
    <d v="2025-10-29T00:00:00"/>
    <n v="48"/>
    <s v="02.08.26"/>
    <s v="-"/>
    <m/>
    <m/>
    <m/>
    <m/>
    <m/>
    <m/>
    <m/>
    <m/>
    <m/>
    <m/>
    <m/>
    <m/>
    <m/>
    <m/>
    <m/>
    <m/>
    <m/>
    <m/>
    <m/>
    <m/>
    <m/>
    <m/>
    <m/>
    <m/>
    <m/>
    <m/>
    <m/>
    <m/>
    <m/>
    <m/>
    <m/>
    <m/>
    <m/>
    <m/>
    <m/>
    <m/>
    <m/>
    <m/>
    <m/>
    <m/>
    <m/>
    <m/>
    <m/>
    <m/>
    <m/>
    <m/>
    <m/>
    <m/>
    <m/>
    <m/>
    <m/>
    <m/>
    <m/>
    <m/>
    <m/>
    <m/>
    <m/>
    <m/>
    <m/>
    <m/>
    <m/>
    <m/>
    <m/>
    <m/>
    <m/>
    <m/>
    <m/>
    <m/>
    <m/>
    <m/>
    <m/>
    <m/>
    <m/>
    <m/>
    <m/>
    <m/>
    <m/>
    <m/>
    <m/>
    <m/>
    <m/>
    <m/>
    <m/>
    <m/>
    <m/>
    <m/>
    <m/>
    <m/>
    <m/>
    <m/>
    <m/>
    <m/>
    <m/>
    <m/>
    <n v="0"/>
    <s v=""/>
    <s v="DUWT0029"/>
    <s v="B28u3S_y8zc"/>
    <s v="Allocated"/>
    <m/>
    <m/>
    <m/>
    <m/>
    <m/>
    <m/>
    <m/>
    <m/>
    <n v="6999"/>
    <n v="21002"/>
    <s v="Allocated"/>
  </r>
  <r>
    <n v="467800464"/>
    <s v="SHOBHA MANILAL RATHOD"/>
    <m/>
    <m/>
    <m/>
    <m/>
    <m/>
    <m/>
    <n v="8720"/>
    <n v="8720"/>
    <n v="8732"/>
    <n v="17440"/>
    <x v="1"/>
    <x v="0"/>
    <s v="UNPAID"/>
    <s v="SANDEEP KHAIRNAR"/>
    <n v="224501"/>
    <n v="12"/>
    <n v="0"/>
    <n v="900"/>
    <s v="-"/>
    <n v="0.77940099221296821"/>
    <n v="1.966661338775607E-2"/>
    <s v="FLOW"/>
    <s v="-"/>
    <s v="-"/>
    <s v="-"/>
    <m/>
    <m/>
    <m/>
    <m/>
    <s v="-"/>
    <m/>
    <s v="WAGHOLI"/>
    <m/>
    <m/>
    <m/>
    <n v="9632"/>
    <n v="224501"/>
    <n v="22"/>
    <s v="-"/>
    <s v="FLOW"/>
    <m/>
    <m/>
    <m/>
    <m/>
    <s v="REGULAR"/>
    <s v="MH12ZH5606"/>
    <s v="YEZDI ROADSTER MK2 SHADOW BLACK"/>
    <d v="2026-02-21T00:00:00"/>
    <n v="36"/>
    <s v="02.08.26"/>
    <s v="-"/>
    <m/>
    <m/>
    <m/>
    <m/>
    <m/>
    <m/>
    <m/>
    <m/>
    <m/>
    <m/>
    <m/>
    <m/>
    <m/>
    <m/>
    <m/>
    <m/>
    <m/>
    <m/>
    <m/>
    <m/>
    <m/>
    <m/>
    <m/>
    <m/>
    <m/>
    <m/>
    <m/>
    <m/>
    <m/>
    <m/>
    <m/>
    <m/>
    <m/>
    <m/>
    <m/>
    <m/>
    <m/>
    <m/>
    <m/>
    <m/>
    <m/>
    <m/>
    <m/>
    <m/>
    <m/>
    <m/>
    <m/>
    <m/>
    <m/>
    <m/>
    <m/>
    <m/>
    <m/>
    <m/>
    <m/>
    <m/>
    <m/>
    <m/>
    <m/>
    <m/>
    <m/>
    <m/>
    <m/>
    <m/>
    <m/>
    <m/>
    <m/>
    <m/>
    <m/>
    <m/>
    <m/>
    <m/>
    <m/>
    <m/>
    <m/>
    <m/>
    <m/>
    <m/>
    <m/>
    <m/>
    <m/>
    <m/>
    <m/>
    <m/>
    <m/>
    <m/>
    <m/>
    <m/>
    <m/>
    <m/>
    <m/>
    <m/>
    <m/>
    <m/>
    <n v="0"/>
    <s v=""/>
    <s v="DUWT0021"/>
    <s v="A2yKC_jV0IS"/>
    <s v="Allocated"/>
    <m/>
    <m/>
    <m/>
    <m/>
    <m/>
    <m/>
    <m/>
    <m/>
    <n v="8732"/>
    <n v="17440"/>
    <s v="Allocated"/>
  </r>
  <r>
    <n v="465866224"/>
    <s v="KARAN DNYANDEV MADKE"/>
    <m/>
    <m/>
    <m/>
    <m/>
    <m/>
    <m/>
    <n v="7421"/>
    <n v="22237"/>
    <n v="7881"/>
    <n v="29658"/>
    <x v="2"/>
    <x v="0"/>
    <s v="UNPAID"/>
    <s v="SUNNY SHINDE"/>
    <n v="209612"/>
    <n v="486"/>
    <n v="0"/>
    <n v="3600"/>
    <s v="-"/>
    <n v="0.67595673440906845"/>
    <n v="5.9436204168743172E-2"/>
    <s v="FLOW"/>
    <s v="-"/>
    <s v="-"/>
    <s v="-"/>
    <m/>
    <m/>
    <m/>
    <m/>
    <s v="-"/>
    <m/>
    <s v="BAVDHAN"/>
    <m/>
    <m/>
    <m/>
    <n v="26323"/>
    <n v="209612"/>
    <n v="88"/>
    <s v="-"/>
    <s v="FLOW"/>
    <m/>
    <m/>
    <m/>
    <m/>
    <s v="REGULAR"/>
    <s v="MH12XZ2846"/>
    <s v="JAWA 42 BOBBER MYSTIC COPPER"/>
    <d v="2025-04-07T00:00:00"/>
    <n v="48"/>
    <s v="02.08.26"/>
    <s v="-"/>
    <m/>
    <n v="1"/>
    <m/>
    <m/>
    <m/>
    <m/>
    <m/>
    <m/>
    <m/>
    <m/>
    <m/>
    <m/>
    <m/>
    <m/>
    <m/>
    <m/>
    <m/>
    <m/>
    <m/>
    <m/>
    <m/>
    <m/>
    <m/>
    <m/>
    <m/>
    <m/>
    <m/>
    <m/>
    <m/>
    <m/>
    <m/>
    <m/>
    <m/>
    <m/>
    <m/>
    <m/>
    <m/>
    <m/>
    <m/>
    <m/>
    <m/>
    <m/>
    <m/>
    <m/>
    <m/>
    <m/>
    <m/>
    <m/>
    <m/>
    <m/>
    <m/>
    <m/>
    <m/>
    <m/>
    <m/>
    <m/>
    <m/>
    <m/>
    <m/>
    <m/>
    <m/>
    <m/>
    <m/>
    <m/>
    <m/>
    <m/>
    <m/>
    <m/>
    <m/>
    <m/>
    <m/>
    <m/>
    <m/>
    <m/>
    <m/>
    <m/>
    <m/>
    <m/>
    <m/>
    <m/>
    <m/>
    <m/>
    <m/>
    <m/>
    <m/>
    <m/>
    <m/>
    <m/>
    <m/>
    <m/>
    <m/>
    <m/>
    <m/>
    <m/>
    <n v="1"/>
    <n v="1"/>
    <s v="DUWT0023"/>
    <s v="A2Nt4R0Gi7"/>
    <s v="Allocated"/>
    <m/>
    <m/>
    <m/>
    <m/>
    <m/>
    <m/>
    <m/>
    <m/>
    <n v="7881"/>
    <n v="29658"/>
    <s v="Allocated"/>
  </r>
  <r>
    <n v="466494991"/>
    <s v="AARTI RAJU VIDHATE"/>
    <m/>
    <m/>
    <m/>
    <m/>
    <m/>
    <m/>
    <n v="6652"/>
    <n v="26170"/>
    <n v="6922"/>
    <n v="32822"/>
    <x v="3"/>
    <x v="0"/>
    <s v="UNPAID"/>
    <s v="KIRAN KHAIRNAR"/>
    <n v="203287"/>
    <n v="708"/>
    <n v="0"/>
    <n v="2250"/>
    <s v="-"/>
    <n v="0.75660035525644576"/>
    <n v="7.7870586751329796E-2"/>
    <s v="FLOW"/>
    <s v="-"/>
    <s v="-"/>
    <s v="-"/>
    <m/>
    <m/>
    <m/>
    <m/>
    <s v="-"/>
    <m/>
    <s v="SHIVAJI NAGAR"/>
    <m/>
    <m/>
    <m/>
    <n v="29128"/>
    <n v="203287"/>
    <n v="118"/>
    <s v="-"/>
    <s v="FLOW"/>
    <m/>
    <m/>
    <m/>
    <m/>
    <s v="NPA"/>
    <s v="MH12YJ2592"/>
    <s v="JAWA 42 FJ DUAL DEEP BLACK MATTE"/>
    <d v="2025-07-11T00:00:00"/>
    <n v="48"/>
    <s v="02.08.26"/>
    <s v="-"/>
    <m/>
    <m/>
    <m/>
    <m/>
    <m/>
    <m/>
    <m/>
    <m/>
    <m/>
    <m/>
    <n v="1"/>
    <m/>
    <m/>
    <m/>
    <m/>
    <m/>
    <m/>
    <m/>
    <m/>
    <m/>
    <m/>
    <m/>
    <m/>
    <m/>
    <m/>
    <m/>
    <m/>
    <m/>
    <m/>
    <m/>
    <m/>
    <m/>
    <m/>
    <m/>
    <m/>
    <m/>
    <m/>
    <m/>
    <m/>
    <m/>
    <m/>
    <m/>
    <m/>
    <m/>
    <m/>
    <m/>
    <m/>
    <m/>
    <m/>
    <m/>
    <m/>
    <m/>
    <m/>
    <m/>
    <m/>
    <m/>
    <m/>
    <m/>
    <m/>
    <m/>
    <m/>
    <m/>
    <m/>
    <m/>
    <m/>
    <m/>
    <m/>
    <m/>
    <m/>
    <m/>
    <m/>
    <m/>
    <m/>
    <m/>
    <m/>
    <m/>
    <m/>
    <m/>
    <m/>
    <m/>
    <m/>
    <m/>
    <m/>
    <m/>
    <m/>
    <m/>
    <m/>
    <m/>
    <m/>
    <m/>
    <m/>
    <m/>
    <m/>
    <m/>
    <n v="1"/>
    <n v="1"/>
    <s v="DUWT0014"/>
    <s v="A676lSKZJrz"/>
    <s v="Allocated"/>
    <m/>
    <m/>
    <m/>
    <m/>
    <m/>
    <m/>
    <m/>
    <m/>
    <n v="6922"/>
    <n v="32822"/>
    <s v="Allocated"/>
  </r>
  <r>
    <n v="466752729"/>
    <s v="AKSHAY SURESH NANGDE"/>
    <m/>
    <m/>
    <m/>
    <m/>
    <m/>
    <m/>
    <n v="9036"/>
    <n v="7784"/>
    <n v="7967"/>
    <n v="16820"/>
    <x v="1"/>
    <x v="0"/>
    <s v="UNPAID"/>
    <s v="AKSHAY KARALE"/>
    <n v="202871"/>
    <n v="183"/>
    <n v="0"/>
    <n v="2250"/>
    <s v="-"/>
    <n v="0.21625769057091374"/>
    <n v="1.7771793999080011E-2"/>
    <s v="FLOW"/>
    <s v="-"/>
    <s v="-"/>
    <s v="-"/>
    <m/>
    <m/>
    <m/>
    <m/>
    <s v="-"/>
    <m/>
    <s v="BHOR"/>
    <m/>
    <m/>
    <m/>
    <n v="10217"/>
    <n v="202871"/>
    <n v="27"/>
    <s v="-"/>
    <s v="FLOW"/>
    <m/>
    <m/>
    <m/>
    <m/>
    <s v="REGULAR"/>
    <s v="MH12YM1095"/>
    <s v="CLASSIC 350 STEALTH BLACK"/>
    <d v="2025-08-25T00:00:00"/>
    <n v="36"/>
    <s v="02.08.26"/>
    <s v="-"/>
    <m/>
    <m/>
    <m/>
    <m/>
    <m/>
    <m/>
    <m/>
    <m/>
    <m/>
    <m/>
    <n v="1"/>
    <m/>
    <m/>
    <m/>
    <m/>
    <m/>
    <m/>
    <m/>
    <m/>
    <m/>
    <m/>
    <m/>
    <m/>
    <m/>
    <m/>
    <m/>
    <m/>
    <m/>
    <m/>
    <m/>
    <m/>
    <m/>
    <m/>
    <m/>
    <m/>
    <m/>
    <m/>
    <m/>
    <m/>
    <m/>
    <m/>
    <m/>
    <m/>
    <m/>
    <m/>
    <m/>
    <m/>
    <m/>
    <m/>
    <m/>
    <m/>
    <m/>
    <m/>
    <m/>
    <m/>
    <m/>
    <m/>
    <m/>
    <m/>
    <m/>
    <m/>
    <m/>
    <m/>
    <m/>
    <m/>
    <m/>
    <m/>
    <m/>
    <m/>
    <m/>
    <m/>
    <m/>
    <m/>
    <m/>
    <m/>
    <m/>
    <m/>
    <m/>
    <m/>
    <m/>
    <m/>
    <m/>
    <m/>
    <m/>
    <m/>
    <m/>
    <m/>
    <m/>
    <m/>
    <m/>
    <m/>
    <m/>
    <m/>
    <m/>
    <n v="1"/>
    <n v="1"/>
    <s v="DUWT0011"/>
    <s v="G61ZucWc7m"/>
    <s v="Allocated"/>
    <m/>
    <m/>
    <m/>
    <m/>
    <m/>
    <m/>
    <m/>
    <m/>
    <n v="7967"/>
    <n v="16820"/>
    <s v="Allocated"/>
  </r>
  <r>
    <n v="466999604"/>
    <s v="SABINA SHAHARUKH SHAIKH"/>
    <m/>
    <m/>
    <m/>
    <m/>
    <m/>
    <m/>
    <n v="8579"/>
    <n v="8579"/>
    <n v="8579"/>
    <n v="17158"/>
    <x v="1"/>
    <x v="0"/>
    <s v="UNPAID"/>
    <s v="AKSHAY KARALE"/>
    <n v="198269"/>
    <n v="0"/>
    <n v="0"/>
    <n v="450"/>
    <s v="-"/>
    <n v="0.21135202198345007"/>
    <n v="1.7368652120823554E-2"/>
    <s v="FLOW"/>
    <s v="-"/>
    <s v="-"/>
    <s v="-"/>
    <m/>
    <m/>
    <m/>
    <m/>
    <s v="-"/>
    <m/>
    <s v="BHOR"/>
    <m/>
    <m/>
    <m/>
    <n v="9029"/>
    <n v="198269"/>
    <n v="22"/>
    <s v="-"/>
    <s v="FLOW"/>
    <m/>
    <m/>
    <m/>
    <m/>
    <s v="REGULAR"/>
    <s v="MH12YR1734"/>
    <s v="CLASSIC 350 GUN GREY"/>
    <d v="2025-10-03T00:00:00"/>
    <n v="36"/>
    <s v="02.08.26"/>
    <s v="-"/>
    <m/>
    <m/>
    <m/>
    <m/>
    <m/>
    <m/>
    <m/>
    <m/>
    <m/>
    <m/>
    <m/>
    <m/>
    <m/>
    <m/>
    <m/>
    <m/>
    <m/>
    <m/>
    <m/>
    <m/>
    <m/>
    <m/>
    <m/>
    <m/>
    <m/>
    <m/>
    <m/>
    <m/>
    <m/>
    <m/>
    <m/>
    <m/>
    <m/>
    <m/>
    <m/>
    <m/>
    <m/>
    <m/>
    <m/>
    <m/>
    <m/>
    <m/>
    <m/>
    <m/>
    <m/>
    <m/>
    <m/>
    <m/>
    <m/>
    <m/>
    <m/>
    <m/>
    <m/>
    <m/>
    <m/>
    <m/>
    <m/>
    <m/>
    <m/>
    <m/>
    <m/>
    <m/>
    <m/>
    <m/>
    <m/>
    <m/>
    <m/>
    <m/>
    <m/>
    <m/>
    <m/>
    <m/>
    <m/>
    <m/>
    <m/>
    <m/>
    <m/>
    <m/>
    <m/>
    <m/>
    <m/>
    <m/>
    <m/>
    <m/>
    <m/>
    <m/>
    <m/>
    <m/>
    <m/>
    <m/>
    <m/>
    <m/>
    <m/>
    <m/>
    <n v="0"/>
    <s v=""/>
    <s v="DUWT0011"/>
    <s v="APvDKYEt8Yb"/>
    <s v="Allocated"/>
    <m/>
    <m/>
    <m/>
    <m/>
    <m/>
    <m/>
    <m/>
    <m/>
    <n v="8579"/>
    <n v="17158"/>
    <s v="Allocated"/>
  </r>
  <r>
    <n v="463131407"/>
    <s v="POONAM HARSHAL BHAGWAT"/>
    <m/>
    <m/>
    <m/>
    <m/>
    <m/>
    <m/>
    <n v="9542"/>
    <n v="7977"/>
    <n v="8128"/>
    <n v="17519"/>
    <x v="1"/>
    <x v="0"/>
    <s v="UNPAID"/>
    <s v="AMIT GADE"/>
    <n v="197768"/>
    <n v="151"/>
    <n v="0"/>
    <n v="4500"/>
    <s v="-"/>
    <n v="0.44230499390356792"/>
    <n v="1.7324763793790419E-2"/>
    <s v="FLOW"/>
    <s v="-"/>
    <s v="-"/>
    <s v="-"/>
    <m/>
    <m/>
    <m/>
    <m/>
    <s v="-"/>
    <m/>
    <s v="CHAKAN"/>
    <m/>
    <m/>
    <m/>
    <n v="12628"/>
    <n v="197768"/>
    <n v="27"/>
    <s v="-"/>
    <s v="FLOW"/>
    <m/>
    <m/>
    <m/>
    <m/>
    <s v="NPA"/>
    <m/>
    <s v="TVS APACHE RR 310 BS6"/>
    <d v="2024-06-06T00:00:00"/>
    <n v="48"/>
    <s v="03.08.26"/>
    <s v="-"/>
    <m/>
    <m/>
    <m/>
    <m/>
    <m/>
    <m/>
    <m/>
    <m/>
    <m/>
    <m/>
    <n v="1"/>
    <m/>
    <m/>
    <m/>
    <m/>
    <m/>
    <m/>
    <m/>
    <m/>
    <m/>
    <m/>
    <m/>
    <m/>
    <m/>
    <m/>
    <m/>
    <m/>
    <m/>
    <m/>
    <m/>
    <m/>
    <m/>
    <m/>
    <m/>
    <m/>
    <m/>
    <m/>
    <m/>
    <m/>
    <m/>
    <m/>
    <m/>
    <m/>
    <m/>
    <m/>
    <m/>
    <m/>
    <m/>
    <m/>
    <m/>
    <m/>
    <m/>
    <m/>
    <m/>
    <m/>
    <m/>
    <m/>
    <m/>
    <m/>
    <m/>
    <m/>
    <m/>
    <m/>
    <m/>
    <m/>
    <m/>
    <m/>
    <m/>
    <m/>
    <m/>
    <m/>
    <m/>
    <m/>
    <m/>
    <m/>
    <m/>
    <m/>
    <m/>
    <m/>
    <m/>
    <m/>
    <m/>
    <m/>
    <m/>
    <m/>
    <m/>
    <m/>
    <m/>
    <m/>
    <m/>
    <m/>
    <m/>
    <m/>
    <m/>
    <n v="1"/>
    <n v="1"/>
    <s v="DUWT0017"/>
    <s v="G69k9gMqpOMc"/>
    <s v="Allocated"/>
    <m/>
    <m/>
    <m/>
    <m/>
    <m/>
    <m/>
    <m/>
    <m/>
    <n v="8128"/>
    <n v="17519"/>
    <e v="#N/A"/>
  </r>
  <r>
    <n v="466275141"/>
    <s v="ANWAR AHMAD SHAIKH"/>
    <m/>
    <m/>
    <m/>
    <m/>
    <m/>
    <m/>
    <n v="9204"/>
    <n v="25911"/>
    <n v="7973"/>
    <n v="35115"/>
    <x v="2"/>
    <x v="0"/>
    <s v="UNPAID"/>
    <s v="VIKRAM GAIKWAD"/>
    <n v="194945"/>
    <n v="470"/>
    <n v="0"/>
    <n v="1350"/>
    <s v="-"/>
    <n v="0.50867929065612938"/>
    <n v="5.527732582903478E-2"/>
    <s v="FLOW"/>
    <s v="-"/>
    <s v="-"/>
    <s v="-"/>
    <m/>
    <m/>
    <m/>
    <m/>
    <s v="-"/>
    <m/>
    <s v="YERWADA"/>
    <m/>
    <m/>
    <m/>
    <n v="27731"/>
    <n v="194945"/>
    <n v="88"/>
    <s v="-"/>
    <s v="FLOW"/>
    <m/>
    <m/>
    <m/>
    <m/>
    <s v="REGULAR"/>
    <s v="MH12YE7827"/>
    <s v="BAJAJ KTM DUKE 250"/>
    <d v="2025-06-05T00:00:00"/>
    <n v="36"/>
    <s v="02.08.26"/>
    <s v="-"/>
    <m/>
    <m/>
    <m/>
    <m/>
    <m/>
    <m/>
    <m/>
    <n v="1"/>
    <m/>
    <m/>
    <m/>
    <m/>
    <m/>
    <m/>
    <m/>
    <m/>
    <m/>
    <m/>
    <m/>
    <m/>
    <m/>
    <m/>
    <m/>
    <m/>
    <m/>
    <m/>
    <m/>
    <m/>
    <m/>
    <m/>
    <m/>
    <m/>
    <m/>
    <m/>
    <m/>
    <m/>
    <m/>
    <m/>
    <m/>
    <m/>
    <m/>
    <m/>
    <m/>
    <m/>
    <m/>
    <m/>
    <m/>
    <m/>
    <m/>
    <m/>
    <m/>
    <m/>
    <m/>
    <m/>
    <m/>
    <m/>
    <m/>
    <m/>
    <m/>
    <m/>
    <m/>
    <m/>
    <m/>
    <m/>
    <m/>
    <m/>
    <m/>
    <m/>
    <m/>
    <m/>
    <m/>
    <m/>
    <m/>
    <m/>
    <m/>
    <m/>
    <m/>
    <m/>
    <m/>
    <m/>
    <m/>
    <m/>
    <m/>
    <m/>
    <m/>
    <m/>
    <m/>
    <m/>
    <m/>
    <m/>
    <m/>
    <m/>
    <m/>
    <m/>
    <n v="1"/>
    <n v="1"/>
    <s v="ZBHT0012"/>
    <s v="GPm82dmwr7m"/>
    <s v="Allocated"/>
    <m/>
    <m/>
    <m/>
    <m/>
    <m/>
    <m/>
    <m/>
    <m/>
    <n v="7973"/>
    <n v="35115"/>
    <s v="Allocated"/>
  </r>
  <r>
    <n v="467568633"/>
    <s v="AMRPALI NEVIL SHINDE"/>
    <m/>
    <m/>
    <m/>
    <m/>
    <m/>
    <m/>
    <n v="6069"/>
    <n v="6069"/>
    <n v="6069"/>
    <n v="12138"/>
    <x v="1"/>
    <x v="0"/>
    <s v="UNPAID"/>
    <s v="VIKRAM GAIKWAD"/>
    <n v="194440"/>
    <n v="0"/>
    <n v="0"/>
    <n v="450"/>
    <s v="-"/>
    <n v="0.18330183104143352"/>
    <n v="1.7033226164316819E-2"/>
    <s v="FLOW"/>
    <s v="-"/>
    <s v="-"/>
    <s v="-"/>
    <m/>
    <m/>
    <m/>
    <m/>
    <s v="-"/>
    <m/>
    <s v="RAMWADI"/>
    <m/>
    <m/>
    <m/>
    <n v="6519"/>
    <n v="194440"/>
    <n v="22"/>
    <s v="-"/>
    <s v="FLOW"/>
    <m/>
    <m/>
    <m/>
    <m/>
    <s v="REGULAR"/>
    <s v="MH12ZB7445"/>
    <s v="HONDA CB 350 DLX PRO"/>
    <d v="2026-01-09T00:00:00"/>
    <n v="48"/>
    <s v="02.08.26"/>
    <s v="-"/>
    <m/>
    <m/>
    <m/>
    <m/>
    <m/>
    <m/>
    <m/>
    <m/>
    <m/>
    <m/>
    <m/>
    <m/>
    <m/>
    <m/>
    <m/>
    <m/>
    <m/>
    <m/>
    <m/>
    <m/>
    <m/>
    <m/>
    <m/>
    <m/>
    <m/>
    <m/>
    <m/>
    <m/>
    <m/>
    <m/>
    <m/>
    <m/>
    <m/>
    <m/>
    <m/>
    <m/>
    <m/>
    <m/>
    <m/>
    <m/>
    <m/>
    <m/>
    <m/>
    <m/>
    <m/>
    <m/>
    <m/>
    <m/>
    <m/>
    <m/>
    <m/>
    <m/>
    <m/>
    <m/>
    <m/>
    <m/>
    <m/>
    <m/>
    <m/>
    <m/>
    <m/>
    <m/>
    <m/>
    <m/>
    <m/>
    <m/>
    <m/>
    <m/>
    <m/>
    <m/>
    <m/>
    <m/>
    <m/>
    <m/>
    <m/>
    <m/>
    <m/>
    <m/>
    <m/>
    <m/>
    <m/>
    <m/>
    <m/>
    <m/>
    <m/>
    <m/>
    <m/>
    <m/>
    <m/>
    <m/>
    <m/>
    <m/>
    <m/>
    <m/>
    <n v="0"/>
    <s v=""/>
    <s v="ZBHT0012"/>
    <s v="k2yW1UEy8Y9"/>
    <s v="Allocated"/>
    <m/>
    <m/>
    <m/>
    <m/>
    <m/>
    <m/>
    <m/>
    <m/>
    <n v="6069"/>
    <n v="12138"/>
    <e v="#N/A"/>
  </r>
  <r>
    <n v="467444078"/>
    <s v="INDRAJIT RAMBHAU MULE"/>
    <m/>
    <m/>
    <m/>
    <m/>
    <m/>
    <m/>
    <n v="6009"/>
    <n v="5915"/>
    <n v="6038"/>
    <n v="11924"/>
    <x v="1"/>
    <x v="0"/>
    <s v="UNPAID"/>
    <s v="ANWAR SHAIKH"/>
    <n v="193073"/>
    <n v="123"/>
    <n v="0"/>
    <n v="2700"/>
    <s v="-"/>
    <n v="0.43203980889489163"/>
    <n v="1.6913474980575712E-2"/>
    <s v="FLOW"/>
    <s v="-"/>
    <s v="-"/>
    <s v="-"/>
    <m/>
    <m/>
    <m/>
    <m/>
    <s v="-"/>
    <m/>
    <s v="ALANDI DEVACHI "/>
    <m/>
    <m/>
    <m/>
    <n v="8738"/>
    <n v="193073"/>
    <n v="27"/>
    <s v="-"/>
    <s v="FLOW"/>
    <m/>
    <m/>
    <m/>
    <m/>
    <s v="REGULAR"/>
    <s v="MH14MY6501"/>
    <s v="CLASSIC 350 REDDITCH RED"/>
    <d v="2025-12-16T00:00:00"/>
    <n v="48"/>
    <s v="02.08.26"/>
    <s v="-"/>
    <m/>
    <m/>
    <m/>
    <m/>
    <m/>
    <m/>
    <m/>
    <m/>
    <m/>
    <m/>
    <n v="1"/>
    <m/>
    <m/>
    <m/>
    <m/>
    <m/>
    <m/>
    <m/>
    <m/>
    <m/>
    <m/>
    <m/>
    <m/>
    <m/>
    <m/>
    <m/>
    <m/>
    <m/>
    <m/>
    <m/>
    <m/>
    <m/>
    <m/>
    <m/>
    <m/>
    <m/>
    <m/>
    <m/>
    <m/>
    <m/>
    <m/>
    <m/>
    <m/>
    <m/>
    <m/>
    <m/>
    <m/>
    <m/>
    <m/>
    <m/>
    <m/>
    <m/>
    <m/>
    <m/>
    <m/>
    <m/>
    <m/>
    <m/>
    <m/>
    <m/>
    <m/>
    <m/>
    <m/>
    <m/>
    <m/>
    <m/>
    <m/>
    <m/>
    <m/>
    <m/>
    <m/>
    <m/>
    <m/>
    <m/>
    <m/>
    <m/>
    <m/>
    <m/>
    <m/>
    <m/>
    <m/>
    <m/>
    <m/>
    <m/>
    <m/>
    <m/>
    <m/>
    <m/>
    <m/>
    <m/>
    <m/>
    <m/>
    <m/>
    <m/>
    <n v="1"/>
    <n v="1"/>
    <s v="ZBHT0009"/>
    <s v="BoD8DEoiw7"/>
    <s v="Allocated"/>
    <m/>
    <m/>
    <m/>
    <m/>
    <m/>
    <m/>
    <m/>
    <m/>
    <n v="6038"/>
    <n v="11924"/>
    <s v="Allocated"/>
  </r>
  <r>
    <n v="466388955"/>
    <s v="SANTOSH VITTHALRAO MOLE"/>
    <m/>
    <m/>
    <m/>
    <m/>
    <m/>
    <m/>
    <n v="8554"/>
    <n v="24267"/>
    <n v="7723"/>
    <n v="32821"/>
    <x v="2"/>
    <x v="0"/>
    <s v="UNPAID"/>
    <s v="ANWAR SHAIKH"/>
    <n v="191847"/>
    <n v="564"/>
    <n v="0"/>
    <n v="1800"/>
    <s v="-"/>
    <n v="0.49975310221672425"/>
    <n v="5.4398877264473754E-2"/>
    <s v="FLOW"/>
    <s v="-"/>
    <s v="-"/>
    <s v="-"/>
    <m/>
    <m/>
    <m/>
    <m/>
    <s v="-"/>
    <m/>
    <s v="ALANDI"/>
    <m/>
    <m/>
    <m/>
    <n v="26631"/>
    <n v="191847"/>
    <n v="88"/>
    <s v="-"/>
    <s v="FLOW"/>
    <m/>
    <m/>
    <m/>
    <m/>
    <s v="REGULAR"/>
    <s v="MH14MM5655"/>
    <s v="METEOR 350 SUPERNOVA RED"/>
    <d v="2025-06-24T00:00:00"/>
    <n v="36"/>
    <s v="02.08.26"/>
    <s v="-"/>
    <m/>
    <m/>
    <m/>
    <m/>
    <m/>
    <m/>
    <m/>
    <m/>
    <m/>
    <m/>
    <m/>
    <m/>
    <m/>
    <m/>
    <m/>
    <m/>
    <m/>
    <m/>
    <m/>
    <m/>
    <m/>
    <m/>
    <m/>
    <m/>
    <m/>
    <m/>
    <m/>
    <m/>
    <m/>
    <m/>
    <m/>
    <m/>
    <m/>
    <m/>
    <m/>
    <m/>
    <m/>
    <m/>
    <m/>
    <m/>
    <m/>
    <m/>
    <m/>
    <m/>
    <m/>
    <m/>
    <m/>
    <m/>
    <m/>
    <m/>
    <m/>
    <m/>
    <m/>
    <m/>
    <m/>
    <m/>
    <m/>
    <m/>
    <m/>
    <m/>
    <m/>
    <m/>
    <m/>
    <m/>
    <m/>
    <m/>
    <m/>
    <m/>
    <m/>
    <m/>
    <m/>
    <m/>
    <m/>
    <m/>
    <m/>
    <m/>
    <m/>
    <m/>
    <m/>
    <m/>
    <m/>
    <m/>
    <m/>
    <m/>
    <m/>
    <m/>
    <m/>
    <m/>
    <m/>
    <m/>
    <m/>
    <m/>
    <m/>
    <m/>
    <n v="0"/>
    <s v=""/>
    <s v="ZBHT0009"/>
    <s v="AokWLqI5y17"/>
    <s v="Allocated"/>
    <m/>
    <m/>
    <m/>
    <m/>
    <m/>
    <m/>
    <m/>
    <m/>
    <n v="7723"/>
    <n v="32821"/>
    <s v="Allocated"/>
  </r>
  <r>
    <n v="465962896"/>
    <s v="MAYUR VIJAY GHADSINGH"/>
    <m/>
    <m/>
    <m/>
    <m/>
    <m/>
    <m/>
    <n v="6679"/>
    <n v="6679"/>
    <n v="6746"/>
    <n v="13358"/>
    <x v="1"/>
    <x v="0"/>
    <s v="UNPAID"/>
    <s v="VIKRAM GAIKWAD"/>
    <n v="188409"/>
    <n v="67"/>
    <n v="0"/>
    <n v="1800"/>
    <s v="-"/>
    <n v="0.17761630675110804"/>
    <n v="1.6504901812347088E-2"/>
    <s v="FLOW"/>
    <s v="-"/>
    <s v="-"/>
    <s v="-"/>
    <m/>
    <m/>
    <m/>
    <m/>
    <s v="-"/>
    <m/>
    <s v="YERWADA"/>
    <m/>
    <m/>
    <m/>
    <n v="8546"/>
    <n v="188409"/>
    <n v="27"/>
    <s v="-"/>
    <s v="FLOW"/>
    <m/>
    <m/>
    <m/>
    <m/>
    <s v="REGULAR"/>
    <s v="MH12XZ6318"/>
    <s v="HONDA HIGHNESS CB 350 DLX 3"/>
    <d v="2025-04-21T00:00:00"/>
    <n v="48"/>
    <s v="02.08.26"/>
    <s v="-"/>
    <m/>
    <m/>
    <m/>
    <m/>
    <m/>
    <m/>
    <m/>
    <m/>
    <m/>
    <m/>
    <m/>
    <m/>
    <m/>
    <m/>
    <m/>
    <m/>
    <m/>
    <m/>
    <m/>
    <m/>
    <m/>
    <m/>
    <m/>
    <m/>
    <m/>
    <m/>
    <m/>
    <m/>
    <m/>
    <m/>
    <m/>
    <m/>
    <m/>
    <m/>
    <m/>
    <m/>
    <m/>
    <m/>
    <m/>
    <m/>
    <m/>
    <m/>
    <m/>
    <m/>
    <m/>
    <m/>
    <m/>
    <m/>
    <m/>
    <m/>
    <m/>
    <m/>
    <m/>
    <m/>
    <m/>
    <m/>
    <m/>
    <m/>
    <m/>
    <m/>
    <m/>
    <m/>
    <m/>
    <m/>
    <m/>
    <m/>
    <m/>
    <m/>
    <m/>
    <m/>
    <m/>
    <m/>
    <m/>
    <m/>
    <m/>
    <m/>
    <m/>
    <m/>
    <m/>
    <m/>
    <m/>
    <m/>
    <m/>
    <m/>
    <m/>
    <m/>
    <m/>
    <m/>
    <m/>
    <m/>
    <m/>
    <m/>
    <m/>
    <m/>
    <n v="0"/>
    <s v=""/>
    <s v="ZBHT0012"/>
    <s v="BPaA-7cCvoyS"/>
    <s v="Allocated"/>
    <m/>
    <m/>
    <m/>
    <m/>
    <m/>
    <m/>
    <m/>
    <m/>
    <n v="6746"/>
    <n v="13358"/>
    <s v="Allocated"/>
  </r>
  <r>
    <n v="464007891"/>
    <s v="SUBHASH VISHNU PATIL"/>
    <m/>
    <m/>
    <m/>
    <m/>
    <m/>
    <m/>
    <n v="8899"/>
    <n v="44465.279999999999"/>
    <n v="10308.279999999999"/>
    <n v="53364.28"/>
    <x v="4"/>
    <x v="0"/>
    <s v="UNPAID"/>
    <s v="SACHIN INGALE"/>
    <n v="188157"/>
    <n v="1439"/>
    <n v="0"/>
    <n v="4050"/>
    <s v="-"/>
    <n v="0.71135385507499294"/>
    <n v="0.10017708189421207"/>
    <s v="FLOW"/>
    <s v="-"/>
    <s v="-"/>
    <s v="-"/>
    <m/>
    <m/>
    <m/>
    <m/>
    <s v="-"/>
    <m/>
    <s v="MAVAL"/>
    <m/>
    <m/>
    <m/>
    <n v="49954.28"/>
    <n v="188157"/>
    <n v="149"/>
    <s v="-"/>
    <s v="FLOW"/>
    <m/>
    <m/>
    <m/>
    <m/>
    <s v="NPA"/>
    <s v="MH14LW0799"/>
    <s v="CLASSIC 350 DARK STEALTH BLACK"/>
    <d v="2024-09-12T00:00:00"/>
    <n v="42"/>
    <s v="02.08.26"/>
    <s v="-"/>
    <m/>
    <m/>
    <m/>
    <m/>
    <m/>
    <m/>
    <m/>
    <m/>
    <m/>
    <m/>
    <m/>
    <m/>
    <m/>
    <m/>
    <m/>
    <m/>
    <m/>
    <m/>
    <m/>
    <m/>
    <m/>
    <m/>
    <m/>
    <m/>
    <m/>
    <m/>
    <m/>
    <m/>
    <m/>
    <m/>
    <m/>
    <m/>
    <m/>
    <m/>
    <m/>
    <m/>
    <m/>
    <m/>
    <m/>
    <m/>
    <m/>
    <m/>
    <m/>
    <m/>
    <m/>
    <m/>
    <m/>
    <m/>
    <m/>
    <m/>
    <m/>
    <m/>
    <m/>
    <m/>
    <m/>
    <m/>
    <m/>
    <m/>
    <m/>
    <m/>
    <m/>
    <m/>
    <m/>
    <m/>
    <m/>
    <m/>
    <m/>
    <m/>
    <m/>
    <m/>
    <m/>
    <m/>
    <m/>
    <m/>
    <m/>
    <m/>
    <m/>
    <m/>
    <m/>
    <m/>
    <m/>
    <m/>
    <m/>
    <m/>
    <m/>
    <m/>
    <m/>
    <m/>
    <m/>
    <m/>
    <m/>
    <m/>
    <m/>
    <m/>
    <n v="0"/>
    <s v=""/>
    <s v="ZBHT0013"/>
    <s v="BovCaMk6Oez"/>
    <s v="Allocated"/>
    <m/>
    <m/>
    <m/>
    <m/>
    <m/>
    <m/>
    <m/>
    <m/>
    <n v="10308.279999999999"/>
    <n v="53364.28"/>
    <s v="Allocated"/>
  </r>
  <r>
    <n v="466166742"/>
    <s v="CHAUDHARI SIDDHESHWAR BHIMA"/>
    <m/>
    <m/>
    <m/>
    <m/>
    <m/>
    <m/>
    <n v="8001"/>
    <n v="48006"/>
    <n v="9651"/>
    <n v="56007"/>
    <x v="5"/>
    <x v="0"/>
    <s v="UNPAID"/>
    <s v="UDAY SOHANE"/>
    <n v="184910"/>
    <n v="1650"/>
    <n v="0"/>
    <n v="3600"/>
    <s v="-"/>
    <n v="0.64999740226012515"/>
    <n v="8.4739277370883964E-2"/>
    <s v="FLOW"/>
    <s v="-"/>
    <s v="-"/>
    <s v="-"/>
    <m/>
    <m/>
    <m/>
    <m/>
    <s v="-"/>
    <m/>
    <s v="BHOSARI"/>
    <m/>
    <m/>
    <m/>
    <n v="53256"/>
    <n v="184910"/>
    <n v="177"/>
    <s v="-"/>
    <s v="FLOW"/>
    <m/>
    <m/>
    <m/>
    <m/>
    <s v="NPA"/>
    <s v="MH12YC1819"/>
    <s v="CLASSIC 350 COMMANDO SAND"/>
    <d v="2025-05-20T00:00:00"/>
    <n v="36"/>
    <s v="02.08.26"/>
    <s v="-"/>
    <m/>
    <m/>
    <m/>
    <m/>
    <m/>
    <m/>
    <m/>
    <n v="1"/>
    <m/>
    <m/>
    <m/>
    <m/>
    <m/>
    <m/>
    <m/>
    <m/>
    <m/>
    <m/>
    <m/>
    <m/>
    <m/>
    <m/>
    <m/>
    <m/>
    <m/>
    <m/>
    <m/>
    <m/>
    <m/>
    <m/>
    <m/>
    <m/>
    <m/>
    <m/>
    <m/>
    <m/>
    <m/>
    <m/>
    <m/>
    <m/>
    <m/>
    <m/>
    <m/>
    <m/>
    <m/>
    <m/>
    <m/>
    <m/>
    <m/>
    <m/>
    <m/>
    <m/>
    <m/>
    <m/>
    <m/>
    <m/>
    <m/>
    <m/>
    <m/>
    <m/>
    <m/>
    <m/>
    <m/>
    <m/>
    <m/>
    <m/>
    <m/>
    <m/>
    <m/>
    <m/>
    <m/>
    <m/>
    <m/>
    <m/>
    <m/>
    <m/>
    <m/>
    <m/>
    <m/>
    <m/>
    <m/>
    <m/>
    <m/>
    <m/>
    <m/>
    <m/>
    <m/>
    <m/>
    <m/>
    <m/>
    <m/>
    <m/>
    <m/>
    <m/>
    <n v="1"/>
    <n v="1"/>
    <s v="DUWT0025"/>
    <s v="k6QFfwyM0uc"/>
    <s v="Allocated"/>
    <m/>
    <m/>
    <m/>
    <m/>
    <m/>
    <m/>
    <m/>
    <m/>
    <n v="9651"/>
    <n v="56007"/>
    <s v="Allocated"/>
  </r>
  <r>
    <n v="466642523"/>
    <s v="DAREKAR PRITAM DATTATRAY"/>
    <m/>
    <m/>
    <m/>
    <m/>
    <m/>
    <m/>
    <n v="5986"/>
    <n v="17918"/>
    <n v="6607"/>
    <n v="23904"/>
    <x v="2"/>
    <x v="0"/>
    <s v="UNPAID"/>
    <s v="AMOL DHUMAL"/>
    <n v="181866"/>
    <n v="661"/>
    <n v="0"/>
    <n v="4050"/>
    <s v="-"/>
    <n v="0.37367415390231895"/>
    <n v="5.156873035586057E-2"/>
    <s v="FLOW"/>
    <s v="-"/>
    <s v="-"/>
    <s v="-"/>
    <m/>
    <m/>
    <m/>
    <m/>
    <s v="-"/>
    <m/>
    <s v="SHIRUR"/>
    <m/>
    <m/>
    <m/>
    <n v="22629"/>
    <n v="181866"/>
    <n v="88"/>
    <s v="-"/>
    <s v="FLOW"/>
    <m/>
    <m/>
    <m/>
    <m/>
    <s v="REGULAR"/>
    <s v="MH12YP0854"/>
    <s v="CLASSIC 350 STEALTH BLACK"/>
    <d v="2025-08-05T00:00:00"/>
    <n v="48"/>
    <s v="02.08.26"/>
    <s v="-"/>
    <m/>
    <n v="1"/>
    <m/>
    <m/>
    <m/>
    <m/>
    <m/>
    <m/>
    <m/>
    <m/>
    <m/>
    <m/>
    <m/>
    <n v="1"/>
    <m/>
    <m/>
    <m/>
    <m/>
    <m/>
    <m/>
    <m/>
    <m/>
    <m/>
    <m/>
    <m/>
    <m/>
    <m/>
    <m/>
    <m/>
    <m/>
    <m/>
    <m/>
    <m/>
    <m/>
    <m/>
    <m/>
    <m/>
    <m/>
    <m/>
    <m/>
    <m/>
    <m/>
    <m/>
    <m/>
    <m/>
    <m/>
    <m/>
    <m/>
    <m/>
    <m/>
    <m/>
    <m/>
    <m/>
    <m/>
    <m/>
    <m/>
    <m/>
    <m/>
    <m/>
    <m/>
    <m/>
    <m/>
    <m/>
    <m/>
    <m/>
    <m/>
    <m/>
    <m/>
    <m/>
    <m/>
    <m/>
    <m/>
    <m/>
    <m/>
    <m/>
    <m/>
    <m/>
    <m/>
    <m/>
    <m/>
    <m/>
    <m/>
    <m/>
    <m/>
    <m/>
    <m/>
    <m/>
    <m/>
    <m/>
    <m/>
    <m/>
    <m/>
    <m/>
    <m/>
    <n v="2"/>
    <n v="1"/>
    <s v="ZBHT0024"/>
    <s v="G2qYPr601c"/>
    <s v="Allocated"/>
    <m/>
    <m/>
    <m/>
    <m/>
    <m/>
    <m/>
    <m/>
    <m/>
    <n v="6607"/>
    <n v="23904"/>
    <s v="Allocated"/>
  </r>
  <r>
    <n v="468285255"/>
    <s v="RABBIL RAZZAK SHAIKHMALBARI"/>
    <m/>
    <m/>
    <m/>
    <m/>
    <m/>
    <m/>
    <n v="6265"/>
    <n v="6911"/>
    <n v="6911"/>
    <n v="13176"/>
    <x v="1"/>
    <x v="0"/>
    <s v="UNPAID"/>
    <s v="SUNNY SHINDE"/>
    <n v="177201"/>
    <n v="0"/>
    <n v="0"/>
    <n v="450"/>
    <s v="-"/>
    <n v="0.21922043673215136"/>
    <n v="1.5523064747701629E-2"/>
    <s v="FLOW"/>
    <s v="-"/>
    <s v="-"/>
    <s v="-"/>
    <m/>
    <m/>
    <m/>
    <m/>
    <s v="-"/>
    <m/>
    <s v="KHADKI"/>
    <m/>
    <m/>
    <m/>
    <n v="7361"/>
    <n v="177201"/>
    <n v="27"/>
    <s v="-"/>
    <s v="FLOW"/>
    <m/>
    <m/>
    <m/>
    <m/>
    <s v="REGULAR"/>
    <s v="MH12ZR6231"/>
    <s v="YAMAHA AEROX 155 STD"/>
    <d v="2026-05-27T00:00:00"/>
    <n v="36"/>
    <s v="02.08.26"/>
    <s v="-"/>
    <m/>
    <m/>
    <m/>
    <m/>
    <m/>
    <m/>
    <m/>
    <m/>
    <m/>
    <m/>
    <n v="1"/>
    <m/>
    <m/>
    <m/>
    <m/>
    <m/>
    <m/>
    <m/>
    <m/>
    <m/>
    <m/>
    <m/>
    <m/>
    <m/>
    <m/>
    <m/>
    <m/>
    <m/>
    <m/>
    <m/>
    <m/>
    <m/>
    <m/>
    <m/>
    <m/>
    <m/>
    <m/>
    <m/>
    <m/>
    <m/>
    <m/>
    <m/>
    <m/>
    <m/>
    <m/>
    <m/>
    <m/>
    <m/>
    <m/>
    <m/>
    <m/>
    <m/>
    <m/>
    <m/>
    <m/>
    <m/>
    <m/>
    <m/>
    <m/>
    <m/>
    <m/>
    <m/>
    <m/>
    <m/>
    <m/>
    <m/>
    <m/>
    <m/>
    <m/>
    <m/>
    <m/>
    <m/>
    <m/>
    <m/>
    <m/>
    <m/>
    <m/>
    <m/>
    <m/>
    <m/>
    <m/>
    <m/>
    <m/>
    <m/>
    <m/>
    <m/>
    <m/>
    <m/>
    <m/>
    <m/>
    <m/>
    <m/>
    <m/>
    <m/>
    <n v="1"/>
    <n v="1"/>
    <s v="DUWT0023"/>
    <s v="BP0dGuI8IJb"/>
    <s v="Allocated"/>
    <m/>
    <m/>
    <m/>
    <m/>
    <m/>
    <m/>
    <m/>
    <m/>
    <n v="6911"/>
    <n v="13176"/>
    <s v="Allocated"/>
  </r>
  <r>
    <n v="465673833"/>
    <s v="GANESH PANDURANG GAVHANE"/>
    <m/>
    <m/>
    <m/>
    <m/>
    <m/>
    <m/>
    <n v="6382"/>
    <n v="5643"/>
    <n v="5781"/>
    <n v="12025"/>
    <x v="1"/>
    <x v="0"/>
    <s v="UNPAID"/>
    <s v="AKSHAY KARALE"/>
    <n v="169511"/>
    <n v="138"/>
    <n v="0"/>
    <n v="6626"/>
    <s v="-"/>
    <n v="0.180696390249795"/>
    <n v="1.4849409588250918E-2"/>
    <s v="FLOW"/>
    <s v="-"/>
    <s v="-"/>
    <s v="-"/>
    <m/>
    <m/>
    <m/>
    <m/>
    <s v="-"/>
    <m/>
    <s v="BHOR"/>
    <m/>
    <m/>
    <m/>
    <n v="12407"/>
    <n v="169511"/>
    <n v="27"/>
    <s v="-"/>
    <s v="FLOW"/>
    <m/>
    <m/>
    <m/>
    <m/>
    <s v="REGULAR"/>
    <s v="MH12XV6230"/>
    <s v="CLASSIC 350 GUN GREY"/>
    <d v="2025-03-10T00:00:00"/>
    <n v="48"/>
    <s v="02.08.26"/>
    <s v="-"/>
    <m/>
    <m/>
    <m/>
    <m/>
    <m/>
    <m/>
    <m/>
    <m/>
    <m/>
    <m/>
    <m/>
    <m/>
    <m/>
    <m/>
    <m/>
    <m/>
    <m/>
    <m/>
    <m/>
    <m/>
    <m/>
    <m/>
    <m/>
    <m/>
    <m/>
    <m/>
    <m/>
    <m/>
    <m/>
    <m/>
    <m/>
    <m/>
    <m/>
    <m/>
    <m/>
    <m/>
    <m/>
    <m/>
    <m/>
    <m/>
    <m/>
    <m/>
    <m/>
    <m/>
    <m/>
    <m/>
    <m/>
    <m/>
    <m/>
    <m/>
    <m/>
    <m/>
    <m/>
    <m/>
    <m/>
    <m/>
    <m/>
    <m/>
    <m/>
    <m/>
    <m/>
    <m/>
    <m/>
    <m/>
    <m/>
    <m/>
    <m/>
    <m/>
    <m/>
    <m/>
    <m/>
    <m/>
    <m/>
    <m/>
    <m/>
    <m/>
    <m/>
    <m/>
    <m/>
    <m/>
    <m/>
    <m/>
    <m/>
    <m/>
    <m/>
    <m/>
    <m/>
    <m/>
    <m/>
    <m/>
    <m/>
    <m/>
    <m/>
    <m/>
    <n v="0"/>
    <s v=""/>
    <s v="DUWT0011"/>
    <s v="AoXGJNwC_NMc"/>
    <s v="Allocated"/>
    <m/>
    <m/>
    <m/>
    <m/>
    <m/>
    <m/>
    <m/>
    <m/>
    <n v="5781"/>
    <n v="12025"/>
    <s v="Allocated"/>
  </r>
  <r>
    <n v="463274645"/>
    <s v="GOVIND VILAS THORAT"/>
    <m/>
    <m/>
    <m/>
    <m/>
    <m/>
    <m/>
    <n v="7682"/>
    <n v="7073"/>
    <n v="7180"/>
    <n v="14755"/>
    <x v="1"/>
    <x v="0"/>
    <s v="UNPAID"/>
    <s v="SAGAR DONGRE"/>
    <n v="163645"/>
    <n v="107"/>
    <n v="0"/>
    <n v="4050"/>
    <s v="-"/>
    <n v="0.92021003810286428"/>
    <n v="1.4335539475723236E-2"/>
    <s v="FLOW"/>
    <s v="-"/>
    <s v="-"/>
    <s v="-"/>
    <m/>
    <m/>
    <m/>
    <m/>
    <s v="-"/>
    <m/>
    <s v="AMBEGAON"/>
    <m/>
    <m/>
    <m/>
    <n v="11230"/>
    <n v="163645"/>
    <n v="27"/>
    <s v="-"/>
    <s v="FLOW"/>
    <m/>
    <m/>
    <m/>
    <m/>
    <s v="NPA"/>
    <s v="MH14LQ9456"/>
    <s v="CLASSIC SIGNALS 350 MARSH GREY"/>
    <d v="2024-06-21T00:00:00"/>
    <n v="48"/>
    <s v="02.08.26"/>
    <s v="-"/>
    <m/>
    <m/>
    <m/>
    <m/>
    <m/>
    <m/>
    <m/>
    <m/>
    <m/>
    <m/>
    <m/>
    <m/>
    <m/>
    <m/>
    <m/>
    <m/>
    <m/>
    <m/>
    <m/>
    <m/>
    <m/>
    <m/>
    <m/>
    <m/>
    <m/>
    <m/>
    <m/>
    <m/>
    <m/>
    <m/>
    <m/>
    <m/>
    <m/>
    <m/>
    <m/>
    <m/>
    <m/>
    <m/>
    <m/>
    <m/>
    <m/>
    <m/>
    <m/>
    <m/>
    <m/>
    <m/>
    <m/>
    <m/>
    <m/>
    <m/>
    <m/>
    <m/>
    <m/>
    <m/>
    <m/>
    <m/>
    <m/>
    <m/>
    <m/>
    <m/>
    <m/>
    <m/>
    <m/>
    <m/>
    <m/>
    <m/>
    <m/>
    <m/>
    <m/>
    <m/>
    <m/>
    <m/>
    <m/>
    <m/>
    <m/>
    <m/>
    <m/>
    <m/>
    <m/>
    <m/>
    <m/>
    <m/>
    <m/>
    <m/>
    <m/>
    <m/>
    <m/>
    <m/>
    <m/>
    <m/>
    <m/>
    <m/>
    <m/>
    <m/>
    <n v="0"/>
    <s v=""/>
    <s v="DUWT0029"/>
    <s v="A6CqjIUWum"/>
    <s v="Allocated"/>
    <m/>
    <m/>
    <m/>
    <m/>
    <m/>
    <m/>
    <m/>
    <m/>
    <n v="7180"/>
    <n v="14755"/>
    <s v="Allocated"/>
  </r>
  <r>
    <n v="463411381"/>
    <s v="MINA BABASAHEB PANDURE"/>
    <m/>
    <m/>
    <m/>
    <m/>
    <m/>
    <m/>
    <n v="6741"/>
    <n v="33135"/>
    <n v="8029"/>
    <n v="39876"/>
    <x v="4"/>
    <x v="0"/>
    <s v="UNPAID"/>
    <s v="NITIN KADAM"/>
    <n v="162359"/>
    <n v="1858"/>
    <n v="0"/>
    <n v="7196"/>
    <s v="-"/>
    <n v="1"/>
    <n v="8.6441912016360686E-2"/>
    <s v="FLOW"/>
    <s v="-"/>
    <s v="-"/>
    <s v="-"/>
    <m/>
    <m/>
    <m/>
    <m/>
    <s v="-"/>
    <m/>
    <s v="CHIKHALI"/>
    <m/>
    <m/>
    <m/>
    <n v="42189"/>
    <n v="162359"/>
    <n v="149"/>
    <s v="-"/>
    <s v="FLOW"/>
    <m/>
    <m/>
    <m/>
    <m/>
    <s v="NPA"/>
    <s v="MH14LR7021"/>
    <s v="CLASSIC 350 DARK STEALTH BLACK"/>
    <d v="2024-07-06T00:00:00"/>
    <n v="48"/>
    <s v="02.08.26"/>
    <s v="-"/>
    <m/>
    <m/>
    <m/>
    <m/>
    <m/>
    <m/>
    <m/>
    <n v="1"/>
    <m/>
    <m/>
    <m/>
    <m/>
    <m/>
    <m/>
    <m/>
    <m/>
    <m/>
    <m/>
    <m/>
    <m/>
    <m/>
    <m/>
    <m/>
    <m/>
    <m/>
    <m/>
    <m/>
    <m/>
    <m/>
    <m/>
    <m/>
    <m/>
    <m/>
    <m/>
    <m/>
    <m/>
    <m/>
    <m/>
    <m/>
    <m/>
    <m/>
    <m/>
    <m/>
    <m/>
    <m/>
    <m/>
    <m/>
    <m/>
    <m/>
    <m/>
    <m/>
    <m/>
    <m/>
    <m/>
    <m/>
    <m/>
    <m/>
    <m/>
    <m/>
    <m/>
    <m/>
    <m/>
    <m/>
    <m/>
    <m/>
    <m/>
    <m/>
    <m/>
    <m/>
    <m/>
    <m/>
    <m/>
    <m/>
    <m/>
    <m/>
    <m/>
    <m/>
    <m/>
    <m/>
    <m/>
    <m/>
    <m/>
    <m/>
    <m/>
    <m/>
    <m/>
    <m/>
    <m/>
    <m/>
    <m/>
    <m/>
    <m/>
    <m/>
    <m/>
    <n v="1"/>
    <n v="1"/>
    <s v="ZBHT0011"/>
    <s v="B2DB_QGCpEg7"/>
    <s v="Allocated"/>
    <m/>
    <m/>
    <m/>
    <m/>
    <m/>
    <m/>
    <m/>
    <m/>
    <n v="8029"/>
    <n v="39876"/>
    <s v="Allocated"/>
  </r>
  <r>
    <n v="467360608"/>
    <s v="MARUTI ASHOK DEVKATE"/>
    <m/>
    <m/>
    <m/>
    <m/>
    <m/>
    <m/>
    <n v="7972"/>
    <n v="7290"/>
    <n v="7429"/>
    <n v="15262"/>
    <x v="1"/>
    <x v="0"/>
    <s v="UNPAID"/>
    <s v="SACHIN INGALE"/>
    <n v="162016"/>
    <n v="139"/>
    <n v="0"/>
    <n v="2700"/>
    <s v="-"/>
    <n v="0.27247571930312103"/>
    <n v="1.4192836711777176E-2"/>
    <s v="FLOW"/>
    <s v="-"/>
    <s v="-"/>
    <s v="-"/>
    <m/>
    <m/>
    <m/>
    <m/>
    <s v="-"/>
    <m/>
    <s v="TALEGAON DABADE"/>
    <m/>
    <m/>
    <m/>
    <n v="10129"/>
    <n v="162016"/>
    <n v="27"/>
    <s v="-"/>
    <s v="FLOW"/>
    <m/>
    <m/>
    <m/>
    <m/>
    <s v="REGULAR"/>
    <s v="MH12YY2522"/>
    <s v="BAJAJ KTM DUKE 250"/>
    <d v="2025-11-28T00:00:00"/>
    <n v="30"/>
    <s v="02.08.26"/>
    <s v="-"/>
    <m/>
    <m/>
    <m/>
    <m/>
    <m/>
    <m/>
    <m/>
    <m/>
    <m/>
    <m/>
    <n v="2"/>
    <m/>
    <m/>
    <m/>
    <m/>
    <m/>
    <m/>
    <m/>
    <m/>
    <m/>
    <m/>
    <m/>
    <m/>
    <m/>
    <m/>
    <m/>
    <m/>
    <m/>
    <m/>
    <m/>
    <m/>
    <m/>
    <m/>
    <m/>
    <m/>
    <m/>
    <m/>
    <m/>
    <m/>
    <m/>
    <m/>
    <m/>
    <m/>
    <m/>
    <m/>
    <m/>
    <m/>
    <m/>
    <m/>
    <m/>
    <m/>
    <m/>
    <m/>
    <m/>
    <m/>
    <m/>
    <m/>
    <m/>
    <m/>
    <m/>
    <m/>
    <m/>
    <m/>
    <m/>
    <m/>
    <m/>
    <m/>
    <m/>
    <m/>
    <m/>
    <m/>
    <m/>
    <m/>
    <m/>
    <m/>
    <m/>
    <m/>
    <m/>
    <m/>
    <m/>
    <m/>
    <m/>
    <m/>
    <m/>
    <m/>
    <m/>
    <m/>
    <m/>
    <m/>
    <m/>
    <m/>
    <m/>
    <m/>
    <m/>
    <n v="2"/>
    <n v="1"/>
    <s v="ZBHT0013"/>
    <s v="GPe8pTwbO7"/>
    <s v="Allocated"/>
    <m/>
    <m/>
    <m/>
    <m/>
    <m/>
    <m/>
    <m/>
    <m/>
    <n v="7429"/>
    <n v="15262"/>
    <s v="Allocated"/>
  </r>
  <r>
    <n v="465207517"/>
    <s v="BABURAV FAKIRA SHINDE"/>
    <m/>
    <m/>
    <m/>
    <m/>
    <m/>
    <m/>
    <n v="6415"/>
    <n v="6214"/>
    <n v="6373"/>
    <n v="12629"/>
    <x v="1"/>
    <x v="0"/>
    <s v="UNPAID"/>
    <s v="DATTATRAY BACCHE"/>
    <n v="161029"/>
    <n v="159"/>
    <n v="0"/>
    <n v="4045"/>
    <s v="-"/>
    <n v="0.28229653328658455"/>
    <n v="1.4106374079478365E-2"/>
    <s v="FLOW"/>
    <s v="-"/>
    <s v="-"/>
    <s v="-"/>
    <m/>
    <m/>
    <m/>
    <m/>
    <s v="-"/>
    <m/>
    <s v="RAJGURU NAGAR"/>
    <m/>
    <m/>
    <m/>
    <n v="10418"/>
    <n v="161029"/>
    <n v="27"/>
    <s v="-"/>
    <s v="FLOW"/>
    <m/>
    <m/>
    <m/>
    <m/>
    <s v="REGULAR"/>
    <s v="MH14MB9254"/>
    <s v="CLASSIC 350 MADRAS RED"/>
    <d v="2025-01-13T00:00:00"/>
    <n v="48"/>
    <s v="02.08.26"/>
    <s v="-"/>
    <m/>
    <m/>
    <m/>
    <m/>
    <m/>
    <m/>
    <m/>
    <m/>
    <m/>
    <m/>
    <m/>
    <m/>
    <m/>
    <m/>
    <m/>
    <m/>
    <m/>
    <m/>
    <m/>
    <m/>
    <m/>
    <m/>
    <m/>
    <m/>
    <m/>
    <m/>
    <m/>
    <m/>
    <m/>
    <m/>
    <m/>
    <m/>
    <m/>
    <m/>
    <m/>
    <m/>
    <m/>
    <m/>
    <m/>
    <m/>
    <m/>
    <m/>
    <m/>
    <m/>
    <m/>
    <m/>
    <m/>
    <m/>
    <m/>
    <m/>
    <m/>
    <m/>
    <m/>
    <m/>
    <m/>
    <m/>
    <m/>
    <m/>
    <m/>
    <m/>
    <m/>
    <m/>
    <m/>
    <m/>
    <m/>
    <m/>
    <m/>
    <m/>
    <m/>
    <m/>
    <m/>
    <m/>
    <m/>
    <m/>
    <m/>
    <m/>
    <m/>
    <m/>
    <m/>
    <m/>
    <m/>
    <m/>
    <m/>
    <m/>
    <m/>
    <m/>
    <m/>
    <m/>
    <m/>
    <m/>
    <m/>
    <m/>
    <m/>
    <m/>
    <n v="0"/>
    <s v=""/>
    <s v="ZBHT0016"/>
    <s v="B6j6yHMWNm"/>
    <s v="Allocated"/>
    <m/>
    <m/>
    <m/>
    <m/>
    <m/>
    <m/>
    <m/>
    <m/>
    <n v="6373"/>
    <n v="12629"/>
    <s v="Allocated"/>
  </r>
  <r>
    <n v="466807372"/>
    <s v="PAVAN DYNESHWAR DAMKONDE"/>
    <m/>
    <m/>
    <m/>
    <m/>
    <m/>
    <m/>
    <n v="5256"/>
    <n v="5251"/>
    <n v="5251"/>
    <n v="10507"/>
    <x v="1"/>
    <x v="0"/>
    <s v="UNPAID"/>
    <s v="SACHIN KHAPRE"/>
    <n v="160846"/>
    <n v="0"/>
    <n v="0"/>
    <n v="1642"/>
    <s v="-"/>
    <n v="0.29726077318960126"/>
    <n v="1.4090343013915364E-2"/>
    <s v="FLOW"/>
    <s v="-"/>
    <s v="-"/>
    <s v="-"/>
    <m/>
    <m/>
    <m/>
    <m/>
    <s v="-"/>
    <m/>
    <s v="PIMPLE NILKH"/>
    <m/>
    <m/>
    <m/>
    <n v="6893"/>
    <n v="160846"/>
    <n v="27"/>
    <s v="-"/>
    <s v="FLOW"/>
    <m/>
    <m/>
    <m/>
    <m/>
    <s v="REGULAR"/>
    <s v="MH14MP9923"/>
    <s v="HUNTER 350 TOKYO BLACK"/>
    <d v="2025-09-02T00:00:00"/>
    <n v="48"/>
    <s v="02.08.26"/>
    <s v="-"/>
    <m/>
    <m/>
    <m/>
    <m/>
    <m/>
    <m/>
    <m/>
    <n v="2"/>
    <m/>
    <m/>
    <m/>
    <m/>
    <m/>
    <m/>
    <m/>
    <m/>
    <m/>
    <m/>
    <m/>
    <m/>
    <m/>
    <m/>
    <m/>
    <m/>
    <m/>
    <m/>
    <m/>
    <m/>
    <m/>
    <m/>
    <m/>
    <m/>
    <m/>
    <m/>
    <m/>
    <m/>
    <m/>
    <m/>
    <m/>
    <m/>
    <m/>
    <m/>
    <m/>
    <m/>
    <m/>
    <m/>
    <m/>
    <m/>
    <m/>
    <m/>
    <m/>
    <m/>
    <m/>
    <m/>
    <m/>
    <m/>
    <m/>
    <m/>
    <m/>
    <m/>
    <m/>
    <m/>
    <m/>
    <m/>
    <m/>
    <m/>
    <m/>
    <m/>
    <m/>
    <m/>
    <m/>
    <m/>
    <m/>
    <m/>
    <m/>
    <m/>
    <m/>
    <m/>
    <m/>
    <m/>
    <m/>
    <m/>
    <m/>
    <m/>
    <m/>
    <m/>
    <m/>
    <m/>
    <m/>
    <m/>
    <m/>
    <m/>
    <m/>
    <m/>
    <n v="2"/>
    <n v="1"/>
    <s v="ZBHT0015"/>
    <s v="k2d4uRqt2y1"/>
    <s v="Allocated"/>
    <m/>
    <m/>
    <m/>
    <m/>
    <m/>
    <m/>
    <m/>
    <m/>
    <n v="5251"/>
    <n v="10507"/>
    <s v="Allocated"/>
  </r>
  <r>
    <n v="464516849"/>
    <s v="MAYUR MURLIDHAR SABALE"/>
    <m/>
    <m/>
    <m/>
    <m/>
    <m/>
    <m/>
    <n v="6580"/>
    <n v="5718"/>
    <n v="5864"/>
    <n v="12298"/>
    <x v="1"/>
    <x v="0"/>
    <s v="UNPAID"/>
    <s v="HARIDAS DIVATE"/>
    <n v="159248"/>
    <n v="146"/>
    <n v="0"/>
    <n v="4483"/>
    <s v="-"/>
    <n v="0.29614957204780079"/>
    <n v="1.3950355894955385E-2"/>
    <s v="FLOW"/>
    <s v="-"/>
    <s v="-"/>
    <s v="-"/>
    <m/>
    <m/>
    <m/>
    <m/>
    <s v="-"/>
    <m/>
    <s v="OTUR"/>
    <m/>
    <m/>
    <m/>
    <n v="10347"/>
    <n v="159248"/>
    <n v="27"/>
    <s v="-"/>
    <s v="FLOW"/>
    <m/>
    <m/>
    <m/>
    <m/>
    <s v="REGULAR"/>
    <s v="MH14LZ1972"/>
    <s v="CLASSIC 350 STEALTH BLACK"/>
    <d v="2024-10-31T00:00:00"/>
    <n v="48"/>
    <s v="02.08.26"/>
    <s v="-"/>
    <m/>
    <m/>
    <m/>
    <m/>
    <m/>
    <m/>
    <m/>
    <m/>
    <m/>
    <m/>
    <m/>
    <m/>
    <m/>
    <m/>
    <m/>
    <m/>
    <m/>
    <m/>
    <m/>
    <m/>
    <m/>
    <m/>
    <m/>
    <m/>
    <m/>
    <m/>
    <m/>
    <m/>
    <m/>
    <m/>
    <m/>
    <m/>
    <m/>
    <m/>
    <m/>
    <m/>
    <m/>
    <m/>
    <m/>
    <m/>
    <m/>
    <m/>
    <m/>
    <m/>
    <m/>
    <m/>
    <m/>
    <m/>
    <m/>
    <m/>
    <m/>
    <m/>
    <m/>
    <m/>
    <m/>
    <m/>
    <m/>
    <m/>
    <m/>
    <m/>
    <m/>
    <m/>
    <m/>
    <m/>
    <m/>
    <m/>
    <m/>
    <m/>
    <m/>
    <m/>
    <m/>
    <m/>
    <m/>
    <m/>
    <m/>
    <m/>
    <m/>
    <m/>
    <m/>
    <m/>
    <m/>
    <m/>
    <m/>
    <m/>
    <m/>
    <m/>
    <m/>
    <m/>
    <m/>
    <m/>
    <m/>
    <m/>
    <m/>
    <m/>
    <n v="0"/>
    <s v=""/>
    <s v="ZBHT0021"/>
    <s v="B6Yf1KFXPim"/>
    <s v="Allocated"/>
    <m/>
    <m/>
    <m/>
    <m/>
    <m/>
    <m/>
    <m/>
    <m/>
    <n v="5864"/>
    <n v="12298"/>
    <s v="Allocated"/>
  </r>
  <r>
    <n v="466483159"/>
    <s v="AKASH KALURAM DHOTRE"/>
    <m/>
    <m/>
    <m/>
    <m/>
    <m/>
    <m/>
    <n v="7218"/>
    <n v="21401"/>
    <n v="7876"/>
    <n v="28619"/>
    <x v="2"/>
    <x v="0"/>
    <s v="UNPAID"/>
    <s v="NITIN KADAM"/>
    <n v="158691"/>
    <n v="911"/>
    <n v="0"/>
    <n v="5394"/>
    <s v="-"/>
    <n v="0.37133011673483896"/>
    <n v="4.4997379328196967E-2"/>
    <s v="FLOW"/>
    <s v="-"/>
    <s v="-"/>
    <s v="-"/>
    <m/>
    <m/>
    <m/>
    <m/>
    <s v="-"/>
    <m/>
    <s v="YAMUNA NAGAR"/>
    <m/>
    <m/>
    <m/>
    <n v="27706"/>
    <n v="158691"/>
    <n v="88"/>
    <s v="-"/>
    <s v="FLOW"/>
    <m/>
    <m/>
    <m/>
    <m/>
    <s v="NPA"/>
    <s v="MH14MM8940"/>
    <s v="BULLET 350 BATTALION BLACK"/>
    <d v="2025-07-09T00:00:00"/>
    <n v="36"/>
    <s v="02.08.26"/>
    <s v="-"/>
    <m/>
    <m/>
    <m/>
    <m/>
    <m/>
    <m/>
    <m/>
    <m/>
    <m/>
    <m/>
    <m/>
    <m/>
    <m/>
    <m/>
    <m/>
    <m/>
    <m/>
    <m/>
    <m/>
    <m/>
    <m/>
    <m/>
    <m/>
    <m/>
    <m/>
    <m/>
    <m/>
    <m/>
    <m/>
    <m/>
    <m/>
    <m/>
    <m/>
    <m/>
    <m/>
    <m/>
    <m/>
    <m/>
    <m/>
    <m/>
    <m/>
    <m/>
    <m/>
    <m/>
    <m/>
    <m/>
    <m/>
    <m/>
    <m/>
    <m/>
    <m/>
    <m/>
    <m/>
    <m/>
    <m/>
    <m/>
    <m/>
    <m/>
    <m/>
    <m/>
    <m/>
    <m/>
    <m/>
    <m/>
    <m/>
    <m/>
    <m/>
    <m/>
    <m/>
    <m/>
    <m/>
    <m/>
    <m/>
    <m/>
    <m/>
    <m/>
    <m/>
    <m/>
    <m/>
    <m/>
    <m/>
    <m/>
    <m/>
    <m/>
    <m/>
    <m/>
    <m/>
    <m/>
    <m/>
    <m/>
    <m/>
    <m/>
    <m/>
    <m/>
    <n v="0"/>
    <s v=""/>
    <s v="ZBHT0011"/>
    <s v="B6cAs5otJwCz"/>
    <s v="Allocated"/>
    <m/>
    <m/>
    <m/>
    <m/>
    <m/>
    <m/>
    <m/>
    <m/>
    <n v="7876"/>
    <n v="28619"/>
    <s v="Allocated"/>
  </r>
  <r>
    <n v="464712154"/>
    <s v="SONALI PRAMOD ADAGALE"/>
    <m/>
    <m/>
    <m/>
    <m/>
    <m/>
    <m/>
    <n v="6512"/>
    <n v="6504"/>
    <n v="6663"/>
    <n v="13016"/>
    <x v="1"/>
    <x v="0"/>
    <s v="UNPAID"/>
    <s v="SUNNY SHINDE"/>
    <n v="158053"/>
    <n v="159"/>
    <n v="0"/>
    <n v="7170"/>
    <s v="-"/>
    <n v="0.19553189703684923"/>
    <n v="1.3845672160814474E-2"/>
    <s v="FLOW"/>
    <s v="-"/>
    <s v="-"/>
    <s v="-"/>
    <m/>
    <m/>
    <m/>
    <m/>
    <s v="-"/>
    <m/>
    <s v="KHADKI"/>
    <m/>
    <m/>
    <m/>
    <n v="13833"/>
    <n v="158053"/>
    <n v="27"/>
    <s v="-"/>
    <s v="FLOW"/>
    <m/>
    <m/>
    <m/>
    <m/>
    <s v="REGULAR"/>
    <s v="MH12XL4258"/>
    <s v="BULLET 350 BLACK GOLD"/>
    <d v="2024-11-18T00:00:00"/>
    <n v="48"/>
    <s v="02.08.26"/>
    <s v="-"/>
    <m/>
    <m/>
    <m/>
    <m/>
    <m/>
    <m/>
    <m/>
    <m/>
    <m/>
    <m/>
    <n v="1"/>
    <m/>
    <m/>
    <m/>
    <m/>
    <m/>
    <m/>
    <m/>
    <m/>
    <m/>
    <m/>
    <m/>
    <m/>
    <m/>
    <m/>
    <m/>
    <m/>
    <m/>
    <m/>
    <m/>
    <m/>
    <m/>
    <m/>
    <m/>
    <m/>
    <m/>
    <m/>
    <m/>
    <m/>
    <m/>
    <m/>
    <m/>
    <m/>
    <m/>
    <m/>
    <m/>
    <m/>
    <m/>
    <m/>
    <m/>
    <m/>
    <m/>
    <m/>
    <m/>
    <m/>
    <m/>
    <m/>
    <m/>
    <m/>
    <m/>
    <m/>
    <m/>
    <m/>
    <m/>
    <m/>
    <m/>
    <m/>
    <m/>
    <m/>
    <m/>
    <m/>
    <m/>
    <m/>
    <m/>
    <m/>
    <m/>
    <m/>
    <m/>
    <m/>
    <m/>
    <m/>
    <m/>
    <m/>
    <m/>
    <m/>
    <m/>
    <m/>
    <m/>
    <m/>
    <m/>
    <m/>
    <m/>
    <m/>
    <m/>
    <n v="1"/>
    <n v="1"/>
    <s v="DUWT0023"/>
    <s v="GoBz6zN6iwm"/>
    <s v="Allocated"/>
    <m/>
    <m/>
    <m/>
    <m/>
    <m/>
    <m/>
    <m/>
    <m/>
    <n v="6663"/>
    <n v="13016"/>
    <s v="Allocated"/>
  </r>
  <r>
    <n v="465041822"/>
    <s v="DIKSHA AKSHAY AARNE"/>
    <m/>
    <m/>
    <m/>
    <m/>
    <m/>
    <m/>
    <n v="5975"/>
    <n v="23804"/>
    <n v="6578"/>
    <n v="29779"/>
    <x v="3"/>
    <x v="0"/>
    <s v="UNPAID"/>
    <s v="SWAPNIL JADHAV"/>
    <n v="155650"/>
    <n v="699"/>
    <n v="0"/>
    <n v="3600"/>
    <s v="-"/>
    <n v="0.63467145099798161"/>
    <n v="5.9622882072363131E-2"/>
    <s v="FLOW"/>
    <s v="-"/>
    <s v="-"/>
    <s v="-"/>
    <m/>
    <m/>
    <m/>
    <m/>
    <s v="-"/>
    <m/>
    <s v="PADMAVATI"/>
    <m/>
    <m/>
    <m/>
    <n v="28103"/>
    <n v="155650"/>
    <n v="118"/>
    <s v="-"/>
    <s v="FLOW"/>
    <m/>
    <m/>
    <m/>
    <m/>
    <s v="NPA"/>
    <s v="MH12XR1965"/>
    <s v="BULLET 350 THE STANDARD BLACK"/>
    <d v="2024-12-26T00:00:00"/>
    <n v="48"/>
    <s v="02.08.26"/>
    <s v="-"/>
    <m/>
    <m/>
    <m/>
    <m/>
    <m/>
    <m/>
    <m/>
    <m/>
    <m/>
    <m/>
    <n v="1"/>
    <m/>
    <m/>
    <m/>
    <m/>
    <m/>
    <m/>
    <m/>
    <m/>
    <m/>
    <m/>
    <m/>
    <m/>
    <m/>
    <m/>
    <m/>
    <m/>
    <m/>
    <m/>
    <m/>
    <m/>
    <m/>
    <m/>
    <m/>
    <m/>
    <m/>
    <m/>
    <m/>
    <m/>
    <m/>
    <m/>
    <m/>
    <m/>
    <m/>
    <m/>
    <m/>
    <m/>
    <m/>
    <m/>
    <m/>
    <m/>
    <m/>
    <m/>
    <m/>
    <m/>
    <m/>
    <m/>
    <m/>
    <m/>
    <m/>
    <m/>
    <m/>
    <m/>
    <m/>
    <m/>
    <m/>
    <m/>
    <m/>
    <m/>
    <m/>
    <m/>
    <m/>
    <m/>
    <m/>
    <m/>
    <m/>
    <m/>
    <m/>
    <m/>
    <m/>
    <m/>
    <m/>
    <m/>
    <m/>
    <m/>
    <m/>
    <m/>
    <m/>
    <m/>
    <m/>
    <m/>
    <m/>
    <m/>
    <m/>
    <n v="1"/>
    <n v="1"/>
    <s v="DUWT0031"/>
    <s v="A2Um78XRLm"/>
    <s v="Allocated"/>
    <m/>
    <m/>
    <m/>
    <m/>
    <m/>
    <m/>
    <m/>
    <m/>
    <n v="6578"/>
    <n v="29779"/>
    <s v="Allocated"/>
  </r>
  <r>
    <n v="464088878"/>
    <s v="LALITA RAMDAS SURYAVANSHI"/>
    <m/>
    <m/>
    <m/>
    <m/>
    <m/>
    <m/>
    <n v="6045"/>
    <n v="29309"/>
    <n v="6065"/>
    <n v="35354"/>
    <x v="4"/>
    <x v="0"/>
    <s v="UNPAID"/>
    <s v="AMOL DHUMAL"/>
    <n v="155641"/>
    <n v="936"/>
    <n v="0"/>
    <n v="2700"/>
    <s v="-"/>
    <n v="0.33247388545916734"/>
    <n v="8.2865166871798873E-2"/>
    <s v="FLOW"/>
    <s v="-"/>
    <s v="-"/>
    <s v="-"/>
    <m/>
    <m/>
    <m/>
    <m/>
    <s v="-"/>
    <m/>
    <s v="SHIKRAPUR"/>
    <m/>
    <m/>
    <m/>
    <n v="32945"/>
    <n v="155641"/>
    <n v="149"/>
    <s v="-"/>
    <s v="FLOW"/>
    <m/>
    <m/>
    <m/>
    <m/>
    <s v="NPA"/>
    <s v="MH12XF0103"/>
    <s v="BULLET 350 THE STANDARD BLACK"/>
    <d v="2024-09-23T00:00:00"/>
    <n v="48"/>
    <s v="02.08.26"/>
    <s v="-"/>
    <m/>
    <m/>
    <m/>
    <m/>
    <m/>
    <m/>
    <m/>
    <n v="1"/>
    <m/>
    <m/>
    <m/>
    <m/>
    <m/>
    <m/>
    <m/>
    <m/>
    <m/>
    <m/>
    <m/>
    <m/>
    <m/>
    <m/>
    <m/>
    <m/>
    <m/>
    <m/>
    <m/>
    <m/>
    <m/>
    <m/>
    <m/>
    <m/>
    <m/>
    <m/>
    <m/>
    <m/>
    <m/>
    <m/>
    <m/>
    <m/>
    <m/>
    <m/>
    <m/>
    <m/>
    <m/>
    <m/>
    <m/>
    <m/>
    <m/>
    <m/>
    <m/>
    <m/>
    <m/>
    <m/>
    <m/>
    <m/>
    <m/>
    <m/>
    <m/>
    <m/>
    <m/>
    <m/>
    <m/>
    <m/>
    <m/>
    <m/>
    <m/>
    <m/>
    <m/>
    <m/>
    <m/>
    <m/>
    <m/>
    <m/>
    <m/>
    <m/>
    <m/>
    <m/>
    <m/>
    <m/>
    <m/>
    <m/>
    <m/>
    <m/>
    <m/>
    <m/>
    <m/>
    <m/>
    <m/>
    <m/>
    <m/>
    <m/>
    <m/>
    <m/>
    <n v="1"/>
    <n v="1"/>
    <s v="ZBHT0024"/>
    <s v="k6tcoLJJdVm"/>
    <s v="Allocated"/>
    <m/>
    <m/>
    <m/>
    <m/>
    <m/>
    <m/>
    <m/>
    <m/>
    <n v="6065"/>
    <n v="35354"/>
    <s v="Allocated"/>
  </r>
  <r>
    <n v="466953270"/>
    <s v="NEEL DEEPAK BENDBHAR"/>
    <m/>
    <m/>
    <m/>
    <m/>
    <m/>
    <m/>
    <n v="5286"/>
    <n v="5203"/>
    <n v="5328"/>
    <n v="10489"/>
    <x v="1"/>
    <x v="0"/>
    <s v="UNPAID"/>
    <s v="NITIN KADAM"/>
    <n v="155193"/>
    <n v="125"/>
    <n v="0"/>
    <n v="3150"/>
    <s v="-"/>
    <n v="0.1108184382207183"/>
    <n v="1.3595132010485601E-2"/>
    <s v="FLOW"/>
    <s v="-"/>
    <s v="-"/>
    <s v="-"/>
    <m/>
    <m/>
    <m/>
    <m/>
    <s v="-"/>
    <m/>
    <s v="CHINCHWAD"/>
    <m/>
    <m/>
    <m/>
    <n v="8478"/>
    <n v="155193"/>
    <n v="27"/>
    <s v="-"/>
    <s v="FLOW"/>
    <m/>
    <m/>
    <m/>
    <m/>
    <s v="REGULAR"/>
    <s v="MH14MR4870"/>
    <s v="BULLET 350 BATTALION BLACK"/>
    <d v="2025-09-26T00:00:00"/>
    <n v="48"/>
    <s v="02.08.26"/>
    <s v="-"/>
    <m/>
    <m/>
    <m/>
    <m/>
    <m/>
    <m/>
    <m/>
    <m/>
    <m/>
    <m/>
    <m/>
    <m/>
    <m/>
    <n v="1"/>
    <m/>
    <m/>
    <m/>
    <m/>
    <m/>
    <m/>
    <m/>
    <m/>
    <m/>
    <m/>
    <m/>
    <m/>
    <m/>
    <m/>
    <m/>
    <m/>
    <m/>
    <m/>
    <m/>
    <m/>
    <m/>
    <m/>
    <m/>
    <m/>
    <m/>
    <m/>
    <m/>
    <m/>
    <m/>
    <m/>
    <m/>
    <m/>
    <m/>
    <m/>
    <m/>
    <m/>
    <m/>
    <m/>
    <m/>
    <m/>
    <m/>
    <m/>
    <m/>
    <m/>
    <m/>
    <m/>
    <m/>
    <m/>
    <m/>
    <m/>
    <m/>
    <m/>
    <m/>
    <m/>
    <m/>
    <m/>
    <m/>
    <m/>
    <m/>
    <m/>
    <m/>
    <m/>
    <m/>
    <m/>
    <m/>
    <m/>
    <m/>
    <m/>
    <m/>
    <m/>
    <m/>
    <m/>
    <m/>
    <m/>
    <m/>
    <m/>
    <m/>
    <m/>
    <m/>
    <m/>
    <n v="1"/>
    <n v="1"/>
    <s v="ZBHT0011"/>
    <s v="koQwLFmOjEc"/>
    <s v="Allocated"/>
    <m/>
    <m/>
    <m/>
    <m/>
    <m/>
    <m/>
    <m/>
    <m/>
    <n v="5328"/>
    <n v="10489"/>
    <s v="Allocated"/>
  </r>
  <r>
    <n v="461739127"/>
    <s v="SANJAY SUKHDEV PAWAR"/>
    <m/>
    <m/>
    <m/>
    <m/>
    <m/>
    <m/>
    <n v="7184"/>
    <n v="43100"/>
    <n v="8627"/>
    <n v="50284"/>
    <x v="5"/>
    <x v="0"/>
    <s v="UNPAID"/>
    <s v="NITIN KADAM"/>
    <n v="153415"/>
    <n v="1447"/>
    <n v="0"/>
    <n v="4461"/>
    <s v="-"/>
    <n v="0.34802739483635919"/>
    <n v="7.0305966350409185E-2"/>
    <s v="FLOW"/>
    <s v="-"/>
    <s v="-"/>
    <s v="-"/>
    <m/>
    <m/>
    <m/>
    <m/>
    <s v="-"/>
    <m/>
    <s v="CHINCHWAD"/>
    <m/>
    <m/>
    <m/>
    <n v="49008"/>
    <n v="153415"/>
    <n v="177"/>
    <s v="-"/>
    <s v="FLOW"/>
    <m/>
    <m/>
    <m/>
    <m/>
    <s v="NPA"/>
    <s v="MH14LH4492"/>
    <s v="CLASSIC 350 DARK STEALTH BLACK"/>
    <d v="2024-01-31T00:00:00"/>
    <n v="48"/>
    <s v="02.08.26"/>
    <s v="-"/>
    <m/>
    <m/>
    <m/>
    <m/>
    <m/>
    <m/>
    <m/>
    <m/>
    <m/>
    <m/>
    <m/>
    <m/>
    <m/>
    <m/>
    <m/>
    <m/>
    <m/>
    <m/>
    <m/>
    <m/>
    <m/>
    <m/>
    <m/>
    <m/>
    <m/>
    <m/>
    <m/>
    <m/>
    <m/>
    <m/>
    <m/>
    <m/>
    <m/>
    <m/>
    <m/>
    <m/>
    <m/>
    <m/>
    <m/>
    <m/>
    <m/>
    <m/>
    <m/>
    <m/>
    <m/>
    <m/>
    <m/>
    <m/>
    <m/>
    <m/>
    <m/>
    <m/>
    <m/>
    <m/>
    <m/>
    <m/>
    <m/>
    <m/>
    <m/>
    <m/>
    <m/>
    <m/>
    <m/>
    <m/>
    <m/>
    <m/>
    <m/>
    <m/>
    <m/>
    <m/>
    <m/>
    <m/>
    <m/>
    <m/>
    <m/>
    <m/>
    <m/>
    <m/>
    <m/>
    <m/>
    <m/>
    <m/>
    <m/>
    <m/>
    <m/>
    <m/>
    <m/>
    <m/>
    <m/>
    <m/>
    <m/>
    <m/>
    <m/>
    <m/>
    <n v="0"/>
    <s v=""/>
    <s v="ZBHT0011"/>
    <s v="G28m-6KVOz"/>
    <s v="Allocated"/>
    <m/>
    <m/>
    <m/>
    <m/>
    <m/>
    <m/>
    <m/>
    <m/>
    <n v="8627"/>
    <n v="50284"/>
    <s v="Allocated"/>
  </r>
  <r>
    <n v="465042758"/>
    <s v="AKASH DNYANESHWAR OZARKAR"/>
    <m/>
    <m/>
    <m/>
    <m/>
    <m/>
    <m/>
    <n v="6230"/>
    <n v="6045"/>
    <n v="6158"/>
    <n v="12275"/>
    <x v="1"/>
    <x v="0"/>
    <s v="UNPAID"/>
    <s v="TANAJI SURVASE"/>
    <n v="153076"/>
    <n v="113"/>
    <n v="0"/>
    <n v="1800"/>
    <s v="-"/>
    <n v="0.3058387721631014"/>
    <n v="1.3409679738371537E-2"/>
    <s v="FLOW"/>
    <s v="-"/>
    <s v="-"/>
    <s v="-"/>
    <m/>
    <m/>
    <m/>
    <m/>
    <s v="-"/>
    <m/>
    <s v="PIRANGUT"/>
    <m/>
    <m/>
    <m/>
    <n v="7958"/>
    <n v="153076"/>
    <n v="27"/>
    <s v="-"/>
    <s v="FLOW"/>
    <m/>
    <m/>
    <m/>
    <m/>
    <s v="REGULAR"/>
    <s v="MH12XU4443"/>
    <s v="JAWA 42 FJ DUAL AURORA GREEN MATTE"/>
    <d v="2024-12-26T00:00:00"/>
    <n v="48"/>
    <s v="02.08.26"/>
    <s v="-"/>
    <m/>
    <m/>
    <m/>
    <m/>
    <m/>
    <m/>
    <m/>
    <m/>
    <m/>
    <m/>
    <m/>
    <m/>
    <m/>
    <m/>
    <m/>
    <m/>
    <m/>
    <m/>
    <m/>
    <m/>
    <m/>
    <m/>
    <m/>
    <m/>
    <m/>
    <m/>
    <m/>
    <m/>
    <m/>
    <m/>
    <m/>
    <m/>
    <m/>
    <m/>
    <m/>
    <m/>
    <m/>
    <m/>
    <m/>
    <m/>
    <m/>
    <m/>
    <m/>
    <m/>
    <m/>
    <m/>
    <m/>
    <m/>
    <m/>
    <m/>
    <m/>
    <m/>
    <m/>
    <m/>
    <m/>
    <m/>
    <m/>
    <m/>
    <m/>
    <m/>
    <m/>
    <m/>
    <m/>
    <m/>
    <m/>
    <m/>
    <m/>
    <m/>
    <m/>
    <m/>
    <m/>
    <m/>
    <m/>
    <m/>
    <m/>
    <m/>
    <m/>
    <m/>
    <m/>
    <m/>
    <m/>
    <m/>
    <m/>
    <m/>
    <m/>
    <m/>
    <m/>
    <m/>
    <m/>
    <m/>
    <m/>
    <m/>
    <m/>
    <m/>
    <n v="0"/>
    <s v=""/>
    <s v="DUWT0030"/>
    <s v="B6UNMYrGNm"/>
    <s v="Allocated"/>
    <m/>
    <m/>
    <m/>
    <m/>
    <m/>
    <m/>
    <m/>
    <m/>
    <n v="6158"/>
    <n v="12275"/>
    <s v="Allocated"/>
  </r>
  <r>
    <n v="462452555"/>
    <s v="RISHIKESH MANIKRAV KALE"/>
    <m/>
    <m/>
    <m/>
    <m/>
    <m/>
    <m/>
    <n v="8055"/>
    <n v="6829"/>
    <n v="6974"/>
    <n v="14884"/>
    <x v="1"/>
    <x v="0"/>
    <s v="UNPAID"/>
    <s v="NITIN KADAM"/>
    <n v="152844"/>
    <n v="145"/>
    <n v="0"/>
    <n v="6840"/>
    <s v="-"/>
    <n v="0.10914109123096703"/>
    <n v="1.3389356201701503E-2"/>
    <s v="FLOW"/>
    <s v="-"/>
    <s v="-"/>
    <s v="-"/>
    <m/>
    <m/>
    <m/>
    <m/>
    <s v="-"/>
    <m/>
    <s v="YAMUNA NAGAR"/>
    <m/>
    <m/>
    <m/>
    <n v="13814"/>
    <n v="152844"/>
    <n v="27"/>
    <s v="-"/>
    <s v="FLOW"/>
    <m/>
    <m/>
    <m/>
    <m/>
    <s v="REGULAR"/>
    <s v="MH50XO2"/>
    <s v="CONTINENTAL GT650 MISTER CLEAN"/>
    <d v="2024-04-04T00:00:00"/>
    <n v="48"/>
    <s v="03.08.26"/>
    <s v="-"/>
    <m/>
    <m/>
    <m/>
    <m/>
    <m/>
    <m/>
    <m/>
    <m/>
    <m/>
    <m/>
    <m/>
    <m/>
    <m/>
    <m/>
    <m/>
    <m/>
    <m/>
    <m/>
    <m/>
    <m/>
    <m/>
    <m/>
    <m/>
    <m/>
    <m/>
    <m/>
    <m/>
    <m/>
    <m/>
    <m/>
    <m/>
    <m/>
    <m/>
    <m/>
    <m/>
    <m/>
    <m/>
    <m/>
    <m/>
    <m/>
    <m/>
    <m/>
    <m/>
    <m/>
    <m/>
    <m/>
    <m/>
    <m/>
    <m/>
    <m/>
    <m/>
    <m/>
    <m/>
    <m/>
    <m/>
    <m/>
    <m/>
    <m/>
    <m/>
    <m/>
    <m/>
    <m/>
    <m/>
    <m/>
    <m/>
    <m/>
    <m/>
    <m/>
    <m/>
    <m/>
    <m/>
    <m/>
    <m/>
    <m/>
    <m/>
    <m/>
    <m/>
    <m/>
    <m/>
    <m/>
    <m/>
    <m/>
    <m/>
    <m/>
    <m/>
    <m/>
    <m/>
    <m/>
    <m/>
    <m/>
    <m/>
    <m/>
    <m/>
    <m/>
    <n v="0"/>
    <s v=""/>
    <s v="ZBHT0011"/>
    <s v="Go3-Qv34Ogm"/>
    <s v="Allocated"/>
    <m/>
    <m/>
    <m/>
    <m/>
    <m/>
    <m/>
    <m/>
    <m/>
    <n v="6974"/>
    <n v="14884"/>
    <s v="Allocated"/>
  </r>
  <r>
    <n v="465084077"/>
    <s v="NEYAZ AHMAD HASHMI"/>
    <m/>
    <m/>
    <m/>
    <m/>
    <m/>
    <m/>
    <n v="5940"/>
    <n v="11866"/>
    <n v="6019"/>
    <n v="17806"/>
    <x v="0"/>
    <x v="0"/>
    <s v="UNPAID"/>
    <s v="UDAY SOHANE"/>
    <n v="151026"/>
    <n v="93"/>
    <n v="0"/>
    <n v="900"/>
    <s v="-"/>
    <n v="0.83392669058501478"/>
    <n v="4.0494767735267598E-2"/>
    <s v="FLOW"/>
    <s v="-"/>
    <s v="-"/>
    <s v="-"/>
    <m/>
    <m/>
    <m/>
    <m/>
    <s v="-"/>
    <m/>
    <s v="BHOSARI"/>
    <m/>
    <m/>
    <m/>
    <n v="12859"/>
    <n v="151026"/>
    <n v="57"/>
    <s v="-"/>
    <s v="FLOW"/>
    <m/>
    <m/>
    <m/>
    <m/>
    <s v="REGULAR"/>
    <s v="MH14MB8745"/>
    <s v="YAMAHA YZF R15 V3 DARK KNIGHT"/>
    <d v="2024-12-31T00:00:00"/>
    <n v="48"/>
    <s v="02.08.26"/>
    <s v="-"/>
    <m/>
    <m/>
    <m/>
    <m/>
    <m/>
    <m/>
    <m/>
    <n v="1"/>
    <m/>
    <m/>
    <m/>
    <m/>
    <m/>
    <m/>
    <m/>
    <m/>
    <m/>
    <m/>
    <m/>
    <m/>
    <m/>
    <m/>
    <m/>
    <m/>
    <m/>
    <m/>
    <m/>
    <m/>
    <m/>
    <m/>
    <m/>
    <m/>
    <m/>
    <m/>
    <m/>
    <m/>
    <m/>
    <m/>
    <m/>
    <m/>
    <m/>
    <m/>
    <m/>
    <m/>
    <m/>
    <m/>
    <m/>
    <m/>
    <m/>
    <m/>
    <m/>
    <m/>
    <m/>
    <m/>
    <m/>
    <m/>
    <m/>
    <m/>
    <m/>
    <m/>
    <m/>
    <m/>
    <m/>
    <m/>
    <m/>
    <m/>
    <m/>
    <m/>
    <m/>
    <m/>
    <m/>
    <m/>
    <m/>
    <m/>
    <m/>
    <m/>
    <m/>
    <m/>
    <m/>
    <m/>
    <m/>
    <m/>
    <m/>
    <m/>
    <m/>
    <m/>
    <m/>
    <m/>
    <m/>
    <m/>
    <m/>
    <m/>
    <m/>
    <m/>
    <n v="1"/>
    <n v="1"/>
    <s v="DUWT0025"/>
    <s v="G2Af3CZBCH9"/>
    <s v="Allocated"/>
    <m/>
    <m/>
    <m/>
    <m/>
    <m/>
    <m/>
    <m/>
    <m/>
    <n v="6019"/>
    <n v="17806"/>
    <s v="Allocated"/>
  </r>
  <r>
    <n v="466843453"/>
    <s v="OMKAR SUNIL KUMBHAR"/>
    <m/>
    <m/>
    <m/>
    <m/>
    <m/>
    <m/>
    <n v="6379"/>
    <n v="6270.23"/>
    <n v="6368.23"/>
    <n v="12649.23"/>
    <x v="1"/>
    <x v="0"/>
    <s v="UNPAID"/>
    <s v="SUNNY SHINDE"/>
    <n v="145027"/>
    <n v="98"/>
    <n v="0"/>
    <n v="3600"/>
    <s v="-"/>
    <n v="0.17941705903439437"/>
    <n v="1.2704575657952969E-2"/>
    <s v="FLOW"/>
    <s v="-"/>
    <s v="-"/>
    <s v="-"/>
    <m/>
    <m/>
    <m/>
    <m/>
    <s v="-"/>
    <m/>
    <s v="PASHAN"/>
    <m/>
    <m/>
    <m/>
    <n v="9968.23"/>
    <n v="145027"/>
    <n v="27"/>
    <s v="-"/>
    <s v="FLOW"/>
    <m/>
    <m/>
    <m/>
    <m/>
    <s v="REGULAR"/>
    <s v="MH12YP2925"/>
    <s v="BULLET 350 BATTALION BLACK"/>
    <d v="2025-09-09T00:00:00"/>
    <n v="36"/>
    <s v="02.08.26"/>
    <s v="-"/>
    <m/>
    <m/>
    <m/>
    <m/>
    <m/>
    <m/>
    <m/>
    <m/>
    <m/>
    <m/>
    <m/>
    <m/>
    <m/>
    <m/>
    <m/>
    <m/>
    <m/>
    <m/>
    <m/>
    <m/>
    <m/>
    <m/>
    <m/>
    <m/>
    <m/>
    <m/>
    <m/>
    <m/>
    <m/>
    <m/>
    <m/>
    <m/>
    <m/>
    <m/>
    <m/>
    <m/>
    <m/>
    <m/>
    <m/>
    <m/>
    <m/>
    <m/>
    <m/>
    <m/>
    <m/>
    <m/>
    <m/>
    <m/>
    <m/>
    <m/>
    <m/>
    <m/>
    <m/>
    <m/>
    <m/>
    <m/>
    <m/>
    <m/>
    <m/>
    <m/>
    <m/>
    <m/>
    <m/>
    <m/>
    <m/>
    <m/>
    <m/>
    <m/>
    <m/>
    <m/>
    <m/>
    <m/>
    <m/>
    <m/>
    <m/>
    <m/>
    <m/>
    <m/>
    <m/>
    <m/>
    <m/>
    <m/>
    <m/>
    <m/>
    <m/>
    <m/>
    <m/>
    <m/>
    <m/>
    <m/>
    <m/>
    <m/>
    <m/>
    <m/>
    <n v="0"/>
    <s v=""/>
    <s v="DUWT0023"/>
    <s v="kPkA3feZ5i7"/>
    <s v="Allocated"/>
    <m/>
    <m/>
    <m/>
    <m/>
    <m/>
    <m/>
    <m/>
    <m/>
    <n v="6368.23"/>
    <n v="12649.23"/>
    <s v="Allocated"/>
  </r>
  <r>
    <n v="467873801"/>
    <s v="VAIBHAV BHAURAO BIJURKAR"/>
    <m/>
    <m/>
    <m/>
    <m/>
    <m/>
    <m/>
    <n v="6263"/>
    <n v="6263"/>
    <n v="6263"/>
    <n v="12526"/>
    <x v="1"/>
    <x v="0"/>
    <s v="UNPAID"/>
    <s v="AMOL DHUMAL"/>
    <n v="138797"/>
    <n v="0"/>
    <n v="0"/>
    <n v="900"/>
    <s v="-"/>
    <n v="0.10772044372934528"/>
    <n v="1.2158818617201613E-2"/>
    <s v="FLOW"/>
    <s v="-"/>
    <s v="-"/>
    <s v="-"/>
    <m/>
    <m/>
    <m/>
    <m/>
    <s v="-"/>
    <m/>
    <s v="SHIKRAPUR"/>
    <m/>
    <m/>
    <m/>
    <n v="7163"/>
    <n v="138797"/>
    <n v="22"/>
    <s v="-"/>
    <s v="FLOW"/>
    <m/>
    <m/>
    <m/>
    <m/>
    <s v="REGULAR"/>
    <s v="MH29CQ0938"/>
    <s v="APACHE RTR 160 4V DUAL CHANNEL"/>
    <d v="2026-03-06T00:00:00"/>
    <n v="30"/>
    <s v="02.08.26"/>
    <s v="-"/>
    <m/>
    <m/>
    <m/>
    <m/>
    <m/>
    <m/>
    <m/>
    <n v="1"/>
    <m/>
    <m/>
    <m/>
    <m/>
    <m/>
    <m/>
    <m/>
    <m/>
    <m/>
    <m/>
    <m/>
    <m/>
    <m/>
    <m/>
    <m/>
    <m/>
    <m/>
    <m/>
    <m/>
    <m/>
    <m/>
    <m/>
    <m/>
    <m/>
    <m/>
    <m/>
    <m/>
    <m/>
    <m/>
    <m/>
    <m/>
    <m/>
    <m/>
    <m/>
    <m/>
    <m/>
    <m/>
    <m/>
    <m/>
    <m/>
    <m/>
    <m/>
    <m/>
    <m/>
    <m/>
    <m/>
    <m/>
    <m/>
    <m/>
    <m/>
    <m/>
    <m/>
    <m/>
    <m/>
    <m/>
    <m/>
    <m/>
    <m/>
    <m/>
    <m/>
    <m/>
    <m/>
    <m/>
    <m/>
    <m/>
    <m/>
    <m/>
    <m/>
    <m/>
    <m/>
    <m/>
    <m/>
    <m/>
    <m/>
    <m/>
    <m/>
    <m/>
    <m/>
    <m/>
    <m/>
    <m/>
    <m/>
    <m/>
    <m/>
    <m/>
    <m/>
    <n v="1"/>
    <n v="1"/>
    <s v="ZBHT0024"/>
    <s v="ko54bitydb"/>
    <s v="Allocated"/>
    <m/>
    <m/>
    <m/>
    <m/>
    <m/>
    <m/>
    <m/>
    <m/>
    <n v="6263"/>
    <n v="12526"/>
    <s v="Allocated"/>
  </r>
  <r>
    <n v="467872639"/>
    <s v="ANURAG BANSI SHINDE"/>
    <m/>
    <m/>
    <m/>
    <m/>
    <m/>
    <m/>
    <n v="7083"/>
    <n v="14058"/>
    <n v="7246"/>
    <n v="21141"/>
    <x v="0"/>
    <x v="0"/>
    <s v="UNPAID"/>
    <s v="NITIN KADAM"/>
    <n v="131899"/>
    <n v="271"/>
    <n v="0"/>
    <n v="0"/>
    <s v="-"/>
    <n v="0.31590690758802648"/>
    <n v="3.5366224156860811E-2"/>
    <s v="FLOW"/>
    <s v="-"/>
    <s v="-"/>
    <s v="-"/>
    <m/>
    <m/>
    <m/>
    <m/>
    <s v="-"/>
    <m/>
    <s v="CHINCHWAD"/>
    <m/>
    <m/>
    <m/>
    <n v="14329"/>
    <n v="131899"/>
    <n v="57"/>
    <s v="-"/>
    <s v="FLOW"/>
    <m/>
    <m/>
    <m/>
    <m/>
    <s v="REGULAR"/>
    <s v="MH14NC7091"/>
    <s v="PIAGGIO VESPA S 125"/>
    <d v="2026-03-06T00:00:00"/>
    <n v="24"/>
    <s v="02.08.26"/>
    <s v="-"/>
    <m/>
    <m/>
    <m/>
    <m/>
    <m/>
    <m/>
    <m/>
    <m/>
    <m/>
    <m/>
    <n v="1"/>
    <m/>
    <m/>
    <m/>
    <m/>
    <m/>
    <m/>
    <m/>
    <m/>
    <m/>
    <m/>
    <m/>
    <m/>
    <m/>
    <m/>
    <m/>
    <m/>
    <m/>
    <m/>
    <m/>
    <m/>
    <m/>
    <m/>
    <m/>
    <m/>
    <m/>
    <m/>
    <m/>
    <m/>
    <m/>
    <m/>
    <m/>
    <m/>
    <m/>
    <m/>
    <m/>
    <m/>
    <m/>
    <m/>
    <m/>
    <m/>
    <m/>
    <m/>
    <m/>
    <m/>
    <m/>
    <m/>
    <m/>
    <m/>
    <m/>
    <m/>
    <m/>
    <m/>
    <m/>
    <m/>
    <m/>
    <m/>
    <m/>
    <m/>
    <m/>
    <m/>
    <m/>
    <m/>
    <m/>
    <m/>
    <m/>
    <m/>
    <m/>
    <m/>
    <m/>
    <m/>
    <m/>
    <m/>
    <m/>
    <m/>
    <m/>
    <m/>
    <m/>
    <m/>
    <m/>
    <m/>
    <m/>
    <m/>
    <m/>
    <n v="1"/>
    <n v="1"/>
    <s v="ZBHT0011"/>
    <s v="B6uul1Ryibz"/>
    <s v="Allocated"/>
    <m/>
    <m/>
    <m/>
    <m/>
    <m/>
    <m/>
    <m/>
    <m/>
    <n v="7246"/>
    <n v="21141"/>
    <s v="Allocated"/>
  </r>
  <r>
    <n v="461753486"/>
    <s v="BALASAHEB RAMCHANDRA ZANJE"/>
    <m/>
    <m/>
    <m/>
    <m/>
    <m/>
    <m/>
    <n v="6119"/>
    <n v="30595"/>
    <n v="7015"/>
    <n v="36714"/>
    <x v="4"/>
    <x v="0"/>
    <s v="UNPAID"/>
    <s v="AMOL DHUMAL"/>
    <n v="124058"/>
    <n v="896"/>
    <n v="0"/>
    <n v="2250"/>
    <s v="-"/>
    <n v="0.26500758336359559"/>
    <n v="6.6049992429897161E-2"/>
    <s v="FLOW"/>
    <s v="-"/>
    <s v="-"/>
    <s v="-"/>
    <m/>
    <m/>
    <m/>
    <m/>
    <s v="-"/>
    <m/>
    <s v="KHALSA"/>
    <m/>
    <m/>
    <m/>
    <n v="33741"/>
    <n v="124058"/>
    <n v="149"/>
    <s v="-"/>
    <s v="FLOW"/>
    <m/>
    <m/>
    <m/>
    <m/>
    <s v="NPA"/>
    <s v="MH12WL6614"/>
    <s v="BULLET 350 THE STANDARD MAROON"/>
    <d v="2024-02-01T00:00:00"/>
    <n v="48"/>
    <s v="02.08.26"/>
    <s v="-"/>
    <m/>
    <m/>
    <m/>
    <m/>
    <m/>
    <m/>
    <m/>
    <m/>
    <m/>
    <m/>
    <n v="1"/>
    <m/>
    <m/>
    <m/>
    <m/>
    <m/>
    <m/>
    <m/>
    <m/>
    <m/>
    <m/>
    <m/>
    <m/>
    <m/>
    <m/>
    <m/>
    <m/>
    <m/>
    <m/>
    <m/>
    <m/>
    <m/>
    <m/>
    <m/>
    <m/>
    <m/>
    <m/>
    <m/>
    <m/>
    <m/>
    <m/>
    <m/>
    <m/>
    <m/>
    <m/>
    <m/>
    <m/>
    <m/>
    <m/>
    <m/>
    <m/>
    <m/>
    <m/>
    <m/>
    <m/>
    <m/>
    <m/>
    <m/>
    <m/>
    <m/>
    <m/>
    <m/>
    <m/>
    <m/>
    <m/>
    <m/>
    <m/>
    <m/>
    <m/>
    <m/>
    <m/>
    <m/>
    <m/>
    <m/>
    <m/>
    <m/>
    <m/>
    <m/>
    <m/>
    <m/>
    <m/>
    <m/>
    <m/>
    <m/>
    <m/>
    <m/>
    <m/>
    <m/>
    <m/>
    <m/>
    <m/>
    <m/>
    <m/>
    <m/>
    <n v="1"/>
    <n v="1"/>
    <s v="ZBHT0024"/>
    <s v="AokKx1Wzcz"/>
    <s v="Allocated"/>
    <m/>
    <m/>
    <m/>
    <m/>
    <m/>
    <m/>
    <m/>
    <m/>
    <n v="7015"/>
    <n v="36714"/>
    <s v="Allocated"/>
  </r>
  <r>
    <n v="462935606"/>
    <s v="ADITYA MARUTI KHAWALE"/>
    <m/>
    <m/>
    <m/>
    <m/>
    <m/>
    <m/>
    <n v="5635"/>
    <n v="22540"/>
    <n v="6069"/>
    <n v="28175"/>
    <x v="3"/>
    <x v="0"/>
    <s v="UNPAID"/>
    <s v="NITIN KADAM"/>
    <n v="123906"/>
    <n v="434"/>
    <n v="0"/>
    <n v="1800"/>
    <s v="-"/>
    <n v="0.43233637113725376"/>
    <n v="4.746310842311742E-2"/>
    <s v="FLOW"/>
    <s v="-"/>
    <s v="-"/>
    <s v="-"/>
    <m/>
    <m/>
    <m/>
    <m/>
    <s v="-"/>
    <m/>
    <s v="CHINCHWAD"/>
    <m/>
    <m/>
    <m/>
    <n v="24774"/>
    <n v="123906"/>
    <n v="118"/>
    <s v="-"/>
    <s v="FLOW"/>
    <m/>
    <m/>
    <m/>
    <m/>
    <s v="NPA"/>
    <s v="MH14LN8288"/>
    <s v="BULLET 350 BLACK GOLD"/>
    <d v="2024-05-18T00:00:00"/>
    <n v="48"/>
    <s v="02.08.26"/>
    <s v="-"/>
    <m/>
    <m/>
    <m/>
    <m/>
    <m/>
    <m/>
    <m/>
    <m/>
    <m/>
    <m/>
    <n v="1"/>
    <m/>
    <m/>
    <m/>
    <m/>
    <m/>
    <m/>
    <m/>
    <m/>
    <m/>
    <m/>
    <m/>
    <m/>
    <m/>
    <m/>
    <m/>
    <m/>
    <m/>
    <m/>
    <m/>
    <m/>
    <m/>
    <m/>
    <m/>
    <m/>
    <m/>
    <m/>
    <m/>
    <m/>
    <m/>
    <m/>
    <m/>
    <m/>
    <m/>
    <m/>
    <m/>
    <m/>
    <m/>
    <m/>
    <m/>
    <m/>
    <m/>
    <m/>
    <m/>
    <m/>
    <m/>
    <m/>
    <m/>
    <m/>
    <m/>
    <m/>
    <m/>
    <m/>
    <m/>
    <m/>
    <m/>
    <m/>
    <m/>
    <m/>
    <m/>
    <m/>
    <m/>
    <m/>
    <m/>
    <m/>
    <m/>
    <m/>
    <m/>
    <m/>
    <m/>
    <m/>
    <m/>
    <m/>
    <m/>
    <m/>
    <m/>
    <m/>
    <m/>
    <m/>
    <m/>
    <m/>
    <m/>
    <m/>
    <m/>
    <n v="1"/>
    <n v="1"/>
    <s v="ZBHT0011"/>
    <s v="k6fvFRFsSz"/>
    <s v="Allocated"/>
    <m/>
    <m/>
    <m/>
    <m/>
    <m/>
    <m/>
    <m/>
    <m/>
    <n v="6069"/>
    <n v="28175"/>
    <s v="Allocated"/>
  </r>
  <r>
    <n v="462010693"/>
    <s v="ALI MOHAMMAD SHAIKH"/>
    <m/>
    <m/>
    <m/>
    <m/>
    <m/>
    <m/>
    <n v="6364"/>
    <n v="12452"/>
    <n v="6485"/>
    <n v="18816"/>
    <x v="0"/>
    <x v="0"/>
    <s v="UNPAID"/>
    <s v="NITIN KADAM"/>
    <n v="122283"/>
    <n v="397"/>
    <n v="0"/>
    <n v="7200"/>
    <s v="-"/>
    <n v="0.29287594584179288"/>
    <n v="3.2787875484828623E-2"/>
    <s v="FLOW"/>
    <s v="-"/>
    <s v="-"/>
    <s v="-"/>
    <m/>
    <m/>
    <m/>
    <m/>
    <s v="-"/>
    <m/>
    <s v="NIGADI"/>
    <m/>
    <m/>
    <m/>
    <n v="20049"/>
    <n v="122283"/>
    <n v="57"/>
    <s v="-"/>
    <s v="FLOW"/>
    <m/>
    <m/>
    <m/>
    <m/>
    <s v="NPA"/>
    <s v="MH14LK1686"/>
    <s v="BULLET 350 BLACK GOLD"/>
    <d v="2024-02-23T00:00:00"/>
    <n v="48"/>
    <s v="02.08.26"/>
    <s v="-"/>
    <m/>
    <m/>
    <m/>
    <m/>
    <m/>
    <m/>
    <m/>
    <m/>
    <m/>
    <m/>
    <m/>
    <m/>
    <m/>
    <m/>
    <m/>
    <m/>
    <m/>
    <m/>
    <m/>
    <m/>
    <m/>
    <m/>
    <m/>
    <m/>
    <m/>
    <m/>
    <m/>
    <m/>
    <m/>
    <m/>
    <m/>
    <m/>
    <m/>
    <m/>
    <m/>
    <m/>
    <m/>
    <m/>
    <m/>
    <m/>
    <m/>
    <m/>
    <m/>
    <m/>
    <m/>
    <m/>
    <m/>
    <m/>
    <m/>
    <m/>
    <m/>
    <m/>
    <m/>
    <m/>
    <m/>
    <m/>
    <m/>
    <m/>
    <m/>
    <m/>
    <m/>
    <m/>
    <m/>
    <m/>
    <m/>
    <m/>
    <m/>
    <m/>
    <m/>
    <m/>
    <m/>
    <m/>
    <m/>
    <m/>
    <m/>
    <m/>
    <m/>
    <m/>
    <m/>
    <m/>
    <m/>
    <m/>
    <m/>
    <m/>
    <m/>
    <m/>
    <m/>
    <m/>
    <m/>
    <m/>
    <m/>
    <m/>
    <m/>
    <m/>
    <n v="0"/>
    <s v=""/>
    <s v="ZBHT0011"/>
    <s v="k2tax_usNM7"/>
    <s v="Allocated"/>
    <m/>
    <m/>
    <m/>
    <m/>
    <m/>
    <m/>
    <m/>
    <m/>
    <n v="6485"/>
    <n v="18816"/>
    <s v="Allocated"/>
  </r>
  <r>
    <n v="464403745"/>
    <s v="ANKIT RAJKUMAR JAISWAL"/>
    <m/>
    <m/>
    <m/>
    <m/>
    <m/>
    <m/>
    <n v="7718"/>
    <n v="7584"/>
    <n v="7717"/>
    <n v="15302"/>
    <x v="1"/>
    <x v="0"/>
    <s v="UNPAID"/>
    <s v="NITIN KADAM"/>
    <n v="118172"/>
    <n v="133"/>
    <n v="0"/>
    <n v="5400"/>
    <s v="-"/>
    <n v="8.4382906970151508E-2"/>
    <n v="1.0352038686945316E-2"/>
    <s v="FLOW"/>
    <s v="-"/>
    <s v="-"/>
    <s v="-"/>
    <m/>
    <m/>
    <m/>
    <m/>
    <s v="-"/>
    <m/>
    <s v="CHINCHWAD"/>
    <m/>
    <m/>
    <m/>
    <n v="13117"/>
    <n v="118172"/>
    <n v="27"/>
    <s v="-"/>
    <s v="FLOW"/>
    <m/>
    <m/>
    <m/>
    <m/>
    <s v="REGULAR"/>
    <s v="MH14LZ1613"/>
    <s v="CLASSIC 350 DARK GUNMETAL GREY"/>
    <d v="2024-10-22T00:00:00"/>
    <n v="36"/>
    <s v="03.08.26"/>
    <s v="-"/>
    <m/>
    <m/>
    <m/>
    <m/>
    <m/>
    <m/>
    <m/>
    <m/>
    <m/>
    <m/>
    <m/>
    <m/>
    <m/>
    <m/>
    <m/>
    <m/>
    <m/>
    <m/>
    <m/>
    <m/>
    <m/>
    <m/>
    <m/>
    <m/>
    <m/>
    <m/>
    <m/>
    <m/>
    <m/>
    <m/>
    <m/>
    <m/>
    <m/>
    <m/>
    <m/>
    <m/>
    <m/>
    <m/>
    <m/>
    <m/>
    <m/>
    <m/>
    <m/>
    <m/>
    <m/>
    <m/>
    <m/>
    <m/>
    <m/>
    <m/>
    <m/>
    <m/>
    <m/>
    <m/>
    <m/>
    <m/>
    <m/>
    <m/>
    <m/>
    <m/>
    <m/>
    <m/>
    <m/>
    <m/>
    <m/>
    <m/>
    <m/>
    <m/>
    <m/>
    <m/>
    <m/>
    <m/>
    <m/>
    <m/>
    <m/>
    <m/>
    <m/>
    <m/>
    <m/>
    <m/>
    <m/>
    <m/>
    <m/>
    <m/>
    <m/>
    <m/>
    <m/>
    <m/>
    <m/>
    <m/>
    <m/>
    <m/>
    <m/>
    <m/>
    <n v="0"/>
    <s v=""/>
    <s v="ZBHT0011"/>
    <s v="kPjGQ2IR_NJm"/>
    <s v="Allocated"/>
    <m/>
    <m/>
    <m/>
    <m/>
    <m/>
    <m/>
    <m/>
    <m/>
    <n v="7717"/>
    <n v="15302"/>
    <e v="#N/A"/>
  </r>
  <r>
    <n v="466423164"/>
    <s v="RAHUL AMKAPRASAD VARUN"/>
    <m/>
    <m/>
    <m/>
    <m/>
    <m/>
    <m/>
    <n v="5419"/>
    <n v="16211"/>
    <n v="5887"/>
    <n v="21630"/>
    <x v="2"/>
    <x v="0"/>
    <s v="UNPAID"/>
    <s v="NITIN KADAM"/>
    <n v="117677"/>
    <n v="514"/>
    <n v="0"/>
    <n v="4500"/>
    <s v="-"/>
    <n v="0.2753591202210941"/>
    <n v="3.3367718441526202E-2"/>
    <s v="FLOW"/>
    <s v="-"/>
    <s v="-"/>
    <s v="-"/>
    <m/>
    <m/>
    <m/>
    <m/>
    <s v="-"/>
    <m/>
    <s v="AKURDI"/>
    <m/>
    <m/>
    <m/>
    <n v="21225"/>
    <n v="117677"/>
    <n v="88"/>
    <s v="-"/>
    <s v="FLOW"/>
    <m/>
    <m/>
    <m/>
    <m/>
    <s v="NPA"/>
    <s v="MH14MM8793"/>
    <s v="BAJAJ PULSAR 220 F UG"/>
    <d v="2025-06-29T00:00:00"/>
    <n v="36"/>
    <s v="02.08.26"/>
    <s v="-"/>
    <m/>
    <m/>
    <m/>
    <m/>
    <m/>
    <m/>
    <m/>
    <n v="1"/>
    <m/>
    <m/>
    <m/>
    <m/>
    <m/>
    <m/>
    <m/>
    <m/>
    <m/>
    <m/>
    <m/>
    <m/>
    <m/>
    <m/>
    <m/>
    <m/>
    <m/>
    <m/>
    <m/>
    <m/>
    <m/>
    <m/>
    <m/>
    <m/>
    <m/>
    <m/>
    <m/>
    <m/>
    <m/>
    <m/>
    <m/>
    <m/>
    <m/>
    <m/>
    <m/>
    <m/>
    <m/>
    <m/>
    <m/>
    <m/>
    <m/>
    <m/>
    <m/>
    <m/>
    <m/>
    <m/>
    <m/>
    <m/>
    <m/>
    <m/>
    <m/>
    <m/>
    <m/>
    <m/>
    <m/>
    <m/>
    <m/>
    <m/>
    <m/>
    <m/>
    <m/>
    <m/>
    <m/>
    <m/>
    <m/>
    <m/>
    <m/>
    <m/>
    <m/>
    <m/>
    <m/>
    <m/>
    <m/>
    <m/>
    <m/>
    <m/>
    <m/>
    <m/>
    <m/>
    <m/>
    <m/>
    <m/>
    <m/>
    <m/>
    <m/>
    <m/>
    <n v="1"/>
    <n v="1"/>
    <s v="ZBHT0011"/>
    <s v="B2v5j_qkn4z"/>
    <s v="Allocated"/>
    <m/>
    <m/>
    <m/>
    <m/>
    <m/>
    <m/>
    <m/>
    <m/>
    <n v="5887"/>
    <n v="21630"/>
    <s v="Allocated"/>
  </r>
  <r>
    <n v="466373007"/>
    <s v="LATA SHASHIKANT SHETE"/>
    <m/>
    <m/>
    <m/>
    <m/>
    <m/>
    <m/>
    <n v="4189"/>
    <n v="4189"/>
    <n v="4479"/>
    <n v="8378"/>
    <x v="1"/>
    <x v="0"/>
    <s v="UNPAID"/>
    <s v="MAHESH SHINDE"/>
    <n v="117453"/>
    <n v="290"/>
    <n v="0"/>
    <n v="2201"/>
    <s v="-"/>
    <n v="0.21099063365632309"/>
    <n v="1.0289053243558442E-2"/>
    <s v="FLOW"/>
    <s v="-"/>
    <s v="-"/>
    <s v="-"/>
    <m/>
    <m/>
    <m/>
    <m/>
    <s v="-"/>
    <m/>
    <s v="NARAYAN GAON"/>
    <m/>
    <m/>
    <m/>
    <n v="6680"/>
    <n v="117453"/>
    <n v="27"/>
    <s v="-"/>
    <s v="FLOW"/>
    <m/>
    <m/>
    <m/>
    <m/>
    <s v="REGULAR"/>
    <s v="MH14MM4064"/>
    <s v="SUZUKI GIXXER 150 SF 2"/>
    <d v="2025-06-21T00:00:00"/>
    <n v="48"/>
    <s v="02.08.26"/>
    <s v="-"/>
    <m/>
    <m/>
    <m/>
    <m/>
    <m/>
    <m/>
    <m/>
    <m/>
    <m/>
    <m/>
    <m/>
    <m/>
    <m/>
    <n v="1"/>
    <m/>
    <m/>
    <m/>
    <m/>
    <m/>
    <m/>
    <m/>
    <m/>
    <m/>
    <m/>
    <m/>
    <m/>
    <m/>
    <m/>
    <m/>
    <m/>
    <m/>
    <m/>
    <m/>
    <m/>
    <m/>
    <m/>
    <m/>
    <m/>
    <m/>
    <m/>
    <m/>
    <m/>
    <m/>
    <m/>
    <m/>
    <m/>
    <m/>
    <m/>
    <m/>
    <m/>
    <m/>
    <m/>
    <m/>
    <m/>
    <m/>
    <m/>
    <m/>
    <m/>
    <m/>
    <m/>
    <m/>
    <m/>
    <m/>
    <m/>
    <m/>
    <m/>
    <m/>
    <m/>
    <m/>
    <m/>
    <m/>
    <m/>
    <m/>
    <m/>
    <m/>
    <m/>
    <m/>
    <m/>
    <m/>
    <m/>
    <m/>
    <m/>
    <m/>
    <m/>
    <m/>
    <m/>
    <m/>
    <m/>
    <m/>
    <m/>
    <m/>
    <m/>
    <m/>
    <m/>
    <n v="1"/>
    <n v="1"/>
    <s v="DUWT0015"/>
    <s v="G6BkotlN4NJz"/>
    <s v="Allocated"/>
    <m/>
    <m/>
    <m/>
    <m/>
    <m/>
    <m/>
    <m/>
    <m/>
    <n v="4479"/>
    <n v="8378"/>
    <s v="Allocated"/>
  </r>
  <r>
    <n v="464026981"/>
    <s v="MANISHA AKSHAY CHOUDHARI"/>
    <m/>
    <m/>
    <m/>
    <m/>
    <m/>
    <m/>
    <n v="8648"/>
    <n v="7957"/>
    <n v="8149"/>
    <n v="16605"/>
    <x v="1"/>
    <x v="0"/>
    <s v="UNPAID"/>
    <s v="NITIN KADAM"/>
    <n v="116875"/>
    <n v="192"/>
    <n v="0"/>
    <n v="7007"/>
    <s v="-"/>
    <n v="8.3456760079684333E-2"/>
    <n v="1.0238419604785684E-2"/>
    <s v="FLOW"/>
    <s v="-"/>
    <s v="-"/>
    <s v="-"/>
    <m/>
    <m/>
    <m/>
    <m/>
    <s v="-"/>
    <m/>
    <s v="KALEWADI"/>
    <m/>
    <m/>
    <m/>
    <n v="15156"/>
    <n v="116875"/>
    <n v="27"/>
    <s v="-"/>
    <s v="FLOW"/>
    <m/>
    <m/>
    <m/>
    <m/>
    <s v="NPA"/>
    <s v="MH14LV4525"/>
    <s v="CLASSIC 350 DARK STEALTH BLACK"/>
    <d v="2024-09-14T00:00:00"/>
    <n v="36"/>
    <s v="02.08.26"/>
    <s v="-"/>
    <m/>
    <m/>
    <m/>
    <m/>
    <m/>
    <m/>
    <m/>
    <n v="1"/>
    <m/>
    <m/>
    <m/>
    <m/>
    <m/>
    <m/>
    <m/>
    <m/>
    <m/>
    <m/>
    <m/>
    <m/>
    <m/>
    <m/>
    <m/>
    <m/>
    <m/>
    <m/>
    <m/>
    <m/>
    <m/>
    <m/>
    <m/>
    <m/>
    <m/>
    <m/>
    <m/>
    <m/>
    <m/>
    <m/>
    <m/>
    <m/>
    <m/>
    <m/>
    <m/>
    <m/>
    <m/>
    <m/>
    <m/>
    <m/>
    <m/>
    <m/>
    <m/>
    <m/>
    <m/>
    <m/>
    <m/>
    <m/>
    <m/>
    <m/>
    <m/>
    <m/>
    <m/>
    <m/>
    <m/>
    <m/>
    <m/>
    <m/>
    <m/>
    <m/>
    <m/>
    <m/>
    <m/>
    <m/>
    <m/>
    <m/>
    <m/>
    <m/>
    <m/>
    <m/>
    <m/>
    <m/>
    <m/>
    <m/>
    <m/>
    <m/>
    <m/>
    <m/>
    <m/>
    <m/>
    <m/>
    <m/>
    <m/>
    <m/>
    <m/>
    <m/>
    <n v="1"/>
    <n v="1"/>
    <s v="ZBHT0011"/>
    <s v="k2gfqEz8yZc"/>
    <s v="Allocated"/>
    <m/>
    <m/>
    <m/>
    <m/>
    <m/>
    <m/>
    <m/>
    <m/>
    <n v="8149"/>
    <n v="16605"/>
    <s v="Allocated"/>
  </r>
  <r>
    <n v="464450501"/>
    <s v="NAMDEV SHANKAR PAWAR"/>
    <m/>
    <m/>
    <m/>
    <m/>
    <m/>
    <m/>
    <n v="6669"/>
    <n v="26518"/>
    <n v="7723"/>
    <n v="33187"/>
    <x v="3"/>
    <x v="0"/>
    <s v="UNPAID"/>
    <s v="ANWAR SHAIKH"/>
    <n v="116410"/>
    <n v="1212"/>
    <n v="0"/>
    <n v="7192"/>
    <s v="-"/>
    <n v="0.33547063178102543"/>
    <n v="4.4591710260480512E-2"/>
    <s v="FLOW"/>
    <s v="-"/>
    <s v="-"/>
    <s v="-"/>
    <m/>
    <m/>
    <m/>
    <m/>
    <s v="-"/>
    <m/>
    <s v="MOSHI"/>
    <m/>
    <m/>
    <m/>
    <n v="34922"/>
    <n v="116410"/>
    <n v="118"/>
    <s v="-"/>
    <s v="FLOW"/>
    <m/>
    <m/>
    <m/>
    <m/>
    <s v="NPA"/>
    <s v="MH14LZ0307"/>
    <s v="BAJAJ KTM DUKE 200 ABS"/>
    <d v="2024-10-26T00:00:00"/>
    <n v="36"/>
    <s v="02.08.26"/>
    <s v="-"/>
    <m/>
    <m/>
    <m/>
    <m/>
    <m/>
    <m/>
    <m/>
    <m/>
    <m/>
    <m/>
    <m/>
    <m/>
    <m/>
    <n v="1"/>
    <m/>
    <m/>
    <m/>
    <m/>
    <m/>
    <m/>
    <m/>
    <m/>
    <m/>
    <m/>
    <m/>
    <m/>
    <m/>
    <m/>
    <m/>
    <m/>
    <m/>
    <m/>
    <m/>
    <m/>
    <m/>
    <m/>
    <m/>
    <m/>
    <m/>
    <m/>
    <m/>
    <m/>
    <m/>
    <m/>
    <m/>
    <m/>
    <m/>
    <m/>
    <m/>
    <m/>
    <m/>
    <m/>
    <m/>
    <m/>
    <m/>
    <m/>
    <m/>
    <m/>
    <m/>
    <m/>
    <m/>
    <m/>
    <m/>
    <m/>
    <m/>
    <m/>
    <m/>
    <m/>
    <m/>
    <m/>
    <m/>
    <m/>
    <m/>
    <m/>
    <m/>
    <m/>
    <m/>
    <m/>
    <m/>
    <m/>
    <m/>
    <m/>
    <m/>
    <m/>
    <m/>
    <m/>
    <m/>
    <m/>
    <m/>
    <m/>
    <m/>
    <m/>
    <m/>
    <m/>
    <n v="1"/>
    <n v="1"/>
    <s v="ZBHT0009"/>
    <s v="GPJBWCgJQuom"/>
    <s v="Allocated"/>
    <m/>
    <m/>
    <m/>
    <m/>
    <m/>
    <m/>
    <m/>
    <m/>
    <n v="7723"/>
    <n v="33187"/>
    <s v="Allocated"/>
  </r>
  <r>
    <n v="462692295"/>
    <s v="PETENINUO PFITHU"/>
    <m/>
    <m/>
    <m/>
    <m/>
    <m/>
    <m/>
    <n v="5068"/>
    <n v="30334"/>
    <n v="6349"/>
    <n v="35402"/>
    <x v="5"/>
    <x v="0"/>
    <s v="UNPAID"/>
    <s v="TANAJI SURVASE"/>
    <n v="116146"/>
    <n v="1355"/>
    <n v="0"/>
    <n v="3600"/>
    <s v="-"/>
    <n v="0.52791243960444156"/>
    <n v="5.3226586498938341E-2"/>
    <s v="FLOW"/>
    <s v="-"/>
    <s v="-"/>
    <s v="-"/>
    <m/>
    <m/>
    <m/>
    <m/>
    <s v="-"/>
    <m/>
    <s v="WAKAD"/>
    <m/>
    <m/>
    <m/>
    <n v="35289"/>
    <n v="116146"/>
    <n v="177"/>
    <s v="-"/>
    <s v="FLOW"/>
    <m/>
    <m/>
    <m/>
    <m/>
    <s v="NPA"/>
    <s v="MH14LN2332"/>
    <s v="SUZUKI GIXXER 150 SF"/>
    <d v="2024-04-25T00:00:00"/>
    <n v="48"/>
    <s v="03.08.26"/>
    <s v="-"/>
    <m/>
    <m/>
    <m/>
    <m/>
    <m/>
    <m/>
    <m/>
    <m/>
    <m/>
    <m/>
    <m/>
    <m/>
    <m/>
    <m/>
    <m/>
    <m/>
    <m/>
    <m/>
    <m/>
    <m/>
    <m/>
    <m/>
    <m/>
    <m/>
    <m/>
    <m/>
    <m/>
    <m/>
    <m/>
    <m/>
    <m/>
    <m/>
    <m/>
    <m/>
    <m/>
    <m/>
    <m/>
    <m/>
    <m/>
    <m/>
    <m/>
    <m/>
    <m/>
    <m/>
    <m/>
    <m/>
    <m/>
    <m/>
    <m/>
    <m/>
    <m/>
    <m/>
    <m/>
    <m/>
    <m/>
    <m/>
    <m/>
    <m/>
    <m/>
    <m/>
    <m/>
    <m/>
    <m/>
    <m/>
    <m/>
    <m/>
    <m/>
    <m/>
    <m/>
    <m/>
    <m/>
    <m/>
    <m/>
    <m/>
    <m/>
    <m/>
    <m/>
    <m/>
    <m/>
    <m/>
    <m/>
    <m/>
    <m/>
    <m/>
    <m/>
    <m/>
    <m/>
    <m/>
    <m/>
    <m/>
    <m/>
    <m/>
    <m/>
    <m/>
    <n v="0"/>
    <s v=""/>
    <s v="DUWT0030"/>
    <s v="G2TtfJBEOz"/>
    <s v="Allocated"/>
    <m/>
    <m/>
    <m/>
    <m/>
    <m/>
    <m/>
    <m/>
    <m/>
    <n v="6349"/>
    <n v="35402"/>
    <e v="#N/A"/>
  </r>
  <r>
    <n v="467352097"/>
    <s v="VARSHA MANGESH KALE"/>
    <m/>
    <m/>
    <m/>
    <m/>
    <m/>
    <m/>
    <n v="5980"/>
    <n v="3014"/>
    <n v="3078"/>
    <n v="8994"/>
    <x v="1"/>
    <x v="0"/>
    <s v="UNPAID"/>
    <s v="AMOL DHUMAL"/>
    <n v="115975"/>
    <n v="64"/>
    <n v="0"/>
    <n v="1798"/>
    <s v="-"/>
    <n v="9.0008274397219104E-2"/>
    <n v="1.0159578298738136E-2"/>
    <s v="FLOW"/>
    <s v="-"/>
    <s v="-"/>
    <s v="-"/>
    <m/>
    <m/>
    <m/>
    <m/>
    <s v="-"/>
    <m/>
    <s v="SHIRUR"/>
    <m/>
    <m/>
    <m/>
    <n v="4876"/>
    <n v="115975"/>
    <n v="27"/>
    <s v="-"/>
    <s v="FLOW"/>
    <m/>
    <m/>
    <m/>
    <m/>
    <s v="REGULAR"/>
    <s v="MH12YZ5028"/>
    <s v="APACHE RTR 160 4V U626"/>
    <d v="2025-11-27T00:00:00"/>
    <n v="30"/>
    <s v="02.08.26"/>
    <s v="-"/>
    <m/>
    <m/>
    <m/>
    <m/>
    <m/>
    <m/>
    <m/>
    <m/>
    <m/>
    <m/>
    <m/>
    <m/>
    <m/>
    <m/>
    <m/>
    <m/>
    <m/>
    <m/>
    <m/>
    <m/>
    <m/>
    <m/>
    <m/>
    <m/>
    <m/>
    <m/>
    <m/>
    <m/>
    <m/>
    <m/>
    <m/>
    <m/>
    <m/>
    <m/>
    <m/>
    <m/>
    <m/>
    <m/>
    <m/>
    <m/>
    <m/>
    <m/>
    <m/>
    <m/>
    <m/>
    <m/>
    <m/>
    <m/>
    <m/>
    <m/>
    <m/>
    <m/>
    <m/>
    <m/>
    <m/>
    <m/>
    <m/>
    <m/>
    <m/>
    <m/>
    <m/>
    <m/>
    <m/>
    <m/>
    <m/>
    <m/>
    <m/>
    <m/>
    <m/>
    <m/>
    <m/>
    <m/>
    <m/>
    <m/>
    <m/>
    <m/>
    <m/>
    <m/>
    <m/>
    <m/>
    <m/>
    <m/>
    <m/>
    <m/>
    <m/>
    <m/>
    <m/>
    <m/>
    <m/>
    <m/>
    <m/>
    <m/>
    <m/>
    <m/>
    <n v="0"/>
    <s v=""/>
    <s v="ZBHT0024"/>
    <s v="ko0o3BP6N1m"/>
    <s v="Allocated"/>
    <m/>
    <m/>
    <m/>
    <m/>
    <m/>
    <m/>
    <m/>
    <m/>
    <n v="3078"/>
    <n v="8994"/>
    <s v="Allocated"/>
  </r>
  <r>
    <n v="466451184"/>
    <s v="KIRAN SHANTARAM DAUNDKAR"/>
    <m/>
    <m/>
    <m/>
    <m/>
    <m/>
    <m/>
    <n v="4588"/>
    <n v="9143"/>
    <n v="4661"/>
    <n v="13731"/>
    <x v="0"/>
    <x v="0"/>
    <s v="UNPAID"/>
    <s v="DATTATRAY BACCHE"/>
    <n v="114498"/>
    <n v="106"/>
    <n v="0"/>
    <n v="1350"/>
    <s v="-"/>
    <n v="0.33348741012066047"/>
    <n v="3.0700474859644493E-2"/>
    <s v="FLOW"/>
    <s v="-"/>
    <s v="-"/>
    <s v="-"/>
    <m/>
    <m/>
    <m/>
    <m/>
    <s v="-"/>
    <m/>
    <s v="AKURDI"/>
    <m/>
    <m/>
    <m/>
    <n v="10599"/>
    <n v="114498"/>
    <n v="57"/>
    <s v="-"/>
    <s v="FLOW"/>
    <m/>
    <m/>
    <m/>
    <m/>
    <s v="REGULAR"/>
    <s v="MH14MN0336"/>
    <s v="TVS RONIN DS"/>
    <d v="2025-07-03T00:00:00"/>
    <n v="42"/>
    <s v="02.08.26"/>
    <s v="-"/>
    <m/>
    <m/>
    <m/>
    <m/>
    <m/>
    <m/>
    <m/>
    <m/>
    <m/>
    <m/>
    <m/>
    <m/>
    <m/>
    <m/>
    <m/>
    <m/>
    <m/>
    <m/>
    <m/>
    <m/>
    <m/>
    <m/>
    <m/>
    <m/>
    <m/>
    <m/>
    <m/>
    <m/>
    <m/>
    <m/>
    <m/>
    <m/>
    <m/>
    <m/>
    <m/>
    <m/>
    <m/>
    <m/>
    <m/>
    <m/>
    <m/>
    <m/>
    <m/>
    <m/>
    <m/>
    <m/>
    <m/>
    <m/>
    <m/>
    <m/>
    <m/>
    <m/>
    <m/>
    <m/>
    <m/>
    <m/>
    <m/>
    <m/>
    <m/>
    <m/>
    <m/>
    <m/>
    <m/>
    <m/>
    <m/>
    <m/>
    <m/>
    <m/>
    <m/>
    <m/>
    <m/>
    <m/>
    <m/>
    <m/>
    <m/>
    <m/>
    <m/>
    <m/>
    <m/>
    <m/>
    <m/>
    <m/>
    <m/>
    <m/>
    <m/>
    <m/>
    <m/>
    <m/>
    <m/>
    <m/>
    <m/>
    <m/>
    <m/>
    <m/>
    <n v="0"/>
    <s v=""/>
    <s v="ZBHT0016"/>
    <s v="GoAcJHhBNNz"/>
    <s v="Allocated"/>
    <m/>
    <m/>
    <m/>
    <m/>
    <m/>
    <m/>
    <m/>
    <m/>
    <n v="4661"/>
    <n v="13731"/>
    <s v="Allocated"/>
  </r>
  <r>
    <n v="462452784"/>
    <s v="SHANKAR RAMCHANDRA GONATE"/>
    <m/>
    <m/>
    <m/>
    <m/>
    <m/>
    <m/>
    <n v="5834"/>
    <n v="4993.66"/>
    <n v="5099.66"/>
    <n v="10827.66"/>
    <x v="1"/>
    <x v="0"/>
    <s v="UNPAID"/>
    <s v="SACHIN INGALE"/>
    <n v="111152"/>
    <n v="106"/>
    <n v="0"/>
    <n v="4625.8100000000004"/>
    <s v="-"/>
    <n v="0.18693351984977105"/>
    <n v="9.7370764997744448E-3"/>
    <s v="FLOW"/>
    <s v="-"/>
    <s v="-"/>
    <s v="-"/>
    <m/>
    <m/>
    <m/>
    <m/>
    <s v="-"/>
    <m/>
    <s v="JOVN"/>
    <m/>
    <m/>
    <m/>
    <n v="9725.4699999999993"/>
    <n v="111152"/>
    <n v="27"/>
    <s v="-"/>
    <s v="FLOW"/>
    <m/>
    <m/>
    <m/>
    <m/>
    <s v="REGULAR"/>
    <s v="MH14LM4889"/>
    <s v="CLASSIC 350 HALCYON BLACK"/>
    <d v="2024-04-04T00:00:00"/>
    <n v="48"/>
    <s v="02.08.26"/>
    <s v="-"/>
    <m/>
    <m/>
    <m/>
    <m/>
    <m/>
    <m/>
    <m/>
    <m/>
    <m/>
    <m/>
    <n v="1"/>
    <m/>
    <m/>
    <m/>
    <m/>
    <m/>
    <m/>
    <m/>
    <m/>
    <m/>
    <m/>
    <m/>
    <m/>
    <m/>
    <m/>
    <m/>
    <m/>
    <m/>
    <m/>
    <m/>
    <m/>
    <m/>
    <m/>
    <m/>
    <m/>
    <m/>
    <m/>
    <m/>
    <m/>
    <m/>
    <m/>
    <m/>
    <m/>
    <m/>
    <m/>
    <m/>
    <m/>
    <m/>
    <m/>
    <m/>
    <m/>
    <m/>
    <m/>
    <m/>
    <m/>
    <m/>
    <m/>
    <m/>
    <m/>
    <m/>
    <m/>
    <m/>
    <m/>
    <m/>
    <m/>
    <m/>
    <m/>
    <m/>
    <m/>
    <m/>
    <m/>
    <m/>
    <m/>
    <m/>
    <m/>
    <m/>
    <m/>
    <m/>
    <m/>
    <m/>
    <m/>
    <m/>
    <m/>
    <m/>
    <m/>
    <m/>
    <m/>
    <m/>
    <m/>
    <m/>
    <m/>
    <m/>
    <m/>
    <m/>
    <n v="1"/>
    <n v="1"/>
    <s v="ZBHT0013"/>
    <s v="AocUMVcK4z"/>
    <s v="Allocated"/>
    <m/>
    <m/>
    <m/>
    <m/>
    <m/>
    <m/>
    <m/>
    <m/>
    <n v="5099.66"/>
    <n v="10827.66"/>
    <s v="Allocated"/>
  </r>
  <r>
    <n v="463860514"/>
    <s v="MANASI SANTOSH SHINDE"/>
    <m/>
    <m/>
    <m/>
    <m/>
    <m/>
    <m/>
    <n v="5026"/>
    <n v="4659.29"/>
    <n v="4765.29"/>
    <n v="9685.2900000000009"/>
    <x v="1"/>
    <x v="0"/>
    <s v="UNPAID"/>
    <s v="NITIN KADAM"/>
    <n v="109720"/>
    <n v="106"/>
    <n v="0"/>
    <n v="7178"/>
    <s v="-"/>
    <n v="7.8347599708602916E-2"/>
    <n v="9.6116312217076807E-3"/>
    <s v="FLOW"/>
    <s v="-"/>
    <s v="-"/>
    <s v="-"/>
    <m/>
    <m/>
    <m/>
    <m/>
    <s v="-"/>
    <m/>
    <s v="CHINCHWAD"/>
    <m/>
    <m/>
    <m/>
    <n v="11943.29"/>
    <n v="109720"/>
    <n v="27"/>
    <s v="-"/>
    <s v="FLOW"/>
    <m/>
    <m/>
    <m/>
    <m/>
    <s v="REGULAR"/>
    <m/>
    <s v="PIAGGIO VESPA SXL 149 ABS RACING 60"/>
    <d v="2024-08-26T00:00:00"/>
    <n v="48"/>
    <s v="02.08.26"/>
    <s v="-"/>
    <m/>
    <m/>
    <m/>
    <m/>
    <m/>
    <m/>
    <m/>
    <m/>
    <m/>
    <m/>
    <m/>
    <m/>
    <m/>
    <n v="1"/>
    <m/>
    <m/>
    <m/>
    <m/>
    <m/>
    <m/>
    <m/>
    <m/>
    <m/>
    <m/>
    <m/>
    <m/>
    <m/>
    <m/>
    <m/>
    <m/>
    <m/>
    <m/>
    <m/>
    <m/>
    <m/>
    <m/>
    <m/>
    <m/>
    <m/>
    <m/>
    <m/>
    <m/>
    <m/>
    <m/>
    <m/>
    <m/>
    <m/>
    <m/>
    <m/>
    <m/>
    <m/>
    <m/>
    <m/>
    <m/>
    <m/>
    <m/>
    <m/>
    <m/>
    <m/>
    <m/>
    <m/>
    <m/>
    <m/>
    <m/>
    <m/>
    <m/>
    <m/>
    <m/>
    <m/>
    <m/>
    <m/>
    <m/>
    <m/>
    <m/>
    <m/>
    <m/>
    <m/>
    <m/>
    <m/>
    <m/>
    <m/>
    <m/>
    <m/>
    <m/>
    <m/>
    <m/>
    <m/>
    <m/>
    <m/>
    <m/>
    <m/>
    <m/>
    <m/>
    <m/>
    <n v="1"/>
    <n v="1"/>
    <s v="ZBHT0011"/>
    <s v="AoEbI5eFP5m"/>
    <s v="Allocated"/>
    <m/>
    <m/>
    <m/>
    <m/>
    <m/>
    <m/>
    <m/>
    <m/>
    <n v="4765.29"/>
    <n v="9685.2900000000009"/>
    <s v="Allocated"/>
  </r>
  <r>
    <n v="463352388"/>
    <s v="ASHUTOSH KUMAR JHA"/>
    <m/>
    <m/>
    <m/>
    <m/>
    <m/>
    <m/>
    <n v="7290"/>
    <n v="34716.83"/>
    <n v="7340.8300000000017"/>
    <n v="42006.83"/>
    <x v="4"/>
    <x v="0"/>
    <s v="UNPAID"/>
    <s v="TANAJI SURVASE"/>
    <n v="108923.83"/>
    <n v="1784"/>
    <n v="0"/>
    <n v="6300"/>
    <s v="-"/>
    <n v="0.94921031911848197"/>
    <n v="5.7992375718900889E-2"/>
    <s v="FLOW"/>
    <s v="-"/>
    <s v="-"/>
    <s v="-"/>
    <m/>
    <m/>
    <m/>
    <m/>
    <s v="-"/>
    <m/>
    <s v="MAAN"/>
    <m/>
    <m/>
    <m/>
    <n v="42800.83"/>
    <n v="108923.83"/>
    <n v="149"/>
    <s v="-"/>
    <s v="FLOW"/>
    <m/>
    <m/>
    <m/>
    <m/>
    <s v="NPA"/>
    <s v="MH14LR2633"/>
    <s v="CB350 RS MONOTONE"/>
    <d v="2024-06-30T00:00:00"/>
    <n v="36"/>
    <s v="03.08.26"/>
    <s v="-"/>
    <m/>
    <m/>
    <m/>
    <m/>
    <m/>
    <m/>
    <m/>
    <m/>
    <m/>
    <m/>
    <m/>
    <m/>
    <m/>
    <m/>
    <m/>
    <m/>
    <m/>
    <m/>
    <m/>
    <m/>
    <m/>
    <m/>
    <m/>
    <m/>
    <m/>
    <m/>
    <m/>
    <m/>
    <m/>
    <m/>
    <m/>
    <m/>
    <m/>
    <m/>
    <m/>
    <m/>
    <m/>
    <m/>
    <m/>
    <m/>
    <m/>
    <m/>
    <m/>
    <m/>
    <m/>
    <m/>
    <m/>
    <m/>
    <m/>
    <m/>
    <m/>
    <m/>
    <m/>
    <m/>
    <m/>
    <m/>
    <m/>
    <m/>
    <m/>
    <m/>
    <m/>
    <m/>
    <m/>
    <m/>
    <m/>
    <m/>
    <m/>
    <m/>
    <m/>
    <m/>
    <m/>
    <m/>
    <m/>
    <m/>
    <m/>
    <m/>
    <m/>
    <m/>
    <m/>
    <m/>
    <m/>
    <m/>
    <m/>
    <m/>
    <m/>
    <m/>
    <m/>
    <m/>
    <m/>
    <m/>
    <m/>
    <m/>
    <m/>
    <m/>
    <n v="0"/>
    <s v=""/>
    <s v="DUWT0030"/>
    <e v="#N/A"/>
    <e v="#N/A"/>
    <m/>
    <m/>
    <m/>
    <m/>
    <m/>
    <m/>
    <m/>
    <m/>
    <n v="7340.8300000000017"/>
    <n v="42006.83"/>
    <e v="#N/A"/>
  </r>
  <r>
    <n v="464556066"/>
    <s v="LATABAI VITTHAL KUSEKAR"/>
    <m/>
    <m/>
    <m/>
    <m/>
    <m/>
    <m/>
    <n v="4189"/>
    <n v="16756"/>
    <n v="4572"/>
    <n v="20945"/>
    <x v="3"/>
    <x v="0"/>
    <s v="UNPAID"/>
    <s v="AMOL DHUMAL"/>
    <n v="108553"/>
    <n v="383"/>
    <n v="0"/>
    <n v="1800"/>
    <s v="-"/>
    <n v="0.24822388768873499"/>
    <n v="4.1582028381633378E-2"/>
    <s v="FLOW"/>
    <s v="-"/>
    <s v="-"/>
    <s v="-"/>
    <m/>
    <m/>
    <m/>
    <m/>
    <s v="-"/>
    <m/>
    <s v="ANDHAL GAON"/>
    <m/>
    <m/>
    <m/>
    <n v="18939"/>
    <n v="108553"/>
    <n v="118"/>
    <s v="-"/>
    <s v="FLOW"/>
    <m/>
    <m/>
    <m/>
    <m/>
    <s v="NPA"/>
    <s v="MH12XL0586"/>
    <s v="APACHE 200 4V 2CH R MODE"/>
    <d v="2024-11-04T00:00:00"/>
    <n v="48"/>
    <s v="02.08.26"/>
    <s v="-"/>
    <m/>
    <m/>
    <m/>
    <m/>
    <m/>
    <m/>
    <m/>
    <m/>
    <m/>
    <m/>
    <m/>
    <m/>
    <m/>
    <m/>
    <m/>
    <m/>
    <m/>
    <m/>
    <m/>
    <m/>
    <m/>
    <m/>
    <m/>
    <m/>
    <m/>
    <m/>
    <m/>
    <m/>
    <m/>
    <m/>
    <m/>
    <m/>
    <m/>
    <m/>
    <m/>
    <m/>
    <m/>
    <m/>
    <m/>
    <m/>
    <m/>
    <m/>
    <m/>
    <m/>
    <m/>
    <m/>
    <m/>
    <m/>
    <m/>
    <m/>
    <m/>
    <m/>
    <m/>
    <m/>
    <m/>
    <m/>
    <m/>
    <m/>
    <m/>
    <m/>
    <m/>
    <m/>
    <m/>
    <m/>
    <m/>
    <m/>
    <m/>
    <m/>
    <m/>
    <m/>
    <m/>
    <m/>
    <m/>
    <m/>
    <m/>
    <m/>
    <m/>
    <m/>
    <m/>
    <m/>
    <m/>
    <m/>
    <m/>
    <m/>
    <m/>
    <m/>
    <m/>
    <m/>
    <m/>
    <m/>
    <m/>
    <m/>
    <m/>
    <m/>
    <n v="0"/>
    <s v=""/>
    <s v="ZBHT0024"/>
    <s v="A63E2q3ZIrm"/>
    <s v="Allocated"/>
    <m/>
    <m/>
    <m/>
    <m/>
    <m/>
    <m/>
    <m/>
    <m/>
    <n v="4572"/>
    <n v="20945"/>
    <s v="Allocated"/>
  </r>
  <r>
    <n v="460466165"/>
    <s v="RITHIK MOHAN GAWALI"/>
    <m/>
    <m/>
    <m/>
    <m/>
    <m/>
    <m/>
    <n v="5868"/>
    <n v="26004"/>
    <n v="3502"/>
    <n v="31872"/>
    <x v="4"/>
    <x v="0"/>
    <s v="UNPAID"/>
    <s v="SUNNY SHINDE"/>
    <n v="107312"/>
    <n v="970"/>
    <n v="0"/>
    <n v="6750"/>
    <s v="-"/>
    <n v="0.62129644800596562"/>
    <n v="5.7134217766182951E-2"/>
    <s v="FLOW"/>
    <s v="-"/>
    <s v="-"/>
    <s v="-"/>
    <m/>
    <m/>
    <m/>
    <m/>
    <s v="-"/>
    <m/>
    <s v="KHADAKI"/>
    <m/>
    <m/>
    <m/>
    <n v="33724"/>
    <n v="107312"/>
    <n v="149"/>
    <s v="-"/>
    <s v="FLOW"/>
    <m/>
    <m/>
    <m/>
    <m/>
    <s v="NPA"/>
    <s v="MH12WC4429"/>
    <s v="CLASSIC 350 CHROME RED"/>
    <d v="2023-11-04T00:00:00"/>
    <n v="48"/>
    <s v="03.08.26"/>
    <s v="-"/>
    <m/>
    <m/>
    <m/>
    <m/>
    <m/>
    <m/>
    <m/>
    <m/>
    <m/>
    <m/>
    <n v="1"/>
    <m/>
    <m/>
    <m/>
    <m/>
    <m/>
    <m/>
    <m/>
    <m/>
    <m/>
    <m/>
    <m/>
    <m/>
    <m/>
    <m/>
    <m/>
    <m/>
    <m/>
    <m/>
    <m/>
    <m/>
    <m/>
    <m/>
    <m/>
    <m/>
    <m/>
    <m/>
    <m/>
    <m/>
    <m/>
    <m/>
    <m/>
    <m/>
    <m/>
    <m/>
    <m/>
    <m/>
    <m/>
    <m/>
    <m/>
    <m/>
    <m/>
    <m/>
    <m/>
    <m/>
    <m/>
    <m/>
    <m/>
    <m/>
    <m/>
    <m/>
    <m/>
    <m/>
    <m/>
    <m/>
    <m/>
    <m/>
    <m/>
    <m/>
    <m/>
    <m/>
    <m/>
    <m/>
    <m/>
    <m/>
    <m/>
    <m/>
    <m/>
    <m/>
    <m/>
    <m/>
    <m/>
    <m/>
    <m/>
    <m/>
    <m/>
    <m/>
    <m/>
    <m/>
    <m/>
    <m/>
    <m/>
    <m/>
    <m/>
    <n v="1"/>
    <n v="1"/>
    <s v="DUWT0023"/>
    <s v="k6bj5dz_OIc"/>
    <s v="Allocated"/>
    <m/>
    <m/>
    <m/>
    <m/>
    <m/>
    <m/>
    <m/>
    <m/>
    <n v="3502"/>
    <n v="31872"/>
    <e v="#N/A"/>
  </r>
  <r>
    <n v="460026902"/>
    <s v="ANANAD VAIJINATH KALVATKAR"/>
    <m/>
    <m/>
    <m/>
    <m/>
    <m/>
    <m/>
    <n v="6829"/>
    <n v="12788.14"/>
    <n v="6285.1399999999994"/>
    <n v="19617.14"/>
    <x v="0"/>
    <x v="0"/>
    <s v="UNPAID"/>
    <s v="PARMESHWAR KOTULE"/>
    <n v="103272.97"/>
    <n v="326"/>
    <n v="0"/>
    <n v="6750"/>
    <s v="-"/>
    <n v="0.26315894485853636"/>
    <n v="2.7690695201364392E-2"/>
    <s v="FLOW"/>
    <s v="-"/>
    <s v="-"/>
    <s v="-"/>
    <m/>
    <m/>
    <m/>
    <m/>
    <s v="-"/>
    <m/>
    <s v="SADUMBARE"/>
    <m/>
    <m/>
    <m/>
    <n v="19864.14"/>
    <n v="103272.97"/>
    <n v="57"/>
    <s v="-"/>
    <s v="FLOW"/>
    <m/>
    <m/>
    <m/>
    <m/>
    <s v="REGULAR"/>
    <s v="MH14LC3427"/>
    <s v="RE CLASSIC 350 EFI REDDITCH RED"/>
    <d v="2023-10-07T00:00:00"/>
    <n v="48"/>
    <s v="02.08.26"/>
    <s v="-"/>
    <m/>
    <m/>
    <m/>
    <m/>
    <m/>
    <m/>
    <m/>
    <m/>
    <m/>
    <m/>
    <n v="1"/>
    <m/>
    <m/>
    <m/>
    <m/>
    <m/>
    <m/>
    <m/>
    <m/>
    <m/>
    <m/>
    <m/>
    <m/>
    <m/>
    <m/>
    <m/>
    <m/>
    <m/>
    <m/>
    <m/>
    <m/>
    <m/>
    <m/>
    <m/>
    <m/>
    <m/>
    <m/>
    <m/>
    <m/>
    <m/>
    <m/>
    <m/>
    <m/>
    <m/>
    <m/>
    <m/>
    <m/>
    <m/>
    <m/>
    <m/>
    <m/>
    <m/>
    <m/>
    <m/>
    <m/>
    <m/>
    <m/>
    <m/>
    <m/>
    <m/>
    <m/>
    <m/>
    <m/>
    <m/>
    <m/>
    <m/>
    <m/>
    <m/>
    <m/>
    <m/>
    <m/>
    <m/>
    <m/>
    <m/>
    <m/>
    <m/>
    <m/>
    <m/>
    <m/>
    <m/>
    <m/>
    <m/>
    <m/>
    <m/>
    <m/>
    <m/>
    <m/>
    <m/>
    <m/>
    <m/>
    <m/>
    <m/>
    <m/>
    <m/>
    <n v="1"/>
    <n v="1"/>
    <s v="DUWT0027"/>
    <s v="BoWAh79wsEgm"/>
    <s v="Allocated"/>
    <m/>
    <m/>
    <m/>
    <m/>
    <m/>
    <m/>
    <m/>
    <m/>
    <n v="6285.1399999999994"/>
    <n v="19617.14"/>
    <s v="Allocated"/>
  </r>
  <r>
    <n v="460272739"/>
    <s v="VILAS NAMDEV GAIKWAD"/>
    <m/>
    <m/>
    <m/>
    <m/>
    <m/>
    <m/>
    <n v="6595"/>
    <n v="6584"/>
    <n v="6715"/>
    <n v="13179"/>
    <x v="1"/>
    <x v="0"/>
    <s v="UNPAID"/>
    <s v="KIRAN KHAIRNAR"/>
    <n v="101706"/>
    <n v="131"/>
    <n v="0"/>
    <n v="5850"/>
    <s v="-"/>
    <n v="0.18660339331737263"/>
    <n v="8.9095931920798524E-3"/>
    <s v="FLOW"/>
    <s v="-"/>
    <s v="-"/>
    <s v="-"/>
    <m/>
    <m/>
    <m/>
    <m/>
    <s v="-"/>
    <m/>
    <s v="JANWADI"/>
    <m/>
    <m/>
    <m/>
    <n v="12565"/>
    <n v="101706"/>
    <n v="27"/>
    <s v="-"/>
    <s v="FLOW"/>
    <m/>
    <m/>
    <m/>
    <m/>
    <s v="REGULAR"/>
    <s v="MH12WB3507"/>
    <s v="METEOR 350 STELLAR PURE BLACK"/>
    <d v="2023-10-23T00:00:00"/>
    <n v="48"/>
    <s v="02.08.26"/>
    <s v="-"/>
    <m/>
    <m/>
    <m/>
    <m/>
    <m/>
    <m/>
    <m/>
    <n v="1"/>
    <m/>
    <m/>
    <m/>
    <m/>
    <m/>
    <m/>
    <m/>
    <m/>
    <m/>
    <m/>
    <m/>
    <m/>
    <m/>
    <m/>
    <m/>
    <m/>
    <m/>
    <m/>
    <m/>
    <m/>
    <m/>
    <m/>
    <m/>
    <m/>
    <m/>
    <m/>
    <m/>
    <m/>
    <m/>
    <m/>
    <m/>
    <m/>
    <m/>
    <m/>
    <m/>
    <m/>
    <m/>
    <m/>
    <m/>
    <m/>
    <m/>
    <m/>
    <m/>
    <m/>
    <m/>
    <m/>
    <m/>
    <m/>
    <m/>
    <m/>
    <m/>
    <m/>
    <m/>
    <m/>
    <m/>
    <m/>
    <m/>
    <m/>
    <m/>
    <m/>
    <m/>
    <m/>
    <m/>
    <m/>
    <m/>
    <m/>
    <m/>
    <m/>
    <m/>
    <m/>
    <m/>
    <m/>
    <m/>
    <m/>
    <m/>
    <m/>
    <m/>
    <m/>
    <m/>
    <m/>
    <m/>
    <m/>
    <m/>
    <m/>
    <m/>
    <m/>
    <n v="1"/>
    <n v="1"/>
    <s v="DUWT0014"/>
    <s v="G6Htj8M3pDJc"/>
    <s v="Allocated"/>
    <m/>
    <m/>
    <m/>
    <m/>
    <m/>
    <m/>
    <m/>
    <m/>
    <n v="6715"/>
    <n v="13179"/>
    <s v="Allocated"/>
  </r>
  <r>
    <n v="460986849"/>
    <s v="SHUBHAM SANTOSH ZENDE"/>
    <m/>
    <m/>
    <m/>
    <m/>
    <m/>
    <m/>
    <n v="6377"/>
    <n v="5429"/>
    <n v="5567"/>
    <n v="11806"/>
    <x v="1"/>
    <x v="0"/>
    <s v="UNPAID"/>
    <s v="DATTATRAY BACCHE"/>
    <n v="101462"/>
    <n v="138"/>
    <n v="0"/>
    <n v="3600"/>
    <s v="-"/>
    <n v="0.17787088574308629"/>
    <n v="8.8882184379958512E-3"/>
    <s v="FLOW"/>
    <s v="-"/>
    <s v="-"/>
    <s v="-"/>
    <m/>
    <m/>
    <m/>
    <m/>
    <s v="-"/>
    <m/>
    <s v="PEER"/>
    <m/>
    <m/>
    <m/>
    <n v="9167"/>
    <n v="101462"/>
    <n v="27"/>
    <s v="-"/>
    <s v="FLOW"/>
    <m/>
    <m/>
    <m/>
    <m/>
    <s v="REGULAR"/>
    <s v="MH14LG0053"/>
    <s v="BULLET 350 THE STANDARD BLACK"/>
    <d v="2023-12-04T00:00:00"/>
    <n v="48"/>
    <s v="03.08.26"/>
    <s v="-"/>
    <m/>
    <m/>
    <m/>
    <m/>
    <m/>
    <m/>
    <m/>
    <m/>
    <m/>
    <m/>
    <m/>
    <m/>
    <m/>
    <m/>
    <m/>
    <m/>
    <m/>
    <m/>
    <m/>
    <m/>
    <m/>
    <m/>
    <m/>
    <m/>
    <m/>
    <m/>
    <m/>
    <m/>
    <m/>
    <m/>
    <m/>
    <m/>
    <m/>
    <m/>
    <m/>
    <m/>
    <m/>
    <m/>
    <m/>
    <m/>
    <m/>
    <m/>
    <m/>
    <m/>
    <m/>
    <m/>
    <m/>
    <m/>
    <m/>
    <m/>
    <m/>
    <m/>
    <m/>
    <m/>
    <m/>
    <m/>
    <m/>
    <m/>
    <m/>
    <m/>
    <m/>
    <m/>
    <m/>
    <m/>
    <m/>
    <m/>
    <m/>
    <m/>
    <m/>
    <m/>
    <m/>
    <m/>
    <m/>
    <m/>
    <m/>
    <m/>
    <m/>
    <m/>
    <m/>
    <m/>
    <m/>
    <m/>
    <m/>
    <m/>
    <m/>
    <m/>
    <m/>
    <m/>
    <m/>
    <m/>
    <m/>
    <m/>
    <m/>
    <m/>
    <n v="0"/>
    <s v=""/>
    <s v="ZBHT0016"/>
    <s v="kPkjyH-t_5c"/>
    <s v="Allocated"/>
    <m/>
    <m/>
    <m/>
    <m/>
    <m/>
    <m/>
    <m/>
    <m/>
    <n v="5567"/>
    <n v="11806"/>
    <e v="#N/A"/>
  </r>
  <r>
    <n v="464922563"/>
    <s v="SHUBHAM TUKARAM INGALE"/>
    <m/>
    <m/>
    <m/>
    <m/>
    <m/>
    <m/>
    <n v="5975"/>
    <n v="11598"/>
    <n v="5968"/>
    <n v="17573"/>
    <x v="0"/>
    <x v="0"/>
    <s v="UNPAID"/>
    <s v="PARMESHWAR KOTULE"/>
    <n v="101092"/>
    <n v="345"/>
    <n v="0"/>
    <n v="5651"/>
    <s v="-"/>
    <n v="0.25760142323435797"/>
    <n v="2.7105909312924076E-2"/>
    <s v="FLOW"/>
    <s v="-"/>
    <s v="-"/>
    <s v="-"/>
    <m/>
    <m/>
    <m/>
    <m/>
    <s v="-"/>
    <m/>
    <s v="KIVALE"/>
    <m/>
    <m/>
    <m/>
    <n v="17594"/>
    <n v="101092"/>
    <n v="57"/>
    <s v="-"/>
    <s v="FLOW"/>
    <m/>
    <m/>
    <m/>
    <m/>
    <s v="REGULAR"/>
    <s v="MH14MB1401"/>
    <s v="BULLET BATTALION 350 BLACK"/>
    <d v="2024-12-11T00:00:00"/>
    <n v="36"/>
    <s v="02.08.26"/>
    <s v="-"/>
    <m/>
    <m/>
    <m/>
    <m/>
    <m/>
    <m/>
    <m/>
    <m/>
    <m/>
    <m/>
    <n v="1"/>
    <m/>
    <m/>
    <m/>
    <m/>
    <m/>
    <m/>
    <m/>
    <m/>
    <m/>
    <m/>
    <m/>
    <m/>
    <m/>
    <m/>
    <m/>
    <m/>
    <m/>
    <m/>
    <m/>
    <m/>
    <m/>
    <m/>
    <m/>
    <m/>
    <m/>
    <m/>
    <m/>
    <m/>
    <m/>
    <m/>
    <m/>
    <m/>
    <m/>
    <m/>
    <m/>
    <m/>
    <m/>
    <m/>
    <m/>
    <m/>
    <m/>
    <m/>
    <m/>
    <m/>
    <m/>
    <m/>
    <m/>
    <m/>
    <m/>
    <m/>
    <m/>
    <m/>
    <m/>
    <m/>
    <m/>
    <m/>
    <m/>
    <m/>
    <m/>
    <m/>
    <m/>
    <m/>
    <m/>
    <m/>
    <m/>
    <m/>
    <m/>
    <m/>
    <m/>
    <m/>
    <m/>
    <m/>
    <m/>
    <m/>
    <m/>
    <m/>
    <m/>
    <m/>
    <m/>
    <m/>
    <m/>
    <m/>
    <m/>
    <n v="1"/>
    <n v="1"/>
    <s v="DUWT0027"/>
    <s v="GPTDIIXwbEc"/>
    <s v="Allocated"/>
    <m/>
    <m/>
    <m/>
    <m/>
    <m/>
    <m/>
    <m/>
    <m/>
    <n v="5968"/>
    <n v="17573"/>
    <s v="Allocated"/>
  </r>
  <r>
    <n v="461222559"/>
    <s v="RAMESHWAR KUMAR SAH"/>
    <m/>
    <m/>
    <m/>
    <m/>
    <m/>
    <m/>
    <n v="5981"/>
    <n v="5967"/>
    <n v="6033"/>
    <n v="11948"/>
    <x v="1"/>
    <x v="0"/>
    <s v="UNPAID"/>
    <s v="NITIN KADAM"/>
    <n v="99219"/>
    <n v="66"/>
    <n v="0"/>
    <n v="6952.7"/>
    <s v="-"/>
    <n v="7.0849166017935394E-2"/>
    <n v="8.6917283830351289E-3"/>
    <s v="FLOW"/>
    <s v="-"/>
    <s v="-"/>
    <s v="-"/>
    <m/>
    <m/>
    <m/>
    <m/>
    <s v="-"/>
    <m/>
    <s v="CHINCHWAD"/>
    <m/>
    <m/>
    <m/>
    <n v="12985.7"/>
    <n v="99219"/>
    <n v="27"/>
    <s v="-"/>
    <s v="FLOW"/>
    <m/>
    <m/>
    <m/>
    <m/>
    <s v="REGULAR"/>
    <s v="MH14LG7650"/>
    <s v="HUNTER 350 REBEL BLACK"/>
    <d v="2023-12-23T00:00:00"/>
    <n v="48"/>
    <s v="02.08.26"/>
    <s v="-"/>
    <m/>
    <m/>
    <m/>
    <m/>
    <m/>
    <m/>
    <m/>
    <m/>
    <m/>
    <m/>
    <m/>
    <m/>
    <m/>
    <m/>
    <m/>
    <m/>
    <m/>
    <m/>
    <m/>
    <m/>
    <m/>
    <m/>
    <m/>
    <m/>
    <m/>
    <m/>
    <m/>
    <m/>
    <m/>
    <m/>
    <m/>
    <m/>
    <m/>
    <m/>
    <m/>
    <m/>
    <m/>
    <m/>
    <m/>
    <m/>
    <m/>
    <m/>
    <m/>
    <m/>
    <m/>
    <m/>
    <m/>
    <m/>
    <m/>
    <m/>
    <m/>
    <m/>
    <m/>
    <m/>
    <m/>
    <m/>
    <m/>
    <m/>
    <m/>
    <m/>
    <m/>
    <m/>
    <m/>
    <m/>
    <m/>
    <m/>
    <m/>
    <m/>
    <m/>
    <m/>
    <m/>
    <m/>
    <m/>
    <m/>
    <m/>
    <m/>
    <m/>
    <m/>
    <m/>
    <m/>
    <m/>
    <m/>
    <m/>
    <m/>
    <m/>
    <m/>
    <m/>
    <m/>
    <m/>
    <m/>
    <m/>
    <m/>
    <m/>
    <m/>
    <n v="0"/>
    <s v=""/>
    <s v="ZBHT0011"/>
    <s v="kPJAd7EMrnm"/>
    <s v="Allocated"/>
    <m/>
    <m/>
    <m/>
    <m/>
    <m/>
    <m/>
    <m/>
    <m/>
    <n v="6033"/>
    <n v="11948"/>
    <s v="Allocated"/>
  </r>
  <r>
    <n v="464268783"/>
    <s v="YOGESH NARAYAN PARIHAR"/>
    <m/>
    <m/>
    <m/>
    <m/>
    <m/>
    <m/>
    <n v="5443"/>
    <n v="32289"/>
    <n v="6352"/>
    <n v="37732"/>
    <x v="5"/>
    <x v="0"/>
    <s v="UNPAID"/>
    <s v="NITIN KADAM"/>
    <n v="98284"/>
    <n v="1278"/>
    <n v="0"/>
    <n v="4928"/>
    <s v="-"/>
    <n v="0.22296075660200584"/>
    <n v="4.504091253647699E-2"/>
    <s v="FLOW"/>
    <s v="-"/>
    <s v="-"/>
    <s v="-"/>
    <m/>
    <m/>
    <m/>
    <m/>
    <s v="-"/>
    <m/>
    <s v="TALAWADE"/>
    <m/>
    <m/>
    <m/>
    <n v="38495"/>
    <n v="98284"/>
    <n v="177"/>
    <s v="-"/>
    <s v="FLOW"/>
    <m/>
    <m/>
    <m/>
    <m/>
    <s v="NPA"/>
    <s v="MH21CD4927"/>
    <s v="HONDA SP 160 DOUBLE DISC"/>
    <d v="2024-10-09T00:00:00"/>
    <n v="36"/>
    <s v="03.08.26"/>
    <s v="-"/>
    <m/>
    <m/>
    <m/>
    <m/>
    <m/>
    <m/>
    <m/>
    <m/>
    <m/>
    <m/>
    <m/>
    <m/>
    <m/>
    <m/>
    <m/>
    <m/>
    <m/>
    <m/>
    <m/>
    <m/>
    <m/>
    <m/>
    <m/>
    <m/>
    <m/>
    <m/>
    <m/>
    <m/>
    <m/>
    <m/>
    <m/>
    <m/>
    <m/>
    <m/>
    <m/>
    <m/>
    <m/>
    <m/>
    <m/>
    <m/>
    <m/>
    <m/>
    <m/>
    <m/>
    <m/>
    <m/>
    <m/>
    <m/>
    <m/>
    <m/>
    <m/>
    <m/>
    <m/>
    <m/>
    <m/>
    <m/>
    <m/>
    <m/>
    <m/>
    <m/>
    <m/>
    <m/>
    <m/>
    <m/>
    <m/>
    <m/>
    <m/>
    <m/>
    <m/>
    <m/>
    <m/>
    <m/>
    <m/>
    <m/>
    <m/>
    <m/>
    <m/>
    <m/>
    <m/>
    <m/>
    <m/>
    <m/>
    <m/>
    <m/>
    <m/>
    <m/>
    <m/>
    <m/>
    <m/>
    <m/>
    <m/>
    <m/>
    <m/>
    <m/>
    <n v="0"/>
    <s v=""/>
    <s v="ZBHT0011"/>
    <s v="G2kV8qdAW7"/>
    <s v="Allocated"/>
    <m/>
    <m/>
    <m/>
    <m/>
    <m/>
    <m/>
    <m/>
    <m/>
    <n v="6352"/>
    <n v="37732"/>
    <e v="#N/A"/>
  </r>
  <r>
    <n v="467633570"/>
    <s v="PRAJAKTA HANUMANT GAYAKWAD"/>
    <m/>
    <m/>
    <m/>
    <m/>
    <m/>
    <m/>
    <n v="3185"/>
    <n v="3185"/>
    <n v="3341"/>
    <n v="6370"/>
    <x v="0"/>
    <x v="0"/>
    <s v="UNPAID"/>
    <s v="HARIDAS DIVATE"/>
    <n v="97958"/>
    <n v="156"/>
    <n v="0"/>
    <n v="1800"/>
    <s v="-"/>
    <n v="0.19826121606392286"/>
    <n v="2.6265586440820408E-2"/>
    <s v="FLOW"/>
    <s v="-"/>
    <s v="-"/>
    <s v="-"/>
    <m/>
    <m/>
    <m/>
    <m/>
    <s v="-"/>
    <m/>
    <s v="JUNNAR"/>
    <m/>
    <m/>
    <m/>
    <n v="5141"/>
    <n v="97958"/>
    <n v="57"/>
    <s v="-"/>
    <s v="FLOW"/>
    <m/>
    <m/>
    <m/>
    <m/>
    <s v="REGULAR"/>
    <s v="MH14NB8306"/>
    <s v="TVS RAIDER DISC CONNECTED"/>
    <d v="2026-01-22T00:00:00"/>
    <n v="48"/>
    <s v="02.08.26"/>
    <s v="-"/>
    <m/>
    <m/>
    <m/>
    <m/>
    <m/>
    <m/>
    <m/>
    <m/>
    <m/>
    <m/>
    <n v="1"/>
    <m/>
    <m/>
    <m/>
    <m/>
    <m/>
    <m/>
    <m/>
    <m/>
    <m/>
    <m/>
    <m/>
    <m/>
    <m/>
    <m/>
    <m/>
    <m/>
    <m/>
    <m/>
    <m/>
    <m/>
    <m/>
    <m/>
    <m/>
    <m/>
    <m/>
    <m/>
    <m/>
    <m/>
    <m/>
    <m/>
    <m/>
    <m/>
    <m/>
    <m/>
    <m/>
    <m/>
    <m/>
    <m/>
    <m/>
    <m/>
    <m/>
    <m/>
    <m/>
    <m/>
    <m/>
    <m/>
    <m/>
    <m/>
    <m/>
    <m/>
    <m/>
    <m/>
    <m/>
    <m/>
    <m/>
    <m/>
    <m/>
    <m/>
    <m/>
    <m/>
    <m/>
    <m/>
    <m/>
    <m/>
    <m/>
    <m/>
    <m/>
    <m/>
    <m/>
    <m/>
    <m/>
    <m/>
    <m/>
    <m/>
    <m/>
    <m/>
    <m/>
    <m/>
    <m/>
    <m/>
    <m/>
    <m/>
    <m/>
    <n v="1"/>
    <n v="1"/>
    <s v="ZBHT0021"/>
    <s v="BoSVf5Vfgbc"/>
    <s v="Allocated"/>
    <m/>
    <m/>
    <m/>
    <m/>
    <m/>
    <m/>
    <m/>
    <m/>
    <n v="3341"/>
    <n v="6370"/>
    <s v="Allocated"/>
  </r>
  <r>
    <n v="468166984"/>
    <s v="RUSHIKESH VITTHAL SONTAKKE"/>
    <m/>
    <m/>
    <m/>
    <m/>
    <m/>
    <m/>
    <n v="3842"/>
    <n v="3842"/>
    <n v="3842"/>
    <n v="7684"/>
    <x v="1"/>
    <x v="0"/>
    <s v="UNPAID"/>
    <s v="KIRAN KHAIRNAR"/>
    <n v="97633"/>
    <n v="0"/>
    <n v="0"/>
    <n v="450"/>
    <s v="-"/>
    <n v="0.17913052425378093"/>
    <n v="8.5527924814891177E-3"/>
    <s v="FLOW"/>
    <s v="-"/>
    <s v="-"/>
    <s v="-"/>
    <m/>
    <m/>
    <m/>
    <m/>
    <s v="-"/>
    <m/>
    <s v="BHAVANI PETH"/>
    <m/>
    <m/>
    <m/>
    <n v="4292"/>
    <n v="97633"/>
    <n v="27"/>
    <s v="-"/>
    <s v="FLOW"/>
    <m/>
    <m/>
    <m/>
    <m/>
    <s v="REGULAR"/>
    <s v="MH12ZQ4565"/>
    <s v="ACCESS 125 BT CONNECT ED DISC"/>
    <d v="2026-05-04T00:00:00"/>
    <n v="36"/>
    <s v="02.08.26"/>
    <s v="-"/>
    <m/>
    <m/>
    <m/>
    <m/>
    <m/>
    <m/>
    <m/>
    <m/>
    <m/>
    <m/>
    <m/>
    <m/>
    <m/>
    <m/>
    <m/>
    <m/>
    <m/>
    <m/>
    <m/>
    <m/>
    <m/>
    <m/>
    <m/>
    <m/>
    <m/>
    <m/>
    <m/>
    <m/>
    <m/>
    <m/>
    <m/>
    <m/>
    <m/>
    <m/>
    <m/>
    <m/>
    <m/>
    <m/>
    <m/>
    <m/>
    <m/>
    <m/>
    <m/>
    <m/>
    <m/>
    <m/>
    <m/>
    <m/>
    <m/>
    <m/>
    <m/>
    <m/>
    <m/>
    <m/>
    <m/>
    <m/>
    <m/>
    <m/>
    <m/>
    <m/>
    <m/>
    <m/>
    <m/>
    <m/>
    <m/>
    <m/>
    <m/>
    <m/>
    <m/>
    <m/>
    <m/>
    <m/>
    <m/>
    <m/>
    <m/>
    <m/>
    <m/>
    <m/>
    <m/>
    <m/>
    <m/>
    <m/>
    <m/>
    <m/>
    <m/>
    <m/>
    <m/>
    <m/>
    <m/>
    <m/>
    <m/>
    <m/>
    <m/>
    <m/>
    <n v="0"/>
    <s v=""/>
    <s v="DUWT0014"/>
    <s v="kobSMlocI9"/>
    <s v="Allocated"/>
    <m/>
    <m/>
    <m/>
    <m/>
    <m/>
    <m/>
    <m/>
    <m/>
    <n v="3842"/>
    <n v="7684"/>
    <s v="Allocated"/>
  </r>
  <r>
    <n v="468093645"/>
    <s v="MOOSA SOHAIL SHAIKH"/>
    <m/>
    <m/>
    <m/>
    <m/>
    <m/>
    <m/>
    <n v="3682"/>
    <n v="3564"/>
    <n v="3621"/>
    <n v="7246"/>
    <x v="1"/>
    <x v="0"/>
    <s v="UNPAID"/>
    <s v="KIRAN KHAIRNAR"/>
    <n v="96871"/>
    <n v="57"/>
    <n v="0"/>
    <n v="900"/>
    <s v="-"/>
    <n v="0.17773245741693908"/>
    <n v="8.4860401757021944E-3"/>
    <s v="FLOW"/>
    <s v="-"/>
    <s v="-"/>
    <s v="-"/>
    <m/>
    <m/>
    <m/>
    <m/>
    <s v="-"/>
    <m/>
    <s v="BHWANI PETH"/>
    <m/>
    <m/>
    <m/>
    <n v="4521"/>
    <n v="96871"/>
    <n v="27"/>
    <s v="-"/>
    <s v="FLOW"/>
    <m/>
    <m/>
    <m/>
    <m/>
    <s v="REGULAR"/>
    <s v="MH12ZN6297"/>
    <s v="ACCESS 125 RIDE CONNECT TFT"/>
    <d v="2026-04-18T00:00:00"/>
    <n v="36"/>
    <s v="02.08.26"/>
    <s v="-"/>
    <m/>
    <m/>
    <m/>
    <m/>
    <m/>
    <m/>
    <m/>
    <m/>
    <m/>
    <m/>
    <m/>
    <m/>
    <m/>
    <m/>
    <m/>
    <m/>
    <m/>
    <m/>
    <m/>
    <m/>
    <m/>
    <m/>
    <m/>
    <m/>
    <m/>
    <m/>
    <m/>
    <m/>
    <m/>
    <m/>
    <m/>
    <m/>
    <m/>
    <m/>
    <m/>
    <m/>
    <m/>
    <m/>
    <m/>
    <m/>
    <m/>
    <m/>
    <m/>
    <m/>
    <m/>
    <m/>
    <m/>
    <m/>
    <m/>
    <m/>
    <m/>
    <m/>
    <m/>
    <m/>
    <m/>
    <m/>
    <m/>
    <m/>
    <m/>
    <m/>
    <m/>
    <m/>
    <m/>
    <m/>
    <m/>
    <m/>
    <m/>
    <m/>
    <m/>
    <m/>
    <m/>
    <m/>
    <m/>
    <m/>
    <m/>
    <m/>
    <m/>
    <m/>
    <m/>
    <m/>
    <m/>
    <m/>
    <m/>
    <m/>
    <m/>
    <m/>
    <m/>
    <m/>
    <m/>
    <m/>
    <m/>
    <m/>
    <m/>
    <m/>
    <n v="0"/>
    <s v=""/>
    <s v="DUWT0014"/>
    <s v="k2HvUjnXhb"/>
    <s v="Allocated"/>
    <m/>
    <m/>
    <m/>
    <m/>
    <m/>
    <m/>
    <m/>
    <m/>
    <n v="3621"/>
    <n v="7246"/>
    <s v="Allocated"/>
  </r>
  <r>
    <n v="466294591"/>
    <s v="VAIBHAV SANJAY SABLE"/>
    <m/>
    <m/>
    <m/>
    <m/>
    <m/>
    <m/>
    <n v="4490"/>
    <n v="13354.46"/>
    <n v="4569.4599999999991"/>
    <n v="17844.46"/>
    <x v="2"/>
    <x v="0"/>
    <s v="UNPAID"/>
    <s v="DATTATRAY BACCHE"/>
    <n v="96329"/>
    <n v="195"/>
    <n v="0"/>
    <n v="1350"/>
    <s v="-"/>
    <n v="0.74526900521453876"/>
    <n v="2.7314419553130839E-2"/>
    <s v="FLOW"/>
    <s v="-"/>
    <s v="-"/>
    <s v="-"/>
    <m/>
    <m/>
    <m/>
    <m/>
    <s v="-"/>
    <m/>
    <s v="AMBETHAN"/>
    <m/>
    <m/>
    <m/>
    <n v="14899.46"/>
    <n v="96329"/>
    <n v="88"/>
    <s v="-"/>
    <s v="FLOW"/>
    <m/>
    <m/>
    <m/>
    <m/>
    <s v="REGULAR"/>
    <s v="MH14MK8568"/>
    <s v="BAJAJ CHETAK 3503"/>
    <d v="2025-06-09T00:00:00"/>
    <n v="36"/>
    <s v="02.08.26"/>
    <s v="-"/>
    <m/>
    <m/>
    <m/>
    <m/>
    <m/>
    <m/>
    <m/>
    <m/>
    <m/>
    <m/>
    <m/>
    <m/>
    <m/>
    <m/>
    <m/>
    <m/>
    <m/>
    <m/>
    <m/>
    <m/>
    <m/>
    <m/>
    <m/>
    <m/>
    <m/>
    <m/>
    <m/>
    <m/>
    <m/>
    <m/>
    <m/>
    <m/>
    <m/>
    <m/>
    <m/>
    <m/>
    <m/>
    <m/>
    <m/>
    <m/>
    <m/>
    <m/>
    <m/>
    <m/>
    <m/>
    <m/>
    <m/>
    <m/>
    <m/>
    <m/>
    <m/>
    <m/>
    <m/>
    <m/>
    <m/>
    <m/>
    <m/>
    <m/>
    <m/>
    <m/>
    <m/>
    <m/>
    <m/>
    <m/>
    <m/>
    <m/>
    <m/>
    <m/>
    <m/>
    <m/>
    <m/>
    <m/>
    <m/>
    <m/>
    <m/>
    <m/>
    <m/>
    <m/>
    <m/>
    <m/>
    <m/>
    <m/>
    <m/>
    <m/>
    <m/>
    <m/>
    <m/>
    <m/>
    <m/>
    <m/>
    <m/>
    <m/>
    <m/>
    <m/>
    <n v="0"/>
    <s v=""/>
    <s v="ZBHT0016"/>
    <s v="G6fMdQ8dp8S"/>
    <s v="Allocated"/>
    <m/>
    <m/>
    <m/>
    <m/>
    <m/>
    <m/>
    <m/>
    <m/>
    <n v="4569.4599999999991"/>
    <n v="17844.46"/>
    <s v="Allocated"/>
  </r>
  <r>
    <n v="466524699"/>
    <s v="SWATI NAVNATH LOKHANDE"/>
    <m/>
    <m/>
    <m/>
    <m/>
    <m/>
    <m/>
    <n v="4123"/>
    <n v="24738"/>
    <n v="5184"/>
    <n v="28861"/>
    <x v="5"/>
    <x v="0"/>
    <s v="UNPAID"/>
    <s v="NITIN KADAM"/>
    <n v="96165"/>
    <n v="1061"/>
    <n v="0"/>
    <n v="3150"/>
    <s v="-"/>
    <n v="0.21815372958601492"/>
    <n v="4.4069831855340739E-2"/>
    <s v="FLOW"/>
    <s v="-"/>
    <s v="-"/>
    <s v="-"/>
    <m/>
    <m/>
    <m/>
    <m/>
    <s v="-"/>
    <m/>
    <s v="RAVET"/>
    <m/>
    <m/>
    <m/>
    <n v="28949"/>
    <n v="96165"/>
    <n v="177"/>
    <s v="-"/>
    <s v="FLOW"/>
    <m/>
    <m/>
    <m/>
    <m/>
    <s v="NPA"/>
    <s v="MH12YG9145"/>
    <s v="HONDA ACTIVA 125 SMART 2B"/>
    <d v="2025-07-16T00:00:00"/>
    <n v="36"/>
    <s v="02.08.26"/>
    <s v="-"/>
    <m/>
    <m/>
    <m/>
    <m/>
    <m/>
    <m/>
    <m/>
    <m/>
    <m/>
    <m/>
    <n v="1"/>
    <m/>
    <m/>
    <m/>
    <m/>
    <m/>
    <m/>
    <m/>
    <m/>
    <m/>
    <m/>
    <m/>
    <m/>
    <m/>
    <m/>
    <m/>
    <m/>
    <m/>
    <m/>
    <m/>
    <m/>
    <m/>
    <m/>
    <m/>
    <m/>
    <m/>
    <m/>
    <m/>
    <m/>
    <m/>
    <m/>
    <m/>
    <m/>
    <m/>
    <m/>
    <m/>
    <m/>
    <m/>
    <m/>
    <m/>
    <m/>
    <m/>
    <m/>
    <m/>
    <m/>
    <m/>
    <m/>
    <m/>
    <m/>
    <m/>
    <m/>
    <m/>
    <m/>
    <m/>
    <m/>
    <m/>
    <m/>
    <m/>
    <m/>
    <m/>
    <m/>
    <m/>
    <m/>
    <m/>
    <m/>
    <m/>
    <m/>
    <m/>
    <m/>
    <m/>
    <m/>
    <m/>
    <m/>
    <m/>
    <m/>
    <m/>
    <m/>
    <m/>
    <m/>
    <m/>
    <m/>
    <m/>
    <m/>
    <m/>
    <n v="1"/>
    <n v="1"/>
    <s v="ZBHT0011"/>
    <s v="BoloALA_Iuz"/>
    <s v="Allocated"/>
    <m/>
    <m/>
    <m/>
    <m/>
    <m/>
    <m/>
    <m/>
    <m/>
    <n v="5184"/>
    <n v="28861"/>
    <s v="Allocated"/>
  </r>
  <r>
    <n v="458321906"/>
    <s v="JAYPAL RAGHU KAMBLE"/>
    <s v="ONLINE"/>
    <s v="03.08.26"/>
    <n v="7810"/>
    <m/>
    <m/>
    <m/>
    <n v="7527"/>
    <n v="22581"/>
    <n v="8366"/>
    <n v="22298"/>
    <x v="2"/>
    <x v="1"/>
    <s v="PAID"/>
    <s v="NITIN KADAM"/>
    <n v="95976"/>
    <n v="839"/>
    <n v="0"/>
    <n v="3600"/>
    <s v="-"/>
    <n v="0.22457971330285209"/>
    <n v="2.7214325187962973E-2"/>
    <s v="STABLE"/>
    <s v="PAID"/>
    <s v="-"/>
    <s v="-"/>
    <m/>
    <m/>
    <m/>
    <m/>
    <s v="-"/>
    <m/>
    <s v="CHIKHALI"/>
    <m/>
    <m/>
    <m/>
    <n v="27020"/>
    <n v="95976"/>
    <n v="88"/>
    <s v="-"/>
    <s v="FLOW"/>
    <m/>
    <m/>
    <m/>
    <m/>
    <s v="REGULAR"/>
    <s v="MH14KV8147"/>
    <s v="CLASSIC SIGNALS 350 DESERT SAND"/>
    <d v="2023-05-30T00:00:00"/>
    <n v="48"/>
    <s v="02.08.26"/>
    <s v="-"/>
    <m/>
    <n v="1"/>
    <m/>
    <m/>
    <m/>
    <m/>
    <m/>
    <m/>
    <m/>
    <m/>
    <m/>
    <m/>
    <m/>
    <m/>
    <m/>
    <m/>
    <m/>
    <m/>
    <m/>
    <m/>
    <m/>
    <m/>
    <m/>
    <m/>
    <m/>
    <m/>
    <m/>
    <m/>
    <m/>
    <m/>
    <m/>
    <m/>
    <m/>
    <m/>
    <m/>
    <m/>
    <m/>
    <m/>
    <m/>
    <m/>
    <m/>
    <m/>
    <m/>
    <m/>
    <m/>
    <m/>
    <m/>
    <m/>
    <m/>
    <m/>
    <m/>
    <m/>
    <m/>
    <m/>
    <m/>
    <m/>
    <m/>
    <m/>
    <m/>
    <m/>
    <m/>
    <m/>
    <m/>
    <m/>
    <m/>
    <m/>
    <m/>
    <m/>
    <m/>
    <m/>
    <m/>
    <m/>
    <m/>
    <m/>
    <m/>
    <m/>
    <m/>
    <m/>
    <m/>
    <m/>
    <m/>
    <m/>
    <m/>
    <m/>
    <m/>
    <m/>
    <m/>
    <m/>
    <m/>
    <m/>
    <m/>
    <m/>
    <m/>
    <m/>
    <n v="1"/>
    <n v="1"/>
    <s v="ZBHT0011"/>
    <s v="B2OE7AQvZ7"/>
    <s v="Allocated"/>
    <m/>
    <m/>
    <m/>
    <m/>
    <m/>
    <m/>
    <m/>
    <m/>
    <n v="8366"/>
    <n v="30108"/>
    <s v="Allocated"/>
  </r>
  <r>
    <n v="465745229"/>
    <s v="GANESH MACHINDRA SALUNKE"/>
    <m/>
    <m/>
    <m/>
    <m/>
    <m/>
    <m/>
    <n v="5140"/>
    <n v="4071"/>
    <n v="4139"/>
    <n v="9211"/>
    <x v="1"/>
    <x v="0"/>
    <s v="UNPAID"/>
    <s v="AMOL DHUMAL"/>
    <n v="95924"/>
    <n v="68"/>
    <n v="0"/>
    <n v="1990"/>
    <s v="-"/>
    <n v="7.4446680002404356E-2"/>
    <n v="8.4030816014499417E-3"/>
    <s v="FLOW"/>
    <s v="-"/>
    <s v="-"/>
    <s v="-"/>
    <m/>
    <m/>
    <m/>
    <m/>
    <s v="-"/>
    <m/>
    <s v="SADAL GAON"/>
    <m/>
    <m/>
    <m/>
    <n v="6129"/>
    <n v="95924"/>
    <n v="27"/>
    <s v="-"/>
    <s v="FLOW"/>
    <m/>
    <m/>
    <m/>
    <m/>
    <s v="REGULAR"/>
    <s v="MH12XY1938"/>
    <s v="HONDA UNICORN 2B"/>
    <d v="2025-03-21T00:00:00"/>
    <n v="36"/>
    <s v="02.08.26"/>
    <s v="-"/>
    <m/>
    <m/>
    <m/>
    <m/>
    <m/>
    <m/>
    <m/>
    <m/>
    <m/>
    <m/>
    <m/>
    <m/>
    <m/>
    <m/>
    <m/>
    <m/>
    <m/>
    <m/>
    <m/>
    <m/>
    <m/>
    <m/>
    <m/>
    <m/>
    <m/>
    <m/>
    <m/>
    <m/>
    <m/>
    <m/>
    <m/>
    <m/>
    <m/>
    <m/>
    <m/>
    <m/>
    <m/>
    <m/>
    <m/>
    <m/>
    <m/>
    <m/>
    <m/>
    <m/>
    <m/>
    <m/>
    <m/>
    <m/>
    <m/>
    <m/>
    <m/>
    <m/>
    <m/>
    <m/>
    <m/>
    <m/>
    <m/>
    <m/>
    <m/>
    <m/>
    <m/>
    <m/>
    <m/>
    <m/>
    <m/>
    <m/>
    <m/>
    <m/>
    <m/>
    <m/>
    <m/>
    <m/>
    <m/>
    <m/>
    <m/>
    <m/>
    <m/>
    <m/>
    <m/>
    <m/>
    <m/>
    <m/>
    <m/>
    <m/>
    <m/>
    <m/>
    <m/>
    <m/>
    <m/>
    <m/>
    <m/>
    <m/>
    <m/>
    <m/>
    <n v="0"/>
    <s v=""/>
    <s v="ZBHT0024"/>
    <s v="B6tw_o2E1m"/>
    <s v="Allocated"/>
    <m/>
    <m/>
    <m/>
    <m/>
    <m/>
    <m/>
    <m/>
    <m/>
    <n v="4139"/>
    <n v="9211"/>
    <s v="Allocated"/>
  </r>
  <r>
    <n v="466324484"/>
    <s v="ANIKET CHANDRAKANT VANJARI"/>
    <m/>
    <m/>
    <m/>
    <m/>
    <m/>
    <m/>
    <n v="4811"/>
    <n v="4614"/>
    <n v="4737"/>
    <n v="9425"/>
    <x v="1"/>
    <x v="0"/>
    <s v="UNPAID"/>
    <s v="SACHIN INGALE"/>
    <n v="95447"/>
    <n v="123"/>
    <n v="0"/>
    <n v="3600"/>
    <s v="-"/>
    <n v="0.16052112124929013"/>
    <n v="8.3612957092447406E-3"/>
    <s v="FLOW"/>
    <s v="-"/>
    <s v="-"/>
    <s v="-"/>
    <m/>
    <m/>
    <m/>
    <m/>
    <s v="-"/>
    <m/>
    <s v="MAVAL"/>
    <m/>
    <m/>
    <m/>
    <n v="8337"/>
    <n v="95447"/>
    <n v="27"/>
    <s v="-"/>
    <s v="FLOW"/>
    <m/>
    <m/>
    <m/>
    <m/>
    <s v="REGULAR"/>
    <s v="MH14MM1990"/>
    <s v="YAMAHA FZ 15"/>
    <d v="2025-06-13T00:00:00"/>
    <n v="36"/>
    <s v="02.08.26"/>
    <s v="-"/>
    <m/>
    <m/>
    <m/>
    <m/>
    <m/>
    <m/>
    <m/>
    <m/>
    <m/>
    <m/>
    <m/>
    <m/>
    <m/>
    <m/>
    <m/>
    <m/>
    <m/>
    <m/>
    <m/>
    <m/>
    <m/>
    <m/>
    <m/>
    <m/>
    <m/>
    <m/>
    <m/>
    <m/>
    <m/>
    <m/>
    <m/>
    <m/>
    <m/>
    <m/>
    <m/>
    <m/>
    <m/>
    <m/>
    <m/>
    <m/>
    <m/>
    <m/>
    <m/>
    <m/>
    <m/>
    <m/>
    <m/>
    <m/>
    <m/>
    <m/>
    <m/>
    <m/>
    <m/>
    <m/>
    <m/>
    <m/>
    <m/>
    <m/>
    <m/>
    <m/>
    <m/>
    <m/>
    <m/>
    <m/>
    <m/>
    <m/>
    <m/>
    <m/>
    <m/>
    <m/>
    <m/>
    <m/>
    <m/>
    <m/>
    <m/>
    <m/>
    <m/>
    <m/>
    <m/>
    <m/>
    <m/>
    <m/>
    <m/>
    <m/>
    <m/>
    <m/>
    <m/>
    <m/>
    <m/>
    <m/>
    <m/>
    <m/>
    <m/>
    <m/>
    <n v="0"/>
    <s v=""/>
    <s v="ZBHT0013"/>
    <s v="A2J6at9DVNc"/>
    <s v="Allocated"/>
    <m/>
    <m/>
    <m/>
    <m/>
    <m/>
    <m/>
    <m/>
    <m/>
    <n v="4737"/>
    <n v="9425"/>
    <s v="Allocated"/>
  </r>
  <r>
    <n v="462727406"/>
    <s v="SHWETA PRASHANT KALE"/>
    <m/>
    <m/>
    <m/>
    <m/>
    <m/>
    <m/>
    <n v="4932"/>
    <n v="4691"/>
    <n v="4813"/>
    <n v="9623"/>
    <x v="1"/>
    <x v="0"/>
    <s v="UNPAID"/>
    <s v="VIKRAM GAIKWAD"/>
    <n v="95117"/>
    <n v="122"/>
    <n v="0"/>
    <n v="900"/>
    <s v="-"/>
    <n v="8.9668382345032049E-2"/>
    <n v="8.3323872303606404E-3"/>
    <s v="FLOW"/>
    <s v="-"/>
    <s v="-"/>
    <s v="-"/>
    <m/>
    <m/>
    <m/>
    <m/>
    <s v="-"/>
    <m/>
    <s v="VISHRANTWADI"/>
    <m/>
    <m/>
    <m/>
    <n v="5713"/>
    <n v="95117"/>
    <n v="27"/>
    <s v="-"/>
    <s v="FLOW"/>
    <m/>
    <m/>
    <m/>
    <m/>
    <s v="REGULAR"/>
    <s v="MH14LN6712"/>
    <s v="BULLET 350 MILITARY BLACK"/>
    <d v="2024-04-29T00:00:00"/>
    <n v="48"/>
    <s v="02.08.26"/>
    <s v="-"/>
    <m/>
    <m/>
    <m/>
    <m/>
    <m/>
    <m/>
    <m/>
    <m/>
    <m/>
    <m/>
    <m/>
    <m/>
    <m/>
    <n v="1"/>
    <m/>
    <m/>
    <m/>
    <m/>
    <m/>
    <m/>
    <m/>
    <m/>
    <m/>
    <m/>
    <m/>
    <m/>
    <m/>
    <m/>
    <m/>
    <m/>
    <m/>
    <m/>
    <m/>
    <m/>
    <m/>
    <m/>
    <m/>
    <m/>
    <m/>
    <m/>
    <m/>
    <m/>
    <m/>
    <m/>
    <m/>
    <m/>
    <m/>
    <m/>
    <m/>
    <m/>
    <m/>
    <m/>
    <m/>
    <m/>
    <m/>
    <m/>
    <m/>
    <m/>
    <m/>
    <m/>
    <m/>
    <m/>
    <m/>
    <m/>
    <m/>
    <m/>
    <m/>
    <m/>
    <m/>
    <m/>
    <m/>
    <m/>
    <m/>
    <m/>
    <m/>
    <m/>
    <m/>
    <m/>
    <m/>
    <m/>
    <m/>
    <m/>
    <m/>
    <m/>
    <m/>
    <m/>
    <m/>
    <m/>
    <m/>
    <m/>
    <m/>
    <m/>
    <m/>
    <m/>
    <n v="1"/>
    <n v="1"/>
    <s v="ZBHT0012"/>
    <s v="B2WfW15fjz"/>
    <s v="Allocated"/>
    <m/>
    <m/>
    <m/>
    <m/>
    <m/>
    <m/>
    <m/>
    <m/>
    <n v="4813"/>
    <n v="9623"/>
    <s v="Allocated"/>
  </r>
  <r>
    <n v="460748946"/>
    <s v="PRATHAMESH SANJAY KUDALE"/>
    <m/>
    <m/>
    <m/>
    <m/>
    <m/>
    <m/>
    <n v="6124"/>
    <n v="6119"/>
    <n v="6243"/>
    <n v="12243"/>
    <x v="1"/>
    <x v="0"/>
    <s v="UNPAID"/>
    <s v="AMOL DHUMAL"/>
    <n v="94441.2"/>
    <n v="124"/>
    <n v="0"/>
    <n v="5627"/>
    <s v="-"/>
    <n v="7.3295877939233867E-2"/>
    <n v="8.2731861696640485E-3"/>
    <s v="FLOW"/>
    <s v="-"/>
    <s v="-"/>
    <s v="-"/>
    <m/>
    <m/>
    <m/>
    <m/>
    <s v="-"/>
    <m/>
    <s v="DUMLA"/>
    <m/>
    <m/>
    <m/>
    <n v="11870"/>
    <n v="94441.2"/>
    <n v="27"/>
    <s v="-"/>
    <s v="FLOW"/>
    <m/>
    <m/>
    <m/>
    <m/>
    <s v="REGULAR"/>
    <s v="MH12WG1139"/>
    <s v="CLASSIC 350 DARK GUNMETAL GREY"/>
    <d v="2023-11-17T00:00:00"/>
    <n v="48"/>
    <s v="02.08.26"/>
    <s v="-"/>
    <m/>
    <m/>
    <m/>
    <m/>
    <m/>
    <m/>
    <m/>
    <m/>
    <m/>
    <m/>
    <m/>
    <m/>
    <m/>
    <m/>
    <m/>
    <m/>
    <m/>
    <m/>
    <m/>
    <m/>
    <m/>
    <m/>
    <m/>
    <m/>
    <m/>
    <m/>
    <m/>
    <m/>
    <m/>
    <m/>
    <m/>
    <m/>
    <m/>
    <m/>
    <m/>
    <m/>
    <m/>
    <m/>
    <m/>
    <m/>
    <m/>
    <m/>
    <m/>
    <m/>
    <m/>
    <m/>
    <m/>
    <m/>
    <m/>
    <m/>
    <m/>
    <m/>
    <m/>
    <m/>
    <m/>
    <m/>
    <m/>
    <m/>
    <m/>
    <m/>
    <m/>
    <m/>
    <m/>
    <m/>
    <m/>
    <m/>
    <m/>
    <m/>
    <m/>
    <m/>
    <m/>
    <m/>
    <m/>
    <m/>
    <m/>
    <m/>
    <m/>
    <m/>
    <m/>
    <m/>
    <m/>
    <m/>
    <m/>
    <m/>
    <m/>
    <m/>
    <m/>
    <m/>
    <m/>
    <m/>
    <m/>
    <m/>
    <m/>
    <m/>
    <n v="0"/>
    <s v=""/>
    <s v="ZBHT0024"/>
    <s v="ko8CV2kufOm"/>
    <s v="Allocated"/>
    <m/>
    <m/>
    <m/>
    <m/>
    <m/>
    <m/>
    <m/>
    <m/>
    <n v="6243"/>
    <n v="12243"/>
    <s v="Allocated"/>
  </r>
  <r>
    <n v="467440993"/>
    <s v="ARCHANA SHIVAJI DAVKHAR"/>
    <m/>
    <m/>
    <m/>
    <m/>
    <m/>
    <m/>
    <n v="3535"/>
    <n v="20536"/>
    <n v="3775"/>
    <n v="24071"/>
    <x v="5"/>
    <x v="0"/>
    <s v="UNPAID"/>
    <s v="VIKRAM GAIKWAD"/>
    <n v="94419"/>
    <n v="914"/>
    <n v="0"/>
    <n v="2250"/>
    <s v="-"/>
    <n v="0.84349635712380955"/>
    <n v="4.3269687037377609E-2"/>
    <s v="FLOW"/>
    <s v="-"/>
    <s v="-"/>
    <s v="-"/>
    <m/>
    <m/>
    <m/>
    <m/>
    <s v="-"/>
    <m/>
    <s v="DIGHI"/>
    <m/>
    <m/>
    <m/>
    <n v="23700"/>
    <n v="94419"/>
    <n v="177"/>
    <s v="-"/>
    <s v="FLOW"/>
    <m/>
    <m/>
    <m/>
    <m/>
    <s v="NPA"/>
    <m/>
    <s v="HONDA ACTIVA 125 DISC BSVI"/>
    <d v="2025-12-15T00:00:00"/>
    <n v="36"/>
    <s v="03.08.26"/>
    <s v="-"/>
    <m/>
    <m/>
    <m/>
    <m/>
    <m/>
    <m/>
    <m/>
    <m/>
    <m/>
    <m/>
    <m/>
    <m/>
    <m/>
    <m/>
    <m/>
    <m/>
    <m/>
    <m/>
    <m/>
    <m/>
    <m/>
    <m/>
    <m/>
    <m/>
    <m/>
    <m/>
    <m/>
    <m/>
    <m/>
    <m/>
    <m/>
    <m/>
    <m/>
    <m/>
    <m/>
    <m/>
    <m/>
    <m/>
    <m/>
    <m/>
    <m/>
    <m/>
    <m/>
    <m/>
    <m/>
    <m/>
    <m/>
    <m/>
    <m/>
    <m/>
    <m/>
    <m/>
    <m/>
    <m/>
    <m/>
    <m/>
    <m/>
    <m/>
    <m/>
    <m/>
    <m/>
    <m/>
    <m/>
    <m/>
    <m/>
    <m/>
    <m/>
    <m/>
    <m/>
    <m/>
    <m/>
    <m/>
    <m/>
    <m/>
    <m/>
    <m/>
    <m/>
    <m/>
    <m/>
    <m/>
    <m/>
    <m/>
    <m/>
    <m/>
    <m/>
    <m/>
    <m/>
    <m/>
    <m/>
    <m/>
    <m/>
    <m/>
    <m/>
    <m/>
    <n v="0"/>
    <s v=""/>
    <s v="ZBHT0012"/>
    <s v="A6S8ct3aw9Ez"/>
    <s v="Allocated"/>
    <m/>
    <m/>
    <m/>
    <m/>
    <m/>
    <m/>
    <m/>
    <m/>
    <n v="3775"/>
    <n v="24071"/>
    <e v="#N/A"/>
  </r>
  <r>
    <n v="463343105"/>
    <s v="GANESH BALU KOLEKAR"/>
    <m/>
    <m/>
    <m/>
    <m/>
    <m/>
    <m/>
    <n v="3923"/>
    <n v="20861"/>
    <n v="2464"/>
    <n v="24784"/>
    <x v="5"/>
    <x v="0"/>
    <s v="UNPAID"/>
    <s v="DATTATRAY BACCHE"/>
    <n v="93218"/>
    <n v="1218"/>
    <n v="0"/>
    <n v="7200"/>
    <s v="-"/>
    <n v="0.65807289644412759"/>
    <n v="4.2719301054345689E-2"/>
    <s v="FLOW"/>
    <s v="-"/>
    <s v="-"/>
    <s v="-"/>
    <m/>
    <m/>
    <m/>
    <m/>
    <s v="-"/>
    <m/>
    <s v="BIRADWADI"/>
    <m/>
    <m/>
    <m/>
    <n v="29279"/>
    <n v="93218"/>
    <n v="177"/>
    <s v="-"/>
    <s v="FLOW"/>
    <m/>
    <m/>
    <m/>
    <m/>
    <s v="NPA"/>
    <s v="MH14LR2068"/>
    <s v="TVS JUPITER 125 DISC SXC"/>
    <d v="2024-06-29T00:00:00"/>
    <n v="48"/>
    <s v="02.08.26"/>
    <s v="-"/>
    <m/>
    <m/>
    <m/>
    <m/>
    <m/>
    <m/>
    <m/>
    <m/>
    <m/>
    <m/>
    <m/>
    <m/>
    <m/>
    <m/>
    <m/>
    <m/>
    <m/>
    <m/>
    <m/>
    <m/>
    <m/>
    <m/>
    <m/>
    <m/>
    <m/>
    <m/>
    <m/>
    <m/>
    <m/>
    <m/>
    <m/>
    <m/>
    <m/>
    <m/>
    <m/>
    <m/>
    <m/>
    <m/>
    <m/>
    <m/>
    <m/>
    <m/>
    <m/>
    <m/>
    <m/>
    <m/>
    <m/>
    <m/>
    <m/>
    <m/>
    <m/>
    <m/>
    <m/>
    <m/>
    <m/>
    <m/>
    <m/>
    <m/>
    <m/>
    <m/>
    <m/>
    <m/>
    <m/>
    <m/>
    <m/>
    <m/>
    <m/>
    <m/>
    <m/>
    <m/>
    <m/>
    <m/>
    <m/>
    <m/>
    <m/>
    <m/>
    <m/>
    <m/>
    <m/>
    <m/>
    <m/>
    <m/>
    <m/>
    <m/>
    <m/>
    <m/>
    <m/>
    <m/>
    <m/>
    <m/>
    <m/>
    <m/>
    <m/>
    <m/>
    <n v="0"/>
    <s v=""/>
    <s v="ZBHT0016"/>
    <s v="kPgAxgqq4NIz"/>
    <s v="Allocated"/>
    <m/>
    <m/>
    <m/>
    <m/>
    <m/>
    <m/>
    <m/>
    <m/>
    <n v="2464"/>
    <n v="24784"/>
    <s v="Allocated"/>
  </r>
  <r>
    <n v="461001866"/>
    <s v="PANKAJ GANPAT LAHANE"/>
    <s v="ONLINE"/>
    <s v="01.08.26"/>
    <n v="5600"/>
    <m/>
    <m/>
    <m/>
    <n v="5309"/>
    <n v="15746"/>
    <n v="5742"/>
    <n v="15455"/>
    <x v="2"/>
    <x v="1"/>
    <s v="PAID"/>
    <s v="ANWAR SHAIKH"/>
    <n v="92663"/>
    <n v="614"/>
    <n v="0"/>
    <n v="900"/>
    <s v="-"/>
    <n v="0.24138309022663018"/>
    <n v="2.627491263328554E-2"/>
    <s v="STABLE"/>
    <s v="PAID"/>
    <s v="-"/>
    <s v="-"/>
    <m/>
    <m/>
    <m/>
    <m/>
    <s v="-"/>
    <m/>
    <s v="MOSHI"/>
    <m/>
    <m/>
    <m/>
    <n v="17260"/>
    <n v="92663"/>
    <n v="88"/>
    <s v="-"/>
    <s v="FLOW"/>
    <m/>
    <m/>
    <m/>
    <m/>
    <s v="REGULAR"/>
    <s v="MH14LF7047"/>
    <s v="BULLET 350 MILITARY BLACK"/>
    <d v="2023-12-05T00:00:00"/>
    <n v="48"/>
    <s v="02.08.26"/>
    <s v="-"/>
    <m/>
    <n v="1"/>
    <m/>
    <m/>
    <m/>
    <m/>
    <m/>
    <m/>
    <m/>
    <m/>
    <m/>
    <m/>
    <m/>
    <m/>
    <m/>
    <m/>
    <m/>
    <m/>
    <m/>
    <m/>
    <m/>
    <m/>
    <m/>
    <m/>
    <m/>
    <m/>
    <m/>
    <m/>
    <m/>
    <m/>
    <m/>
    <m/>
    <m/>
    <m/>
    <m/>
    <m/>
    <m/>
    <m/>
    <m/>
    <m/>
    <m/>
    <m/>
    <m/>
    <m/>
    <m/>
    <m/>
    <m/>
    <m/>
    <m/>
    <m/>
    <m/>
    <m/>
    <m/>
    <m/>
    <m/>
    <m/>
    <m/>
    <m/>
    <m/>
    <m/>
    <m/>
    <m/>
    <m/>
    <m/>
    <m/>
    <m/>
    <m/>
    <m/>
    <m/>
    <m/>
    <m/>
    <m/>
    <m/>
    <m/>
    <m/>
    <m/>
    <m/>
    <m/>
    <m/>
    <m/>
    <m/>
    <m/>
    <m/>
    <m/>
    <m/>
    <m/>
    <m/>
    <m/>
    <m/>
    <m/>
    <m/>
    <m/>
    <m/>
    <m/>
    <n v="1"/>
    <n v="1"/>
    <s v="ZBHT0009"/>
    <s v="B2wvM_bVsEgc"/>
    <s v="Allocated"/>
    <m/>
    <m/>
    <m/>
    <m/>
    <m/>
    <m/>
    <m/>
    <m/>
    <n v="5742"/>
    <n v="21055"/>
    <s v="Allocated"/>
  </r>
  <r>
    <n v="463392804"/>
    <s v="MAYUR RAJENDRA RENAKE"/>
    <m/>
    <m/>
    <m/>
    <m/>
    <m/>
    <m/>
    <n v="6516"/>
    <n v="26064"/>
    <n v="7143"/>
    <n v="32580"/>
    <x v="3"/>
    <x v="0"/>
    <s v="UNPAID"/>
    <s v="AMOL DHUMAL"/>
    <n v="92387"/>
    <n v="627"/>
    <n v="0"/>
    <n v="2250"/>
    <s v="-"/>
    <n v="0.21125772951368604"/>
    <n v="3.5389522685637088E-2"/>
    <s v="FLOW"/>
    <s v="-"/>
    <s v="-"/>
    <s v="-"/>
    <m/>
    <m/>
    <m/>
    <m/>
    <s v="-"/>
    <m/>
    <s v="SHIRUR"/>
    <m/>
    <m/>
    <m/>
    <n v="28941"/>
    <n v="92387"/>
    <n v="118"/>
    <s v="-"/>
    <s v="FLOW"/>
    <m/>
    <m/>
    <m/>
    <m/>
    <s v="NPA"/>
    <s v="MH12WY7273"/>
    <s v="YAMAHA R15 M"/>
    <d v="2024-07-04T00:00:00"/>
    <n v="36"/>
    <s v="02.08.26"/>
    <s v="-"/>
    <m/>
    <m/>
    <m/>
    <m/>
    <m/>
    <m/>
    <m/>
    <m/>
    <m/>
    <m/>
    <n v="1"/>
    <m/>
    <m/>
    <m/>
    <m/>
    <m/>
    <m/>
    <m/>
    <m/>
    <m/>
    <m/>
    <m/>
    <m/>
    <m/>
    <m/>
    <m/>
    <m/>
    <m/>
    <m/>
    <m/>
    <m/>
    <m/>
    <m/>
    <m/>
    <m/>
    <m/>
    <m/>
    <m/>
    <m/>
    <m/>
    <m/>
    <m/>
    <m/>
    <m/>
    <m/>
    <m/>
    <m/>
    <m/>
    <m/>
    <m/>
    <m/>
    <m/>
    <m/>
    <m/>
    <m/>
    <m/>
    <m/>
    <m/>
    <m/>
    <m/>
    <m/>
    <m/>
    <m/>
    <m/>
    <m/>
    <m/>
    <m/>
    <m/>
    <m/>
    <m/>
    <m/>
    <m/>
    <m/>
    <m/>
    <m/>
    <m/>
    <m/>
    <m/>
    <m/>
    <m/>
    <m/>
    <m/>
    <m/>
    <m/>
    <m/>
    <m/>
    <m/>
    <m/>
    <m/>
    <m/>
    <m/>
    <m/>
    <m/>
    <m/>
    <n v="1"/>
    <n v="1"/>
    <s v="ZBHT0024"/>
    <s v="B2_b_dWySz"/>
    <s v="Allocated"/>
    <m/>
    <m/>
    <m/>
    <m/>
    <m/>
    <m/>
    <m/>
    <m/>
    <n v="7143"/>
    <n v="32580"/>
    <s v="Allocated"/>
  </r>
  <r>
    <n v="460017651"/>
    <s v="RAVINDRA BALASAHEB SHILIMKAR"/>
    <m/>
    <m/>
    <m/>
    <m/>
    <m/>
    <m/>
    <n v="6422"/>
    <n v="5350"/>
    <n v="5480"/>
    <n v="11772"/>
    <x v="1"/>
    <x v="0"/>
    <s v="UNPAID"/>
    <s v="AKSHAY KARALE"/>
    <n v="91975.12"/>
    <n v="130"/>
    <n v="0"/>
    <n v="7200"/>
    <s v="-"/>
    <n v="9.8044210563277445E-2"/>
    <n v="8.0571539829776759E-3"/>
    <s v="FLOW"/>
    <s v="-"/>
    <s v="-"/>
    <s v="-"/>
    <m/>
    <m/>
    <m/>
    <m/>
    <s v="-"/>
    <m/>
    <s v="BHOR"/>
    <m/>
    <m/>
    <m/>
    <n v="12680"/>
    <n v="91975.12"/>
    <n v="27"/>
    <s v="-"/>
    <s v="FLOW"/>
    <m/>
    <m/>
    <m/>
    <m/>
    <s v="REGULAR"/>
    <s v="MH12VY4073"/>
    <s v="BULLET 350 BLACK GOLD"/>
    <d v="2023-10-06T00:00:00"/>
    <n v="48"/>
    <s v="02.08.26"/>
    <s v="-"/>
    <m/>
    <m/>
    <m/>
    <m/>
    <m/>
    <m/>
    <m/>
    <m/>
    <m/>
    <m/>
    <m/>
    <m/>
    <m/>
    <m/>
    <m/>
    <m/>
    <m/>
    <m/>
    <m/>
    <m/>
    <m/>
    <m/>
    <m/>
    <m/>
    <m/>
    <m/>
    <m/>
    <m/>
    <m/>
    <m/>
    <m/>
    <m/>
    <m/>
    <m/>
    <m/>
    <m/>
    <m/>
    <m/>
    <m/>
    <m/>
    <m/>
    <m/>
    <m/>
    <m/>
    <m/>
    <m/>
    <m/>
    <m/>
    <m/>
    <m/>
    <m/>
    <m/>
    <m/>
    <m/>
    <m/>
    <m/>
    <m/>
    <m/>
    <m/>
    <m/>
    <m/>
    <m/>
    <m/>
    <m/>
    <m/>
    <m/>
    <m/>
    <m/>
    <m/>
    <m/>
    <m/>
    <m/>
    <m/>
    <m/>
    <m/>
    <m/>
    <m/>
    <m/>
    <m/>
    <m/>
    <m/>
    <m/>
    <m/>
    <m/>
    <m/>
    <m/>
    <m/>
    <m/>
    <m/>
    <m/>
    <m/>
    <m/>
    <m/>
    <m/>
    <n v="0"/>
    <s v=""/>
    <s v="DUWT0011"/>
    <s v="AoiG3KCrpOIc"/>
    <s v="Allocated"/>
    <m/>
    <m/>
    <m/>
    <m/>
    <m/>
    <m/>
    <m/>
    <m/>
    <n v="5480"/>
    <n v="11772"/>
    <s v="Allocated"/>
  </r>
  <r>
    <n v="466775197"/>
    <s v="ALKA BHAGWAN CHAURE"/>
    <m/>
    <m/>
    <m/>
    <m/>
    <m/>
    <m/>
    <n v="4058"/>
    <n v="11969"/>
    <n v="4446"/>
    <n v="16027"/>
    <x v="2"/>
    <x v="0"/>
    <s v="UNPAID"/>
    <s v="SACHIN INGALE"/>
    <n v="91823"/>
    <n v="593"/>
    <n v="0"/>
    <n v="4008.34"/>
    <s v="-"/>
    <n v="0.6078125790190112"/>
    <n v="2.6036727741667962E-2"/>
    <s v="FLOW"/>
    <s v="-"/>
    <s v="-"/>
    <s v="-"/>
    <m/>
    <m/>
    <m/>
    <m/>
    <s v="-"/>
    <m/>
    <s v="KAMSHET "/>
    <m/>
    <m/>
    <m/>
    <n v="16570.34"/>
    <n v="91823"/>
    <n v="88"/>
    <s v="-"/>
    <s v="FLOW"/>
    <m/>
    <m/>
    <m/>
    <m/>
    <s v="NPA"/>
    <s v="MH14MU2504"/>
    <s v="XTREME 125 R"/>
    <d v="2025-08-28T00:00:00"/>
    <n v="36"/>
    <s v="02.08.26"/>
    <s v="-"/>
    <m/>
    <m/>
    <m/>
    <m/>
    <m/>
    <m/>
    <m/>
    <m/>
    <m/>
    <m/>
    <n v="1"/>
    <m/>
    <m/>
    <m/>
    <m/>
    <m/>
    <m/>
    <m/>
    <m/>
    <m/>
    <m/>
    <m/>
    <m/>
    <m/>
    <m/>
    <m/>
    <m/>
    <m/>
    <m/>
    <m/>
    <m/>
    <m/>
    <m/>
    <m/>
    <m/>
    <m/>
    <m/>
    <m/>
    <m/>
    <m/>
    <m/>
    <m/>
    <m/>
    <m/>
    <m/>
    <m/>
    <m/>
    <m/>
    <m/>
    <m/>
    <m/>
    <m/>
    <m/>
    <m/>
    <m/>
    <m/>
    <m/>
    <m/>
    <m/>
    <m/>
    <m/>
    <m/>
    <m/>
    <m/>
    <m/>
    <m/>
    <m/>
    <m/>
    <m/>
    <m/>
    <m/>
    <m/>
    <m/>
    <m/>
    <m/>
    <m/>
    <m/>
    <m/>
    <m/>
    <m/>
    <m/>
    <m/>
    <m/>
    <m/>
    <m/>
    <m/>
    <m/>
    <m/>
    <m/>
    <m/>
    <m/>
    <m/>
    <m/>
    <m/>
    <n v="1"/>
    <n v="1"/>
    <s v="ZBHT0013"/>
    <s v="Goy2rMOILCc"/>
    <s v="Allocated"/>
    <m/>
    <m/>
    <m/>
    <m/>
    <m/>
    <m/>
    <m/>
    <m/>
    <n v="4446"/>
    <n v="16027"/>
    <s v="Allocated"/>
  </r>
  <r>
    <n v="464245972"/>
    <s v="ROHIT SHASHIKANT SATHE"/>
    <m/>
    <m/>
    <m/>
    <m/>
    <m/>
    <m/>
    <n v="5841"/>
    <n v="17263"/>
    <n v="6013"/>
    <n v="23104"/>
    <x v="2"/>
    <x v="0"/>
    <s v="UNPAID"/>
    <s v="SWAPNIL JADHAV"/>
    <n v="91370"/>
    <n v="432"/>
    <n v="0"/>
    <n v="3600"/>
    <s v="-"/>
    <n v="0.39746099981908284"/>
    <n v="2.590827803225991E-2"/>
    <s v="FLOW"/>
    <s v="-"/>
    <s v="-"/>
    <s v="-"/>
    <m/>
    <m/>
    <m/>
    <m/>
    <s v="-"/>
    <m/>
    <s v="PARAVTI"/>
    <m/>
    <m/>
    <m/>
    <n v="21295"/>
    <n v="91370"/>
    <n v="88"/>
    <s v="-"/>
    <s v="FLOW"/>
    <m/>
    <m/>
    <m/>
    <m/>
    <s v="NPA"/>
    <s v="MH12XF9329"/>
    <s v="YAMAHA MT15"/>
    <d v="2024-10-08T00:00:00"/>
    <n v="36"/>
    <s v="02.08.26"/>
    <s v="-"/>
    <m/>
    <m/>
    <m/>
    <m/>
    <m/>
    <m/>
    <m/>
    <m/>
    <m/>
    <m/>
    <m/>
    <m/>
    <m/>
    <m/>
    <m/>
    <m/>
    <m/>
    <m/>
    <m/>
    <m/>
    <m/>
    <m/>
    <m/>
    <m/>
    <m/>
    <m/>
    <m/>
    <m/>
    <m/>
    <m/>
    <m/>
    <m/>
    <m/>
    <m/>
    <m/>
    <m/>
    <m/>
    <m/>
    <m/>
    <m/>
    <m/>
    <m/>
    <m/>
    <m/>
    <m/>
    <m/>
    <m/>
    <m/>
    <m/>
    <m/>
    <m/>
    <m/>
    <m/>
    <m/>
    <m/>
    <m/>
    <m/>
    <m/>
    <m/>
    <m/>
    <m/>
    <m/>
    <m/>
    <m/>
    <m/>
    <m/>
    <m/>
    <m/>
    <m/>
    <m/>
    <m/>
    <m/>
    <m/>
    <m/>
    <m/>
    <m/>
    <m/>
    <m/>
    <m/>
    <m/>
    <m/>
    <m/>
    <m/>
    <m/>
    <m/>
    <m/>
    <m/>
    <m/>
    <m/>
    <m/>
    <m/>
    <m/>
    <m/>
    <m/>
    <n v="0"/>
    <s v=""/>
    <s v="DUWT0031"/>
    <s v="APrNZcWmz7"/>
    <s v="Allocated"/>
    <m/>
    <m/>
    <m/>
    <m/>
    <m/>
    <m/>
    <m/>
    <m/>
    <n v="6013"/>
    <n v="23104"/>
    <s v="Allocated"/>
  </r>
  <r>
    <n v="467961065"/>
    <s v="AAKASH RAVINDRA ADEP"/>
    <m/>
    <m/>
    <m/>
    <m/>
    <m/>
    <m/>
    <n v="3461"/>
    <n v="3461"/>
    <n v="3461"/>
    <n v="6922"/>
    <x v="1"/>
    <x v="0"/>
    <s v="UNPAID"/>
    <s v="KIRAN KHAIRNAR"/>
    <n v="91049"/>
    <n v="0"/>
    <n v="0"/>
    <n v="450"/>
    <s v="-"/>
    <n v="0.16705063966878514"/>
    <n v="7.9760245270257251E-3"/>
    <s v="FLOW"/>
    <s v="-"/>
    <s v="-"/>
    <s v="-"/>
    <m/>
    <m/>
    <m/>
    <m/>
    <s v="-"/>
    <m/>
    <s v="GANJ PETH"/>
    <m/>
    <m/>
    <m/>
    <n v="3911"/>
    <n v="91049"/>
    <n v="27"/>
    <s v="-"/>
    <s v="FLOW"/>
    <m/>
    <m/>
    <m/>
    <m/>
    <s v="REGULAR"/>
    <s v="MH12ZK6305"/>
    <s v="ACCESS DISC BT ABS EDITION"/>
    <d v="2026-03-23T00:00:00"/>
    <n v="36"/>
    <s v="02.08.26"/>
    <s v="-"/>
    <m/>
    <m/>
    <m/>
    <m/>
    <m/>
    <m/>
    <m/>
    <m/>
    <m/>
    <m/>
    <m/>
    <m/>
    <m/>
    <m/>
    <m/>
    <m/>
    <m/>
    <m/>
    <m/>
    <m/>
    <m/>
    <m/>
    <m/>
    <m/>
    <m/>
    <m/>
    <m/>
    <m/>
    <m/>
    <m/>
    <m/>
    <m/>
    <m/>
    <m/>
    <m/>
    <m/>
    <m/>
    <m/>
    <m/>
    <m/>
    <m/>
    <m/>
    <m/>
    <m/>
    <m/>
    <m/>
    <m/>
    <m/>
    <m/>
    <m/>
    <m/>
    <m/>
    <m/>
    <m/>
    <m/>
    <m/>
    <m/>
    <m/>
    <m/>
    <m/>
    <m/>
    <m/>
    <m/>
    <m/>
    <m/>
    <m/>
    <m/>
    <m/>
    <m/>
    <m/>
    <m/>
    <m/>
    <m/>
    <m/>
    <m/>
    <m/>
    <m/>
    <m/>
    <m/>
    <m/>
    <m/>
    <m/>
    <m/>
    <m/>
    <m/>
    <m/>
    <m/>
    <m/>
    <m/>
    <m/>
    <m/>
    <m/>
    <m/>
    <m/>
    <n v="0"/>
    <s v=""/>
    <s v="DUWT0014"/>
    <s v="APB295a0fI1"/>
    <s v="Allocated"/>
    <m/>
    <m/>
    <m/>
    <m/>
    <m/>
    <m/>
    <m/>
    <m/>
    <n v="3461"/>
    <n v="6922"/>
    <s v="Allocated"/>
  </r>
  <r>
    <n v="464425420"/>
    <s v="TANMAYEE RAJENDRA GAIKWAD"/>
    <m/>
    <m/>
    <m/>
    <m/>
    <m/>
    <m/>
    <n v="10801"/>
    <n v="53981"/>
    <n v="12583"/>
    <n v="64782"/>
    <x v="4"/>
    <x v="0"/>
    <s v="UNPAID"/>
    <s v="AKSHAY KARALE"/>
    <n v="91033"/>
    <n v="1806"/>
    <n v="0"/>
    <n v="0"/>
    <s v="-"/>
    <n v="0.94267311456057323"/>
    <n v="4.8467079598823362E-2"/>
    <s v="FLOW"/>
    <s v="-"/>
    <s v="-"/>
    <s v="-"/>
    <m/>
    <m/>
    <m/>
    <m/>
    <s v="-"/>
    <m/>
    <s v="BHOR"/>
    <m/>
    <m/>
    <m/>
    <n v="55787"/>
    <n v="91033"/>
    <n v="149"/>
    <s v="-"/>
    <s v="FLOW"/>
    <m/>
    <m/>
    <m/>
    <m/>
    <s v="NPA"/>
    <s v="MH12XK5986"/>
    <s v="METEOR 350 FIREBALL RED"/>
    <d v="2024-10-24T00:00:00"/>
    <n v="24"/>
    <s v="02.08.26"/>
    <s v="-"/>
    <m/>
    <m/>
    <m/>
    <m/>
    <m/>
    <m/>
    <m/>
    <m/>
    <m/>
    <m/>
    <m/>
    <m/>
    <m/>
    <m/>
    <m/>
    <m/>
    <m/>
    <m/>
    <m/>
    <m/>
    <m/>
    <m/>
    <m/>
    <m/>
    <m/>
    <m/>
    <m/>
    <m/>
    <m/>
    <m/>
    <m/>
    <m/>
    <m/>
    <m/>
    <m/>
    <m/>
    <m/>
    <m/>
    <m/>
    <m/>
    <m/>
    <m/>
    <m/>
    <m/>
    <m/>
    <m/>
    <m/>
    <m/>
    <m/>
    <m/>
    <m/>
    <m/>
    <m/>
    <m/>
    <m/>
    <m/>
    <m/>
    <m/>
    <m/>
    <m/>
    <m/>
    <m/>
    <m/>
    <m/>
    <m/>
    <m/>
    <m/>
    <m/>
    <m/>
    <m/>
    <m/>
    <m/>
    <m/>
    <m/>
    <m/>
    <m/>
    <m/>
    <m/>
    <m/>
    <m/>
    <m/>
    <m/>
    <m/>
    <m/>
    <m/>
    <m/>
    <m/>
    <m/>
    <m/>
    <m/>
    <m/>
    <m/>
    <m/>
    <m/>
    <n v="0"/>
    <s v=""/>
    <s v="DUWT0011"/>
    <s v="A2vL7qR4DM7"/>
    <s v="Allocated"/>
    <m/>
    <m/>
    <m/>
    <m/>
    <m/>
    <m/>
    <m/>
    <m/>
    <n v="12583"/>
    <n v="64782"/>
    <s v="Allocated"/>
  </r>
  <r>
    <n v="468046860"/>
    <s v="MAYUR DIPAK BHOITE"/>
    <m/>
    <m/>
    <m/>
    <m/>
    <m/>
    <m/>
    <n v="2700"/>
    <n v="2700"/>
    <n v="2700"/>
    <n v="5400"/>
    <x v="1"/>
    <x v="0"/>
    <s v="UNPAID"/>
    <s v="MAHESH SHINDE"/>
    <n v="90811"/>
    <n v="0"/>
    <n v="0"/>
    <n v="538"/>
    <s v="-"/>
    <n v="0.16313138389793666"/>
    <n v="7.9551753816487075E-3"/>
    <s v="FLOW"/>
    <s v="-"/>
    <s v="-"/>
    <s v="-"/>
    <m/>
    <m/>
    <m/>
    <m/>
    <s v="-"/>
    <m/>
    <s v="NARAYAN GAON"/>
    <m/>
    <m/>
    <m/>
    <n v="3238"/>
    <n v="90811"/>
    <n v="22"/>
    <s v="-"/>
    <s v="FLOW"/>
    <m/>
    <m/>
    <m/>
    <m/>
    <s v="REGULAR"/>
    <s v="MH14NG9389"/>
    <s v="ACCESS SPL ED DISC CBS BT BSVI"/>
    <d v="2026-04-08T00:00:00"/>
    <n v="48"/>
    <s v="02.08.26"/>
    <s v="-"/>
    <m/>
    <m/>
    <m/>
    <m/>
    <m/>
    <m/>
    <m/>
    <n v="1"/>
    <m/>
    <m/>
    <m/>
    <m/>
    <m/>
    <m/>
    <m/>
    <m/>
    <m/>
    <m/>
    <m/>
    <m/>
    <m/>
    <m/>
    <m/>
    <m/>
    <m/>
    <m/>
    <m/>
    <m/>
    <m/>
    <m/>
    <m/>
    <m/>
    <m/>
    <m/>
    <m/>
    <m/>
    <m/>
    <m/>
    <m/>
    <m/>
    <m/>
    <m/>
    <m/>
    <m/>
    <m/>
    <m/>
    <m/>
    <m/>
    <m/>
    <m/>
    <m/>
    <m/>
    <m/>
    <m/>
    <m/>
    <m/>
    <m/>
    <m/>
    <m/>
    <m/>
    <m/>
    <m/>
    <m/>
    <m/>
    <m/>
    <m/>
    <m/>
    <m/>
    <m/>
    <m/>
    <m/>
    <m/>
    <m/>
    <m/>
    <m/>
    <m/>
    <m/>
    <m/>
    <m/>
    <m/>
    <m/>
    <m/>
    <m/>
    <m/>
    <m/>
    <m/>
    <m/>
    <m/>
    <m/>
    <m/>
    <m/>
    <m/>
    <m/>
    <m/>
    <n v="1"/>
    <n v="1"/>
    <s v="DUWT0015"/>
    <s v="G2ykcOShmGkb"/>
    <s v="Allocated"/>
    <m/>
    <m/>
    <m/>
    <m/>
    <m/>
    <m/>
    <m/>
    <m/>
    <n v="2700"/>
    <n v="5400"/>
    <s v="Allocated"/>
  </r>
  <r>
    <n v="465765507"/>
    <s v="ANIL DINKAR RATHOD"/>
    <m/>
    <m/>
    <m/>
    <m/>
    <m/>
    <m/>
    <n v="4246"/>
    <n v="25372"/>
    <n v="5372"/>
    <n v="29618"/>
    <x v="5"/>
    <x v="0"/>
    <s v="UNPAID"/>
    <s v="PARMESHWAR KOTULE"/>
    <n v="90749"/>
    <n v="1230"/>
    <n v="0"/>
    <n v="3150"/>
    <s v="-"/>
    <n v="1"/>
    <n v="4.1587824791143521E-2"/>
    <s v="FLOW"/>
    <s v="-"/>
    <s v="-"/>
    <s v="-"/>
    <m/>
    <m/>
    <m/>
    <m/>
    <s v="-"/>
    <m/>
    <s v="TALEGAON DABADE"/>
    <m/>
    <m/>
    <m/>
    <n v="29752"/>
    <n v="90749"/>
    <n v="177"/>
    <s v="-"/>
    <s v="FLOW"/>
    <m/>
    <m/>
    <m/>
    <m/>
    <s v="NPA"/>
    <s v="MH14MJ0569"/>
    <s v="HONDA ACTIVA DLX 2B"/>
    <d v="2025-03-24T00:00:00"/>
    <n v="36"/>
    <s v="02.08.26"/>
    <s v="-"/>
    <m/>
    <m/>
    <m/>
    <m/>
    <m/>
    <m/>
    <m/>
    <m/>
    <m/>
    <m/>
    <n v="1"/>
    <m/>
    <m/>
    <m/>
    <m/>
    <m/>
    <m/>
    <m/>
    <m/>
    <m/>
    <m/>
    <m/>
    <m/>
    <m/>
    <m/>
    <m/>
    <m/>
    <m/>
    <m/>
    <m/>
    <m/>
    <m/>
    <m/>
    <m/>
    <m/>
    <m/>
    <m/>
    <m/>
    <m/>
    <m/>
    <m/>
    <m/>
    <m/>
    <m/>
    <m/>
    <m/>
    <m/>
    <m/>
    <m/>
    <m/>
    <m/>
    <m/>
    <m/>
    <m/>
    <m/>
    <m/>
    <m/>
    <m/>
    <m/>
    <m/>
    <m/>
    <m/>
    <m/>
    <m/>
    <m/>
    <m/>
    <m/>
    <m/>
    <m/>
    <m/>
    <m/>
    <m/>
    <m/>
    <m/>
    <m/>
    <m/>
    <m/>
    <m/>
    <m/>
    <m/>
    <m/>
    <m/>
    <m/>
    <m/>
    <m/>
    <m/>
    <m/>
    <m/>
    <m/>
    <m/>
    <m/>
    <m/>
    <m/>
    <m/>
    <n v="1"/>
    <n v="1"/>
    <s v="DUWT0027"/>
    <s v="GP-lcrFr9Ez"/>
    <s v="Allocated"/>
    <m/>
    <m/>
    <m/>
    <m/>
    <m/>
    <m/>
    <m/>
    <m/>
    <n v="5372"/>
    <n v="29618"/>
    <s v="Allocated"/>
  </r>
  <r>
    <n v="463867730"/>
    <s v="REKHA VIJENDRA CHANDALIYA"/>
    <m/>
    <m/>
    <m/>
    <m/>
    <m/>
    <m/>
    <n v="3723"/>
    <n v="15701"/>
    <n v="1469"/>
    <n v="19424"/>
    <x v="4"/>
    <x v="0"/>
    <s v="UNPAID"/>
    <s v="VIKRAM GAIKWAD"/>
    <n v="90481"/>
    <n v="660"/>
    <n v="0"/>
    <n v="4950"/>
    <s v="-"/>
    <n v="0.66540911029725391"/>
    <n v="4.8173188065659012E-2"/>
    <s v="FLOW"/>
    <s v="-"/>
    <s v="-"/>
    <s v="-"/>
    <m/>
    <m/>
    <m/>
    <m/>
    <s v="-"/>
    <m/>
    <s v="YERWADA"/>
    <m/>
    <m/>
    <m/>
    <n v="21311"/>
    <n v="90481"/>
    <n v="149"/>
    <s v="-"/>
    <s v="FLOW"/>
    <m/>
    <m/>
    <m/>
    <m/>
    <s v="NPA"/>
    <s v="MH12XC7245"/>
    <s v="XTREME 125 R"/>
    <d v="2024-08-27T00:00:00"/>
    <n v="48"/>
    <s v="02.08.26"/>
    <s v="-"/>
    <m/>
    <m/>
    <m/>
    <m/>
    <m/>
    <m/>
    <m/>
    <m/>
    <m/>
    <m/>
    <n v="1"/>
    <m/>
    <m/>
    <m/>
    <m/>
    <m/>
    <m/>
    <m/>
    <m/>
    <m/>
    <m/>
    <m/>
    <m/>
    <m/>
    <m/>
    <m/>
    <m/>
    <m/>
    <m/>
    <m/>
    <m/>
    <m/>
    <m/>
    <m/>
    <m/>
    <m/>
    <m/>
    <m/>
    <m/>
    <m/>
    <m/>
    <m/>
    <m/>
    <m/>
    <m/>
    <m/>
    <m/>
    <m/>
    <m/>
    <m/>
    <m/>
    <m/>
    <m/>
    <m/>
    <m/>
    <m/>
    <m/>
    <m/>
    <m/>
    <m/>
    <m/>
    <m/>
    <m/>
    <m/>
    <m/>
    <m/>
    <m/>
    <m/>
    <m/>
    <m/>
    <m/>
    <m/>
    <m/>
    <m/>
    <m/>
    <m/>
    <m/>
    <m/>
    <m/>
    <m/>
    <m/>
    <m/>
    <m/>
    <m/>
    <m/>
    <m/>
    <m/>
    <m/>
    <m/>
    <m/>
    <m/>
    <m/>
    <m/>
    <m/>
    <n v="1"/>
    <n v="1"/>
    <s v="ZBHT0012"/>
    <s v="APjt0OVRpDJm"/>
    <s v="Allocated"/>
    <m/>
    <m/>
    <m/>
    <m/>
    <m/>
    <m/>
    <m/>
    <m/>
    <n v="1469"/>
    <n v="19424"/>
    <s v="Allocated"/>
  </r>
  <r>
    <n v="465280105"/>
    <s v="ABHIJEET BAPU SHINDE"/>
    <m/>
    <m/>
    <m/>
    <m/>
    <m/>
    <m/>
    <n v="3565"/>
    <n v="3470"/>
    <n v="3523"/>
    <n v="7035"/>
    <x v="1"/>
    <x v="0"/>
    <s v="UNPAID"/>
    <s v="VIKRAM GAIKWAD"/>
    <n v="90361"/>
    <n v="53"/>
    <n v="0"/>
    <n v="437"/>
    <s v="-"/>
    <n v="8.5184821820278617E-2"/>
    <n v="7.9157547286249335E-3"/>
    <s v="FLOW"/>
    <s v="-"/>
    <s v="-"/>
    <s v="-"/>
    <m/>
    <m/>
    <m/>
    <m/>
    <s v="-"/>
    <m/>
    <s v="YERWADA"/>
    <m/>
    <m/>
    <m/>
    <n v="3960"/>
    <n v="90361"/>
    <n v="27"/>
    <s v="-"/>
    <s v="FLOW"/>
    <m/>
    <m/>
    <m/>
    <m/>
    <s v="NPA"/>
    <s v="MH12XS6902"/>
    <s v="HONDA UNICORN 160 BSVI"/>
    <d v="2025-01-21T00:00:00"/>
    <n v="48"/>
    <s v="02.08.26"/>
    <s v="-"/>
    <m/>
    <m/>
    <m/>
    <m/>
    <m/>
    <m/>
    <m/>
    <m/>
    <m/>
    <m/>
    <n v="1"/>
    <m/>
    <m/>
    <m/>
    <m/>
    <m/>
    <m/>
    <m/>
    <m/>
    <m/>
    <m/>
    <m/>
    <m/>
    <m/>
    <m/>
    <m/>
    <m/>
    <m/>
    <m/>
    <m/>
    <m/>
    <m/>
    <m/>
    <m/>
    <m/>
    <m/>
    <m/>
    <m/>
    <m/>
    <m/>
    <m/>
    <m/>
    <m/>
    <m/>
    <m/>
    <m/>
    <m/>
    <m/>
    <m/>
    <m/>
    <m/>
    <m/>
    <m/>
    <m/>
    <m/>
    <m/>
    <m/>
    <m/>
    <m/>
    <m/>
    <m/>
    <m/>
    <m/>
    <m/>
    <m/>
    <m/>
    <m/>
    <m/>
    <m/>
    <m/>
    <m/>
    <m/>
    <m/>
    <m/>
    <m/>
    <m/>
    <m/>
    <m/>
    <m/>
    <m/>
    <m/>
    <m/>
    <m/>
    <m/>
    <m/>
    <m/>
    <m/>
    <m/>
    <m/>
    <m/>
    <m/>
    <m/>
    <m/>
    <m/>
    <n v="1"/>
    <n v="1"/>
    <s v="ZBHT0012"/>
    <s v="k2h8AYWZopm"/>
    <s v="Allocated"/>
    <m/>
    <m/>
    <m/>
    <m/>
    <m/>
    <m/>
    <m/>
    <m/>
    <n v="3523"/>
    <n v="7035"/>
    <s v="Allocated"/>
  </r>
  <r>
    <n v="467197482"/>
    <s v="SULTANA ASLAM SHAIKH"/>
    <m/>
    <m/>
    <m/>
    <m/>
    <m/>
    <m/>
    <n v="3904"/>
    <n v="3904"/>
    <n v="3956"/>
    <n v="7808"/>
    <x v="1"/>
    <x v="0"/>
    <s v="UNPAID"/>
    <s v="AMOL DHUMAL"/>
    <n v="90219"/>
    <n v="52"/>
    <n v="0"/>
    <n v="1346"/>
    <s v="-"/>
    <n v="7.0019025719704336E-2"/>
    <n v="7.9033153225596536E-3"/>
    <s v="FLOW"/>
    <s v="-"/>
    <s v="-"/>
    <s v="-"/>
    <m/>
    <m/>
    <m/>
    <m/>
    <s v="-"/>
    <m/>
    <s v="SHIRUR"/>
    <m/>
    <m/>
    <m/>
    <n v="5302"/>
    <n v="90219"/>
    <n v="27"/>
    <s v="-"/>
    <s v="FLOW"/>
    <m/>
    <m/>
    <m/>
    <m/>
    <s v="REGULAR"/>
    <s v="MH12YW4711"/>
    <s v="HONDA HORNET CB 125"/>
    <d v="2025-10-30T00:00:00"/>
    <n v="36"/>
    <s v="02.08.26"/>
    <s v="-"/>
    <m/>
    <m/>
    <m/>
    <m/>
    <m/>
    <m/>
    <m/>
    <m/>
    <m/>
    <m/>
    <n v="1"/>
    <m/>
    <m/>
    <m/>
    <m/>
    <m/>
    <m/>
    <m/>
    <m/>
    <m/>
    <m/>
    <m/>
    <m/>
    <m/>
    <m/>
    <m/>
    <m/>
    <m/>
    <m/>
    <m/>
    <m/>
    <m/>
    <m/>
    <m/>
    <m/>
    <m/>
    <m/>
    <m/>
    <m/>
    <m/>
    <m/>
    <m/>
    <m/>
    <m/>
    <m/>
    <m/>
    <m/>
    <m/>
    <m/>
    <m/>
    <m/>
    <m/>
    <m/>
    <m/>
    <m/>
    <m/>
    <m/>
    <m/>
    <m/>
    <m/>
    <m/>
    <m/>
    <m/>
    <m/>
    <m/>
    <m/>
    <m/>
    <m/>
    <m/>
    <m/>
    <m/>
    <m/>
    <m/>
    <m/>
    <m/>
    <m/>
    <m/>
    <m/>
    <m/>
    <m/>
    <m/>
    <m/>
    <m/>
    <m/>
    <m/>
    <m/>
    <m/>
    <m/>
    <m/>
    <m/>
    <m/>
    <m/>
    <m/>
    <m/>
    <n v="1"/>
    <n v="1"/>
    <s v="ZBHT0024"/>
    <s v="k65Viiyx_yb"/>
    <s v="Allocated"/>
    <m/>
    <m/>
    <m/>
    <m/>
    <m/>
    <m/>
    <m/>
    <m/>
    <n v="3956"/>
    <n v="7808"/>
    <s v="Allocated"/>
  </r>
  <r>
    <n v="467169041"/>
    <s v="PRAKASH SADASHIV CHAUDHARI"/>
    <m/>
    <m/>
    <m/>
    <m/>
    <m/>
    <m/>
    <n v="2999"/>
    <n v="2956"/>
    <n v="3017"/>
    <n v="5955"/>
    <x v="1"/>
    <x v="0"/>
    <s v="UNPAID"/>
    <s v="MAHESH SHINDE"/>
    <n v="89933"/>
    <n v="61"/>
    <n v="0"/>
    <n v="3517"/>
    <s v="-"/>
    <n v="0.16155415916676547"/>
    <n v="7.8782613075267672E-3"/>
    <s v="FLOW"/>
    <s v="-"/>
    <s v="-"/>
    <s v="-"/>
    <m/>
    <m/>
    <m/>
    <m/>
    <s v="-"/>
    <m/>
    <s v="NARAYAN GAON"/>
    <m/>
    <m/>
    <m/>
    <n v="6534"/>
    <n v="89933"/>
    <n v="22"/>
    <s v="-"/>
    <s v="FLOW"/>
    <m/>
    <m/>
    <m/>
    <m/>
    <s v="REGULAR"/>
    <s v="MH12YW6209"/>
    <s v="YAMAHA FASCINO S 125 DLX"/>
    <d v="2025-10-27T00:00:00"/>
    <n v="48"/>
    <s v="02.08.26"/>
    <s v="-"/>
    <m/>
    <m/>
    <m/>
    <m/>
    <m/>
    <m/>
    <m/>
    <m/>
    <m/>
    <m/>
    <n v="1"/>
    <m/>
    <m/>
    <m/>
    <m/>
    <m/>
    <m/>
    <m/>
    <m/>
    <m/>
    <m/>
    <m/>
    <m/>
    <m/>
    <m/>
    <m/>
    <m/>
    <m/>
    <m/>
    <m/>
    <m/>
    <m/>
    <m/>
    <m/>
    <m/>
    <m/>
    <m/>
    <m/>
    <m/>
    <m/>
    <m/>
    <m/>
    <m/>
    <m/>
    <m/>
    <m/>
    <m/>
    <m/>
    <m/>
    <m/>
    <m/>
    <m/>
    <m/>
    <m/>
    <m/>
    <m/>
    <m/>
    <m/>
    <m/>
    <m/>
    <m/>
    <m/>
    <m/>
    <m/>
    <m/>
    <m/>
    <m/>
    <m/>
    <m/>
    <m/>
    <m/>
    <m/>
    <m/>
    <m/>
    <m/>
    <m/>
    <m/>
    <m/>
    <m/>
    <m/>
    <m/>
    <m/>
    <m/>
    <m/>
    <m/>
    <m/>
    <m/>
    <m/>
    <m/>
    <m/>
    <m/>
    <m/>
    <m/>
    <m/>
    <n v="1"/>
    <n v="1"/>
    <s v="DUWT0015"/>
    <s v="kP_6YWHaZuc"/>
    <s v="Allocated"/>
    <m/>
    <m/>
    <m/>
    <m/>
    <m/>
    <m/>
    <m/>
    <m/>
    <n v="3017"/>
    <n v="5955"/>
    <s v="Allocated"/>
  </r>
  <r>
    <n v="465222064"/>
    <s v="BIKASH SARMA"/>
    <m/>
    <m/>
    <m/>
    <m/>
    <m/>
    <m/>
    <n v="3538"/>
    <n v="6909"/>
    <n v="3578"/>
    <n v="10447"/>
    <x v="0"/>
    <x v="0"/>
    <s v="UNPAID"/>
    <s v="VIKRAM GAIKWAD"/>
    <n v="89124"/>
    <n v="207"/>
    <n v="0"/>
    <n v="4003"/>
    <s v="-"/>
    <n v="0.30514647588928895"/>
    <n v="2.3896916290161888E-2"/>
    <s v="FLOW"/>
    <s v="-"/>
    <s v="-"/>
    <s v="-"/>
    <m/>
    <m/>
    <m/>
    <m/>
    <s v="-"/>
    <m/>
    <s v="WADGAON SHERI"/>
    <m/>
    <m/>
    <m/>
    <n v="11119"/>
    <n v="89124"/>
    <n v="57"/>
    <s v="-"/>
    <s v="FLOW"/>
    <m/>
    <m/>
    <m/>
    <m/>
    <s v="REGULAR"/>
    <s v="MH12XS6005"/>
    <s v="HUNTER 350 REBEL BLUE"/>
    <d v="2025-01-15T00:00:00"/>
    <n v="48"/>
    <s v="02.08.26"/>
    <s v="-"/>
    <m/>
    <m/>
    <m/>
    <m/>
    <m/>
    <m/>
    <m/>
    <m/>
    <m/>
    <m/>
    <m/>
    <m/>
    <m/>
    <m/>
    <m/>
    <m/>
    <m/>
    <m/>
    <m/>
    <m/>
    <m/>
    <m/>
    <m/>
    <m/>
    <m/>
    <m/>
    <m/>
    <m/>
    <m/>
    <m/>
    <m/>
    <m/>
    <m/>
    <m/>
    <m/>
    <m/>
    <m/>
    <m/>
    <m/>
    <m/>
    <m/>
    <m/>
    <m/>
    <m/>
    <m/>
    <m/>
    <m/>
    <m/>
    <m/>
    <m/>
    <m/>
    <m/>
    <m/>
    <m/>
    <m/>
    <m/>
    <m/>
    <m/>
    <m/>
    <m/>
    <m/>
    <m/>
    <m/>
    <m/>
    <m/>
    <m/>
    <m/>
    <m/>
    <m/>
    <m/>
    <m/>
    <m/>
    <m/>
    <m/>
    <m/>
    <m/>
    <m/>
    <m/>
    <m/>
    <m/>
    <m/>
    <m/>
    <m/>
    <m/>
    <m/>
    <m/>
    <m/>
    <m/>
    <m/>
    <m/>
    <m/>
    <m/>
    <m/>
    <m/>
    <n v="0"/>
    <s v=""/>
    <s v="ZBHT0012"/>
    <s v="k2G6ktRHJ97"/>
    <s v="Allocated"/>
    <m/>
    <m/>
    <m/>
    <m/>
    <m/>
    <m/>
    <m/>
    <m/>
    <n v="3578"/>
    <n v="10447"/>
    <s v="Allocated"/>
  </r>
  <r>
    <n v="462817786"/>
    <s v="HRUSHIKESH SUNIL PANGARE"/>
    <m/>
    <m/>
    <m/>
    <m/>
    <m/>
    <m/>
    <n v="4562"/>
    <n v="4451"/>
    <n v="4559"/>
    <n v="9013"/>
    <x v="1"/>
    <x v="0"/>
    <s v="UNPAID"/>
    <s v="AKSHAY KARALE"/>
    <n v="88590"/>
    <n v="108"/>
    <n v="0"/>
    <n v="1696"/>
    <s v="-"/>
    <n v="9.4435719288006911E-2"/>
    <n v="7.7606125586135929E-3"/>
    <s v="FLOW"/>
    <s v="-"/>
    <s v="-"/>
    <s v="-"/>
    <m/>
    <m/>
    <m/>
    <m/>
    <s v="-"/>
    <m/>
    <s v="VELU"/>
    <m/>
    <m/>
    <m/>
    <n v="6255"/>
    <n v="88590"/>
    <n v="27"/>
    <s v="-"/>
    <s v="FLOW"/>
    <m/>
    <m/>
    <m/>
    <m/>
    <s v="REGULAR"/>
    <s v="MH12WT3874"/>
    <s v="HUNTER 350 REBEL BLACK"/>
    <d v="2024-05-07T00:00:00"/>
    <n v="48"/>
    <s v="02.08.26"/>
    <s v="-"/>
    <m/>
    <m/>
    <m/>
    <m/>
    <m/>
    <m/>
    <m/>
    <m/>
    <m/>
    <m/>
    <m/>
    <m/>
    <m/>
    <n v="1"/>
    <m/>
    <m/>
    <m/>
    <m/>
    <m/>
    <m/>
    <m/>
    <m/>
    <m/>
    <m/>
    <m/>
    <m/>
    <m/>
    <m/>
    <m/>
    <m/>
    <m/>
    <m/>
    <m/>
    <m/>
    <m/>
    <m/>
    <m/>
    <m/>
    <m/>
    <m/>
    <m/>
    <m/>
    <m/>
    <m/>
    <m/>
    <m/>
    <m/>
    <m/>
    <m/>
    <m/>
    <m/>
    <m/>
    <m/>
    <m/>
    <m/>
    <m/>
    <m/>
    <m/>
    <m/>
    <m/>
    <m/>
    <m/>
    <m/>
    <m/>
    <m/>
    <m/>
    <m/>
    <m/>
    <m/>
    <m/>
    <m/>
    <m/>
    <m/>
    <m/>
    <m/>
    <m/>
    <m/>
    <m/>
    <m/>
    <m/>
    <m/>
    <m/>
    <m/>
    <m/>
    <m/>
    <m/>
    <m/>
    <m/>
    <m/>
    <m/>
    <m/>
    <m/>
    <m/>
    <m/>
    <n v="1"/>
    <n v="1"/>
    <s v="DUWT0011"/>
    <s v="G2YVtv2N9c"/>
    <s v="Allocated"/>
    <m/>
    <m/>
    <m/>
    <m/>
    <m/>
    <m/>
    <m/>
    <m/>
    <n v="4559"/>
    <n v="9013"/>
    <s v="Allocated"/>
  </r>
  <r>
    <n v="465840588"/>
    <s v="JEEVAN DIGAMBER JANGAM"/>
    <m/>
    <m/>
    <m/>
    <m/>
    <m/>
    <m/>
    <n v="4000"/>
    <n v="22593"/>
    <n v="3953"/>
    <n v="26593"/>
    <x v="5"/>
    <x v="0"/>
    <s v="UNPAID"/>
    <s v="HARIDAS DIVATE"/>
    <n v="87743"/>
    <n v="1360"/>
    <n v="0"/>
    <n v="6300"/>
    <s v="-"/>
    <n v="0.41717420968301738"/>
    <n v="4.0210255877743073E-2"/>
    <s v="FLOW"/>
    <s v="-"/>
    <s v="-"/>
    <s v="-"/>
    <m/>
    <m/>
    <m/>
    <m/>
    <s v="-"/>
    <m/>
    <s v="ALE"/>
    <m/>
    <m/>
    <m/>
    <n v="30253"/>
    <n v="87743"/>
    <n v="177"/>
    <s v="-"/>
    <s v="FLOW"/>
    <m/>
    <m/>
    <m/>
    <m/>
    <s v="NPA"/>
    <s v="MH12XY0192"/>
    <s v="OLA S1X PLUS GEN 3"/>
    <d v="2025-04-03T00:00:00"/>
    <n v="36"/>
    <s v="02.08.26"/>
    <s v="-"/>
    <m/>
    <m/>
    <m/>
    <m/>
    <m/>
    <m/>
    <m/>
    <m/>
    <m/>
    <m/>
    <n v="1"/>
    <m/>
    <m/>
    <m/>
    <m/>
    <m/>
    <m/>
    <m/>
    <m/>
    <m/>
    <m/>
    <m/>
    <m/>
    <m/>
    <m/>
    <m/>
    <m/>
    <m/>
    <m/>
    <m/>
    <m/>
    <m/>
    <m/>
    <m/>
    <m/>
    <m/>
    <m/>
    <m/>
    <m/>
    <m/>
    <m/>
    <m/>
    <m/>
    <m/>
    <m/>
    <m/>
    <m/>
    <m/>
    <m/>
    <m/>
    <m/>
    <m/>
    <m/>
    <m/>
    <m/>
    <m/>
    <m/>
    <m/>
    <m/>
    <m/>
    <m/>
    <m/>
    <m/>
    <m/>
    <m/>
    <m/>
    <m/>
    <m/>
    <m/>
    <m/>
    <m/>
    <m/>
    <m/>
    <m/>
    <m/>
    <m/>
    <m/>
    <m/>
    <m/>
    <m/>
    <m/>
    <m/>
    <m/>
    <m/>
    <m/>
    <m/>
    <m/>
    <m/>
    <m/>
    <m/>
    <m/>
    <m/>
    <m/>
    <m/>
    <n v="1"/>
    <n v="1"/>
    <s v="ZBHT0021"/>
    <s v="G63Ohn0kWc"/>
    <s v="Allocated"/>
    <m/>
    <m/>
    <m/>
    <m/>
    <m/>
    <m/>
    <m/>
    <m/>
    <n v="3953"/>
    <n v="26593"/>
    <s v="Allocated"/>
  </r>
  <r>
    <n v="461938420"/>
    <s v="CHINMAY SHYAM NANDANWADKAR"/>
    <m/>
    <m/>
    <m/>
    <m/>
    <m/>
    <m/>
    <n v="4890"/>
    <n v="4890"/>
    <n v="4892"/>
    <n v="9780"/>
    <x v="1"/>
    <x v="0"/>
    <s v="UNPAID"/>
    <s v="NITIN KADAM"/>
    <n v="87508.82"/>
    <n v="2"/>
    <n v="0"/>
    <n v="900"/>
    <s v="-"/>
    <n v="6.2487294935583165E-2"/>
    <n v="7.6658996216441636E-3"/>
    <s v="FLOW"/>
    <s v="-"/>
    <s v="-"/>
    <s v="-"/>
    <m/>
    <m/>
    <m/>
    <m/>
    <s v="-"/>
    <m/>
    <s v="CHINCHWAD"/>
    <m/>
    <m/>
    <m/>
    <n v="5792"/>
    <n v="87508.82"/>
    <n v="27"/>
    <s v="-"/>
    <s v="FLOW"/>
    <m/>
    <m/>
    <m/>
    <m/>
    <s v="REGULAR"/>
    <s v="MH14LH8685"/>
    <s v="HONDA HIGHNESS CB 350 DLX 2"/>
    <d v="2024-02-16T00:00:00"/>
    <n v="48"/>
    <s v="02.08.26"/>
    <s v="-"/>
    <m/>
    <m/>
    <m/>
    <m/>
    <m/>
    <m/>
    <m/>
    <m/>
    <m/>
    <m/>
    <n v="1"/>
    <m/>
    <m/>
    <m/>
    <m/>
    <m/>
    <m/>
    <m/>
    <m/>
    <m/>
    <m/>
    <m/>
    <m/>
    <m/>
    <m/>
    <m/>
    <m/>
    <m/>
    <m/>
    <m/>
    <m/>
    <m/>
    <m/>
    <m/>
    <m/>
    <m/>
    <m/>
    <m/>
    <m/>
    <m/>
    <m/>
    <m/>
    <m/>
    <m/>
    <m/>
    <m/>
    <m/>
    <m/>
    <m/>
    <m/>
    <m/>
    <m/>
    <m/>
    <m/>
    <m/>
    <m/>
    <m/>
    <m/>
    <m/>
    <m/>
    <m/>
    <m/>
    <m/>
    <m/>
    <m/>
    <m/>
    <m/>
    <m/>
    <m/>
    <m/>
    <m/>
    <m/>
    <m/>
    <m/>
    <m/>
    <m/>
    <m/>
    <m/>
    <m/>
    <m/>
    <m/>
    <m/>
    <m/>
    <m/>
    <m/>
    <m/>
    <m/>
    <m/>
    <m/>
    <m/>
    <m/>
    <m/>
    <m/>
    <m/>
    <n v="1"/>
    <n v="1"/>
    <s v="ZBHT0011"/>
    <s v="G6qcYYMjyS"/>
    <s v="Allocated"/>
    <m/>
    <m/>
    <m/>
    <m/>
    <m/>
    <m/>
    <m/>
    <m/>
    <n v="4892"/>
    <n v="9780"/>
    <s v="Allocated"/>
  </r>
  <r>
    <n v="467761956"/>
    <s v="TUKARAM KUNDLIK JAYBHAYE"/>
    <m/>
    <m/>
    <m/>
    <m/>
    <m/>
    <m/>
    <n v="5073"/>
    <n v="5073"/>
    <n v="5073"/>
    <n v="10146"/>
    <x v="1"/>
    <x v="0"/>
    <s v="UNPAID"/>
    <s v="ANWAR SHAIKH"/>
    <n v="87377"/>
    <n v="0"/>
    <n v="0"/>
    <n v="450"/>
    <s v="-"/>
    <n v="0.19552367437088017"/>
    <n v="7.6543519983517322E-3"/>
    <s v="FLOW"/>
    <s v="-"/>
    <s v="-"/>
    <s v="-"/>
    <m/>
    <m/>
    <m/>
    <m/>
    <s v="-"/>
    <m/>
    <s v="MOSHI"/>
    <m/>
    <m/>
    <m/>
    <n v="5523"/>
    <n v="87377"/>
    <n v="22"/>
    <s v="-"/>
    <s v="FLOW"/>
    <m/>
    <m/>
    <m/>
    <m/>
    <s v="REGULAR"/>
    <s v="MH14NB8728"/>
    <s v="HONDA ACTIVA 125 SMART 2B"/>
    <d v="2026-02-13T00:00:00"/>
    <n v="24"/>
    <s v="02.08.26"/>
    <s v="-"/>
    <m/>
    <m/>
    <m/>
    <m/>
    <m/>
    <m/>
    <m/>
    <m/>
    <m/>
    <m/>
    <m/>
    <m/>
    <m/>
    <m/>
    <m/>
    <m/>
    <m/>
    <m/>
    <m/>
    <m/>
    <m/>
    <m/>
    <m/>
    <m/>
    <m/>
    <m/>
    <m/>
    <m/>
    <m/>
    <m/>
    <m/>
    <m/>
    <m/>
    <m/>
    <m/>
    <m/>
    <m/>
    <m/>
    <m/>
    <m/>
    <m/>
    <m/>
    <m/>
    <m/>
    <m/>
    <m/>
    <m/>
    <m/>
    <m/>
    <m/>
    <m/>
    <m/>
    <m/>
    <m/>
    <m/>
    <m/>
    <m/>
    <m/>
    <m/>
    <m/>
    <m/>
    <m/>
    <m/>
    <m/>
    <m/>
    <m/>
    <m/>
    <m/>
    <m/>
    <m/>
    <m/>
    <m/>
    <m/>
    <m/>
    <m/>
    <m/>
    <m/>
    <m/>
    <m/>
    <m/>
    <m/>
    <m/>
    <m/>
    <m/>
    <m/>
    <m/>
    <m/>
    <m/>
    <m/>
    <m/>
    <m/>
    <m/>
    <m/>
    <m/>
    <n v="0"/>
    <s v=""/>
    <s v="ZBHT0009"/>
    <s v="GoY8rxnyt01"/>
    <s v="Allocated"/>
    <m/>
    <m/>
    <m/>
    <m/>
    <m/>
    <m/>
    <m/>
    <m/>
    <n v="5073"/>
    <n v="10146"/>
    <s v="Allocated"/>
  </r>
  <r>
    <n v="465104448"/>
    <s v="MEGHRAJ BALASAHEB MANE"/>
    <m/>
    <m/>
    <m/>
    <m/>
    <m/>
    <m/>
    <n v="3707"/>
    <n v="21768"/>
    <n v="5085"/>
    <n v="25475"/>
    <x v="5"/>
    <x v="0"/>
    <s v="UNPAID"/>
    <s v="NITIN KADAM"/>
    <n v="85967"/>
    <n v="1852"/>
    <n v="0"/>
    <n v="7030.56"/>
    <s v="-"/>
    <n v="0.19501920315417196"/>
    <n v="3.939636286703143E-2"/>
    <s v="FLOW"/>
    <s v="-"/>
    <s v="-"/>
    <s v="-"/>
    <m/>
    <m/>
    <m/>
    <m/>
    <s v="-"/>
    <m/>
    <s v="TALWADE"/>
    <m/>
    <m/>
    <m/>
    <n v="30650.560000000001"/>
    <n v="85967"/>
    <n v="177"/>
    <s v="-"/>
    <s v="FLOW"/>
    <m/>
    <m/>
    <m/>
    <m/>
    <s v="NPA"/>
    <s v="MH24CA3432"/>
    <s v="HONDA ACTIVA 6G DLX LTD ED"/>
    <d v="2025-01-02T00:00:00"/>
    <n v="42"/>
    <s v="02.08.26"/>
    <s v="-"/>
    <m/>
    <m/>
    <m/>
    <m/>
    <m/>
    <m/>
    <m/>
    <n v="1"/>
    <m/>
    <m/>
    <m/>
    <m/>
    <m/>
    <m/>
    <m/>
    <m/>
    <m/>
    <m/>
    <m/>
    <m/>
    <m/>
    <m/>
    <m/>
    <m/>
    <m/>
    <m/>
    <m/>
    <m/>
    <m/>
    <m/>
    <m/>
    <m/>
    <m/>
    <m/>
    <m/>
    <m/>
    <m/>
    <m/>
    <m/>
    <m/>
    <m/>
    <m/>
    <m/>
    <m/>
    <m/>
    <m/>
    <m/>
    <m/>
    <m/>
    <m/>
    <m/>
    <m/>
    <m/>
    <m/>
    <m/>
    <m/>
    <m/>
    <m/>
    <m/>
    <m/>
    <m/>
    <m/>
    <m/>
    <m/>
    <m/>
    <m/>
    <m/>
    <m/>
    <m/>
    <m/>
    <m/>
    <m/>
    <m/>
    <m/>
    <m/>
    <m/>
    <m/>
    <m/>
    <m/>
    <m/>
    <m/>
    <m/>
    <m/>
    <m/>
    <m/>
    <m/>
    <m/>
    <m/>
    <m/>
    <m/>
    <m/>
    <m/>
    <m/>
    <m/>
    <n v="1"/>
    <n v="1"/>
    <s v="ZBHT0011"/>
    <s v="A62aV3gKMm"/>
    <s v="Allocated"/>
    <m/>
    <m/>
    <m/>
    <m/>
    <m/>
    <m/>
    <m/>
    <m/>
    <n v="5085"/>
    <n v="25475"/>
    <s v="Allocated"/>
  </r>
  <r>
    <n v="467069077"/>
    <s v="ASHWINI SHRIKANT TOPE"/>
    <m/>
    <m/>
    <m/>
    <m/>
    <m/>
    <m/>
    <n v="3801"/>
    <n v="3790"/>
    <n v="3898"/>
    <n v="7591"/>
    <x v="1"/>
    <x v="0"/>
    <s v="UNPAID"/>
    <s v="DATTATRAY BACCHE"/>
    <n v="85434"/>
    <n v="108"/>
    <n v="0"/>
    <n v="3150"/>
    <s v="-"/>
    <n v="0.14977253801989746"/>
    <n v="7.4841423787401938E-3"/>
    <s v="FLOW"/>
    <s v="-"/>
    <s v="-"/>
    <s v="-"/>
    <m/>
    <m/>
    <m/>
    <m/>
    <s v="-"/>
    <m/>
    <s v="WAKI BK"/>
    <m/>
    <m/>
    <m/>
    <n v="7048"/>
    <n v="85434"/>
    <n v="27"/>
    <s v="-"/>
    <s v="FLOW"/>
    <m/>
    <m/>
    <m/>
    <m/>
    <s v="REGULAR"/>
    <s v="MH14MU9853"/>
    <s v="HONDA ACTIVA DLX 2B"/>
    <d v="2025-10-13T00:00:00"/>
    <n v="36"/>
    <s v="02.08.26"/>
    <s v="-"/>
    <m/>
    <m/>
    <m/>
    <m/>
    <m/>
    <m/>
    <m/>
    <m/>
    <m/>
    <m/>
    <m/>
    <m/>
    <m/>
    <m/>
    <m/>
    <m/>
    <m/>
    <m/>
    <m/>
    <m/>
    <m/>
    <m/>
    <m/>
    <m/>
    <m/>
    <m/>
    <m/>
    <m/>
    <m/>
    <m/>
    <m/>
    <m/>
    <m/>
    <m/>
    <m/>
    <m/>
    <m/>
    <m/>
    <m/>
    <m/>
    <m/>
    <m/>
    <m/>
    <m/>
    <m/>
    <m/>
    <m/>
    <m/>
    <m/>
    <m/>
    <m/>
    <m/>
    <m/>
    <m/>
    <m/>
    <m/>
    <m/>
    <m/>
    <m/>
    <m/>
    <m/>
    <m/>
    <m/>
    <m/>
    <m/>
    <m/>
    <m/>
    <m/>
    <m/>
    <m/>
    <m/>
    <m/>
    <m/>
    <m/>
    <m/>
    <m/>
    <m/>
    <m/>
    <m/>
    <m/>
    <m/>
    <m/>
    <m/>
    <m/>
    <m/>
    <m/>
    <m/>
    <m/>
    <m/>
    <m/>
    <m/>
    <m/>
    <m/>
    <m/>
    <n v="0"/>
    <s v=""/>
    <s v="ZBHT0016"/>
    <s v="A6DtQ7Jh9yOc"/>
    <s v="Allocated"/>
    <m/>
    <m/>
    <m/>
    <m/>
    <m/>
    <m/>
    <m/>
    <m/>
    <n v="3898"/>
    <n v="7591"/>
    <s v="Allocated"/>
  </r>
  <r>
    <n v="463426988"/>
    <s v="VISHAL PARMESHWAR SANANSE"/>
    <m/>
    <m/>
    <m/>
    <m/>
    <m/>
    <m/>
    <n v="4760"/>
    <n v="13758.99"/>
    <n v="4779.989999999998"/>
    <n v="18518.989999999998"/>
    <x v="2"/>
    <x v="0"/>
    <s v="UNPAID"/>
    <s v="PARMESHWAR KOTULE"/>
    <n v="85385"/>
    <n v="541"/>
    <n v="0"/>
    <n v="7200"/>
    <s v="-"/>
    <n v="0.93697875515758056"/>
    <n v="2.4211210679484649E-2"/>
    <s v="FLOW"/>
    <s v="-"/>
    <s v="-"/>
    <s v="-"/>
    <m/>
    <m/>
    <m/>
    <m/>
    <s v="-"/>
    <m/>
    <s v="VADGAON MAVAL"/>
    <m/>
    <m/>
    <m/>
    <n v="21499.99"/>
    <n v="85385"/>
    <n v="88"/>
    <s v="-"/>
    <s v="FLOW"/>
    <m/>
    <m/>
    <m/>
    <m/>
    <s v="NPA"/>
    <s v="MH14LR4687"/>
    <s v="HONDA UNICORN 160 BSVI"/>
    <d v="2024-07-08T00:00:00"/>
    <n v="42"/>
    <s v="03.08.26"/>
    <s v="-"/>
    <m/>
    <m/>
    <m/>
    <m/>
    <m/>
    <m/>
    <m/>
    <m/>
    <m/>
    <m/>
    <n v="1"/>
    <m/>
    <m/>
    <m/>
    <m/>
    <m/>
    <m/>
    <m/>
    <m/>
    <m/>
    <m/>
    <m/>
    <m/>
    <m/>
    <m/>
    <m/>
    <m/>
    <m/>
    <m/>
    <m/>
    <m/>
    <m/>
    <m/>
    <m/>
    <m/>
    <m/>
    <m/>
    <m/>
    <m/>
    <m/>
    <m/>
    <m/>
    <m/>
    <m/>
    <m/>
    <m/>
    <m/>
    <m/>
    <m/>
    <m/>
    <m/>
    <m/>
    <m/>
    <m/>
    <m/>
    <m/>
    <m/>
    <m/>
    <m/>
    <m/>
    <m/>
    <m/>
    <m/>
    <m/>
    <m/>
    <m/>
    <m/>
    <m/>
    <m/>
    <m/>
    <m/>
    <m/>
    <m/>
    <m/>
    <m/>
    <m/>
    <m/>
    <m/>
    <m/>
    <m/>
    <m/>
    <m/>
    <m/>
    <m/>
    <m/>
    <m/>
    <m/>
    <m/>
    <m/>
    <m/>
    <m/>
    <m/>
    <m/>
    <m/>
    <n v="1"/>
    <n v="1"/>
    <s v="DUWT0027"/>
    <s v="GPIGGeCYGWc"/>
    <s v="Allocated"/>
    <m/>
    <m/>
    <m/>
    <m/>
    <m/>
    <m/>
    <m/>
    <m/>
    <n v="4779.989999999998"/>
    <n v="18518.989999999998"/>
    <e v="#N/A"/>
  </r>
  <r>
    <n v="463825579"/>
    <s v="GANESH SANJAY VIDHATE"/>
    <m/>
    <m/>
    <m/>
    <m/>
    <m/>
    <m/>
    <n v="3828"/>
    <n v="7033"/>
    <n v="3422"/>
    <n v="10861"/>
    <x v="0"/>
    <x v="0"/>
    <s v="UNPAID"/>
    <s v="HARIDAS DIVATE"/>
    <n v="85098"/>
    <n v="217"/>
    <n v="0"/>
    <n v="1800"/>
    <s v="-"/>
    <n v="0.17223333433316018"/>
    <n v="2.2817420475519459E-2"/>
    <s v="FLOW"/>
    <s v="-"/>
    <s v="-"/>
    <s v="-"/>
    <m/>
    <m/>
    <m/>
    <m/>
    <s v="-"/>
    <m/>
    <s v="JUNNAR"/>
    <m/>
    <m/>
    <m/>
    <n v="9050"/>
    <n v="85098"/>
    <n v="57"/>
    <s v="-"/>
    <s v="FLOW"/>
    <m/>
    <m/>
    <m/>
    <m/>
    <s v="REGULAR"/>
    <m/>
    <s v="FZS V4"/>
    <d v="2024-08-21T00:00:00"/>
    <n v="48"/>
    <s v="02.08.26"/>
    <s v="-"/>
    <m/>
    <m/>
    <m/>
    <m/>
    <m/>
    <m/>
    <m/>
    <m/>
    <m/>
    <m/>
    <n v="1"/>
    <m/>
    <m/>
    <m/>
    <m/>
    <m/>
    <m/>
    <m/>
    <m/>
    <m/>
    <m/>
    <m/>
    <m/>
    <m/>
    <m/>
    <m/>
    <m/>
    <m/>
    <m/>
    <m/>
    <m/>
    <m/>
    <m/>
    <m/>
    <m/>
    <m/>
    <m/>
    <m/>
    <m/>
    <m/>
    <m/>
    <m/>
    <m/>
    <m/>
    <m/>
    <m/>
    <m/>
    <m/>
    <m/>
    <m/>
    <m/>
    <m/>
    <m/>
    <m/>
    <m/>
    <m/>
    <m/>
    <m/>
    <m/>
    <m/>
    <m/>
    <m/>
    <m/>
    <m/>
    <m/>
    <m/>
    <m/>
    <m/>
    <m/>
    <m/>
    <m/>
    <m/>
    <m/>
    <m/>
    <m/>
    <m/>
    <m/>
    <m/>
    <m/>
    <m/>
    <m/>
    <m/>
    <m/>
    <m/>
    <m/>
    <m/>
    <m/>
    <m/>
    <m/>
    <m/>
    <m/>
    <m/>
    <m/>
    <m/>
    <n v="1"/>
    <n v="1"/>
    <s v="ZBHT0021"/>
    <s v="BPPGLdMSrL77"/>
    <s v="Allocated"/>
    <m/>
    <m/>
    <m/>
    <m/>
    <m/>
    <m/>
    <m/>
    <m/>
    <n v="3422"/>
    <n v="10861"/>
    <s v="Allocated"/>
  </r>
  <r>
    <n v="467044576"/>
    <s v="KARAN SANTOSH TIPKAR"/>
    <m/>
    <m/>
    <m/>
    <m/>
    <m/>
    <m/>
    <n v="4628"/>
    <n v="4628"/>
    <n v="4671"/>
    <n v="9256"/>
    <x v="1"/>
    <x v="0"/>
    <s v="UNPAID"/>
    <s v="AMOL DHUMAL"/>
    <n v="85033"/>
    <n v="43"/>
    <n v="0"/>
    <n v="1353"/>
    <s v="-"/>
    <n v="6.5994167681127244E-2"/>
    <n v="7.4490141968234528E-3"/>
    <s v="FLOW"/>
    <s v="-"/>
    <s v="-"/>
    <s v="-"/>
    <m/>
    <m/>
    <m/>
    <m/>
    <s v="-"/>
    <m/>
    <s v="TALEGAON DHAMDHERE"/>
    <m/>
    <m/>
    <m/>
    <n v="6024"/>
    <n v="85033"/>
    <n v="27"/>
    <s v="-"/>
    <s v="FLOW"/>
    <m/>
    <m/>
    <m/>
    <m/>
    <s v="REGULAR"/>
    <s v="MH12YT4788"/>
    <s v="TVS RAIDER DISC IGO I ECU"/>
    <d v="2025-10-09T00:00:00"/>
    <n v="30"/>
    <s v="02.08.26"/>
    <s v="-"/>
    <m/>
    <m/>
    <m/>
    <m/>
    <m/>
    <m/>
    <m/>
    <n v="1"/>
    <m/>
    <m/>
    <m/>
    <m/>
    <m/>
    <m/>
    <m/>
    <m/>
    <m/>
    <m/>
    <m/>
    <m/>
    <m/>
    <m/>
    <m/>
    <m/>
    <m/>
    <m/>
    <m/>
    <m/>
    <m/>
    <m/>
    <m/>
    <m/>
    <m/>
    <m/>
    <m/>
    <m/>
    <m/>
    <m/>
    <m/>
    <m/>
    <m/>
    <m/>
    <m/>
    <m/>
    <m/>
    <m/>
    <m/>
    <m/>
    <m/>
    <m/>
    <m/>
    <m/>
    <m/>
    <m/>
    <m/>
    <m/>
    <m/>
    <m/>
    <m/>
    <m/>
    <m/>
    <m/>
    <m/>
    <m/>
    <m/>
    <m/>
    <m/>
    <m/>
    <m/>
    <m/>
    <m/>
    <m/>
    <m/>
    <m/>
    <m/>
    <m/>
    <m/>
    <m/>
    <m/>
    <m/>
    <m/>
    <m/>
    <m/>
    <m/>
    <m/>
    <m/>
    <m/>
    <m/>
    <m/>
    <m/>
    <m/>
    <m/>
    <m/>
    <m/>
    <n v="1"/>
    <n v="1"/>
    <s v="ZBHT0024"/>
    <s v="G6GfUjVdg9"/>
    <s v="Allocated"/>
    <m/>
    <m/>
    <m/>
    <m/>
    <m/>
    <m/>
    <m/>
    <m/>
    <n v="4671"/>
    <n v="9256"/>
    <s v="Allocated"/>
  </r>
  <r>
    <n v="466785163"/>
    <s v="VIJAY ANIL KAMBLE"/>
    <m/>
    <m/>
    <m/>
    <m/>
    <m/>
    <m/>
    <n v="3720"/>
    <n v="7046"/>
    <n v="3582"/>
    <n v="10766"/>
    <x v="0"/>
    <x v="0"/>
    <s v="UNPAID"/>
    <s v="SACHIN INGALE"/>
    <n v="85012"/>
    <n v="256"/>
    <n v="0"/>
    <n v="0"/>
    <s v="-"/>
    <n v="0.69708965152487334"/>
    <n v="2.2794361200790387E-2"/>
    <s v="FLOW"/>
    <s v="-"/>
    <s v="-"/>
    <s v="-"/>
    <m/>
    <m/>
    <m/>
    <m/>
    <s v="-"/>
    <m/>
    <s v="LONAVALA"/>
    <m/>
    <m/>
    <m/>
    <n v="7302"/>
    <n v="85012"/>
    <n v="57"/>
    <s v="-"/>
    <s v="FLOW"/>
    <m/>
    <m/>
    <m/>
    <m/>
    <s v="REGULAR"/>
    <s v="MH14MP8491"/>
    <s v="HONDA ACTIVA 125 DISC 2B"/>
    <d v="2025-08-29T00:00:00"/>
    <n v="36"/>
    <s v="02.08.26"/>
    <s v="-"/>
    <m/>
    <m/>
    <m/>
    <m/>
    <m/>
    <m/>
    <m/>
    <m/>
    <m/>
    <m/>
    <m/>
    <m/>
    <m/>
    <m/>
    <m/>
    <m/>
    <m/>
    <m/>
    <m/>
    <m/>
    <m/>
    <m/>
    <m/>
    <m/>
    <m/>
    <m/>
    <m/>
    <m/>
    <m/>
    <m/>
    <m/>
    <m/>
    <m/>
    <m/>
    <m/>
    <m/>
    <m/>
    <m/>
    <m/>
    <m/>
    <m/>
    <m/>
    <m/>
    <m/>
    <m/>
    <m/>
    <m/>
    <m/>
    <m/>
    <m/>
    <m/>
    <m/>
    <m/>
    <m/>
    <m/>
    <m/>
    <m/>
    <m/>
    <m/>
    <m/>
    <m/>
    <m/>
    <m/>
    <m/>
    <m/>
    <m/>
    <m/>
    <m/>
    <m/>
    <m/>
    <m/>
    <m/>
    <m/>
    <m/>
    <m/>
    <m/>
    <m/>
    <m/>
    <m/>
    <m/>
    <m/>
    <m/>
    <m/>
    <m/>
    <m/>
    <m/>
    <m/>
    <m/>
    <m/>
    <m/>
    <m/>
    <m/>
    <m/>
    <m/>
    <n v="0"/>
    <s v=""/>
    <s v="ZBHT0013"/>
    <s v="koVaHu-hfa7"/>
    <s v="Allocated"/>
    <m/>
    <m/>
    <m/>
    <m/>
    <m/>
    <m/>
    <m/>
    <m/>
    <n v="3582"/>
    <n v="10766"/>
    <s v="Allocated"/>
  </r>
  <r>
    <n v="467751169"/>
    <s v="SURESH SAHEBRAV RATHOD"/>
    <m/>
    <m/>
    <m/>
    <m/>
    <m/>
    <m/>
    <n v="4070"/>
    <n v="4070"/>
    <n v="4105"/>
    <n v="8140"/>
    <x v="1"/>
    <x v="0"/>
    <s v="UNPAID"/>
    <s v="DATTATRAY BACCHE"/>
    <n v="83482"/>
    <n v="35"/>
    <n v="0"/>
    <n v="900"/>
    <s v="-"/>
    <n v="0.14635052811500196"/>
    <n v="7.313144346068179E-3"/>
    <s v="FLOW"/>
    <s v="-"/>
    <s v="-"/>
    <s v="-"/>
    <m/>
    <m/>
    <m/>
    <m/>
    <s v="-"/>
    <m/>
    <s v="AMBETHAN"/>
    <m/>
    <m/>
    <m/>
    <n v="5005"/>
    <n v="83482"/>
    <n v="22"/>
    <s v="-"/>
    <s v="FLOW"/>
    <m/>
    <m/>
    <m/>
    <m/>
    <s v="REGULAR"/>
    <s v="MH52D2916"/>
    <s v="HONDA SHINE 125 DISC 2B"/>
    <d v="2026-02-11T00:00:00"/>
    <n v="30"/>
    <s v="02.08.26"/>
    <s v="-"/>
    <m/>
    <m/>
    <m/>
    <m/>
    <m/>
    <m/>
    <m/>
    <m/>
    <m/>
    <m/>
    <m/>
    <m/>
    <m/>
    <m/>
    <m/>
    <m/>
    <m/>
    <m/>
    <m/>
    <m/>
    <m/>
    <m/>
    <m/>
    <m/>
    <m/>
    <m/>
    <m/>
    <m/>
    <m/>
    <m/>
    <m/>
    <m/>
    <m/>
    <m/>
    <m/>
    <m/>
    <m/>
    <m/>
    <m/>
    <m/>
    <m/>
    <m/>
    <m/>
    <m/>
    <m/>
    <m/>
    <m/>
    <m/>
    <m/>
    <m/>
    <m/>
    <m/>
    <m/>
    <m/>
    <m/>
    <m/>
    <m/>
    <m/>
    <m/>
    <m/>
    <m/>
    <m/>
    <m/>
    <m/>
    <m/>
    <m/>
    <m/>
    <m/>
    <m/>
    <m/>
    <m/>
    <m/>
    <m/>
    <m/>
    <m/>
    <m/>
    <m/>
    <m/>
    <m/>
    <m/>
    <m/>
    <m/>
    <m/>
    <m/>
    <m/>
    <m/>
    <m/>
    <m/>
    <m/>
    <m/>
    <m/>
    <m/>
    <m/>
    <m/>
    <n v="0"/>
    <s v=""/>
    <s v="ZBHT0016"/>
    <s v="B2UVMDPsntS"/>
    <s v="Allocated"/>
    <m/>
    <m/>
    <m/>
    <m/>
    <m/>
    <m/>
    <m/>
    <m/>
    <n v="4105"/>
    <n v="8140"/>
    <s v="Allocated"/>
  </r>
  <r>
    <n v="464767626"/>
    <s v="PRASHANT KATTYA DEVENOOR"/>
    <m/>
    <m/>
    <m/>
    <m/>
    <m/>
    <m/>
    <n v="5260"/>
    <n v="5217"/>
    <n v="5361"/>
    <n v="10477"/>
    <x v="1"/>
    <x v="0"/>
    <s v="UNPAID"/>
    <s v="PARMESHWAR KOTULE"/>
    <n v="82285"/>
    <n v="144"/>
    <n v="0"/>
    <n v="0"/>
    <s v="-"/>
    <n v="0.40900573110054028"/>
    <n v="7.2082854090249407E-3"/>
    <s v="FLOW"/>
    <s v="-"/>
    <s v="-"/>
    <s v="-"/>
    <m/>
    <m/>
    <m/>
    <m/>
    <s v="-"/>
    <m/>
    <s v="DEHU ROAD"/>
    <m/>
    <m/>
    <m/>
    <n v="5361"/>
    <n v="82285"/>
    <n v="27"/>
    <s v="-"/>
    <s v="FLOW"/>
    <m/>
    <m/>
    <m/>
    <m/>
    <s v="REGULAR"/>
    <m/>
    <s v="ELTHOR BRAVO 42X2"/>
    <d v="2024-11-25T00:00:00"/>
    <n v="36"/>
    <s v="02.08.26"/>
    <s v="-"/>
    <m/>
    <m/>
    <m/>
    <m/>
    <m/>
    <m/>
    <m/>
    <m/>
    <m/>
    <m/>
    <n v="1"/>
    <m/>
    <m/>
    <m/>
    <m/>
    <m/>
    <m/>
    <m/>
    <m/>
    <m/>
    <m/>
    <m/>
    <m/>
    <m/>
    <m/>
    <m/>
    <m/>
    <m/>
    <m/>
    <m/>
    <m/>
    <m/>
    <m/>
    <m/>
    <m/>
    <m/>
    <m/>
    <m/>
    <m/>
    <m/>
    <m/>
    <m/>
    <m/>
    <m/>
    <m/>
    <m/>
    <m/>
    <m/>
    <m/>
    <m/>
    <m/>
    <m/>
    <m/>
    <m/>
    <m/>
    <m/>
    <m/>
    <m/>
    <m/>
    <m/>
    <m/>
    <m/>
    <m/>
    <m/>
    <m/>
    <m/>
    <m/>
    <m/>
    <m/>
    <m/>
    <m/>
    <m/>
    <m/>
    <m/>
    <m/>
    <m/>
    <m/>
    <m/>
    <m/>
    <m/>
    <m/>
    <m/>
    <m/>
    <m/>
    <m/>
    <m/>
    <m/>
    <m/>
    <m/>
    <m/>
    <m/>
    <m/>
    <m/>
    <m/>
    <n v="1"/>
    <n v="1"/>
    <s v="DUWT0027"/>
    <s v="GPesb3v9vOc"/>
    <s v="Allocated"/>
    <m/>
    <m/>
    <m/>
    <m/>
    <m/>
    <m/>
    <m/>
    <m/>
    <n v="5361"/>
    <n v="10477"/>
    <s v="Allocated"/>
  </r>
  <r>
    <n v="464789548"/>
    <s v="DATTATRAY BALASO MARGAJE"/>
    <m/>
    <m/>
    <m/>
    <m/>
    <m/>
    <m/>
    <n v="4091"/>
    <n v="3746"/>
    <n v="3807"/>
    <n v="7837"/>
    <x v="1"/>
    <x v="0"/>
    <s v="UNPAID"/>
    <s v="NITIN KADAM"/>
    <n v="82143"/>
    <n v="61"/>
    <n v="0"/>
    <n v="2260"/>
    <s v="-"/>
    <n v="5.8655731706742334E-2"/>
    <n v="7.1958460029596617E-3"/>
    <s v="FLOW"/>
    <s v="-"/>
    <s v="-"/>
    <s v="-"/>
    <m/>
    <m/>
    <m/>
    <m/>
    <s v="-"/>
    <m/>
    <s v="CHINCHWAD"/>
    <m/>
    <m/>
    <m/>
    <n v="6067"/>
    <n v="82143"/>
    <n v="27"/>
    <s v="-"/>
    <s v="FLOW"/>
    <m/>
    <m/>
    <m/>
    <m/>
    <s v="NPA"/>
    <s v="MH14MA5934"/>
    <s v="BAJAJ FREEDOM 125 NG04 DISC LED"/>
    <d v="2024-11-27T00:00:00"/>
    <n v="42"/>
    <s v="02.08.26"/>
    <s v="-"/>
    <m/>
    <m/>
    <m/>
    <m/>
    <m/>
    <m/>
    <m/>
    <m/>
    <m/>
    <m/>
    <m/>
    <m/>
    <m/>
    <m/>
    <m/>
    <m/>
    <m/>
    <m/>
    <m/>
    <m/>
    <m/>
    <m/>
    <m/>
    <m/>
    <m/>
    <m/>
    <m/>
    <m/>
    <m/>
    <m/>
    <m/>
    <m/>
    <m/>
    <m/>
    <m/>
    <m/>
    <m/>
    <m/>
    <m/>
    <m/>
    <m/>
    <m/>
    <m/>
    <m/>
    <m/>
    <m/>
    <m/>
    <m/>
    <m/>
    <m/>
    <m/>
    <m/>
    <m/>
    <m/>
    <m/>
    <m/>
    <m/>
    <m/>
    <m/>
    <m/>
    <m/>
    <m/>
    <m/>
    <m/>
    <m/>
    <m/>
    <m/>
    <m/>
    <m/>
    <m/>
    <m/>
    <m/>
    <m/>
    <m/>
    <m/>
    <m/>
    <m/>
    <m/>
    <m/>
    <m/>
    <m/>
    <m/>
    <m/>
    <m/>
    <m/>
    <m/>
    <m/>
    <m/>
    <m/>
    <m/>
    <m/>
    <m/>
    <m/>
    <m/>
    <n v="0"/>
    <s v=""/>
    <s v="ZBHT0011"/>
    <s v="GopkOEzjt6v1"/>
    <s v="Allocated"/>
    <m/>
    <m/>
    <m/>
    <m/>
    <m/>
    <m/>
    <m/>
    <m/>
    <n v="3807"/>
    <n v="7837"/>
    <s v="Allocated"/>
  </r>
  <r>
    <n v="467739627"/>
    <s v="SHITAL SANJAY CHAVHAN"/>
    <m/>
    <m/>
    <m/>
    <m/>
    <m/>
    <m/>
    <n v="3242"/>
    <n v="12968"/>
    <n v="3622"/>
    <n v="16210"/>
    <x v="3"/>
    <x v="0"/>
    <s v="UNPAID"/>
    <s v="AMOL DHUMAL"/>
    <n v="81582"/>
    <n v="380"/>
    <n v="0"/>
    <n v="1800"/>
    <s v="-"/>
    <n v="0.18655035978206386"/>
    <n v="3.1250587633970629E-2"/>
    <s v="FLOW"/>
    <s v="-"/>
    <s v="-"/>
    <s v="-"/>
    <m/>
    <m/>
    <m/>
    <m/>
    <s v="-"/>
    <m/>
    <s v="ALEGAON PAGA"/>
    <m/>
    <m/>
    <m/>
    <n v="15148"/>
    <n v="81582"/>
    <n v="113"/>
    <s v="-"/>
    <s v="FLOW"/>
    <m/>
    <m/>
    <m/>
    <m/>
    <s v="NPA"/>
    <s v="MH12ZH0258"/>
    <s v="HF DELUXE DRS C I3S FI"/>
    <d v="2026-02-09T00:00:00"/>
    <n v="36"/>
    <s v="02.08.26"/>
    <s v="-"/>
    <m/>
    <m/>
    <m/>
    <m/>
    <m/>
    <m/>
    <m/>
    <m/>
    <m/>
    <m/>
    <m/>
    <m/>
    <m/>
    <m/>
    <m/>
    <m/>
    <m/>
    <m/>
    <m/>
    <m/>
    <m/>
    <m/>
    <m/>
    <m/>
    <m/>
    <m/>
    <m/>
    <m/>
    <m/>
    <m/>
    <m/>
    <m/>
    <m/>
    <m/>
    <m/>
    <m/>
    <m/>
    <m/>
    <m/>
    <m/>
    <m/>
    <m/>
    <m/>
    <m/>
    <m/>
    <m/>
    <m/>
    <m/>
    <m/>
    <m/>
    <m/>
    <m/>
    <m/>
    <m/>
    <m/>
    <m/>
    <m/>
    <m/>
    <m/>
    <m/>
    <m/>
    <m/>
    <m/>
    <m/>
    <m/>
    <m/>
    <m/>
    <m/>
    <m/>
    <m/>
    <m/>
    <m/>
    <m/>
    <m/>
    <m/>
    <m/>
    <m/>
    <m/>
    <m/>
    <m/>
    <m/>
    <m/>
    <m/>
    <m/>
    <m/>
    <m/>
    <m/>
    <m/>
    <m/>
    <m/>
    <m/>
    <m/>
    <m/>
    <m/>
    <n v="0"/>
    <s v=""/>
    <s v="ZBHT0024"/>
    <s v="GPUhHz-NRSm"/>
    <s v="Allocated"/>
    <m/>
    <m/>
    <m/>
    <m/>
    <m/>
    <m/>
    <m/>
    <m/>
    <n v="3622"/>
    <n v="16210"/>
    <s v="Allocated"/>
  </r>
  <r>
    <n v="465651090"/>
    <s v="SUMIT VILAS PATOLE"/>
    <m/>
    <m/>
    <m/>
    <m/>
    <m/>
    <m/>
    <n v="4600"/>
    <n v="4314"/>
    <n v="4389"/>
    <n v="8914"/>
    <x v="1"/>
    <x v="0"/>
    <s v="UNPAID"/>
    <s v="VIKRAM GAIKWAD"/>
    <n v="81291"/>
    <n v="75"/>
    <n v="0"/>
    <n v="4375"/>
    <s v="-"/>
    <n v="7.6634381542836721E-2"/>
    <n v="7.1212095665679834E-3"/>
    <s v="FLOW"/>
    <s v="-"/>
    <s v="-"/>
    <s v="-"/>
    <m/>
    <m/>
    <m/>
    <m/>
    <s v="-"/>
    <m/>
    <s v="YERWADA"/>
    <m/>
    <m/>
    <m/>
    <n v="8764"/>
    <n v="81291"/>
    <n v="27"/>
    <s v="-"/>
    <s v="FLOW"/>
    <m/>
    <m/>
    <m/>
    <m/>
    <s v="REGULAR"/>
    <m/>
    <s v="XTREME 160R 4V CONNECTED 2"/>
    <d v="2025-03-06T00:00:00"/>
    <n v="36"/>
    <s v="02.08.26"/>
    <s v="-"/>
    <m/>
    <m/>
    <m/>
    <m/>
    <m/>
    <m/>
    <m/>
    <m/>
    <m/>
    <m/>
    <n v="1"/>
    <m/>
    <m/>
    <m/>
    <m/>
    <m/>
    <m/>
    <m/>
    <m/>
    <m/>
    <m/>
    <m/>
    <m/>
    <m/>
    <m/>
    <m/>
    <m/>
    <m/>
    <m/>
    <m/>
    <m/>
    <m/>
    <m/>
    <m/>
    <m/>
    <m/>
    <m/>
    <m/>
    <m/>
    <m/>
    <m/>
    <m/>
    <m/>
    <m/>
    <m/>
    <m/>
    <m/>
    <m/>
    <m/>
    <m/>
    <m/>
    <m/>
    <m/>
    <m/>
    <m/>
    <m/>
    <m/>
    <m/>
    <m/>
    <m/>
    <m/>
    <m/>
    <m/>
    <m/>
    <m/>
    <m/>
    <m/>
    <m/>
    <m/>
    <m/>
    <m/>
    <m/>
    <m/>
    <m/>
    <m/>
    <m/>
    <m/>
    <m/>
    <m/>
    <m/>
    <m/>
    <m/>
    <m/>
    <m/>
    <m/>
    <m/>
    <m/>
    <m/>
    <m/>
    <m/>
    <m/>
    <m/>
    <m/>
    <m/>
    <n v="1"/>
    <n v="1"/>
    <s v="ZBHT0012"/>
    <s v="BPhdR3SDN37"/>
    <s v="Allocated"/>
    <m/>
    <m/>
    <m/>
    <m/>
    <m/>
    <m/>
    <m/>
    <m/>
    <n v="4389"/>
    <n v="8914"/>
    <s v="Allocated"/>
  </r>
  <r>
    <n v="465789678"/>
    <s v="PRAMOD SHIVAJI KAKADE"/>
    <m/>
    <m/>
    <m/>
    <m/>
    <m/>
    <m/>
    <n v="4317"/>
    <n v="7124.75"/>
    <n v="3202.75"/>
    <n v="11441.75"/>
    <x v="0"/>
    <x v="0"/>
    <s v="UNPAID"/>
    <s v="PARMESHWAR KOTULE"/>
    <n v="81088.75"/>
    <n v="395"/>
    <n v="0"/>
    <n v="3600"/>
    <s v="-"/>
    <n v="0.20662938123981173"/>
    <n v="2.1742415856827169E-2"/>
    <s v="FLOW"/>
    <s v="-"/>
    <s v="-"/>
    <s v="-"/>
    <m/>
    <m/>
    <m/>
    <m/>
    <s v="-"/>
    <m/>
    <s v="TALEGAON DABADE"/>
    <m/>
    <m/>
    <m/>
    <n v="11119.75"/>
    <n v="81088.75"/>
    <n v="57"/>
    <s v="-"/>
    <s v="FLOW"/>
    <m/>
    <m/>
    <m/>
    <m/>
    <s v="REGULAR"/>
    <s v="MH14MG5320"/>
    <s v="DESTINI 125 FI ZX DSSC DISC"/>
    <d v="2025-03-27T00:00:00"/>
    <n v="36"/>
    <s v="02.08.26"/>
    <s v="-"/>
    <m/>
    <m/>
    <m/>
    <m/>
    <m/>
    <m/>
    <m/>
    <m/>
    <m/>
    <m/>
    <n v="1"/>
    <m/>
    <m/>
    <m/>
    <m/>
    <m/>
    <m/>
    <m/>
    <m/>
    <m/>
    <m/>
    <m/>
    <m/>
    <m/>
    <m/>
    <m/>
    <m/>
    <m/>
    <m/>
    <m/>
    <m/>
    <m/>
    <m/>
    <m/>
    <m/>
    <m/>
    <m/>
    <m/>
    <m/>
    <m/>
    <m/>
    <m/>
    <m/>
    <m/>
    <m/>
    <m/>
    <m/>
    <m/>
    <m/>
    <m/>
    <m/>
    <m/>
    <m/>
    <m/>
    <m/>
    <m/>
    <m/>
    <m/>
    <m/>
    <m/>
    <m/>
    <m/>
    <m/>
    <m/>
    <m/>
    <m/>
    <m/>
    <m/>
    <m/>
    <m/>
    <m/>
    <m/>
    <m/>
    <m/>
    <m/>
    <m/>
    <m/>
    <m/>
    <m/>
    <m/>
    <m/>
    <m/>
    <m/>
    <m/>
    <m/>
    <m/>
    <m/>
    <m/>
    <m/>
    <m/>
    <m/>
    <m/>
    <m/>
    <m/>
    <n v="1"/>
    <n v="1"/>
    <s v="DUWT0027"/>
    <s v="B2yjMhGDNm"/>
    <s v="Allocated"/>
    <m/>
    <m/>
    <m/>
    <m/>
    <m/>
    <m/>
    <m/>
    <m/>
    <n v="3202.75"/>
    <n v="11441.75"/>
    <s v="Allocated"/>
  </r>
  <r>
    <n v="463996767"/>
    <s v="ASHOK YADAV"/>
    <m/>
    <m/>
    <m/>
    <m/>
    <m/>
    <m/>
    <n v="4688"/>
    <n v="28128"/>
    <n v="5770"/>
    <n v="32816"/>
    <x v="5"/>
    <x v="0"/>
    <s v="UNPAID"/>
    <s v="AMOL DHUMAL"/>
    <n v="80652"/>
    <n v="1082"/>
    <n v="0"/>
    <n v="7004"/>
    <s v="-"/>
    <n v="0.41517515324036042"/>
    <n v="3.696064138508752E-2"/>
    <s v="FLOW"/>
    <s v="-"/>
    <s v="-"/>
    <s v="-"/>
    <m/>
    <m/>
    <m/>
    <m/>
    <s v="-"/>
    <m/>
    <s v="SHIRUR"/>
    <m/>
    <m/>
    <m/>
    <n v="36214"/>
    <n v="80652"/>
    <n v="177"/>
    <s v="-"/>
    <s v="FLOW"/>
    <m/>
    <m/>
    <m/>
    <m/>
    <s v="NPA"/>
    <s v="MH12XD9215"/>
    <s v="XTREME 125"/>
    <d v="2024-09-11T00:00:00"/>
    <n v="36"/>
    <s v="02.08.26"/>
    <s v="-"/>
    <m/>
    <m/>
    <m/>
    <m/>
    <m/>
    <m/>
    <m/>
    <m/>
    <m/>
    <m/>
    <n v="1"/>
    <m/>
    <m/>
    <m/>
    <m/>
    <m/>
    <m/>
    <m/>
    <m/>
    <m/>
    <m/>
    <m/>
    <m/>
    <m/>
    <m/>
    <m/>
    <m/>
    <m/>
    <m/>
    <m/>
    <m/>
    <m/>
    <m/>
    <m/>
    <m/>
    <m/>
    <m/>
    <m/>
    <m/>
    <m/>
    <m/>
    <m/>
    <m/>
    <m/>
    <m/>
    <m/>
    <m/>
    <m/>
    <m/>
    <m/>
    <m/>
    <m/>
    <m/>
    <m/>
    <m/>
    <m/>
    <m/>
    <m/>
    <m/>
    <m/>
    <m/>
    <m/>
    <m/>
    <m/>
    <m/>
    <m/>
    <m/>
    <m/>
    <m/>
    <m/>
    <m/>
    <m/>
    <m/>
    <m/>
    <m/>
    <m/>
    <m/>
    <m/>
    <m/>
    <m/>
    <m/>
    <m/>
    <m/>
    <m/>
    <m/>
    <m/>
    <m/>
    <m/>
    <m/>
    <m/>
    <m/>
    <m/>
    <m/>
    <m/>
    <n v="1"/>
    <n v="1"/>
    <s v="ZBHT0024"/>
    <s v="AP2ySr8KpEgz"/>
    <s v="Allocated"/>
    <m/>
    <m/>
    <m/>
    <m/>
    <m/>
    <m/>
    <m/>
    <m/>
    <n v="5770"/>
    <n v="32816"/>
    <s v="Allocated"/>
  </r>
  <r>
    <n v="466873637"/>
    <s v="SANTOSH MOHAN KHOKAR"/>
    <m/>
    <m/>
    <m/>
    <m/>
    <m/>
    <m/>
    <n v="4587"/>
    <n v="9148"/>
    <n v="5036"/>
    <n v="13735"/>
    <x v="0"/>
    <x v="0"/>
    <s v="UNPAID"/>
    <s v="ANWAR SHAIKH"/>
    <n v="80648"/>
    <n v="475"/>
    <n v="0"/>
    <n v="4500"/>
    <s v="-"/>
    <n v="0.38841797025506664"/>
    <n v="2.1624237073840671E-2"/>
    <s v="FLOW"/>
    <s v="-"/>
    <s v="-"/>
    <s v="-"/>
    <m/>
    <m/>
    <m/>
    <m/>
    <s v="-"/>
    <m/>
    <s v="DAPODI"/>
    <m/>
    <m/>
    <m/>
    <n v="14123"/>
    <n v="80648"/>
    <n v="57"/>
    <s v="-"/>
    <s v="FLOW"/>
    <m/>
    <m/>
    <m/>
    <m/>
    <s v="REGULAR"/>
    <s v="MH14MP9385"/>
    <s v="HONDA ACTIVA DLX 2B"/>
    <d v="2025-09-16T00:00:00"/>
    <n v="30"/>
    <s v="02.08.26"/>
    <s v="-"/>
    <m/>
    <m/>
    <m/>
    <m/>
    <m/>
    <m/>
    <m/>
    <n v="1"/>
    <m/>
    <m/>
    <m/>
    <m/>
    <m/>
    <m/>
    <m/>
    <m/>
    <m/>
    <m/>
    <m/>
    <m/>
    <m/>
    <m/>
    <m/>
    <m/>
    <m/>
    <m/>
    <m/>
    <m/>
    <m/>
    <m/>
    <m/>
    <m/>
    <m/>
    <m/>
    <m/>
    <m/>
    <m/>
    <m/>
    <m/>
    <m/>
    <m/>
    <m/>
    <m/>
    <m/>
    <m/>
    <m/>
    <m/>
    <m/>
    <m/>
    <m/>
    <m/>
    <m/>
    <m/>
    <m/>
    <m/>
    <m/>
    <m/>
    <m/>
    <m/>
    <m/>
    <m/>
    <m/>
    <m/>
    <m/>
    <m/>
    <m/>
    <m/>
    <m/>
    <m/>
    <m/>
    <m/>
    <m/>
    <m/>
    <m/>
    <m/>
    <m/>
    <m/>
    <m/>
    <m/>
    <m/>
    <m/>
    <m/>
    <m/>
    <m/>
    <m/>
    <m/>
    <m/>
    <m/>
    <m/>
    <m/>
    <m/>
    <m/>
    <m/>
    <m/>
    <n v="1"/>
    <n v="1"/>
    <s v="ZBHT0009"/>
    <s v="Bo4vjckGRF7"/>
    <s v="Allocated"/>
    <m/>
    <m/>
    <m/>
    <m/>
    <m/>
    <m/>
    <m/>
    <m/>
    <n v="5036"/>
    <n v="13735"/>
    <s v="Allocated"/>
  </r>
  <r>
    <n v="464402919"/>
    <s v="JAGAN RAMESH THARKUDE"/>
    <m/>
    <m/>
    <m/>
    <m/>
    <m/>
    <m/>
    <n v="5104"/>
    <n v="10194"/>
    <n v="5412"/>
    <n v="15298"/>
    <x v="0"/>
    <x v="0"/>
    <s v="UNPAID"/>
    <s v="DATTATRAY BACCHE"/>
    <n v="80289"/>
    <n v="322"/>
    <n v="0"/>
    <n v="4065"/>
    <s v="-"/>
    <n v="0.23385011678088446"/>
    <n v="2.1527978008401866E-2"/>
    <s v="FLOW"/>
    <s v="-"/>
    <s v="-"/>
    <s v="-"/>
    <m/>
    <m/>
    <m/>
    <m/>
    <s v="-"/>
    <m/>
    <s v="RAJGURU NAGAR "/>
    <m/>
    <m/>
    <m/>
    <n v="14581"/>
    <n v="80289"/>
    <n v="57"/>
    <s v="-"/>
    <s v="FLOW"/>
    <m/>
    <m/>
    <m/>
    <m/>
    <s v="REGULAR"/>
    <s v="MH14LW7651"/>
    <s v="BAJAJ PULSAR 220 F UG"/>
    <d v="2024-10-22T00:00:00"/>
    <n v="36"/>
    <s v="02.08.26"/>
    <s v="-"/>
    <m/>
    <m/>
    <m/>
    <m/>
    <m/>
    <m/>
    <m/>
    <m/>
    <m/>
    <m/>
    <m/>
    <m/>
    <m/>
    <m/>
    <m/>
    <m/>
    <m/>
    <m/>
    <m/>
    <m/>
    <m/>
    <m/>
    <m/>
    <m/>
    <m/>
    <m/>
    <m/>
    <m/>
    <m/>
    <m/>
    <m/>
    <m/>
    <m/>
    <m/>
    <m/>
    <m/>
    <m/>
    <m/>
    <m/>
    <m/>
    <m/>
    <m/>
    <m/>
    <m/>
    <m/>
    <m/>
    <m/>
    <m/>
    <m/>
    <m/>
    <m/>
    <m/>
    <m/>
    <m/>
    <m/>
    <m/>
    <m/>
    <m/>
    <m/>
    <m/>
    <m/>
    <m/>
    <m/>
    <m/>
    <m/>
    <m/>
    <m/>
    <m/>
    <m/>
    <m/>
    <m/>
    <m/>
    <m/>
    <m/>
    <m/>
    <m/>
    <m/>
    <m/>
    <m/>
    <m/>
    <m/>
    <m/>
    <m/>
    <m/>
    <m/>
    <m/>
    <m/>
    <m/>
    <m/>
    <m/>
    <m/>
    <m/>
    <m/>
    <m/>
    <n v="0"/>
    <s v=""/>
    <s v="ZBHT0016"/>
    <s v="B6U6KbNjEz"/>
    <s v="Allocated"/>
    <m/>
    <m/>
    <m/>
    <m/>
    <m/>
    <m/>
    <m/>
    <m/>
    <n v="5412"/>
    <n v="15298"/>
    <s v="Allocated"/>
  </r>
  <r>
    <n v="466948686"/>
    <s v="TEJAS SHARAD NALAWADE"/>
    <s v="ONLINE"/>
    <s v="03.08.26"/>
    <n v="3473"/>
    <m/>
    <m/>
    <m/>
    <n v="3470"/>
    <n v="6771.8"/>
    <n v="3530.7999999999993"/>
    <n v="6768.7999999999993"/>
    <x v="0"/>
    <x v="0"/>
    <s v="UNPAID"/>
    <s v="HARIDAS DIVATE"/>
    <n v="80196"/>
    <n v="229"/>
    <n v="0"/>
    <n v="3600"/>
    <s v="-"/>
    <n v="0.16231197537171396"/>
    <n v="2.1503041815962284E-2"/>
    <s v="FLOW"/>
    <s v="-"/>
    <s v="-"/>
    <s v="-"/>
    <m/>
    <m/>
    <m/>
    <m/>
    <s v="-"/>
    <m/>
    <s v="DHOLWAD"/>
    <m/>
    <m/>
    <m/>
    <n v="10600.8"/>
    <n v="80196"/>
    <n v="57"/>
    <s v="-"/>
    <s v="FLOW"/>
    <m/>
    <m/>
    <m/>
    <m/>
    <s v="NPA"/>
    <s v="MH14MR8876"/>
    <s v="HONDA SHINE DISC BSVI"/>
    <d v="2025-09-26T00:00:00"/>
    <n v="36"/>
    <s v="02.08.26"/>
    <s v="-"/>
    <m/>
    <m/>
    <m/>
    <m/>
    <m/>
    <m/>
    <m/>
    <m/>
    <m/>
    <m/>
    <m/>
    <m/>
    <m/>
    <m/>
    <m/>
    <m/>
    <m/>
    <m/>
    <m/>
    <m/>
    <m/>
    <m/>
    <m/>
    <m/>
    <m/>
    <m/>
    <m/>
    <m/>
    <m/>
    <m/>
    <m/>
    <m/>
    <m/>
    <m/>
    <m/>
    <m/>
    <m/>
    <m/>
    <m/>
    <m/>
    <m/>
    <m/>
    <m/>
    <m/>
    <m/>
    <m/>
    <m/>
    <m/>
    <m/>
    <m/>
    <m/>
    <m/>
    <m/>
    <m/>
    <m/>
    <m/>
    <m/>
    <m/>
    <m/>
    <m/>
    <m/>
    <m/>
    <m/>
    <m/>
    <m/>
    <m/>
    <m/>
    <m/>
    <m/>
    <m/>
    <m/>
    <m/>
    <m/>
    <m/>
    <m/>
    <m/>
    <m/>
    <m/>
    <m/>
    <m/>
    <m/>
    <m/>
    <m/>
    <m/>
    <m/>
    <m/>
    <m/>
    <m/>
    <m/>
    <m/>
    <m/>
    <m/>
    <m/>
    <m/>
    <n v="0"/>
    <s v=""/>
    <s v="ZBHT0021"/>
    <s v="B6RGji62GCFc"/>
    <s v="Allocated"/>
    <m/>
    <m/>
    <m/>
    <m/>
    <m/>
    <m/>
    <m/>
    <m/>
    <n v="3530.7999999999993"/>
    <n v="10241.799999999999"/>
    <s v="Allocated"/>
  </r>
  <r>
    <n v="466488961"/>
    <s v="AKSHAY BHARAT SHEJAL"/>
    <m/>
    <m/>
    <m/>
    <m/>
    <m/>
    <m/>
    <n v="5082"/>
    <n v="4344"/>
    <n v="4500"/>
    <n v="9426"/>
    <x v="1"/>
    <x v="0"/>
    <s v="UNPAID"/>
    <s v="DATTATRAY BACCHE"/>
    <n v="79987"/>
    <n v="156"/>
    <n v="0"/>
    <n v="4050"/>
    <s v="-"/>
    <n v="0.14022351755270193"/>
    <n v="7.0069772742502034E-3"/>
    <s v="FLOW"/>
    <s v="-"/>
    <s v="-"/>
    <s v="-"/>
    <m/>
    <m/>
    <m/>
    <m/>
    <s v="-"/>
    <m/>
    <s v="RASE"/>
    <m/>
    <m/>
    <m/>
    <n v="8550"/>
    <n v="79987"/>
    <n v="27"/>
    <s v="-"/>
    <s v="FLOW"/>
    <m/>
    <m/>
    <m/>
    <m/>
    <s v="REGULAR"/>
    <s v="MH14MM8501"/>
    <s v="TVS JUPITER 125 DISC SXC"/>
    <d v="2025-07-10T00:00:00"/>
    <n v="30"/>
    <s v="02.08.26"/>
    <s v="-"/>
    <m/>
    <m/>
    <m/>
    <m/>
    <m/>
    <m/>
    <m/>
    <m/>
    <m/>
    <m/>
    <m/>
    <m/>
    <m/>
    <m/>
    <m/>
    <m/>
    <m/>
    <m/>
    <m/>
    <m/>
    <m/>
    <m/>
    <m/>
    <m/>
    <m/>
    <m/>
    <m/>
    <m/>
    <m/>
    <m/>
    <m/>
    <m/>
    <m/>
    <m/>
    <m/>
    <m/>
    <m/>
    <m/>
    <m/>
    <m/>
    <m/>
    <m/>
    <m/>
    <m/>
    <m/>
    <m/>
    <m/>
    <m/>
    <m/>
    <m/>
    <m/>
    <m/>
    <m/>
    <m/>
    <m/>
    <m/>
    <m/>
    <m/>
    <m/>
    <m/>
    <m/>
    <m/>
    <m/>
    <m/>
    <m/>
    <m/>
    <m/>
    <m/>
    <m/>
    <m/>
    <m/>
    <m/>
    <m/>
    <m/>
    <m/>
    <m/>
    <m/>
    <m/>
    <m/>
    <m/>
    <m/>
    <m/>
    <m/>
    <m/>
    <m/>
    <m/>
    <m/>
    <m/>
    <m/>
    <m/>
    <m/>
    <m/>
    <m/>
    <m/>
    <n v="0"/>
    <s v=""/>
    <s v="ZBHT0016"/>
    <s v="G2GTQFBpMjc"/>
    <s v="Allocated"/>
    <m/>
    <m/>
    <m/>
    <m/>
    <m/>
    <m/>
    <m/>
    <m/>
    <n v="4500"/>
    <n v="9426"/>
    <s v="Allocated"/>
  </r>
  <r>
    <n v="466209921"/>
    <s v="SHANKAR RAMDAS RATHOD"/>
    <m/>
    <m/>
    <m/>
    <m/>
    <m/>
    <m/>
    <n v="4115"/>
    <n v="4113"/>
    <n v="4188"/>
    <n v="8228"/>
    <x v="1"/>
    <x v="0"/>
    <s v="UNPAID"/>
    <s v="KIRAN KHAIRNAR"/>
    <n v="79317"/>
    <n v="75"/>
    <n v="0"/>
    <n v="4398"/>
    <s v="-"/>
    <n v="0.14552554763488926"/>
    <n v="6.9482843019703618E-3"/>
    <s v="FLOW"/>
    <s v="-"/>
    <s v="-"/>
    <s v="-"/>
    <m/>
    <m/>
    <m/>
    <m/>
    <s v="-"/>
    <m/>
    <s v="BHAWANI PETH"/>
    <m/>
    <m/>
    <m/>
    <n v="8586"/>
    <n v="79317"/>
    <n v="27"/>
    <s v="-"/>
    <s v="FLOW"/>
    <m/>
    <m/>
    <m/>
    <m/>
    <s v="REGULAR"/>
    <s v="MH12YE3523"/>
    <s v="HONDA ACTIVA DLX 2B"/>
    <d v="2025-05-27T00:00:00"/>
    <n v="36"/>
    <s v="02.08.26"/>
    <s v="-"/>
    <m/>
    <m/>
    <m/>
    <m/>
    <m/>
    <m/>
    <m/>
    <m/>
    <m/>
    <m/>
    <n v="1"/>
    <m/>
    <m/>
    <m/>
    <m/>
    <m/>
    <m/>
    <m/>
    <m/>
    <m/>
    <m/>
    <m/>
    <m/>
    <m/>
    <m/>
    <m/>
    <m/>
    <m/>
    <m/>
    <m/>
    <m/>
    <m/>
    <m/>
    <m/>
    <m/>
    <m/>
    <m/>
    <m/>
    <m/>
    <m/>
    <m/>
    <m/>
    <m/>
    <m/>
    <m/>
    <m/>
    <m/>
    <m/>
    <m/>
    <m/>
    <m/>
    <m/>
    <m/>
    <m/>
    <m/>
    <m/>
    <m/>
    <m/>
    <m/>
    <m/>
    <m/>
    <m/>
    <m/>
    <m/>
    <m/>
    <m/>
    <m/>
    <m/>
    <m/>
    <m/>
    <m/>
    <m/>
    <m/>
    <m/>
    <m/>
    <m/>
    <m/>
    <m/>
    <m/>
    <m/>
    <m/>
    <m/>
    <m/>
    <m/>
    <m/>
    <m/>
    <m/>
    <m/>
    <m/>
    <m/>
    <m/>
    <m/>
    <m/>
    <m/>
    <n v="1"/>
    <n v="1"/>
    <s v="DUWT0014"/>
    <s v="k6fqacJiv9m"/>
    <s v="Allocated"/>
    <m/>
    <m/>
    <m/>
    <m/>
    <m/>
    <m/>
    <m/>
    <m/>
    <n v="4188"/>
    <n v="8228"/>
    <s v="Allocated"/>
  </r>
  <r>
    <n v="466443893"/>
    <s v="DADABHAU YALAPPA MORE"/>
    <m/>
    <m/>
    <m/>
    <m/>
    <m/>
    <m/>
    <n v="3601"/>
    <n v="17976"/>
    <n v="4376"/>
    <n v="21577"/>
    <x v="4"/>
    <x v="0"/>
    <s v="UNPAID"/>
    <s v="AMOL DHUMAL"/>
    <n v="79096"/>
    <n v="804"/>
    <n v="0"/>
    <n v="5400"/>
    <s v="-"/>
    <n v="0.16896161322709505"/>
    <n v="4.2111675194144244E-2"/>
    <s v="FLOW"/>
    <s v="-"/>
    <s v="-"/>
    <s v="-"/>
    <m/>
    <m/>
    <m/>
    <m/>
    <s v="-"/>
    <m/>
    <s v="SHIRUR"/>
    <m/>
    <m/>
    <m/>
    <n v="24180"/>
    <n v="79096"/>
    <n v="149"/>
    <s v="-"/>
    <s v="FLOW"/>
    <m/>
    <m/>
    <m/>
    <m/>
    <s v="NPA"/>
    <s v="MH12YP0617"/>
    <s v="SPLENDOR PLUS XTEC 2"/>
    <d v="2025-07-02T00:00:00"/>
    <n v="36"/>
    <s v="02.08.26"/>
    <s v="-"/>
    <m/>
    <m/>
    <m/>
    <m/>
    <m/>
    <m/>
    <m/>
    <m/>
    <m/>
    <m/>
    <n v="1"/>
    <m/>
    <m/>
    <m/>
    <m/>
    <m/>
    <m/>
    <m/>
    <m/>
    <m/>
    <m/>
    <m/>
    <m/>
    <m/>
    <m/>
    <m/>
    <m/>
    <m/>
    <m/>
    <m/>
    <m/>
    <m/>
    <m/>
    <m/>
    <m/>
    <m/>
    <m/>
    <m/>
    <m/>
    <m/>
    <m/>
    <m/>
    <m/>
    <m/>
    <m/>
    <m/>
    <m/>
    <m/>
    <m/>
    <m/>
    <m/>
    <m/>
    <m/>
    <m/>
    <m/>
    <m/>
    <m/>
    <m/>
    <m/>
    <m/>
    <m/>
    <m/>
    <m/>
    <m/>
    <m/>
    <m/>
    <m/>
    <m/>
    <m/>
    <m/>
    <m/>
    <m/>
    <m/>
    <m/>
    <m/>
    <m/>
    <m/>
    <m/>
    <m/>
    <m/>
    <m/>
    <m/>
    <m/>
    <m/>
    <m/>
    <m/>
    <m/>
    <m/>
    <m/>
    <m/>
    <m/>
    <m/>
    <m/>
    <m/>
    <n v="1"/>
    <n v="1"/>
    <s v="ZBHT0024"/>
    <s v="Aol15LEsEg7"/>
    <s v="Allocated"/>
    <m/>
    <m/>
    <m/>
    <m/>
    <m/>
    <m/>
    <m/>
    <m/>
    <n v="4376"/>
    <n v="21577"/>
    <s v="Allocated"/>
  </r>
  <r>
    <n v="467134166"/>
    <s v="CHAKRANARAYAN ABHIJIT BHAGCHAND"/>
    <m/>
    <m/>
    <m/>
    <m/>
    <m/>
    <m/>
    <n v="3461"/>
    <n v="13713"/>
    <n v="4317"/>
    <n v="17174"/>
    <x v="3"/>
    <x v="0"/>
    <s v="UNPAID"/>
    <s v="ANWAR SHAIKH"/>
    <n v="78929"/>
    <n v="987"/>
    <n v="0"/>
    <n v="4050"/>
    <s v="-"/>
    <n v="0.22745779139115677"/>
    <n v="3.0234336389910372E-2"/>
    <s v="FLOW"/>
    <s v="-"/>
    <s v="-"/>
    <s v="-"/>
    <m/>
    <m/>
    <m/>
    <m/>
    <s v="-"/>
    <m/>
    <s v="DAPODI"/>
    <m/>
    <m/>
    <m/>
    <n v="18750"/>
    <n v="78929"/>
    <n v="113"/>
    <s v="-"/>
    <s v="FLOW"/>
    <m/>
    <m/>
    <m/>
    <m/>
    <s v="NPA"/>
    <s v="MH14MX0426"/>
    <s v="HONDA ACTIVA STD 2B"/>
    <d v="2025-10-23T00:00:00"/>
    <n v="36"/>
    <s v="02.08.26"/>
    <s v="-"/>
    <m/>
    <m/>
    <m/>
    <m/>
    <m/>
    <m/>
    <m/>
    <n v="1"/>
    <m/>
    <m/>
    <m/>
    <m/>
    <m/>
    <m/>
    <m/>
    <m/>
    <m/>
    <m/>
    <m/>
    <m/>
    <m/>
    <m/>
    <m/>
    <m/>
    <m/>
    <m/>
    <m/>
    <m/>
    <m/>
    <m/>
    <m/>
    <m/>
    <m/>
    <m/>
    <m/>
    <m/>
    <m/>
    <m/>
    <m/>
    <m/>
    <m/>
    <m/>
    <m/>
    <m/>
    <m/>
    <m/>
    <m/>
    <m/>
    <m/>
    <m/>
    <m/>
    <m/>
    <m/>
    <m/>
    <m/>
    <m/>
    <m/>
    <m/>
    <m/>
    <m/>
    <m/>
    <m/>
    <m/>
    <m/>
    <m/>
    <m/>
    <m/>
    <m/>
    <m/>
    <m/>
    <m/>
    <m/>
    <m/>
    <m/>
    <m/>
    <m/>
    <m/>
    <m/>
    <m/>
    <m/>
    <m/>
    <m/>
    <m/>
    <m/>
    <m/>
    <m/>
    <m/>
    <m/>
    <m/>
    <m/>
    <m/>
    <m/>
    <m/>
    <m/>
    <n v="1"/>
    <n v="1"/>
    <s v="ZBHT0009"/>
    <s v="B6ktVYk6Oem"/>
    <s v="Allocated"/>
    <m/>
    <m/>
    <m/>
    <m/>
    <m/>
    <m/>
    <m/>
    <m/>
    <n v="4317"/>
    <n v="17174"/>
    <s v="Allocated"/>
  </r>
  <r>
    <n v="465651022"/>
    <s v="NARAYAN CHANDRAKANT PATIL"/>
    <m/>
    <m/>
    <m/>
    <m/>
    <m/>
    <m/>
    <n v="4575"/>
    <n v="4225"/>
    <n v="4321"/>
    <n v="8800"/>
    <x v="1"/>
    <x v="0"/>
    <s v="UNPAID"/>
    <s v="AMIT GADE"/>
    <n v="78818"/>
    <n v="96"/>
    <n v="0"/>
    <n v="4500"/>
    <s v="-"/>
    <n v="0.17627520635032673"/>
    <n v="6.9045711778395556E-3"/>
    <s v="FLOW"/>
    <s v="-"/>
    <s v="-"/>
    <s v="-"/>
    <m/>
    <m/>
    <m/>
    <m/>
    <s v="-"/>
    <m/>
    <s v="CHAKAN"/>
    <m/>
    <m/>
    <m/>
    <n v="8821"/>
    <n v="78818"/>
    <n v="27"/>
    <s v="-"/>
    <s v="FLOW"/>
    <m/>
    <m/>
    <m/>
    <m/>
    <s v="REGULAR"/>
    <s v="MH14ME9832"/>
    <s v="TVS JUPITER 125 DISC SXC OBDIIA"/>
    <d v="2025-03-06T00:00:00"/>
    <n v="36"/>
    <s v="02.08.26"/>
    <s v="-"/>
    <m/>
    <m/>
    <m/>
    <m/>
    <m/>
    <m/>
    <m/>
    <n v="1"/>
    <m/>
    <m/>
    <m/>
    <m/>
    <m/>
    <m/>
    <m/>
    <m/>
    <m/>
    <m/>
    <m/>
    <m/>
    <m/>
    <m/>
    <m/>
    <m/>
    <m/>
    <m/>
    <m/>
    <m/>
    <m/>
    <m/>
    <m/>
    <m/>
    <m/>
    <m/>
    <m/>
    <m/>
    <m/>
    <m/>
    <m/>
    <m/>
    <m/>
    <m/>
    <m/>
    <m/>
    <m/>
    <m/>
    <m/>
    <m/>
    <m/>
    <m/>
    <m/>
    <m/>
    <m/>
    <m/>
    <m/>
    <m/>
    <m/>
    <m/>
    <m/>
    <m/>
    <m/>
    <m/>
    <m/>
    <m/>
    <m/>
    <m/>
    <m/>
    <m/>
    <m/>
    <m/>
    <m/>
    <m/>
    <m/>
    <m/>
    <m/>
    <m/>
    <m/>
    <m/>
    <m/>
    <m/>
    <m/>
    <m/>
    <m/>
    <m/>
    <m/>
    <m/>
    <m/>
    <m/>
    <m/>
    <m/>
    <m/>
    <m/>
    <m/>
    <m/>
    <n v="1"/>
    <n v="1"/>
    <s v="DUWT0017"/>
    <s v="k6QdMKEdGZm"/>
    <s v="Allocated"/>
    <m/>
    <m/>
    <m/>
    <m/>
    <m/>
    <m/>
    <m/>
    <m/>
    <n v="4321"/>
    <n v="8800"/>
    <s v="Allocated"/>
  </r>
  <r>
    <n v="466014661"/>
    <s v="MANOHAR PRAKASH DESHMUKH"/>
    <m/>
    <m/>
    <m/>
    <m/>
    <m/>
    <m/>
    <n v="4040"/>
    <n v="4040"/>
    <n v="4133"/>
    <n v="8080"/>
    <x v="1"/>
    <x v="0"/>
    <s v="UNPAID"/>
    <s v="HARIDAS DIVATE"/>
    <n v="78456"/>
    <n v="93"/>
    <n v="0"/>
    <n v="4439"/>
    <s v="-"/>
    <n v="0.14590268527442893"/>
    <n v="6.8728594525182081E-3"/>
    <s v="FLOW"/>
    <s v="-"/>
    <s v="-"/>
    <s v="-"/>
    <m/>
    <m/>
    <m/>
    <m/>
    <s v="-"/>
    <m/>
    <s v="JUNNAR"/>
    <m/>
    <m/>
    <m/>
    <n v="8572"/>
    <n v="78456"/>
    <n v="27"/>
    <s v="-"/>
    <s v="FLOW"/>
    <m/>
    <m/>
    <m/>
    <m/>
    <s v="REGULAR"/>
    <s v="MH14MJ4459"/>
    <s v="OLA S1X PLUS GEN 3"/>
    <d v="2025-04-29T00:00:00"/>
    <n v="36"/>
    <s v="02.08.26"/>
    <s v="-"/>
    <m/>
    <m/>
    <m/>
    <m/>
    <m/>
    <m/>
    <m/>
    <m/>
    <m/>
    <m/>
    <m/>
    <m/>
    <m/>
    <n v="1"/>
    <m/>
    <m/>
    <m/>
    <m/>
    <m/>
    <m/>
    <m/>
    <m/>
    <m/>
    <m/>
    <m/>
    <m/>
    <m/>
    <m/>
    <m/>
    <m/>
    <m/>
    <m/>
    <m/>
    <m/>
    <m/>
    <m/>
    <m/>
    <m/>
    <m/>
    <m/>
    <m/>
    <m/>
    <m/>
    <m/>
    <m/>
    <m/>
    <m/>
    <m/>
    <m/>
    <m/>
    <m/>
    <m/>
    <m/>
    <m/>
    <m/>
    <m/>
    <m/>
    <m/>
    <m/>
    <m/>
    <m/>
    <m/>
    <m/>
    <m/>
    <m/>
    <m/>
    <m/>
    <m/>
    <m/>
    <m/>
    <m/>
    <m/>
    <m/>
    <m/>
    <m/>
    <m/>
    <m/>
    <m/>
    <m/>
    <m/>
    <m/>
    <m/>
    <m/>
    <m/>
    <m/>
    <m/>
    <m/>
    <m/>
    <m/>
    <m/>
    <m/>
    <m/>
    <m/>
    <m/>
    <n v="1"/>
    <n v="1"/>
    <s v="ZBHT0021"/>
    <s v="kPM-rdMenLm"/>
    <s v="Allocated"/>
    <m/>
    <m/>
    <m/>
    <m/>
    <m/>
    <m/>
    <m/>
    <m/>
    <n v="4133"/>
    <n v="8080"/>
    <s v="Allocated"/>
  </r>
  <r>
    <n v="465605639"/>
    <s v="MANISHA SUBHASH PAWAR"/>
    <m/>
    <m/>
    <m/>
    <m/>
    <m/>
    <m/>
    <n v="3667"/>
    <n v="3666"/>
    <n v="3731"/>
    <n v="7333"/>
    <x v="1"/>
    <x v="0"/>
    <s v="UNPAID"/>
    <s v="AMOL DHUMAL"/>
    <n v="78250"/>
    <n v="65"/>
    <n v="0"/>
    <n v="3588"/>
    <s v="-"/>
    <n v="6.0729876883659363E-2"/>
    <n v="6.8548135535784361E-3"/>
    <s v="FLOW"/>
    <s v="-"/>
    <s v="-"/>
    <s v="-"/>
    <m/>
    <m/>
    <m/>
    <m/>
    <s v="-"/>
    <m/>
    <s v="RANJAN GAON"/>
    <m/>
    <m/>
    <m/>
    <n v="7319"/>
    <n v="78250"/>
    <n v="27"/>
    <s v="-"/>
    <s v="FLOW"/>
    <m/>
    <m/>
    <m/>
    <m/>
    <s v="NPA"/>
    <s v="MH14ME5312"/>
    <s v="HONDA ACTIVA STD 2B"/>
    <d v="2025-03-01T00:00:00"/>
    <n v="42"/>
    <s v="02.08.26"/>
    <s v="-"/>
    <m/>
    <m/>
    <m/>
    <m/>
    <m/>
    <m/>
    <m/>
    <m/>
    <m/>
    <m/>
    <n v="1"/>
    <m/>
    <m/>
    <m/>
    <m/>
    <m/>
    <m/>
    <m/>
    <m/>
    <m/>
    <m/>
    <m/>
    <m/>
    <m/>
    <m/>
    <m/>
    <m/>
    <m/>
    <m/>
    <m/>
    <m/>
    <m/>
    <m/>
    <m/>
    <m/>
    <m/>
    <m/>
    <m/>
    <m/>
    <m/>
    <m/>
    <m/>
    <m/>
    <m/>
    <m/>
    <m/>
    <m/>
    <m/>
    <m/>
    <m/>
    <m/>
    <m/>
    <m/>
    <m/>
    <m/>
    <m/>
    <m/>
    <m/>
    <m/>
    <m/>
    <m/>
    <m/>
    <m/>
    <m/>
    <m/>
    <m/>
    <m/>
    <m/>
    <m/>
    <m/>
    <m/>
    <m/>
    <m/>
    <m/>
    <m/>
    <m/>
    <m/>
    <m/>
    <m/>
    <m/>
    <m/>
    <m/>
    <m/>
    <m/>
    <m/>
    <m/>
    <m/>
    <m/>
    <m/>
    <m/>
    <m/>
    <m/>
    <m/>
    <m/>
    <n v="1"/>
    <n v="1"/>
    <s v="ZBHT0024"/>
    <s v="BPH7vWNY8b"/>
    <s v="Allocated"/>
    <m/>
    <m/>
    <m/>
    <m/>
    <m/>
    <m/>
    <m/>
    <m/>
    <n v="3731"/>
    <n v="7333"/>
    <s v="Allocated"/>
  </r>
  <r>
    <n v="465197697"/>
    <s v="BHANUDAS SADASHIV KARANDE"/>
    <m/>
    <m/>
    <m/>
    <m/>
    <m/>
    <m/>
    <n v="4725"/>
    <n v="4725"/>
    <n v="4754"/>
    <n v="9450"/>
    <x v="1"/>
    <x v="0"/>
    <s v="UNPAID"/>
    <s v="AMOL DHUMAL"/>
    <n v="77762"/>
    <n v="29"/>
    <n v="0"/>
    <n v="1342.48"/>
    <s v="-"/>
    <n v="6.0351139760090981E-2"/>
    <n v="6.8120640454104328E-3"/>
    <s v="FLOW"/>
    <s v="-"/>
    <s v="-"/>
    <s v="-"/>
    <m/>
    <m/>
    <m/>
    <m/>
    <s v="-"/>
    <m/>
    <s v="SHIRUR"/>
    <m/>
    <m/>
    <m/>
    <n v="6096.48"/>
    <n v="77762"/>
    <n v="27"/>
    <s v="-"/>
    <s v="FLOW"/>
    <m/>
    <m/>
    <m/>
    <m/>
    <s v="REGULAR"/>
    <s v="MH12XS1678"/>
    <s v="OLA S1 PRO"/>
    <d v="2025-01-13T00:00:00"/>
    <n v="36"/>
    <s v="02.08.26"/>
    <s v="-"/>
    <m/>
    <m/>
    <m/>
    <m/>
    <m/>
    <m/>
    <m/>
    <m/>
    <m/>
    <m/>
    <n v="1"/>
    <m/>
    <m/>
    <m/>
    <m/>
    <m/>
    <m/>
    <m/>
    <m/>
    <m/>
    <m/>
    <m/>
    <m/>
    <m/>
    <m/>
    <m/>
    <m/>
    <m/>
    <m/>
    <m/>
    <m/>
    <m/>
    <m/>
    <m/>
    <m/>
    <m/>
    <m/>
    <m/>
    <m/>
    <m/>
    <m/>
    <m/>
    <m/>
    <m/>
    <m/>
    <m/>
    <m/>
    <m/>
    <m/>
    <m/>
    <m/>
    <m/>
    <m/>
    <m/>
    <m/>
    <m/>
    <m/>
    <m/>
    <m/>
    <m/>
    <m/>
    <m/>
    <m/>
    <m/>
    <m/>
    <m/>
    <m/>
    <m/>
    <m/>
    <m/>
    <m/>
    <m/>
    <m/>
    <m/>
    <m/>
    <m/>
    <m/>
    <m/>
    <m/>
    <m/>
    <m/>
    <m/>
    <m/>
    <m/>
    <m/>
    <m/>
    <m/>
    <m/>
    <m/>
    <m/>
    <m/>
    <m/>
    <m/>
    <m/>
    <n v="1"/>
    <n v="1"/>
    <s v="ZBHT0024"/>
    <s v="GoK5eHgq8b"/>
    <s v="Allocated"/>
    <m/>
    <m/>
    <m/>
    <m/>
    <m/>
    <m/>
    <m/>
    <m/>
    <n v="4754"/>
    <n v="9450"/>
    <s v="Allocated"/>
  </r>
  <r>
    <n v="463952496"/>
    <s v="SURAJ BALU GAWARI"/>
    <m/>
    <m/>
    <m/>
    <m/>
    <m/>
    <m/>
    <n v="5489"/>
    <n v="10830"/>
    <n v="5599"/>
    <n v="16319"/>
    <x v="0"/>
    <x v="0"/>
    <s v="UNPAID"/>
    <s v="HARIDAS DIVATE"/>
    <n v="77172"/>
    <n v="258"/>
    <n v="0"/>
    <n v="4440"/>
    <s v="-"/>
    <n v="0.15619157767701519"/>
    <n v="2.069221336502371E-2"/>
    <s v="FLOW"/>
    <s v="-"/>
    <s v="-"/>
    <s v="-"/>
    <m/>
    <m/>
    <m/>
    <m/>
    <s v="-"/>
    <m/>
    <s v="AMBOLI"/>
    <m/>
    <m/>
    <m/>
    <n v="15528"/>
    <n v="77172"/>
    <n v="57"/>
    <s v="-"/>
    <s v="FLOW"/>
    <m/>
    <m/>
    <m/>
    <m/>
    <s v="REGULAR"/>
    <s v="MH14LT8873"/>
    <s v="YAMAHA MT15 CUSTOMIZED COLOR"/>
    <d v="2024-09-05T00:00:00"/>
    <n v="36"/>
    <s v="02.08.26"/>
    <s v="-"/>
    <m/>
    <m/>
    <m/>
    <m/>
    <m/>
    <m/>
    <m/>
    <m/>
    <m/>
    <m/>
    <m/>
    <m/>
    <m/>
    <m/>
    <m/>
    <m/>
    <m/>
    <m/>
    <m/>
    <m/>
    <m/>
    <m/>
    <m/>
    <m/>
    <m/>
    <m/>
    <m/>
    <m/>
    <m/>
    <m/>
    <m/>
    <m/>
    <m/>
    <m/>
    <m/>
    <m/>
    <m/>
    <m/>
    <m/>
    <m/>
    <m/>
    <m/>
    <m/>
    <m/>
    <m/>
    <m/>
    <m/>
    <m/>
    <m/>
    <m/>
    <m/>
    <m/>
    <m/>
    <m/>
    <m/>
    <m/>
    <m/>
    <m/>
    <m/>
    <m/>
    <m/>
    <m/>
    <m/>
    <m/>
    <m/>
    <m/>
    <m/>
    <m/>
    <m/>
    <m/>
    <m/>
    <m/>
    <m/>
    <m/>
    <m/>
    <m/>
    <m/>
    <m/>
    <m/>
    <m/>
    <m/>
    <m/>
    <m/>
    <m/>
    <m/>
    <m/>
    <m/>
    <m/>
    <m/>
    <m/>
    <m/>
    <m/>
    <m/>
    <m/>
    <n v="0"/>
    <s v=""/>
    <s v="ZBHT0021"/>
    <s v="k6WH6TWtSm"/>
    <s v="Allocated"/>
    <m/>
    <m/>
    <m/>
    <m/>
    <m/>
    <m/>
    <m/>
    <m/>
    <n v="5599"/>
    <n v="16319"/>
    <s v="Allocated"/>
  </r>
  <r>
    <n v="463603128"/>
    <s v="NITA JAYSINGH BONWATE"/>
    <m/>
    <m/>
    <m/>
    <m/>
    <m/>
    <m/>
    <n v="5812"/>
    <n v="11241"/>
    <n v="5736"/>
    <n v="17053"/>
    <x v="0"/>
    <x v="0"/>
    <s v="UNPAID"/>
    <s v="HARIDAS DIVATE"/>
    <n v="77060"/>
    <n v="307"/>
    <n v="0"/>
    <n v="3874"/>
    <s v="-"/>
    <n v="0.15596489628091523"/>
    <n v="2.0662182681655615E-2"/>
    <s v="FLOW"/>
    <s v="-"/>
    <s v="-"/>
    <s v="-"/>
    <m/>
    <m/>
    <m/>
    <m/>
    <s v="-"/>
    <m/>
    <s v="JUNNAR"/>
    <m/>
    <m/>
    <m/>
    <n v="15422"/>
    <n v="77060"/>
    <n v="57"/>
    <s v="-"/>
    <s v="FLOW"/>
    <m/>
    <m/>
    <m/>
    <m/>
    <s v="REGULAR"/>
    <s v="MH14LR9442"/>
    <s v="YAMAHA AEROX 155 MOTOGP EDITION"/>
    <d v="2024-07-29T00:00:00"/>
    <n v="36"/>
    <s v="02.08.26"/>
    <s v="-"/>
    <m/>
    <m/>
    <m/>
    <m/>
    <m/>
    <m/>
    <m/>
    <n v="1"/>
    <m/>
    <m/>
    <m/>
    <m/>
    <m/>
    <m/>
    <m/>
    <m/>
    <m/>
    <m/>
    <m/>
    <m/>
    <m/>
    <m/>
    <m/>
    <m/>
    <m/>
    <m/>
    <m/>
    <m/>
    <m/>
    <m/>
    <m/>
    <m/>
    <m/>
    <m/>
    <m/>
    <m/>
    <m/>
    <m/>
    <m/>
    <m/>
    <m/>
    <m/>
    <m/>
    <m/>
    <m/>
    <m/>
    <m/>
    <m/>
    <m/>
    <m/>
    <m/>
    <m/>
    <m/>
    <m/>
    <m/>
    <m/>
    <m/>
    <m/>
    <m/>
    <m/>
    <m/>
    <m/>
    <m/>
    <m/>
    <m/>
    <m/>
    <m/>
    <m/>
    <m/>
    <m/>
    <m/>
    <m/>
    <m/>
    <m/>
    <m/>
    <m/>
    <m/>
    <m/>
    <m/>
    <m/>
    <m/>
    <m/>
    <m/>
    <m/>
    <m/>
    <m/>
    <m/>
    <m/>
    <m/>
    <m/>
    <m/>
    <m/>
    <m/>
    <m/>
    <n v="1"/>
    <n v="1"/>
    <s v="ZBHT0021"/>
    <s v="BP9YOJHbvEc"/>
    <s v="Allocated"/>
    <m/>
    <m/>
    <m/>
    <m/>
    <m/>
    <m/>
    <m/>
    <m/>
    <n v="5736"/>
    <n v="17053"/>
    <s v="Allocated"/>
  </r>
  <r>
    <n v="465143032"/>
    <s v="VISHAL DNYANESHWAR TAMBE"/>
    <m/>
    <m/>
    <m/>
    <m/>
    <m/>
    <m/>
    <n v="4330"/>
    <n v="12821"/>
    <n v="4537"/>
    <n v="17151"/>
    <x v="2"/>
    <x v="0"/>
    <s v="UNPAID"/>
    <s v="HARIDAS DIVATE"/>
    <n v="76514"/>
    <n v="376"/>
    <n v="0"/>
    <n v="6259"/>
    <s v="-"/>
    <n v="0.44102067518574234"/>
    <n v="2.1695808091937559E-2"/>
    <s v="FLOW"/>
    <s v="-"/>
    <s v="-"/>
    <s v="-"/>
    <m/>
    <m/>
    <m/>
    <m/>
    <s v="-"/>
    <m/>
    <s v="OTUR"/>
    <m/>
    <m/>
    <m/>
    <n v="19456"/>
    <n v="76514"/>
    <n v="88"/>
    <s v="-"/>
    <s v="FLOW"/>
    <m/>
    <m/>
    <m/>
    <m/>
    <s v="REGULAR"/>
    <s v="MH14MB7155"/>
    <s v="HONDA UNICORN 160 BS6"/>
    <d v="2025-01-06T00:00:00"/>
    <n v="36"/>
    <s v="02.08.26"/>
    <s v="-"/>
    <m/>
    <n v="1"/>
    <m/>
    <m/>
    <m/>
    <m/>
    <m/>
    <m/>
    <m/>
    <m/>
    <n v="1"/>
    <m/>
    <m/>
    <m/>
    <m/>
    <m/>
    <m/>
    <m/>
    <m/>
    <m/>
    <m/>
    <m/>
    <m/>
    <m/>
    <m/>
    <m/>
    <m/>
    <m/>
    <m/>
    <m/>
    <m/>
    <m/>
    <m/>
    <m/>
    <m/>
    <m/>
    <m/>
    <m/>
    <m/>
    <m/>
    <m/>
    <m/>
    <m/>
    <m/>
    <m/>
    <m/>
    <m/>
    <m/>
    <m/>
    <m/>
    <m/>
    <m/>
    <m/>
    <m/>
    <m/>
    <m/>
    <m/>
    <m/>
    <m/>
    <m/>
    <m/>
    <m/>
    <m/>
    <m/>
    <m/>
    <m/>
    <m/>
    <m/>
    <m/>
    <m/>
    <m/>
    <m/>
    <m/>
    <m/>
    <m/>
    <m/>
    <m/>
    <m/>
    <m/>
    <m/>
    <m/>
    <m/>
    <m/>
    <m/>
    <m/>
    <m/>
    <m/>
    <m/>
    <m/>
    <m/>
    <m/>
    <m/>
    <m/>
    <m/>
    <n v="2"/>
    <n v="1"/>
    <s v="ZBHT0021"/>
    <s v="A2DBmVWDIrR7"/>
    <s v="Allocated"/>
    <m/>
    <m/>
    <m/>
    <m/>
    <m/>
    <m/>
    <m/>
    <m/>
    <n v="4537"/>
    <n v="17151"/>
    <s v="Allocated"/>
  </r>
  <r>
    <n v="466116116"/>
    <s v="SHWETA VINAYAK LANDGE"/>
    <m/>
    <m/>
    <m/>
    <m/>
    <m/>
    <m/>
    <n v="3988"/>
    <n v="3267"/>
    <n v="3384"/>
    <n v="7255"/>
    <x v="1"/>
    <x v="0"/>
    <s v="UNPAID"/>
    <s v="TANAJI SURVASE"/>
    <n v="76138"/>
    <n v="117"/>
    <n v="0"/>
    <n v="4938"/>
    <s v="-"/>
    <n v="0.15212020457128628"/>
    <n v="6.6697992887201915E-3"/>
    <s v="FLOW"/>
    <s v="-"/>
    <s v="-"/>
    <s v="-"/>
    <m/>
    <m/>
    <m/>
    <m/>
    <s v="-"/>
    <m/>
    <s v="HINJEWADI"/>
    <m/>
    <m/>
    <m/>
    <n v="8322"/>
    <n v="76138"/>
    <n v="27"/>
    <s v="-"/>
    <s v="FLOW"/>
    <m/>
    <m/>
    <m/>
    <m/>
    <s v="REGULAR"/>
    <s v="MH14MK5294"/>
    <s v="TVS RAIDER DISC CONNECTED"/>
    <d v="2025-05-13T00:00:00"/>
    <n v="36"/>
    <s v="02.08.26"/>
    <s v="-"/>
    <m/>
    <m/>
    <m/>
    <m/>
    <m/>
    <m/>
    <m/>
    <m/>
    <m/>
    <m/>
    <m/>
    <m/>
    <m/>
    <m/>
    <m/>
    <m/>
    <m/>
    <m/>
    <m/>
    <m/>
    <m/>
    <m/>
    <m/>
    <m/>
    <m/>
    <m/>
    <m/>
    <m/>
    <m/>
    <m/>
    <m/>
    <m/>
    <m/>
    <m/>
    <m/>
    <m/>
    <m/>
    <m/>
    <m/>
    <m/>
    <m/>
    <m/>
    <m/>
    <m/>
    <m/>
    <m/>
    <m/>
    <m/>
    <m/>
    <m/>
    <m/>
    <m/>
    <m/>
    <m/>
    <m/>
    <m/>
    <m/>
    <m/>
    <m/>
    <m/>
    <m/>
    <m/>
    <m/>
    <m/>
    <m/>
    <m/>
    <m/>
    <m/>
    <m/>
    <m/>
    <m/>
    <m/>
    <m/>
    <m/>
    <m/>
    <m/>
    <m/>
    <m/>
    <m/>
    <m/>
    <m/>
    <m/>
    <m/>
    <m/>
    <m/>
    <m/>
    <m/>
    <m/>
    <m/>
    <m/>
    <m/>
    <m/>
    <m/>
    <m/>
    <n v="0"/>
    <s v=""/>
    <s v="DUWT0030"/>
    <s v="G6cWOUee25z"/>
    <s v="Allocated"/>
    <m/>
    <m/>
    <m/>
    <m/>
    <m/>
    <m/>
    <m/>
    <m/>
    <n v="3384"/>
    <n v="7255"/>
    <s v="Allocated"/>
  </r>
  <r>
    <n v="466372391"/>
    <s v="PALLAVI MACHHINDRA GOPHANE"/>
    <m/>
    <m/>
    <m/>
    <m/>
    <m/>
    <m/>
    <n v="3723"/>
    <n v="3257"/>
    <n v="3372"/>
    <n v="6980"/>
    <x v="1"/>
    <x v="0"/>
    <s v="UNPAID"/>
    <s v="HARIDAS DIVATE"/>
    <n v="76110"/>
    <n v="115"/>
    <n v="0"/>
    <n v="4498"/>
    <s v="-"/>
    <n v="0.14153988702249395"/>
    <n v="6.6673464480876011E-3"/>
    <s v="FLOW"/>
    <s v="-"/>
    <s v="-"/>
    <s v="-"/>
    <m/>
    <m/>
    <m/>
    <m/>
    <s v="-"/>
    <m/>
    <s v="JUNNAR"/>
    <m/>
    <m/>
    <m/>
    <n v="7870"/>
    <n v="76110"/>
    <n v="27"/>
    <s v="-"/>
    <s v="FLOW"/>
    <m/>
    <m/>
    <m/>
    <m/>
    <s v="REGULAR"/>
    <s v="MH14MM5925"/>
    <s v="TVS JUPITER 110 DRUM SMW OBDIIA"/>
    <d v="2025-06-21T00:00:00"/>
    <n v="36"/>
    <s v="02.08.26"/>
    <s v="-"/>
    <m/>
    <m/>
    <m/>
    <m/>
    <m/>
    <m/>
    <m/>
    <n v="1"/>
    <m/>
    <m/>
    <m/>
    <m/>
    <m/>
    <m/>
    <m/>
    <m/>
    <m/>
    <m/>
    <m/>
    <m/>
    <m/>
    <m/>
    <m/>
    <m/>
    <m/>
    <m/>
    <m/>
    <m/>
    <m/>
    <m/>
    <m/>
    <m/>
    <m/>
    <m/>
    <m/>
    <m/>
    <m/>
    <m/>
    <m/>
    <m/>
    <m/>
    <m/>
    <m/>
    <m/>
    <m/>
    <m/>
    <m/>
    <m/>
    <m/>
    <m/>
    <m/>
    <m/>
    <m/>
    <m/>
    <m/>
    <m/>
    <m/>
    <m/>
    <m/>
    <m/>
    <m/>
    <m/>
    <m/>
    <m/>
    <m/>
    <m/>
    <m/>
    <m/>
    <m/>
    <m/>
    <m/>
    <m/>
    <m/>
    <m/>
    <m/>
    <m/>
    <m/>
    <m/>
    <m/>
    <m/>
    <m/>
    <m/>
    <m/>
    <m/>
    <m/>
    <m/>
    <m/>
    <m/>
    <m/>
    <m/>
    <m/>
    <m/>
    <m/>
    <m/>
    <n v="1"/>
    <n v="1"/>
    <s v="ZBHT0021"/>
    <s v="A6ppDss3SDz"/>
    <s v="Allocated"/>
    <m/>
    <m/>
    <m/>
    <m/>
    <m/>
    <m/>
    <m/>
    <m/>
    <n v="3372"/>
    <n v="6980"/>
    <s v="Allocated"/>
  </r>
  <r>
    <n v="467505394"/>
    <s v="DATTATRAY JESWANT MORE"/>
    <m/>
    <m/>
    <m/>
    <m/>
    <m/>
    <m/>
    <n v="11476"/>
    <n v="11026"/>
    <n v="11184"/>
    <n v="22502"/>
    <x v="1"/>
    <x v="0"/>
    <s v="UNPAID"/>
    <s v="SUNNY SHINDE"/>
    <n v="76090"/>
    <n v="158"/>
    <n v="0"/>
    <n v="900"/>
    <s v="-"/>
    <n v="9.4133120190909733E-2"/>
    <n v="6.6655944190643227E-3"/>
    <s v="FLOW"/>
    <s v="-"/>
    <s v="-"/>
    <s v="-"/>
    <m/>
    <m/>
    <m/>
    <m/>
    <s v="-"/>
    <m/>
    <s v="AUNDH"/>
    <m/>
    <m/>
    <m/>
    <n v="12084"/>
    <n v="76090"/>
    <n v="27"/>
    <s v="-"/>
    <s v="FLOW"/>
    <m/>
    <m/>
    <m/>
    <m/>
    <s v="REGULAR"/>
    <s v="MH12YZ8545"/>
    <s v="JAWA 42 BOBBER BLACK MIRROR"/>
    <d v="2025-12-29T00:00:00"/>
    <n v="12"/>
    <s v="02.08.26"/>
    <s v="-"/>
    <m/>
    <m/>
    <m/>
    <m/>
    <m/>
    <m/>
    <m/>
    <m/>
    <m/>
    <m/>
    <m/>
    <m/>
    <m/>
    <m/>
    <m/>
    <m/>
    <m/>
    <m/>
    <m/>
    <m/>
    <m/>
    <m/>
    <m/>
    <m/>
    <m/>
    <m/>
    <m/>
    <m/>
    <m/>
    <m/>
    <m/>
    <m/>
    <m/>
    <m/>
    <m/>
    <m/>
    <m/>
    <m/>
    <m/>
    <m/>
    <m/>
    <m/>
    <m/>
    <m/>
    <m/>
    <m/>
    <m/>
    <m/>
    <m/>
    <m/>
    <m/>
    <m/>
    <m/>
    <m/>
    <m/>
    <m/>
    <m/>
    <m/>
    <m/>
    <m/>
    <m/>
    <m/>
    <m/>
    <m/>
    <m/>
    <m/>
    <m/>
    <m/>
    <m/>
    <m/>
    <m/>
    <m/>
    <m/>
    <m/>
    <m/>
    <m/>
    <m/>
    <m/>
    <m/>
    <m/>
    <m/>
    <m/>
    <m/>
    <m/>
    <m/>
    <m/>
    <m/>
    <m/>
    <m/>
    <m/>
    <m/>
    <m/>
    <m/>
    <m/>
    <n v="0"/>
    <s v=""/>
    <s v="DUWT0023"/>
    <s v="GoPGh2Pjv689"/>
    <s v="Allocated"/>
    <m/>
    <m/>
    <m/>
    <m/>
    <m/>
    <m/>
    <m/>
    <m/>
    <n v="11184"/>
    <n v="22502"/>
    <s v="Allocated"/>
  </r>
  <r>
    <n v="464930378"/>
    <s v="SARITA SEBASTIAN MARIYAN"/>
    <m/>
    <m/>
    <m/>
    <m/>
    <m/>
    <m/>
    <n v="4169"/>
    <n v="24966"/>
    <n v="5643"/>
    <n v="29135"/>
    <x v="5"/>
    <x v="0"/>
    <s v="UNPAID"/>
    <s v="SUNNY SHINDE"/>
    <n v="75508"/>
    <n v="1522"/>
    <n v="0"/>
    <n v="7200"/>
    <s v="-"/>
    <n v="0.89517486662714874"/>
    <n v="3.4603284601810107E-2"/>
    <s v="FLOW"/>
    <s v="-"/>
    <s v="-"/>
    <s v="-"/>
    <m/>
    <m/>
    <m/>
    <m/>
    <s v="-"/>
    <m/>
    <s v="KHADAKI"/>
    <m/>
    <m/>
    <m/>
    <n v="33688"/>
    <n v="75508"/>
    <n v="177"/>
    <s v="-"/>
    <s v="FLOW"/>
    <m/>
    <m/>
    <m/>
    <m/>
    <s v="NPA"/>
    <s v="MH12XP7219"/>
    <s v="HONDA ACTIVA 125 SMART"/>
    <d v="2024-12-12T00:00:00"/>
    <n v="36"/>
    <s v="03.08.26"/>
    <s v="-"/>
    <m/>
    <m/>
    <m/>
    <m/>
    <m/>
    <m/>
    <m/>
    <m/>
    <m/>
    <m/>
    <n v="1"/>
    <m/>
    <m/>
    <m/>
    <m/>
    <m/>
    <m/>
    <m/>
    <m/>
    <m/>
    <m/>
    <m/>
    <m/>
    <m/>
    <m/>
    <m/>
    <m/>
    <m/>
    <m/>
    <m/>
    <m/>
    <m/>
    <m/>
    <m/>
    <m/>
    <m/>
    <m/>
    <m/>
    <m/>
    <m/>
    <m/>
    <m/>
    <m/>
    <m/>
    <m/>
    <m/>
    <m/>
    <m/>
    <m/>
    <m/>
    <m/>
    <m/>
    <m/>
    <m/>
    <m/>
    <m/>
    <m/>
    <m/>
    <m/>
    <m/>
    <m/>
    <m/>
    <m/>
    <m/>
    <m/>
    <m/>
    <m/>
    <m/>
    <m/>
    <m/>
    <m/>
    <m/>
    <m/>
    <m/>
    <m/>
    <m/>
    <m/>
    <m/>
    <m/>
    <m/>
    <m/>
    <m/>
    <m/>
    <m/>
    <m/>
    <m/>
    <m/>
    <m/>
    <m/>
    <m/>
    <m/>
    <m/>
    <m/>
    <m/>
    <n v="1"/>
    <n v="1"/>
    <s v="DUWT0023"/>
    <s v="BPmkdf2qsOgc"/>
    <s v="Allocated"/>
    <m/>
    <m/>
    <m/>
    <m/>
    <m/>
    <m/>
    <m/>
    <m/>
    <n v="5643"/>
    <n v="29135"/>
    <e v="#N/A"/>
  </r>
  <r>
    <n v="463948980"/>
    <s v="SHITAL BABAN KAMANKAR"/>
    <m/>
    <m/>
    <m/>
    <m/>
    <m/>
    <m/>
    <n v="3381"/>
    <n v="6661.29"/>
    <n v="3471.2900000000009"/>
    <n v="10042.290000000001"/>
    <x v="0"/>
    <x v="0"/>
    <s v="UNPAID"/>
    <s v="VIKRAM GAIKWAD"/>
    <n v="75160"/>
    <n v="191"/>
    <n v="0"/>
    <n v="1800"/>
    <s v="-"/>
    <n v="0.25733594910281138"/>
    <n v="2.0152733588803998E-2"/>
    <s v="FLOW"/>
    <s v="-"/>
    <s v="-"/>
    <s v="-"/>
    <m/>
    <m/>
    <m/>
    <m/>
    <s v="-"/>
    <m/>
    <s v="DHANORI"/>
    <m/>
    <m/>
    <m/>
    <n v="8652.2900000000009"/>
    <n v="75160"/>
    <n v="57"/>
    <s v="-"/>
    <s v="FLOW"/>
    <m/>
    <m/>
    <m/>
    <m/>
    <s v="REGULAR"/>
    <m/>
    <s v="HONDA SP 125 BS VI DISC"/>
    <d v="2024-09-05T00:00:00"/>
    <n v="48"/>
    <s v="03.08.26"/>
    <s v="-"/>
    <m/>
    <m/>
    <m/>
    <m/>
    <m/>
    <m/>
    <m/>
    <m/>
    <m/>
    <m/>
    <m/>
    <m/>
    <m/>
    <m/>
    <m/>
    <m/>
    <m/>
    <m/>
    <m/>
    <m/>
    <m/>
    <m/>
    <m/>
    <m/>
    <m/>
    <m/>
    <m/>
    <m/>
    <m/>
    <m/>
    <m/>
    <m/>
    <m/>
    <m/>
    <m/>
    <m/>
    <m/>
    <m/>
    <m/>
    <m/>
    <m/>
    <m/>
    <m/>
    <m/>
    <m/>
    <m/>
    <m/>
    <m/>
    <m/>
    <m/>
    <m/>
    <m/>
    <m/>
    <m/>
    <m/>
    <m/>
    <m/>
    <m/>
    <m/>
    <m/>
    <m/>
    <m/>
    <m/>
    <m/>
    <m/>
    <m/>
    <m/>
    <m/>
    <m/>
    <m/>
    <m/>
    <m/>
    <m/>
    <m/>
    <m/>
    <m/>
    <m/>
    <m/>
    <m/>
    <m/>
    <m/>
    <m/>
    <m/>
    <m/>
    <m/>
    <m/>
    <m/>
    <m/>
    <m/>
    <m/>
    <m/>
    <m/>
    <m/>
    <m/>
    <n v="0"/>
    <s v=""/>
    <s v="ZBHT0012"/>
    <s v="k6RVUHbqoS"/>
    <s v="Allocated"/>
    <m/>
    <m/>
    <m/>
    <m/>
    <m/>
    <m/>
    <m/>
    <m/>
    <n v="3471.2900000000009"/>
    <n v="10042.290000000001"/>
    <e v="#N/A"/>
  </r>
  <r>
    <n v="467016806"/>
    <s v="GANDHALE SHASHWATI UDAY"/>
    <m/>
    <m/>
    <m/>
    <m/>
    <m/>
    <m/>
    <n v="3450"/>
    <n v="3450"/>
    <n v="3484"/>
    <n v="6900"/>
    <x v="0"/>
    <x v="0"/>
    <s v="UNPAID"/>
    <s v="AMOL DHUMAL"/>
    <n v="74938"/>
    <n v="34"/>
    <n v="0"/>
    <n v="450"/>
    <s v="-"/>
    <n v="0.21269143875662727"/>
    <n v="2.0093208484270809E-2"/>
    <s v="FLOW"/>
    <s v="-"/>
    <s v="-"/>
    <s v="-"/>
    <m/>
    <m/>
    <m/>
    <m/>
    <s v="-"/>
    <m/>
    <s v="SHIRUR"/>
    <m/>
    <m/>
    <m/>
    <n v="3934"/>
    <n v="74938"/>
    <n v="57"/>
    <s v="-"/>
    <s v="FLOW"/>
    <m/>
    <m/>
    <m/>
    <m/>
    <s v="REGULAR"/>
    <m/>
    <s v="ACCESS 125 BT CONNECT ED DISC"/>
    <d v="2025-10-06T00:00:00"/>
    <n v="36"/>
    <s v="02.08.26"/>
    <s v="-"/>
    <m/>
    <m/>
    <m/>
    <m/>
    <m/>
    <m/>
    <m/>
    <m/>
    <m/>
    <m/>
    <n v="1"/>
    <m/>
    <m/>
    <m/>
    <m/>
    <m/>
    <m/>
    <m/>
    <m/>
    <m/>
    <m/>
    <m/>
    <m/>
    <m/>
    <m/>
    <m/>
    <m/>
    <m/>
    <m/>
    <m/>
    <m/>
    <m/>
    <m/>
    <m/>
    <m/>
    <m/>
    <m/>
    <m/>
    <m/>
    <m/>
    <m/>
    <m/>
    <m/>
    <m/>
    <m/>
    <m/>
    <m/>
    <m/>
    <m/>
    <m/>
    <m/>
    <m/>
    <m/>
    <m/>
    <m/>
    <m/>
    <m/>
    <m/>
    <m/>
    <m/>
    <m/>
    <m/>
    <m/>
    <m/>
    <m/>
    <m/>
    <m/>
    <m/>
    <m/>
    <m/>
    <m/>
    <m/>
    <m/>
    <m/>
    <m/>
    <m/>
    <m/>
    <m/>
    <m/>
    <m/>
    <m/>
    <m/>
    <m/>
    <m/>
    <m/>
    <m/>
    <m/>
    <m/>
    <m/>
    <m/>
    <m/>
    <m/>
    <m/>
    <m/>
    <n v="1"/>
    <n v="1"/>
    <s v="ZBHT0024"/>
    <s v="G6L_XL6EIS"/>
    <s v="Allocated"/>
    <m/>
    <m/>
    <m/>
    <m/>
    <m/>
    <m/>
    <m/>
    <m/>
    <n v="3484"/>
    <n v="6900"/>
    <s v="Allocated"/>
  </r>
  <r>
    <n v="457317317"/>
    <s v="SUNNY SURESH MARATHE"/>
    <m/>
    <m/>
    <m/>
    <m/>
    <m/>
    <m/>
    <n v="6685"/>
    <n v="20429"/>
    <n v="972"/>
    <n v="27114"/>
    <x v="3"/>
    <x v="0"/>
    <s v="UNPAID"/>
    <s v="SACHIN INGALE"/>
    <n v="73863"/>
    <n v="598"/>
    <n v="0"/>
    <n v="5857"/>
    <s v="-"/>
    <n v="0.48344940294852889"/>
    <n v="2.8293767674339595E-2"/>
    <s v="FLOW"/>
    <s v="-"/>
    <s v="-"/>
    <s v="-"/>
    <m/>
    <m/>
    <m/>
    <m/>
    <s v="-"/>
    <m/>
    <s v="LONAVLA"/>
    <m/>
    <m/>
    <m/>
    <n v="26884"/>
    <n v="73863"/>
    <n v="118"/>
    <s v="-"/>
    <s v="FLOW"/>
    <m/>
    <m/>
    <m/>
    <m/>
    <s v="NPA"/>
    <s v="MH14KR8364"/>
    <s v="CLASSIC 350 DARK GUNMETAL GREY"/>
    <d v="2023-03-21T00:00:00"/>
    <n v="48"/>
    <s v="02.08.26"/>
    <s v="-"/>
    <m/>
    <m/>
    <m/>
    <m/>
    <m/>
    <m/>
    <m/>
    <m/>
    <m/>
    <m/>
    <m/>
    <m/>
    <m/>
    <m/>
    <m/>
    <m/>
    <m/>
    <m/>
    <m/>
    <m/>
    <m/>
    <m/>
    <m/>
    <m/>
    <m/>
    <m/>
    <m/>
    <m/>
    <m/>
    <m/>
    <m/>
    <m/>
    <m/>
    <m/>
    <m/>
    <m/>
    <m/>
    <m/>
    <m/>
    <m/>
    <m/>
    <m/>
    <m/>
    <m/>
    <m/>
    <m/>
    <m/>
    <m/>
    <m/>
    <m/>
    <m/>
    <m/>
    <m/>
    <m/>
    <m/>
    <m/>
    <m/>
    <m/>
    <m/>
    <m/>
    <m/>
    <m/>
    <m/>
    <m/>
    <m/>
    <m/>
    <m/>
    <m/>
    <m/>
    <m/>
    <m/>
    <m/>
    <m/>
    <m/>
    <m/>
    <m/>
    <m/>
    <m/>
    <m/>
    <m/>
    <m/>
    <m/>
    <m/>
    <m/>
    <m/>
    <m/>
    <m/>
    <m/>
    <m/>
    <m/>
    <m/>
    <m/>
    <m/>
    <m/>
    <n v="0"/>
    <s v=""/>
    <s v="ZBHT0013"/>
    <s v="GoLfE2BLRc"/>
    <s v="Allocated"/>
    <m/>
    <m/>
    <m/>
    <m/>
    <m/>
    <m/>
    <m/>
    <m/>
    <n v="972"/>
    <n v="27114"/>
    <s v="Allocated"/>
  </r>
  <r>
    <n v="467180522"/>
    <s v="MAYUR DIPAK BHOITE"/>
    <m/>
    <m/>
    <m/>
    <m/>
    <m/>
    <m/>
    <n v="2480"/>
    <n v="2480"/>
    <n v="2480"/>
    <n v="4960"/>
    <x v="1"/>
    <x v="0"/>
    <s v="UNPAID"/>
    <s v="MAHESH SHINDE"/>
    <n v="73819"/>
    <n v="0"/>
    <n v="0"/>
    <n v="450"/>
    <s v="-"/>
    <n v="0.13260723511426795"/>
    <n v="6.4666515234710108E-3"/>
    <s v="FLOW"/>
    <s v="-"/>
    <s v="-"/>
    <s v="-"/>
    <m/>
    <m/>
    <m/>
    <m/>
    <s v="-"/>
    <m/>
    <s v="NARAYAN GAON"/>
    <m/>
    <m/>
    <m/>
    <n v="2930"/>
    <n v="73819"/>
    <n v="27"/>
    <s v="-"/>
    <s v="FLOW"/>
    <m/>
    <m/>
    <m/>
    <m/>
    <s v="REGULAR"/>
    <s v="MH14MX2771"/>
    <s v="HONDA ACTIVA DLX 2B"/>
    <d v="2025-10-28T00:00:00"/>
    <n v="48"/>
    <s v="02.08.26"/>
    <s v="-"/>
    <m/>
    <m/>
    <m/>
    <m/>
    <m/>
    <m/>
    <m/>
    <n v="1"/>
    <m/>
    <m/>
    <m/>
    <m/>
    <m/>
    <m/>
    <m/>
    <m/>
    <m/>
    <m/>
    <m/>
    <m/>
    <m/>
    <m/>
    <m/>
    <m/>
    <m/>
    <m/>
    <m/>
    <m/>
    <m/>
    <m/>
    <m/>
    <m/>
    <m/>
    <m/>
    <m/>
    <m/>
    <m/>
    <m/>
    <m/>
    <m/>
    <m/>
    <m/>
    <m/>
    <m/>
    <m/>
    <m/>
    <m/>
    <m/>
    <m/>
    <m/>
    <m/>
    <m/>
    <m/>
    <m/>
    <m/>
    <m/>
    <m/>
    <m/>
    <m/>
    <m/>
    <m/>
    <m/>
    <m/>
    <m/>
    <m/>
    <m/>
    <m/>
    <m/>
    <m/>
    <m/>
    <m/>
    <m/>
    <m/>
    <m/>
    <m/>
    <m/>
    <m/>
    <m/>
    <m/>
    <m/>
    <m/>
    <m/>
    <m/>
    <m/>
    <m/>
    <m/>
    <m/>
    <m/>
    <m/>
    <m/>
    <m/>
    <m/>
    <m/>
    <m/>
    <n v="1"/>
    <n v="1"/>
    <s v="DUWT0015"/>
    <s v="GoGEnK4dQI9"/>
    <s v="Allocated"/>
    <m/>
    <m/>
    <m/>
    <m/>
    <m/>
    <m/>
    <m/>
    <m/>
    <n v="2480"/>
    <n v="4960"/>
    <s v="Allocated"/>
  </r>
  <r>
    <n v="466301939"/>
    <s v="ANNA TATYA FULMALI"/>
    <m/>
    <m/>
    <m/>
    <m/>
    <m/>
    <m/>
    <n v="3382"/>
    <n v="11949"/>
    <n v="2114"/>
    <n v="15331"/>
    <x v="3"/>
    <x v="0"/>
    <s v="UNPAID"/>
    <s v="HARIDAS DIVATE"/>
    <n v="73439"/>
    <n v="311"/>
    <n v="0"/>
    <n v="3600"/>
    <s v="-"/>
    <n v="0.71446360991934932"/>
    <n v="2.8131351342835051E-2"/>
    <s v="FLOW"/>
    <s v="-"/>
    <s v="-"/>
    <s v="-"/>
    <m/>
    <m/>
    <m/>
    <m/>
    <s v="-"/>
    <m/>
    <s v="JUNNAR"/>
    <m/>
    <m/>
    <m/>
    <n v="15860"/>
    <n v="73439"/>
    <n v="118"/>
    <s v="-"/>
    <s v="FLOW"/>
    <m/>
    <m/>
    <m/>
    <m/>
    <s v="NPA"/>
    <s v="MH14MM0907"/>
    <s v="TVS RAIDER SMARTXONNECT"/>
    <d v="2025-06-10T00:00:00"/>
    <n v="36"/>
    <s v="02.08.26"/>
    <s v="-"/>
    <m/>
    <m/>
    <m/>
    <m/>
    <m/>
    <m/>
    <m/>
    <m/>
    <m/>
    <m/>
    <n v="1"/>
    <m/>
    <m/>
    <m/>
    <m/>
    <m/>
    <m/>
    <m/>
    <m/>
    <m/>
    <m/>
    <m/>
    <m/>
    <m/>
    <m/>
    <m/>
    <m/>
    <m/>
    <m/>
    <m/>
    <m/>
    <m/>
    <m/>
    <m/>
    <m/>
    <m/>
    <m/>
    <m/>
    <m/>
    <m/>
    <m/>
    <m/>
    <m/>
    <m/>
    <m/>
    <m/>
    <m/>
    <m/>
    <m/>
    <m/>
    <m/>
    <m/>
    <m/>
    <m/>
    <m/>
    <m/>
    <m/>
    <m/>
    <m/>
    <m/>
    <m/>
    <m/>
    <m/>
    <m/>
    <m/>
    <m/>
    <m/>
    <m/>
    <m/>
    <m/>
    <m/>
    <m/>
    <m/>
    <m/>
    <m/>
    <m/>
    <m/>
    <m/>
    <m/>
    <m/>
    <m/>
    <m/>
    <m/>
    <m/>
    <m/>
    <m/>
    <m/>
    <m/>
    <m/>
    <m/>
    <m/>
    <m/>
    <m/>
    <m/>
    <n v="1"/>
    <n v="1"/>
    <s v="ZBHT0021"/>
    <s v="G2_cyiSGjc"/>
    <s v="Allocated"/>
    <m/>
    <m/>
    <m/>
    <m/>
    <m/>
    <m/>
    <m/>
    <m/>
    <n v="2114"/>
    <n v="15331"/>
    <s v="Allocated"/>
  </r>
  <r>
    <n v="465510482"/>
    <s v="SACHIN RATNAKAR SHINDE"/>
    <m/>
    <m/>
    <m/>
    <m/>
    <m/>
    <m/>
    <n v="3655"/>
    <n v="21930"/>
    <n v="4651"/>
    <n v="25585"/>
    <x v="5"/>
    <x v="0"/>
    <s v="UNPAID"/>
    <s v="HARIDAS DIVATE"/>
    <n v="73394"/>
    <n v="996"/>
    <n v="0"/>
    <n v="2700"/>
    <s v="-"/>
    <n v="0.34895187018309587"/>
    <n v="3.3634495286131945E-2"/>
    <s v="FLOW"/>
    <s v="-"/>
    <s v="-"/>
    <s v="-"/>
    <m/>
    <m/>
    <m/>
    <m/>
    <s v="-"/>
    <m/>
    <s v="JUNNAR"/>
    <m/>
    <m/>
    <m/>
    <n v="25626"/>
    <n v="73394"/>
    <n v="177"/>
    <s v="-"/>
    <s v="FLOW"/>
    <m/>
    <m/>
    <m/>
    <m/>
    <s v="NPA"/>
    <s v="MH14ME3275"/>
    <s v="SPLENDOR PLUS I3S BS6 FI DRUM SELF"/>
    <d v="2025-02-15T00:00:00"/>
    <n v="36"/>
    <s v="02.08.26"/>
    <s v="-"/>
    <m/>
    <m/>
    <m/>
    <m/>
    <m/>
    <m/>
    <m/>
    <m/>
    <m/>
    <m/>
    <m/>
    <m/>
    <m/>
    <m/>
    <m/>
    <m/>
    <m/>
    <m/>
    <m/>
    <m/>
    <m/>
    <m/>
    <m/>
    <m/>
    <m/>
    <m/>
    <m/>
    <m/>
    <m/>
    <m/>
    <m/>
    <m/>
    <m/>
    <m/>
    <m/>
    <m/>
    <m/>
    <m/>
    <m/>
    <m/>
    <m/>
    <m/>
    <m/>
    <m/>
    <m/>
    <m/>
    <m/>
    <m/>
    <m/>
    <m/>
    <m/>
    <m/>
    <m/>
    <m/>
    <m/>
    <m/>
    <m/>
    <m/>
    <m/>
    <m/>
    <m/>
    <m/>
    <m/>
    <m/>
    <m/>
    <m/>
    <m/>
    <m/>
    <m/>
    <m/>
    <m/>
    <m/>
    <m/>
    <m/>
    <m/>
    <m/>
    <m/>
    <m/>
    <m/>
    <m/>
    <m/>
    <m/>
    <m/>
    <m/>
    <m/>
    <m/>
    <m/>
    <m/>
    <m/>
    <m/>
    <m/>
    <m/>
    <m/>
    <m/>
    <n v="0"/>
    <s v=""/>
    <s v="ZBHT0021"/>
    <s v="k6kEEFH-5qm"/>
    <s v="Allocated"/>
    <m/>
    <m/>
    <m/>
    <m/>
    <m/>
    <m/>
    <m/>
    <m/>
    <n v="4651"/>
    <n v="25585"/>
    <s v="Allocated"/>
  </r>
  <r>
    <n v="466063242"/>
    <s v="SANTOSH NANDU ROY"/>
    <m/>
    <m/>
    <m/>
    <m/>
    <m/>
    <m/>
    <n v="3849"/>
    <n v="3798"/>
    <n v="3908"/>
    <n v="7647"/>
    <x v="1"/>
    <x v="0"/>
    <s v="UNPAID"/>
    <s v="SWAPNIL JADHAV"/>
    <n v="72369"/>
    <n v="110"/>
    <n v="0"/>
    <n v="1350"/>
    <s v="-"/>
    <n v="0.23223089788630699"/>
    <n v="6.339629419283295E-3"/>
    <s v="FLOW"/>
    <s v="-"/>
    <s v="-"/>
    <s v="-"/>
    <m/>
    <m/>
    <m/>
    <m/>
    <s v="-"/>
    <m/>
    <s v="NHARE"/>
    <m/>
    <m/>
    <m/>
    <n v="5258"/>
    <n v="72369"/>
    <n v="27"/>
    <s v="-"/>
    <s v="FLOW"/>
    <m/>
    <m/>
    <m/>
    <m/>
    <s v="REGULAR"/>
    <s v="MH12YC5760"/>
    <s v="TVS NTORQ 125 RACE XP"/>
    <d v="2025-05-05T00:00:00"/>
    <n v="36"/>
    <s v="02.08.26"/>
    <s v="-"/>
    <m/>
    <m/>
    <m/>
    <m/>
    <m/>
    <m/>
    <m/>
    <m/>
    <m/>
    <m/>
    <m/>
    <m/>
    <m/>
    <n v="1"/>
    <m/>
    <m/>
    <m/>
    <m/>
    <m/>
    <m/>
    <m/>
    <m/>
    <m/>
    <m/>
    <m/>
    <m/>
    <m/>
    <m/>
    <m/>
    <m/>
    <m/>
    <m/>
    <m/>
    <m/>
    <m/>
    <m/>
    <m/>
    <m/>
    <m/>
    <m/>
    <m/>
    <m/>
    <m/>
    <m/>
    <m/>
    <m/>
    <m/>
    <m/>
    <m/>
    <m/>
    <m/>
    <m/>
    <m/>
    <m/>
    <m/>
    <m/>
    <m/>
    <m/>
    <m/>
    <m/>
    <m/>
    <m/>
    <m/>
    <m/>
    <m/>
    <m/>
    <m/>
    <m/>
    <m/>
    <m/>
    <m/>
    <m/>
    <m/>
    <m/>
    <m/>
    <m/>
    <m/>
    <m/>
    <m/>
    <m/>
    <m/>
    <m/>
    <m/>
    <m/>
    <m/>
    <m/>
    <m/>
    <m/>
    <m/>
    <m/>
    <m/>
    <m/>
    <m/>
    <m/>
    <n v="1"/>
    <n v="1"/>
    <s v="DUWT0031"/>
    <s v="B20u07yd4tS"/>
    <s v="Allocated"/>
    <m/>
    <m/>
    <m/>
    <m/>
    <m/>
    <m/>
    <m/>
    <m/>
    <n v="3908"/>
    <n v="7647"/>
    <s v="Allocated"/>
  </r>
  <r>
    <n v="461700090"/>
    <s v="AMARJEET KOUR GURUCHARANSINGHGILL"/>
    <m/>
    <m/>
    <m/>
    <m/>
    <m/>
    <m/>
    <n v="4217"/>
    <n v="4075"/>
    <n v="4160"/>
    <n v="8292"/>
    <x v="1"/>
    <x v="0"/>
    <s v="UNPAID"/>
    <s v="VIKRAM GAIKWAD"/>
    <n v="72100"/>
    <n v="85"/>
    <n v="0"/>
    <n v="7194"/>
    <s v="-"/>
    <n v="6.7969872547250343E-2"/>
    <n v="6.3160646289201951E-3"/>
    <s v="FLOW"/>
    <s v="-"/>
    <s v="-"/>
    <s v="-"/>
    <m/>
    <m/>
    <m/>
    <m/>
    <s v="-"/>
    <m/>
    <s v="YERWADA"/>
    <m/>
    <m/>
    <m/>
    <n v="11354"/>
    <n v="72100"/>
    <n v="27"/>
    <s v="-"/>
    <s v="FLOW"/>
    <m/>
    <m/>
    <m/>
    <m/>
    <s v="REGULAR"/>
    <s v="MH12WN0638"/>
    <s v="PIAGGIO APRILIA SR160 FACELIFT"/>
    <d v="2024-01-29T00:00:00"/>
    <n v="48"/>
    <s v="02.08.26"/>
    <s v="-"/>
    <m/>
    <m/>
    <m/>
    <m/>
    <m/>
    <m/>
    <m/>
    <m/>
    <m/>
    <m/>
    <n v="1"/>
    <m/>
    <m/>
    <m/>
    <m/>
    <m/>
    <m/>
    <m/>
    <m/>
    <m/>
    <m/>
    <m/>
    <m/>
    <m/>
    <m/>
    <m/>
    <m/>
    <m/>
    <m/>
    <m/>
    <m/>
    <m/>
    <m/>
    <m/>
    <m/>
    <m/>
    <m/>
    <m/>
    <m/>
    <m/>
    <m/>
    <m/>
    <m/>
    <m/>
    <m/>
    <m/>
    <m/>
    <m/>
    <m/>
    <m/>
    <m/>
    <m/>
    <m/>
    <m/>
    <m/>
    <m/>
    <m/>
    <m/>
    <m/>
    <m/>
    <m/>
    <m/>
    <m/>
    <m/>
    <m/>
    <m/>
    <m/>
    <m/>
    <m/>
    <m/>
    <m/>
    <m/>
    <m/>
    <m/>
    <m/>
    <m/>
    <m/>
    <m/>
    <m/>
    <m/>
    <m/>
    <m/>
    <m/>
    <m/>
    <m/>
    <m/>
    <m/>
    <m/>
    <m/>
    <m/>
    <m/>
    <m/>
    <m/>
    <m/>
    <n v="1"/>
    <n v="1"/>
    <s v="ZBHT0012"/>
    <s v="Boppk2L_NIz"/>
    <s v="Allocated"/>
    <m/>
    <m/>
    <m/>
    <m/>
    <m/>
    <m/>
    <m/>
    <m/>
    <n v="4160"/>
    <n v="8292"/>
    <s v="Allocated"/>
  </r>
  <r>
    <n v="465368631"/>
    <s v="SUDHIR PRADIP TELGOTE"/>
    <m/>
    <m/>
    <m/>
    <m/>
    <m/>
    <m/>
    <n v="4299"/>
    <n v="4196"/>
    <n v="4332"/>
    <n v="8495"/>
    <x v="1"/>
    <x v="0"/>
    <s v="UNPAID"/>
    <s v="SACHIN INGALE"/>
    <n v="72032"/>
    <n v="136"/>
    <n v="0"/>
    <n v="2700"/>
    <s v="-"/>
    <n v="0.12114217739508698"/>
    <n v="6.310107730241047E-3"/>
    <s v="FLOW"/>
    <s v="-"/>
    <s v="-"/>
    <s v="-"/>
    <m/>
    <m/>
    <m/>
    <m/>
    <s v="-"/>
    <m/>
    <s v="MAVAL"/>
    <m/>
    <m/>
    <m/>
    <n v="7032"/>
    <n v="72032"/>
    <n v="27"/>
    <s v="-"/>
    <s v="FLOW"/>
    <m/>
    <m/>
    <m/>
    <m/>
    <s v="REGULAR"/>
    <s v="MH14MD7473"/>
    <s v="HONDA SHINE DISC BSVI"/>
    <d v="2025-01-30T00:00:00"/>
    <n v="36"/>
    <s v="02.08.26"/>
    <s v="-"/>
    <m/>
    <m/>
    <m/>
    <m/>
    <m/>
    <m/>
    <m/>
    <m/>
    <m/>
    <m/>
    <m/>
    <m/>
    <m/>
    <m/>
    <m/>
    <m/>
    <m/>
    <m/>
    <m/>
    <m/>
    <m/>
    <m/>
    <m/>
    <m/>
    <m/>
    <m/>
    <m/>
    <m/>
    <m/>
    <m/>
    <m/>
    <m/>
    <m/>
    <m/>
    <m/>
    <m/>
    <m/>
    <m/>
    <m/>
    <m/>
    <m/>
    <m/>
    <m/>
    <m/>
    <m/>
    <m/>
    <m/>
    <m/>
    <m/>
    <m/>
    <m/>
    <m/>
    <m/>
    <m/>
    <m/>
    <m/>
    <m/>
    <m/>
    <m/>
    <m/>
    <m/>
    <m/>
    <m/>
    <m/>
    <m/>
    <m/>
    <m/>
    <m/>
    <m/>
    <m/>
    <m/>
    <m/>
    <m/>
    <m/>
    <m/>
    <m/>
    <m/>
    <m/>
    <m/>
    <m/>
    <m/>
    <m/>
    <m/>
    <m/>
    <m/>
    <m/>
    <m/>
    <m/>
    <m/>
    <m/>
    <m/>
    <m/>
    <m/>
    <m/>
    <n v="0"/>
    <s v=""/>
    <s v="ZBHT0013"/>
    <s v="A6NBw5fNIrRc"/>
    <s v="Allocated"/>
    <m/>
    <m/>
    <m/>
    <m/>
    <m/>
    <m/>
    <m/>
    <m/>
    <n v="4332"/>
    <n v="8495"/>
    <s v="Allocated"/>
  </r>
  <r>
    <n v="467279658"/>
    <s v="SAIFULLAH"/>
    <m/>
    <m/>
    <m/>
    <m/>
    <m/>
    <m/>
    <n v="4084"/>
    <n v="24504"/>
    <n v="5377"/>
    <n v="28588"/>
    <x v="5"/>
    <x v="0"/>
    <s v="UNPAID"/>
    <s v="TANAJI SURVASE"/>
    <n v="71794"/>
    <n v="1293"/>
    <n v="0"/>
    <n v="3146.84"/>
    <s v="-"/>
    <n v="0.32632157533588135"/>
    <n v="3.2901258339544881E-2"/>
    <s v="FLOW"/>
    <s v="-"/>
    <s v="-"/>
    <s v="-"/>
    <m/>
    <m/>
    <m/>
    <m/>
    <s v="-"/>
    <m/>
    <s v="JAMBE"/>
    <m/>
    <m/>
    <m/>
    <n v="28943.84"/>
    <n v="71794"/>
    <n v="177"/>
    <s v="-"/>
    <s v="FLOW"/>
    <m/>
    <m/>
    <m/>
    <m/>
    <s v="NPA"/>
    <s v="MH14MX5322"/>
    <s v="SPLENDOR PLUS I3S BS6 FI DRUM SELF"/>
    <d v="2025-11-13T00:00:00"/>
    <n v="24"/>
    <s v="02.08.26"/>
    <s v="-"/>
    <m/>
    <m/>
    <m/>
    <m/>
    <m/>
    <m/>
    <m/>
    <m/>
    <m/>
    <m/>
    <n v="1"/>
    <m/>
    <m/>
    <m/>
    <m/>
    <m/>
    <m/>
    <m/>
    <m/>
    <m/>
    <m/>
    <m/>
    <m/>
    <m/>
    <m/>
    <m/>
    <m/>
    <m/>
    <m/>
    <m/>
    <m/>
    <m/>
    <m/>
    <m/>
    <m/>
    <m/>
    <m/>
    <m/>
    <m/>
    <m/>
    <m/>
    <m/>
    <m/>
    <m/>
    <m/>
    <m/>
    <m/>
    <m/>
    <m/>
    <m/>
    <m/>
    <m/>
    <m/>
    <m/>
    <m/>
    <m/>
    <m/>
    <m/>
    <m/>
    <m/>
    <m/>
    <m/>
    <m/>
    <m/>
    <m/>
    <m/>
    <m/>
    <m/>
    <m/>
    <m/>
    <m/>
    <m/>
    <m/>
    <m/>
    <m/>
    <m/>
    <m/>
    <m/>
    <m/>
    <m/>
    <m/>
    <m/>
    <m/>
    <m/>
    <m/>
    <m/>
    <m/>
    <m/>
    <m/>
    <m/>
    <m/>
    <m/>
    <m/>
    <m/>
    <n v="1"/>
    <n v="1"/>
    <s v="DUWT0030"/>
    <s v="k25NZ4LbE7"/>
    <s v="Allocated"/>
    <m/>
    <m/>
    <m/>
    <m/>
    <m/>
    <m/>
    <m/>
    <m/>
    <n v="5377"/>
    <n v="28588"/>
    <s v="Allocated"/>
  </r>
  <r>
    <n v="464515656"/>
    <s v="SALMAN USUF KHAN"/>
    <m/>
    <m/>
    <m/>
    <m/>
    <m/>
    <m/>
    <n v="4381"/>
    <n v="13143"/>
    <n v="4592"/>
    <n v="17524"/>
    <x v="2"/>
    <x v="0"/>
    <s v="UNPAID"/>
    <s v="VIKRAM GAIKWAD"/>
    <n v="71259"/>
    <n v="211"/>
    <n v="0"/>
    <n v="1350"/>
    <s v="-"/>
    <n v="0.18593950895311562"/>
    <n v="2.0205734752115671E-2"/>
    <s v="FLOW"/>
    <s v="-"/>
    <s v="-"/>
    <s v="-"/>
    <m/>
    <m/>
    <m/>
    <m/>
    <s v="-"/>
    <m/>
    <s v="YERWADA"/>
    <m/>
    <m/>
    <m/>
    <n v="14704"/>
    <n v="71259"/>
    <n v="88"/>
    <s v="-"/>
    <s v="FLOW"/>
    <m/>
    <m/>
    <m/>
    <m/>
    <s v="NPA"/>
    <s v="MH12XK8967"/>
    <s v="SUZUKI BURGMAN STREET EX"/>
    <d v="2024-10-31T00:00:00"/>
    <n v="36"/>
    <s v="03.08.26"/>
    <s v="-"/>
    <m/>
    <m/>
    <m/>
    <m/>
    <m/>
    <m/>
    <m/>
    <m/>
    <m/>
    <m/>
    <m/>
    <m/>
    <m/>
    <m/>
    <m/>
    <m/>
    <m/>
    <m/>
    <m/>
    <m/>
    <m/>
    <m/>
    <m/>
    <m/>
    <m/>
    <m/>
    <m/>
    <m/>
    <m/>
    <m/>
    <m/>
    <m/>
    <m/>
    <m/>
    <m/>
    <m/>
    <m/>
    <m/>
    <m/>
    <m/>
    <m/>
    <m/>
    <m/>
    <m/>
    <m/>
    <m/>
    <m/>
    <m/>
    <m/>
    <m/>
    <m/>
    <m/>
    <m/>
    <m/>
    <m/>
    <m/>
    <m/>
    <m/>
    <m/>
    <m/>
    <m/>
    <m/>
    <m/>
    <m/>
    <m/>
    <m/>
    <m/>
    <m/>
    <m/>
    <m/>
    <m/>
    <m/>
    <m/>
    <m/>
    <m/>
    <m/>
    <m/>
    <m/>
    <m/>
    <m/>
    <m/>
    <m/>
    <m/>
    <m/>
    <m/>
    <m/>
    <m/>
    <m/>
    <m/>
    <m/>
    <m/>
    <m/>
    <m/>
    <m/>
    <n v="0"/>
    <s v=""/>
    <s v="ZBHT0012"/>
    <s v="B6lRbc5c69"/>
    <s v="Allocated"/>
    <m/>
    <m/>
    <m/>
    <m/>
    <m/>
    <m/>
    <m/>
    <m/>
    <n v="4592"/>
    <n v="17524"/>
    <e v="#N/A"/>
  </r>
  <r>
    <n v="467312870"/>
    <s v="LAXMAN MANIRAM JOSHI"/>
    <m/>
    <m/>
    <m/>
    <m/>
    <m/>
    <m/>
    <n v="9394"/>
    <n v="37528"/>
    <n v="10570"/>
    <n v="46922"/>
    <x v="3"/>
    <x v="0"/>
    <s v="UNPAID"/>
    <s v="TANAJI SURVASE"/>
    <n v="70047"/>
    <n v="1224"/>
    <n v="0"/>
    <n v="2700"/>
    <s v="-"/>
    <n v="0.64305779964747356"/>
    <n v="2.6832020690798715E-2"/>
    <s v="FLOW"/>
    <s v="-"/>
    <s v="-"/>
    <s v="-"/>
    <m/>
    <m/>
    <m/>
    <m/>
    <s v="-"/>
    <m/>
    <s v="MARUNJI"/>
    <m/>
    <m/>
    <m/>
    <n v="41452"/>
    <n v="70047"/>
    <n v="113"/>
    <s v="-"/>
    <s v="FLOW"/>
    <m/>
    <m/>
    <m/>
    <m/>
    <s v="NPA"/>
    <s v="MH14MY0638"/>
    <s v="HONDA ACTIVA 125 DISC 2B"/>
    <d v="2025-11-20T00:00:00"/>
    <n v="12"/>
    <s v="03.08.26"/>
    <s v="-"/>
    <m/>
    <m/>
    <m/>
    <m/>
    <m/>
    <m/>
    <m/>
    <m/>
    <m/>
    <m/>
    <n v="1"/>
    <m/>
    <m/>
    <m/>
    <m/>
    <m/>
    <m/>
    <m/>
    <m/>
    <m/>
    <m/>
    <m/>
    <m/>
    <m/>
    <m/>
    <m/>
    <m/>
    <m/>
    <m/>
    <m/>
    <m/>
    <m/>
    <m/>
    <m/>
    <m/>
    <m/>
    <m/>
    <m/>
    <m/>
    <m/>
    <m/>
    <m/>
    <m/>
    <m/>
    <m/>
    <m/>
    <m/>
    <m/>
    <m/>
    <m/>
    <m/>
    <m/>
    <m/>
    <m/>
    <m/>
    <m/>
    <m/>
    <m/>
    <m/>
    <m/>
    <m/>
    <m/>
    <m/>
    <m/>
    <m/>
    <m/>
    <m/>
    <m/>
    <m/>
    <m/>
    <m/>
    <m/>
    <m/>
    <m/>
    <m/>
    <m/>
    <m/>
    <m/>
    <m/>
    <m/>
    <m/>
    <m/>
    <m/>
    <m/>
    <m/>
    <m/>
    <m/>
    <m/>
    <m/>
    <m/>
    <m/>
    <m/>
    <m/>
    <m/>
    <n v="1"/>
    <n v="1"/>
    <s v="DUWT0030"/>
    <s v="koiWeMh-Wq7"/>
    <s v="Allocated"/>
    <m/>
    <m/>
    <m/>
    <m/>
    <m/>
    <m/>
    <m/>
    <m/>
    <n v="10570"/>
    <n v="46922"/>
    <e v="#N/A"/>
  </r>
  <r>
    <n v="457265224"/>
    <s v="JAHANA SHARUKH SHAIKH"/>
    <m/>
    <m/>
    <m/>
    <m/>
    <m/>
    <m/>
    <n v="6522"/>
    <n v="22547"/>
    <n v="4307"/>
    <n v="29069"/>
    <x v="3"/>
    <x v="0"/>
    <s v="UNPAID"/>
    <s v="NITIN KADAM"/>
    <n v="69944.289999999994"/>
    <n v="1326"/>
    <n v="0"/>
    <n v="6998"/>
    <s v="-"/>
    <n v="0.24405162397601168"/>
    <n v="2.6792676866721279E-2"/>
    <s v="FLOW"/>
    <s v="-"/>
    <s v="-"/>
    <s v="-"/>
    <m/>
    <m/>
    <m/>
    <m/>
    <s v="-"/>
    <m/>
    <s v="NIGADI"/>
    <m/>
    <m/>
    <m/>
    <n v="30871"/>
    <n v="69944.289999999994"/>
    <n v="118"/>
    <s v="-"/>
    <s v="FLOW"/>
    <m/>
    <m/>
    <m/>
    <m/>
    <s v="NPA"/>
    <s v="MH14KR7081"/>
    <s v="CLASSIC 350 DARK GUNMETAL GREY"/>
    <d v="2023-03-17T00:00:00"/>
    <n v="48"/>
    <s v="02.08.26"/>
    <s v="-"/>
    <m/>
    <m/>
    <m/>
    <m/>
    <m/>
    <m/>
    <m/>
    <m/>
    <m/>
    <m/>
    <m/>
    <m/>
    <m/>
    <m/>
    <m/>
    <m/>
    <m/>
    <m/>
    <m/>
    <m/>
    <m/>
    <m/>
    <m/>
    <m/>
    <m/>
    <m/>
    <m/>
    <m/>
    <m/>
    <m/>
    <m/>
    <m/>
    <m/>
    <m/>
    <m/>
    <m/>
    <m/>
    <m/>
    <m/>
    <m/>
    <m/>
    <m/>
    <m/>
    <m/>
    <m/>
    <m/>
    <m/>
    <m/>
    <m/>
    <m/>
    <m/>
    <m/>
    <m/>
    <m/>
    <m/>
    <m/>
    <m/>
    <m/>
    <m/>
    <m/>
    <m/>
    <m/>
    <m/>
    <m/>
    <m/>
    <m/>
    <m/>
    <m/>
    <m/>
    <m/>
    <m/>
    <m/>
    <m/>
    <m/>
    <m/>
    <m/>
    <m/>
    <m/>
    <m/>
    <m/>
    <m/>
    <m/>
    <m/>
    <m/>
    <m/>
    <m/>
    <m/>
    <m/>
    <m/>
    <m/>
    <m/>
    <m/>
    <m/>
    <m/>
    <n v="0"/>
    <s v=""/>
    <s v="ZBHT0011"/>
    <s v="GP_BsBoPeNMm"/>
    <s v="Allocated"/>
    <m/>
    <m/>
    <m/>
    <m/>
    <m/>
    <m/>
    <m/>
    <m/>
    <n v="4307"/>
    <n v="29069"/>
    <s v="Allocated"/>
  </r>
  <r>
    <n v="465922492"/>
    <s v="ROHINI AMIT GAIKWAD"/>
    <m/>
    <m/>
    <m/>
    <m/>
    <m/>
    <m/>
    <n v="3838"/>
    <n v="7671"/>
    <n v="4152"/>
    <n v="11509"/>
    <x v="0"/>
    <x v="0"/>
    <s v="UNPAID"/>
    <s v="ANWAR SHAIKH"/>
    <n v="69882"/>
    <n v="319"/>
    <n v="0"/>
    <n v="6298"/>
    <s v="-"/>
    <n v="0.33656661786237191"/>
    <n v="1.8737537635082503E-2"/>
    <s v="FLOW"/>
    <s v="-"/>
    <s v="-"/>
    <s v="-"/>
    <m/>
    <m/>
    <m/>
    <m/>
    <s v="-"/>
    <m/>
    <s v="DAPODI"/>
    <m/>
    <m/>
    <m/>
    <n v="14288"/>
    <n v="69882"/>
    <n v="57"/>
    <s v="-"/>
    <s v="FLOW"/>
    <m/>
    <m/>
    <m/>
    <m/>
    <s v="REGULAR"/>
    <s v="MH14MJ1078"/>
    <s v="HONDA ACTIVA DLX 2B"/>
    <d v="2025-04-15T00:00:00"/>
    <n v="36"/>
    <s v="02.08.26"/>
    <s v="-"/>
    <m/>
    <m/>
    <m/>
    <m/>
    <m/>
    <m/>
    <m/>
    <n v="1"/>
    <m/>
    <m/>
    <m/>
    <m/>
    <m/>
    <m/>
    <m/>
    <m/>
    <m/>
    <m/>
    <m/>
    <m/>
    <m/>
    <m/>
    <m/>
    <m/>
    <m/>
    <m/>
    <m/>
    <m/>
    <m/>
    <m/>
    <m/>
    <m/>
    <m/>
    <m/>
    <m/>
    <m/>
    <m/>
    <m/>
    <m/>
    <m/>
    <m/>
    <m/>
    <m/>
    <m/>
    <m/>
    <m/>
    <m/>
    <m/>
    <m/>
    <m/>
    <m/>
    <m/>
    <m/>
    <m/>
    <m/>
    <m/>
    <m/>
    <m/>
    <m/>
    <m/>
    <m/>
    <m/>
    <m/>
    <m/>
    <m/>
    <m/>
    <m/>
    <m/>
    <m/>
    <m/>
    <m/>
    <m/>
    <m/>
    <m/>
    <m/>
    <m/>
    <m/>
    <m/>
    <m/>
    <m/>
    <m/>
    <m/>
    <m/>
    <m/>
    <m/>
    <m/>
    <m/>
    <m/>
    <m/>
    <m/>
    <m/>
    <m/>
    <m/>
    <m/>
    <n v="1"/>
    <n v="1"/>
    <s v="ZBHT0009"/>
    <s v="BPQQP_Xe6Z7"/>
    <s v="Allocated"/>
    <m/>
    <m/>
    <m/>
    <m/>
    <m/>
    <m/>
    <m/>
    <m/>
    <n v="4152"/>
    <n v="11509"/>
    <s v="Allocated"/>
  </r>
  <r>
    <n v="464416298"/>
    <s v="SHILA PRATHAMESH KAKADE"/>
    <s v="ONLINE"/>
    <s v="05.08.26"/>
    <n v="3000"/>
    <m/>
    <m/>
    <m/>
    <n v="3005"/>
    <n v="2065"/>
    <n v="2119"/>
    <n v="2070"/>
    <x v="1"/>
    <x v="1"/>
    <s v="PAID"/>
    <s v="MAHESH SHINDE"/>
    <n v="68650"/>
    <n v="54"/>
    <n v="0"/>
    <n v="2700"/>
    <s v="-"/>
    <n v="0.12332172869578964"/>
    <n v="6.0138396224045966E-3"/>
    <s v="STABLE"/>
    <s v="PAID"/>
    <s v="-"/>
    <s v="-"/>
    <m/>
    <m/>
    <m/>
    <m/>
    <s v="-"/>
    <m/>
    <s v="PIMPAL WANDI"/>
    <m/>
    <m/>
    <m/>
    <n v="4819"/>
    <n v="68650"/>
    <n v="27"/>
    <s v="-"/>
    <s v="FLOW"/>
    <m/>
    <m/>
    <m/>
    <m/>
    <s v="REGULAR"/>
    <s v="MH14LW8546"/>
    <s v="HONDA ACTIVA 125 DRUM ALLOY BSVI"/>
    <d v="2024-10-23T00:00:00"/>
    <n v="48"/>
    <s v="02.08.26"/>
    <s v="-"/>
    <m/>
    <m/>
    <m/>
    <m/>
    <m/>
    <m/>
    <m/>
    <m/>
    <m/>
    <m/>
    <n v="2"/>
    <m/>
    <m/>
    <m/>
    <m/>
    <m/>
    <m/>
    <m/>
    <m/>
    <m/>
    <m/>
    <m/>
    <m/>
    <m/>
    <m/>
    <m/>
    <m/>
    <m/>
    <m/>
    <m/>
    <m/>
    <m/>
    <m/>
    <m/>
    <m/>
    <m/>
    <m/>
    <m/>
    <m/>
    <m/>
    <m/>
    <m/>
    <m/>
    <m/>
    <m/>
    <m/>
    <m/>
    <m/>
    <m/>
    <m/>
    <m/>
    <m/>
    <m/>
    <m/>
    <m/>
    <m/>
    <m/>
    <m/>
    <m/>
    <m/>
    <m/>
    <m/>
    <m/>
    <m/>
    <m/>
    <m/>
    <m/>
    <m/>
    <m/>
    <m/>
    <m/>
    <m/>
    <m/>
    <m/>
    <m/>
    <m/>
    <m/>
    <m/>
    <m/>
    <m/>
    <m/>
    <m/>
    <m/>
    <m/>
    <m/>
    <m/>
    <m/>
    <m/>
    <m/>
    <m/>
    <m/>
    <m/>
    <m/>
    <m/>
    <n v="2"/>
    <n v="1"/>
    <s v="DUWT0015"/>
    <s v="k6O_cc57cc"/>
    <s v="Allocated"/>
    <m/>
    <m/>
    <m/>
    <m/>
    <m/>
    <m/>
    <m/>
    <m/>
    <n v="2119"/>
    <n v="5070"/>
    <s v="Allocated"/>
  </r>
  <r>
    <n v="457349311"/>
    <s v="RAHUL BANDA CHAVAN"/>
    <m/>
    <m/>
    <m/>
    <m/>
    <m/>
    <m/>
    <n v="6290"/>
    <n v="16956"/>
    <n v="5248"/>
    <n v="23246"/>
    <x v="2"/>
    <x v="0"/>
    <s v="UNPAID"/>
    <s v="AKSHAY KARALE"/>
    <n v="68640"/>
    <n v="872"/>
    <n v="0"/>
    <n v="7177"/>
    <s v="-"/>
    <n v="0.37242046335421164"/>
    <n v="1.9463108286465143E-2"/>
    <s v="FLOW"/>
    <s v="-"/>
    <s v="-"/>
    <s v="-"/>
    <m/>
    <m/>
    <m/>
    <m/>
    <s v="-"/>
    <m/>
    <s v="BHOR"/>
    <m/>
    <m/>
    <m/>
    <n v="25005"/>
    <n v="68640"/>
    <n v="88"/>
    <s v="-"/>
    <s v="FLOW"/>
    <m/>
    <m/>
    <m/>
    <m/>
    <s v="NPA"/>
    <s v="MH12VH8942"/>
    <s v="CLASSIC 350 DARK STEALTH BLACK"/>
    <d v="2023-03-23T00:00:00"/>
    <n v="48"/>
    <s v="02.08.26"/>
    <s v="-"/>
    <m/>
    <m/>
    <m/>
    <m/>
    <m/>
    <m/>
    <m/>
    <m/>
    <m/>
    <m/>
    <m/>
    <m/>
    <m/>
    <m/>
    <m/>
    <m/>
    <m/>
    <m/>
    <m/>
    <m/>
    <m/>
    <m/>
    <m/>
    <m/>
    <m/>
    <m/>
    <m/>
    <m/>
    <m/>
    <m/>
    <m/>
    <m/>
    <m/>
    <m/>
    <m/>
    <m/>
    <m/>
    <m/>
    <m/>
    <m/>
    <m/>
    <m/>
    <m/>
    <m/>
    <m/>
    <m/>
    <m/>
    <m/>
    <m/>
    <m/>
    <m/>
    <m/>
    <m/>
    <m/>
    <m/>
    <m/>
    <m/>
    <m/>
    <m/>
    <m/>
    <m/>
    <m/>
    <m/>
    <m/>
    <m/>
    <m/>
    <m/>
    <m/>
    <m/>
    <m/>
    <m/>
    <m/>
    <m/>
    <m/>
    <m/>
    <m/>
    <m/>
    <m/>
    <m/>
    <m/>
    <m/>
    <m/>
    <m/>
    <m/>
    <m/>
    <m/>
    <m/>
    <m/>
    <m/>
    <m/>
    <m/>
    <m/>
    <m/>
    <m/>
    <n v="0"/>
    <s v=""/>
    <s v="DUWT0011"/>
    <s v="A6ry5V_SpOIm"/>
    <s v="Allocated"/>
    <m/>
    <m/>
    <m/>
    <m/>
    <m/>
    <m/>
    <m/>
    <m/>
    <n v="5248"/>
    <n v="23246"/>
    <s v="Allocated"/>
  </r>
  <r>
    <n v="466683939"/>
    <s v="AVINASH KALURAM WAGH"/>
    <m/>
    <m/>
    <m/>
    <m/>
    <m/>
    <m/>
    <n v="3424"/>
    <n v="3404"/>
    <n v="3474"/>
    <n v="6828"/>
    <x v="1"/>
    <x v="0"/>
    <s v="UNPAID"/>
    <s v="AMOL DHUMAL"/>
    <n v="68550"/>
    <n v="70"/>
    <n v="0"/>
    <n v="3559"/>
    <s v="-"/>
    <n v="5.320170045207475E-2"/>
    <n v="6.005079477288202E-3"/>
    <s v="FLOW"/>
    <s v="-"/>
    <s v="-"/>
    <s v="-"/>
    <m/>
    <m/>
    <m/>
    <m/>
    <s v="-"/>
    <m/>
    <s v="SHIRUR"/>
    <m/>
    <m/>
    <m/>
    <n v="7033"/>
    <n v="68550"/>
    <n v="27"/>
    <s v="-"/>
    <s v="FLOW"/>
    <m/>
    <m/>
    <m/>
    <m/>
    <s v="REGULAR"/>
    <s v="MH12YP0703"/>
    <s v="HONDA SHINE DISC BSVI"/>
    <d v="2025-08-12T00:00:00"/>
    <n v="36"/>
    <s v="02.08.26"/>
    <s v="-"/>
    <m/>
    <m/>
    <m/>
    <m/>
    <m/>
    <m/>
    <m/>
    <m/>
    <m/>
    <m/>
    <m/>
    <m/>
    <m/>
    <m/>
    <m/>
    <m/>
    <m/>
    <m/>
    <m/>
    <m/>
    <m/>
    <m/>
    <m/>
    <m/>
    <m/>
    <m/>
    <m/>
    <m/>
    <m/>
    <m/>
    <m/>
    <m/>
    <m/>
    <m/>
    <m/>
    <m/>
    <m/>
    <m/>
    <m/>
    <m/>
    <m/>
    <m/>
    <m/>
    <m/>
    <m/>
    <m/>
    <m/>
    <m/>
    <m/>
    <m/>
    <m/>
    <m/>
    <m/>
    <m/>
    <m/>
    <m/>
    <m/>
    <m/>
    <m/>
    <m/>
    <m/>
    <m/>
    <m/>
    <m/>
    <m/>
    <m/>
    <m/>
    <m/>
    <m/>
    <m/>
    <m/>
    <m/>
    <m/>
    <m/>
    <m/>
    <m/>
    <m/>
    <m/>
    <m/>
    <m/>
    <m/>
    <m/>
    <m/>
    <m/>
    <m/>
    <m/>
    <m/>
    <m/>
    <m/>
    <m/>
    <m/>
    <m/>
    <m/>
    <m/>
    <n v="0"/>
    <s v=""/>
    <s v="ZBHT0024"/>
    <s v="k6kmGBr8otS"/>
    <s v="Allocated"/>
    <m/>
    <m/>
    <m/>
    <m/>
    <m/>
    <m/>
    <m/>
    <m/>
    <n v="3474"/>
    <n v="6828"/>
    <s v="Allocated"/>
  </r>
  <r>
    <n v="462987786"/>
    <s v="JAYSHREE SACHIN GILBILE"/>
    <m/>
    <m/>
    <m/>
    <m/>
    <m/>
    <m/>
    <n v="4480"/>
    <n v="26880"/>
    <n v="5598"/>
    <n v="31360"/>
    <x v="5"/>
    <x v="0"/>
    <s v="UNPAID"/>
    <s v="SACHIN KHAPRE"/>
    <n v="66071"/>
    <n v="1118"/>
    <n v="0"/>
    <n v="2700"/>
    <s v="-"/>
    <n v="0.61512550902797303"/>
    <n v="3.0278561436221266E-2"/>
    <s v="FLOW"/>
    <s v="-"/>
    <s v="-"/>
    <s v="-"/>
    <m/>
    <m/>
    <m/>
    <m/>
    <s v="-"/>
    <m/>
    <s v="RAHATANI"/>
    <m/>
    <m/>
    <m/>
    <n v="30698"/>
    <n v="66071"/>
    <n v="177"/>
    <s v="-"/>
    <s v="FLOW"/>
    <m/>
    <m/>
    <m/>
    <m/>
    <s v="NPA"/>
    <s v="MH14LQ3961"/>
    <s v="AMPERE PRIMUS"/>
    <d v="2024-05-24T00:00:00"/>
    <n v="36"/>
    <s v="03.08.26"/>
    <s v="-"/>
    <m/>
    <m/>
    <m/>
    <m/>
    <m/>
    <m/>
    <m/>
    <m/>
    <m/>
    <m/>
    <m/>
    <m/>
    <m/>
    <m/>
    <m/>
    <m/>
    <m/>
    <m/>
    <m/>
    <m/>
    <m/>
    <m/>
    <m/>
    <m/>
    <m/>
    <m/>
    <m/>
    <m/>
    <m/>
    <m/>
    <m/>
    <m/>
    <m/>
    <m/>
    <m/>
    <m/>
    <m/>
    <m/>
    <m/>
    <m/>
    <m/>
    <m/>
    <m/>
    <m/>
    <m/>
    <m/>
    <m/>
    <m/>
    <m/>
    <m/>
    <m/>
    <m/>
    <m/>
    <m/>
    <m/>
    <m/>
    <m/>
    <m/>
    <m/>
    <m/>
    <m/>
    <m/>
    <m/>
    <m/>
    <m/>
    <m/>
    <m/>
    <m/>
    <m/>
    <m/>
    <m/>
    <m/>
    <m/>
    <m/>
    <m/>
    <m/>
    <m/>
    <m/>
    <m/>
    <m/>
    <m/>
    <m/>
    <m/>
    <m/>
    <m/>
    <m/>
    <m/>
    <m/>
    <m/>
    <m/>
    <m/>
    <m/>
    <m/>
    <m/>
    <n v="0"/>
    <s v=""/>
    <s v="ZBHT0015"/>
    <s v="GPUdtgIYjz"/>
    <s v="Allocated"/>
    <m/>
    <m/>
    <m/>
    <m/>
    <m/>
    <m/>
    <m/>
    <m/>
    <n v="5598"/>
    <n v="31360"/>
    <e v="#N/A"/>
  </r>
  <r>
    <n v="462498267"/>
    <s v="JITENDRA DNYANESHWER TAMBE"/>
    <m/>
    <m/>
    <m/>
    <m/>
    <m/>
    <m/>
    <n v="4659"/>
    <n v="4051.5"/>
    <n v="4125.5"/>
    <n v="8710.5"/>
    <x v="1"/>
    <x v="0"/>
    <s v="UNPAID"/>
    <s v="HARIDAS DIVATE"/>
    <n v="65948"/>
    <n v="74"/>
    <n v="0"/>
    <n v="6750"/>
    <s v="-"/>
    <n v="0.12264186663197256"/>
    <n v="5.7771405013596257E-3"/>
    <s v="FLOW"/>
    <s v="-"/>
    <s v="-"/>
    <s v="-"/>
    <m/>
    <m/>
    <m/>
    <m/>
    <s v="-"/>
    <m/>
    <s v="OTUR"/>
    <m/>
    <m/>
    <m/>
    <n v="10875.5"/>
    <n v="65948"/>
    <n v="27"/>
    <s v="-"/>
    <s v="FLOW"/>
    <m/>
    <m/>
    <m/>
    <m/>
    <s v="REGULAR"/>
    <s v="MH14LN2388"/>
    <s v="HONDA UNICORN 160 BSVI"/>
    <d v="2024-04-08T00:00:00"/>
    <n v="42"/>
    <s v="02.08.26"/>
    <s v="-"/>
    <m/>
    <m/>
    <m/>
    <m/>
    <m/>
    <m/>
    <m/>
    <m/>
    <m/>
    <m/>
    <n v="1"/>
    <m/>
    <m/>
    <m/>
    <m/>
    <m/>
    <m/>
    <m/>
    <m/>
    <m/>
    <m/>
    <m/>
    <m/>
    <m/>
    <m/>
    <m/>
    <m/>
    <m/>
    <m/>
    <m/>
    <m/>
    <m/>
    <m/>
    <m/>
    <m/>
    <m/>
    <m/>
    <m/>
    <m/>
    <m/>
    <m/>
    <m/>
    <m/>
    <m/>
    <m/>
    <m/>
    <m/>
    <m/>
    <m/>
    <m/>
    <m/>
    <m/>
    <m/>
    <m/>
    <m/>
    <m/>
    <m/>
    <m/>
    <m/>
    <m/>
    <m/>
    <m/>
    <m/>
    <m/>
    <m/>
    <m/>
    <m/>
    <m/>
    <m/>
    <m/>
    <m/>
    <m/>
    <m/>
    <m/>
    <m/>
    <m/>
    <m/>
    <m/>
    <m/>
    <m/>
    <m/>
    <m/>
    <m/>
    <m/>
    <m/>
    <m/>
    <m/>
    <m/>
    <m/>
    <m/>
    <m/>
    <m/>
    <m/>
    <m/>
    <n v="1"/>
    <n v="1"/>
    <s v="ZBHT0021"/>
    <s v="G6keZBrsEJ7"/>
    <s v="Allocated"/>
    <m/>
    <m/>
    <m/>
    <m/>
    <m/>
    <m/>
    <m/>
    <m/>
    <n v="4125.5"/>
    <n v="8710.5"/>
    <s v="Allocated"/>
  </r>
  <r>
    <n v="467095115"/>
    <s v="REKHA GORAKSHA CHAVAN"/>
    <m/>
    <m/>
    <m/>
    <m/>
    <m/>
    <m/>
    <n v="5978"/>
    <n v="17837"/>
    <n v="6645"/>
    <n v="23815"/>
    <x v="2"/>
    <x v="0"/>
    <s v="UNPAID"/>
    <s v="AMIT GADE"/>
    <n v="64705"/>
    <n v="764"/>
    <n v="0"/>
    <n v="2250"/>
    <s v="-"/>
    <n v="0.70155370753868007"/>
    <n v="1.8347325490613738E-2"/>
    <s v="FLOW"/>
    <s v="-"/>
    <s v="-"/>
    <s v="-"/>
    <m/>
    <m/>
    <m/>
    <m/>
    <s v="-"/>
    <m/>
    <s v="CHAKAN"/>
    <m/>
    <m/>
    <m/>
    <n v="20851"/>
    <n v="64705"/>
    <n v="88"/>
    <s v="-"/>
    <s v="FLOW"/>
    <m/>
    <m/>
    <m/>
    <m/>
    <s v="NPA"/>
    <s v="MH14MX3953"/>
    <s v="HONDA ACTIVA 110 SMART 2 B"/>
    <d v="2025-10-16T00:00:00"/>
    <n v="18"/>
    <s v="02.08.26"/>
    <s v="-"/>
    <m/>
    <m/>
    <m/>
    <m/>
    <m/>
    <m/>
    <m/>
    <n v="1"/>
    <m/>
    <m/>
    <m/>
    <m/>
    <m/>
    <m/>
    <m/>
    <m/>
    <m/>
    <m/>
    <m/>
    <m/>
    <m/>
    <m/>
    <m/>
    <m/>
    <m/>
    <m/>
    <m/>
    <m/>
    <m/>
    <m/>
    <m/>
    <m/>
    <m/>
    <m/>
    <m/>
    <m/>
    <m/>
    <m/>
    <m/>
    <m/>
    <m/>
    <m/>
    <m/>
    <m/>
    <m/>
    <m/>
    <m/>
    <m/>
    <m/>
    <m/>
    <m/>
    <m/>
    <m/>
    <m/>
    <m/>
    <m/>
    <m/>
    <m/>
    <m/>
    <m/>
    <m/>
    <m/>
    <m/>
    <m/>
    <m/>
    <m/>
    <m/>
    <m/>
    <m/>
    <m/>
    <m/>
    <m/>
    <m/>
    <m/>
    <m/>
    <m/>
    <m/>
    <m/>
    <m/>
    <m/>
    <m/>
    <m/>
    <m/>
    <m/>
    <m/>
    <m/>
    <m/>
    <m/>
    <m/>
    <m/>
    <m/>
    <m/>
    <m/>
    <m/>
    <n v="1"/>
    <n v="1"/>
    <s v="DUWT0017"/>
    <s v="AoLMOoSODwm"/>
    <s v="Allocated"/>
    <m/>
    <m/>
    <m/>
    <m/>
    <m/>
    <m/>
    <m/>
    <m/>
    <n v="6645"/>
    <n v="23815"/>
    <s v="Allocated"/>
  </r>
  <r>
    <n v="466690494"/>
    <s v="ARUN LAXMAN PAYGHAN"/>
    <m/>
    <m/>
    <m/>
    <m/>
    <m/>
    <m/>
    <n v="5142"/>
    <n v="5142"/>
    <n v="5230"/>
    <n v="10284"/>
    <x v="1"/>
    <x v="0"/>
    <s v="UNPAID"/>
    <s v="SANDEEP KHAIRNAR"/>
    <n v="63542"/>
    <n v="88"/>
    <n v="0"/>
    <n v="450"/>
    <s v="-"/>
    <n v="0.22059900778703179"/>
    <n v="5.5663714098591818E-3"/>
    <s v="FLOW"/>
    <s v="-"/>
    <s v="-"/>
    <s v="-"/>
    <m/>
    <m/>
    <m/>
    <m/>
    <s v="-"/>
    <m/>
    <s v="WAGHOLI"/>
    <m/>
    <m/>
    <m/>
    <n v="5680"/>
    <n v="63542"/>
    <n v="27"/>
    <s v="-"/>
    <s v="FLOW"/>
    <m/>
    <m/>
    <m/>
    <m/>
    <s v="REGULAR"/>
    <s v="MH12YK5215"/>
    <s v="HONDA SHINE DISC BSVI"/>
    <d v="2025-08-13T00:00:00"/>
    <n v="24"/>
    <s v="02.08.26"/>
    <s v="-"/>
    <m/>
    <m/>
    <m/>
    <m/>
    <m/>
    <m/>
    <m/>
    <m/>
    <m/>
    <m/>
    <m/>
    <m/>
    <m/>
    <m/>
    <m/>
    <m/>
    <m/>
    <m/>
    <m/>
    <m/>
    <m/>
    <m/>
    <m/>
    <m/>
    <m/>
    <m/>
    <m/>
    <m/>
    <m/>
    <m/>
    <m/>
    <m/>
    <m/>
    <m/>
    <m/>
    <m/>
    <m/>
    <m/>
    <m/>
    <m/>
    <m/>
    <m/>
    <m/>
    <m/>
    <m/>
    <m/>
    <m/>
    <m/>
    <m/>
    <m/>
    <m/>
    <m/>
    <m/>
    <m/>
    <m/>
    <m/>
    <m/>
    <m/>
    <m/>
    <m/>
    <m/>
    <m/>
    <m/>
    <m/>
    <m/>
    <m/>
    <m/>
    <m/>
    <m/>
    <m/>
    <m/>
    <m/>
    <m/>
    <m/>
    <m/>
    <m/>
    <m/>
    <m/>
    <m/>
    <m/>
    <m/>
    <m/>
    <m/>
    <m/>
    <m/>
    <m/>
    <m/>
    <m/>
    <m/>
    <m/>
    <m/>
    <m/>
    <m/>
    <m/>
    <n v="0"/>
    <s v=""/>
    <s v="DUWT0021"/>
    <s v="G2Amhv2nE3c"/>
    <s v="Allocated"/>
    <m/>
    <m/>
    <m/>
    <m/>
    <m/>
    <m/>
    <m/>
    <m/>
    <n v="5230"/>
    <n v="10284"/>
    <s v="Allocated"/>
  </r>
  <r>
    <n v="463259658"/>
    <s v="ADARSH DUBEY"/>
    <m/>
    <m/>
    <m/>
    <m/>
    <m/>
    <m/>
    <n v="5475"/>
    <n v="9073"/>
    <n v="3861"/>
    <n v="14548"/>
    <x v="0"/>
    <x v="0"/>
    <s v="UNPAID"/>
    <s v="NITIN KADAM"/>
    <n v="63468"/>
    <n v="263"/>
    <n v="0"/>
    <n v="5345"/>
    <s v="-"/>
    <n v="0.15201009568531121"/>
    <n v="1.7017744750056043E-2"/>
    <s v="FLOW"/>
    <s v="-"/>
    <s v="-"/>
    <s v="-"/>
    <m/>
    <m/>
    <m/>
    <m/>
    <s v="-"/>
    <m/>
    <s v="TALWADE"/>
    <m/>
    <m/>
    <m/>
    <n v="14681"/>
    <n v="63468"/>
    <n v="57"/>
    <s v="-"/>
    <s v="FLOW"/>
    <m/>
    <m/>
    <m/>
    <m/>
    <s v="REGULAR"/>
    <s v="MH14LQ8521"/>
    <s v="HUNTER 350 REBEL BLUE"/>
    <d v="2024-06-20T00:00:00"/>
    <n v="36"/>
    <s v="02.08.26"/>
    <s v="-"/>
    <m/>
    <m/>
    <m/>
    <m/>
    <m/>
    <m/>
    <m/>
    <n v="1"/>
    <m/>
    <m/>
    <m/>
    <m/>
    <m/>
    <m/>
    <m/>
    <m/>
    <m/>
    <m/>
    <m/>
    <m/>
    <m/>
    <m/>
    <m/>
    <m/>
    <m/>
    <m/>
    <m/>
    <m/>
    <m/>
    <m/>
    <m/>
    <m/>
    <m/>
    <m/>
    <m/>
    <m/>
    <m/>
    <m/>
    <m/>
    <m/>
    <m/>
    <m/>
    <m/>
    <m/>
    <m/>
    <m/>
    <m/>
    <m/>
    <m/>
    <m/>
    <m/>
    <m/>
    <m/>
    <m/>
    <m/>
    <m/>
    <m/>
    <m/>
    <m/>
    <m/>
    <m/>
    <m/>
    <m/>
    <m/>
    <m/>
    <m/>
    <m/>
    <m/>
    <m/>
    <m/>
    <m/>
    <m/>
    <m/>
    <m/>
    <m/>
    <m/>
    <m/>
    <m/>
    <m/>
    <m/>
    <m/>
    <m/>
    <m/>
    <m/>
    <m/>
    <m/>
    <m/>
    <m/>
    <m/>
    <m/>
    <m/>
    <m/>
    <m/>
    <m/>
    <n v="1"/>
    <n v="1"/>
    <s v="ZBHT0011"/>
    <s v="G2AGrBIUiuz"/>
    <s v="Allocated"/>
    <m/>
    <m/>
    <m/>
    <m/>
    <m/>
    <m/>
    <m/>
    <m/>
    <n v="3861"/>
    <n v="14548"/>
    <s v="Allocated"/>
  </r>
  <r>
    <n v="466926773"/>
    <s v="FARUK FATEH MUHAMMADMANSURI"/>
    <m/>
    <m/>
    <m/>
    <m/>
    <m/>
    <m/>
    <n v="4786"/>
    <n v="4786"/>
    <n v="4806"/>
    <n v="9572"/>
    <x v="1"/>
    <x v="0"/>
    <s v="UNPAID"/>
    <s v="SWAPNIL JADHAV"/>
    <n v="63452"/>
    <n v="20"/>
    <n v="0"/>
    <n v="450"/>
    <s v="-"/>
    <n v="0.20361639559316769"/>
    <n v="5.5584872792544277E-3"/>
    <s v="FLOW"/>
    <s v="-"/>
    <s v="-"/>
    <s v="-"/>
    <m/>
    <m/>
    <m/>
    <m/>
    <s v="-"/>
    <m/>
    <s v="BIBWEWADI"/>
    <m/>
    <m/>
    <m/>
    <n v="5256"/>
    <n v="63452"/>
    <n v="22"/>
    <s v="-"/>
    <s v="FLOW"/>
    <m/>
    <m/>
    <m/>
    <m/>
    <s v="REGULAR"/>
    <s v="MH12YP3263"/>
    <s v="SUZUKI BURGMAN STREET EX"/>
    <d v="2025-09-24T00:00:00"/>
    <n v="24"/>
    <s v="02.08.26"/>
    <s v="-"/>
    <m/>
    <m/>
    <m/>
    <m/>
    <m/>
    <m/>
    <m/>
    <m/>
    <m/>
    <m/>
    <m/>
    <m/>
    <m/>
    <m/>
    <m/>
    <m/>
    <m/>
    <m/>
    <m/>
    <m/>
    <m/>
    <m/>
    <m/>
    <m/>
    <m/>
    <m/>
    <m/>
    <m/>
    <m/>
    <m/>
    <m/>
    <m/>
    <m/>
    <m/>
    <m/>
    <m/>
    <m/>
    <m/>
    <m/>
    <m/>
    <m/>
    <m/>
    <m/>
    <m/>
    <m/>
    <m/>
    <m/>
    <m/>
    <m/>
    <m/>
    <m/>
    <m/>
    <m/>
    <m/>
    <m/>
    <m/>
    <m/>
    <m/>
    <m/>
    <m/>
    <m/>
    <m/>
    <m/>
    <m/>
    <m/>
    <m/>
    <m/>
    <m/>
    <m/>
    <m/>
    <m/>
    <m/>
    <m/>
    <m/>
    <m/>
    <m/>
    <m/>
    <m/>
    <m/>
    <m/>
    <m/>
    <m/>
    <m/>
    <m/>
    <m/>
    <m/>
    <m/>
    <m/>
    <m/>
    <m/>
    <m/>
    <m/>
    <m/>
    <m/>
    <n v="0"/>
    <s v=""/>
    <s v="DUWT0031"/>
    <s v="kPtjNTo4C8b"/>
    <s v="Allocated"/>
    <m/>
    <m/>
    <m/>
    <m/>
    <m/>
    <m/>
    <m/>
    <m/>
    <n v="4806"/>
    <n v="9572"/>
    <s v="Allocated"/>
  </r>
  <r>
    <n v="467443060"/>
    <s v="ROHITKUMAR BABURAM SINGH"/>
    <m/>
    <m/>
    <m/>
    <m/>
    <m/>
    <m/>
    <n v="4154"/>
    <n v="4154"/>
    <n v="4264"/>
    <n v="8308"/>
    <x v="1"/>
    <x v="0"/>
    <s v="UNPAID"/>
    <s v="SUNNY SHINDE"/>
    <n v="63155"/>
    <n v="110"/>
    <n v="0"/>
    <n v="1281"/>
    <s v="-"/>
    <n v="7.8130860897054857E-2"/>
    <n v="5.5324696482587365E-3"/>
    <s v="FLOW"/>
    <s v="-"/>
    <s v="-"/>
    <s v="-"/>
    <m/>
    <m/>
    <m/>
    <m/>
    <s v="-"/>
    <m/>
    <s v="BANNER"/>
    <m/>
    <m/>
    <m/>
    <n v="5545"/>
    <n v="63155"/>
    <n v="27"/>
    <s v="-"/>
    <s v="FLOW"/>
    <m/>
    <m/>
    <m/>
    <m/>
    <s v="REGULAR"/>
    <s v="MH12YZ3467"/>
    <s v="SPLENDOR PLUS DRS CAST FI BLACK"/>
    <d v="2025-12-16T00:00:00"/>
    <n v="24"/>
    <s v="02.08.26"/>
    <s v="-"/>
    <m/>
    <m/>
    <m/>
    <m/>
    <m/>
    <m/>
    <m/>
    <m/>
    <m/>
    <m/>
    <m/>
    <m/>
    <m/>
    <m/>
    <m/>
    <m/>
    <m/>
    <m/>
    <m/>
    <m/>
    <m/>
    <m/>
    <m/>
    <m/>
    <m/>
    <m/>
    <m/>
    <m/>
    <m/>
    <m/>
    <m/>
    <m/>
    <m/>
    <m/>
    <m/>
    <m/>
    <m/>
    <m/>
    <m/>
    <m/>
    <m/>
    <m/>
    <m/>
    <m/>
    <m/>
    <m/>
    <m/>
    <m/>
    <m/>
    <m/>
    <m/>
    <m/>
    <m/>
    <m/>
    <m/>
    <m/>
    <m/>
    <m/>
    <m/>
    <m/>
    <m/>
    <m/>
    <m/>
    <m/>
    <m/>
    <m/>
    <m/>
    <m/>
    <m/>
    <m/>
    <m/>
    <m/>
    <m/>
    <m/>
    <m/>
    <m/>
    <m/>
    <m/>
    <m/>
    <m/>
    <m/>
    <m/>
    <m/>
    <m/>
    <m/>
    <m/>
    <m/>
    <m/>
    <m/>
    <m/>
    <m/>
    <m/>
    <m/>
    <m/>
    <n v="0"/>
    <s v=""/>
    <s v="DUWT0023"/>
    <s v="G23YbBYZt9m"/>
    <s v="Allocated"/>
    <m/>
    <m/>
    <m/>
    <m/>
    <m/>
    <m/>
    <m/>
    <m/>
    <n v="4264"/>
    <n v="8308"/>
    <s v="Allocated"/>
  </r>
  <r>
    <n v="465689807"/>
    <s v="BHARAT DNYANOBA RASAL"/>
    <m/>
    <m/>
    <m/>
    <m/>
    <m/>
    <m/>
    <n v="3619"/>
    <n v="3619"/>
    <n v="3625"/>
    <n v="7238"/>
    <x v="1"/>
    <x v="0"/>
    <s v="UNPAID"/>
    <s v="SWAPNIL JADHAV"/>
    <n v="63143"/>
    <n v="6"/>
    <n v="0"/>
    <n v="880.79"/>
    <s v="-"/>
    <n v="0.20262481981559899"/>
    <n v="5.5314184308447693E-3"/>
    <s v="FLOW"/>
    <s v="-"/>
    <s v="-"/>
    <s v="-"/>
    <m/>
    <m/>
    <m/>
    <m/>
    <s v="-"/>
    <m/>
    <s v="SINHAGAD ROAD"/>
    <m/>
    <m/>
    <m/>
    <n v="4505.79"/>
    <n v="63143"/>
    <n v="27"/>
    <s v="-"/>
    <s v="FLOW"/>
    <m/>
    <m/>
    <m/>
    <m/>
    <s v="REGULAR"/>
    <s v="MH22BG0210"/>
    <s v="SPLENDOR PLUS DRS CAST FI BLACK"/>
    <d v="2025-03-12T00:00:00"/>
    <n v="36"/>
    <s v="02.08.26"/>
    <s v="-"/>
    <m/>
    <m/>
    <m/>
    <m/>
    <m/>
    <m/>
    <m/>
    <m/>
    <m/>
    <m/>
    <m/>
    <m/>
    <m/>
    <m/>
    <m/>
    <m/>
    <m/>
    <m/>
    <m/>
    <m/>
    <m/>
    <m/>
    <m/>
    <m/>
    <m/>
    <m/>
    <m/>
    <m/>
    <m/>
    <m/>
    <m/>
    <m/>
    <m/>
    <m/>
    <m/>
    <m/>
    <m/>
    <m/>
    <m/>
    <m/>
    <m/>
    <m/>
    <m/>
    <m/>
    <m/>
    <m/>
    <m/>
    <m/>
    <m/>
    <m/>
    <m/>
    <m/>
    <m/>
    <m/>
    <m/>
    <m/>
    <m/>
    <m/>
    <m/>
    <m/>
    <m/>
    <m/>
    <m/>
    <m/>
    <m/>
    <m/>
    <m/>
    <m/>
    <m/>
    <m/>
    <m/>
    <m/>
    <m/>
    <m/>
    <m/>
    <m/>
    <m/>
    <m/>
    <m/>
    <m/>
    <m/>
    <m/>
    <m/>
    <m/>
    <m/>
    <m/>
    <m/>
    <m/>
    <m/>
    <m/>
    <m/>
    <m/>
    <m/>
    <m/>
    <n v="0"/>
    <s v=""/>
    <s v="DUWT0031"/>
    <s v="BosoF_wtot1"/>
    <s v="Allocated"/>
    <m/>
    <m/>
    <m/>
    <m/>
    <m/>
    <m/>
    <m/>
    <m/>
    <n v="3625"/>
    <n v="7238"/>
    <s v="Allocated"/>
  </r>
  <r>
    <n v="467091224"/>
    <s v="SONALI CHETAN PAWAR"/>
    <m/>
    <m/>
    <m/>
    <m/>
    <m/>
    <m/>
    <n v="4508"/>
    <n v="4241"/>
    <n v="4316"/>
    <n v="8749"/>
    <x v="1"/>
    <x v="0"/>
    <s v="UNPAID"/>
    <s v="NITIN KADAM"/>
    <n v="63065"/>
    <n v="75"/>
    <n v="0"/>
    <n v="3600"/>
    <s v="-"/>
    <n v="4.5032732187596083E-2"/>
    <n v="5.5245855176539816E-3"/>
    <s v="FLOW"/>
    <s v="-"/>
    <s v="-"/>
    <s v="-"/>
    <m/>
    <m/>
    <m/>
    <m/>
    <s v="-"/>
    <m/>
    <s v="THERGAON"/>
    <m/>
    <m/>
    <m/>
    <n v="7916"/>
    <n v="63065"/>
    <n v="27"/>
    <s v="-"/>
    <s v="FLOW"/>
    <m/>
    <m/>
    <m/>
    <m/>
    <s v="REGULAR"/>
    <m/>
    <s v="SPLENDOR PLUS I3S BS6 FI DRUM SELF"/>
    <d v="2025-10-15T00:00:00"/>
    <n v="24"/>
    <s v="02.08.26"/>
    <s v="-"/>
    <m/>
    <m/>
    <m/>
    <m/>
    <m/>
    <m/>
    <m/>
    <m/>
    <m/>
    <m/>
    <n v="1"/>
    <m/>
    <m/>
    <m/>
    <m/>
    <m/>
    <m/>
    <m/>
    <m/>
    <m/>
    <m/>
    <m/>
    <m/>
    <m/>
    <m/>
    <m/>
    <m/>
    <m/>
    <m/>
    <m/>
    <m/>
    <m/>
    <m/>
    <m/>
    <m/>
    <m/>
    <m/>
    <m/>
    <m/>
    <m/>
    <m/>
    <m/>
    <m/>
    <m/>
    <m/>
    <m/>
    <m/>
    <m/>
    <m/>
    <m/>
    <m/>
    <m/>
    <m/>
    <m/>
    <m/>
    <m/>
    <m/>
    <m/>
    <m/>
    <m/>
    <m/>
    <m/>
    <m/>
    <m/>
    <m/>
    <m/>
    <m/>
    <m/>
    <m/>
    <m/>
    <m/>
    <m/>
    <m/>
    <m/>
    <m/>
    <m/>
    <m/>
    <m/>
    <m/>
    <m/>
    <m/>
    <m/>
    <m/>
    <m/>
    <m/>
    <m/>
    <m/>
    <m/>
    <m/>
    <m/>
    <m/>
    <m/>
    <m/>
    <m/>
    <n v="1"/>
    <n v="1"/>
    <s v="ZBHT0011"/>
    <s v="B2pKCc5mm7"/>
    <s v="Allocated"/>
    <m/>
    <m/>
    <m/>
    <m/>
    <m/>
    <m/>
    <m/>
    <m/>
    <n v="4316"/>
    <n v="8749"/>
    <s v="Allocated"/>
  </r>
  <r>
    <n v="464154276"/>
    <s v="VIJAY POPAT DATE"/>
    <m/>
    <m/>
    <m/>
    <m/>
    <m/>
    <m/>
    <n v="4536"/>
    <n v="4167"/>
    <n v="4292"/>
    <n v="8703"/>
    <x v="1"/>
    <x v="0"/>
    <s v="UNPAID"/>
    <s v="AMOL DHUMAL"/>
    <n v="62887"/>
    <n v="125"/>
    <n v="0"/>
    <n v="2250"/>
    <s v="-"/>
    <n v="4.8806642397222828E-2"/>
    <n v="5.5089924593468001E-3"/>
    <s v="FLOW"/>
    <s v="-"/>
    <s v="-"/>
    <s v="-"/>
    <m/>
    <m/>
    <m/>
    <m/>
    <s v="-"/>
    <m/>
    <s v="SHIRUR"/>
    <m/>
    <m/>
    <m/>
    <n v="6542"/>
    <n v="62887"/>
    <n v="27"/>
    <s v="-"/>
    <s v="FLOW"/>
    <m/>
    <m/>
    <m/>
    <m/>
    <s v="REGULAR"/>
    <s v="MH12XF0402"/>
    <s v="BAJAJ CHETAK 3201"/>
    <d v="2024-09-30T00:00:00"/>
    <n v="36"/>
    <s v="02.08.26"/>
    <s v="-"/>
    <m/>
    <m/>
    <m/>
    <m/>
    <m/>
    <m/>
    <m/>
    <m/>
    <m/>
    <m/>
    <n v="1"/>
    <m/>
    <m/>
    <m/>
    <m/>
    <m/>
    <m/>
    <m/>
    <m/>
    <m/>
    <m/>
    <m/>
    <m/>
    <m/>
    <m/>
    <m/>
    <m/>
    <m/>
    <m/>
    <m/>
    <m/>
    <m/>
    <m/>
    <m/>
    <m/>
    <m/>
    <m/>
    <m/>
    <m/>
    <m/>
    <m/>
    <m/>
    <m/>
    <m/>
    <m/>
    <m/>
    <m/>
    <m/>
    <m/>
    <m/>
    <m/>
    <m/>
    <m/>
    <m/>
    <m/>
    <m/>
    <m/>
    <m/>
    <m/>
    <m/>
    <m/>
    <m/>
    <m/>
    <m/>
    <m/>
    <m/>
    <m/>
    <m/>
    <m/>
    <m/>
    <m/>
    <m/>
    <m/>
    <m/>
    <m/>
    <m/>
    <m/>
    <m/>
    <m/>
    <m/>
    <m/>
    <m/>
    <m/>
    <m/>
    <m/>
    <m/>
    <m/>
    <m/>
    <m/>
    <m/>
    <m/>
    <m/>
    <m/>
    <m/>
    <n v="1"/>
    <n v="1"/>
    <s v="ZBHT0024"/>
    <s v="APBbpw4YV37"/>
    <s v="Allocated"/>
    <m/>
    <m/>
    <m/>
    <m/>
    <m/>
    <m/>
    <m/>
    <m/>
    <n v="4292"/>
    <n v="8703"/>
    <s v="Allocated"/>
  </r>
  <r>
    <n v="463181927"/>
    <s v="VINOD GANPAT BHOSALE"/>
    <m/>
    <m/>
    <m/>
    <m/>
    <m/>
    <m/>
    <n v="4428"/>
    <n v="22134"/>
    <n v="5235"/>
    <n v="26562"/>
    <x v="4"/>
    <x v="0"/>
    <s v="UNPAID"/>
    <s v="KIRAN KHAIRNAR"/>
    <n v="62774"/>
    <n v="813"/>
    <n v="0"/>
    <n v="5169.33"/>
    <s v="-"/>
    <n v="1"/>
    <n v="3.342164330228091E-2"/>
    <s v="FLOW"/>
    <s v="-"/>
    <s v="-"/>
    <s v="-"/>
    <m/>
    <m/>
    <m/>
    <m/>
    <s v="-"/>
    <m/>
    <s v="JANTA VASAHAT"/>
    <m/>
    <m/>
    <m/>
    <n v="28116.33"/>
    <n v="62774"/>
    <n v="149"/>
    <s v="-"/>
    <s v="FLOW"/>
    <m/>
    <m/>
    <m/>
    <m/>
    <s v="NPA"/>
    <s v="MH12WW0086"/>
    <s v="BAJAJ CHETAK PREMIUM"/>
    <d v="2024-06-11T00:00:00"/>
    <n v="36"/>
    <s v="02.08.26"/>
    <s v="-"/>
    <m/>
    <m/>
    <m/>
    <m/>
    <m/>
    <m/>
    <m/>
    <n v="1"/>
    <m/>
    <m/>
    <m/>
    <m/>
    <m/>
    <m/>
    <m/>
    <m/>
    <m/>
    <m/>
    <m/>
    <m/>
    <m/>
    <m/>
    <m/>
    <m/>
    <m/>
    <m/>
    <m/>
    <m/>
    <m/>
    <m/>
    <m/>
    <m/>
    <m/>
    <m/>
    <m/>
    <m/>
    <m/>
    <m/>
    <m/>
    <m/>
    <m/>
    <m/>
    <m/>
    <m/>
    <m/>
    <m/>
    <m/>
    <m/>
    <m/>
    <m/>
    <m/>
    <m/>
    <m/>
    <m/>
    <m/>
    <m/>
    <m/>
    <m/>
    <m/>
    <m/>
    <m/>
    <m/>
    <m/>
    <m/>
    <m/>
    <m/>
    <m/>
    <m/>
    <m/>
    <m/>
    <m/>
    <m/>
    <m/>
    <m/>
    <m/>
    <m/>
    <m/>
    <m/>
    <m/>
    <m/>
    <m/>
    <m/>
    <m/>
    <m/>
    <m/>
    <m/>
    <m/>
    <m/>
    <m/>
    <m/>
    <m/>
    <m/>
    <m/>
    <m/>
    <n v="1"/>
    <n v="1"/>
    <s v="DUWT0014"/>
    <s v="G6Glz9v8sWc"/>
    <s v="Allocated"/>
    <m/>
    <m/>
    <m/>
    <m/>
    <m/>
    <m/>
    <m/>
    <m/>
    <n v="5235"/>
    <n v="26562"/>
    <s v="Allocated"/>
  </r>
  <r>
    <n v="467134226"/>
    <s v="POONAM RAHUL DANGE"/>
    <m/>
    <m/>
    <m/>
    <m/>
    <m/>
    <m/>
    <n v="4507"/>
    <n v="3014"/>
    <n v="3085"/>
    <n v="7521"/>
    <x v="1"/>
    <x v="0"/>
    <s v="UNPAID"/>
    <s v="NITIN KADAM"/>
    <n v="62768"/>
    <n v="71"/>
    <n v="0"/>
    <n v="900"/>
    <s v="-"/>
    <n v="4.4820653832570063E-2"/>
    <n v="5.4985678866582913E-3"/>
    <s v="FLOW"/>
    <s v="-"/>
    <s v="-"/>
    <s v="-"/>
    <m/>
    <m/>
    <m/>
    <m/>
    <s v="-"/>
    <m/>
    <s v="THERGAON"/>
    <m/>
    <m/>
    <m/>
    <n v="3985"/>
    <n v="62768"/>
    <n v="22"/>
    <s v="-"/>
    <s v="FLOW"/>
    <m/>
    <m/>
    <m/>
    <m/>
    <s v="REGULAR"/>
    <s v="MH14MW8883"/>
    <s v="SPLENDOR PLUS XTEC 2"/>
    <d v="2025-10-23T00:00:00"/>
    <n v="24"/>
    <s v="02.08.26"/>
    <s v="-"/>
    <m/>
    <m/>
    <m/>
    <m/>
    <m/>
    <m/>
    <m/>
    <m/>
    <m/>
    <m/>
    <m/>
    <m/>
    <m/>
    <m/>
    <m/>
    <m/>
    <m/>
    <m/>
    <m/>
    <m/>
    <m/>
    <m/>
    <m/>
    <m/>
    <m/>
    <m/>
    <m/>
    <m/>
    <m/>
    <m/>
    <m/>
    <m/>
    <m/>
    <m/>
    <m/>
    <m/>
    <m/>
    <m/>
    <m/>
    <m/>
    <m/>
    <m/>
    <m/>
    <m/>
    <m/>
    <m/>
    <m/>
    <m/>
    <m/>
    <m/>
    <m/>
    <m/>
    <m/>
    <m/>
    <m/>
    <m/>
    <m/>
    <m/>
    <m/>
    <m/>
    <m/>
    <m/>
    <m/>
    <m/>
    <m/>
    <m/>
    <m/>
    <m/>
    <m/>
    <m/>
    <m/>
    <m/>
    <m/>
    <m/>
    <m/>
    <m/>
    <m/>
    <m/>
    <m/>
    <m/>
    <m/>
    <m/>
    <m/>
    <m/>
    <m/>
    <m/>
    <m/>
    <m/>
    <m/>
    <m/>
    <m/>
    <m/>
    <m/>
    <m/>
    <n v="0"/>
    <s v=""/>
    <s v="ZBHT0011"/>
    <s v="GoGRVIB_C81"/>
    <s v="Allocated"/>
    <m/>
    <m/>
    <m/>
    <m/>
    <m/>
    <m/>
    <m/>
    <m/>
    <n v="3085"/>
    <n v="7521"/>
    <s v="Allocated"/>
  </r>
  <r>
    <n v="466129754"/>
    <s v="SANDESH BALU NEHARKAR"/>
    <m/>
    <m/>
    <m/>
    <m/>
    <m/>
    <m/>
    <n v="3348"/>
    <n v="3170"/>
    <n v="3265"/>
    <n v="6518"/>
    <x v="1"/>
    <x v="0"/>
    <s v="UNPAID"/>
    <s v="MAHESH SHINDE"/>
    <n v="62656"/>
    <n v="95"/>
    <n v="0"/>
    <n v="4913"/>
    <s v="-"/>
    <n v="0.11255420587273701"/>
    <n v="5.4887565241279294E-3"/>
    <s v="FLOW"/>
    <s v="-"/>
    <s v="-"/>
    <s v="-"/>
    <m/>
    <m/>
    <m/>
    <m/>
    <s v="-"/>
    <m/>
    <s v="NARAYAN GAON"/>
    <m/>
    <m/>
    <m/>
    <n v="8178"/>
    <n v="62656"/>
    <n v="27"/>
    <s v="-"/>
    <s v="FLOW"/>
    <m/>
    <m/>
    <m/>
    <m/>
    <s v="REGULAR"/>
    <s v="MH14MK0378"/>
    <s v="SPLENDOR PLUS I3S BS6 FI DRUM SELF"/>
    <d v="2025-05-15T00:00:00"/>
    <n v="36"/>
    <s v="02.08.26"/>
    <s v="-"/>
    <m/>
    <m/>
    <m/>
    <m/>
    <m/>
    <m/>
    <m/>
    <m/>
    <m/>
    <m/>
    <n v="1"/>
    <m/>
    <m/>
    <m/>
    <m/>
    <m/>
    <m/>
    <m/>
    <m/>
    <m/>
    <m/>
    <m/>
    <m/>
    <m/>
    <m/>
    <m/>
    <m/>
    <m/>
    <m/>
    <m/>
    <m/>
    <m/>
    <m/>
    <m/>
    <m/>
    <m/>
    <m/>
    <m/>
    <m/>
    <m/>
    <m/>
    <m/>
    <m/>
    <m/>
    <m/>
    <m/>
    <m/>
    <m/>
    <m/>
    <m/>
    <m/>
    <m/>
    <m/>
    <m/>
    <m/>
    <m/>
    <m/>
    <m/>
    <m/>
    <m/>
    <m/>
    <m/>
    <m/>
    <m/>
    <m/>
    <m/>
    <m/>
    <m/>
    <m/>
    <m/>
    <m/>
    <m/>
    <m/>
    <m/>
    <m/>
    <m/>
    <m/>
    <m/>
    <m/>
    <m/>
    <m/>
    <m/>
    <m/>
    <m/>
    <m/>
    <m/>
    <m/>
    <m/>
    <m/>
    <m/>
    <m/>
    <m/>
    <m/>
    <m/>
    <n v="1"/>
    <n v="1"/>
    <s v="DUWT0015"/>
    <s v="BoGRrxQt_Zz"/>
    <s v="Allocated"/>
    <m/>
    <m/>
    <m/>
    <m/>
    <m/>
    <m/>
    <m/>
    <m/>
    <n v="3265"/>
    <n v="6518"/>
    <s v="Allocated"/>
  </r>
  <r>
    <n v="464137784"/>
    <s v="GANESH NARAYAN DOIPHODE"/>
    <m/>
    <m/>
    <m/>
    <m/>
    <m/>
    <m/>
    <n v="4209"/>
    <n v="8285"/>
    <n v="4329"/>
    <n v="12494"/>
    <x v="0"/>
    <x v="0"/>
    <s v="UNPAID"/>
    <s v="SWAPNIL JADHAV"/>
    <n v="62518"/>
    <n v="253"/>
    <n v="0"/>
    <n v="3600"/>
    <s v="-"/>
    <n v="0.60949762608093749"/>
    <n v="1.6763020203630234E-2"/>
    <s v="FLOW"/>
    <s v="-"/>
    <s v="-"/>
    <s v="-"/>
    <m/>
    <m/>
    <m/>
    <m/>
    <s v="-"/>
    <m/>
    <s v="PARVATI"/>
    <m/>
    <m/>
    <m/>
    <n v="12138"/>
    <n v="62518"/>
    <n v="57"/>
    <s v="-"/>
    <s v="FLOW"/>
    <m/>
    <m/>
    <m/>
    <m/>
    <s v="REGULAR"/>
    <s v="MH12XF3732"/>
    <s v="SUZUKI BURGMAN STREET BT BSVI"/>
    <d v="2024-09-28T00:00:00"/>
    <n v="36"/>
    <s v="02.08.26"/>
    <s v="-"/>
    <m/>
    <m/>
    <m/>
    <m/>
    <m/>
    <m/>
    <m/>
    <m/>
    <m/>
    <m/>
    <m/>
    <m/>
    <m/>
    <m/>
    <m/>
    <m/>
    <m/>
    <m/>
    <m/>
    <m/>
    <m/>
    <m/>
    <m/>
    <m/>
    <m/>
    <m/>
    <m/>
    <m/>
    <m/>
    <m/>
    <m/>
    <m/>
    <m/>
    <m/>
    <m/>
    <m/>
    <m/>
    <m/>
    <m/>
    <m/>
    <m/>
    <m/>
    <m/>
    <m/>
    <m/>
    <m/>
    <m/>
    <m/>
    <m/>
    <m/>
    <m/>
    <m/>
    <m/>
    <m/>
    <m/>
    <m/>
    <m/>
    <m/>
    <m/>
    <m/>
    <m/>
    <m/>
    <m/>
    <m/>
    <m/>
    <m/>
    <m/>
    <m/>
    <m/>
    <m/>
    <m/>
    <m/>
    <m/>
    <m/>
    <m/>
    <m/>
    <m/>
    <m/>
    <m/>
    <m/>
    <m/>
    <m/>
    <m/>
    <m/>
    <m/>
    <m/>
    <m/>
    <m/>
    <m/>
    <m/>
    <m/>
    <m/>
    <m/>
    <m/>
    <n v="0"/>
    <s v=""/>
    <s v="DUWT0031"/>
    <s v="B2A_sv8eHOc"/>
    <s v="Allocated"/>
    <m/>
    <m/>
    <m/>
    <m/>
    <m/>
    <m/>
    <m/>
    <m/>
    <n v="4329"/>
    <n v="12494"/>
    <s v="Allocated"/>
  </r>
  <r>
    <n v="460718542"/>
    <s v="CHADHA RAMIT BALBIR"/>
    <m/>
    <m/>
    <m/>
    <m/>
    <m/>
    <m/>
    <n v="3429"/>
    <n v="16746"/>
    <n v="3541"/>
    <n v="20175"/>
    <x v="4"/>
    <x v="0"/>
    <s v="UNPAID"/>
    <s v="SANDEEP KHAIRNAR"/>
    <n v="62452.4"/>
    <n v="511"/>
    <n v="0"/>
    <n v="2700"/>
    <s v="-"/>
    <n v="0.39338012980730469"/>
    <n v="3.3250419539480804E-2"/>
    <s v="FLOW"/>
    <s v="-"/>
    <s v="-"/>
    <s v="-"/>
    <m/>
    <m/>
    <m/>
    <m/>
    <s v="-"/>
    <m/>
    <s v="WAGHOLI"/>
    <m/>
    <m/>
    <m/>
    <n v="19957"/>
    <n v="62452.4"/>
    <n v="149"/>
    <s v="-"/>
    <s v="FLOW"/>
    <m/>
    <m/>
    <m/>
    <m/>
    <s v="NPA"/>
    <s v="MH15JN9875"/>
    <s v="TVS RAIDER DISC"/>
    <d v="2023-11-15T00:00:00"/>
    <n v="48"/>
    <s v="02.08.26"/>
    <s v="-"/>
    <m/>
    <m/>
    <m/>
    <m/>
    <m/>
    <m/>
    <m/>
    <m/>
    <m/>
    <m/>
    <m/>
    <m/>
    <m/>
    <m/>
    <m/>
    <m/>
    <m/>
    <m/>
    <m/>
    <m/>
    <m/>
    <m/>
    <m/>
    <m/>
    <m/>
    <m/>
    <m/>
    <m/>
    <m/>
    <m/>
    <m/>
    <m/>
    <m/>
    <m/>
    <m/>
    <m/>
    <m/>
    <m/>
    <m/>
    <m/>
    <m/>
    <m/>
    <m/>
    <m/>
    <m/>
    <m/>
    <m/>
    <m/>
    <m/>
    <m/>
    <m/>
    <m/>
    <m/>
    <m/>
    <m/>
    <m/>
    <m/>
    <m/>
    <m/>
    <m/>
    <m/>
    <m/>
    <m/>
    <m/>
    <m/>
    <m/>
    <m/>
    <m/>
    <m/>
    <m/>
    <m/>
    <m/>
    <m/>
    <m/>
    <m/>
    <m/>
    <m/>
    <m/>
    <m/>
    <m/>
    <m/>
    <m/>
    <m/>
    <m/>
    <m/>
    <m/>
    <m/>
    <m/>
    <m/>
    <m/>
    <m/>
    <m/>
    <m/>
    <m/>
    <n v="0"/>
    <s v=""/>
    <s v="DUWT0021"/>
    <s v="G6NCUojxrz"/>
    <s v="Allocated"/>
    <m/>
    <m/>
    <m/>
    <m/>
    <m/>
    <m/>
    <m/>
    <m/>
    <n v="3541"/>
    <n v="20175"/>
    <s v="Allocated"/>
  </r>
  <r>
    <n v="464449450"/>
    <s v="SRIKANT VAMANRAO BHOKARE"/>
    <m/>
    <m/>
    <m/>
    <m/>
    <m/>
    <m/>
    <n v="4172"/>
    <n v="3361"/>
    <n v="3441"/>
    <n v="7533"/>
    <x v="1"/>
    <x v="0"/>
    <s v="UNPAID"/>
    <s v="SWAPNIL JADHAV"/>
    <n v="62083"/>
    <n v="80"/>
    <n v="0"/>
    <n v="0"/>
    <s v="-"/>
    <n v="0.19922329773073549"/>
    <n v="5.4385608926109915E-3"/>
    <s v="FLOW"/>
    <s v="-"/>
    <s v="-"/>
    <s v="-"/>
    <m/>
    <m/>
    <m/>
    <m/>
    <s v="-"/>
    <m/>
    <s v="BIBWEWADI"/>
    <m/>
    <m/>
    <m/>
    <n v="3441"/>
    <n v="62083"/>
    <n v="27"/>
    <s v="-"/>
    <s v="FLOW"/>
    <m/>
    <m/>
    <m/>
    <m/>
    <s v="REGULAR"/>
    <s v="MH12XJ7893"/>
    <s v="SUZUKI BURGMAN STREET EX"/>
    <d v="2024-10-26T00:00:00"/>
    <n v="36"/>
    <s v="02.08.26"/>
    <s v="-"/>
    <m/>
    <m/>
    <m/>
    <m/>
    <m/>
    <m/>
    <m/>
    <m/>
    <m/>
    <m/>
    <m/>
    <m/>
    <m/>
    <m/>
    <m/>
    <m/>
    <m/>
    <m/>
    <m/>
    <m/>
    <m/>
    <m/>
    <m/>
    <m/>
    <m/>
    <m/>
    <m/>
    <m/>
    <m/>
    <m/>
    <m/>
    <m/>
    <m/>
    <m/>
    <m/>
    <m/>
    <m/>
    <m/>
    <m/>
    <m/>
    <m/>
    <m/>
    <m/>
    <m/>
    <m/>
    <m/>
    <m/>
    <m/>
    <m/>
    <m/>
    <m/>
    <m/>
    <m/>
    <m/>
    <m/>
    <m/>
    <m/>
    <m/>
    <m/>
    <m/>
    <m/>
    <m/>
    <m/>
    <m/>
    <m/>
    <m/>
    <m/>
    <m/>
    <m/>
    <m/>
    <m/>
    <m/>
    <m/>
    <m/>
    <m/>
    <m/>
    <m/>
    <m/>
    <m/>
    <m/>
    <m/>
    <m/>
    <m/>
    <m/>
    <m/>
    <m/>
    <m/>
    <m/>
    <m/>
    <m/>
    <m/>
    <m/>
    <m/>
    <m/>
    <n v="0"/>
    <s v=""/>
    <s v="DUWT0031"/>
    <s v="APzKbffFHwc"/>
    <s v="Allocated"/>
    <m/>
    <m/>
    <m/>
    <m/>
    <m/>
    <m/>
    <m/>
    <m/>
    <n v="3441"/>
    <n v="7533"/>
    <s v="Allocated"/>
  </r>
  <r>
    <n v="465673611"/>
    <s v="MADHUSHRI JEEVAN KHERALE"/>
    <m/>
    <m/>
    <m/>
    <m/>
    <m/>
    <m/>
    <n v="3582"/>
    <n v="3582"/>
    <n v="3627"/>
    <n v="7164"/>
    <x v="1"/>
    <x v="0"/>
    <s v="UNPAID"/>
    <s v="SACHIN KHAPRE"/>
    <n v="61708"/>
    <n v="45"/>
    <n v="0"/>
    <n v="5272"/>
    <s v="-"/>
    <n v="0.11404304609367914"/>
    <n v="5.4057103484245134E-3"/>
    <s v="FLOW"/>
    <s v="-"/>
    <s v="-"/>
    <s v="-"/>
    <m/>
    <m/>
    <m/>
    <m/>
    <s v="-"/>
    <m/>
    <s v="PIMPALE GURAV"/>
    <m/>
    <m/>
    <m/>
    <n v="8899"/>
    <n v="61708"/>
    <n v="27"/>
    <s v="-"/>
    <s v="FLOW"/>
    <m/>
    <m/>
    <m/>
    <m/>
    <s v="REGULAR"/>
    <s v="MH14ME5704"/>
    <s v="DESTINI 125 XTEC"/>
    <d v="2025-03-10T00:00:00"/>
    <n v="36"/>
    <s v="02.08.26"/>
    <s v="-"/>
    <m/>
    <m/>
    <m/>
    <m/>
    <m/>
    <m/>
    <m/>
    <m/>
    <m/>
    <m/>
    <n v="1"/>
    <m/>
    <m/>
    <m/>
    <m/>
    <m/>
    <m/>
    <m/>
    <m/>
    <m/>
    <m/>
    <m/>
    <m/>
    <m/>
    <m/>
    <m/>
    <m/>
    <m/>
    <m/>
    <m/>
    <m/>
    <m/>
    <m/>
    <m/>
    <m/>
    <m/>
    <m/>
    <m/>
    <m/>
    <m/>
    <m/>
    <m/>
    <m/>
    <m/>
    <m/>
    <m/>
    <m/>
    <m/>
    <m/>
    <m/>
    <m/>
    <m/>
    <m/>
    <m/>
    <m/>
    <m/>
    <m/>
    <m/>
    <m/>
    <m/>
    <m/>
    <m/>
    <m/>
    <m/>
    <m/>
    <m/>
    <m/>
    <m/>
    <m/>
    <m/>
    <m/>
    <m/>
    <m/>
    <m/>
    <m/>
    <m/>
    <m/>
    <m/>
    <m/>
    <m/>
    <m/>
    <m/>
    <m/>
    <m/>
    <m/>
    <m/>
    <m/>
    <m/>
    <m/>
    <m/>
    <m/>
    <m/>
    <m/>
    <m/>
    <n v="1"/>
    <n v="1"/>
    <s v="ZBHT0015"/>
    <s v="koQtwFeDYy9"/>
    <s v="Allocated"/>
    <m/>
    <m/>
    <m/>
    <m/>
    <m/>
    <m/>
    <m/>
    <m/>
    <n v="3627"/>
    <n v="7164"/>
    <s v="Allocated"/>
  </r>
  <r>
    <n v="467187011"/>
    <s v="SHIVAJI NIVRUTTI SHIRAGAVAKAR"/>
    <m/>
    <m/>
    <m/>
    <m/>
    <m/>
    <m/>
    <n v="4332"/>
    <n v="4332"/>
    <n v="4332"/>
    <n v="8664"/>
    <x v="1"/>
    <x v="0"/>
    <s v="UNPAID"/>
    <s v="AKSHAY KARALE"/>
    <n v="61692"/>
    <n v="0"/>
    <n v="0"/>
    <n v="450"/>
    <s v="-"/>
    <n v="6.5762821924773923E-2"/>
    <n v="5.4043087252058902E-3"/>
    <s v="FLOW"/>
    <s v="-"/>
    <s v="-"/>
    <s v="-"/>
    <m/>
    <m/>
    <m/>
    <m/>
    <s v="-"/>
    <m/>
    <s v="BHOR"/>
    <m/>
    <m/>
    <m/>
    <n v="4782"/>
    <n v="61692"/>
    <n v="22"/>
    <s v="-"/>
    <s v="FLOW"/>
    <m/>
    <m/>
    <m/>
    <m/>
    <s v="REGULAR"/>
    <s v="MH12YV7481"/>
    <s v="HONDA ACTIVA STD 2B"/>
    <d v="2025-10-29T00:00:00"/>
    <n v="24"/>
    <s v="02.08.26"/>
    <s v="-"/>
    <m/>
    <m/>
    <m/>
    <m/>
    <m/>
    <m/>
    <m/>
    <m/>
    <m/>
    <m/>
    <m/>
    <m/>
    <m/>
    <m/>
    <m/>
    <m/>
    <m/>
    <m/>
    <m/>
    <m/>
    <m/>
    <m/>
    <m/>
    <m/>
    <m/>
    <m/>
    <m/>
    <m/>
    <m/>
    <m/>
    <m/>
    <m/>
    <m/>
    <m/>
    <m/>
    <m/>
    <m/>
    <m/>
    <m/>
    <m/>
    <m/>
    <m/>
    <m/>
    <m/>
    <m/>
    <m/>
    <m/>
    <m/>
    <m/>
    <m/>
    <m/>
    <m/>
    <m/>
    <m/>
    <m/>
    <m/>
    <m/>
    <m/>
    <m/>
    <m/>
    <m/>
    <m/>
    <m/>
    <m/>
    <m/>
    <m/>
    <m/>
    <m/>
    <m/>
    <m/>
    <m/>
    <m/>
    <m/>
    <m/>
    <m/>
    <m/>
    <m/>
    <m/>
    <m/>
    <m/>
    <m/>
    <m/>
    <m/>
    <m/>
    <m/>
    <m/>
    <m/>
    <m/>
    <m/>
    <m/>
    <m/>
    <m/>
    <m/>
    <m/>
    <n v="0"/>
    <s v=""/>
    <s v="DUWT0011"/>
    <s v="B2c5rivyd1"/>
    <s v="Allocated"/>
    <m/>
    <m/>
    <m/>
    <m/>
    <m/>
    <m/>
    <m/>
    <m/>
    <n v="4332"/>
    <n v="8664"/>
    <s v="Allocated"/>
  </r>
  <r>
    <n v="464441982"/>
    <s v="VRUSHBH SHIVAJI HANDE"/>
    <m/>
    <m/>
    <m/>
    <m/>
    <m/>
    <m/>
    <n v="12645"/>
    <n v="12386"/>
    <n v="12663"/>
    <n v="25031"/>
    <x v="1"/>
    <x v="0"/>
    <s v="UNPAID"/>
    <s v="PARMESHWAR KOTULE"/>
    <n v="61021"/>
    <n v="277"/>
    <n v="0"/>
    <n v="3150"/>
    <s v="-"/>
    <n v="0.30331091593226067"/>
    <n v="5.3455281514748852E-3"/>
    <s v="FLOW"/>
    <s v="-"/>
    <s v="-"/>
    <s v="-"/>
    <m/>
    <m/>
    <m/>
    <m/>
    <s v="-"/>
    <m/>
    <s v="TALEGAON DABHADE"/>
    <m/>
    <m/>
    <m/>
    <n v="15813"/>
    <n v="61021"/>
    <n v="27"/>
    <s v="-"/>
    <s v="FLOW"/>
    <m/>
    <m/>
    <m/>
    <m/>
    <s v="REGULAR"/>
    <s v="MH14LZ2115"/>
    <s v="CLASSIC 350 COMMANDO SAND"/>
    <d v="2024-10-25T00:00:00"/>
    <n v="24"/>
    <s v="02.08.26"/>
    <s v="-"/>
    <m/>
    <m/>
    <m/>
    <m/>
    <m/>
    <m/>
    <m/>
    <m/>
    <m/>
    <m/>
    <n v="1"/>
    <m/>
    <m/>
    <m/>
    <m/>
    <m/>
    <m/>
    <m/>
    <m/>
    <m/>
    <m/>
    <m/>
    <m/>
    <m/>
    <m/>
    <m/>
    <m/>
    <m/>
    <m/>
    <m/>
    <m/>
    <m/>
    <m/>
    <m/>
    <m/>
    <m/>
    <m/>
    <m/>
    <m/>
    <m/>
    <m/>
    <m/>
    <m/>
    <m/>
    <m/>
    <m/>
    <m/>
    <m/>
    <m/>
    <m/>
    <m/>
    <m/>
    <m/>
    <m/>
    <m/>
    <m/>
    <m/>
    <m/>
    <m/>
    <m/>
    <m/>
    <m/>
    <m/>
    <m/>
    <m/>
    <m/>
    <m/>
    <m/>
    <m/>
    <m/>
    <m/>
    <m/>
    <m/>
    <m/>
    <m/>
    <m/>
    <m/>
    <m/>
    <m/>
    <m/>
    <m/>
    <m/>
    <m/>
    <m/>
    <m/>
    <m/>
    <m/>
    <m/>
    <m/>
    <m/>
    <m/>
    <m/>
    <m/>
    <m/>
    <n v="1"/>
    <n v="1"/>
    <s v="DUWT0027"/>
    <s v="k6GYCXCyZ9c"/>
    <s v="Allocated"/>
    <m/>
    <m/>
    <m/>
    <m/>
    <m/>
    <m/>
    <m/>
    <m/>
    <n v="12663"/>
    <n v="25031"/>
    <s v="Allocated"/>
  </r>
  <r>
    <n v="465922302"/>
    <s v="DATTA BABURAO YADAV"/>
    <m/>
    <m/>
    <m/>
    <m/>
    <m/>
    <m/>
    <n v="3225"/>
    <n v="9885"/>
    <n v="900"/>
    <n v="13110"/>
    <x v="3"/>
    <x v="0"/>
    <s v="UNPAID"/>
    <s v="VIKRAM GAIKWAD"/>
    <n v="60918"/>
    <n v="690"/>
    <n v="0"/>
    <n v="2700"/>
    <s v="-"/>
    <n v="0.24058861629358147"/>
    <n v="2.333508981743795E-2"/>
    <s v="FLOW"/>
    <s v="-"/>
    <s v="-"/>
    <s v="-"/>
    <m/>
    <m/>
    <m/>
    <m/>
    <s v="-"/>
    <m/>
    <s v="LOHEGAON"/>
    <m/>
    <m/>
    <m/>
    <n v="13275"/>
    <n v="60918"/>
    <n v="118"/>
    <s v="-"/>
    <s v="FLOW"/>
    <m/>
    <m/>
    <m/>
    <m/>
    <s v="NPA"/>
    <s v="MH12XZ3688"/>
    <s v="HONDA SHINE DRUM BSVI"/>
    <d v="2025-04-15T00:00:00"/>
    <n v="36"/>
    <s v="02.08.26"/>
    <s v="-"/>
    <m/>
    <m/>
    <m/>
    <m/>
    <m/>
    <m/>
    <m/>
    <m/>
    <m/>
    <m/>
    <m/>
    <m/>
    <m/>
    <m/>
    <m/>
    <m/>
    <m/>
    <m/>
    <m/>
    <m/>
    <m/>
    <m/>
    <m/>
    <m/>
    <m/>
    <m/>
    <m/>
    <m/>
    <m/>
    <m/>
    <m/>
    <m/>
    <m/>
    <m/>
    <m/>
    <m/>
    <m/>
    <m/>
    <m/>
    <m/>
    <m/>
    <m/>
    <m/>
    <m/>
    <m/>
    <m/>
    <m/>
    <m/>
    <m/>
    <m/>
    <m/>
    <m/>
    <m/>
    <m/>
    <m/>
    <m/>
    <m/>
    <m/>
    <m/>
    <m/>
    <m/>
    <m/>
    <m/>
    <m/>
    <m/>
    <m/>
    <m/>
    <m/>
    <m/>
    <m/>
    <m/>
    <m/>
    <m/>
    <m/>
    <m/>
    <m/>
    <m/>
    <m/>
    <m/>
    <m/>
    <m/>
    <m/>
    <m/>
    <m/>
    <m/>
    <m/>
    <m/>
    <m/>
    <m/>
    <m/>
    <m/>
    <m/>
    <m/>
    <m/>
    <n v="0"/>
    <s v=""/>
    <s v="ZBHT0012"/>
    <s v="B23deA5JrRc"/>
    <s v="Allocated"/>
    <m/>
    <m/>
    <m/>
    <m/>
    <m/>
    <m/>
    <m/>
    <m/>
    <n v="900"/>
    <n v="13110"/>
    <s v="Allocated"/>
  </r>
  <r>
    <n v="457685874"/>
    <s v="FAYYAZ AJAZ ANSARI"/>
    <m/>
    <m/>
    <m/>
    <m/>
    <m/>
    <m/>
    <n v="6036"/>
    <n v="10849"/>
    <n v="5137"/>
    <n v="16885"/>
    <x v="0"/>
    <x v="0"/>
    <s v="UNPAID"/>
    <s v="SACHIN KHAPRE"/>
    <n v="60784.58"/>
    <n v="324"/>
    <n v="0"/>
    <n v="0"/>
    <s v="-"/>
    <n v="0.38460158139189971"/>
    <n v="1.6298236389666626E-2"/>
    <s v="FLOW"/>
    <s v="-"/>
    <s v="-"/>
    <s v="-"/>
    <m/>
    <m/>
    <m/>
    <m/>
    <s v="-"/>
    <m/>
    <s v="PIMPARI"/>
    <m/>
    <m/>
    <m/>
    <n v="11173"/>
    <n v="60784.58"/>
    <n v="57"/>
    <s v="-"/>
    <s v="FLOW"/>
    <m/>
    <m/>
    <m/>
    <m/>
    <s v="REGULAR"/>
    <s v="MH14KV4801"/>
    <s v="CB350 RS DUAL TONE"/>
    <d v="2023-04-15T00:00:00"/>
    <n v="48"/>
    <s v="02.08.26"/>
    <s v="-"/>
    <m/>
    <m/>
    <m/>
    <m/>
    <m/>
    <m/>
    <m/>
    <m/>
    <m/>
    <m/>
    <m/>
    <m/>
    <m/>
    <m/>
    <m/>
    <m/>
    <m/>
    <m/>
    <m/>
    <m/>
    <m/>
    <m/>
    <m/>
    <m/>
    <m/>
    <m/>
    <m/>
    <m/>
    <m/>
    <m/>
    <m/>
    <m/>
    <m/>
    <m/>
    <m/>
    <m/>
    <m/>
    <m/>
    <m/>
    <m/>
    <m/>
    <m/>
    <m/>
    <m/>
    <m/>
    <m/>
    <m/>
    <m/>
    <m/>
    <m/>
    <m/>
    <m/>
    <m/>
    <m/>
    <m/>
    <m/>
    <m/>
    <m/>
    <m/>
    <m/>
    <m/>
    <m/>
    <m/>
    <m/>
    <m/>
    <m/>
    <m/>
    <m/>
    <m/>
    <m/>
    <m/>
    <m/>
    <m/>
    <m/>
    <m/>
    <m/>
    <m/>
    <m/>
    <m/>
    <m/>
    <m/>
    <m/>
    <m/>
    <m/>
    <m/>
    <m/>
    <m/>
    <m/>
    <m/>
    <m/>
    <m/>
    <m/>
    <m/>
    <m/>
    <n v="0"/>
    <s v=""/>
    <s v="ZBHT0015"/>
    <s v="B6HO3AOHum"/>
    <s v="Allocated"/>
    <m/>
    <m/>
    <m/>
    <m/>
    <m/>
    <m/>
    <m/>
    <m/>
    <n v="5137"/>
    <n v="16885"/>
    <s v="Allocated"/>
  </r>
  <r>
    <n v="465072149"/>
    <s v="VISHAL PADMAKAR GAIKWAD"/>
    <m/>
    <m/>
    <m/>
    <m/>
    <m/>
    <m/>
    <n v="7571"/>
    <n v="19084"/>
    <n v="4428"/>
    <n v="26655"/>
    <x v="2"/>
    <x v="0"/>
    <s v="UNPAID"/>
    <s v="AMOL DHUMAL"/>
    <n v="60718"/>
    <n v="486"/>
    <n v="0"/>
    <n v="1800"/>
    <s v="-"/>
    <n v="0.12475529937778916"/>
    <n v="1.7216797915757438E-2"/>
    <s v="FLOW"/>
    <s v="-"/>
    <s v="-"/>
    <s v="-"/>
    <m/>
    <m/>
    <m/>
    <m/>
    <s v="-"/>
    <m/>
    <s v="SHIRUR"/>
    <m/>
    <m/>
    <m/>
    <n v="21370"/>
    <n v="60718"/>
    <n v="88"/>
    <s v="-"/>
    <s v="FLOW"/>
    <m/>
    <m/>
    <m/>
    <m/>
    <s v="REGULAR"/>
    <s v="MH17DG0875"/>
    <s v="BULLET BATTALION 350 BLACK"/>
    <d v="2024-12-30T00:00:00"/>
    <n v="24"/>
    <s v="02.08.26"/>
    <s v="-"/>
    <m/>
    <n v="1"/>
    <m/>
    <m/>
    <m/>
    <m/>
    <m/>
    <m/>
    <m/>
    <m/>
    <m/>
    <m/>
    <m/>
    <m/>
    <m/>
    <m/>
    <m/>
    <m/>
    <m/>
    <m/>
    <m/>
    <m/>
    <m/>
    <m/>
    <m/>
    <m/>
    <m/>
    <m/>
    <m/>
    <m/>
    <m/>
    <m/>
    <m/>
    <m/>
    <m/>
    <m/>
    <m/>
    <m/>
    <m/>
    <m/>
    <m/>
    <m/>
    <m/>
    <m/>
    <m/>
    <m/>
    <m/>
    <m/>
    <m/>
    <m/>
    <m/>
    <m/>
    <m/>
    <m/>
    <m/>
    <m/>
    <m/>
    <m/>
    <m/>
    <m/>
    <m/>
    <m/>
    <m/>
    <m/>
    <m/>
    <m/>
    <m/>
    <m/>
    <m/>
    <m/>
    <m/>
    <m/>
    <m/>
    <m/>
    <m/>
    <m/>
    <m/>
    <m/>
    <m/>
    <m/>
    <m/>
    <m/>
    <m/>
    <m/>
    <m/>
    <m/>
    <m/>
    <m/>
    <m/>
    <m/>
    <m/>
    <m/>
    <m/>
    <m/>
    <n v="1"/>
    <n v="1"/>
    <s v="ZBHT0024"/>
    <s v="k2tFigwigw7"/>
    <s v="Allocated"/>
    <m/>
    <m/>
    <m/>
    <m/>
    <m/>
    <m/>
    <m/>
    <m/>
    <n v="4428"/>
    <n v="26655"/>
    <s v="Allocated"/>
  </r>
  <r>
    <n v="466075261"/>
    <s v="RAMADAS DHONDIBA JADHAV"/>
    <m/>
    <m/>
    <m/>
    <m/>
    <m/>
    <m/>
    <n v="3297"/>
    <n v="3192"/>
    <n v="3255"/>
    <n v="6489"/>
    <x v="1"/>
    <x v="0"/>
    <s v="UNPAID"/>
    <s v="AMOL DHUMAL"/>
    <n v="60582"/>
    <n v="63"/>
    <n v="0"/>
    <n v="6281"/>
    <s v="-"/>
    <n v="4.7017730368892667E-2"/>
    <n v="5.307071114413915E-3"/>
    <s v="FLOW"/>
    <s v="-"/>
    <s v="-"/>
    <s v="-"/>
    <m/>
    <m/>
    <m/>
    <m/>
    <s v="-"/>
    <m/>
    <s v="SAYAGAON"/>
    <m/>
    <m/>
    <m/>
    <n v="9536"/>
    <n v="60582"/>
    <n v="27"/>
    <s v="-"/>
    <s v="FLOW"/>
    <m/>
    <m/>
    <m/>
    <m/>
    <s v="REGULAR"/>
    <s v="MH12YM7818"/>
    <s v="PASSION PLUS I3S DRS CAST"/>
    <d v="2025-05-07T00:00:00"/>
    <n v="36"/>
    <s v="02.08.26"/>
    <s v="-"/>
    <m/>
    <m/>
    <m/>
    <m/>
    <m/>
    <m/>
    <m/>
    <m/>
    <m/>
    <m/>
    <m/>
    <m/>
    <m/>
    <m/>
    <m/>
    <m/>
    <m/>
    <m/>
    <m/>
    <m/>
    <m/>
    <m/>
    <m/>
    <m/>
    <m/>
    <m/>
    <m/>
    <m/>
    <m/>
    <m/>
    <m/>
    <m/>
    <m/>
    <m/>
    <m/>
    <m/>
    <m/>
    <m/>
    <m/>
    <m/>
    <m/>
    <m/>
    <m/>
    <m/>
    <m/>
    <m/>
    <m/>
    <m/>
    <m/>
    <m/>
    <m/>
    <m/>
    <m/>
    <m/>
    <m/>
    <m/>
    <m/>
    <m/>
    <m/>
    <m/>
    <m/>
    <m/>
    <m/>
    <m/>
    <m/>
    <m/>
    <m/>
    <m/>
    <m/>
    <m/>
    <m/>
    <m/>
    <m/>
    <m/>
    <m/>
    <m/>
    <m/>
    <m/>
    <m/>
    <m/>
    <m/>
    <m/>
    <m/>
    <m/>
    <m/>
    <m/>
    <m/>
    <m/>
    <m/>
    <m/>
    <m/>
    <m/>
    <m/>
    <m/>
    <n v="0"/>
    <s v=""/>
    <s v="ZBHT0024"/>
    <s v="Ao2EKvpJqc"/>
    <s v="Allocated"/>
    <m/>
    <m/>
    <m/>
    <m/>
    <m/>
    <m/>
    <m/>
    <m/>
    <n v="3255"/>
    <n v="6489"/>
    <s v="Allocated"/>
  </r>
  <r>
    <n v="464416787"/>
    <s v="MUKUND GYANOBA KENDRE"/>
    <m/>
    <m/>
    <m/>
    <m/>
    <m/>
    <m/>
    <n v="2766"/>
    <n v="13154.98"/>
    <n v="2562.9799999999996"/>
    <n v="15920.98"/>
    <x v="4"/>
    <x v="0"/>
    <s v="UNPAID"/>
    <s v="AMOL DHUMAL"/>
    <n v="60471"/>
    <n v="472"/>
    <n v="0"/>
    <n v="2700"/>
    <s v="-"/>
    <n v="0.12917565633477879"/>
    <n v="3.2195498010836154E-2"/>
    <s v="FLOW"/>
    <s v="-"/>
    <s v="-"/>
    <s v="-"/>
    <m/>
    <m/>
    <m/>
    <m/>
    <s v="-"/>
    <m/>
    <s v="RANJAN GAON"/>
    <m/>
    <m/>
    <m/>
    <n v="16326.98"/>
    <n v="60471"/>
    <n v="149"/>
    <s v="-"/>
    <s v="FLOW"/>
    <m/>
    <m/>
    <m/>
    <m/>
    <s v="NPA"/>
    <s v="MH44AD8553"/>
    <s v="HONDA SHINE 100 OBD2"/>
    <d v="2024-10-23T00:00:00"/>
    <n v="42"/>
    <s v="02.08.26"/>
    <s v="-"/>
    <m/>
    <m/>
    <m/>
    <m/>
    <m/>
    <m/>
    <m/>
    <m/>
    <m/>
    <m/>
    <n v="1"/>
    <m/>
    <m/>
    <m/>
    <m/>
    <m/>
    <m/>
    <m/>
    <m/>
    <m/>
    <m/>
    <m/>
    <m/>
    <m/>
    <m/>
    <m/>
    <m/>
    <m/>
    <m/>
    <m/>
    <m/>
    <m/>
    <m/>
    <m/>
    <m/>
    <m/>
    <m/>
    <m/>
    <m/>
    <m/>
    <m/>
    <m/>
    <m/>
    <m/>
    <m/>
    <m/>
    <m/>
    <m/>
    <m/>
    <m/>
    <m/>
    <m/>
    <m/>
    <m/>
    <m/>
    <m/>
    <m/>
    <m/>
    <m/>
    <m/>
    <m/>
    <m/>
    <m/>
    <m/>
    <m/>
    <m/>
    <m/>
    <m/>
    <m/>
    <m/>
    <m/>
    <m/>
    <m/>
    <m/>
    <m/>
    <m/>
    <m/>
    <m/>
    <m/>
    <m/>
    <m/>
    <m/>
    <m/>
    <m/>
    <m/>
    <m/>
    <m/>
    <m/>
    <m/>
    <m/>
    <m/>
    <m/>
    <m/>
    <m/>
    <n v="1"/>
    <n v="1"/>
    <s v="ZBHT0024"/>
    <s v="G68mS_9R0w7"/>
    <s v="Allocated"/>
    <m/>
    <m/>
    <m/>
    <m/>
    <m/>
    <m/>
    <m/>
    <m/>
    <n v="2562.9799999999996"/>
    <n v="15920.98"/>
    <s v="Allocated"/>
  </r>
  <r>
    <n v="465315718"/>
    <s v="SMITESH ROHIDAS BHANUSGHARE"/>
    <m/>
    <m/>
    <m/>
    <m/>
    <m/>
    <m/>
    <n v="3178"/>
    <n v="12577"/>
    <n v="3619"/>
    <n v="15755"/>
    <x v="3"/>
    <x v="0"/>
    <s v="UNPAID"/>
    <s v="SACHIN INGALE"/>
    <n v="59755"/>
    <n v="576"/>
    <n v="0"/>
    <n v="5400"/>
    <s v="-"/>
    <n v="0.39110947393403117"/>
    <n v="2.2889594077957334E-2"/>
    <s v="FLOW"/>
    <s v="-"/>
    <s v="-"/>
    <s v="-"/>
    <m/>
    <m/>
    <m/>
    <m/>
    <s v="-"/>
    <m/>
    <s v="SHILTANAE"/>
    <m/>
    <m/>
    <m/>
    <n v="18553"/>
    <n v="59755"/>
    <n v="118"/>
    <s v="-"/>
    <s v="FLOW"/>
    <m/>
    <m/>
    <m/>
    <m/>
    <s v="NPA"/>
    <s v="MH14MD6202"/>
    <s v="SPLENDOR PLUS I3S DRSC FI"/>
    <d v="2025-01-24T00:00:00"/>
    <n v="36"/>
    <s v="02.08.26"/>
    <s v="-"/>
    <m/>
    <m/>
    <m/>
    <m/>
    <m/>
    <m/>
    <m/>
    <m/>
    <m/>
    <m/>
    <m/>
    <m/>
    <m/>
    <m/>
    <m/>
    <m/>
    <m/>
    <m/>
    <m/>
    <m/>
    <m/>
    <m/>
    <m/>
    <m/>
    <m/>
    <m/>
    <m/>
    <m/>
    <m/>
    <m/>
    <m/>
    <m/>
    <m/>
    <m/>
    <m/>
    <m/>
    <m/>
    <m/>
    <m/>
    <m/>
    <m/>
    <m/>
    <m/>
    <m/>
    <m/>
    <m/>
    <m/>
    <m/>
    <m/>
    <m/>
    <m/>
    <m/>
    <m/>
    <m/>
    <m/>
    <m/>
    <m/>
    <m/>
    <m/>
    <m/>
    <m/>
    <m/>
    <m/>
    <m/>
    <m/>
    <m/>
    <m/>
    <m/>
    <m/>
    <m/>
    <m/>
    <m/>
    <m/>
    <m/>
    <m/>
    <m/>
    <m/>
    <m/>
    <m/>
    <m/>
    <m/>
    <m/>
    <m/>
    <m/>
    <m/>
    <m/>
    <m/>
    <m/>
    <m/>
    <m/>
    <m/>
    <m/>
    <m/>
    <m/>
    <n v="0"/>
    <s v=""/>
    <s v="ZBHT0013"/>
    <s v="G2nGSdZiFRPm"/>
    <s v="Allocated"/>
    <m/>
    <m/>
    <m/>
    <m/>
    <m/>
    <m/>
    <m/>
    <m/>
    <n v="3619"/>
    <n v="15755"/>
    <s v="Allocated"/>
  </r>
  <r>
    <n v="457264616"/>
    <s v="ROHAN AJINATH KARANJAKAR"/>
    <m/>
    <m/>
    <m/>
    <m/>
    <m/>
    <m/>
    <n v="7070"/>
    <n v="5640"/>
    <n v="5773"/>
    <n v="12710"/>
    <x v="1"/>
    <x v="0"/>
    <s v="UNPAID"/>
    <s v="NITIN KADAM"/>
    <n v="59438.34"/>
    <n v="133"/>
    <n v="0"/>
    <n v="7168"/>
    <s v="-"/>
    <n v="4.2443048392853087E-2"/>
    <n v="5.2068848387757608E-3"/>
    <s v="FLOW"/>
    <s v="-"/>
    <s v="-"/>
    <s v="-"/>
    <m/>
    <m/>
    <m/>
    <m/>
    <s v="-"/>
    <m/>
    <s v="CHIKHALI"/>
    <m/>
    <m/>
    <m/>
    <n v="12941"/>
    <n v="59438.34"/>
    <n v="27"/>
    <s v="-"/>
    <s v="FLOW"/>
    <m/>
    <m/>
    <m/>
    <m/>
    <s v="REGULAR"/>
    <m/>
    <s v="METEOR 350 SUPERNOVA RED"/>
    <d v="2023-03-17T00:00:00"/>
    <n v="48"/>
    <s v="03.08.26"/>
    <s v="-"/>
    <m/>
    <m/>
    <m/>
    <m/>
    <m/>
    <m/>
    <m/>
    <m/>
    <m/>
    <m/>
    <m/>
    <m/>
    <m/>
    <m/>
    <m/>
    <m/>
    <m/>
    <m/>
    <m/>
    <m/>
    <m/>
    <m/>
    <m/>
    <m/>
    <m/>
    <m/>
    <m/>
    <m/>
    <m/>
    <m/>
    <m/>
    <m/>
    <m/>
    <m/>
    <m/>
    <m/>
    <m/>
    <m/>
    <m/>
    <m/>
    <m/>
    <m/>
    <m/>
    <m/>
    <m/>
    <m/>
    <m/>
    <m/>
    <m/>
    <m/>
    <m/>
    <m/>
    <m/>
    <m/>
    <m/>
    <m/>
    <m/>
    <m/>
    <m/>
    <m/>
    <m/>
    <m/>
    <m/>
    <m/>
    <m/>
    <m/>
    <m/>
    <m/>
    <m/>
    <m/>
    <m/>
    <m/>
    <m/>
    <m/>
    <m/>
    <m/>
    <m/>
    <m/>
    <m/>
    <m/>
    <m/>
    <m/>
    <m/>
    <m/>
    <m/>
    <m/>
    <m/>
    <m/>
    <m/>
    <m/>
    <m/>
    <m/>
    <m/>
    <m/>
    <n v="0"/>
    <s v=""/>
    <s v="ZBHT0011"/>
    <e v="#N/A"/>
    <e v="#N/A"/>
    <m/>
    <m/>
    <m/>
    <m/>
    <m/>
    <m/>
    <m/>
    <m/>
    <n v="5773"/>
    <n v="12710"/>
    <e v="#N/A"/>
  </r>
  <r>
    <n v="462002443"/>
    <s v="RAJASHREE BAPU MANE"/>
    <m/>
    <m/>
    <m/>
    <m/>
    <m/>
    <m/>
    <n v="5840"/>
    <n v="17520"/>
    <n v="6242"/>
    <n v="23360"/>
    <x v="2"/>
    <x v="0"/>
    <s v="UNPAID"/>
    <s v="TANAJI SURVASE"/>
    <n v="59239"/>
    <n v="402"/>
    <n v="0"/>
    <n v="1350"/>
    <s v="-"/>
    <n v="0.26746861649342091"/>
    <n v="1.6797422374445054E-2"/>
    <s v="FLOW"/>
    <s v="-"/>
    <s v="-"/>
    <s v="-"/>
    <m/>
    <m/>
    <m/>
    <m/>
    <s v="-"/>
    <m/>
    <s v="JAMBE"/>
    <m/>
    <m/>
    <m/>
    <n v="19272"/>
    <n v="59239"/>
    <n v="88"/>
    <s v="-"/>
    <s v="FLOW"/>
    <m/>
    <m/>
    <m/>
    <m/>
    <s v="REGULAR"/>
    <s v="MH14LK1513"/>
    <s v="BAJAJ PULSAR RS200 ABS TWIN CHANNEL"/>
    <d v="2024-02-22T00:00:00"/>
    <n v="36"/>
    <s v="02.08.26"/>
    <s v="-"/>
    <m/>
    <n v="1"/>
    <m/>
    <m/>
    <m/>
    <m/>
    <m/>
    <m/>
    <m/>
    <m/>
    <m/>
    <m/>
    <m/>
    <m/>
    <m/>
    <m/>
    <m/>
    <m/>
    <m/>
    <m/>
    <m/>
    <m/>
    <m/>
    <m/>
    <m/>
    <m/>
    <m/>
    <m/>
    <m/>
    <m/>
    <m/>
    <m/>
    <m/>
    <m/>
    <m/>
    <m/>
    <m/>
    <m/>
    <m/>
    <m/>
    <m/>
    <m/>
    <m/>
    <m/>
    <m/>
    <m/>
    <m/>
    <m/>
    <m/>
    <m/>
    <m/>
    <m/>
    <m/>
    <m/>
    <m/>
    <m/>
    <m/>
    <m/>
    <m/>
    <m/>
    <m/>
    <m/>
    <m/>
    <m/>
    <m/>
    <m/>
    <m/>
    <m/>
    <m/>
    <m/>
    <m/>
    <m/>
    <m/>
    <m/>
    <m/>
    <m/>
    <m/>
    <m/>
    <m/>
    <m/>
    <m/>
    <m/>
    <m/>
    <m/>
    <m/>
    <m/>
    <m/>
    <m/>
    <m/>
    <m/>
    <m/>
    <m/>
    <m/>
    <m/>
    <n v="1"/>
    <n v="1"/>
    <s v="DUWT0030"/>
    <s v="G6SskSv1vNm"/>
    <s v="Allocated"/>
    <m/>
    <m/>
    <m/>
    <m/>
    <m/>
    <m/>
    <m/>
    <m/>
    <n v="6242"/>
    <n v="23360"/>
    <s v="Allocated"/>
  </r>
  <r>
    <n v="464000542"/>
    <s v="DHANANJAY SHANTARAM AKHADE"/>
    <m/>
    <m/>
    <m/>
    <m/>
    <m/>
    <m/>
    <n v="4728"/>
    <n v="28368"/>
    <n v="5815"/>
    <n v="33096"/>
    <x v="5"/>
    <x v="0"/>
    <s v="UNPAID"/>
    <s v="SACHIN INGALE"/>
    <n v="59213"/>
    <n v="1087"/>
    <n v="0"/>
    <n v="5907"/>
    <s v="-"/>
    <n v="0.62495184600007803"/>
    <n v="2.7135724573912456E-2"/>
    <s v="FLOW"/>
    <s v="-"/>
    <s v="-"/>
    <s v="-"/>
    <m/>
    <m/>
    <m/>
    <m/>
    <s v="-"/>
    <m/>
    <s v="LONAVALA"/>
    <m/>
    <m/>
    <m/>
    <n v="35362"/>
    <n v="59213"/>
    <n v="177"/>
    <s v="-"/>
    <s v="FLOW"/>
    <m/>
    <m/>
    <m/>
    <m/>
    <s v="NPA"/>
    <s v="MH14LV1826"/>
    <s v="XTREME 160R 4V STD"/>
    <d v="2024-09-11T00:00:00"/>
    <n v="30"/>
    <s v="02.08.26"/>
    <s v="-"/>
    <m/>
    <m/>
    <m/>
    <m/>
    <m/>
    <m/>
    <m/>
    <m/>
    <m/>
    <m/>
    <m/>
    <m/>
    <m/>
    <m/>
    <m/>
    <m/>
    <m/>
    <m/>
    <m/>
    <m/>
    <m/>
    <m/>
    <m/>
    <m/>
    <m/>
    <m/>
    <m/>
    <m/>
    <m/>
    <m/>
    <m/>
    <m/>
    <m/>
    <m/>
    <m/>
    <m/>
    <m/>
    <m/>
    <m/>
    <m/>
    <m/>
    <m/>
    <m/>
    <m/>
    <m/>
    <m/>
    <m/>
    <m/>
    <m/>
    <m/>
    <m/>
    <m/>
    <m/>
    <m/>
    <m/>
    <m/>
    <m/>
    <m/>
    <m/>
    <m/>
    <m/>
    <m/>
    <m/>
    <m/>
    <m/>
    <m/>
    <m/>
    <m/>
    <m/>
    <m/>
    <m/>
    <m/>
    <m/>
    <m/>
    <m/>
    <m/>
    <m/>
    <m/>
    <m/>
    <m/>
    <m/>
    <m/>
    <m/>
    <m/>
    <m/>
    <m/>
    <m/>
    <m/>
    <m/>
    <m/>
    <m/>
    <m/>
    <m/>
    <m/>
    <n v="0"/>
    <s v=""/>
    <s v="ZBHT0013"/>
    <s v="A6UAhFU2qQEc"/>
    <s v="Allocated"/>
    <m/>
    <m/>
    <m/>
    <m/>
    <m/>
    <m/>
    <m/>
    <m/>
    <n v="5815"/>
    <n v="33096"/>
    <s v="Allocated"/>
  </r>
  <r>
    <n v="464626828"/>
    <s v="VISHAL SANJAY SATPUTE"/>
    <m/>
    <m/>
    <m/>
    <m/>
    <m/>
    <m/>
    <n v="4023"/>
    <n v="2516"/>
    <n v="2565"/>
    <n v="6539"/>
    <x v="1"/>
    <x v="0"/>
    <s v="UNPAID"/>
    <s v="DATTATRAY BACCHE"/>
    <n v="59031"/>
    <n v="49"/>
    <n v="0"/>
    <n v="2700"/>
    <s v="-"/>
    <n v="0.1034859972827278"/>
    <n v="5.1712012636586412E-3"/>
    <s v="FLOW"/>
    <s v="-"/>
    <s v="-"/>
    <s v="-"/>
    <m/>
    <m/>
    <m/>
    <m/>
    <s v="-"/>
    <m/>
    <s v="BHAMBOLI"/>
    <m/>
    <m/>
    <m/>
    <n v="5265"/>
    <n v="59031"/>
    <n v="27"/>
    <s v="-"/>
    <s v="FLOW"/>
    <m/>
    <m/>
    <m/>
    <m/>
    <s v="REGULAR"/>
    <s v="MH14MA3136"/>
    <s v="TVS JUPITER 125 DRUM ALLOY"/>
    <d v="2024-11-09T00:00:00"/>
    <n v="36"/>
    <s v="02.08.26"/>
    <s v="-"/>
    <m/>
    <m/>
    <m/>
    <m/>
    <m/>
    <m/>
    <m/>
    <m/>
    <m/>
    <m/>
    <m/>
    <m/>
    <m/>
    <n v="1"/>
    <m/>
    <m/>
    <m/>
    <m/>
    <m/>
    <m/>
    <m/>
    <m/>
    <m/>
    <m/>
    <m/>
    <m/>
    <m/>
    <m/>
    <m/>
    <m/>
    <m/>
    <m/>
    <m/>
    <m/>
    <m/>
    <m/>
    <m/>
    <m/>
    <m/>
    <m/>
    <m/>
    <m/>
    <m/>
    <m/>
    <m/>
    <m/>
    <m/>
    <m/>
    <m/>
    <m/>
    <m/>
    <m/>
    <m/>
    <m/>
    <m/>
    <m/>
    <m/>
    <m/>
    <m/>
    <m/>
    <m/>
    <m/>
    <m/>
    <m/>
    <m/>
    <m/>
    <m/>
    <m/>
    <m/>
    <m/>
    <m/>
    <m/>
    <m/>
    <m/>
    <m/>
    <m/>
    <m/>
    <m/>
    <m/>
    <m/>
    <m/>
    <m/>
    <m/>
    <m/>
    <m/>
    <m/>
    <m/>
    <m/>
    <m/>
    <m/>
    <m/>
    <m/>
    <m/>
    <m/>
    <n v="1"/>
    <n v="1"/>
    <s v="ZBHT0016"/>
    <s v="G289SlkUj7"/>
    <s v="Allocated"/>
    <m/>
    <m/>
    <m/>
    <m/>
    <m/>
    <m/>
    <m/>
    <m/>
    <n v="2565"/>
    <n v="6539"/>
    <s v="Allocated"/>
  </r>
  <r>
    <n v="464497060"/>
    <s v="RAMESHWAR SHESHRAO DARADE"/>
    <m/>
    <m/>
    <m/>
    <m/>
    <m/>
    <m/>
    <n v="3983"/>
    <n v="3973"/>
    <n v="4046"/>
    <n v="7956"/>
    <x v="1"/>
    <x v="0"/>
    <s v="UNPAID"/>
    <s v="SACHIN INGALE"/>
    <n v="59007"/>
    <n v="73"/>
    <n v="0"/>
    <n v="3814"/>
    <s v="-"/>
    <n v="9.9236956651931052E-2"/>
    <n v="5.1690988288307068E-3"/>
    <s v="FLOW"/>
    <s v="-"/>
    <s v="-"/>
    <s v="-"/>
    <m/>
    <m/>
    <m/>
    <m/>
    <s v="-"/>
    <m/>
    <s v="LONAVALA"/>
    <m/>
    <m/>
    <m/>
    <n v="7860"/>
    <n v="59007"/>
    <n v="27"/>
    <s v="-"/>
    <s v="FLOW"/>
    <m/>
    <m/>
    <m/>
    <m/>
    <s v="REGULAR"/>
    <s v="MH22BF2078"/>
    <s v="HONDA SHINE DRUM BSVI"/>
    <d v="2024-10-30T00:00:00"/>
    <n v="36"/>
    <s v="02.08.26"/>
    <s v="-"/>
    <m/>
    <m/>
    <m/>
    <m/>
    <m/>
    <m/>
    <m/>
    <m/>
    <m/>
    <m/>
    <m/>
    <m/>
    <m/>
    <m/>
    <m/>
    <m/>
    <m/>
    <m/>
    <m/>
    <m/>
    <m/>
    <m/>
    <m/>
    <m/>
    <m/>
    <m/>
    <m/>
    <m/>
    <m/>
    <m/>
    <m/>
    <m/>
    <m/>
    <m/>
    <m/>
    <m/>
    <m/>
    <m/>
    <m/>
    <m/>
    <m/>
    <m/>
    <m/>
    <m/>
    <m/>
    <m/>
    <m/>
    <m/>
    <m/>
    <m/>
    <m/>
    <m/>
    <m/>
    <m/>
    <m/>
    <m/>
    <m/>
    <m/>
    <m/>
    <m/>
    <m/>
    <m/>
    <m/>
    <m/>
    <m/>
    <m/>
    <m/>
    <m/>
    <m/>
    <m/>
    <m/>
    <m/>
    <m/>
    <m/>
    <m/>
    <m/>
    <m/>
    <m/>
    <m/>
    <m/>
    <m/>
    <m/>
    <m/>
    <m/>
    <m/>
    <m/>
    <m/>
    <m/>
    <m/>
    <m/>
    <m/>
    <m/>
    <m/>
    <m/>
    <n v="0"/>
    <s v=""/>
    <s v="ZBHT0013"/>
    <s v="G6R22q4xim"/>
    <s v="Allocated"/>
    <m/>
    <m/>
    <m/>
    <m/>
    <m/>
    <m/>
    <m/>
    <m/>
    <n v="4046"/>
    <n v="7956"/>
    <s v="Allocated"/>
  </r>
  <r>
    <n v="463556168"/>
    <s v="GANESH DIPAK PATOLE"/>
    <m/>
    <m/>
    <m/>
    <m/>
    <m/>
    <m/>
    <n v="4726"/>
    <n v="4726"/>
    <n v="4860"/>
    <n v="9452"/>
    <x v="0"/>
    <x v="0"/>
    <s v="UNPAID"/>
    <s v="AMOL DHUMAL"/>
    <n v="58927"/>
    <n v="134"/>
    <n v="0"/>
    <n v="7190"/>
    <s v="-"/>
    <n v="0.16724850425167173"/>
    <n v="1.5800161418140675E-2"/>
    <s v="FLOW"/>
    <s v="-"/>
    <s v="-"/>
    <s v="-"/>
    <m/>
    <m/>
    <m/>
    <m/>
    <s v="-"/>
    <m/>
    <s v="ANDHAL GAON"/>
    <m/>
    <m/>
    <m/>
    <n v="12050"/>
    <n v="58927"/>
    <n v="57"/>
    <s v="-"/>
    <s v="FLOW"/>
    <m/>
    <m/>
    <m/>
    <m/>
    <s v="REGULAR"/>
    <m/>
    <s v="BAJAJ PULSAR N160 DUAL CHANNEL NEW"/>
    <d v="2024-07-23T00:00:00"/>
    <n v="36"/>
    <s v="02.08.26"/>
    <s v="-"/>
    <m/>
    <m/>
    <m/>
    <m/>
    <m/>
    <m/>
    <m/>
    <m/>
    <m/>
    <m/>
    <m/>
    <m/>
    <m/>
    <m/>
    <m/>
    <m/>
    <m/>
    <m/>
    <m/>
    <m/>
    <m/>
    <m/>
    <m/>
    <m/>
    <m/>
    <m/>
    <m/>
    <m/>
    <m/>
    <m/>
    <m/>
    <m/>
    <m/>
    <m/>
    <m/>
    <m/>
    <m/>
    <m/>
    <m/>
    <m/>
    <m/>
    <m/>
    <m/>
    <m/>
    <m/>
    <m/>
    <m/>
    <m/>
    <m/>
    <m/>
    <m/>
    <m/>
    <m/>
    <m/>
    <m/>
    <m/>
    <m/>
    <m/>
    <m/>
    <m/>
    <m/>
    <m/>
    <m/>
    <m/>
    <m/>
    <m/>
    <m/>
    <m/>
    <m/>
    <m/>
    <m/>
    <m/>
    <m/>
    <m/>
    <m/>
    <m/>
    <m/>
    <m/>
    <m/>
    <m/>
    <m/>
    <m/>
    <m/>
    <m/>
    <m/>
    <m/>
    <m/>
    <m/>
    <m/>
    <m/>
    <m/>
    <m/>
    <m/>
    <m/>
    <n v="0"/>
    <s v=""/>
    <s v="ZBHT0024"/>
    <s v="GPUs73QXhL7"/>
    <s v="Allocated"/>
    <m/>
    <m/>
    <m/>
    <m/>
    <m/>
    <m/>
    <m/>
    <m/>
    <n v="4860"/>
    <n v="9452"/>
    <s v="Allocated"/>
  </r>
  <r>
    <n v="465436824"/>
    <s v="ADIKA SHARAD BELHEKAR"/>
    <m/>
    <m/>
    <m/>
    <m/>
    <m/>
    <m/>
    <n v="3311"/>
    <n v="9814"/>
    <n v="3501"/>
    <n v="13125"/>
    <x v="2"/>
    <x v="0"/>
    <s v="UNPAID"/>
    <s v="HARIDAS DIVATE"/>
    <n v="58722"/>
    <n v="309"/>
    <n v="0"/>
    <n v="4888"/>
    <s v="-"/>
    <n v="0.33846898722138646"/>
    <n v="1.6650825244723284E-2"/>
    <s v="FLOW"/>
    <s v="-"/>
    <s v="-"/>
    <s v="-"/>
    <m/>
    <m/>
    <m/>
    <m/>
    <s v="-"/>
    <m/>
    <s v="BORI BK"/>
    <m/>
    <m/>
    <m/>
    <n v="15011"/>
    <n v="58722"/>
    <n v="88"/>
    <s v="-"/>
    <s v="FLOW"/>
    <m/>
    <m/>
    <m/>
    <m/>
    <s v="REGULAR"/>
    <s v="MH14MD7627"/>
    <s v="HONDA ACTIVA STD"/>
    <d v="2025-02-06T00:00:00"/>
    <n v="36"/>
    <s v="02.08.26"/>
    <s v="-"/>
    <m/>
    <n v="1"/>
    <m/>
    <m/>
    <m/>
    <m/>
    <m/>
    <m/>
    <m/>
    <m/>
    <m/>
    <m/>
    <m/>
    <m/>
    <m/>
    <m/>
    <m/>
    <m/>
    <m/>
    <m/>
    <m/>
    <m/>
    <m/>
    <m/>
    <m/>
    <m/>
    <m/>
    <m/>
    <m/>
    <m/>
    <m/>
    <m/>
    <m/>
    <m/>
    <m/>
    <m/>
    <m/>
    <m/>
    <m/>
    <m/>
    <m/>
    <m/>
    <m/>
    <m/>
    <m/>
    <m/>
    <m/>
    <m/>
    <m/>
    <m/>
    <m/>
    <m/>
    <m/>
    <m/>
    <m/>
    <m/>
    <m/>
    <m/>
    <m/>
    <m/>
    <m/>
    <m/>
    <m/>
    <m/>
    <m/>
    <m/>
    <m/>
    <m/>
    <m/>
    <m/>
    <m/>
    <m/>
    <m/>
    <m/>
    <m/>
    <m/>
    <m/>
    <m/>
    <m/>
    <m/>
    <m/>
    <m/>
    <m/>
    <m/>
    <m/>
    <m/>
    <m/>
    <m/>
    <m/>
    <m/>
    <m/>
    <m/>
    <m/>
    <m/>
    <n v="1"/>
    <n v="1"/>
    <s v="ZBHT0021"/>
    <s v="A62wHCoZwm"/>
    <s v="Allocated"/>
    <m/>
    <m/>
    <m/>
    <m/>
    <m/>
    <m/>
    <m/>
    <m/>
    <n v="3501"/>
    <n v="13125"/>
    <s v="Allocated"/>
  </r>
  <r>
    <n v="464101099"/>
    <s v="RAGNI KUMARI PATEL"/>
    <m/>
    <m/>
    <m/>
    <m/>
    <m/>
    <m/>
    <n v="3961"/>
    <n v="7829.19"/>
    <n v="3935.1899999999987"/>
    <n v="11790.189999999999"/>
    <x v="0"/>
    <x v="0"/>
    <s v="UNPAID"/>
    <s v="AMOL DHUMAL"/>
    <n v="58229"/>
    <n v="67"/>
    <n v="0"/>
    <n v="900"/>
    <s v="-"/>
    <n v="0.16526741823053256"/>
    <n v="1.5613005909293081E-2"/>
    <s v="FLOW"/>
    <s v="-"/>
    <s v="-"/>
    <s v="-"/>
    <m/>
    <m/>
    <m/>
    <m/>
    <s v="-"/>
    <m/>
    <s v="SHIRUR"/>
    <m/>
    <m/>
    <m/>
    <n v="8796.19"/>
    <n v="58229"/>
    <n v="57"/>
    <s v="-"/>
    <s v="FLOW"/>
    <m/>
    <m/>
    <m/>
    <m/>
    <s v="REGULAR"/>
    <s v="MH12XK9063"/>
    <s v="HONDA ACTIVA DLX"/>
    <d v="2024-09-24T00:00:00"/>
    <n v="36"/>
    <s v="02.08.26"/>
    <s v="-"/>
    <m/>
    <m/>
    <m/>
    <m/>
    <m/>
    <m/>
    <m/>
    <m/>
    <m/>
    <m/>
    <n v="1"/>
    <m/>
    <m/>
    <m/>
    <m/>
    <m/>
    <m/>
    <m/>
    <m/>
    <m/>
    <m/>
    <m/>
    <m/>
    <m/>
    <m/>
    <m/>
    <m/>
    <m/>
    <m/>
    <m/>
    <m/>
    <m/>
    <m/>
    <m/>
    <m/>
    <m/>
    <m/>
    <m/>
    <m/>
    <m/>
    <m/>
    <m/>
    <m/>
    <m/>
    <m/>
    <m/>
    <m/>
    <m/>
    <m/>
    <m/>
    <m/>
    <m/>
    <m/>
    <m/>
    <m/>
    <m/>
    <m/>
    <m/>
    <m/>
    <m/>
    <m/>
    <m/>
    <m/>
    <m/>
    <m/>
    <m/>
    <m/>
    <m/>
    <m/>
    <m/>
    <m/>
    <m/>
    <m/>
    <m/>
    <m/>
    <m/>
    <m/>
    <m/>
    <m/>
    <m/>
    <m/>
    <m/>
    <m/>
    <m/>
    <m/>
    <m/>
    <m/>
    <m/>
    <m/>
    <m/>
    <m/>
    <m/>
    <m/>
    <m/>
    <n v="1"/>
    <n v="1"/>
    <s v="ZBHT0024"/>
    <s v="komQsPLiIL7"/>
    <s v="Allocated"/>
    <m/>
    <m/>
    <m/>
    <m/>
    <m/>
    <m/>
    <m/>
    <m/>
    <n v="3935.1899999999987"/>
    <n v="11790.189999999999"/>
    <s v="Allocated"/>
  </r>
  <r>
    <n v="465200754"/>
    <s v="SARALA MAHENDRA HIVALE"/>
    <m/>
    <m/>
    <m/>
    <m/>
    <m/>
    <m/>
    <n v="3616"/>
    <n v="3616"/>
    <n v="3616"/>
    <n v="7232"/>
    <x v="1"/>
    <x v="0"/>
    <s v="UNPAID"/>
    <s v="TANAJI SURVASE"/>
    <n v="58031"/>
    <n v="0"/>
    <n v="0"/>
    <n v="4368.54"/>
    <s v="-"/>
    <n v="0.11594325555539038"/>
    <n v="5.0835998124946994E-3"/>
    <s v="FLOW"/>
    <s v="-"/>
    <s v="-"/>
    <s v="-"/>
    <m/>
    <m/>
    <m/>
    <m/>
    <s v="-"/>
    <m/>
    <s v="PIRANGUT"/>
    <m/>
    <m/>
    <m/>
    <n v="7984.54"/>
    <n v="58031"/>
    <n v="27"/>
    <s v="-"/>
    <s v="FLOW"/>
    <m/>
    <m/>
    <m/>
    <m/>
    <s v="REGULAR"/>
    <s v="MH19EN7140"/>
    <s v="SPLENDOR PLUS I3S DRS C FI OTHERS"/>
    <d v="2025-01-13T00:00:00"/>
    <n v="36"/>
    <s v="02.08.26"/>
    <s v="-"/>
    <m/>
    <m/>
    <m/>
    <m/>
    <m/>
    <m/>
    <m/>
    <m/>
    <m/>
    <m/>
    <m/>
    <m/>
    <m/>
    <m/>
    <m/>
    <m/>
    <m/>
    <m/>
    <m/>
    <m/>
    <m/>
    <m/>
    <m/>
    <m/>
    <m/>
    <m/>
    <m/>
    <m/>
    <m/>
    <m/>
    <m/>
    <m/>
    <m/>
    <m/>
    <m/>
    <m/>
    <m/>
    <m/>
    <m/>
    <m/>
    <m/>
    <m/>
    <m/>
    <m/>
    <m/>
    <m/>
    <m/>
    <m/>
    <m/>
    <m/>
    <m/>
    <m/>
    <m/>
    <m/>
    <m/>
    <m/>
    <m/>
    <m/>
    <m/>
    <m/>
    <m/>
    <m/>
    <m/>
    <m/>
    <m/>
    <m/>
    <m/>
    <m/>
    <m/>
    <m/>
    <m/>
    <m/>
    <m/>
    <m/>
    <m/>
    <m/>
    <m/>
    <m/>
    <m/>
    <m/>
    <m/>
    <m/>
    <m/>
    <m/>
    <m/>
    <m/>
    <m/>
    <m/>
    <m/>
    <m/>
    <m/>
    <m/>
    <m/>
    <m/>
    <n v="0"/>
    <s v=""/>
    <s v="DUWT0030"/>
    <s v="APBCGew5I3c"/>
    <s v="Allocated"/>
    <m/>
    <m/>
    <m/>
    <m/>
    <m/>
    <m/>
    <m/>
    <m/>
    <n v="3616"/>
    <n v="7232"/>
    <s v="Allocated"/>
  </r>
  <r>
    <n v="464989124"/>
    <s v="SAGAR BHARAT GAIKAWAD"/>
    <m/>
    <m/>
    <m/>
    <m/>
    <m/>
    <m/>
    <n v="3106"/>
    <n v="18159"/>
    <n v="3704"/>
    <n v="21265"/>
    <x v="5"/>
    <x v="0"/>
    <s v="UNPAID"/>
    <s v="AMIT GADE"/>
    <n v="57998"/>
    <n v="1075"/>
    <n v="0"/>
    <n v="3600"/>
    <s v="-"/>
    <n v="1"/>
    <n v="2.6578922767597903E-2"/>
    <s v="FLOW"/>
    <s v="-"/>
    <s v="-"/>
    <s v="-"/>
    <m/>
    <m/>
    <m/>
    <m/>
    <s v="-"/>
    <m/>
    <s v="CHAKAN"/>
    <m/>
    <m/>
    <m/>
    <n v="22834"/>
    <n v="57998"/>
    <n v="177"/>
    <s v="-"/>
    <s v="FLOW"/>
    <m/>
    <m/>
    <m/>
    <m/>
    <s v="NPA"/>
    <s v="MH14MB2217"/>
    <s v="SPLENDOR PLUS I3S BS6 FI DRUM SELF"/>
    <d v="2024-12-19T00:00:00"/>
    <n v="36"/>
    <s v="02.08.26"/>
    <s v="-"/>
    <m/>
    <m/>
    <m/>
    <m/>
    <m/>
    <m/>
    <m/>
    <m/>
    <m/>
    <m/>
    <n v="1"/>
    <m/>
    <m/>
    <m/>
    <m/>
    <m/>
    <m/>
    <m/>
    <m/>
    <m/>
    <m/>
    <m/>
    <m/>
    <m/>
    <m/>
    <m/>
    <m/>
    <m/>
    <m/>
    <m/>
    <m/>
    <m/>
    <m/>
    <m/>
    <m/>
    <m/>
    <m/>
    <m/>
    <m/>
    <m/>
    <m/>
    <m/>
    <m/>
    <m/>
    <m/>
    <m/>
    <m/>
    <m/>
    <m/>
    <m/>
    <m/>
    <m/>
    <m/>
    <m/>
    <m/>
    <m/>
    <m/>
    <m/>
    <m/>
    <m/>
    <m/>
    <m/>
    <m/>
    <m/>
    <m/>
    <m/>
    <m/>
    <m/>
    <m/>
    <m/>
    <m/>
    <m/>
    <m/>
    <m/>
    <m/>
    <m/>
    <m/>
    <m/>
    <m/>
    <m/>
    <m/>
    <m/>
    <m/>
    <m/>
    <m/>
    <m/>
    <m/>
    <m/>
    <m/>
    <m/>
    <m/>
    <m/>
    <m/>
    <m/>
    <n v="1"/>
    <n v="1"/>
    <s v="DUWT0017"/>
    <s v="G6D9K8kEDm"/>
    <s v="Allocated"/>
    <m/>
    <m/>
    <m/>
    <m/>
    <m/>
    <m/>
    <m/>
    <m/>
    <n v="3704"/>
    <n v="21265"/>
    <s v="Allocated"/>
  </r>
  <r>
    <n v="464239808"/>
    <s v="RAHUL KUMAR"/>
    <m/>
    <m/>
    <m/>
    <m/>
    <m/>
    <m/>
    <n v="4071"/>
    <n v="3688"/>
    <n v="3772"/>
    <n v="7759"/>
    <x v="1"/>
    <x v="0"/>
    <s v="UNPAID"/>
    <s v="VIKRAM GAIKWAD"/>
    <n v="57924"/>
    <n v="84"/>
    <n v="0"/>
    <n v="5110"/>
    <s v="-"/>
    <n v="5.4605920907447002E-2"/>
    <n v="5.0742264572201578E-3"/>
    <s v="FLOW"/>
    <s v="-"/>
    <s v="-"/>
    <s v="-"/>
    <m/>
    <m/>
    <m/>
    <m/>
    <s v="-"/>
    <m/>
    <s v="LOHEGAON"/>
    <m/>
    <m/>
    <m/>
    <n v="8882"/>
    <n v="57924"/>
    <n v="27"/>
    <s v="-"/>
    <s v="FLOW"/>
    <m/>
    <m/>
    <m/>
    <m/>
    <s v="REGULAR"/>
    <s v="MH12XG4452"/>
    <s v="TVS NTORQ 125 RACE XP"/>
    <d v="2024-10-07T00:00:00"/>
    <n v="36"/>
    <s v="02.08.26"/>
    <s v="-"/>
    <m/>
    <m/>
    <m/>
    <m/>
    <m/>
    <m/>
    <m/>
    <m/>
    <m/>
    <m/>
    <m/>
    <m/>
    <m/>
    <n v="1"/>
    <m/>
    <m/>
    <m/>
    <m/>
    <m/>
    <m/>
    <m/>
    <m/>
    <m/>
    <m/>
    <m/>
    <m/>
    <m/>
    <m/>
    <m/>
    <m/>
    <m/>
    <m/>
    <m/>
    <m/>
    <m/>
    <m/>
    <m/>
    <m/>
    <m/>
    <m/>
    <m/>
    <m/>
    <m/>
    <m/>
    <m/>
    <m/>
    <m/>
    <m/>
    <m/>
    <m/>
    <m/>
    <m/>
    <m/>
    <m/>
    <m/>
    <m/>
    <m/>
    <m/>
    <m/>
    <m/>
    <m/>
    <m/>
    <m/>
    <m/>
    <m/>
    <m/>
    <m/>
    <m/>
    <m/>
    <m/>
    <m/>
    <m/>
    <m/>
    <m/>
    <m/>
    <m/>
    <m/>
    <m/>
    <m/>
    <m/>
    <m/>
    <m/>
    <m/>
    <m/>
    <m/>
    <m/>
    <m/>
    <m/>
    <m/>
    <m/>
    <m/>
    <m/>
    <m/>
    <m/>
    <n v="1"/>
    <n v="1"/>
    <s v="ZBHT0012"/>
    <s v="BP0kRaGtknem"/>
    <s v="Allocated"/>
    <m/>
    <m/>
    <m/>
    <m/>
    <m/>
    <m/>
    <m/>
    <m/>
    <n v="3772"/>
    <n v="7759"/>
    <s v="Allocated"/>
  </r>
  <r>
    <n v="463639355"/>
    <s v="SUNIL SATISH GODIWAL"/>
    <m/>
    <m/>
    <m/>
    <m/>
    <m/>
    <m/>
    <n v="4024"/>
    <n v="16096"/>
    <n v="4508"/>
    <n v="20120"/>
    <x v="3"/>
    <x v="0"/>
    <s v="UNPAID"/>
    <s v="VIKRAM GAIKWAD"/>
    <n v="57504"/>
    <n v="484"/>
    <n v="0"/>
    <n v="2700"/>
    <s v="-"/>
    <n v="0.22710541697603515"/>
    <n v="2.202733190291789E-2"/>
    <s v="FLOW"/>
    <s v="-"/>
    <s v="-"/>
    <s v="-"/>
    <m/>
    <m/>
    <m/>
    <m/>
    <s v="-"/>
    <m/>
    <s v="WADGAON SHERI"/>
    <m/>
    <m/>
    <m/>
    <n v="19280"/>
    <n v="57504"/>
    <n v="118"/>
    <s v="-"/>
    <s v="FLOW"/>
    <m/>
    <m/>
    <m/>
    <m/>
    <s v="NPA"/>
    <m/>
    <s v="HONDA ACTIVA 125 DISC BSVI"/>
    <d v="2024-08-02T00:00:00"/>
    <n v="36"/>
    <s v="03.08.26"/>
    <s v="-"/>
    <m/>
    <m/>
    <m/>
    <m/>
    <m/>
    <m/>
    <m/>
    <m/>
    <m/>
    <m/>
    <m/>
    <m/>
    <m/>
    <m/>
    <m/>
    <m/>
    <m/>
    <m/>
    <m/>
    <m/>
    <m/>
    <m/>
    <m/>
    <m/>
    <m/>
    <m/>
    <m/>
    <m/>
    <m/>
    <m/>
    <m/>
    <m/>
    <m/>
    <m/>
    <m/>
    <m/>
    <m/>
    <m/>
    <m/>
    <m/>
    <m/>
    <m/>
    <m/>
    <m/>
    <m/>
    <m/>
    <m/>
    <m/>
    <m/>
    <m/>
    <m/>
    <m/>
    <m/>
    <m/>
    <m/>
    <m/>
    <m/>
    <m/>
    <m/>
    <m/>
    <m/>
    <m/>
    <m/>
    <m/>
    <m/>
    <m/>
    <m/>
    <m/>
    <m/>
    <m/>
    <m/>
    <m/>
    <m/>
    <m/>
    <m/>
    <m/>
    <m/>
    <m/>
    <m/>
    <m/>
    <m/>
    <m/>
    <m/>
    <m/>
    <m/>
    <m/>
    <m/>
    <m/>
    <m/>
    <m/>
    <m/>
    <m/>
    <m/>
    <m/>
    <n v="0"/>
    <s v=""/>
    <s v="ZBHT0012"/>
    <s v="koVDYnhIb7"/>
    <s v="Allocated"/>
    <m/>
    <m/>
    <m/>
    <m/>
    <m/>
    <m/>
    <m/>
    <m/>
    <n v="4508"/>
    <n v="20120"/>
    <e v="#N/A"/>
  </r>
  <r>
    <n v="456920843"/>
    <s v="SANGITA VILAS GONTE"/>
    <m/>
    <m/>
    <m/>
    <m/>
    <m/>
    <m/>
    <n v="6161"/>
    <n v="11606"/>
    <n v="5785"/>
    <n v="17767"/>
    <x v="0"/>
    <x v="0"/>
    <s v="UNPAID"/>
    <s v="SACHIN KHAPRE"/>
    <n v="57194"/>
    <n v="340"/>
    <n v="0"/>
    <n v="7200"/>
    <s v="-"/>
    <n v="0.36188294541359523"/>
    <n v="1.53354902192397E-2"/>
    <s v="FLOW"/>
    <s v="-"/>
    <s v="-"/>
    <s v="-"/>
    <m/>
    <m/>
    <m/>
    <m/>
    <s v="-"/>
    <m/>
    <s v="PIMPARI"/>
    <m/>
    <m/>
    <m/>
    <n v="19146"/>
    <n v="57194"/>
    <n v="57"/>
    <s v="-"/>
    <s v="FLOW"/>
    <m/>
    <m/>
    <m/>
    <m/>
    <s v="REGULAR"/>
    <s v="MH14KR1491"/>
    <s v="CLASSIC 350 HALCYON BLACK SC"/>
    <d v="2023-02-21T00:00:00"/>
    <n v="48"/>
    <s v="02.08.26"/>
    <s v="-"/>
    <m/>
    <m/>
    <m/>
    <m/>
    <m/>
    <m/>
    <m/>
    <m/>
    <m/>
    <m/>
    <m/>
    <m/>
    <m/>
    <m/>
    <m/>
    <m/>
    <m/>
    <m/>
    <m/>
    <m/>
    <m/>
    <m/>
    <m/>
    <m/>
    <m/>
    <m/>
    <m/>
    <m/>
    <m/>
    <m/>
    <m/>
    <m/>
    <m/>
    <m/>
    <m/>
    <m/>
    <m/>
    <m/>
    <m/>
    <m/>
    <m/>
    <m/>
    <m/>
    <m/>
    <m/>
    <m/>
    <m/>
    <m/>
    <m/>
    <m/>
    <m/>
    <m/>
    <m/>
    <m/>
    <m/>
    <m/>
    <m/>
    <m/>
    <m/>
    <m/>
    <m/>
    <m/>
    <m/>
    <m/>
    <m/>
    <m/>
    <m/>
    <m/>
    <m/>
    <m/>
    <m/>
    <m/>
    <m/>
    <m/>
    <m/>
    <m/>
    <m/>
    <m/>
    <m/>
    <m/>
    <m/>
    <m/>
    <m/>
    <m/>
    <m/>
    <m/>
    <m/>
    <m/>
    <m/>
    <m/>
    <m/>
    <m/>
    <m/>
    <m/>
    <n v="0"/>
    <s v=""/>
    <s v="ZBHT0015"/>
    <s v="G2HGroV1_Egc"/>
    <s v="Allocated"/>
    <m/>
    <m/>
    <m/>
    <m/>
    <m/>
    <m/>
    <m/>
    <m/>
    <n v="5785"/>
    <n v="17767"/>
    <s v="Allocated"/>
  </r>
  <r>
    <n v="457622833"/>
    <s v="LAHU GANGARAM DHOTRE"/>
    <m/>
    <m/>
    <m/>
    <m/>
    <m/>
    <m/>
    <n v="6063"/>
    <n v="5862"/>
    <n v="5974"/>
    <n v="11925"/>
    <x v="1"/>
    <x v="0"/>
    <s v="UNPAID"/>
    <s v="SACHIN KHAPRE"/>
    <n v="56282.68"/>
    <n v="112"/>
    <n v="0"/>
    <n v="6251"/>
    <s v="-"/>
    <n v="0.10401646900751593"/>
    <n v="4.9304444433957567E-3"/>
    <s v="FLOW"/>
    <s v="-"/>
    <s v="-"/>
    <s v="-"/>
    <m/>
    <m/>
    <m/>
    <m/>
    <s v="-"/>
    <m/>
    <s v="PIMPARI"/>
    <m/>
    <m/>
    <m/>
    <n v="12225"/>
    <n v="56282.68"/>
    <n v="27"/>
    <s v="-"/>
    <s v="FLOW"/>
    <m/>
    <m/>
    <m/>
    <m/>
    <s v="REGULAR"/>
    <s v="MH14KT5601"/>
    <s v="METEOR 350 FIREBALL RED"/>
    <d v="2023-04-11T00:00:00"/>
    <n v="48"/>
    <s v="02.08.26"/>
    <s v="-"/>
    <m/>
    <m/>
    <m/>
    <m/>
    <m/>
    <m/>
    <m/>
    <m/>
    <m/>
    <m/>
    <m/>
    <m/>
    <m/>
    <m/>
    <m/>
    <m/>
    <m/>
    <m/>
    <m/>
    <m/>
    <m/>
    <m/>
    <m/>
    <m/>
    <m/>
    <m/>
    <m/>
    <m/>
    <m/>
    <m/>
    <m/>
    <m/>
    <m/>
    <m/>
    <m/>
    <m/>
    <m/>
    <m/>
    <m/>
    <m/>
    <m/>
    <m/>
    <m/>
    <m/>
    <m/>
    <m/>
    <m/>
    <m/>
    <m/>
    <m/>
    <m/>
    <m/>
    <m/>
    <m/>
    <m/>
    <m/>
    <m/>
    <m/>
    <m/>
    <m/>
    <m/>
    <m/>
    <m/>
    <m/>
    <m/>
    <m/>
    <m/>
    <m/>
    <m/>
    <m/>
    <m/>
    <m/>
    <m/>
    <m/>
    <m/>
    <m/>
    <m/>
    <m/>
    <m/>
    <m/>
    <m/>
    <m/>
    <m/>
    <m/>
    <m/>
    <m/>
    <m/>
    <m/>
    <m/>
    <m/>
    <m/>
    <m/>
    <m/>
    <m/>
    <n v="0"/>
    <s v=""/>
    <s v="ZBHT0015"/>
    <s v="B2Dkc3SAuz"/>
    <s v="Allocated"/>
    <m/>
    <m/>
    <m/>
    <m/>
    <m/>
    <m/>
    <m/>
    <m/>
    <n v="5974"/>
    <n v="11925"/>
    <s v="Allocated"/>
  </r>
  <r>
    <n v="463773768"/>
    <s v="RUSHAB RAMCHANDRA SABLE"/>
    <m/>
    <m/>
    <m/>
    <m/>
    <m/>
    <m/>
    <n v="4522"/>
    <n v="4208"/>
    <n v="4317"/>
    <n v="8730"/>
    <x v="1"/>
    <x v="0"/>
    <s v="UNPAID"/>
    <s v="NITIN KADAM"/>
    <n v="56213"/>
    <n v="109"/>
    <n v="0"/>
    <n v="3597"/>
    <s v="-"/>
    <n v="4.0139934582753327E-2"/>
    <n v="4.9243403742786533E-3"/>
    <s v="FLOW"/>
    <s v="-"/>
    <s v="-"/>
    <s v="-"/>
    <m/>
    <m/>
    <m/>
    <m/>
    <s v="-"/>
    <m/>
    <s v="CHINCHWAD"/>
    <m/>
    <m/>
    <m/>
    <n v="7914"/>
    <n v="56213"/>
    <n v="27"/>
    <s v="-"/>
    <s v="FLOW"/>
    <m/>
    <m/>
    <m/>
    <m/>
    <s v="NPA"/>
    <s v="MH14LV1808"/>
    <s v="PIAGGIO VESPA VXL 125"/>
    <d v="2024-08-16T00:00:00"/>
    <n v="36"/>
    <s v="02.08.26"/>
    <s v="-"/>
    <m/>
    <m/>
    <m/>
    <m/>
    <m/>
    <m/>
    <m/>
    <m/>
    <m/>
    <m/>
    <n v="1"/>
    <m/>
    <m/>
    <m/>
    <m/>
    <m/>
    <m/>
    <m/>
    <m/>
    <m/>
    <m/>
    <m/>
    <m/>
    <m/>
    <m/>
    <m/>
    <m/>
    <m/>
    <m/>
    <m/>
    <m/>
    <m/>
    <m/>
    <m/>
    <m/>
    <m/>
    <m/>
    <m/>
    <m/>
    <m/>
    <m/>
    <m/>
    <m/>
    <m/>
    <m/>
    <m/>
    <m/>
    <m/>
    <m/>
    <m/>
    <m/>
    <m/>
    <m/>
    <m/>
    <m/>
    <m/>
    <m/>
    <m/>
    <m/>
    <m/>
    <m/>
    <m/>
    <m/>
    <m/>
    <m/>
    <m/>
    <m/>
    <m/>
    <m/>
    <m/>
    <m/>
    <m/>
    <m/>
    <m/>
    <m/>
    <m/>
    <m/>
    <m/>
    <m/>
    <m/>
    <m/>
    <m/>
    <m/>
    <m/>
    <m/>
    <m/>
    <m/>
    <m/>
    <m/>
    <m/>
    <m/>
    <m/>
    <m/>
    <m/>
    <n v="1"/>
    <n v="1"/>
    <s v="ZBHT0011"/>
    <s v="G21LrC0UoS"/>
    <s v="Allocated"/>
    <m/>
    <m/>
    <m/>
    <m/>
    <m/>
    <m/>
    <m/>
    <m/>
    <n v="4317"/>
    <n v="8730"/>
    <s v="Allocated"/>
  </r>
  <r>
    <n v="466006259"/>
    <s v="ARIF S O TAHIR KHAN"/>
    <m/>
    <m/>
    <m/>
    <m/>
    <m/>
    <m/>
    <n v="5635"/>
    <n v="5483"/>
    <n v="5632"/>
    <n v="11118"/>
    <x v="1"/>
    <x v="0"/>
    <s v="UNPAID"/>
    <s v="NITIN KADAM"/>
    <n v="55944"/>
    <n v="149"/>
    <n v="0"/>
    <n v="5328.42"/>
    <s v="-"/>
    <n v="3.9947850146719657E-2"/>
    <n v="4.9007755839155535E-3"/>
    <s v="FLOW"/>
    <s v="-"/>
    <s v="-"/>
    <s v="-"/>
    <m/>
    <m/>
    <m/>
    <m/>
    <s v="-"/>
    <m/>
    <s v="THERGAON"/>
    <m/>
    <m/>
    <m/>
    <n v="10960.42"/>
    <n v="55944"/>
    <n v="27"/>
    <s v="-"/>
    <s v="FLOW"/>
    <m/>
    <m/>
    <m/>
    <m/>
    <s v="REGULAR"/>
    <s v="MH14MJ7138"/>
    <s v="HONDA ACTIVA DLX 2B"/>
    <d v="2025-04-28T00:00:00"/>
    <n v="24"/>
    <s v="03.08.26"/>
    <s v="-"/>
    <m/>
    <m/>
    <m/>
    <m/>
    <m/>
    <m/>
    <m/>
    <m/>
    <m/>
    <m/>
    <m/>
    <m/>
    <m/>
    <n v="1"/>
    <m/>
    <m/>
    <m/>
    <m/>
    <m/>
    <m/>
    <m/>
    <m/>
    <m/>
    <m/>
    <m/>
    <m/>
    <m/>
    <m/>
    <m/>
    <m/>
    <m/>
    <m/>
    <m/>
    <m/>
    <m/>
    <m/>
    <m/>
    <m/>
    <m/>
    <m/>
    <m/>
    <m/>
    <m/>
    <m/>
    <m/>
    <m/>
    <m/>
    <m/>
    <m/>
    <m/>
    <m/>
    <m/>
    <m/>
    <m/>
    <m/>
    <m/>
    <m/>
    <m/>
    <m/>
    <m/>
    <m/>
    <m/>
    <m/>
    <m/>
    <m/>
    <m/>
    <m/>
    <m/>
    <m/>
    <m/>
    <m/>
    <m/>
    <m/>
    <m/>
    <m/>
    <m/>
    <m/>
    <m/>
    <m/>
    <m/>
    <m/>
    <m/>
    <m/>
    <m/>
    <m/>
    <m/>
    <m/>
    <m/>
    <m/>
    <m/>
    <m/>
    <m/>
    <m/>
    <m/>
    <n v="1"/>
    <n v="1"/>
    <s v="ZBHT0011"/>
    <s v="A2vHTD9Aqz"/>
    <s v="Allocated"/>
    <m/>
    <m/>
    <m/>
    <m/>
    <m/>
    <m/>
    <m/>
    <m/>
    <n v="5632"/>
    <n v="11118"/>
    <s v="Allocated"/>
  </r>
  <r>
    <n v="463265509"/>
    <s v="VIKAS NARESH JADHAV"/>
    <m/>
    <m/>
    <m/>
    <m/>
    <m/>
    <m/>
    <n v="4731"/>
    <n v="4709"/>
    <n v="4837"/>
    <n v="9440"/>
    <x v="1"/>
    <x v="0"/>
    <s v="UNPAID"/>
    <s v="PARMESHWAR KOTULE"/>
    <n v="55578"/>
    <n v="128"/>
    <n v="0"/>
    <n v="2700"/>
    <s v="-"/>
    <n v="0.27625594607894305"/>
    <n v="4.8687134527895509E-3"/>
    <s v="FLOW"/>
    <s v="-"/>
    <s v="-"/>
    <s v="-"/>
    <m/>
    <m/>
    <m/>
    <m/>
    <s v="-"/>
    <m/>
    <s v="JAMBHUL WADI"/>
    <m/>
    <m/>
    <m/>
    <n v="7537"/>
    <n v="55578"/>
    <n v="27"/>
    <s v="-"/>
    <s v="FLOW"/>
    <m/>
    <m/>
    <m/>
    <m/>
    <s v="REGULAR"/>
    <s v="MH14LR2229"/>
    <s v="BAJAJ PULSAR NS 125 UG"/>
    <d v="2024-06-21T00:00:00"/>
    <n v="36"/>
    <s v="03.08.26"/>
    <s v="-"/>
    <m/>
    <m/>
    <m/>
    <m/>
    <m/>
    <m/>
    <m/>
    <m/>
    <m/>
    <m/>
    <n v="1"/>
    <m/>
    <m/>
    <m/>
    <m/>
    <m/>
    <m/>
    <m/>
    <m/>
    <m/>
    <m/>
    <m/>
    <m/>
    <m/>
    <m/>
    <m/>
    <m/>
    <m/>
    <m/>
    <m/>
    <m/>
    <m/>
    <m/>
    <m/>
    <m/>
    <m/>
    <m/>
    <m/>
    <m/>
    <m/>
    <m/>
    <m/>
    <m/>
    <m/>
    <m/>
    <m/>
    <m/>
    <m/>
    <m/>
    <m/>
    <m/>
    <m/>
    <m/>
    <m/>
    <m/>
    <m/>
    <m/>
    <m/>
    <m/>
    <m/>
    <m/>
    <m/>
    <m/>
    <m/>
    <m/>
    <m/>
    <m/>
    <m/>
    <m/>
    <m/>
    <m/>
    <m/>
    <m/>
    <m/>
    <m/>
    <m/>
    <m/>
    <m/>
    <m/>
    <m/>
    <m/>
    <m/>
    <m/>
    <m/>
    <m/>
    <m/>
    <m/>
    <m/>
    <m/>
    <m/>
    <m/>
    <m/>
    <m/>
    <m/>
    <n v="1"/>
    <n v="1"/>
    <s v="DUWT0027"/>
    <s v="GPnA5XxDgrK7"/>
    <s v="Allocated"/>
    <m/>
    <m/>
    <m/>
    <m/>
    <m/>
    <m/>
    <m/>
    <m/>
    <n v="4837"/>
    <n v="9440"/>
    <e v="#N/A"/>
  </r>
  <r>
    <n v="466131426"/>
    <s v="MANISH MANGALSING PAWAR"/>
    <m/>
    <m/>
    <m/>
    <m/>
    <m/>
    <m/>
    <n v="4457"/>
    <n v="17828"/>
    <n v="4995"/>
    <n v="22285"/>
    <x v="3"/>
    <x v="0"/>
    <s v="UNPAID"/>
    <s v="AMOL DHUMAL"/>
    <n v="54723"/>
    <n v="538"/>
    <n v="0"/>
    <n v="2250"/>
    <s v="-"/>
    <n v="0.12513293788279131"/>
    <n v="2.0962049313497769E-2"/>
    <s v="FLOW"/>
    <s v="-"/>
    <s v="-"/>
    <s v="-"/>
    <m/>
    <m/>
    <m/>
    <m/>
    <s v="-"/>
    <m/>
    <s v="SHIRUR"/>
    <m/>
    <m/>
    <m/>
    <n v="20616"/>
    <n v="54723"/>
    <n v="118"/>
    <s v="-"/>
    <s v="FLOW"/>
    <m/>
    <m/>
    <m/>
    <m/>
    <s v="NPA"/>
    <s v="MH37AK8354"/>
    <s v="SPLENDOR PLUS XTEC 2"/>
    <d v="2025-05-15T00:00:00"/>
    <n v="24"/>
    <s v="02.08.26"/>
    <s v="-"/>
    <m/>
    <m/>
    <m/>
    <m/>
    <m/>
    <m/>
    <m/>
    <m/>
    <m/>
    <m/>
    <n v="1"/>
    <m/>
    <m/>
    <m/>
    <m/>
    <m/>
    <m/>
    <m/>
    <m/>
    <m/>
    <m/>
    <m/>
    <m/>
    <m/>
    <m/>
    <m/>
    <m/>
    <m/>
    <m/>
    <m/>
    <m/>
    <m/>
    <m/>
    <m/>
    <m/>
    <m/>
    <m/>
    <m/>
    <m/>
    <m/>
    <m/>
    <m/>
    <m/>
    <m/>
    <m/>
    <m/>
    <m/>
    <m/>
    <m/>
    <m/>
    <m/>
    <m/>
    <m/>
    <m/>
    <m/>
    <m/>
    <m/>
    <m/>
    <m/>
    <m/>
    <m/>
    <m/>
    <m/>
    <m/>
    <m/>
    <m/>
    <m/>
    <m/>
    <m/>
    <m/>
    <m/>
    <m/>
    <m/>
    <m/>
    <m/>
    <m/>
    <m/>
    <m/>
    <m/>
    <m/>
    <m/>
    <m/>
    <m/>
    <m/>
    <m/>
    <m/>
    <m/>
    <m/>
    <m/>
    <m/>
    <m/>
    <m/>
    <m/>
    <m/>
    <n v="1"/>
    <n v="1"/>
    <s v="ZBHT0024"/>
    <s v="kovfGBMit1c"/>
    <s v="Allocated"/>
    <m/>
    <m/>
    <m/>
    <m/>
    <m/>
    <m/>
    <m/>
    <m/>
    <n v="4995"/>
    <n v="22285"/>
    <s v="Allocated"/>
  </r>
  <r>
    <n v="467383940"/>
    <s v="MOHAMAD TALIB MANSUR ALAM KHAN"/>
    <m/>
    <m/>
    <m/>
    <m/>
    <m/>
    <m/>
    <n v="3432"/>
    <n v="3364"/>
    <n v="3410"/>
    <n v="6796"/>
    <x v="1"/>
    <x v="0"/>
    <s v="UNPAID"/>
    <s v="UDAY SOHANE"/>
    <n v="54604"/>
    <n v="46"/>
    <n v="0"/>
    <n v="900"/>
    <s v="-"/>
    <n v="0.27240719277912412"/>
    <n v="4.7833896393558711E-3"/>
    <s v="FLOW"/>
    <s v="-"/>
    <s v="-"/>
    <s v="-"/>
    <m/>
    <m/>
    <m/>
    <m/>
    <s v="-"/>
    <m/>
    <s v="BHOSARI"/>
    <m/>
    <m/>
    <m/>
    <n v="4310"/>
    <n v="54604"/>
    <n v="26"/>
    <s v="-"/>
    <s v="FLOW"/>
    <m/>
    <m/>
    <m/>
    <m/>
    <s v="REGULAR"/>
    <s v="MH14LH5669"/>
    <s v="CLASSIC 350 DARK STEALTH BLACK"/>
    <d v="2025-12-03T00:00:00"/>
    <n v="24"/>
    <s v="02.08.26"/>
    <s v="-"/>
    <m/>
    <m/>
    <m/>
    <m/>
    <m/>
    <m/>
    <m/>
    <n v="1"/>
    <m/>
    <m/>
    <m/>
    <m/>
    <m/>
    <m/>
    <m/>
    <m/>
    <m/>
    <m/>
    <m/>
    <m/>
    <m/>
    <m/>
    <m/>
    <m/>
    <m/>
    <m/>
    <m/>
    <m/>
    <m/>
    <m/>
    <m/>
    <m/>
    <m/>
    <m/>
    <m/>
    <m/>
    <m/>
    <m/>
    <m/>
    <m/>
    <m/>
    <m/>
    <m/>
    <m/>
    <m/>
    <m/>
    <m/>
    <m/>
    <m/>
    <m/>
    <m/>
    <m/>
    <m/>
    <m/>
    <m/>
    <m/>
    <m/>
    <m/>
    <m/>
    <m/>
    <m/>
    <m/>
    <m/>
    <m/>
    <m/>
    <m/>
    <m/>
    <m/>
    <m/>
    <m/>
    <m/>
    <m/>
    <m/>
    <m/>
    <m/>
    <m/>
    <m/>
    <m/>
    <m/>
    <m/>
    <m/>
    <m/>
    <m/>
    <m/>
    <m/>
    <m/>
    <m/>
    <m/>
    <m/>
    <m/>
    <m/>
    <m/>
    <m/>
    <m/>
    <n v="1"/>
    <n v="1"/>
    <s v="DUWT0025"/>
    <s v="A2hWZEvxsvS"/>
    <s v="Allocated"/>
    <m/>
    <m/>
    <m/>
    <m/>
    <m/>
    <m/>
    <m/>
    <m/>
    <n v="3410"/>
    <n v="6796"/>
    <s v="Allocated"/>
  </r>
  <r>
    <n v="463953257"/>
    <s v="CHETAN SATABIR TUSAMAD"/>
    <s v="ONLINE"/>
    <s v="03.08.26"/>
    <n v="4000"/>
    <m/>
    <m/>
    <m/>
    <n v="3761"/>
    <n v="11266"/>
    <n v="4390"/>
    <n v="11027"/>
    <x v="2"/>
    <x v="1"/>
    <s v="PAID"/>
    <s v="ANWAR SHAIKH"/>
    <n v="53933"/>
    <n v="646"/>
    <n v="0"/>
    <n v="7200"/>
    <s v="-"/>
    <n v="0.14049312244577497"/>
    <n v="1.5292887809060672E-2"/>
    <s v="STABLE"/>
    <s v="PAID"/>
    <s v="-"/>
    <s v="-"/>
    <m/>
    <m/>
    <m/>
    <m/>
    <s v="-"/>
    <m/>
    <s v="DAPODI"/>
    <m/>
    <m/>
    <m/>
    <n v="19112"/>
    <n v="53933"/>
    <n v="88"/>
    <s v="-"/>
    <s v="FLOW"/>
    <m/>
    <m/>
    <m/>
    <m/>
    <s v="REGULAR"/>
    <s v="MH14LT9936"/>
    <s v="HONDA ACTIVA 6G H SMART"/>
    <d v="2024-09-05T00:00:00"/>
    <n v="36"/>
    <s v="02.08.26"/>
    <s v="-"/>
    <m/>
    <n v="1"/>
    <m/>
    <m/>
    <m/>
    <m/>
    <m/>
    <n v="1"/>
    <m/>
    <m/>
    <m/>
    <m/>
    <m/>
    <m/>
    <m/>
    <m/>
    <m/>
    <m/>
    <m/>
    <m/>
    <m/>
    <m/>
    <m/>
    <m/>
    <m/>
    <m/>
    <m/>
    <m/>
    <m/>
    <m/>
    <m/>
    <m/>
    <m/>
    <m/>
    <m/>
    <m/>
    <m/>
    <m/>
    <m/>
    <m/>
    <m/>
    <m/>
    <m/>
    <m/>
    <m/>
    <m/>
    <m/>
    <m/>
    <m/>
    <m/>
    <m/>
    <m/>
    <m/>
    <m/>
    <m/>
    <m/>
    <m/>
    <m/>
    <m/>
    <m/>
    <m/>
    <m/>
    <m/>
    <m/>
    <m/>
    <m/>
    <m/>
    <m/>
    <m/>
    <m/>
    <m/>
    <m/>
    <m/>
    <m/>
    <m/>
    <m/>
    <m/>
    <m/>
    <m/>
    <m/>
    <m/>
    <m/>
    <m/>
    <m/>
    <m/>
    <m/>
    <m/>
    <m/>
    <m/>
    <m/>
    <m/>
    <m/>
    <m/>
    <m/>
    <n v="2"/>
    <n v="1"/>
    <s v="ZBHT0009"/>
    <s v="k2HBnvsKpOJc"/>
    <s v="Allocated"/>
    <m/>
    <m/>
    <m/>
    <m/>
    <m/>
    <m/>
    <m/>
    <m/>
    <n v="4390"/>
    <n v="15027"/>
    <s v="Allocated"/>
  </r>
  <r>
    <n v="458276615"/>
    <s v="TEJAS SANDIP SHELAR"/>
    <m/>
    <m/>
    <m/>
    <m/>
    <m/>
    <m/>
    <n v="4862"/>
    <n v="4106"/>
    <n v="4188"/>
    <n v="8968"/>
    <x v="1"/>
    <x v="0"/>
    <s v="UNPAID"/>
    <s v="AMOL DHUMAL"/>
    <n v="53427"/>
    <n v="82"/>
    <n v="0"/>
    <n v="7200"/>
    <s v="-"/>
    <n v="4.1464730124770206E-2"/>
    <n v="4.680282731335912E-3"/>
    <s v="FLOW"/>
    <s v="-"/>
    <s v="-"/>
    <s v="-"/>
    <m/>
    <m/>
    <m/>
    <m/>
    <s v="-"/>
    <m/>
    <s v="SHIRUR"/>
    <m/>
    <m/>
    <m/>
    <n v="11388"/>
    <n v="53427"/>
    <n v="27"/>
    <s v="-"/>
    <s v="FLOW"/>
    <m/>
    <m/>
    <m/>
    <m/>
    <s v="NPA"/>
    <s v="MH12VN4074"/>
    <s v="RE BULLET X 350 ES EFI JET BLACK"/>
    <d v="2023-05-26T00:00:00"/>
    <n v="48"/>
    <s v="02.08.26"/>
    <s v="-"/>
    <m/>
    <m/>
    <m/>
    <m/>
    <m/>
    <m/>
    <m/>
    <n v="1"/>
    <m/>
    <m/>
    <m/>
    <m/>
    <m/>
    <m/>
    <m/>
    <m/>
    <m/>
    <m/>
    <m/>
    <m/>
    <m/>
    <m/>
    <m/>
    <m/>
    <m/>
    <m/>
    <m/>
    <m/>
    <m/>
    <m/>
    <m/>
    <m/>
    <m/>
    <m/>
    <m/>
    <m/>
    <m/>
    <m/>
    <m/>
    <m/>
    <m/>
    <m/>
    <m/>
    <m/>
    <m/>
    <m/>
    <m/>
    <m/>
    <m/>
    <m/>
    <m/>
    <m/>
    <m/>
    <m/>
    <m/>
    <m/>
    <m/>
    <m/>
    <m/>
    <m/>
    <m/>
    <m/>
    <m/>
    <m/>
    <m/>
    <m/>
    <m/>
    <m/>
    <m/>
    <m/>
    <m/>
    <m/>
    <m/>
    <m/>
    <m/>
    <m/>
    <m/>
    <m/>
    <m/>
    <m/>
    <m/>
    <m/>
    <m/>
    <m/>
    <m/>
    <m/>
    <m/>
    <m/>
    <m/>
    <m/>
    <m/>
    <m/>
    <m/>
    <m/>
    <n v="1"/>
    <n v="1"/>
    <s v="ZBHT0024"/>
    <s v="GPQGohZ9_NIm"/>
    <s v="Allocated"/>
    <m/>
    <m/>
    <m/>
    <m/>
    <m/>
    <m/>
    <m/>
    <m/>
    <n v="4188"/>
    <n v="8968"/>
    <s v="Allocated"/>
  </r>
  <r>
    <n v="465511905"/>
    <s v="DIGVIJAY SINGH"/>
    <m/>
    <m/>
    <m/>
    <m/>
    <m/>
    <m/>
    <n v="5062"/>
    <n v="25067"/>
    <n v="6440"/>
    <n v="30129"/>
    <x v="4"/>
    <x v="0"/>
    <s v="UNPAID"/>
    <s v="SANDEEP KHAIRNAR"/>
    <n v="53392"/>
    <n v="1621"/>
    <n v="0"/>
    <n v="3600"/>
    <s v="-"/>
    <n v="0.33630976376683064"/>
    <n v="2.842655206288244E-2"/>
    <s v="FLOW"/>
    <s v="-"/>
    <s v="-"/>
    <s v="-"/>
    <m/>
    <m/>
    <m/>
    <m/>
    <s v="-"/>
    <m/>
    <s v="WAGHOLI"/>
    <m/>
    <m/>
    <m/>
    <n v="30288"/>
    <n v="53392"/>
    <n v="149"/>
    <s v="-"/>
    <s v="FLOW"/>
    <m/>
    <m/>
    <m/>
    <m/>
    <s v="NPA"/>
    <s v="MH12XU9358"/>
    <s v="HONDA SHINE DRUM BSVI"/>
    <d v="2025-02-15T00:00:00"/>
    <n v="24"/>
    <s v="02.08.26"/>
    <s v="-"/>
    <m/>
    <m/>
    <m/>
    <m/>
    <m/>
    <m/>
    <m/>
    <m/>
    <m/>
    <m/>
    <m/>
    <m/>
    <m/>
    <m/>
    <m/>
    <m/>
    <m/>
    <m/>
    <m/>
    <m/>
    <m/>
    <m/>
    <m/>
    <m/>
    <m/>
    <m/>
    <m/>
    <m/>
    <m/>
    <m/>
    <m/>
    <m/>
    <m/>
    <m/>
    <m/>
    <m/>
    <m/>
    <m/>
    <m/>
    <m/>
    <m/>
    <m/>
    <m/>
    <m/>
    <m/>
    <m/>
    <m/>
    <m/>
    <m/>
    <m/>
    <m/>
    <m/>
    <m/>
    <m/>
    <m/>
    <m/>
    <m/>
    <m/>
    <m/>
    <m/>
    <m/>
    <m/>
    <m/>
    <m/>
    <m/>
    <m/>
    <m/>
    <m/>
    <m/>
    <m/>
    <m/>
    <m/>
    <m/>
    <m/>
    <m/>
    <m/>
    <m/>
    <m/>
    <m/>
    <m/>
    <m/>
    <m/>
    <m/>
    <m/>
    <m/>
    <m/>
    <m/>
    <m/>
    <m/>
    <m/>
    <m/>
    <m/>
    <m/>
    <m/>
    <n v="0"/>
    <s v=""/>
    <s v="DUWT0021"/>
    <s v="G6NrQzDjO7"/>
    <s v="Allocated"/>
    <m/>
    <m/>
    <m/>
    <m/>
    <m/>
    <m/>
    <m/>
    <m/>
    <n v="6440"/>
    <n v="30129"/>
    <s v="Allocated"/>
  </r>
  <r>
    <n v="466641805"/>
    <s v="SARIKA SUMIT SHINDE"/>
    <m/>
    <m/>
    <m/>
    <m/>
    <m/>
    <m/>
    <n v="4241"/>
    <n v="4232"/>
    <n v="4334"/>
    <n v="8473"/>
    <x v="1"/>
    <x v="0"/>
    <s v="UNPAID"/>
    <s v="MAHESH SHINDE"/>
    <n v="53352"/>
    <n v="102"/>
    <n v="0"/>
    <n v="3150"/>
    <s v="-"/>
    <n v="9.5840653596180173E-2"/>
    <n v="4.673712622498616E-3"/>
    <s v="FLOW"/>
    <s v="-"/>
    <s v="-"/>
    <s v="-"/>
    <m/>
    <m/>
    <m/>
    <m/>
    <s v="-"/>
    <m/>
    <s v="PIMPAL WANDI"/>
    <m/>
    <m/>
    <m/>
    <n v="7484"/>
    <n v="53352"/>
    <n v="27"/>
    <s v="-"/>
    <s v="FLOW"/>
    <m/>
    <m/>
    <m/>
    <m/>
    <s v="REGULAR"/>
    <s v="MH14MP9447"/>
    <s v="TVS JUPITER 110 DRUM ALLOY OBDIIA"/>
    <d v="2025-08-05T00:00:00"/>
    <n v="24"/>
    <s v="02.08.26"/>
    <s v="-"/>
    <m/>
    <m/>
    <m/>
    <m/>
    <m/>
    <m/>
    <m/>
    <m/>
    <m/>
    <m/>
    <n v="1"/>
    <m/>
    <m/>
    <m/>
    <m/>
    <m/>
    <m/>
    <m/>
    <m/>
    <m/>
    <m/>
    <m/>
    <m/>
    <m/>
    <m/>
    <m/>
    <m/>
    <m/>
    <m/>
    <m/>
    <m/>
    <m/>
    <m/>
    <m/>
    <m/>
    <m/>
    <m/>
    <m/>
    <m/>
    <m/>
    <m/>
    <m/>
    <m/>
    <m/>
    <m/>
    <m/>
    <m/>
    <m/>
    <m/>
    <m/>
    <m/>
    <m/>
    <m/>
    <m/>
    <m/>
    <m/>
    <m/>
    <m/>
    <m/>
    <m/>
    <m/>
    <m/>
    <m/>
    <m/>
    <m/>
    <m/>
    <m/>
    <m/>
    <m/>
    <m/>
    <m/>
    <m/>
    <m/>
    <m/>
    <m/>
    <m/>
    <m/>
    <m/>
    <m/>
    <m/>
    <m/>
    <m/>
    <m/>
    <m/>
    <m/>
    <m/>
    <m/>
    <m/>
    <m/>
    <m/>
    <m/>
    <m/>
    <m/>
    <m/>
    <n v="1"/>
    <n v="1"/>
    <s v="DUWT0015"/>
    <s v="GPDsbLULbNz"/>
    <s v="Allocated"/>
    <m/>
    <m/>
    <m/>
    <m/>
    <m/>
    <m/>
    <m/>
    <m/>
    <n v="4334"/>
    <n v="8473"/>
    <s v="Allocated"/>
  </r>
  <r>
    <n v="464296467"/>
    <s v="ANUSAYA SUNIL GAIKWAD"/>
    <m/>
    <m/>
    <m/>
    <m/>
    <m/>
    <m/>
    <n v="3592"/>
    <n v="6222"/>
    <n v="2938"/>
    <n v="9814"/>
    <x v="0"/>
    <x v="0"/>
    <s v="UNPAID"/>
    <s v="NITIN KADAM"/>
    <n v="53089"/>
    <n v="308"/>
    <n v="0"/>
    <n v="3202.58"/>
    <s v="-"/>
    <n v="0.12715169801848944"/>
    <n v="1.4234812047578704E-2"/>
    <s v="FLOW"/>
    <s v="-"/>
    <s v="-"/>
    <s v="-"/>
    <m/>
    <m/>
    <m/>
    <m/>
    <s v="-"/>
    <m/>
    <s v="THERGAON"/>
    <m/>
    <m/>
    <m/>
    <n v="9732.58"/>
    <n v="53089"/>
    <n v="57"/>
    <s v="-"/>
    <s v="FLOW"/>
    <m/>
    <m/>
    <m/>
    <m/>
    <s v="REGULAR"/>
    <s v="MH14LW5329"/>
    <s v="PLEASURE PLUS XTEC DRUM JUBILANT"/>
    <d v="2024-10-12T00:00:00"/>
    <n v="36"/>
    <s v="02.08.26"/>
    <s v="-"/>
    <m/>
    <m/>
    <m/>
    <m/>
    <m/>
    <m/>
    <m/>
    <n v="1"/>
    <m/>
    <m/>
    <m/>
    <m/>
    <m/>
    <m/>
    <m/>
    <m/>
    <m/>
    <m/>
    <m/>
    <m/>
    <m/>
    <m/>
    <m/>
    <m/>
    <m/>
    <m/>
    <m/>
    <m/>
    <m/>
    <m/>
    <m/>
    <m/>
    <m/>
    <m/>
    <m/>
    <m/>
    <m/>
    <m/>
    <m/>
    <m/>
    <m/>
    <m/>
    <m/>
    <m/>
    <m/>
    <m/>
    <m/>
    <m/>
    <m/>
    <m/>
    <m/>
    <m/>
    <m/>
    <m/>
    <m/>
    <m/>
    <m/>
    <m/>
    <m/>
    <m/>
    <m/>
    <m/>
    <m/>
    <m/>
    <m/>
    <m/>
    <m/>
    <m/>
    <m/>
    <m/>
    <m/>
    <m/>
    <m/>
    <m/>
    <m/>
    <m/>
    <m/>
    <m/>
    <m/>
    <m/>
    <m/>
    <m/>
    <m/>
    <m/>
    <m/>
    <m/>
    <m/>
    <m/>
    <m/>
    <m/>
    <m/>
    <m/>
    <m/>
    <m/>
    <n v="1"/>
    <n v="1"/>
    <s v="ZBHT0011"/>
    <s v="A6GuU03InJc"/>
    <s v="Allocated"/>
    <m/>
    <m/>
    <m/>
    <m/>
    <m/>
    <m/>
    <m/>
    <m/>
    <n v="2938"/>
    <n v="9814"/>
    <s v="Allocated"/>
  </r>
  <r>
    <n v="463815869"/>
    <s v="RAHUL HONAJI VADEKAR"/>
    <m/>
    <m/>
    <m/>
    <m/>
    <m/>
    <m/>
    <n v="3797"/>
    <n v="10537"/>
    <n v="3461"/>
    <n v="14334"/>
    <x v="2"/>
    <x v="0"/>
    <s v="UNPAID"/>
    <s v="SAGAR DONGRE"/>
    <n v="52991"/>
    <n v="518"/>
    <n v="0"/>
    <n v="3150"/>
    <s v="-"/>
    <n v="0.58942415714714746"/>
    <n v="1.5025780466318099E-2"/>
    <s v="FLOW"/>
    <s v="-"/>
    <s v="-"/>
    <s v="-"/>
    <m/>
    <m/>
    <m/>
    <m/>
    <s v="-"/>
    <m/>
    <s v="AHUPE"/>
    <m/>
    <m/>
    <m/>
    <n v="14205"/>
    <n v="52991"/>
    <n v="88"/>
    <s v="-"/>
    <s v="FLOW"/>
    <m/>
    <m/>
    <m/>
    <m/>
    <s v="NPA"/>
    <s v="MH14LT6037"/>
    <s v="HONDA UNICORN 160 BSVI"/>
    <d v="2024-08-20T00:00:00"/>
    <n v="36"/>
    <s v="02.08.26"/>
    <s v="-"/>
    <m/>
    <m/>
    <m/>
    <m/>
    <m/>
    <m/>
    <m/>
    <m/>
    <m/>
    <m/>
    <m/>
    <m/>
    <m/>
    <m/>
    <m/>
    <m/>
    <m/>
    <m/>
    <m/>
    <m/>
    <m/>
    <m/>
    <m/>
    <m/>
    <m/>
    <m/>
    <m/>
    <m/>
    <m/>
    <m/>
    <m/>
    <m/>
    <m/>
    <m/>
    <m/>
    <m/>
    <m/>
    <m/>
    <m/>
    <m/>
    <m/>
    <m/>
    <m/>
    <m/>
    <m/>
    <m/>
    <m/>
    <m/>
    <m/>
    <m/>
    <m/>
    <m/>
    <m/>
    <m/>
    <m/>
    <m/>
    <m/>
    <m/>
    <m/>
    <m/>
    <m/>
    <m/>
    <m/>
    <m/>
    <m/>
    <m/>
    <m/>
    <m/>
    <m/>
    <m/>
    <m/>
    <m/>
    <m/>
    <m/>
    <m/>
    <m/>
    <m/>
    <m/>
    <m/>
    <m/>
    <m/>
    <m/>
    <m/>
    <m/>
    <m/>
    <m/>
    <m/>
    <m/>
    <m/>
    <m/>
    <m/>
    <m/>
    <m/>
    <m/>
    <n v="0"/>
    <s v=""/>
    <s v="DUWT0029"/>
    <s v="B2vbnqFFPZz"/>
    <s v="Allocated"/>
    <m/>
    <m/>
    <m/>
    <m/>
    <m/>
    <m/>
    <m/>
    <m/>
    <n v="3461"/>
    <n v="14334"/>
    <s v="Allocated"/>
  </r>
  <r>
    <n v="463810078"/>
    <s v="MOHAMMAD MAZAR MOHAMMAD AKBAR"/>
    <m/>
    <m/>
    <m/>
    <m/>
    <m/>
    <m/>
    <n v="4217"/>
    <n v="3761"/>
    <n v="3854"/>
    <n v="7978"/>
    <x v="1"/>
    <x v="0"/>
    <s v="UNPAID"/>
    <s v="SUNNY SHINDE"/>
    <n v="52976"/>
    <n v="93"/>
    <n v="0"/>
    <n v="7119.99"/>
    <s v="-"/>
    <n v="6.5538128206513793E-2"/>
    <n v="4.6407744768609746E-3"/>
    <s v="FLOW"/>
    <s v="-"/>
    <s v="-"/>
    <s v="-"/>
    <m/>
    <m/>
    <m/>
    <m/>
    <s v="-"/>
    <m/>
    <s v="KHADAKI"/>
    <m/>
    <m/>
    <m/>
    <n v="10973.99"/>
    <n v="52976"/>
    <n v="27"/>
    <s v="-"/>
    <s v="FLOW"/>
    <m/>
    <m/>
    <m/>
    <m/>
    <s v="REGULAR"/>
    <s v="MH12XC5761"/>
    <s v="BAJAJ FREEDOM 125 NG04 DISC LED"/>
    <d v="2024-08-19T00:00:00"/>
    <n v="36"/>
    <s v="02.08.26"/>
    <s v="-"/>
    <m/>
    <m/>
    <m/>
    <m/>
    <m/>
    <m/>
    <m/>
    <m/>
    <m/>
    <m/>
    <n v="1"/>
    <m/>
    <m/>
    <m/>
    <m/>
    <m/>
    <m/>
    <m/>
    <m/>
    <m/>
    <m/>
    <m/>
    <m/>
    <m/>
    <m/>
    <m/>
    <m/>
    <m/>
    <m/>
    <m/>
    <m/>
    <m/>
    <m/>
    <m/>
    <m/>
    <m/>
    <m/>
    <m/>
    <m/>
    <m/>
    <m/>
    <m/>
    <m/>
    <m/>
    <m/>
    <m/>
    <m/>
    <m/>
    <m/>
    <m/>
    <m/>
    <m/>
    <m/>
    <m/>
    <m/>
    <m/>
    <m/>
    <m/>
    <m/>
    <m/>
    <m/>
    <m/>
    <m/>
    <m/>
    <m/>
    <m/>
    <m/>
    <m/>
    <m/>
    <m/>
    <m/>
    <m/>
    <m/>
    <m/>
    <m/>
    <m/>
    <m/>
    <m/>
    <m/>
    <m/>
    <m/>
    <m/>
    <m/>
    <m/>
    <m/>
    <m/>
    <m/>
    <m/>
    <m/>
    <m/>
    <m/>
    <m/>
    <m/>
    <m/>
    <n v="1"/>
    <n v="1"/>
    <s v="DUWT0023"/>
    <s v="AoJfDEbkjm"/>
    <s v="Unallocated"/>
    <m/>
    <m/>
    <m/>
    <m/>
    <m/>
    <m/>
    <m/>
    <m/>
    <n v="3854"/>
    <n v="7978"/>
    <s v="Unallocated"/>
  </r>
  <r>
    <n v="463414396"/>
    <s v="JYOTI NANDU VISHWAKARMA"/>
    <m/>
    <m/>
    <m/>
    <m/>
    <m/>
    <m/>
    <n v="3872"/>
    <n v="13295"/>
    <n v="2453"/>
    <n v="17167"/>
    <x v="3"/>
    <x v="0"/>
    <s v="UNPAID"/>
    <s v="SACHIN KHAPRE"/>
    <n v="52531"/>
    <n v="774"/>
    <n v="0"/>
    <n v="7199"/>
    <s v="-"/>
    <n v="0.37695301610132081"/>
    <n v="2.0122387524210136E-2"/>
    <s v="FLOW"/>
    <s v="-"/>
    <s v="-"/>
    <s v="-"/>
    <m/>
    <m/>
    <m/>
    <m/>
    <s v="-"/>
    <m/>
    <s v="PIMPARI"/>
    <m/>
    <m/>
    <m/>
    <n v="21268"/>
    <n v="52531"/>
    <n v="118"/>
    <s v="-"/>
    <s v="FLOW"/>
    <m/>
    <m/>
    <m/>
    <m/>
    <s v="NPA"/>
    <s v="MH14LR7922"/>
    <s v="AMPERE MAGNUS EX"/>
    <d v="2024-07-06T00:00:00"/>
    <n v="36"/>
    <s v="03.08.26"/>
    <s v="-"/>
    <m/>
    <m/>
    <m/>
    <m/>
    <m/>
    <m/>
    <m/>
    <m/>
    <m/>
    <m/>
    <m/>
    <m/>
    <m/>
    <n v="1"/>
    <m/>
    <m/>
    <m/>
    <m/>
    <m/>
    <m/>
    <m/>
    <m/>
    <m/>
    <m/>
    <m/>
    <m/>
    <m/>
    <m/>
    <m/>
    <m/>
    <m/>
    <m/>
    <m/>
    <m/>
    <m/>
    <m/>
    <m/>
    <m/>
    <m/>
    <m/>
    <m/>
    <m/>
    <m/>
    <m/>
    <m/>
    <m/>
    <m/>
    <m/>
    <m/>
    <m/>
    <m/>
    <m/>
    <m/>
    <m/>
    <m/>
    <m/>
    <m/>
    <m/>
    <m/>
    <m/>
    <m/>
    <m/>
    <m/>
    <m/>
    <m/>
    <m/>
    <m/>
    <m/>
    <m/>
    <m/>
    <m/>
    <m/>
    <m/>
    <m/>
    <m/>
    <m/>
    <m/>
    <m/>
    <m/>
    <m/>
    <m/>
    <m/>
    <m/>
    <m/>
    <m/>
    <m/>
    <m/>
    <m/>
    <m/>
    <m/>
    <m/>
    <m/>
    <m/>
    <m/>
    <n v="1"/>
    <n v="1"/>
    <s v="ZBHT0015"/>
    <s v="A6IymgK0GZm"/>
    <s v="Allocated"/>
    <m/>
    <m/>
    <m/>
    <m/>
    <m/>
    <m/>
    <m/>
    <m/>
    <n v="2453"/>
    <n v="17167"/>
    <s v="Allocated"/>
  </r>
  <r>
    <n v="463129830"/>
    <s v="ANIKET RAJENDRA POUL"/>
    <m/>
    <m/>
    <m/>
    <m/>
    <m/>
    <m/>
    <n v="3580"/>
    <n v="20237.89"/>
    <n v="3702.8899999999994"/>
    <n v="23817.89"/>
    <x v="5"/>
    <x v="0"/>
    <s v="UNPAID"/>
    <s v="UDAY SOHANE"/>
    <n v="52257.89"/>
    <n v="1365"/>
    <n v="0"/>
    <n v="7200"/>
    <s v="-"/>
    <n v="0.18369743522576046"/>
    <n v="2.3948384811676725E-2"/>
    <s v="FLOW"/>
    <s v="-"/>
    <s v="-"/>
    <s v="-"/>
    <m/>
    <m/>
    <m/>
    <m/>
    <s v="-"/>
    <m/>
    <s v="BHOSARI"/>
    <m/>
    <m/>
    <m/>
    <n v="28802.89"/>
    <n v="52257.89"/>
    <n v="177"/>
    <s v="-"/>
    <s v="FLOW"/>
    <m/>
    <m/>
    <m/>
    <m/>
    <s v="NPA"/>
    <m/>
    <s v="HONDA SHINE DRUM BSVI"/>
    <d v="2024-06-06T00:00:00"/>
    <n v="36"/>
    <s v="02.08.26"/>
    <s v="-"/>
    <m/>
    <m/>
    <m/>
    <m/>
    <m/>
    <m/>
    <m/>
    <m/>
    <m/>
    <m/>
    <n v="1"/>
    <m/>
    <m/>
    <m/>
    <m/>
    <m/>
    <m/>
    <m/>
    <m/>
    <m/>
    <m/>
    <m/>
    <m/>
    <m/>
    <m/>
    <m/>
    <m/>
    <m/>
    <m/>
    <m/>
    <m/>
    <m/>
    <m/>
    <m/>
    <m/>
    <m/>
    <m/>
    <m/>
    <m/>
    <m/>
    <m/>
    <m/>
    <m/>
    <m/>
    <m/>
    <m/>
    <m/>
    <m/>
    <m/>
    <m/>
    <m/>
    <m/>
    <m/>
    <m/>
    <m/>
    <m/>
    <m/>
    <m/>
    <m/>
    <m/>
    <m/>
    <m/>
    <m/>
    <m/>
    <m/>
    <m/>
    <m/>
    <m/>
    <m/>
    <m/>
    <m/>
    <m/>
    <m/>
    <m/>
    <m/>
    <m/>
    <m/>
    <m/>
    <m/>
    <m/>
    <m/>
    <m/>
    <m/>
    <m/>
    <m/>
    <m/>
    <m/>
    <m/>
    <m/>
    <m/>
    <m/>
    <m/>
    <m/>
    <m/>
    <n v="1"/>
    <n v="1"/>
    <s v="DUWT0025"/>
    <s v="BoxBrnHjsNMz"/>
    <s v="Allocated"/>
    <m/>
    <m/>
    <m/>
    <m/>
    <m/>
    <m/>
    <m/>
    <m/>
    <n v="3702.8899999999994"/>
    <n v="23817.89"/>
    <s v="Allocated"/>
  </r>
  <r>
    <n v="465639719"/>
    <s v="BHUSHAN UTTAM PATIL"/>
    <m/>
    <m/>
    <m/>
    <m/>
    <m/>
    <m/>
    <n v="5665"/>
    <n v="11159"/>
    <n v="5806"/>
    <n v="16824"/>
    <x v="0"/>
    <x v="0"/>
    <s v="UNPAID"/>
    <s v="TANAJI SURVASE"/>
    <n v="52186"/>
    <n v="312"/>
    <n v="0"/>
    <n v="3600"/>
    <s v="-"/>
    <n v="0.40743584072230116"/>
    <n v="1.3992689662923436E-2"/>
    <s v="FLOW"/>
    <s v="-"/>
    <s v="-"/>
    <s v="-"/>
    <m/>
    <m/>
    <m/>
    <m/>
    <s v="-"/>
    <m/>
    <s v="HINJEWADI"/>
    <m/>
    <m/>
    <m/>
    <n v="15071"/>
    <n v="52186"/>
    <n v="57"/>
    <s v="-"/>
    <s v="FLOW"/>
    <m/>
    <m/>
    <m/>
    <m/>
    <s v="REGULAR"/>
    <s v="MH19EQ1030"/>
    <s v="HUNTER 350 REBEL RED"/>
    <d v="2025-03-05T00:00:00"/>
    <n v="24"/>
    <s v="02.08.26"/>
    <s v="-"/>
    <m/>
    <m/>
    <m/>
    <m/>
    <m/>
    <m/>
    <m/>
    <m/>
    <m/>
    <m/>
    <n v="1"/>
    <m/>
    <m/>
    <m/>
    <m/>
    <m/>
    <m/>
    <m/>
    <m/>
    <m/>
    <m/>
    <m/>
    <m/>
    <m/>
    <m/>
    <m/>
    <m/>
    <m/>
    <m/>
    <m/>
    <m/>
    <m/>
    <m/>
    <m/>
    <m/>
    <m/>
    <m/>
    <m/>
    <m/>
    <m/>
    <m/>
    <m/>
    <m/>
    <m/>
    <m/>
    <m/>
    <m/>
    <m/>
    <m/>
    <m/>
    <m/>
    <m/>
    <m/>
    <m/>
    <m/>
    <m/>
    <m/>
    <m/>
    <m/>
    <m/>
    <m/>
    <m/>
    <m/>
    <m/>
    <m/>
    <m/>
    <m/>
    <m/>
    <m/>
    <m/>
    <m/>
    <m/>
    <m/>
    <m/>
    <m/>
    <m/>
    <m/>
    <m/>
    <m/>
    <m/>
    <m/>
    <m/>
    <m/>
    <m/>
    <m/>
    <m/>
    <m/>
    <m/>
    <m/>
    <m/>
    <m/>
    <m/>
    <m/>
    <m/>
    <n v="1"/>
    <n v="1"/>
    <s v="DUWT0030"/>
    <s v="kPfR00vpMVm"/>
    <s v="Allocated"/>
    <m/>
    <m/>
    <m/>
    <m/>
    <m/>
    <m/>
    <m/>
    <m/>
    <n v="5806"/>
    <n v="16824"/>
    <s v="Allocated"/>
  </r>
  <r>
    <n v="464189381"/>
    <s v="MUKTA AMAR VATADE"/>
    <m/>
    <m/>
    <m/>
    <m/>
    <m/>
    <m/>
    <n v="3367"/>
    <n v="11307"/>
    <n v="2070"/>
    <n v="14674"/>
    <x v="3"/>
    <x v="0"/>
    <s v="UNPAID"/>
    <s v="SACHIN KHAPRE"/>
    <n v="51679"/>
    <n v="864"/>
    <n v="0"/>
    <n v="1350"/>
    <s v="-"/>
    <n v="0.37083921720698559"/>
    <n v="1.9796022631658555E-2"/>
    <s v="FLOW"/>
    <s v="-"/>
    <s v="-"/>
    <s v="-"/>
    <m/>
    <m/>
    <m/>
    <m/>
    <s v="-"/>
    <m/>
    <s v="PIMPLE NILKH"/>
    <m/>
    <m/>
    <m/>
    <n v="13521"/>
    <n v="51679"/>
    <n v="118"/>
    <s v="-"/>
    <s v="FLOW"/>
    <m/>
    <m/>
    <m/>
    <m/>
    <s v="NPA"/>
    <s v="MH14LV8651"/>
    <s v="HONDA ACTIVA 125 SMART"/>
    <d v="2024-10-03T00:00:00"/>
    <n v="36"/>
    <s v="02.08.26"/>
    <s v="-"/>
    <m/>
    <m/>
    <m/>
    <m/>
    <m/>
    <m/>
    <m/>
    <n v="1"/>
    <m/>
    <m/>
    <m/>
    <m/>
    <m/>
    <m/>
    <m/>
    <m/>
    <m/>
    <m/>
    <m/>
    <m/>
    <m/>
    <m/>
    <m/>
    <m/>
    <m/>
    <m/>
    <m/>
    <m/>
    <m/>
    <m/>
    <m/>
    <m/>
    <m/>
    <m/>
    <m/>
    <m/>
    <m/>
    <m/>
    <m/>
    <m/>
    <m/>
    <m/>
    <m/>
    <m/>
    <m/>
    <m/>
    <m/>
    <m/>
    <m/>
    <m/>
    <m/>
    <m/>
    <m/>
    <m/>
    <m/>
    <m/>
    <m/>
    <m/>
    <m/>
    <m/>
    <m/>
    <m/>
    <m/>
    <m/>
    <m/>
    <m/>
    <m/>
    <m/>
    <m/>
    <m/>
    <m/>
    <m/>
    <m/>
    <m/>
    <m/>
    <m/>
    <m/>
    <m/>
    <m/>
    <m/>
    <m/>
    <m/>
    <m/>
    <m/>
    <m/>
    <m/>
    <m/>
    <m/>
    <m/>
    <m/>
    <m/>
    <m/>
    <m/>
    <m/>
    <n v="1"/>
    <n v="1"/>
    <s v="ZBHT0015"/>
    <s v="k2SNcIR4Dgz"/>
    <s v="Allocated"/>
    <m/>
    <m/>
    <m/>
    <m/>
    <m/>
    <m/>
    <m/>
    <m/>
    <n v="2070"/>
    <n v="14674"/>
    <s v="Allocated"/>
  </r>
  <r>
    <n v="460419172"/>
    <s v="PRADEEP ARJUN PHALKE"/>
    <m/>
    <m/>
    <m/>
    <m/>
    <m/>
    <m/>
    <n v="3435"/>
    <n v="3201.99"/>
    <n v="3294.99"/>
    <n v="6636.99"/>
    <x v="1"/>
    <x v="0"/>
    <s v="UNPAID"/>
    <s v="NITIN KADAM"/>
    <n v="51577"/>
    <n v="93"/>
    <n v="0"/>
    <n v="7200"/>
    <s v="-"/>
    <n v="3.6829512852448162E-2"/>
    <n v="4.5182200466826203E-3"/>
    <s v="FLOW"/>
    <s v="-"/>
    <s v="-"/>
    <s v="-"/>
    <m/>
    <m/>
    <m/>
    <m/>
    <s v="-"/>
    <m/>
    <s v="CHINCHWAD"/>
    <m/>
    <m/>
    <m/>
    <n v="10494.99"/>
    <n v="51577"/>
    <n v="27"/>
    <s v="-"/>
    <s v="FLOW"/>
    <m/>
    <m/>
    <m/>
    <m/>
    <s v="REGULAR"/>
    <s v="MH14LD8053"/>
    <s v="SUZUKI BURGMAN STREET"/>
    <d v="2023-11-01T00:00:00"/>
    <n v="48"/>
    <s v="02.08.26"/>
    <s v="-"/>
    <m/>
    <m/>
    <m/>
    <m/>
    <m/>
    <m/>
    <m/>
    <m/>
    <m/>
    <m/>
    <m/>
    <m/>
    <m/>
    <n v="1"/>
    <m/>
    <m/>
    <m/>
    <m/>
    <m/>
    <m/>
    <m/>
    <m/>
    <m/>
    <m/>
    <m/>
    <m/>
    <m/>
    <m/>
    <m/>
    <m/>
    <m/>
    <m/>
    <m/>
    <m/>
    <m/>
    <m/>
    <m/>
    <m/>
    <m/>
    <m/>
    <m/>
    <m/>
    <m/>
    <m/>
    <m/>
    <m/>
    <m/>
    <m/>
    <m/>
    <m/>
    <m/>
    <m/>
    <m/>
    <m/>
    <m/>
    <m/>
    <m/>
    <m/>
    <m/>
    <m/>
    <m/>
    <m/>
    <m/>
    <m/>
    <m/>
    <m/>
    <m/>
    <m/>
    <m/>
    <m/>
    <m/>
    <m/>
    <m/>
    <m/>
    <m/>
    <m/>
    <m/>
    <m/>
    <m/>
    <m/>
    <m/>
    <m/>
    <m/>
    <m/>
    <m/>
    <m/>
    <m/>
    <m/>
    <m/>
    <m/>
    <m/>
    <m/>
    <m/>
    <m/>
    <n v="1"/>
    <n v="1"/>
    <s v="ZBHT0011"/>
    <s v="G6wAKtHm_NJc"/>
    <s v="Allocated"/>
    <m/>
    <m/>
    <m/>
    <m/>
    <m/>
    <m/>
    <m/>
    <m/>
    <n v="3294.99"/>
    <n v="6636.99"/>
    <s v="Allocated"/>
  </r>
  <r>
    <n v="464137329"/>
    <s v="SANDESH PRAKASH TAWHARE"/>
    <s v="ONLINE"/>
    <s v="04.08.26"/>
    <n v="3400"/>
    <m/>
    <m/>
    <m/>
    <n v="3159"/>
    <n v="12485"/>
    <n v="3969"/>
    <n v="12244"/>
    <x v="3"/>
    <x v="1"/>
    <s v="PAID"/>
    <s v="SAGAR DONGRE"/>
    <n v="51379"/>
    <n v="961"/>
    <n v="0"/>
    <n v="6300"/>
    <s v="-"/>
    <n v="0.72780612046148163"/>
    <n v="1.968110541597138E-2"/>
    <s v="STABLE"/>
    <s v="PAID"/>
    <s v="-"/>
    <s v="-"/>
    <m/>
    <m/>
    <m/>
    <m/>
    <s v="-"/>
    <m/>
    <s v="NIRGOOODSAR"/>
    <m/>
    <m/>
    <m/>
    <n v="19746"/>
    <n v="51379"/>
    <n v="118"/>
    <s v="-"/>
    <s v="FLOW"/>
    <m/>
    <m/>
    <m/>
    <m/>
    <s v="NPA"/>
    <s v="MH14LW8931"/>
    <s v="SPLENDOR PLUS I3S DRS C FI OTHERS"/>
    <d v="2024-09-28T00:00:00"/>
    <n v="36"/>
    <s v="02.08.26"/>
    <s v="-"/>
    <m/>
    <m/>
    <m/>
    <m/>
    <m/>
    <m/>
    <m/>
    <m/>
    <m/>
    <m/>
    <n v="1"/>
    <m/>
    <m/>
    <m/>
    <m/>
    <m/>
    <m/>
    <m/>
    <m/>
    <m/>
    <m/>
    <m/>
    <m/>
    <m/>
    <m/>
    <m/>
    <m/>
    <m/>
    <m/>
    <m/>
    <m/>
    <m/>
    <m/>
    <m/>
    <m/>
    <m/>
    <m/>
    <m/>
    <m/>
    <m/>
    <m/>
    <m/>
    <m/>
    <m/>
    <m/>
    <m/>
    <m/>
    <m/>
    <m/>
    <m/>
    <m/>
    <m/>
    <m/>
    <m/>
    <m/>
    <m/>
    <m/>
    <m/>
    <m/>
    <m/>
    <m/>
    <m/>
    <m/>
    <m/>
    <m/>
    <m/>
    <m/>
    <m/>
    <m/>
    <m/>
    <m/>
    <m/>
    <m/>
    <m/>
    <m/>
    <m/>
    <m/>
    <m/>
    <m/>
    <m/>
    <m/>
    <m/>
    <m/>
    <m/>
    <m/>
    <m/>
    <m/>
    <m/>
    <m/>
    <m/>
    <m/>
    <m/>
    <m/>
    <m/>
    <n v="1"/>
    <n v="1"/>
    <s v="DUWT0029"/>
    <s v="B6w_Dnbl-7"/>
    <s v="Allocated"/>
    <m/>
    <m/>
    <m/>
    <m/>
    <m/>
    <m/>
    <m/>
    <m/>
    <n v="3969"/>
    <n v="15644"/>
    <s v="Allocated"/>
  </r>
  <r>
    <n v="464645726"/>
    <s v="DHAPATE PRAMOD BHAU"/>
    <m/>
    <m/>
    <m/>
    <m/>
    <m/>
    <m/>
    <n v="3376"/>
    <n v="6618"/>
    <n v="3465"/>
    <n v="9994"/>
    <x v="0"/>
    <x v="0"/>
    <s v="UNPAID"/>
    <s v="AKSHAY KARALE"/>
    <n v="51164"/>
    <n v="223"/>
    <n v="0"/>
    <n v="3576"/>
    <s v="-"/>
    <n v="0.81811349717776105"/>
    <n v="1.3718659677189566E-2"/>
    <s v="FLOW"/>
    <s v="-"/>
    <s v="-"/>
    <s v="-"/>
    <m/>
    <m/>
    <m/>
    <m/>
    <s v="-"/>
    <m/>
    <s v="BHOR"/>
    <m/>
    <m/>
    <m/>
    <n v="10417"/>
    <n v="51164"/>
    <n v="57"/>
    <s v="-"/>
    <s v="FLOW"/>
    <m/>
    <m/>
    <m/>
    <m/>
    <s v="REGULAR"/>
    <s v="MH12XL3563"/>
    <s v="HONDA ACTIVA DLX"/>
    <d v="2024-11-11T00:00:00"/>
    <n v="36"/>
    <s v="02.08.26"/>
    <s v="-"/>
    <m/>
    <m/>
    <m/>
    <m/>
    <m/>
    <m/>
    <m/>
    <m/>
    <m/>
    <m/>
    <m/>
    <m/>
    <m/>
    <m/>
    <m/>
    <m/>
    <m/>
    <m/>
    <m/>
    <m/>
    <m/>
    <m/>
    <m/>
    <m/>
    <m/>
    <m/>
    <m/>
    <m/>
    <m/>
    <m/>
    <m/>
    <m/>
    <m/>
    <m/>
    <m/>
    <m/>
    <m/>
    <m/>
    <m/>
    <m/>
    <m/>
    <m/>
    <m/>
    <m/>
    <m/>
    <m/>
    <m/>
    <m/>
    <m/>
    <m/>
    <m/>
    <m/>
    <m/>
    <m/>
    <m/>
    <m/>
    <m/>
    <m/>
    <m/>
    <m/>
    <m/>
    <m/>
    <m/>
    <m/>
    <m/>
    <m/>
    <m/>
    <m/>
    <m/>
    <m/>
    <m/>
    <m/>
    <m/>
    <m/>
    <m/>
    <m/>
    <m/>
    <m/>
    <m/>
    <m/>
    <m/>
    <m/>
    <m/>
    <m/>
    <m/>
    <m/>
    <m/>
    <m/>
    <m/>
    <m/>
    <m/>
    <m/>
    <m/>
    <m/>
    <n v="0"/>
    <s v=""/>
    <s v="DUWT0011"/>
    <s v="Bo2h2cg-iz"/>
    <s v="Allocated"/>
    <m/>
    <m/>
    <m/>
    <m/>
    <m/>
    <m/>
    <m/>
    <m/>
    <n v="3465"/>
    <n v="9994"/>
    <s v="Allocated"/>
  </r>
  <r>
    <n v="465983031"/>
    <s v="ARSALAN IRFAN KHAN"/>
    <m/>
    <m/>
    <m/>
    <m/>
    <m/>
    <m/>
    <n v="6865"/>
    <n v="27372"/>
    <n v="7761"/>
    <n v="34237"/>
    <x v="3"/>
    <x v="0"/>
    <s v="UNPAID"/>
    <s v="SWAPNIL JADHAV"/>
    <n v="51111"/>
    <n v="984"/>
    <n v="0"/>
    <n v="2250"/>
    <s v="-"/>
    <n v="0.20840791861200025"/>
    <n v="1.9578446036624168E-2"/>
    <s v="FLOW"/>
    <s v="-"/>
    <s v="-"/>
    <s v="-"/>
    <m/>
    <m/>
    <m/>
    <m/>
    <s v="-"/>
    <m/>
    <s v="BIBWEWADI"/>
    <m/>
    <m/>
    <m/>
    <n v="30606"/>
    <n v="51111"/>
    <n v="118"/>
    <s v="-"/>
    <s v="FLOW"/>
    <m/>
    <m/>
    <m/>
    <m/>
    <s v="NPA"/>
    <s v="MH12XZ7268"/>
    <s v="ACCESS SPL ED DISC CBS BT BSVI"/>
    <d v="2025-04-24T00:00:00"/>
    <n v="18"/>
    <s v="02.08.26"/>
    <s v="-"/>
    <m/>
    <m/>
    <m/>
    <m/>
    <m/>
    <m/>
    <m/>
    <m/>
    <m/>
    <m/>
    <m/>
    <m/>
    <m/>
    <m/>
    <m/>
    <m/>
    <m/>
    <m/>
    <m/>
    <m/>
    <m/>
    <m/>
    <m/>
    <m/>
    <m/>
    <m/>
    <m/>
    <m/>
    <m/>
    <m/>
    <m/>
    <m/>
    <m/>
    <m/>
    <m/>
    <m/>
    <m/>
    <m/>
    <m/>
    <m/>
    <m/>
    <m/>
    <m/>
    <m/>
    <m/>
    <m/>
    <m/>
    <m/>
    <m/>
    <m/>
    <m/>
    <m/>
    <m/>
    <m/>
    <m/>
    <m/>
    <m/>
    <m/>
    <m/>
    <m/>
    <m/>
    <m/>
    <m/>
    <m/>
    <m/>
    <m/>
    <m/>
    <m/>
    <m/>
    <m/>
    <m/>
    <m/>
    <m/>
    <m/>
    <m/>
    <m/>
    <m/>
    <m/>
    <m/>
    <m/>
    <m/>
    <m/>
    <m/>
    <m/>
    <m/>
    <m/>
    <m/>
    <m/>
    <m/>
    <m/>
    <m/>
    <m/>
    <m/>
    <m/>
    <n v="0"/>
    <s v=""/>
    <s v="DUWT0031"/>
    <s v="A6AZNBmZzcz"/>
    <s v="Allocated"/>
    <m/>
    <m/>
    <m/>
    <m/>
    <m/>
    <m/>
    <m/>
    <m/>
    <n v="7761"/>
    <n v="34237"/>
    <s v="Allocated"/>
  </r>
  <r>
    <n v="464426955"/>
    <s v="VIKAS DNYANESH THORAT"/>
    <m/>
    <m/>
    <m/>
    <m/>
    <m/>
    <m/>
    <n v="3523"/>
    <n v="3523"/>
    <n v="3566"/>
    <n v="7046"/>
    <x v="1"/>
    <x v="0"/>
    <s v="UNPAID"/>
    <s v="SACHIN KHAPRE"/>
    <n v="50700"/>
    <n v="43"/>
    <n v="0"/>
    <n v="450"/>
    <s v="-"/>
    <n v="9.3699073652517215E-2"/>
    <n v="4.4413935740118433E-3"/>
    <s v="FLOW"/>
    <s v="-"/>
    <s v="-"/>
    <s v="-"/>
    <m/>
    <m/>
    <m/>
    <m/>
    <s v="-"/>
    <m/>
    <s v="PIMPARI"/>
    <m/>
    <m/>
    <m/>
    <n v="4016"/>
    <n v="50700"/>
    <n v="27"/>
    <s v="-"/>
    <s v="FLOW"/>
    <m/>
    <m/>
    <m/>
    <m/>
    <s v="REGULAR"/>
    <s v="MH14LZ0915"/>
    <s v="HONDA ACTIVA 6G H SMART"/>
    <d v="2024-10-24T00:00:00"/>
    <n v="36"/>
    <s v="02.08.26"/>
    <s v="-"/>
    <m/>
    <m/>
    <m/>
    <m/>
    <m/>
    <m/>
    <m/>
    <m/>
    <m/>
    <m/>
    <m/>
    <m/>
    <m/>
    <n v="1"/>
    <m/>
    <m/>
    <m/>
    <m/>
    <m/>
    <m/>
    <m/>
    <m/>
    <m/>
    <m/>
    <m/>
    <m/>
    <m/>
    <m/>
    <m/>
    <m/>
    <m/>
    <m/>
    <m/>
    <m/>
    <m/>
    <m/>
    <m/>
    <m/>
    <m/>
    <m/>
    <m/>
    <m/>
    <m/>
    <m/>
    <m/>
    <m/>
    <m/>
    <m/>
    <m/>
    <m/>
    <m/>
    <m/>
    <m/>
    <m/>
    <m/>
    <m/>
    <m/>
    <m/>
    <m/>
    <m/>
    <m/>
    <m/>
    <m/>
    <m/>
    <m/>
    <m/>
    <m/>
    <m/>
    <m/>
    <m/>
    <m/>
    <m/>
    <m/>
    <m/>
    <m/>
    <m/>
    <m/>
    <m/>
    <m/>
    <m/>
    <m/>
    <m/>
    <m/>
    <m/>
    <m/>
    <m/>
    <m/>
    <m/>
    <m/>
    <m/>
    <m/>
    <m/>
    <m/>
    <m/>
    <n v="1"/>
    <n v="1"/>
    <s v="ZBHT0015"/>
    <s v="koxZvbt2eJ7"/>
    <s v="Allocated"/>
    <m/>
    <m/>
    <m/>
    <m/>
    <m/>
    <m/>
    <m/>
    <m/>
    <n v="3566"/>
    <n v="7046"/>
    <s v="Allocated"/>
  </r>
  <r>
    <n v="464400538"/>
    <s v="SAGAR DATTATRAY JADHAV"/>
    <m/>
    <m/>
    <m/>
    <m/>
    <m/>
    <m/>
    <n v="3361"/>
    <n v="3319"/>
    <n v="3360"/>
    <n v="6680"/>
    <x v="1"/>
    <x v="0"/>
    <s v="UNPAID"/>
    <s v="AMOL DHUMAL"/>
    <n v="49792"/>
    <n v="41"/>
    <n v="0"/>
    <n v="5193.63"/>
    <s v="-"/>
    <n v="3.8643604214583606E-2"/>
    <n v="4.3618514563549841E-3"/>
    <s v="FLOW"/>
    <s v="-"/>
    <s v="-"/>
    <s v="-"/>
    <m/>
    <m/>
    <m/>
    <m/>
    <s v="-"/>
    <m/>
    <s v="SHIRUR"/>
    <m/>
    <m/>
    <m/>
    <n v="8553.6299999999992"/>
    <n v="49792"/>
    <n v="27"/>
    <s v="-"/>
    <s v="FLOW"/>
    <m/>
    <m/>
    <m/>
    <m/>
    <s v="REGULAR"/>
    <s v="MH12XP8883"/>
    <s v="SPLENDOR PLUS BS6 I3S DRS CAST FI"/>
    <d v="2024-10-22T00:00:00"/>
    <n v="36"/>
    <s v="02.08.26"/>
    <s v="-"/>
    <m/>
    <m/>
    <m/>
    <m/>
    <m/>
    <m/>
    <m/>
    <m/>
    <m/>
    <m/>
    <m/>
    <m/>
    <m/>
    <m/>
    <m/>
    <m/>
    <m/>
    <m/>
    <m/>
    <m/>
    <m/>
    <m/>
    <m/>
    <m/>
    <m/>
    <m/>
    <m/>
    <m/>
    <m/>
    <m/>
    <m/>
    <m/>
    <m/>
    <m/>
    <m/>
    <m/>
    <m/>
    <m/>
    <m/>
    <m/>
    <m/>
    <m/>
    <m/>
    <m/>
    <m/>
    <m/>
    <m/>
    <m/>
    <m/>
    <m/>
    <m/>
    <m/>
    <m/>
    <m/>
    <m/>
    <m/>
    <m/>
    <m/>
    <m/>
    <m/>
    <m/>
    <m/>
    <m/>
    <m/>
    <m/>
    <m/>
    <m/>
    <m/>
    <m/>
    <m/>
    <m/>
    <m/>
    <m/>
    <m/>
    <m/>
    <m/>
    <m/>
    <m/>
    <m/>
    <m/>
    <m/>
    <m/>
    <m/>
    <m/>
    <m/>
    <m/>
    <m/>
    <m/>
    <m/>
    <m/>
    <m/>
    <m/>
    <m/>
    <m/>
    <n v="0"/>
    <s v=""/>
    <s v="ZBHT0024"/>
    <s v="koyexnugKJ7"/>
    <s v="Allocated"/>
    <m/>
    <m/>
    <m/>
    <m/>
    <m/>
    <m/>
    <m/>
    <m/>
    <n v="3360"/>
    <n v="6680"/>
    <s v="Allocated"/>
  </r>
  <r>
    <n v="462406505"/>
    <s v="KARAN RAJESH RATHOD"/>
    <m/>
    <m/>
    <m/>
    <m/>
    <m/>
    <m/>
    <n v="2617"/>
    <n v="5234"/>
    <n v="2794"/>
    <n v="7851"/>
    <x v="0"/>
    <x v="0"/>
    <s v="UNPAID"/>
    <s v="VIKRAM GAIKWAD"/>
    <n v="49659"/>
    <n v="177"/>
    <n v="0"/>
    <n v="5721"/>
    <s v="-"/>
    <n v="0.17002455955955972"/>
    <n v="1.3315122369430783E-2"/>
    <s v="FLOW"/>
    <s v="-"/>
    <s v="-"/>
    <s v="-"/>
    <m/>
    <m/>
    <m/>
    <m/>
    <s v="-"/>
    <m/>
    <s v="PORWAL ROAD"/>
    <m/>
    <m/>
    <m/>
    <n v="11132"/>
    <n v="49659"/>
    <n v="57"/>
    <s v="-"/>
    <s v="FLOW"/>
    <m/>
    <m/>
    <m/>
    <m/>
    <s v="NPA"/>
    <m/>
    <s v="ACCESS SPL ED DRUM CBS BT BSVI"/>
    <d v="2024-03-31T00:00:00"/>
    <n v="48"/>
    <s v="02.08.26"/>
    <s v="-"/>
    <m/>
    <m/>
    <m/>
    <m/>
    <m/>
    <m/>
    <m/>
    <m/>
    <m/>
    <m/>
    <m/>
    <m/>
    <m/>
    <m/>
    <m/>
    <m/>
    <m/>
    <m/>
    <m/>
    <m/>
    <m/>
    <m/>
    <m/>
    <m/>
    <m/>
    <m/>
    <m/>
    <m/>
    <m/>
    <m/>
    <m/>
    <m/>
    <m/>
    <m/>
    <m/>
    <m/>
    <m/>
    <m/>
    <m/>
    <m/>
    <m/>
    <m/>
    <m/>
    <m/>
    <m/>
    <m/>
    <m/>
    <m/>
    <m/>
    <m/>
    <m/>
    <m/>
    <m/>
    <m/>
    <m/>
    <m/>
    <m/>
    <m/>
    <m/>
    <m/>
    <m/>
    <m/>
    <m/>
    <m/>
    <m/>
    <m/>
    <m/>
    <m/>
    <m/>
    <m/>
    <m/>
    <m/>
    <m/>
    <m/>
    <m/>
    <m/>
    <m/>
    <m/>
    <m/>
    <m/>
    <m/>
    <m/>
    <m/>
    <m/>
    <m/>
    <m/>
    <m/>
    <m/>
    <m/>
    <m/>
    <m/>
    <m/>
    <m/>
    <m/>
    <n v="0"/>
    <s v=""/>
    <s v="ZBHT0012"/>
    <s v="G6VA5v2PBKF7"/>
    <s v="Allocated"/>
    <m/>
    <m/>
    <m/>
    <m/>
    <m/>
    <m/>
    <m/>
    <m/>
    <n v="2794"/>
    <n v="7851"/>
    <s v="Allocated"/>
  </r>
  <r>
    <n v="462204563"/>
    <s v="GANESH DNYANDEV BAMHANE"/>
    <m/>
    <m/>
    <m/>
    <m/>
    <m/>
    <m/>
    <n v="3917"/>
    <n v="22759"/>
    <n v="4484"/>
    <n v="26676"/>
    <x v="5"/>
    <x v="0"/>
    <s v="UNPAID"/>
    <s v="HARIDAS DIVATE"/>
    <n v="49190"/>
    <n v="1310"/>
    <n v="0"/>
    <n v="7048"/>
    <s v="-"/>
    <n v="0.23387392013388675"/>
    <n v="2.2542453376636105E-2"/>
    <s v="FLOW"/>
    <s v="-"/>
    <s v="-"/>
    <s v="-"/>
    <m/>
    <m/>
    <m/>
    <m/>
    <s v="-"/>
    <m/>
    <s v="BHATKALWADI"/>
    <m/>
    <m/>
    <m/>
    <n v="31117"/>
    <n v="49190"/>
    <n v="177"/>
    <s v="-"/>
    <s v="FLOW"/>
    <m/>
    <m/>
    <m/>
    <m/>
    <s v="NPA"/>
    <s v="MH14LK9146"/>
    <s v="AMPERE MAGNUS EX"/>
    <d v="2024-03-12T00:00:00"/>
    <n v="36"/>
    <s v="02.08.26"/>
    <s v="-"/>
    <m/>
    <m/>
    <m/>
    <m/>
    <m/>
    <m/>
    <m/>
    <m/>
    <m/>
    <m/>
    <n v="1"/>
    <m/>
    <m/>
    <m/>
    <m/>
    <m/>
    <m/>
    <m/>
    <m/>
    <m/>
    <m/>
    <m/>
    <m/>
    <m/>
    <m/>
    <m/>
    <m/>
    <m/>
    <m/>
    <m/>
    <m/>
    <m/>
    <m/>
    <m/>
    <m/>
    <m/>
    <m/>
    <m/>
    <m/>
    <m/>
    <m/>
    <m/>
    <m/>
    <m/>
    <m/>
    <m/>
    <m/>
    <m/>
    <m/>
    <m/>
    <m/>
    <m/>
    <m/>
    <m/>
    <m/>
    <m/>
    <m/>
    <m/>
    <m/>
    <m/>
    <m/>
    <m/>
    <m/>
    <m/>
    <m/>
    <m/>
    <m/>
    <m/>
    <m/>
    <m/>
    <m/>
    <m/>
    <m/>
    <m/>
    <m/>
    <m/>
    <m/>
    <m/>
    <m/>
    <m/>
    <m/>
    <m/>
    <m/>
    <m/>
    <m/>
    <m/>
    <m/>
    <m/>
    <m/>
    <m/>
    <m/>
    <m/>
    <m/>
    <m/>
    <n v="1"/>
    <n v="1"/>
    <s v="ZBHT0021"/>
    <s v="GoOGPBTw_NIm"/>
    <s v="Allocated"/>
    <m/>
    <m/>
    <m/>
    <m/>
    <m/>
    <m/>
    <m/>
    <m/>
    <n v="4484"/>
    <n v="26676"/>
    <s v="Allocated"/>
  </r>
  <r>
    <n v="465244705"/>
    <s v="BHAVESH JAGDISH WAGHELA"/>
    <m/>
    <m/>
    <m/>
    <m/>
    <m/>
    <m/>
    <n v="3124"/>
    <n v="3124"/>
    <n v="3161"/>
    <n v="6248"/>
    <x v="1"/>
    <x v="0"/>
    <s v="UNPAID"/>
    <s v="SACHIN KHAPRE"/>
    <n v="48792"/>
    <n v="37"/>
    <n v="0"/>
    <n v="2979"/>
    <s v="-"/>
    <n v="9.0172883661807104E-2"/>
    <n v="4.2742500051910423E-3"/>
    <s v="FLOW"/>
    <s v="-"/>
    <s v="-"/>
    <s v="-"/>
    <m/>
    <m/>
    <m/>
    <m/>
    <s v="-"/>
    <m/>
    <s v="SANGAVI"/>
    <m/>
    <m/>
    <m/>
    <n v="6140"/>
    <n v="48792"/>
    <n v="27"/>
    <s v="-"/>
    <s v="FLOW"/>
    <m/>
    <m/>
    <m/>
    <m/>
    <s v="REGULAR"/>
    <s v="MH14MD1174"/>
    <s v="HONDA SHINE DRUM BSVI"/>
    <d v="2025-01-17T00:00:00"/>
    <n v="36"/>
    <s v="02.08.26"/>
    <s v="-"/>
    <m/>
    <m/>
    <m/>
    <m/>
    <m/>
    <m/>
    <m/>
    <m/>
    <m/>
    <m/>
    <n v="1"/>
    <m/>
    <m/>
    <m/>
    <m/>
    <m/>
    <m/>
    <m/>
    <m/>
    <m/>
    <m/>
    <m/>
    <m/>
    <m/>
    <m/>
    <m/>
    <m/>
    <m/>
    <m/>
    <m/>
    <m/>
    <m/>
    <m/>
    <m/>
    <m/>
    <m/>
    <m/>
    <m/>
    <m/>
    <m/>
    <m/>
    <m/>
    <m/>
    <m/>
    <m/>
    <m/>
    <m/>
    <m/>
    <m/>
    <m/>
    <m/>
    <m/>
    <m/>
    <m/>
    <m/>
    <m/>
    <m/>
    <m/>
    <m/>
    <m/>
    <m/>
    <m/>
    <m/>
    <m/>
    <m/>
    <m/>
    <m/>
    <m/>
    <m/>
    <m/>
    <m/>
    <m/>
    <m/>
    <m/>
    <m/>
    <m/>
    <m/>
    <m/>
    <m/>
    <m/>
    <m/>
    <m/>
    <m/>
    <m/>
    <m/>
    <m/>
    <m/>
    <m/>
    <m/>
    <m/>
    <m/>
    <m/>
    <m/>
    <m/>
    <n v="1"/>
    <n v="1"/>
    <s v="ZBHT0015"/>
    <s v="B6BEzbDE3c"/>
    <s v="Allocated"/>
    <m/>
    <m/>
    <m/>
    <m/>
    <m/>
    <m/>
    <m/>
    <m/>
    <n v="3161"/>
    <n v="6248"/>
    <s v="Allocated"/>
  </r>
  <r>
    <n v="461248304"/>
    <s v="AMIT DILIP SALUNKE"/>
    <m/>
    <m/>
    <m/>
    <m/>
    <m/>
    <m/>
    <n v="5805"/>
    <n v="17534"/>
    <n v="1072"/>
    <n v="23339"/>
    <x v="3"/>
    <x v="0"/>
    <s v="UNPAID"/>
    <s v="NITIN KADAM"/>
    <n v="48601"/>
    <n v="953"/>
    <n v="0"/>
    <n v="6732"/>
    <s v="-"/>
    <n v="0.16958000398400133"/>
    <n v="1.861697199870813E-2"/>
    <s v="FLOW"/>
    <s v="-"/>
    <s v="-"/>
    <s v="-"/>
    <m/>
    <m/>
    <m/>
    <m/>
    <s v="-"/>
    <m/>
    <s v="CHIKHALI"/>
    <m/>
    <m/>
    <m/>
    <n v="25219"/>
    <n v="48601"/>
    <n v="118"/>
    <s v="-"/>
    <s v="FLOW"/>
    <m/>
    <m/>
    <m/>
    <m/>
    <s v="NPA"/>
    <s v="MH14LG2803"/>
    <s v="BAJAJ PULSAR RS200 ABS TWIN CHANNEL"/>
    <d v="2023-12-26T00:00:00"/>
    <n v="36"/>
    <s v="02.08.26"/>
    <s v="-"/>
    <m/>
    <m/>
    <m/>
    <m/>
    <m/>
    <m/>
    <m/>
    <m/>
    <m/>
    <m/>
    <m/>
    <m/>
    <m/>
    <m/>
    <m/>
    <m/>
    <m/>
    <m/>
    <m/>
    <m/>
    <m/>
    <m/>
    <m/>
    <m/>
    <m/>
    <m/>
    <m/>
    <m/>
    <m/>
    <m/>
    <m/>
    <m/>
    <m/>
    <m/>
    <m/>
    <m/>
    <m/>
    <m/>
    <m/>
    <m/>
    <m/>
    <m/>
    <m/>
    <m/>
    <m/>
    <m/>
    <m/>
    <m/>
    <m/>
    <m/>
    <m/>
    <m/>
    <m/>
    <m/>
    <m/>
    <m/>
    <m/>
    <m/>
    <m/>
    <m/>
    <m/>
    <m/>
    <m/>
    <m/>
    <m/>
    <m/>
    <m/>
    <m/>
    <m/>
    <m/>
    <m/>
    <m/>
    <m/>
    <m/>
    <m/>
    <m/>
    <m/>
    <m/>
    <m/>
    <m/>
    <m/>
    <m/>
    <m/>
    <m/>
    <m/>
    <m/>
    <m/>
    <m/>
    <m/>
    <m/>
    <m/>
    <m/>
    <m/>
    <m/>
    <n v="0"/>
    <s v=""/>
    <s v="ZBHT0011"/>
    <s v="GoOEd3YB57"/>
    <s v="Allocated"/>
    <m/>
    <m/>
    <m/>
    <m/>
    <m/>
    <m/>
    <m/>
    <m/>
    <n v="1072"/>
    <n v="23339"/>
    <s v="Allocated"/>
  </r>
  <r>
    <n v="464288528"/>
    <s v="PRATHMESH JITENDRA WARE"/>
    <m/>
    <m/>
    <m/>
    <m/>
    <m/>
    <m/>
    <n v="3552"/>
    <n v="2521.0300000000002"/>
    <n v="2604.0300000000002"/>
    <n v="6073.0300000000007"/>
    <x v="1"/>
    <x v="0"/>
    <s v="UNPAID"/>
    <s v="AMOL DHUMAL"/>
    <n v="48582.03"/>
    <n v="83"/>
    <n v="0"/>
    <n v="1800"/>
    <s v="-"/>
    <n v="3.7704545695313042E-2"/>
    <n v="4.2558563284901497E-3"/>
    <s v="FLOW"/>
    <s v="-"/>
    <s v="-"/>
    <s v="-"/>
    <m/>
    <m/>
    <m/>
    <m/>
    <s v="-"/>
    <m/>
    <s v="SHIRUR"/>
    <m/>
    <m/>
    <m/>
    <n v="4404.03"/>
    <n v="48582.03"/>
    <n v="27"/>
    <s v="-"/>
    <s v="FLOW"/>
    <m/>
    <m/>
    <m/>
    <m/>
    <s v="REGULAR"/>
    <s v="MH12XG4923"/>
    <s v="HONDA ACTIVA 6G DLX BS VI"/>
    <d v="2024-10-11T00:00:00"/>
    <n v="36"/>
    <s v="02.08.26"/>
    <s v="-"/>
    <m/>
    <m/>
    <m/>
    <m/>
    <m/>
    <m/>
    <m/>
    <m/>
    <m/>
    <m/>
    <n v="1"/>
    <m/>
    <m/>
    <m/>
    <m/>
    <m/>
    <m/>
    <m/>
    <m/>
    <m/>
    <m/>
    <m/>
    <m/>
    <m/>
    <m/>
    <m/>
    <m/>
    <m/>
    <m/>
    <m/>
    <m/>
    <m/>
    <m/>
    <m/>
    <m/>
    <m/>
    <m/>
    <m/>
    <m/>
    <m/>
    <m/>
    <m/>
    <m/>
    <m/>
    <m/>
    <m/>
    <m/>
    <m/>
    <m/>
    <m/>
    <m/>
    <m/>
    <m/>
    <m/>
    <m/>
    <m/>
    <m/>
    <m/>
    <m/>
    <m/>
    <m/>
    <m/>
    <m/>
    <m/>
    <m/>
    <m/>
    <m/>
    <m/>
    <m/>
    <m/>
    <m/>
    <m/>
    <m/>
    <m/>
    <m/>
    <m/>
    <m/>
    <m/>
    <m/>
    <m/>
    <m/>
    <m/>
    <m/>
    <m/>
    <m/>
    <m/>
    <m/>
    <m/>
    <m/>
    <m/>
    <m/>
    <m/>
    <m/>
    <m/>
    <n v="1"/>
    <n v="1"/>
    <s v="ZBHT0024"/>
    <s v="GPbA-i39Om"/>
    <s v="Allocated"/>
    <m/>
    <m/>
    <m/>
    <m/>
    <m/>
    <m/>
    <m/>
    <m/>
    <n v="2604.0300000000002"/>
    <n v="6073.0300000000007"/>
    <s v="Allocated"/>
  </r>
  <r>
    <n v="466230787"/>
    <s v="SANJAY BABULAL GUJRATHI"/>
    <m/>
    <m/>
    <m/>
    <m/>
    <m/>
    <m/>
    <n v="3401"/>
    <n v="20400"/>
    <n v="4611"/>
    <n v="23801"/>
    <x v="5"/>
    <x v="0"/>
    <s v="UNPAID"/>
    <s v="DATTATRAY BACCHE"/>
    <n v="48435"/>
    <n v="1216"/>
    <n v="0"/>
    <n v="4500"/>
    <s v="-"/>
    <n v="0.34192710355587247"/>
    <n v="2.2196457192465335E-2"/>
    <s v="FLOW"/>
    <s v="-"/>
    <s v="-"/>
    <s v="-"/>
    <m/>
    <m/>
    <m/>
    <m/>
    <s v="-"/>
    <m/>
    <s v="RAJGURU NAGAR "/>
    <m/>
    <m/>
    <m/>
    <n v="26116"/>
    <n v="48435"/>
    <n v="177"/>
    <s v="-"/>
    <s v="FLOW"/>
    <m/>
    <m/>
    <m/>
    <m/>
    <s v="NPA"/>
    <s v="MH14MN3177"/>
    <s v="TVS XL 100 ES DX"/>
    <d v="2025-05-30T00:00:00"/>
    <n v="24"/>
    <s v="02.08.26"/>
    <s v="-"/>
    <m/>
    <m/>
    <m/>
    <m/>
    <m/>
    <m/>
    <m/>
    <m/>
    <m/>
    <m/>
    <m/>
    <m/>
    <m/>
    <m/>
    <m/>
    <m/>
    <m/>
    <m/>
    <m/>
    <m/>
    <m/>
    <m/>
    <m/>
    <m/>
    <m/>
    <m/>
    <m/>
    <m/>
    <m/>
    <m/>
    <m/>
    <m/>
    <m/>
    <m/>
    <m/>
    <m/>
    <m/>
    <m/>
    <m/>
    <m/>
    <m/>
    <m/>
    <m/>
    <m/>
    <m/>
    <m/>
    <m/>
    <m/>
    <m/>
    <m/>
    <m/>
    <m/>
    <m/>
    <m/>
    <m/>
    <m/>
    <m/>
    <m/>
    <m/>
    <m/>
    <m/>
    <m/>
    <m/>
    <m/>
    <m/>
    <m/>
    <m/>
    <m/>
    <m/>
    <m/>
    <m/>
    <m/>
    <m/>
    <m/>
    <m/>
    <m/>
    <m/>
    <m/>
    <m/>
    <m/>
    <m/>
    <m/>
    <m/>
    <m/>
    <m/>
    <m/>
    <m/>
    <m/>
    <m/>
    <m/>
    <m/>
    <m/>
    <m/>
    <m/>
    <n v="0"/>
    <s v=""/>
    <s v="ZBHT0016"/>
    <s v="AoXAztSeBaz"/>
    <s v="Allocated"/>
    <m/>
    <m/>
    <m/>
    <m/>
    <m/>
    <m/>
    <m/>
    <m/>
    <n v="4611"/>
    <n v="23801"/>
    <s v="Allocated"/>
  </r>
  <r>
    <n v="461103769"/>
    <s v="MADHURI RAHUL CHOURE"/>
    <m/>
    <m/>
    <m/>
    <m/>
    <m/>
    <m/>
    <n v="3106"/>
    <n v="2809"/>
    <n v="2878"/>
    <n v="5915"/>
    <x v="1"/>
    <x v="0"/>
    <s v="UNPAID"/>
    <s v="SACHIN INGALE"/>
    <n v="48048.02"/>
    <n v="69"/>
    <n v="0"/>
    <n v="7200"/>
    <s v="-"/>
    <n v="8.0806332773249209E-2"/>
    <n v="4.2090762775540925E-3"/>
    <s v="FLOW"/>
    <s v="-"/>
    <s v="-"/>
    <s v="-"/>
    <m/>
    <m/>
    <m/>
    <m/>
    <s v="-"/>
    <m/>
    <s v="SOMANTNE"/>
    <m/>
    <m/>
    <m/>
    <n v="10078"/>
    <n v="48048.02"/>
    <n v="27"/>
    <s v="-"/>
    <s v="FLOW"/>
    <m/>
    <m/>
    <m/>
    <m/>
    <s v="REGULAR"/>
    <s v="MH14LG1537"/>
    <s v="PLEASURE PLUS XTEC DRUM CAST"/>
    <d v="2023-12-13T00:00:00"/>
    <n v="48"/>
    <s v="03.08.26"/>
    <s v="-"/>
    <m/>
    <m/>
    <m/>
    <m/>
    <m/>
    <m/>
    <m/>
    <m/>
    <m/>
    <m/>
    <m/>
    <m/>
    <m/>
    <m/>
    <m/>
    <m/>
    <m/>
    <m/>
    <m/>
    <m/>
    <m/>
    <m/>
    <m/>
    <m/>
    <m/>
    <m/>
    <m/>
    <m/>
    <m/>
    <m/>
    <m/>
    <m/>
    <m/>
    <m/>
    <m/>
    <m/>
    <m/>
    <m/>
    <m/>
    <m/>
    <m/>
    <m/>
    <m/>
    <m/>
    <m/>
    <m/>
    <m/>
    <m/>
    <m/>
    <m/>
    <m/>
    <m/>
    <m/>
    <m/>
    <m/>
    <m/>
    <m/>
    <m/>
    <m/>
    <m/>
    <m/>
    <m/>
    <m/>
    <m/>
    <m/>
    <m/>
    <m/>
    <m/>
    <m/>
    <m/>
    <m/>
    <m/>
    <m/>
    <m/>
    <m/>
    <m/>
    <m/>
    <m/>
    <m/>
    <m/>
    <m/>
    <m/>
    <m/>
    <m/>
    <m/>
    <m/>
    <m/>
    <m/>
    <m/>
    <m/>
    <m/>
    <m/>
    <m/>
    <m/>
    <n v="0"/>
    <s v=""/>
    <s v="ZBHT0013"/>
    <e v="#N/A"/>
    <e v="#N/A"/>
    <m/>
    <m/>
    <m/>
    <m/>
    <m/>
    <m/>
    <m/>
    <m/>
    <n v="2878"/>
    <n v="5915"/>
    <e v="#N/A"/>
  </r>
  <r>
    <n v="463785816"/>
    <s v="SIDDHARTH SAWDEKAR"/>
    <s v="ONLINE"/>
    <s v="03.08.26"/>
    <n v="3997"/>
    <m/>
    <m/>
    <m/>
    <n v="3557"/>
    <n v="10338"/>
    <n v="3647"/>
    <n v="9898"/>
    <x v="2"/>
    <x v="1"/>
    <s v="PAID"/>
    <s v="UDAY SOHANE"/>
    <n v="47968"/>
    <n v="423"/>
    <n v="0"/>
    <n v="5917.99"/>
    <s v="-"/>
    <n v="0.58848989919313277"/>
    <n v="1.3601491525133449E-2"/>
    <s v="STABLE"/>
    <s v="PAID"/>
    <s v="-"/>
    <s v="-"/>
    <m/>
    <m/>
    <m/>
    <m/>
    <s v="-"/>
    <m/>
    <s v="BHOSARI"/>
    <m/>
    <m/>
    <m/>
    <n v="16678.990000000002"/>
    <n v="47968"/>
    <n v="88"/>
    <s v="-"/>
    <s v="FLOW"/>
    <m/>
    <m/>
    <m/>
    <m/>
    <s v="REGULAR"/>
    <s v="MH14LT3723"/>
    <s v="PASSION PLUS I3S DRS CAST"/>
    <d v="2024-08-17T00:00:00"/>
    <n v="36"/>
    <s v="02.08.26"/>
    <s v="-"/>
    <m/>
    <m/>
    <m/>
    <m/>
    <n v="1"/>
    <m/>
    <m/>
    <n v="1"/>
    <m/>
    <m/>
    <m/>
    <m/>
    <m/>
    <m/>
    <m/>
    <m/>
    <m/>
    <m/>
    <m/>
    <m/>
    <m/>
    <m/>
    <m/>
    <m/>
    <m/>
    <m/>
    <m/>
    <m/>
    <m/>
    <m/>
    <m/>
    <m/>
    <m/>
    <m/>
    <m/>
    <m/>
    <m/>
    <m/>
    <m/>
    <m/>
    <m/>
    <m/>
    <m/>
    <m/>
    <m/>
    <m/>
    <m/>
    <m/>
    <m/>
    <m/>
    <m/>
    <m/>
    <m/>
    <m/>
    <m/>
    <m/>
    <m/>
    <m/>
    <m/>
    <m/>
    <m/>
    <m/>
    <m/>
    <m/>
    <m/>
    <m/>
    <m/>
    <m/>
    <m/>
    <m/>
    <m/>
    <m/>
    <m/>
    <m/>
    <m/>
    <m/>
    <m/>
    <m/>
    <m/>
    <m/>
    <m/>
    <m/>
    <m/>
    <m/>
    <m/>
    <m/>
    <m/>
    <m/>
    <m/>
    <m/>
    <m/>
    <m/>
    <m/>
    <m/>
    <n v="2"/>
    <n v="1"/>
    <s v="DUWT0025"/>
    <s v="Go0lEGpIjz"/>
    <s v="Allocated"/>
    <m/>
    <m/>
    <m/>
    <m/>
    <m/>
    <m/>
    <m/>
    <m/>
    <n v="3647"/>
    <n v="13895"/>
    <s v="Allocated"/>
  </r>
  <r>
    <n v="463639237"/>
    <s v="AKASH SUBHASH PATNAGE"/>
    <m/>
    <m/>
    <m/>
    <m/>
    <m/>
    <m/>
    <n v="3482"/>
    <n v="9851"/>
    <n v="3298"/>
    <n v="13333"/>
    <x v="2"/>
    <x v="0"/>
    <s v="UNPAID"/>
    <s v="VIKRAM GAIKWAD"/>
    <n v="47903"/>
    <n v="411"/>
    <n v="0"/>
    <n v="4948"/>
    <s v="-"/>
    <n v="0.12499558367898929"/>
    <n v="1.3583060551377327E-2"/>
    <s v="FLOW"/>
    <s v="-"/>
    <s v="-"/>
    <s v="-"/>
    <m/>
    <m/>
    <m/>
    <m/>
    <s v="-"/>
    <m/>
    <s v="WADGAON SHERI"/>
    <m/>
    <m/>
    <m/>
    <n v="15210"/>
    <n v="47903"/>
    <n v="88"/>
    <s v="-"/>
    <s v="FLOW"/>
    <m/>
    <m/>
    <m/>
    <m/>
    <s v="REGULAR"/>
    <m/>
    <s v="HONDA ACTIVA 125 DISC BSVI"/>
    <d v="2024-08-02T00:00:00"/>
    <n v="36"/>
    <s v="02.08.26"/>
    <s v="-"/>
    <m/>
    <m/>
    <m/>
    <m/>
    <m/>
    <m/>
    <m/>
    <m/>
    <m/>
    <m/>
    <m/>
    <m/>
    <m/>
    <m/>
    <m/>
    <m/>
    <m/>
    <m/>
    <m/>
    <m/>
    <m/>
    <m/>
    <m/>
    <m/>
    <m/>
    <m/>
    <m/>
    <m/>
    <m/>
    <m/>
    <m/>
    <m/>
    <m/>
    <m/>
    <m/>
    <m/>
    <m/>
    <m/>
    <m/>
    <m/>
    <m/>
    <m/>
    <m/>
    <m/>
    <m/>
    <m/>
    <m/>
    <m/>
    <m/>
    <m/>
    <m/>
    <m/>
    <m/>
    <m/>
    <m/>
    <m/>
    <m/>
    <m/>
    <m/>
    <m/>
    <m/>
    <m/>
    <m/>
    <m/>
    <m/>
    <m/>
    <m/>
    <m/>
    <m/>
    <m/>
    <m/>
    <m/>
    <m/>
    <m/>
    <m/>
    <m/>
    <m/>
    <m/>
    <m/>
    <m/>
    <m/>
    <m/>
    <m/>
    <m/>
    <m/>
    <m/>
    <m/>
    <m/>
    <m/>
    <m/>
    <m/>
    <m/>
    <m/>
    <m/>
    <n v="0"/>
    <s v=""/>
    <s v="ZBHT0012"/>
    <s v="BPHtl5Uz6F87"/>
    <s v="Allocated"/>
    <m/>
    <m/>
    <m/>
    <m/>
    <m/>
    <m/>
    <m/>
    <m/>
    <n v="3298"/>
    <n v="13333"/>
    <s v="Allocated"/>
  </r>
  <r>
    <n v="460561889"/>
    <s v="OMKAR SUNIL NIKALJE"/>
    <m/>
    <m/>
    <m/>
    <m/>
    <m/>
    <m/>
    <n v="6333"/>
    <n v="24374.65"/>
    <n v="6293.6500000000015"/>
    <n v="30707.65"/>
    <x v="3"/>
    <x v="0"/>
    <s v="UNPAID"/>
    <s v="KIRAN KHAIRNAR"/>
    <n v="47807.76"/>
    <n v="918"/>
    <n v="0"/>
    <n v="5842"/>
    <s v="-"/>
    <n v="0.17793252003332677"/>
    <n v="1.8313115558135813E-2"/>
    <s v="FLOW"/>
    <s v="-"/>
    <s v="-"/>
    <s v="-"/>
    <m/>
    <m/>
    <m/>
    <m/>
    <s v="-"/>
    <m/>
    <s v="CHAKAN"/>
    <m/>
    <m/>
    <m/>
    <n v="31134.65"/>
    <n v="47807.76"/>
    <n v="118"/>
    <s v="-"/>
    <s v="FLOW"/>
    <m/>
    <m/>
    <m/>
    <m/>
    <s v="NPA"/>
    <s v="MH12WD1404"/>
    <s v="HUNTER 350 REBEL BLACK"/>
    <d v="2023-11-09T00:00:00"/>
    <n v="36"/>
    <s v="02.08.26"/>
    <s v="-"/>
    <m/>
    <m/>
    <m/>
    <m/>
    <m/>
    <m/>
    <m/>
    <n v="1"/>
    <m/>
    <m/>
    <m/>
    <m/>
    <m/>
    <m/>
    <m/>
    <m/>
    <m/>
    <m/>
    <m/>
    <m/>
    <m/>
    <m/>
    <m/>
    <m/>
    <m/>
    <m/>
    <m/>
    <m/>
    <m/>
    <m/>
    <m/>
    <m/>
    <m/>
    <m/>
    <m/>
    <m/>
    <m/>
    <m/>
    <m/>
    <m/>
    <m/>
    <m/>
    <m/>
    <m/>
    <m/>
    <m/>
    <m/>
    <m/>
    <m/>
    <m/>
    <m/>
    <m/>
    <m/>
    <m/>
    <m/>
    <m/>
    <m/>
    <m/>
    <m/>
    <m/>
    <m/>
    <m/>
    <m/>
    <m/>
    <m/>
    <m/>
    <m/>
    <m/>
    <m/>
    <m/>
    <m/>
    <m/>
    <m/>
    <m/>
    <m/>
    <m/>
    <m/>
    <m/>
    <m/>
    <m/>
    <m/>
    <m/>
    <m/>
    <m/>
    <m/>
    <m/>
    <m/>
    <m/>
    <m/>
    <m/>
    <m/>
    <m/>
    <m/>
    <m/>
    <n v="1"/>
    <n v="1"/>
    <s v="DUWT0014"/>
    <s v="B2ySlTeFHOm"/>
    <s v="Allocated"/>
    <m/>
    <m/>
    <m/>
    <m/>
    <m/>
    <m/>
    <m/>
    <m/>
    <n v="6293.6500000000015"/>
    <n v="30707.65"/>
    <s v="Allocated"/>
  </r>
  <r>
    <n v="463269970"/>
    <s v="OMKAR JAYSING BONVATE"/>
    <m/>
    <m/>
    <m/>
    <m/>
    <m/>
    <m/>
    <n v="4056"/>
    <n v="3611.75"/>
    <n v="3674.75"/>
    <n v="7667.75"/>
    <x v="1"/>
    <x v="0"/>
    <s v="UNPAID"/>
    <s v="HARIDAS DIVATE"/>
    <n v="47651"/>
    <n v="63"/>
    <n v="0"/>
    <n v="7200"/>
    <s v="-"/>
    <n v="8.8615387682418334E-2"/>
    <n v="4.1742967494129849E-3"/>
    <s v="FLOW"/>
    <s v="-"/>
    <s v="-"/>
    <s v="-"/>
    <m/>
    <m/>
    <m/>
    <m/>
    <s v="-"/>
    <m/>
    <s v="JUNNAR"/>
    <m/>
    <m/>
    <m/>
    <n v="10874.75"/>
    <n v="47651"/>
    <n v="27"/>
    <s v="-"/>
    <s v="FLOW"/>
    <m/>
    <m/>
    <m/>
    <m/>
    <s v="NPA"/>
    <s v="MH14LQ9184"/>
    <s v="ACCESS SPL ED DRUM CBS BT BSVI"/>
    <d v="2024-06-21T00:00:00"/>
    <n v="36"/>
    <s v="02.08.26"/>
    <s v="-"/>
    <m/>
    <m/>
    <m/>
    <m/>
    <m/>
    <m/>
    <m/>
    <m/>
    <m/>
    <m/>
    <n v="1"/>
    <m/>
    <m/>
    <m/>
    <m/>
    <m/>
    <m/>
    <m/>
    <m/>
    <m/>
    <m/>
    <m/>
    <m/>
    <m/>
    <m/>
    <m/>
    <m/>
    <m/>
    <m/>
    <m/>
    <m/>
    <m/>
    <m/>
    <m/>
    <m/>
    <m/>
    <m/>
    <m/>
    <m/>
    <m/>
    <m/>
    <m/>
    <m/>
    <m/>
    <m/>
    <m/>
    <m/>
    <m/>
    <m/>
    <m/>
    <m/>
    <m/>
    <m/>
    <m/>
    <m/>
    <m/>
    <m/>
    <m/>
    <m/>
    <m/>
    <m/>
    <m/>
    <m/>
    <m/>
    <m/>
    <m/>
    <m/>
    <m/>
    <m/>
    <m/>
    <m/>
    <m/>
    <m/>
    <m/>
    <m/>
    <m/>
    <m/>
    <m/>
    <m/>
    <m/>
    <m/>
    <m/>
    <m/>
    <m/>
    <m/>
    <m/>
    <m/>
    <m/>
    <m/>
    <m/>
    <m/>
    <m/>
    <m/>
    <m/>
    <n v="1"/>
    <n v="1"/>
    <s v="ZBHT0021"/>
    <s v="A68Gp6FC_Ogz"/>
    <s v="Allocated"/>
    <m/>
    <m/>
    <m/>
    <m/>
    <m/>
    <m/>
    <m/>
    <m/>
    <n v="3674.75"/>
    <n v="7667.75"/>
    <s v="Allocated"/>
  </r>
  <r>
    <n v="464064891"/>
    <s v="ARTI RAGHUNATH JATHAR"/>
    <m/>
    <m/>
    <m/>
    <m/>
    <m/>
    <m/>
    <n v="3617"/>
    <n v="3391"/>
    <n v="3487"/>
    <n v="7008"/>
    <x v="1"/>
    <x v="0"/>
    <s v="UNPAID"/>
    <s v="SACHIN KHAPRE"/>
    <n v="47649"/>
    <n v="96"/>
    <n v="0"/>
    <n v="6727"/>
    <s v="-"/>
    <n v="8.806049626171189E-2"/>
    <n v="4.1741215465106573E-3"/>
    <s v="FLOW"/>
    <s v="-"/>
    <s v="-"/>
    <s v="-"/>
    <m/>
    <m/>
    <m/>
    <m/>
    <s v="-"/>
    <m/>
    <s v="KALEWADI"/>
    <m/>
    <m/>
    <m/>
    <n v="10214"/>
    <n v="47649"/>
    <n v="27"/>
    <s v="-"/>
    <s v="FLOW"/>
    <m/>
    <m/>
    <m/>
    <m/>
    <s v="REGULAR"/>
    <s v="MH14LV5722"/>
    <s v="HONDA ACTIVA 125 DRUM ALLOY BSVI"/>
    <d v="2024-09-19T00:00:00"/>
    <n v="36"/>
    <s v="02.08.26"/>
    <s v="-"/>
    <m/>
    <m/>
    <m/>
    <m/>
    <m/>
    <m/>
    <m/>
    <m/>
    <m/>
    <m/>
    <m/>
    <m/>
    <m/>
    <n v="1"/>
    <m/>
    <m/>
    <m/>
    <m/>
    <m/>
    <m/>
    <m/>
    <m/>
    <m/>
    <m/>
    <m/>
    <m/>
    <m/>
    <m/>
    <m/>
    <m/>
    <m/>
    <m/>
    <m/>
    <m/>
    <m/>
    <m/>
    <m/>
    <m/>
    <m/>
    <m/>
    <m/>
    <m/>
    <m/>
    <m/>
    <m/>
    <m/>
    <m/>
    <m/>
    <m/>
    <m/>
    <m/>
    <m/>
    <m/>
    <m/>
    <m/>
    <m/>
    <m/>
    <m/>
    <m/>
    <m/>
    <m/>
    <m/>
    <m/>
    <m/>
    <m/>
    <m/>
    <m/>
    <m/>
    <m/>
    <m/>
    <m/>
    <m/>
    <m/>
    <m/>
    <m/>
    <m/>
    <m/>
    <m/>
    <m/>
    <m/>
    <m/>
    <m/>
    <m/>
    <m/>
    <m/>
    <m/>
    <m/>
    <m/>
    <m/>
    <m/>
    <m/>
    <m/>
    <m/>
    <m/>
    <n v="1"/>
    <n v="1"/>
    <s v="ZBHT0015"/>
    <s v="BoA5yKdGWm"/>
    <s v="Allocated"/>
    <m/>
    <m/>
    <m/>
    <m/>
    <m/>
    <m/>
    <m/>
    <m/>
    <n v="3487"/>
    <n v="7008"/>
    <s v="Allocated"/>
  </r>
  <r>
    <n v="463069996"/>
    <s v="LAXMAN MARUTI JADHAV"/>
    <m/>
    <m/>
    <m/>
    <m/>
    <m/>
    <m/>
    <n v="4371"/>
    <n v="4280"/>
    <n v="4378"/>
    <n v="8651"/>
    <x v="1"/>
    <x v="0"/>
    <s v="UNPAID"/>
    <s v="KIRAN KHAIRNAR"/>
    <n v="47487"/>
    <n v="98"/>
    <n v="0"/>
    <n v="7200"/>
    <s v="-"/>
    <n v="8.7125984095943937E-2"/>
    <n v="4.1599301114220982E-3"/>
    <s v="FLOW"/>
    <s v="-"/>
    <s v="-"/>
    <s v="-"/>
    <m/>
    <m/>
    <m/>
    <m/>
    <s v="-"/>
    <m/>
    <s v="JANWADI"/>
    <m/>
    <m/>
    <m/>
    <n v="11578"/>
    <n v="47487"/>
    <n v="27"/>
    <s v="-"/>
    <s v="FLOW"/>
    <m/>
    <m/>
    <m/>
    <m/>
    <s v="REGULAR"/>
    <s v="MH12WW9061"/>
    <s v="AMPERE PRIMUS"/>
    <d v="2024-05-31T00:00:00"/>
    <n v="36"/>
    <s v="02.08.26"/>
    <s v="-"/>
    <m/>
    <m/>
    <m/>
    <m/>
    <m/>
    <m/>
    <m/>
    <n v="1"/>
    <m/>
    <m/>
    <m/>
    <m/>
    <m/>
    <m/>
    <m/>
    <m/>
    <m/>
    <m/>
    <m/>
    <m/>
    <m/>
    <m/>
    <m/>
    <m/>
    <m/>
    <m/>
    <m/>
    <m/>
    <m/>
    <m/>
    <m/>
    <m/>
    <m/>
    <m/>
    <m/>
    <m/>
    <m/>
    <m/>
    <m/>
    <m/>
    <m/>
    <m/>
    <m/>
    <m/>
    <m/>
    <m/>
    <m/>
    <m/>
    <m/>
    <m/>
    <m/>
    <m/>
    <m/>
    <m/>
    <m/>
    <m/>
    <m/>
    <m/>
    <m/>
    <m/>
    <m/>
    <m/>
    <m/>
    <m/>
    <m/>
    <m/>
    <m/>
    <m/>
    <m/>
    <m/>
    <m/>
    <m/>
    <m/>
    <m/>
    <m/>
    <m/>
    <m/>
    <m/>
    <m/>
    <m/>
    <m/>
    <m/>
    <m/>
    <m/>
    <m/>
    <m/>
    <m/>
    <m/>
    <m/>
    <m/>
    <m/>
    <m/>
    <m/>
    <m/>
    <n v="1"/>
    <n v="1"/>
    <s v="DUWT0014"/>
    <s v="Got07Wt8zz"/>
    <s v="Allocated"/>
    <m/>
    <m/>
    <m/>
    <m/>
    <m/>
    <m/>
    <m/>
    <m/>
    <n v="4378"/>
    <n v="8651"/>
    <s v="Allocated"/>
  </r>
  <r>
    <n v="463265017"/>
    <s v="DASTAGIR GUNDULAL INAMDAR"/>
    <m/>
    <m/>
    <m/>
    <m/>
    <m/>
    <m/>
    <n v="4612"/>
    <n v="24361.17"/>
    <n v="2429.1699999999983"/>
    <n v="28973.17"/>
    <x v="5"/>
    <x v="0"/>
    <s v="UNPAID"/>
    <s v="UDAY SOHANE"/>
    <n v="47310.17"/>
    <n v="1128"/>
    <n v="0"/>
    <n v="2700"/>
    <s v="-"/>
    <n v="0.16630516251411445"/>
    <n v="2.1680977870821877E-2"/>
    <s v="FLOW"/>
    <s v="-"/>
    <s v="-"/>
    <s v="-"/>
    <m/>
    <m/>
    <m/>
    <m/>
    <s v="-"/>
    <m/>
    <s v="BHOSARI GAON"/>
    <m/>
    <m/>
    <m/>
    <n v="28189.17"/>
    <n v="47310.17"/>
    <n v="177"/>
    <s v="-"/>
    <s v="FLOW"/>
    <m/>
    <m/>
    <m/>
    <m/>
    <s v="NPA"/>
    <s v="MH14LR3581"/>
    <s v="HONDA SHINE CELEBRATION ED DISC"/>
    <d v="2024-06-21T00:00:00"/>
    <n v="30"/>
    <s v="02.08.26"/>
    <s v="-"/>
    <m/>
    <m/>
    <m/>
    <m/>
    <m/>
    <m/>
    <m/>
    <m/>
    <m/>
    <m/>
    <n v="1"/>
    <m/>
    <m/>
    <m/>
    <m/>
    <m/>
    <m/>
    <m/>
    <m/>
    <m/>
    <m/>
    <m/>
    <m/>
    <m/>
    <m/>
    <m/>
    <m/>
    <m/>
    <m/>
    <m/>
    <m/>
    <m/>
    <m/>
    <m/>
    <m/>
    <m/>
    <m/>
    <m/>
    <m/>
    <m/>
    <m/>
    <m/>
    <m/>
    <m/>
    <m/>
    <m/>
    <m/>
    <m/>
    <m/>
    <m/>
    <m/>
    <m/>
    <m/>
    <m/>
    <m/>
    <m/>
    <m/>
    <m/>
    <m/>
    <m/>
    <m/>
    <m/>
    <m/>
    <m/>
    <m/>
    <m/>
    <m/>
    <m/>
    <m/>
    <m/>
    <m/>
    <m/>
    <m/>
    <m/>
    <m/>
    <m/>
    <m/>
    <m/>
    <m/>
    <m/>
    <m/>
    <m/>
    <m/>
    <m/>
    <m/>
    <m/>
    <m/>
    <m/>
    <m/>
    <m/>
    <m/>
    <m/>
    <m/>
    <m/>
    <n v="1"/>
    <n v="1"/>
    <s v="DUWT0025"/>
    <s v="kPot_1n0r7"/>
    <s v="Allocated"/>
    <m/>
    <m/>
    <m/>
    <m/>
    <m/>
    <m/>
    <m/>
    <m/>
    <n v="2429.1699999999983"/>
    <n v="28973.17"/>
    <s v="Allocated"/>
  </r>
  <r>
    <n v="462024518"/>
    <s v="KISHOR SHANKARRAO SOLANKE"/>
    <m/>
    <m/>
    <m/>
    <m/>
    <m/>
    <m/>
    <n v="3562"/>
    <n v="3337"/>
    <n v="3398"/>
    <n v="6899"/>
    <x v="1"/>
    <x v="0"/>
    <s v="UNPAID"/>
    <s v="UDAY SOHANE"/>
    <n v="47004"/>
    <n v="61"/>
    <n v="0"/>
    <n v="2700"/>
    <s v="-"/>
    <n v="0.23449248570415995"/>
    <n v="4.1176186105099143E-3"/>
    <s v="FLOW"/>
    <s v="-"/>
    <s v="-"/>
    <s v="-"/>
    <m/>
    <m/>
    <m/>
    <m/>
    <s v="-"/>
    <m/>
    <s v="BHOSARI"/>
    <m/>
    <m/>
    <m/>
    <n v="6098"/>
    <n v="47004"/>
    <n v="27"/>
    <s v="-"/>
    <s v="FLOW"/>
    <m/>
    <m/>
    <m/>
    <m/>
    <s v="REGULAR"/>
    <m/>
    <s v="HONDA SHINE DRUM BSVI"/>
    <d v="2024-02-25T00:00:00"/>
    <n v="42"/>
    <s v="02.08.26"/>
    <s v="-"/>
    <m/>
    <m/>
    <m/>
    <m/>
    <m/>
    <m/>
    <m/>
    <n v="1"/>
    <m/>
    <m/>
    <m/>
    <m/>
    <m/>
    <m/>
    <m/>
    <m/>
    <m/>
    <m/>
    <m/>
    <m/>
    <m/>
    <m/>
    <m/>
    <m/>
    <m/>
    <m/>
    <m/>
    <m/>
    <m/>
    <m/>
    <m/>
    <m/>
    <m/>
    <m/>
    <m/>
    <m/>
    <m/>
    <m/>
    <m/>
    <m/>
    <m/>
    <m/>
    <m/>
    <m/>
    <m/>
    <m/>
    <m/>
    <m/>
    <m/>
    <m/>
    <m/>
    <m/>
    <m/>
    <m/>
    <m/>
    <m/>
    <m/>
    <m/>
    <m/>
    <m/>
    <m/>
    <m/>
    <m/>
    <m/>
    <m/>
    <m/>
    <m/>
    <m/>
    <m/>
    <m/>
    <m/>
    <m/>
    <m/>
    <m/>
    <m/>
    <m/>
    <m/>
    <m/>
    <m/>
    <m/>
    <m/>
    <m/>
    <m/>
    <m/>
    <m/>
    <m/>
    <m/>
    <m/>
    <m/>
    <m/>
    <m/>
    <m/>
    <m/>
    <m/>
    <n v="1"/>
    <n v="1"/>
    <s v="DUWT0025"/>
    <s v="GozKV-OJwCz"/>
    <s v="Allocated"/>
    <m/>
    <m/>
    <m/>
    <m/>
    <m/>
    <m/>
    <m/>
    <m/>
    <n v="3398"/>
    <n v="6899"/>
    <s v="Allocated"/>
  </r>
  <r>
    <n v="463312853"/>
    <s v="KUMAR RATHOD"/>
    <m/>
    <m/>
    <m/>
    <m/>
    <m/>
    <m/>
    <n v="3569"/>
    <n v="11088"/>
    <n v="882"/>
    <n v="14657"/>
    <x v="3"/>
    <x v="0"/>
    <s v="UNPAID"/>
    <s v="VIKRAM GAIKWAD"/>
    <n v="46665"/>
    <n v="501"/>
    <n v="0"/>
    <n v="3150"/>
    <s v="-"/>
    <n v="0.1842980363659342"/>
    <n v="1.787537290014022E-2"/>
    <s v="FLOW"/>
    <s v="-"/>
    <s v="-"/>
    <s v="-"/>
    <m/>
    <m/>
    <m/>
    <m/>
    <s v="-"/>
    <m/>
    <s v="WADGAON SHERI"/>
    <m/>
    <m/>
    <m/>
    <n v="14739"/>
    <n v="46665"/>
    <n v="118"/>
    <s v="-"/>
    <s v="FLOW"/>
    <m/>
    <m/>
    <m/>
    <m/>
    <s v="NPA"/>
    <s v="MH12WW9986"/>
    <s v="HONDA SP 125 BS VI DISC"/>
    <d v="2024-06-26T00:00:00"/>
    <n v="36"/>
    <s v="02.08.26"/>
    <s v="-"/>
    <m/>
    <m/>
    <m/>
    <m/>
    <m/>
    <m/>
    <m/>
    <m/>
    <m/>
    <m/>
    <m/>
    <m/>
    <m/>
    <m/>
    <m/>
    <m/>
    <m/>
    <m/>
    <m/>
    <m/>
    <m/>
    <m/>
    <m/>
    <m/>
    <m/>
    <m/>
    <m/>
    <m/>
    <m/>
    <m/>
    <m/>
    <m/>
    <m/>
    <m/>
    <m/>
    <m/>
    <m/>
    <m/>
    <m/>
    <m/>
    <m/>
    <m/>
    <m/>
    <m/>
    <m/>
    <m/>
    <m/>
    <m/>
    <m/>
    <m/>
    <m/>
    <m/>
    <m/>
    <m/>
    <m/>
    <m/>
    <m/>
    <m/>
    <m/>
    <m/>
    <m/>
    <m/>
    <m/>
    <m/>
    <m/>
    <m/>
    <m/>
    <m/>
    <m/>
    <m/>
    <m/>
    <m/>
    <m/>
    <m/>
    <m/>
    <m/>
    <m/>
    <m/>
    <m/>
    <m/>
    <m/>
    <m/>
    <m/>
    <m/>
    <m/>
    <m/>
    <m/>
    <m/>
    <m/>
    <m/>
    <m/>
    <m/>
    <m/>
    <m/>
    <n v="0"/>
    <s v=""/>
    <s v="ZBHT0012"/>
    <s v="A6vrxT3AEm"/>
    <s v="Allocated"/>
    <m/>
    <m/>
    <m/>
    <m/>
    <m/>
    <m/>
    <m/>
    <m/>
    <n v="882"/>
    <n v="14657"/>
    <s v="Allocated"/>
  </r>
  <r>
    <n v="464619509"/>
    <s v="BABU ARJUN AVACHITE"/>
    <m/>
    <m/>
    <m/>
    <m/>
    <m/>
    <m/>
    <n v="3285"/>
    <n v="3285"/>
    <n v="3410"/>
    <n v="6570"/>
    <x v="1"/>
    <x v="0"/>
    <s v="UNPAID"/>
    <s v="AMOL DHUMAL"/>
    <n v="46588"/>
    <n v="125"/>
    <n v="0"/>
    <n v="7186"/>
    <s v="-"/>
    <n v="3.6156977690171531E-2"/>
    <n v="4.0811764068257152E-3"/>
    <s v="FLOW"/>
    <s v="-"/>
    <s v="-"/>
    <s v="-"/>
    <m/>
    <m/>
    <m/>
    <m/>
    <s v="-"/>
    <m/>
    <s v="SHIRUR"/>
    <m/>
    <m/>
    <m/>
    <n v="10596"/>
    <n v="46588"/>
    <n v="27"/>
    <s v="-"/>
    <s v="FLOW"/>
    <m/>
    <m/>
    <m/>
    <m/>
    <s v="REGULAR"/>
    <s v="MH12YC7753"/>
    <s v="DESTINI 125 XTEC"/>
    <d v="2024-11-08T00:00:00"/>
    <n v="36"/>
    <s v="02.08.26"/>
    <s v="-"/>
    <m/>
    <m/>
    <m/>
    <m/>
    <m/>
    <m/>
    <m/>
    <m/>
    <m/>
    <m/>
    <m/>
    <m/>
    <m/>
    <m/>
    <m/>
    <m/>
    <m/>
    <m/>
    <m/>
    <m/>
    <m/>
    <m/>
    <m/>
    <m/>
    <m/>
    <m/>
    <m/>
    <m/>
    <m/>
    <m/>
    <m/>
    <m/>
    <m/>
    <m/>
    <m/>
    <m/>
    <m/>
    <m/>
    <m/>
    <m/>
    <m/>
    <m/>
    <m/>
    <m/>
    <m/>
    <m/>
    <m/>
    <m/>
    <m/>
    <m/>
    <m/>
    <m/>
    <m/>
    <m/>
    <m/>
    <m/>
    <m/>
    <m/>
    <m/>
    <m/>
    <m/>
    <m/>
    <m/>
    <m/>
    <m/>
    <m/>
    <m/>
    <m/>
    <m/>
    <m/>
    <m/>
    <m/>
    <m/>
    <m/>
    <m/>
    <m/>
    <m/>
    <m/>
    <m/>
    <m/>
    <m/>
    <m/>
    <m/>
    <m/>
    <m/>
    <m/>
    <m/>
    <m/>
    <m/>
    <m/>
    <m/>
    <m/>
    <m/>
    <m/>
    <n v="0"/>
    <s v=""/>
    <s v="ZBHT0024"/>
    <s v="APw7rdRsNIz"/>
    <s v="Allocated"/>
    <m/>
    <m/>
    <m/>
    <m/>
    <m/>
    <m/>
    <m/>
    <m/>
    <n v="3410"/>
    <n v="6570"/>
    <s v="Allocated"/>
  </r>
  <r>
    <n v="463514822"/>
    <s v="ANANDA BALU SHINDE"/>
    <m/>
    <m/>
    <m/>
    <m/>
    <m/>
    <m/>
    <n v="3996"/>
    <n v="3935"/>
    <n v="4023"/>
    <n v="7931"/>
    <x v="1"/>
    <x v="0"/>
    <s v="UNPAID"/>
    <s v="ANWAR SHAIKH"/>
    <n v="46356"/>
    <n v="88"/>
    <n v="0"/>
    <n v="3590"/>
    <s v="-"/>
    <n v="0.10373090686492466"/>
    <n v="4.0608528701556804E-3"/>
    <s v="FLOW"/>
    <s v="-"/>
    <s v="-"/>
    <s v="-"/>
    <m/>
    <m/>
    <m/>
    <m/>
    <s v="-"/>
    <m/>
    <s v="CHINCHWAD"/>
    <m/>
    <m/>
    <m/>
    <n v="7613"/>
    <n v="46356"/>
    <n v="27"/>
    <s v="-"/>
    <s v="FLOW"/>
    <m/>
    <m/>
    <m/>
    <m/>
    <s v="REGULAR"/>
    <s v="MH14LR7215"/>
    <s v="ACCESS SPL ED DISC CBS BT BSVI"/>
    <d v="2024-07-19T00:00:00"/>
    <n v="36"/>
    <s v="02.08.26"/>
    <s v="-"/>
    <m/>
    <m/>
    <m/>
    <m/>
    <m/>
    <m/>
    <m/>
    <m/>
    <m/>
    <m/>
    <n v="1"/>
    <m/>
    <m/>
    <m/>
    <m/>
    <m/>
    <m/>
    <m/>
    <m/>
    <m/>
    <m/>
    <m/>
    <m/>
    <m/>
    <m/>
    <m/>
    <m/>
    <m/>
    <m/>
    <m/>
    <m/>
    <m/>
    <m/>
    <m/>
    <m/>
    <m/>
    <m/>
    <m/>
    <m/>
    <m/>
    <m/>
    <m/>
    <m/>
    <m/>
    <m/>
    <m/>
    <m/>
    <m/>
    <m/>
    <m/>
    <m/>
    <m/>
    <m/>
    <m/>
    <m/>
    <m/>
    <m/>
    <m/>
    <m/>
    <m/>
    <m/>
    <m/>
    <m/>
    <m/>
    <m/>
    <m/>
    <m/>
    <m/>
    <m/>
    <m/>
    <m/>
    <m/>
    <m/>
    <m/>
    <m/>
    <m/>
    <m/>
    <m/>
    <m/>
    <m/>
    <m/>
    <m/>
    <m/>
    <m/>
    <m/>
    <m/>
    <m/>
    <m/>
    <m/>
    <m/>
    <m/>
    <m/>
    <m/>
    <m/>
    <n v="1"/>
    <n v="1"/>
    <s v="ZBHT0009"/>
    <s v="G2dhsd5t9z"/>
    <s v="Allocated"/>
    <m/>
    <m/>
    <m/>
    <m/>
    <m/>
    <m/>
    <m/>
    <m/>
    <n v="4023"/>
    <n v="7931"/>
    <s v="Allocated"/>
  </r>
  <r>
    <n v="463834008"/>
    <s v="TUSHAR POPAT AWARE"/>
    <m/>
    <m/>
    <m/>
    <m/>
    <m/>
    <m/>
    <n v="3514"/>
    <n v="3514"/>
    <n v="3601"/>
    <n v="7028"/>
    <x v="1"/>
    <x v="0"/>
    <s v="UNPAID"/>
    <s v="ANWAR SHAIKH"/>
    <n v="46304"/>
    <n v="87"/>
    <n v="0"/>
    <n v="7199"/>
    <s v="-"/>
    <n v="0.10361454636882973"/>
    <n v="4.0562975946951555E-3"/>
    <s v="FLOW"/>
    <s v="-"/>
    <s v="-"/>
    <s v="-"/>
    <m/>
    <m/>
    <m/>
    <m/>
    <s v="-"/>
    <m/>
    <s v="CHARHOLI"/>
    <m/>
    <m/>
    <m/>
    <n v="10800"/>
    <n v="46304"/>
    <n v="27"/>
    <s v="-"/>
    <s v="FLOW"/>
    <m/>
    <m/>
    <m/>
    <m/>
    <s v="REGULAR"/>
    <s v="MH15JV9519"/>
    <s v="TVS SCOOTY ZEST MATTE SERIES"/>
    <d v="2024-08-22T00:00:00"/>
    <n v="36"/>
    <s v="02.08.26"/>
    <s v="-"/>
    <m/>
    <m/>
    <m/>
    <m/>
    <m/>
    <m/>
    <m/>
    <m/>
    <m/>
    <m/>
    <n v="1"/>
    <m/>
    <m/>
    <m/>
    <m/>
    <m/>
    <m/>
    <m/>
    <m/>
    <m/>
    <m/>
    <m/>
    <m/>
    <m/>
    <m/>
    <m/>
    <m/>
    <m/>
    <m/>
    <m/>
    <m/>
    <m/>
    <m/>
    <m/>
    <m/>
    <m/>
    <m/>
    <m/>
    <m/>
    <m/>
    <m/>
    <m/>
    <m/>
    <m/>
    <m/>
    <m/>
    <m/>
    <m/>
    <m/>
    <m/>
    <m/>
    <m/>
    <m/>
    <m/>
    <m/>
    <m/>
    <m/>
    <m/>
    <m/>
    <m/>
    <m/>
    <m/>
    <m/>
    <m/>
    <m/>
    <m/>
    <m/>
    <m/>
    <m/>
    <m/>
    <m/>
    <m/>
    <m/>
    <m/>
    <m/>
    <m/>
    <m/>
    <m/>
    <m/>
    <m/>
    <m/>
    <m/>
    <m/>
    <m/>
    <m/>
    <m/>
    <m/>
    <m/>
    <m/>
    <m/>
    <m/>
    <m/>
    <m/>
    <m/>
    <n v="1"/>
    <n v="1"/>
    <s v="ZBHT0009"/>
    <s v="G6Ji9ibBV7"/>
    <s v="Allocated"/>
    <m/>
    <m/>
    <m/>
    <m/>
    <m/>
    <m/>
    <m/>
    <m/>
    <n v="3601"/>
    <n v="7028"/>
    <s v="Allocated"/>
  </r>
  <r>
    <n v="463205215"/>
    <s v="DEVENDRA SAMBHAJIRAO DHUMAL"/>
    <m/>
    <m/>
    <m/>
    <m/>
    <m/>
    <m/>
    <n v="4227"/>
    <n v="3805"/>
    <n v="3909"/>
    <n v="8032"/>
    <x v="1"/>
    <x v="0"/>
    <s v="UNPAID"/>
    <s v="AMOL DHUMAL"/>
    <n v="46285"/>
    <n v="104"/>
    <n v="0"/>
    <n v="3071"/>
    <s v="-"/>
    <n v="3.5921819189267394E-2"/>
    <n v="4.0546331671230404E-3"/>
    <s v="FLOW"/>
    <s v="-"/>
    <s v="-"/>
    <s v="-"/>
    <m/>
    <m/>
    <m/>
    <m/>
    <s v="-"/>
    <m/>
    <s v="KHALSA"/>
    <m/>
    <m/>
    <m/>
    <n v="6980"/>
    <n v="46285"/>
    <n v="27"/>
    <s v="-"/>
    <s v="FLOW"/>
    <m/>
    <m/>
    <m/>
    <m/>
    <s v="NPA"/>
    <s v="MH12WW4136"/>
    <s v="TVS IQUBE ELECTRIC"/>
    <d v="2024-06-14T00:00:00"/>
    <n v="36"/>
    <s v="02.08.26"/>
    <s v="-"/>
    <m/>
    <m/>
    <m/>
    <m/>
    <m/>
    <m/>
    <m/>
    <m/>
    <m/>
    <m/>
    <n v="1"/>
    <m/>
    <m/>
    <m/>
    <m/>
    <m/>
    <m/>
    <m/>
    <m/>
    <m/>
    <m/>
    <m/>
    <m/>
    <m/>
    <m/>
    <m/>
    <m/>
    <m/>
    <m/>
    <m/>
    <m/>
    <m/>
    <m/>
    <m/>
    <m/>
    <m/>
    <m/>
    <m/>
    <m/>
    <m/>
    <m/>
    <m/>
    <m/>
    <m/>
    <m/>
    <m/>
    <m/>
    <m/>
    <m/>
    <m/>
    <m/>
    <m/>
    <m/>
    <m/>
    <m/>
    <m/>
    <m/>
    <m/>
    <m/>
    <m/>
    <m/>
    <m/>
    <m/>
    <m/>
    <m/>
    <m/>
    <m/>
    <m/>
    <m/>
    <m/>
    <m/>
    <m/>
    <m/>
    <m/>
    <m/>
    <m/>
    <m/>
    <m/>
    <m/>
    <m/>
    <m/>
    <m/>
    <m/>
    <m/>
    <m/>
    <m/>
    <m/>
    <m/>
    <m/>
    <m/>
    <m/>
    <m/>
    <m/>
    <m/>
    <n v="1"/>
    <n v="1"/>
    <s v="ZBHT0024"/>
    <s v="Ao8kH5GjigLc"/>
    <s v="Allocated"/>
    <m/>
    <m/>
    <m/>
    <m/>
    <m/>
    <m/>
    <m/>
    <m/>
    <n v="3909"/>
    <n v="8032"/>
    <s v="Allocated"/>
  </r>
  <r>
    <n v="463823008"/>
    <s v="KIRAN YADAV GAIKWAD"/>
    <m/>
    <m/>
    <m/>
    <m/>
    <m/>
    <m/>
    <n v="2883"/>
    <n v="14251"/>
    <n v="3307"/>
    <n v="17134"/>
    <x v="4"/>
    <x v="0"/>
    <s v="UNPAID"/>
    <s v="AMOL DHUMAL"/>
    <n v="46066"/>
    <n v="588"/>
    <n v="0"/>
    <n v="4500"/>
    <s v="-"/>
    <n v="9.8404289406788706E-2"/>
    <n v="2.4526100302081629E-2"/>
    <s v="FLOW"/>
    <s v="-"/>
    <s v="-"/>
    <s v="-"/>
    <m/>
    <m/>
    <m/>
    <m/>
    <s v="-"/>
    <m/>
    <s v="RANJAN GAON"/>
    <m/>
    <m/>
    <m/>
    <n v="19339"/>
    <n v="46066"/>
    <n v="149"/>
    <s v="-"/>
    <s v="FLOW"/>
    <m/>
    <m/>
    <m/>
    <m/>
    <s v="NPA"/>
    <s v="MH12ZJ7748"/>
    <s v="HF DELUXE DRUM SELF CAST ALL BLACK"/>
    <d v="2024-08-21T00:00:00"/>
    <n v="36"/>
    <s v="02.08.26"/>
    <s v="-"/>
    <m/>
    <m/>
    <m/>
    <m/>
    <m/>
    <m/>
    <m/>
    <m/>
    <m/>
    <m/>
    <m/>
    <m/>
    <m/>
    <m/>
    <m/>
    <m/>
    <m/>
    <m/>
    <m/>
    <m/>
    <m/>
    <m/>
    <m/>
    <m/>
    <m/>
    <m/>
    <m/>
    <m/>
    <m/>
    <m/>
    <m/>
    <m/>
    <m/>
    <m/>
    <m/>
    <m/>
    <m/>
    <m/>
    <m/>
    <m/>
    <m/>
    <m/>
    <m/>
    <m/>
    <m/>
    <m/>
    <m/>
    <m/>
    <m/>
    <m/>
    <m/>
    <m/>
    <m/>
    <m/>
    <m/>
    <m/>
    <m/>
    <m/>
    <m/>
    <m/>
    <m/>
    <m/>
    <m/>
    <m/>
    <m/>
    <m/>
    <m/>
    <m/>
    <m/>
    <m/>
    <m/>
    <m/>
    <m/>
    <m/>
    <m/>
    <m/>
    <m/>
    <m/>
    <m/>
    <m/>
    <m/>
    <m/>
    <m/>
    <m/>
    <m/>
    <m/>
    <m/>
    <m/>
    <m/>
    <m/>
    <m/>
    <m/>
    <m/>
    <m/>
    <n v="0"/>
    <s v=""/>
    <s v="ZBHT0024"/>
    <s v="APGdOJKdGWc"/>
    <s v="Allocated"/>
    <m/>
    <m/>
    <m/>
    <m/>
    <m/>
    <m/>
    <m/>
    <m/>
    <n v="3307"/>
    <n v="17134"/>
    <s v="Allocated"/>
  </r>
  <r>
    <n v="463689660"/>
    <s v="SHEETAL SANTOSH SURVE"/>
    <m/>
    <m/>
    <m/>
    <m/>
    <m/>
    <m/>
    <n v="3293"/>
    <n v="9228"/>
    <n v="2950"/>
    <n v="12521"/>
    <x v="2"/>
    <x v="0"/>
    <s v="UNPAID"/>
    <s v="SWAPNIL JADHAV"/>
    <n v="45923"/>
    <n v="308"/>
    <n v="0"/>
    <n v="3150"/>
    <s v="-"/>
    <n v="0.19976580381626069"/>
    <n v="1.3021624735421601E-2"/>
    <s v="FLOW"/>
    <s v="-"/>
    <s v="-"/>
    <s v="-"/>
    <m/>
    <m/>
    <m/>
    <m/>
    <s v="-"/>
    <m/>
    <s v="JANTA VASAHAT"/>
    <m/>
    <m/>
    <m/>
    <n v="12686"/>
    <n v="45923"/>
    <n v="88"/>
    <s v="-"/>
    <s v="FLOW"/>
    <m/>
    <m/>
    <m/>
    <m/>
    <s v="NPA"/>
    <s v="MH12XB8211"/>
    <s v="HONDA ACTIVA 6G DLX BS VI"/>
    <d v="2024-08-07T00:00:00"/>
    <n v="36"/>
    <s v="02.08.26"/>
    <s v="-"/>
    <m/>
    <m/>
    <m/>
    <m/>
    <m/>
    <m/>
    <m/>
    <m/>
    <m/>
    <m/>
    <n v="1"/>
    <m/>
    <m/>
    <m/>
    <m/>
    <m/>
    <m/>
    <m/>
    <m/>
    <m/>
    <m/>
    <m/>
    <m/>
    <m/>
    <m/>
    <m/>
    <m/>
    <m/>
    <m/>
    <m/>
    <m/>
    <m/>
    <m/>
    <m/>
    <m/>
    <m/>
    <m/>
    <m/>
    <m/>
    <m/>
    <m/>
    <m/>
    <m/>
    <m/>
    <m/>
    <m/>
    <m/>
    <m/>
    <m/>
    <m/>
    <m/>
    <m/>
    <m/>
    <m/>
    <m/>
    <m/>
    <m/>
    <m/>
    <m/>
    <m/>
    <m/>
    <m/>
    <m/>
    <m/>
    <m/>
    <m/>
    <m/>
    <m/>
    <m/>
    <m/>
    <m/>
    <m/>
    <m/>
    <m/>
    <m/>
    <m/>
    <m/>
    <m/>
    <m/>
    <m/>
    <m/>
    <m/>
    <m/>
    <m/>
    <m/>
    <m/>
    <m/>
    <m/>
    <m/>
    <m/>
    <m/>
    <m/>
    <m/>
    <m/>
    <n v="1"/>
    <n v="1"/>
    <s v="DUWT0031"/>
    <s v="GoB0PF1PY97"/>
    <s v="Allocated"/>
    <m/>
    <m/>
    <m/>
    <m/>
    <m/>
    <m/>
    <m/>
    <m/>
    <n v="2950"/>
    <n v="12521"/>
    <s v="Allocated"/>
  </r>
  <r>
    <n v="461702783"/>
    <s v="RAM ARUN BAGADE"/>
    <m/>
    <m/>
    <m/>
    <m/>
    <m/>
    <m/>
    <n v="3338"/>
    <n v="9706"/>
    <n v="3585"/>
    <n v="13044"/>
    <x v="2"/>
    <x v="0"/>
    <s v="UNPAID"/>
    <s v="AMOL DHUMAL"/>
    <n v="45769"/>
    <n v="555"/>
    <n v="0"/>
    <n v="0"/>
    <s v="-"/>
    <n v="9.4040075384927563E-2"/>
    <n v="1.2977957505291713E-2"/>
    <s v="FLOW"/>
    <s v="-"/>
    <s v="-"/>
    <s v="-"/>
    <m/>
    <m/>
    <m/>
    <m/>
    <s v="-"/>
    <m/>
    <s v="SHIRUR"/>
    <m/>
    <m/>
    <m/>
    <n v="10261"/>
    <n v="45769"/>
    <n v="88"/>
    <s v="-"/>
    <s v="FLOW"/>
    <m/>
    <m/>
    <m/>
    <m/>
    <s v="NPA"/>
    <s v="MH12WM8212"/>
    <s v="HONDA ACTIVA 6G DLX BS VI"/>
    <d v="2024-01-29T00:00:00"/>
    <n v="42"/>
    <s v="02.08.26"/>
    <s v="-"/>
    <m/>
    <m/>
    <m/>
    <m/>
    <m/>
    <m/>
    <m/>
    <m/>
    <m/>
    <m/>
    <n v="1"/>
    <m/>
    <m/>
    <m/>
    <m/>
    <m/>
    <m/>
    <m/>
    <m/>
    <m/>
    <m/>
    <m/>
    <m/>
    <m/>
    <m/>
    <m/>
    <m/>
    <m/>
    <m/>
    <m/>
    <m/>
    <m/>
    <m/>
    <m/>
    <m/>
    <m/>
    <m/>
    <m/>
    <m/>
    <m/>
    <m/>
    <m/>
    <m/>
    <m/>
    <m/>
    <m/>
    <m/>
    <m/>
    <m/>
    <m/>
    <m/>
    <m/>
    <m/>
    <m/>
    <m/>
    <m/>
    <m/>
    <m/>
    <m/>
    <m/>
    <m/>
    <m/>
    <m/>
    <m/>
    <m/>
    <m/>
    <m/>
    <m/>
    <m/>
    <m/>
    <m/>
    <m/>
    <m/>
    <m/>
    <m/>
    <m/>
    <m/>
    <m/>
    <m/>
    <m/>
    <m/>
    <m/>
    <m/>
    <m/>
    <m/>
    <m/>
    <m/>
    <m/>
    <m/>
    <m/>
    <m/>
    <m/>
    <m/>
    <m/>
    <n v="1"/>
    <n v="1"/>
    <s v="ZBHT0024"/>
    <s v="A2rSNc8tic"/>
    <s v="Allocated"/>
    <m/>
    <m/>
    <m/>
    <m/>
    <m/>
    <m/>
    <m/>
    <m/>
    <n v="3585"/>
    <n v="13044"/>
    <s v="Allocated"/>
  </r>
  <r>
    <n v="463888060"/>
    <s v="BHEGADE AKASH ANKUSH"/>
    <s v="ONLINE"/>
    <s v="03.08.26"/>
    <n v="3200"/>
    <m/>
    <m/>
    <m/>
    <n v="3150"/>
    <n v="9450"/>
    <n v="3479"/>
    <n v="9400"/>
    <x v="2"/>
    <x v="1"/>
    <s v="PAID"/>
    <s v="TANAJI SURVASE"/>
    <n v="45640"/>
    <n v="329"/>
    <n v="0"/>
    <n v="6294"/>
    <s v="-"/>
    <n v="0.20606809123651193"/>
    <n v="1.294137911122187E-2"/>
    <s v="STABLE"/>
    <s v="PAID"/>
    <s v="-"/>
    <s v="-"/>
    <m/>
    <m/>
    <m/>
    <m/>
    <s v="-"/>
    <m/>
    <s v="PIRANGUT"/>
    <m/>
    <m/>
    <m/>
    <n v="16073"/>
    <n v="45640"/>
    <n v="88"/>
    <s v="-"/>
    <s v="FLOW"/>
    <m/>
    <m/>
    <m/>
    <m/>
    <s v="REGULAR"/>
    <s v="MH12XC6756"/>
    <s v="BAJAJ CHETAK 2901 STANDARD"/>
    <d v="2024-08-29T00:00:00"/>
    <n v="36"/>
    <s v="02.08.26"/>
    <s v="-"/>
    <m/>
    <n v="1"/>
    <m/>
    <m/>
    <m/>
    <m/>
    <m/>
    <m/>
    <m/>
    <m/>
    <m/>
    <m/>
    <m/>
    <m/>
    <m/>
    <m/>
    <m/>
    <m/>
    <m/>
    <m/>
    <m/>
    <m/>
    <m/>
    <m/>
    <m/>
    <m/>
    <m/>
    <m/>
    <m/>
    <m/>
    <m/>
    <m/>
    <m/>
    <m/>
    <m/>
    <m/>
    <m/>
    <m/>
    <m/>
    <m/>
    <m/>
    <m/>
    <m/>
    <m/>
    <m/>
    <m/>
    <m/>
    <m/>
    <m/>
    <m/>
    <m/>
    <m/>
    <m/>
    <m/>
    <m/>
    <m/>
    <m/>
    <m/>
    <m/>
    <m/>
    <m/>
    <m/>
    <m/>
    <m/>
    <m/>
    <m/>
    <m/>
    <m/>
    <m/>
    <m/>
    <m/>
    <m/>
    <m/>
    <m/>
    <m/>
    <m/>
    <m/>
    <m/>
    <m/>
    <m/>
    <m/>
    <m/>
    <m/>
    <m/>
    <m/>
    <m/>
    <m/>
    <m/>
    <m/>
    <m/>
    <m/>
    <m/>
    <m/>
    <m/>
    <n v="1"/>
    <n v="1"/>
    <s v="DUWT0030"/>
    <s v="GoIpwRYZ8bm"/>
    <s v="Allocated"/>
    <m/>
    <m/>
    <m/>
    <m/>
    <m/>
    <m/>
    <m/>
    <m/>
    <n v="3479"/>
    <n v="12600"/>
    <s v="Allocated"/>
  </r>
  <r>
    <n v="460952186"/>
    <s v="ABHIJEET UTTAM KUMBHAR"/>
    <m/>
    <m/>
    <m/>
    <m/>
    <m/>
    <m/>
    <n v="2774"/>
    <n v="4350"/>
    <n v="1765"/>
    <n v="7124"/>
    <x v="0"/>
    <x v="0"/>
    <s v="UNPAID"/>
    <s v="PARMESHWAR KOTULE"/>
    <n v="45384"/>
    <n v="189"/>
    <n v="0"/>
    <n v="7200"/>
    <s v="-"/>
    <n v="0.11564696506220179"/>
    <n v="1.2168861910514644E-2"/>
    <s v="FLOW"/>
    <s v="-"/>
    <s v="-"/>
    <s v="-"/>
    <m/>
    <m/>
    <m/>
    <m/>
    <s v="-"/>
    <m/>
    <s v="DEHU"/>
    <m/>
    <m/>
    <m/>
    <n v="11739"/>
    <n v="45384"/>
    <n v="57"/>
    <s v="-"/>
    <s v="FLOW"/>
    <m/>
    <m/>
    <m/>
    <m/>
    <s v="REGULAR"/>
    <s v="MH14LF6664"/>
    <s v="SPLENDOR PLUS DRS CAST FI BLACK"/>
    <d v="2023-12-01T00:00:00"/>
    <n v="48"/>
    <s v="02.08.26"/>
    <s v="-"/>
    <m/>
    <m/>
    <m/>
    <m/>
    <m/>
    <m/>
    <m/>
    <m/>
    <m/>
    <m/>
    <m/>
    <m/>
    <m/>
    <m/>
    <m/>
    <m/>
    <m/>
    <m/>
    <m/>
    <m/>
    <m/>
    <m/>
    <m/>
    <m/>
    <m/>
    <m/>
    <m/>
    <m/>
    <m/>
    <m/>
    <m/>
    <m/>
    <m/>
    <m/>
    <m/>
    <m/>
    <m/>
    <m/>
    <m/>
    <m/>
    <m/>
    <m/>
    <m/>
    <m/>
    <m/>
    <m/>
    <m/>
    <m/>
    <m/>
    <m/>
    <m/>
    <m/>
    <m/>
    <m/>
    <m/>
    <m/>
    <m/>
    <m/>
    <m/>
    <m/>
    <m/>
    <m/>
    <m/>
    <m/>
    <m/>
    <m/>
    <m/>
    <m/>
    <m/>
    <m/>
    <m/>
    <m/>
    <m/>
    <m/>
    <m/>
    <m/>
    <m/>
    <m/>
    <m/>
    <m/>
    <m/>
    <m/>
    <m/>
    <m/>
    <m/>
    <m/>
    <m/>
    <m/>
    <m/>
    <m/>
    <m/>
    <m/>
    <m/>
    <m/>
    <n v="0"/>
    <s v=""/>
    <s v="DUWT0027"/>
    <s v="G6Jit5JApz"/>
    <s v="Allocated"/>
    <m/>
    <m/>
    <m/>
    <m/>
    <m/>
    <m/>
    <m/>
    <m/>
    <n v="1765"/>
    <n v="7124"/>
    <s v="Allocated"/>
  </r>
  <r>
    <n v="462490785"/>
    <s v="VAISHALI PRAMOD PAWAR"/>
    <m/>
    <m/>
    <m/>
    <m/>
    <m/>
    <m/>
    <n v="4107"/>
    <n v="13187"/>
    <n v="1986"/>
    <n v="17294"/>
    <x v="3"/>
    <x v="0"/>
    <s v="UNPAID"/>
    <s v="VIKRAM GAIKWAD"/>
    <n v="45205"/>
    <n v="1120"/>
    <n v="0"/>
    <n v="7200"/>
    <s v="-"/>
    <n v="0.17853193472456991"/>
    <n v="1.7316109117129299E-2"/>
    <s v="FLOW"/>
    <s v="-"/>
    <s v="-"/>
    <s v="-"/>
    <m/>
    <m/>
    <m/>
    <m/>
    <s v="-"/>
    <m/>
    <s v="VISHRANTWADI"/>
    <m/>
    <m/>
    <m/>
    <n v="21507"/>
    <n v="45205"/>
    <n v="118"/>
    <s v="-"/>
    <s v="FLOW"/>
    <m/>
    <m/>
    <m/>
    <m/>
    <s v="NPA"/>
    <m/>
    <s v="OLA S1 AIR"/>
    <d v="2024-04-08T00:00:00"/>
    <n v="36"/>
    <s v="02.08.26"/>
    <s v="-"/>
    <m/>
    <m/>
    <m/>
    <m/>
    <m/>
    <m/>
    <m/>
    <m/>
    <m/>
    <m/>
    <m/>
    <m/>
    <m/>
    <m/>
    <m/>
    <m/>
    <m/>
    <m/>
    <m/>
    <m/>
    <m/>
    <m/>
    <m/>
    <m/>
    <m/>
    <m/>
    <m/>
    <m/>
    <m/>
    <m/>
    <m/>
    <m/>
    <m/>
    <m/>
    <m/>
    <m/>
    <m/>
    <m/>
    <m/>
    <m/>
    <m/>
    <m/>
    <m/>
    <m/>
    <m/>
    <m/>
    <m/>
    <m/>
    <m/>
    <m/>
    <m/>
    <m/>
    <m/>
    <m/>
    <m/>
    <m/>
    <m/>
    <m/>
    <m/>
    <m/>
    <m/>
    <m/>
    <m/>
    <m/>
    <m/>
    <m/>
    <m/>
    <m/>
    <m/>
    <m/>
    <m/>
    <m/>
    <m/>
    <m/>
    <m/>
    <m/>
    <m/>
    <m/>
    <m/>
    <m/>
    <m/>
    <m/>
    <m/>
    <m/>
    <m/>
    <m/>
    <m/>
    <m/>
    <m/>
    <m/>
    <m/>
    <m/>
    <m/>
    <m/>
    <n v="0"/>
    <s v=""/>
    <s v="ZBHT0012"/>
    <s v="A6xAiB7q_Dgz"/>
    <s v="Allocated"/>
    <m/>
    <m/>
    <m/>
    <m/>
    <m/>
    <m/>
    <m/>
    <m/>
    <n v="1986"/>
    <n v="17294"/>
    <s v="Allocated"/>
  </r>
  <r>
    <n v="462947636"/>
    <s v="RAMPRABHU BALIRAM BORADE"/>
    <m/>
    <m/>
    <m/>
    <m/>
    <m/>
    <m/>
    <n v="3644"/>
    <n v="14254"/>
    <n v="3844"/>
    <n v="17898"/>
    <x v="3"/>
    <x v="0"/>
    <s v="UNPAID"/>
    <s v="SUNNY SHINDE"/>
    <n v="45170"/>
    <n v="522"/>
    <n v="0"/>
    <n v="7200"/>
    <s v="-"/>
    <n v="0.69921420830515391"/>
    <n v="1.730270210863246E-2"/>
    <s v="FLOW"/>
    <s v="-"/>
    <s v="-"/>
    <s v="-"/>
    <m/>
    <m/>
    <m/>
    <m/>
    <s v="-"/>
    <m/>
    <s v="RANGE HIILS"/>
    <m/>
    <m/>
    <m/>
    <n v="21976"/>
    <n v="45170"/>
    <n v="118"/>
    <s v="-"/>
    <s v="FLOW"/>
    <m/>
    <m/>
    <m/>
    <m/>
    <s v="NPA"/>
    <s v="MH12WV1542"/>
    <s v="SPLENDOR PLUS I3S DRS C FI OTHERS"/>
    <d v="2024-05-18T00:00:00"/>
    <n v="36"/>
    <s v="02.08.26"/>
    <s v="-"/>
    <m/>
    <m/>
    <m/>
    <m/>
    <m/>
    <m/>
    <m/>
    <m/>
    <m/>
    <m/>
    <m/>
    <m/>
    <m/>
    <m/>
    <m/>
    <m/>
    <m/>
    <m/>
    <m/>
    <m/>
    <m/>
    <m/>
    <m/>
    <m/>
    <m/>
    <m/>
    <m/>
    <m/>
    <m/>
    <m/>
    <m/>
    <m/>
    <m/>
    <m/>
    <m/>
    <m/>
    <m/>
    <m/>
    <m/>
    <m/>
    <m/>
    <m/>
    <m/>
    <m/>
    <m/>
    <m/>
    <m/>
    <m/>
    <m/>
    <m/>
    <m/>
    <m/>
    <m/>
    <m/>
    <m/>
    <m/>
    <m/>
    <m/>
    <m/>
    <m/>
    <m/>
    <m/>
    <m/>
    <m/>
    <m/>
    <m/>
    <m/>
    <m/>
    <m/>
    <m/>
    <m/>
    <m/>
    <m/>
    <m/>
    <m/>
    <m/>
    <m/>
    <m/>
    <m/>
    <m/>
    <m/>
    <m/>
    <m/>
    <m/>
    <m/>
    <m/>
    <m/>
    <m/>
    <m/>
    <m/>
    <m/>
    <m/>
    <m/>
    <m/>
    <n v="0"/>
    <s v=""/>
    <s v="DUWT0023"/>
    <s v="koGLoEHCl_z"/>
    <s v="Allocated"/>
    <m/>
    <m/>
    <m/>
    <m/>
    <m/>
    <m/>
    <m/>
    <m/>
    <n v="3844"/>
    <n v="17898"/>
    <s v="Allocated"/>
  </r>
  <r>
    <n v="464314536"/>
    <s v="AAMBUBAI BHAGVAT MANJAREKAR"/>
    <m/>
    <m/>
    <m/>
    <m/>
    <m/>
    <m/>
    <n v="3104"/>
    <n v="5757"/>
    <n v="2880"/>
    <n v="8861"/>
    <x v="0"/>
    <x v="0"/>
    <s v="UNPAID"/>
    <s v="KIRAN KHAIRNAR"/>
    <n v="44826"/>
    <n v="227"/>
    <n v="0"/>
    <n v="5782"/>
    <s v="-"/>
    <n v="0.52142051204503947"/>
    <n v="1.2019244755877168E-2"/>
    <s v="FLOW"/>
    <s v="-"/>
    <s v="-"/>
    <s v="-"/>
    <m/>
    <m/>
    <m/>
    <m/>
    <s v="-"/>
    <m/>
    <s v="MODEL COLONY"/>
    <m/>
    <m/>
    <m/>
    <n v="11766"/>
    <n v="44826"/>
    <n v="57"/>
    <s v="-"/>
    <s v="FLOW"/>
    <m/>
    <m/>
    <m/>
    <m/>
    <s v="REGULAR"/>
    <s v="MH12XJ6244"/>
    <s v="AMPERE MAGNUS LT"/>
    <d v="2024-10-14T00:00:00"/>
    <n v="36"/>
    <s v="02.08.26"/>
    <s v="-"/>
    <m/>
    <m/>
    <m/>
    <m/>
    <m/>
    <m/>
    <m/>
    <n v="1"/>
    <m/>
    <m/>
    <m/>
    <m/>
    <m/>
    <m/>
    <m/>
    <m/>
    <m/>
    <m/>
    <m/>
    <m/>
    <m/>
    <m/>
    <m/>
    <m/>
    <m/>
    <m/>
    <m/>
    <m/>
    <m/>
    <m/>
    <m/>
    <m/>
    <m/>
    <m/>
    <m/>
    <m/>
    <m/>
    <m/>
    <m/>
    <m/>
    <m/>
    <m/>
    <m/>
    <m/>
    <m/>
    <m/>
    <m/>
    <m/>
    <m/>
    <m/>
    <m/>
    <m/>
    <m/>
    <m/>
    <m/>
    <m/>
    <m/>
    <m/>
    <m/>
    <m/>
    <m/>
    <m/>
    <m/>
    <m/>
    <m/>
    <m/>
    <m/>
    <m/>
    <m/>
    <m/>
    <m/>
    <m/>
    <m/>
    <m/>
    <m/>
    <m/>
    <m/>
    <m/>
    <m/>
    <m/>
    <m/>
    <m/>
    <m/>
    <m/>
    <m/>
    <m/>
    <m/>
    <m/>
    <m/>
    <m/>
    <m/>
    <m/>
    <m/>
    <m/>
    <n v="1"/>
    <n v="1"/>
    <s v="DUWT0014"/>
    <s v="APlB5OPjsDIm"/>
    <s v="Allocated"/>
    <m/>
    <m/>
    <m/>
    <m/>
    <m/>
    <m/>
    <m/>
    <m/>
    <n v="2880"/>
    <n v="8861"/>
    <s v="Allocated"/>
  </r>
  <r>
    <n v="464896837"/>
    <s v="KUMAR ASHOK BHISE"/>
    <m/>
    <m/>
    <m/>
    <m/>
    <m/>
    <m/>
    <n v="3886"/>
    <n v="7772"/>
    <n v="3993"/>
    <n v="11658"/>
    <x v="0"/>
    <x v="0"/>
    <s v="UNPAID"/>
    <s v="ANWAR SHAIKH"/>
    <n v="44713"/>
    <n v="107"/>
    <n v="0"/>
    <n v="900"/>
    <s v="-"/>
    <n v="0.2153473453032288"/>
    <n v="1.1988945941407573E-2"/>
    <s v="FLOW"/>
    <s v="-"/>
    <s v="-"/>
    <s v="-"/>
    <m/>
    <m/>
    <m/>
    <m/>
    <s v="-"/>
    <m/>
    <s v="DAPODI"/>
    <m/>
    <m/>
    <m/>
    <n v="8779"/>
    <n v="44713"/>
    <n v="57"/>
    <s v="-"/>
    <s v="FLOW"/>
    <m/>
    <m/>
    <m/>
    <m/>
    <s v="REGULAR"/>
    <s v="MH14MB0262"/>
    <s v="HONDA ACTIVA DLX"/>
    <d v="2024-12-09T00:00:00"/>
    <n v="30"/>
    <s v="02.08.26"/>
    <s v="-"/>
    <m/>
    <m/>
    <m/>
    <m/>
    <m/>
    <m/>
    <m/>
    <n v="1"/>
    <m/>
    <m/>
    <m/>
    <m/>
    <m/>
    <m/>
    <m/>
    <m/>
    <m/>
    <m/>
    <m/>
    <m/>
    <m/>
    <m/>
    <m/>
    <m/>
    <m/>
    <m/>
    <m/>
    <m/>
    <m/>
    <m/>
    <m/>
    <m/>
    <m/>
    <m/>
    <m/>
    <m/>
    <m/>
    <m/>
    <m/>
    <m/>
    <m/>
    <m/>
    <m/>
    <m/>
    <m/>
    <m/>
    <m/>
    <m/>
    <m/>
    <m/>
    <m/>
    <m/>
    <m/>
    <m/>
    <m/>
    <m/>
    <m/>
    <m/>
    <m/>
    <m/>
    <m/>
    <m/>
    <m/>
    <m/>
    <m/>
    <m/>
    <m/>
    <m/>
    <m/>
    <m/>
    <m/>
    <m/>
    <m/>
    <m/>
    <m/>
    <m/>
    <m/>
    <m/>
    <m/>
    <m/>
    <m/>
    <m/>
    <m/>
    <m/>
    <m/>
    <m/>
    <m/>
    <m/>
    <m/>
    <m/>
    <m/>
    <m/>
    <m/>
    <m/>
    <n v="1"/>
    <n v="1"/>
    <s v="ZBHT0009"/>
    <s v="Ao8kk5O0yS"/>
    <s v="Allocated"/>
    <m/>
    <m/>
    <m/>
    <m/>
    <m/>
    <m/>
    <m/>
    <m/>
    <n v="3993"/>
    <n v="11658"/>
    <s v="Allocated"/>
  </r>
  <r>
    <n v="460516801"/>
    <s v="ALIM AMIR PATHAN"/>
    <m/>
    <m/>
    <m/>
    <m/>
    <m/>
    <m/>
    <n v="2999"/>
    <n v="2718.99"/>
    <n v="2770.99"/>
    <n v="5717.99"/>
    <x v="1"/>
    <x v="0"/>
    <s v="UNPAID"/>
    <s v="HARIDAS DIVATE"/>
    <n v="44549.29"/>
    <n v="52"/>
    <n v="0"/>
    <n v="5285"/>
    <s v="-"/>
    <n v="8.2847214210121145E-2"/>
    <n v="3.9025824523232755E-3"/>
    <s v="FLOW"/>
    <s v="-"/>
    <s v="-"/>
    <s v="-"/>
    <m/>
    <m/>
    <m/>
    <m/>
    <s v="-"/>
    <m/>
    <s v="RAJURI"/>
    <m/>
    <m/>
    <m/>
    <n v="8055.99"/>
    <n v="44549.29"/>
    <n v="27"/>
    <s v="-"/>
    <s v="FLOW"/>
    <m/>
    <m/>
    <m/>
    <m/>
    <s v="REGULAR"/>
    <s v="MH14LD4719"/>
    <s v="TVS JUPITER 125 DISC"/>
    <d v="2023-11-07T00:00:00"/>
    <n v="48"/>
    <s v="02.08.26"/>
    <s v="-"/>
    <m/>
    <m/>
    <m/>
    <m/>
    <m/>
    <m/>
    <m/>
    <m/>
    <m/>
    <m/>
    <n v="1"/>
    <m/>
    <m/>
    <m/>
    <m/>
    <m/>
    <m/>
    <m/>
    <m/>
    <m/>
    <m/>
    <m/>
    <m/>
    <m/>
    <m/>
    <m/>
    <m/>
    <m/>
    <m/>
    <m/>
    <m/>
    <m/>
    <m/>
    <m/>
    <m/>
    <m/>
    <m/>
    <m/>
    <m/>
    <m/>
    <m/>
    <m/>
    <m/>
    <m/>
    <m/>
    <m/>
    <m/>
    <m/>
    <m/>
    <m/>
    <m/>
    <m/>
    <m/>
    <m/>
    <m/>
    <m/>
    <m/>
    <m/>
    <m/>
    <m/>
    <m/>
    <m/>
    <m/>
    <m/>
    <m/>
    <m/>
    <m/>
    <m/>
    <m/>
    <m/>
    <m/>
    <m/>
    <m/>
    <m/>
    <m/>
    <m/>
    <m/>
    <m/>
    <m/>
    <m/>
    <m/>
    <m/>
    <m/>
    <m/>
    <m/>
    <m/>
    <m/>
    <m/>
    <m/>
    <m/>
    <m/>
    <m/>
    <m/>
    <m/>
    <n v="1"/>
    <n v="1"/>
    <s v="ZBHT0021"/>
    <s v="k6SGsYbVpEIc"/>
    <s v="Allocated"/>
    <m/>
    <m/>
    <m/>
    <m/>
    <m/>
    <m/>
    <m/>
    <m/>
    <n v="2770.99"/>
    <n v="5717.99"/>
    <s v="Allocated"/>
  </r>
  <r>
    <n v="463471982"/>
    <s v="RAJEEV TANAJI JADHAV"/>
    <s v="ONLINE"/>
    <s v="04.08.26"/>
    <n v="3837"/>
    <m/>
    <m/>
    <m/>
    <n v="3837"/>
    <n v="3837"/>
    <n v="3837"/>
    <n v="3837"/>
    <x v="1"/>
    <x v="1"/>
    <s v="PAID"/>
    <s v="TANAJI SURVASE"/>
    <n v="44516"/>
    <n v="0"/>
    <n v="0"/>
    <n v="900"/>
    <s v="-"/>
    <n v="8.8940910277330365E-2"/>
    <n v="3.8996662000140279E-3"/>
    <s v="STABLE"/>
    <s v="PAID"/>
    <s v="-"/>
    <s v="-"/>
    <m/>
    <m/>
    <m/>
    <m/>
    <s v="-"/>
    <m/>
    <s v="NERE"/>
    <m/>
    <m/>
    <m/>
    <n v="4737"/>
    <n v="44516"/>
    <n v="27"/>
    <s v="-"/>
    <s v="FLOW"/>
    <m/>
    <m/>
    <m/>
    <m/>
    <s v="NPA"/>
    <s v="MH14LR7828"/>
    <s v="HONDA ACTIVA 125 DRUM ALLOY BSVI"/>
    <d v="2024-07-14T00:00:00"/>
    <n v="36"/>
    <s v="02.08.26"/>
    <s v="-"/>
    <m/>
    <m/>
    <m/>
    <m/>
    <m/>
    <m/>
    <m/>
    <m/>
    <m/>
    <m/>
    <n v="2"/>
    <m/>
    <m/>
    <m/>
    <m/>
    <m/>
    <m/>
    <m/>
    <m/>
    <m/>
    <m/>
    <m/>
    <m/>
    <m/>
    <m/>
    <m/>
    <m/>
    <m/>
    <m/>
    <m/>
    <m/>
    <m/>
    <m/>
    <m/>
    <m/>
    <m/>
    <m/>
    <m/>
    <m/>
    <m/>
    <m/>
    <m/>
    <m/>
    <m/>
    <m/>
    <m/>
    <m/>
    <m/>
    <m/>
    <m/>
    <m/>
    <m/>
    <m/>
    <m/>
    <m/>
    <m/>
    <m/>
    <m/>
    <m/>
    <m/>
    <m/>
    <m/>
    <m/>
    <m/>
    <m/>
    <m/>
    <m/>
    <m/>
    <m/>
    <m/>
    <m/>
    <m/>
    <m/>
    <m/>
    <m/>
    <m/>
    <m/>
    <m/>
    <m/>
    <m/>
    <m/>
    <m/>
    <m/>
    <m/>
    <m/>
    <m/>
    <m/>
    <m/>
    <m/>
    <m/>
    <m/>
    <m/>
    <m/>
    <m/>
    <n v="2"/>
    <n v="1"/>
    <s v="DUWT0030"/>
    <s v="BoA12zP0S7"/>
    <s v="Allocated"/>
    <m/>
    <m/>
    <m/>
    <m/>
    <m/>
    <m/>
    <m/>
    <m/>
    <n v="3837"/>
    <n v="7674"/>
    <s v="Allocated"/>
  </r>
  <r>
    <n v="465745916"/>
    <s v="RAHUL VIJAY MORE"/>
    <s v="ONLINE"/>
    <s v="03.08.26"/>
    <n v="11565"/>
    <m/>
    <m/>
    <m/>
    <n v="4873"/>
    <n v="4780.3500000000004"/>
    <n v="4891.3500000000004"/>
    <n v="-1911.6499999999996"/>
    <x v="1"/>
    <x v="2"/>
    <s v="PAID"/>
    <s v="SACHIN KHAPRE"/>
    <n v="44353"/>
    <n v="111"/>
    <n v="0"/>
    <n v="1800"/>
    <s v="-"/>
    <n v="8.1969132420317475E-2"/>
    <n v="3.8853871634743054E-3"/>
    <s v="RB"/>
    <s v="PAID"/>
    <s v="-"/>
    <s v="-"/>
    <m/>
    <m/>
    <m/>
    <m/>
    <s v="-"/>
    <m/>
    <s v="PIMPARI"/>
    <m/>
    <m/>
    <m/>
    <n v="6691.35"/>
    <n v="44353"/>
    <n v="27"/>
    <s v="-"/>
    <s v="FLOW"/>
    <m/>
    <m/>
    <m/>
    <m/>
    <s v="REGULAR"/>
    <s v="MH14MG0833"/>
    <s v="SPLENDOR PLUS BS6 I3S DRS CAST FI"/>
    <d v="2025-03-21T00:00:00"/>
    <n v="24"/>
    <s v="02.08.26"/>
    <s v="-"/>
    <m/>
    <m/>
    <m/>
    <m/>
    <m/>
    <m/>
    <m/>
    <m/>
    <m/>
    <m/>
    <m/>
    <m/>
    <m/>
    <m/>
    <m/>
    <m/>
    <m/>
    <m/>
    <m/>
    <m/>
    <m/>
    <m/>
    <m/>
    <m/>
    <m/>
    <m/>
    <m/>
    <m/>
    <m/>
    <m/>
    <m/>
    <m/>
    <m/>
    <m/>
    <m/>
    <m/>
    <m/>
    <m/>
    <m/>
    <m/>
    <m/>
    <m/>
    <m/>
    <m/>
    <m/>
    <m/>
    <m/>
    <m/>
    <m/>
    <m/>
    <m/>
    <m/>
    <m/>
    <m/>
    <m/>
    <m/>
    <m/>
    <m/>
    <m/>
    <m/>
    <m/>
    <m/>
    <m/>
    <m/>
    <m/>
    <m/>
    <m/>
    <m/>
    <m/>
    <m/>
    <m/>
    <m/>
    <m/>
    <m/>
    <m/>
    <m/>
    <m/>
    <m/>
    <m/>
    <m/>
    <m/>
    <m/>
    <m/>
    <m/>
    <m/>
    <m/>
    <m/>
    <m/>
    <m/>
    <m/>
    <m/>
    <m/>
    <m/>
    <m/>
    <n v="0"/>
    <s v=""/>
    <s v="ZBHT0015"/>
    <e v="#N/A"/>
    <e v="#N/A"/>
    <m/>
    <m/>
    <m/>
    <m/>
    <m/>
    <m/>
    <m/>
    <m/>
    <n v="4891.3500000000004"/>
    <n v="9653.35"/>
    <e v="#N/A"/>
  </r>
  <r>
    <n v="460212761"/>
    <s v="ROHIT TANAJI SHINDE"/>
    <m/>
    <m/>
    <m/>
    <m/>
    <m/>
    <m/>
    <n v="4331"/>
    <n v="8888"/>
    <n v="448"/>
    <n v="13219"/>
    <x v="2"/>
    <x v="0"/>
    <s v="UNPAID"/>
    <s v="SACHIN INGALE"/>
    <n v="44269.279999999999"/>
    <n v="222"/>
    <n v="0"/>
    <n v="1350"/>
    <s v="-"/>
    <n v="0.29303578894301791"/>
    <n v="1.2552706736652762E-2"/>
    <s v="FLOW"/>
    <s v="-"/>
    <s v="-"/>
    <s v="-"/>
    <m/>
    <m/>
    <m/>
    <m/>
    <s v="-"/>
    <m/>
    <s v="SHIRGAON"/>
    <m/>
    <m/>
    <m/>
    <n v="10460"/>
    <n v="44269.279999999999"/>
    <n v="88"/>
    <s v="-"/>
    <s v="FLOW"/>
    <m/>
    <m/>
    <m/>
    <m/>
    <s v="NPA"/>
    <s v="MH14LD2346"/>
    <s v="HONDA UNICORN 160 BSVI"/>
    <d v="2023-10-20T00:00:00"/>
    <n v="42"/>
    <s v="02.08.26"/>
    <s v="-"/>
    <m/>
    <m/>
    <m/>
    <m/>
    <m/>
    <m/>
    <m/>
    <m/>
    <m/>
    <m/>
    <m/>
    <m/>
    <m/>
    <m/>
    <m/>
    <m/>
    <m/>
    <m/>
    <m/>
    <m/>
    <m/>
    <m/>
    <m/>
    <m/>
    <m/>
    <m/>
    <m/>
    <m/>
    <m/>
    <m/>
    <m/>
    <m/>
    <m/>
    <m/>
    <m/>
    <m/>
    <m/>
    <m/>
    <m/>
    <m/>
    <m/>
    <m/>
    <m/>
    <m/>
    <m/>
    <m/>
    <m/>
    <m/>
    <m/>
    <m/>
    <m/>
    <m/>
    <m/>
    <m/>
    <m/>
    <m/>
    <m/>
    <m/>
    <m/>
    <m/>
    <m/>
    <m/>
    <m/>
    <m/>
    <m/>
    <m/>
    <m/>
    <m/>
    <m/>
    <m/>
    <m/>
    <m/>
    <m/>
    <m/>
    <m/>
    <m/>
    <m/>
    <m/>
    <m/>
    <m/>
    <m/>
    <m/>
    <m/>
    <m/>
    <m/>
    <m/>
    <m/>
    <m/>
    <m/>
    <m/>
    <m/>
    <m/>
    <m/>
    <m/>
    <n v="0"/>
    <s v=""/>
    <s v="ZBHT0013"/>
    <s v="B68sNSK4Vm"/>
    <s v="Allocated"/>
    <m/>
    <m/>
    <m/>
    <m/>
    <m/>
    <m/>
    <m/>
    <m/>
    <n v="448"/>
    <n v="13219"/>
    <s v="Allocated"/>
  </r>
  <r>
    <n v="461699544"/>
    <s v="MUSTAFA YAKUB SHARIF"/>
    <m/>
    <m/>
    <m/>
    <m/>
    <m/>
    <m/>
    <n v="5867"/>
    <n v="5669"/>
    <n v="5817"/>
    <n v="11536"/>
    <x v="1"/>
    <x v="0"/>
    <s v="UNPAID"/>
    <s v="VIKRAM GAIKWAD"/>
    <n v="43958"/>
    <n v="148"/>
    <n v="0"/>
    <n v="7200"/>
    <s v="-"/>
    <n v="4.1439939770208468E-2"/>
    <n v="3.8507845902645485E-3"/>
    <s v="FLOW"/>
    <s v="-"/>
    <s v="-"/>
    <s v="-"/>
    <m/>
    <m/>
    <m/>
    <m/>
    <s v="-"/>
    <m/>
    <s v="WADGAON SHERI"/>
    <m/>
    <m/>
    <m/>
    <n v="13017"/>
    <n v="43958"/>
    <n v="27"/>
    <s v="-"/>
    <s v="FLOW"/>
    <m/>
    <m/>
    <m/>
    <m/>
    <s v="REGULAR"/>
    <s v="MH12WQ6553"/>
    <s v="PIAGGIO VESPA VXL 125 LTD EDITION"/>
    <d v="2024-01-29T00:00:00"/>
    <n v="36"/>
    <s v="02.08.26"/>
    <s v="-"/>
    <m/>
    <m/>
    <m/>
    <m/>
    <m/>
    <m/>
    <m/>
    <m/>
    <m/>
    <m/>
    <m/>
    <m/>
    <m/>
    <m/>
    <m/>
    <m/>
    <m/>
    <m/>
    <m/>
    <m/>
    <m/>
    <m/>
    <m/>
    <m/>
    <m/>
    <m/>
    <m/>
    <m/>
    <m/>
    <m/>
    <m/>
    <m/>
    <m/>
    <m/>
    <m/>
    <m/>
    <m/>
    <m/>
    <m/>
    <m/>
    <m/>
    <m/>
    <m/>
    <m/>
    <m/>
    <m/>
    <m/>
    <m/>
    <m/>
    <m/>
    <m/>
    <m/>
    <m/>
    <m/>
    <m/>
    <m/>
    <m/>
    <m/>
    <m/>
    <m/>
    <m/>
    <m/>
    <m/>
    <m/>
    <m/>
    <m/>
    <m/>
    <m/>
    <m/>
    <m/>
    <m/>
    <m/>
    <m/>
    <m/>
    <m/>
    <m/>
    <m/>
    <m/>
    <m/>
    <m/>
    <m/>
    <m/>
    <m/>
    <m/>
    <m/>
    <m/>
    <m/>
    <m/>
    <m/>
    <m/>
    <m/>
    <m/>
    <m/>
    <m/>
    <n v="0"/>
    <s v=""/>
    <s v="ZBHT0012"/>
    <s v="kP08051qsDJc"/>
    <s v="Allocated"/>
    <m/>
    <m/>
    <m/>
    <m/>
    <m/>
    <m/>
    <m/>
    <m/>
    <n v="5817"/>
    <n v="11536"/>
    <s v="Allocated"/>
  </r>
  <r>
    <n v="463227773"/>
    <s v="MIHIR RAMAKANT BHATT"/>
    <m/>
    <m/>
    <m/>
    <m/>
    <m/>
    <m/>
    <n v="4069"/>
    <n v="4069"/>
    <n v="4096"/>
    <n v="8138"/>
    <x v="1"/>
    <x v="0"/>
    <s v="UNPAID"/>
    <s v="TANAJI SURVASE"/>
    <n v="43929"/>
    <n v="27"/>
    <n v="0"/>
    <n v="5719.01"/>
    <s v="-"/>
    <n v="8.7768111411017286E-2"/>
    <n v="3.8482441481807938E-3"/>
    <s v="FLOW"/>
    <s v="-"/>
    <s v="-"/>
    <s v="-"/>
    <m/>
    <m/>
    <m/>
    <m/>
    <s v="-"/>
    <m/>
    <s v="HINJEWADI"/>
    <m/>
    <m/>
    <m/>
    <n v="9815.01"/>
    <n v="43929"/>
    <n v="27"/>
    <s v="-"/>
    <s v="FLOW"/>
    <m/>
    <m/>
    <m/>
    <m/>
    <s v="REGULAR"/>
    <s v="MH14LQ7547"/>
    <s v="JUPITER ZX DISC SXC"/>
    <d v="2024-06-17T00:00:00"/>
    <n v="36"/>
    <s v="02.08.26"/>
    <s v="-"/>
    <m/>
    <m/>
    <m/>
    <m/>
    <m/>
    <m/>
    <m/>
    <m/>
    <m/>
    <m/>
    <n v="1"/>
    <m/>
    <m/>
    <m/>
    <m/>
    <m/>
    <m/>
    <m/>
    <m/>
    <m/>
    <m/>
    <m/>
    <m/>
    <m/>
    <m/>
    <m/>
    <m/>
    <m/>
    <m/>
    <m/>
    <m/>
    <m/>
    <m/>
    <m/>
    <m/>
    <m/>
    <m/>
    <m/>
    <m/>
    <m/>
    <m/>
    <m/>
    <m/>
    <m/>
    <m/>
    <m/>
    <m/>
    <m/>
    <m/>
    <m/>
    <m/>
    <m/>
    <m/>
    <m/>
    <m/>
    <m/>
    <m/>
    <m/>
    <m/>
    <m/>
    <m/>
    <m/>
    <m/>
    <m/>
    <m/>
    <m/>
    <m/>
    <m/>
    <m/>
    <m/>
    <m/>
    <m/>
    <m/>
    <m/>
    <m/>
    <m/>
    <m/>
    <m/>
    <m/>
    <m/>
    <m/>
    <m/>
    <m/>
    <m/>
    <m/>
    <m/>
    <m/>
    <m/>
    <m/>
    <m/>
    <m/>
    <m/>
    <m/>
    <m/>
    <n v="1"/>
    <n v="1"/>
    <s v="DUWT0030"/>
    <s v="B6pA143y2vS"/>
    <s v="Allocated"/>
    <m/>
    <m/>
    <m/>
    <m/>
    <m/>
    <m/>
    <m/>
    <m/>
    <n v="4096"/>
    <n v="8138"/>
    <s v="Allocated"/>
  </r>
  <r>
    <n v="467704441"/>
    <s v="ASHISH PRAVIN SAMUDRE"/>
    <m/>
    <m/>
    <m/>
    <m/>
    <m/>
    <m/>
    <n v="2923"/>
    <n v="14823"/>
    <n v="3745"/>
    <n v="17746"/>
    <x v="4"/>
    <x v="0"/>
    <s v="UNPAID"/>
    <s v="SACHIN KHAPRE"/>
    <n v="43660"/>
    <n v="614"/>
    <n v="0"/>
    <n v="2250"/>
    <s v="-"/>
    <n v="0.6087223244660086"/>
    <n v="2.3245116554267441E-2"/>
    <s v="FLOW"/>
    <s v="-"/>
    <s v="-"/>
    <s v="-"/>
    <m/>
    <m/>
    <m/>
    <m/>
    <s v="-"/>
    <m/>
    <s v="RAHATANI"/>
    <m/>
    <m/>
    <m/>
    <n v="17687"/>
    <n v="43660"/>
    <n v="144"/>
    <s v="-"/>
    <s v="FLOW"/>
    <m/>
    <m/>
    <m/>
    <m/>
    <s v="NPA"/>
    <s v="MH14KX8926"/>
    <s v="HONDA SP 125 BS VI DISC"/>
    <d v="2026-02-03T00:00:00"/>
    <n v="18"/>
    <s v="02.08.26"/>
    <s v="-"/>
    <m/>
    <m/>
    <m/>
    <m/>
    <m/>
    <m/>
    <m/>
    <n v="1"/>
    <m/>
    <m/>
    <m/>
    <m/>
    <m/>
    <m/>
    <m/>
    <m/>
    <m/>
    <m/>
    <m/>
    <m/>
    <m/>
    <m/>
    <m/>
    <m/>
    <m/>
    <m/>
    <m/>
    <m/>
    <m/>
    <m/>
    <m/>
    <m/>
    <m/>
    <m/>
    <m/>
    <m/>
    <m/>
    <m/>
    <m/>
    <m/>
    <m/>
    <m/>
    <m/>
    <m/>
    <m/>
    <m/>
    <m/>
    <m/>
    <m/>
    <m/>
    <m/>
    <m/>
    <m/>
    <m/>
    <m/>
    <m/>
    <m/>
    <m/>
    <m/>
    <m/>
    <m/>
    <m/>
    <m/>
    <m/>
    <m/>
    <m/>
    <m/>
    <m/>
    <m/>
    <m/>
    <m/>
    <m/>
    <m/>
    <m/>
    <m/>
    <m/>
    <m/>
    <m/>
    <m/>
    <m/>
    <m/>
    <m/>
    <m/>
    <m/>
    <m/>
    <m/>
    <m/>
    <m/>
    <m/>
    <m/>
    <m/>
    <m/>
    <m/>
    <m/>
    <n v="1"/>
    <n v="1"/>
    <s v="ZBHT0015"/>
    <s v="GPARJkXy8cc"/>
    <s v="Allocated"/>
    <m/>
    <m/>
    <m/>
    <m/>
    <m/>
    <m/>
    <m/>
    <m/>
    <n v="3745"/>
    <n v="17746"/>
    <s v="Allocated"/>
  </r>
  <r>
    <n v="463739181"/>
    <s v="SHIVAJI NIVRUTTI WATORE"/>
    <m/>
    <m/>
    <m/>
    <m/>
    <m/>
    <m/>
    <n v="3514"/>
    <n v="3136"/>
    <n v="3244"/>
    <n v="6650"/>
    <x v="1"/>
    <x v="0"/>
    <s v="UNPAID"/>
    <s v="AKSHAY KARALE"/>
    <n v="43562"/>
    <n v="108"/>
    <n v="0"/>
    <n v="4365.6400000000003"/>
    <s v="-"/>
    <n v="4.6436491744261843E-2"/>
    <n v="3.8160944156036274E-3"/>
    <s v="FLOW"/>
    <s v="-"/>
    <s v="-"/>
    <s v="-"/>
    <m/>
    <m/>
    <m/>
    <m/>
    <s v="-"/>
    <m/>
    <s v="BHOR"/>
    <m/>
    <m/>
    <m/>
    <n v="7609.64"/>
    <n v="43562"/>
    <n v="27"/>
    <s v="-"/>
    <s v="FLOW"/>
    <m/>
    <m/>
    <m/>
    <m/>
    <s v="REGULAR"/>
    <s v="MH38AG9448"/>
    <s v="SPLENDOR PLUS I3S DRSC FI"/>
    <d v="2024-08-13T00:00:00"/>
    <n v="36"/>
    <s v="02.08.26"/>
    <s v="-"/>
    <m/>
    <m/>
    <m/>
    <m/>
    <m/>
    <m/>
    <m/>
    <m/>
    <m/>
    <m/>
    <m/>
    <m/>
    <m/>
    <m/>
    <m/>
    <m/>
    <m/>
    <m/>
    <m/>
    <m/>
    <m/>
    <m/>
    <m/>
    <m/>
    <m/>
    <m/>
    <m/>
    <m/>
    <m/>
    <m/>
    <m/>
    <m/>
    <m/>
    <m/>
    <m/>
    <m/>
    <m/>
    <m/>
    <m/>
    <m/>
    <m/>
    <m/>
    <m/>
    <m/>
    <m/>
    <m/>
    <m/>
    <m/>
    <m/>
    <m/>
    <m/>
    <m/>
    <m/>
    <m/>
    <m/>
    <m/>
    <m/>
    <m/>
    <m/>
    <m/>
    <m/>
    <m/>
    <m/>
    <m/>
    <m/>
    <m/>
    <m/>
    <m/>
    <m/>
    <m/>
    <m/>
    <m/>
    <m/>
    <m/>
    <m/>
    <m/>
    <m/>
    <m/>
    <m/>
    <m/>
    <m/>
    <m/>
    <m/>
    <m/>
    <m/>
    <m/>
    <m/>
    <m/>
    <m/>
    <m/>
    <m/>
    <m/>
    <m/>
    <m/>
    <n v="0"/>
    <s v=""/>
    <s v="DUWT0011"/>
    <s v="BPVw5a3GN7"/>
    <s v="Allocated"/>
    <m/>
    <m/>
    <m/>
    <m/>
    <m/>
    <m/>
    <m/>
    <m/>
    <n v="3244"/>
    <n v="6650"/>
    <s v="Allocated"/>
  </r>
  <r>
    <n v="465514812"/>
    <s v="CHANDRAKANT DAGDOJI PACHKOR"/>
    <m/>
    <m/>
    <m/>
    <m/>
    <m/>
    <m/>
    <n v="5268"/>
    <n v="10522"/>
    <n v="5579"/>
    <n v="15790"/>
    <x v="0"/>
    <x v="0"/>
    <s v="UNPAID"/>
    <s v="AMOL DHUMAL"/>
    <n v="43491"/>
    <n v="325"/>
    <n v="0"/>
    <n v="3150"/>
    <s v="-"/>
    <n v="0.12343755321685229"/>
    <n v="1.1661289735373531E-2"/>
    <s v="FLOW"/>
    <s v="-"/>
    <s v="-"/>
    <s v="-"/>
    <m/>
    <m/>
    <m/>
    <m/>
    <s v="-"/>
    <m/>
    <s v="SHIRUR"/>
    <m/>
    <m/>
    <m/>
    <n v="13997"/>
    <n v="43491"/>
    <n v="57"/>
    <s v="-"/>
    <s v="FLOW"/>
    <m/>
    <m/>
    <m/>
    <m/>
    <s v="REGULAR"/>
    <s v="MH22BF9131"/>
    <s v="HONDA SHINE DISC BSVI"/>
    <d v="2025-02-16T00:00:00"/>
    <n v="24"/>
    <s v="02.08.26"/>
    <s v="-"/>
    <m/>
    <m/>
    <m/>
    <m/>
    <m/>
    <m/>
    <m/>
    <m/>
    <m/>
    <m/>
    <n v="1"/>
    <m/>
    <m/>
    <m/>
    <m/>
    <m/>
    <m/>
    <m/>
    <m/>
    <m/>
    <m/>
    <m/>
    <m/>
    <m/>
    <m/>
    <m/>
    <m/>
    <m/>
    <m/>
    <m/>
    <m/>
    <m/>
    <m/>
    <m/>
    <m/>
    <m/>
    <m/>
    <m/>
    <m/>
    <m/>
    <m/>
    <m/>
    <m/>
    <m/>
    <m/>
    <m/>
    <m/>
    <m/>
    <m/>
    <m/>
    <m/>
    <m/>
    <m/>
    <m/>
    <m/>
    <m/>
    <m/>
    <m/>
    <m/>
    <m/>
    <m/>
    <m/>
    <m/>
    <m/>
    <m/>
    <m/>
    <m/>
    <m/>
    <m/>
    <m/>
    <m/>
    <m/>
    <m/>
    <m/>
    <m/>
    <m/>
    <m/>
    <m/>
    <m/>
    <m/>
    <m/>
    <m/>
    <m/>
    <m/>
    <m/>
    <m/>
    <m/>
    <m/>
    <m/>
    <m/>
    <m/>
    <m/>
    <m/>
    <m/>
    <n v="1"/>
    <n v="1"/>
    <s v="ZBHT0024"/>
    <s v="A289VaZ2LRz"/>
    <s v="Allocated"/>
    <m/>
    <m/>
    <m/>
    <m/>
    <m/>
    <m/>
    <m/>
    <m/>
    <n v="5579"/>
    <n v="15790"/>
    <s v="Allocated"/>
  </r>
  <r>
    <n v="463121248"/>
    <s v="PREETI SANTOSH GHAITADKE"/>
    <m/>
    <m/>
    <m/>
    <m/>
    <m/>
    <m/>
    <n v="3787"/>
    <n v="7433"/>
    <n v="3840"/>
    <n v="11220"/>
    <x v="0"/>
    <x v="0"/>
    <s v="UNPAID"/>
    <s v="SUNNY SHINDE"/>
    <n v="43326"/>
    <n v="194"/>
    <n v="0"/>
    <n v="5138"/>
    <s v="-"/>
    <n v="1"/>
    <n v="1.161704810362589E-2"/>
    <s v="FLOW"/>
    <s v="-"/>
    <s v="-"/>
    <s v="-"/>
    <m/>
    <m/>
    <m/>
    <m/>
    <s v="-"/>
    <m/>
    <s v="KHADKI"/>
    <m/>
    <m/>
    <m/>
    <n v="12765"/>
    <n v="43326"/>
    <n v="57"/>
    <s v="-"/>
    <s v="FLOW"/>
    <m/>
    <m/>
    <m/>
    <m/>
    <s v="REGULAR"/>
    <s v="MH12WV8868"/>
    <s v="HONDA ACTIVA 125 SMART"/>
    <d v="2024-06-05T00:00:00"/>
    <n v="36"/>
    <s v="02.08.26"/>
    <s v="-"/>
    <m/>
    <m/>
    <m/>
    <m/>
    <m/>
    <m/>
    <m/>
    <m/>
    <m/>
    <m/>
    <n v="1"/>
    <m/>
    <m/>
    <m/>
    <m/>
    <m/>
    <m/>
    <m/>
    <m/>
    <m/>
    <m/>
    <m/>
    <m/>
    <m/>
    <m/>
    <m/>
    <m/>
    <m/>
    <m/>
    <m/>
    <m/>
    <m/>
    <m/>
    <m/>
    <m/>
    <m/>
    <m/>
    <m/>
    <m/>
    <m/>
    <m/>
    <m/>
    <m/>
    <m/>
    <m/>
    <m/>
    <m/>
    <m/>
    <m/>
    <m/>
    <m/>
    <m/>
    <m/>
    <m/>
    <m/>
    <m/>
    <m/>
    <m/>
    <m/>
    <m/>
    <m/>
    <m/>
    <m/>
    <m/>
    <m/>
    <m/>
    <m/>
    <m/>
    <m/>
    <m/>
    <m/>
    <m/>
    <m/>
    <m/>
    <m/>
    <m/>
    <m/>
    <m/>
    <m/>
    <m/>
    <m/>
    <m/>
    <m/>
    <m/>
    <m/>
    <m/>
    <m/>
    <m/>
    <m/>
    <m/>
    <m/>
    <m/>
    <m/>
    <m/>
    <n v="1"/>
    <n v="1"/>
    <s v="DUWT0023"/>
    <s v="G2EEIcJaWc"/>
    <s v="Allocated"/>
    <m/>
    <m/>
    <m/>
    <m/>
    <m/>
    <m/>
    <m/>
    <m/>
    <n v="3840"/>
    <n v="11220"/>
    <s v="Allocated"/>
  </r>
  <r>
    <n v="462906915"/>
    <s v="KOMAL ANIL CHAVAN"/>
    <m/>
    <m/>
    <m/>
    <m/>
    <m/>
    <m/>
    <n v="4314"/>
    <n v="4314"/>
    <n v="4374"/>
    <n v="8628"/>
    <x v="1"/>
    <x v="0"/>
    <s v="UNPAID"/>
    <s v="VIKRAM GAIKWAD"/>
    <n v="43032"/>
    <n v="60"/>
    <n v="0"/>
    <n v="1182.77"/>
    <s v="-"/>
    <n v="4.0566984125565558E-2"/>
    <n v="3.7696656464867384E-3"/>
    <s v="FLOW"/>
    <s v="-"/>
    <s v="-"/>
    <s v="-"/>
    <m/>
    <m/>
    <m/>
    <m/>
    <s v="-"/>
    <m/>
    <s v="YERWADA"/>
    <m/>
    <m/>
    <m/>
    <n v="5556.77"/>
    <n v="43032"/>
    <n v="27"/>
    <s v="-"/>
    <s v="FLOW"/>
    <m/>
    <m/>
    <m/>
    <m/>
    <s v="REGULAR"/>
    <s v="MH12WV0377"/>
    <s v="TVS JUPITER 125 DISC SXC"/>
    <d v="2024-05-15T00:00:00"/>
    <n v="36"/>
    <s v="02.08.26"/>
    <s v="-"/>
    <m/>
    <m/>
    <m/>
    <m/>
    <m/>
    <m/>
    <m/>
    <m/>
    <m/>
    <m/>
    <m/>
    <m/>
    <m/>
    <n v="1"/>
    <m/>
    <m/>
    <m/>
    <m/>
    <m/>
    <m/>
    <m/>
    <m/>
    <m/>
    <m/>
    <m/>
    <m/>
    <m/>
    <m/>
    <m/>
    <m/>
    <m/>
    <m/>
    <m/>
    <m/>
    <m/>
    <m/>
    <m/>
    <m/>
    <m/>
    <m/>
    <m/>
    <m/>
    <m/>
    <m/>
    <m/>
    <m/>
    <m/>
    <m/>
    <m/>
    <m/>
    <m/>
    <m/>
    <m/>
    <m/>
    <m/>
    <m/>
    <m/>
    <m/>
    <m/>
    <m/>
    <m/>
    <m/>
    <m/>
    <m/>
    <m/>
    <m/>
    <m/>
    <m/>
    <m/>
    <m/>
    <m/>
    <m/>
    <m/>
    <m/>
    <m/>
    <m/>
    <m/>
    <m/>
    <m/>
    <m/>
    <m/>
    <m/>
    <m/>
    <m/>
    <m/>
    <m/>
    <m/>
    <m/>
    <m/>
    <m/>
    <m/>
    <m/>
    <m/>
    <m/>
    <n v="1"/>
    <n v="1"/>
    <s v="ZBHT0012"/>
    <s v="k21HioqB81"/>
    <s v="Allocated"/>
    <m/>
    <m/>
    <m/>
    <m/>
    <m/>
    <m/>
    <m/>
    <m/>
    <n v="4374"/>
    <n v="8628"/>
    <s v="Allocated"/>
  </r>
  <r>
    <n v="466024248"/>
    <s v="SIDDHARTH AUDUMBAR LOKHANDE"/>
    <s v="ONLINE"/>
    <s v="03.08.26"/>
    <n v="150"/>
    <m/>
    <m/>
    <m/>
    <n v="3886"/>
    <n v="7868"/>
    <n v="253"/>
    <n v="11604"/>
    <x v="2"/>
    <x v="1"/>
    <s v="PAID"/>
    <s v="SWAPNIL JADHAV"/>
    <n v="42930"/>
    <n v="157"/>
    <n v="0"/>
    <n v="2250"/>
    <s v="-"/>
    <n v="0.18674620468680339"/>
    <n v="1.2172949282312771E-2"/>
    <s v="STABLE"/>
    <s v="PAID"/>
    <s v="-"/>
    <s v="-"/>
    <m/>
    <m/>
    <m/>
    <m/>
    <s v="-"/>
    <m/>
    <s v="DHANKWADI"/>
    <m/>
    <m/>
    <m/>
    <n v="10275"/>
    <n v="42930"/>
    <n v="87"/>
    <s v="-"/>
    <s v="FLOW"/>
    <m/>
    <m/>
    <m/>
    <m/>
    <s v="REGULAR"/>
    <s v="MH12VK8181"/>
    <s v="HIMALAYAN SLEET BLACK"/>
    <d v="2025-04-30T00:00:00"/>
    <n v="24"/>
    <s v="02.08.26"/>
    <s v="-"/>
    <m/>
    <n v="1"/>
    <m/>
    <m/>
    <m/>
    <m/>
    <m/>
    <m/>
    <m/>
    <m/>
    <m/>
    <m/>
    <m/>
    <m/>
    <m/>
    <m/>
    <m/>
    <m/>
    <m/>
    <m/>
    <m/>
    <m/>
    <m/>
    <m/>
    <m/>
    <m/>
    <m/>
    <m/>
    <m/>
    <m/>
    <m/>
    <m/>
    <m/>
    <m/>
    <m/>
    <m/>
    <m/>
    <m/>
    <m/>
    <m/>
    <m/>
    <m/>
    <m/>
    <m/>
    <m/>
    <m/>
    <m/>
    <m/>
    <m/>
    <m/>
    <m/>
    <m/>
    <m/>
    <m/>
    <m/>
    <m/>
    <m/>
    <m/>
    <m/>
    <m/>
    <m/>
    <m/>
    <m/>
    <m/>
    <m/>
    <m/>
    <m/>
    <m/>
    <m/>
    <m/>
    <m/>
    <m/>
    <m/>
    <m/>
    <m/>
    <m/>
    <m/>
    <m/>
    <m/>
    <m/>
    <m/>
    <m/>
    <m/>
    <m/>
    <m/>
    <m/>
    <m/>
    <m/>
    <m/>
    <m/>
    <m/>
    <m/>
    <m/>
    <m/>
    <n v="1"/>
    <n v="1"/>
    <s v="DUWT0031"/>
    <s v="B6trRekUjm"/>
    <s v="Allocated"/>
    <m/>
    <m/>
    <m/>
    <m/>
    <m/>
    <m/>
    <m/>
    <m/>
    <n v="253"/>
    <n v="11754"/>
    <s v="Allocated"/>
  </r>
  <r>
    <n v="465762771"/>
    <s v="ASHIM SAIKIA"/>
    <m/>
    <m/>
    <m/>
    <m/>
    <m/>
    <m/>
    <n v="4727"/>
    <n v="4399"/>
    <n v="4523"/>
    <n v="9126"/>
    <x v="1"/>
    <x v="0"/>
    <s v="UNPAID"/>
    <s v="AMIT GADE"/>
    <n v="42836"/>
    <n v="124"/>
    <n v="0"/>
    <n v="4050"/>
    <s v="-"/>
    <n v="9.580203429702093E-2"/>
    <n v="3.7524957620586057E-3"/>
    <s v="FLOW"/>
    <s v="-"/>
    <s v="-"/>
    <s v="-"/>
    <m/>
    <m/>
    <m/>
    <m/>
    <s v="-"/>
    <m/>
    <s v="NANEKAR WADI"/>
    <m/>
    <m/>
    <m/>
    <n v="8573"/>
    <n v="42836"/>
    <n v="27"/>
    <s v="-"/>
    <s v="FLOW"/>
    <m/>
    <m/>
    <m/>
    <m/>
    <s v="REGULAR"/>
    <s v="MH14MG6130"/>
    <s v="TVS RAIDER SMARTXONNECT"/>
    <d v="2025-03-24T00:00:00"/>
    <n v="24"/>
    <s v="02.08.26"/>
    <s v="-"/>
    <m/>
    <m/>
    <m/>
    <m/>
    <m/>
    <m/>
    <m/>
    <m/>
    <m/>
    <m/>
    <n v="1"/>
    <m/>
    <m/>
    <m/>
    <m/>
    <m/>
    <m/>
    <m/>
    <m/>
    <m/>
    <m/>
    <m/>
    <m/>
    <m/>
    <m/>
    <m/>
    <m/>
    <m/>
    <m/>
    <m/>
    <m/>
    <m/>
    <m/>
    <m/>
    <m/>
    <m/>
    <m/>
    <m/>
    <m/>
    <m/>
    <m/>
    <m/>
    <m/>
    <m/>
    <m/>
    <m/>
    <m/>
    <m/>
    <m/>
    <m/>
    <m/>
    <m/>
    <m/>
    <m/>
    <m/>
    <m/>
    <m/>
    <m/>
    <m/>
    <m/>
    <m/>
    <m/>
    <m/>
    <m/>
    <m/>
    <m/>
    <m/>
    <m/>
    <m/>
    <m/>
    <m/>
    <m/>
    <m/>
    <m/>
    <m/>
    <m/>
    <m/>
    <m/>
    <m/>
    <m/>
    <m/>
    <m/>
    <m/>
    <m/>
    <m/>
    <m/>
    <m/>
    <m/>
    <m/>
    <m/>
    <m/>
    <m/>
    <m/>
    <m/>
    <n v="1"/>
    <n v="1"/>
    <s v="DUWT0017"/>
    <s v="APG1EgdZybz"/>
    <s v="Allocated"/>
    <m/>
    <m/>
    <m/>
    <m/>
    <m/>
    <m/>
    <m/>
    <m/>
    <n v="4523"/>
    <n v="9126"/>
    <s v="Allocated"/>
  </r>
  <r>
    <n v="463072757"/>
    <s v="RUSHIKESH DAULAT GAIKWAD"/>
    <m/>
    <m/>
    <m/>
    <m/>
    <m/>
    <m/>
    <n v="3444"/>
    <n v="10293"/>
    <n v="3841"/>
    <n v="13737"/>
    <x v="2"/>
    <x v="0"/>
    <s v="UNPAID"/>
    <s v="AKSHAY KARALE"/>
    <n v="42691"/>
    <n v="436"/>
    <n v="0"/>
    <n v="6742"/>
    <s v="-"/>
    <n v="0.23162881703168195"/>
    <n v="1.2105180009578722E-2"/>
    <s v="FLOW"/>
    <s v="-"/>
    <s v="-"/>
    <s v="-"/>
    <m/>
    <m/>
    <m/>
    <m/>
    <s v="-"/>
    <m/>
    <s v="BHOR"/>
    <m/>
    <m/>
    <m/>
    <n v="17471"/>
    <n v="42691"/>
    <n v="88"/>
    <s v="-"/>
    <s v="FLOW"/>
    <m/>
    <m/>
    <m/>
    <m/>
    <s v="NPA"/>
    <s v="MH12WV7789"/>
    <s v="SPLENDOR PLUS I3S DRSC FI"/>
    <d v="2024-06-01T00:00:00"/>
    <n v="36"/>
    <s v="03.08.26"/>
    <s v="-"/>
    <m/>
    <m/>
    <m/>
    <m/>
    <m/>
    <m/>
    <m/>
    <m/>
    <m/>
    <m/>
    <m/>
    <m/>
    <m/>
    <m/>
    <m/>
    <m/>
    <m/>
    <m/>
    <m/>
    <m/>
    <m/>
    <m/>
    <m/>
    <m/>
    <m/>
    <m/>
    <m/>
    <m/>
    <m/>
    <m/>
    <m/>
    <m/>
    <m/>
    <m/>
    <m/>
    <m/>
    <m/>
    <m/>
    <m/>
    <m/>
    <m/>
    <m/>
    <m/>
    <m/>
    <m/>
    <m/>
    <m/>
    <m/>
    <m/>
    <m/>
    <m/>
    <m/>
    <m/>
    <m/>
    <m/>
    <m/>
    <m/>
    <m/>
    <m/>
    <m/>
    <m/>
    <m/>
    <m/>
    <m/>
    <m/>
    <m/>
    <m/>
    <m/>
    <m/>
    <m/>
    <m/>
    <m/>
    <m/>
    <m/>
    <m/>
    <m/>
    <m/>
    <m/>
    <m/>
    <m/>
    <m/>
    <m/>
    <m/>
    <m/>
    <m/>
    <m/>
    <m/>
    <m/>
    <m/>
    <m/>
    <m/>
    <m/>
    <m/>
    <m/>
    <n v="0"/>
    <s v=""/>
    <s v="DUWT0011"/>
    <s v="GPPLtjdBim"/>
    <s v="Allocated"/>
    <m/>
    <m/>
    <m/>
    <m/>
    <m/>
    <m/>
    <m/>
    <m/>
    <n v="3841"/>
    <n v="13737"/>
    <e v="#N/A"/>
  </r>
  <r>
    <n v="461184027"/>
    <s v="GANESH BABASAHEB BANE"/>
    <m/>
    <m/>
    <m/>
    <m/>
    <m/>
    <m/>
    <n v="5104"/>
    <n v="19792"/>
    <n v="5307"/>
    <n v="24896"/>
    <x v="3"/>
    <x v="0"/>
    <s v="UNPAID"/>
    <s v="UDAY SOHANE"/>
    <n v="42629.599999999999"/>
    <n v="827"/>
    <n v="0"/>
    <n v="2700"/>
    <s v="-"/>
    <n v="1"/>
    <n v="1.6329583126193453E-2"/>
    <s v="FLOW"/>
    <s v="-"/>
    <s v="-"/>
    <s v="-"/>
    <m/>
    <m/>
    <m/>
    <m/>
    <s v="-"/>
    <m/>
    <s v="KASARWADI"/>
    <m/>
    <m/>
    <m/>
    <n v="23319"/>
    <n v="42629.599999999999"/>
    <n v="118"/>
    <s v="-"/>
    <s v="FLOW"/>
    <m/>
    <m/>
    <m/>
    <m/>
    <s v="NPA"/>
    <s v="MH14LG1435"/>
    <s v="BAJAJ PULSAR 220 ABS"/>
    <d v="2023-12-20T00:00:00"/>
    <n v="36"/>
    <s v="02.08.26"/>
    <s v="-"/>
    <m/>
    <m/>
    <m/>
    <m/>
    <m/>
    <m/>
    <m/>
    <m/>
    <m/>
    <m/>
    <n v="1"/>
    <m/>
    <m/>
    <m/>
    <m/>
    <m/>
    <m/>
    <m/>
    <m/>
    <m/>
    <m/>
    <m/>
    <m/>
    <m/>
    <m/>
    <m/>
    <m/>
    <m/>
    <m/>
    <m/>
    <m/>
    <m/>
    <m/>
    <m/>
    <m/>
    <m/>
    <m/>
    <m/>
    <m/>
    <m/>
    <m/>
    <m/>
    <m/>
    <m/>
    <m/>
    <m/>
    <m/>
    <m/>
    <m/>
    <m/>
    <m/>
    <m/>
    <m/>
    <m/>
    <m/>
    <m/>
    <m/>
    <m/>
    <m/>
    <m/>
    <m/>
    <m/>
    <m/>
    <m/>
    <m/>
    <m/>
    <m/>
    <m/>
    <m/>
    <m/>
    <m/>
    <m/>
    <m/>
    <m/>
    <m/>
    <m/>
    <m/>
    <m/>
    <m/>
    <m/>
    <m/>
    <m/>
    <m/>
    <m/>
    <m/>
    <m/>
    <m/>
    <m/>
    <m/>
    <m/>
    <m/>
    <m/>
    <m/>
    <m/>
    <n v="1"/>
    <n v="1"/>
    <s v="DUWT0025"/>
    <s v="GoBI112BCFz"/>
    <s v="Allocated"/>
    <m/>
    <m/>
    <m/>
    <m/>
    <m/>
    <m/>
    <m/>
    <m/>
    <n v="5307"/>
    <n v="24896"/>
    <s v="Allocated"/>
  </r>
  <r>
    <n v="463696985"/>
    <s v="VAISHNAVI SANJAY CHOURE"/>
    <m/>
    <m/>
    <m/>
    <m/>
    <m/>
    <m/>
    <n v="3551"/>
    <n v="2051"/>
    <n v="2063"/>
    <n v="5602"/>
    <x v="1"/>
    <x v="0"/>
    <s v="UNPAID"/>
    <s v="SUNNY SHINDE"/>
    <n v="42569"/>
    <n v="12"/>
    <n v="0"/>
    <n v="900"/>
    <s v="-"/>
    <n v="5.2663330180139793E-2"/>
    <n v="3.7291061745978334E-3"/>
    <s v="FLOW"/>
    <s v="-"/>
    <s v="-"/>
    <s v="-"/>
    <m/>
    <m/>
    <m/>
    <m/>
    <s v="-"/>
    <m/>
    <s v="KHADAKI"/>
    <m/>
    <m/>
    <m/>
    <n v="2963"/>
    <n v="42569"/>
    <n v="27"/>
    <s v="-"/>
    <s v="FLOW"/>
    <m/>
    <m/>
    <m/>
    <m/>
    <s v="REGULAR"/>
    <s v="MH12XB6828"/>
    <s v="FASCINO DISC DLX BSVI"/>
    <d v="2024-08-08T00:00:00"/>
    <n v="36"/>
    <s v="02.08.26"/>
    <s v="-"/>
    <m/>
    <m/>
    <m/>
    <m/>
    <m/>
    <m/>
    <m/>
    <m/>
    <m/>
    <m/>
    <n v="1"/>
    <m/>
    <m/>
    <m/>
    <m/>
    <m/>
    <m/>
    <m/>
    <m/>
    <m/>
    <m/>
    <m/>
    <m/>
    <m/>
    <m/>
    <m/>
    <m/>
    <m/>
    <m/>
    <m/>
    <m/>
    <m/>
    <m/>
    <m/>
    <m/>
    <m/>
    <m/>
    <m/>
    <m/>
    <m/>
    <m/>
    <m/>
    <m/>
    <m/>
    <m/>
    <m/>
    <m/>
    <m/>
    <m/>
    <m/>
    <m/>
    <m/>
    <m/>
    <m/>
    <m/>
    <m/>
    <m/>
    <m/>
    <m/>
    <m/>
    <m/>
    <m/>
    <m/>
    <m/>
    <m/>
    <m/>
    <m/>
    <m/>
    <m/>
    <m/>
    <m/>
    <m/>
    <m/>
    <m/>
    <m/>
    <m/>
    <m/>
    <m/>
    <m/>
    <m/>
    <m/>
    <m/>
    <m/>
    <m/>
    <m/>
    <m/>
    <m/>
    <m/>
    <m/>
    <m/>
    <m/>
    <m/>
    <m/>
    <m/>
    <n v="1"/>
    <n v="1"/>
    <s v="DUWT0023"/>
    <s v="G2_WxBWGvS"/>
    <s v="Allocated"/>
    <m/>
    <m/>
    <m/>
    <m/>
    <m/>
    <m/>
    <m/>
    <m/>
    <n v="2063"/>
    <n v="5602"/>
    <s v="Allocated"/>
  </r>
  <r>
    <n v="462848842"/>
    <s v="RAMESH MANIK RAUT"/>
    <m/>
    <m/>
    <m/>
    <m/>
    <m/>
    <m/>
    <n v="4230"/>
    <n v="3883"/>
    <n v="3992"/>
    <n v="8113"/>
    <x v="1"/>
    <x v="0"/>
    <s v="UNPAID"/>
    <s v="NITIN KADAM"/>
    <n v="42350"/>
    <n v="109"/>
    <n v="0"/>
    <n v="6300"/>
    <s v="-"/>
    <n v="3.0240802475932676E-2"/>
    <n v="3.70992145679293E-3"/>
    <s v="FLOW"/>
    <s v="-"/>
    <s v="-"/>
    <s v="-"/>
    <m/>
    <m/>
    <m/>
    <m/>
    <s v="-"/>
    <m/>
    <s v="THERGAON"/>
    <m/>
    <m/>
    <m/>
    <n v="10292"/>
    <n v="42350"/>
    <n v="27"/>
    <s v="-"/>
    <s v="FLOW"/>
    <m/>
    <m/>
    <m/>
    <m/>
    <s v="REGULAR"/>
    <s v="MH14LR6917"/>
    <s v="AMPERE PRIMUS"/>
    <d v="2024-05-09T00:00:00"/>
    <n v="36"/>
    <s v="03.08.26"/>
    <s v="-"/>
    <m/>
    <m/>
    <m/>
    <m/>
    <m/>
    <m/>
    <m/>
    <m/>
    <m/>
    <m/>
    <m/>
    <m/>
    <m/>
    <n v="1"/>
    <m/>
    <m/>
    <m/>
    <m/>
    <m/>
    <m/>
    <m/>
    <m/>
    <m/>
    <m/>
    <m/>
    <m/>
    <m/>
    <m/>
    <m/>
    <m/>
    <m/>
    <m/>
    <m/>
    <m/>
    <m/>
    <m/>
    <m/>
    <m/>
    <m/>
    <m/>
    <m/>
    <m/>
    <m/>
    <m/>
    <m/>
    <m/>
    <m/>
    <m/>
    <m/>
    <m/>
    <m/>
    <m/>
    <m/>
    <m/>
    <m/>
    <m/>
    <m/>
    <m/>
    <m/>
    <m/>
    <m/>
    <m/>
    <m/>
    <m/>
    <m/>
    <m/>
    <m/>
    <m/>
    <m/>
    <m/>
    <m/>
    <m/>
    <m/>
    <m/>
    <m/>
    <m/>
    <m/>
    <m/>
    <m/>
    <m/>
    <m/>
    <m/>
    <m/>
    <m/>
    <m/>
    <m/>
    <m/>
    <m/>
    <m/>
    <m/>
    <m/>
    <m/>
    <m/>
    <m/>
    <n v="1"/>
    <n v="1"/>
    <s v="ZBHT0011"/>
    <s v="B6svCMbusDg7"/>
    <s v="Allocated"/>
    <m/>
    <m/>
    <m/>
    <m/>
    <m/>
    <m/>
    <m/>
    <m/>
    <n v="3992"/>
    <n v="8113"/>
    <s v="Allocated"/>
  </r>
  <r>
    <n v="460714153"/>
    <s v="MANGESH MUKUNDRAO AAGJAL"/>
    <m/>
    <m/>
    <m/>
    <m/>
    <m/>
    <m/>
    <n v="2812"/>
    <n v="2746"/>
    <n v="2812"/>
    <n v="5558"/>
    <x v="1"/>
    <x v="0"/>
    <s v="UNPAID"/>
    <s v="SUNNY SHINDE"/>
    <n v="42224.01"/>
    <n v="66"/>
    <n v="0"/>
    <n v="3597"/>
    <s v="-"/>
    <n v="5.2236533161679262E-2"/>
    <n v="3.6988845499607852E-3"/>
    <s v="FLOW"/>
    <s v="-"/>
    <s v="-"/>
    <s v="-"/>
    <m/>
    <m/>
    <m/>
    <m/>
    <s v="-"/>
    <m/>
    <s v="MAAN"/>
    <m/>
    <m/>
    <m/>
    <n v="6409"/>
    <n v="42224.01"/>
    <n v="27"/>
    <s v="-"/>
    <s v="FLOW"/>
    <m/>
    <m/>
    <m/>
    <m/>
    <s v="REGULAR"/>
    <m/>
    <s v="JUPITER BASIC"/>
    <d v="2023-11-16T00:00:00"/>
    <n v="48"/>
    <s v="02.08.26"/>
    <s v="-"/>
    <m/>
    <m/>
    <m/>
    <m/>
    <m/>
    <m/>
    <m/>
    <m/>
    <m/>
    <m/>
    <m/>
    <m/>
    <m/>
    <m/>
    <m/>
    <m/>
    <m/>
    <m/>
    <m/>
    <m/>
    <m/>
    <m/>
    <m/>
    <m/>
    <m/>
    <m/>
    <m/>
    <m/>
    <m/>
    <m/>
    <m/>
    <m/>
    <m/>
    <m/>
    <m/>
    <m/>
    <m/>
    <m/>
    <m/>
    <m/>
    <m/>
    <m/>
    <m/>
    <m/>
    <m/>
    <m/>
    <m/>
    <m/>
    <m/>
    <m/>
    <m/>
    <m/>
    <m/>
    <m/>
    <m/>
    <m/>
    <m/>
    <m/>
    <m/>
    <m/>
    <m/>
    <m/>
    <m/>
    <m/>
    <m/>
    <m/>
    <m/>
    <m/>
    <m/>
    <m/>
    <m/>
    <m/>
    <m/>
    <m/>
    <m/>
    <m/>
    <m/>
    <m/>
    <m/>
    <m/>
    <m/>
    <m/>
    <m/>
    <m/>
    <m/>
    <m/>
    <m/>
    <m/>
    <m/>
    <m/>
    <m/>
    <m/>
    <m/>
    <m/>
    <n v="0"/>
    <s v=""/>
    <s v="DUWT0023"/>
    <s v="AoWpNe9w37c"/>
    <s v="Allocated"/>
    <m/>
    <m/>
    <m/>
    <m/>
    <m/>
    <m/>
    <m/>
    <m/>
    <n v="2812"/>
    <n v="5558"/>
    <s v="Allocated"/>
  </r>
  <r>
    <n v="464961061"/>
    <s v="MOHD FAIZUR RAHMAN SHAIKH JAMALODDIN"/>
    <m/>
    <m/>
    <m/>
    <m/>
    <m/>
    <m/>
    <n v="5725"/>
    <n v="15632.35"/>
    <n v="4663.3499999999985"/>
    <n v="21357.35"/>
    <x v="2"/>
    <x v="0"/>
    <s v="UNPAID"/>
    <s v="AKSHAY KARALE"/>
    <n v="41804.35"/>
    <n v="481"/>
    <n v="0"/>
    <n v="2250"/>
    <s v="-"/>
    <n v="0.22681811476138747"/>
    <n v="1.1853767349873092E-2"/>
    <s v="FLOW"/>
    <s v="-"/>
    <s v="-"/>
    <s v="-"/>
    <m/>
    <m/>
    <m/>
    <m/>
    <s v="-"/>
    <m/>
    <s v="KHED SHIVAPUR"/>
    <m/>
    <m/>
    <m/>
    <n v="18363.349999999999"/>
    <n v="41804.35"/>
    <n v="87"/>
    <s v="-"/>
    <s v="FLOW"/>
    <m/>
    <m/>
    <m/>
    <m/>
    <s v="REGULAR"/>
    <s v="MH37AG0854"/>
    <s v="HUNTER 350 DAPPER WHITE"/>
    <d v="2024-12-16T00:00:00"/>
    <n v="24"/>
    <s v="02.08.26"/>
    <s v="-"/>
    <m/>
    <m/>
    <m/>
    <m/>
    <m/>
    <m/>
    <m/>
    <m/>
    <m/>
    <m/>
    <n v="1"/>
    <m/>
    <m/>
    <m/>
    <m/>
    <m/>
    <m/>
    <m/>
    <m/>
    <m/>
    <m/>
    <m/>
    <m/>
    <m/>
    <m/>
    <m/>
    <m/>
    <m/>
    <m/>
    <m/>
    <m/>
    <m/>
    <m/>
    <m/>
    <m/>
    <m/>
    <m/>
    <m/>
    <m/>
    <m/>
    <m/>
    <m/>
    <m/>
    <m/>
    <m/>
    <m/>
    <m/>
    <m/>
    <m/>
    <m/>
    <m/>
    <m/>
    <m/>
    <m/>
    <m/>
    <m/>
    <m/>
    <m/>
    <m/>
    <m/>
    <m/>
    <m/>
    <m/>
    <m/>
    <m/>
    <m/>
    <m/>
    <m/>
    <m/>
    <m/>
    <m/>
    <m/>
    <m/>
    <m/>
    <m/>
    <m/>
    <m/>
    <m/>
    <m/>
    <m/>
    <m/>
    <m/>
    <m/>
    <m/>
    <m/>
    <m/>
    <m/>
    <m/>
    <m/>
    <m/>
    <m/>
    <m/>
    <m/>
    <m/>
    <n v="1"/>
    <n v="1"/>
    <s v="DUWT0011"/>
    <s v="GosgGm2xbc"/>
    <s v="Allocated"/>
    <m/>
    <m/>
    <m/>
    <m/>
    <m/>
    <m/>
    <m/>
    <m/>
    <n v="4663.3499999999985"/>
    <n v="21357.35"/>
    <s v="Allocated"/>
  </r>
  <r>
    <n v="460542843"/>
    <s v="HANUMANT TULSHIRAM PAWAR"/>
    <m/>
    <m/>
    <m/>
    <m/>
    <m/>
    <m/>
    <n v="7281"/>
    <n v="14044"/>
    <n v="7272"/>
    <n v="21325"/>
    <x v="0"/>
    <x v="0"/>
    <s v="UNPAID"/>
    <s v="VIKRAM GAIKWAD"/>
    <n v="41729.11"/>
    <n v="509"/>
    <n v="0"/>
    <n v="7200"/>
    <s v="-"/>
    <n v="0.1428738707698991"/>
    <n v="1.1188872228950196E-2"/>
    <s v="FLOW"/>
    <s v="-"/>
    <s v="-"/>
    <s v="-"/>
    <m/>
    <m/>
    <m/>
    <m/>
    <s v="-"/>
    <m/>
    <s v="TINGRE NAGAR "/>
    <m/>
    <m/>
    <m/>
    <n v="21753"/>
    <n v="41729.11"/>
    <n v="57"/>
    <s v="-"/>
    <s v="FLOW"/>
    <m/>
    <m/>
    <m/>
    <m/>
    <s v="REGULAR"/>
    <s v="MH12WF4905"/>
    <s v="BULLET 350 THE STANDARD BLACK"/>
    <d v="2023-11-08T00:00:00"/>
    <n v="36"/>
    <s v="02.08.26"/>
    <s v="-"/>
    <m/>
    <m/>
    <m/>
    <m/>
    <m/>
    <m/>
    <m/>
    <m/>
    <m/>
    <m/>
    <m/>
    <m/>
    <m/>
    <n v="1"/>
    <m/>
    <m/>
    <m/>
    <m/>
    <m/>
    <m/>
    <m/>
    <m/>
    <m/>
    <m/>
    <m/>
    <m/>
    <m/>
    <m/>
    <m/>
    <m/>
    <m/>
    <m/>
    <m/>
    <m/>
    <m/>
    <m/>
    <m/>
    <m/>
    <m/>
    <m/>
    <m/>
    <m/>
    <m/>
    <m/>
    <m/>
    <m/>
    <m/>
    <m/>
    <m/>
    <m/>
    <m/>
    <m/>
    <m/>
    <m/>
    <m/>
    <m/>
    <m/>
    <m/>
    <m/>
    <m/>
    <m/>
    <m/>
    <m/>
    <m/>
    <m/>
    <m/>
    <m/>
    <m/>
    <m/>
    <m/>
    <m/>
    <m/>
    <m/>
    <m/>
    <m/>
    <m/>
    <m/>
    <m/>
    <m/>
    <m/>
    <m/>
    <m/>
    <m/>
    <m/>
    <m/>
    <m/>
    <m/>
    <m/>
    <m/>
    <m/>
    <m/>
    <m/>
    <m/>
    <m/>
    <n v="1"/>
    <n v="1"/>
    <s v="ZBHT0012"/>
    <s v="k2zjYsRF_c"/>
    <s v="Allocated"/>
    <m/>
    <m/>
    <m/>
    <m/>
    <m/>
    <m/>
    <m/>
    <m/>
    <n v="7272"/>
    <n v="21325"/>
    <s v="Allocated"/>
  </r>
  <r>
    <n v="464665781"/>
    <s v="AVINASH AMBADAS JADHAV"/>
    <m/>
    <m/>
    <m/>
    <m/>
    <m/>
    <m/>
    <n v="8677"/>
    <n v="8556"/>
    <n v="8675"/>
    <n v="17233"/>
    <x v="1"/>
    <x v="0"/>
    <s v="UNPAID"/>
    <s v="UDAY SOHANE"/>
    <n v="41649"/>
    <n v="119"/>
    <n v="0"/>
    <n v="4499"/>
    <s v="-"/>
    <n v="0.20777758354805032"/>
    <n v="3.648512839527007E-3"/>
    <s v="FLOW"/>
    <s v="-"/>
    <s v="-"/>
    <s v="-"/>
    <m/>
    <m/>
    <m/>
    <m/>
    <s v="-"/>
    <m/>
    <s v="BHOSARI GAON"/>
    <m/>
    <m/>
    <m/>
    <n v="13174"/>
    <n v="41649"/>
    <n v="27"/>
    <s v="-"/>
    <s v="FLOW"/>
    <m/>
    <m/>
    <m/>
    <m/>
    <s v="REGULAR"/>
    <s v="MH14MB0499"/>
    <s v="BULLET 350 THE STANDARD BLACK"/>
    <d v="2024-11-13T00:00:00"/>
    <n v="24"/>
    <s v="02.08.26"/>
    <s v="-"/>
    <m/>
    <m/>
    <m/>
    <m/>
    <m/>
    <m/>
    <m/>
    <n v="1"/>
    <m/>
    <m/>
    <m/>
    <m/>
    <m/>
    <m/>
    <m/>
    <m/>
    <m/>
    <m/>
    <m/>
    <m/>
    <m/>
    <m/>
    <m/>
    <m/>
    <m/>
    <m/>
    <m/>
    <m/>
    <m/>
    <m/>
    <m/>
    <m/>
    <m/>
    <m/>
    <m/>
    <m/>
    <m/>
    <m/>
    <m/>
    <m/>
    <m/>
    <m/>
    <m/>
    <m/>
    <m/>
    <m/>
    <m/>
    <m/>
    <m/>
    <m/>
    <m/>
    <m/>
    <m/>
    <m/>
    <m/>
    <m/>
    <m/>
    <m/>
    <m/>
    <m/>
    <m/>
    <m/>
    <m/>
    <m/>
    <m/>
    <m/>
    <m/>
    <m/>
    <m/>
    <m/>
    <m/>
    <m/>
    <m/>
    <m/>
    <m/>
    <m/>
    <m/>
    <m/>
    <m/>
    <m/>
    <m/>
    <m/>
    <m/>
    <m/>
    <m/>
    <m/>
    <m/>
    <m/>
    <m/>
    <m/>
    <m/>
    <m/>
    <m/>
    <m/>
    <n v="1"/>
    <n v="1"/>
    <s v="DUWT0025"/>
    <s v="kPkUgIsy87z"/>
    <s v="Allocated"/>
    <m/>
    <m/>
    <m/>
    <m/>
    <m/>
    <m/>
    <m/>
    <m/>
    <n v="8675"/>
    <n v="17233"/>
    <s v="Allocated"/>
  </r>
  <r>
    <n v="463648401"/>
    <s v="SUSLADE AKSHAY RAKHMAJI"/>
    <m/>
    <m/>
    <m/>
    <m/>
    <m/>
    <m/>
    <n v="6271"/>
    <n v="37058"/>
    <n v="7067"/>
    <n v="43329"/>
    <x v="5"/>
    <x v="0"/>
    <s v="UNPAID"/>
    <s v="AMOL DHUMAL"/>
    <n v="41411"/>
    <n v="1364"/>
    <n v="0"/>
    <n v="3147"/>
    <s v="-"/>
    <n v="0.21317286949903991"/>
    <n v="1.8977546996948116E-2"/>
    <s v="FLOW"/>
    <s v="-"/>
    <s v="-"/>
    <s v="-"/>
    <m/>
    <m/>
    <m/>
    <m/>
    <s v="-"/>
    <m/>
    <s v="RANJAN GAON"/>
    <m/>
    <m/>
    <m/>
    <n v="41569"/>
    <n v="41411"/>
    <n v="177"/>
    <s v="-"/>
    <s v="FLOW"/>
    <m/>
    <m/>
    <m/>
    <m/>
    <s v="NPA"/>
    <s v="MH16DL8169"/>
    <s v="HONDA UNICORN 160 BS6"/>
    <d v="2024-08-03T00:00:00"/>
    <n v="24"/>
    <s v="02.08.26"/>
    <s v="-"/>
    <m/>
    <m/>
    <m/>
    <m/>
    <m/>
    <m/>
    <m/>
    <m/>
    <m/>
    <m/>
    <n v="1"/>
    <m/>
    <m/>
    <m/>
    <m/>
    <m/>
    <m/>
    <m/>
    <m/>
    <m/>
    <m/>
    <m/>
    <m/>
    <m/>
    <m/>
    <m/>
    <m/>
    <m/>
    <m/>
    <m/>
    <m/>
    <m/>
    <m/>
    <m/>
    <m/>
    <m/>
    <m/>
    <m/>
    <m/>
    <m/>
    <m/>
    <m/>
    <m/>
    <m/>
    <m/>
    <m/>
    <m/>
    <m/>
    <m/>
    <m/>
    <m/>
    <m/>
    <m/>
    <m/>
    <m/>
    <m/>
    <m/>
    <m/>
    <m/>
    <m/>
    <m/>
    <m/>
    <m/>
    <m/>
    <m/>
    <m/>
    <m/>
    <m/>
    <m/>
    <m/>
    <m/>
    <m/>
    <m/>
    <m/>
    <m/>
    <m/>
    <m/>
    <m/>
    <m/>
    <m/>
    <m/>
    <m/>
    <m/>
    <m/>
    <m/>
    <m/>
    <m/>
    <m/>
    <m/>
    <m/>
    <m/>
    <m/>
    <m/>
    <m/>
    <n v="1"/>
    <n v="1"/>
    <s v="ZBHT0024"/>
    <s v="k2sr_HTZjc"/>
    <s v="Allocated"/>
    <m/>
    <m/>
    <m/>
    <m/>
    <m/>
    <m/>
    <m/>
    <m/>
    <n v="7067"/>
    <n v="43329"/>
    <s v="Allocated"/>
  </r>
  <r>
    <n v="464317303"/>
    <s v="HARSHAD VIKAS PAWAR"/>
    <m/>
    <m/>
    <m/>
    <m/>
    <m/>
    <m/>
    <n v="4495"/>
    <n v="4495"/>
    <n v="4552"/>
    <n v="8990"/>
    <x v="1"/>
    <x v="0"/>
    <s v="UNPAID"/>
    <s v="ANWAR SHAIKH"/>
    <n v="41403"/>
    <n v="57"/>
    <n v="0"/>
    <n v="6998"/>
    <s v="-"/>
    <n v="9.2647569611883585E-2"/>
    <n v="3.6269628825406773E-3"/>
    <s v="FLOW"/>
    <s v="-"/>
    <s v="-"/>
    <s v="-"/>
    <m/>
    <m/>
    <m/>
    <m/>
    <s v="-"/>
    <m/>
    <s v="DAPODI"/>
    <m/>
    <m/>
    <m/>
    <n v="11550"/>
    <n v="41403"/>
    <n v="27"/>
    <s v="-"/>
    <s v="FLOW"/>
    <m/>
    <m/>
    <m/>
    <m/>
    <s v="REGULAR"/>
    <s v="MH14LW7225"/>
    <s v="XTREME 160R 4V CONNECTED 2"/>
    <d v="2024-10-14T00:00:00"/>
    <n v="30"/>
    <s v="02.08.26"/>
    <s v="-"/>
    <m/>
    <m/>
    <m/>
    <m/>
    <m/>
    <m/>
    <m/>
    <m/>
    <m/>
    <m/>
    <m/>
    <m/>
    <m/>
    <n v="1"/>
    <m/>
    <m/>
    <m/>
    <m/>
    <m/>
    <m/>
    <m/>
    <m/>
    <m/>
    <m/>
    <m/>
    <m/>
    <m/>
    <m/>
    <m/>
    <m/>
    <m/>
    <m/>
    <m/>
    <m/>
    <m/>
    <m/>
    <m/>
    <m/>
    <m/>
    <m/>
    <m/>
    <m/>
    <m/>
    <m/>
    <m/>
    <m/>
    <m/>
    <m/>
    <m/>
    <m/>
    <m/>
    <m/>
    <m/>
    <m/>
    <m/>
    <m/>
    <m/>
    <m/>
    <m/>
    <m/>
    <m/>
    <m/>
    <m/>
    <m/>
    <m/>
    <m/>
    <m/>
    <m/>
    <m/>
    <m/>
    <m/>
    <m/>
    <m/>
    <m/>
    <m/>
    <m/>
    <m/>
    <m/>
    <m/>
    <m/>
    <m/>
    <m/>
    <m/>
    <m/>
    <m/>
    <m/>
    <m/>
    <m/>
    <m/>
    <m/>
    <m/>
    <m/>
    <m/>
    <m/>
    <n v="1"/>
    <n v="1"/>
    <s v="ZBHT0009"/>
    <s v="B6TGRCCQ09BS"/>
    <s v="Allocated"/>
    <m/>
    <m/>
    <m/>
    <m/>
    <m/>
    <m/>
    <m/>
    <m/>
    <n v="4552"/>
    <n v="8990"/>
    <s v="Allocated"/>
  </r>
  <r>
    <n v="459307537"/>
    <s v="TEJASWINI ISHWAR NIKUMBH"/>
    <m/>
    <m/>
    <m/>
    <m/>
    <m/>
    <m/>
    <n v="3270"/>
    <n v="2808"/>
    <n v="2868"/>
    <n v="6078"/>
    <x v="1"/>
    <x v="0"/>
    <s v="UNPAID"/>
    <s v="UDAY SOHANE"/>
    <n v="41260.92"/>
    <n v="60"/>
    <n v="0"/>
    <n v="6485.5"/>
    <s v="-"/>
    <n v="0.20584153887414872"/>
    <n v="3.6145164683593044E-3"/>
    <s v="FLOW"/>
    <s v="-"/>
    <s v="-"/>
    <s v="-"/>
    <m/>
    <m/>
    <m/>
    <m/>
    <s v="-"/>
    <m/>
    <s v="BHOSARI"/>
    <m/>
    <m/>
    <m/>
    <n v="9353.5"/>
    <n v="41260.92"/>
    <n v="27"/>
    <s v="-"/>
    <s v="FLOW"/>
    <m/>
    <m/>
    <m/>
    <m/>
    <s v="NPA"/>
    <s v="MH19EE8529"/>
    <s v="TVS RAIDER DISC"/>
    <d v="2023-08-08T00:00:00"/>
    <n v="48"/>
    <s v="02.08.26"/>
    <s v="-"/>
    <m/>
    <m/>
    <m/>
    <m/>
    <m/>
    <m/>
    <m/>
    <n v="1"/>
    <m/>
    <m/>
    <m/>
    <m/>
    <m/>
    <m/>
    <m/>
    <m/>
    <m/>
    <m/>
    <m/>
    <m/>
    <m/>
    <m/>
    <m/>
    <m/>
    <m/>
    <m/>
    <m/>
    <m/>
    <m/>
    <m/>
    <m/>
    <m/>
    <m/>
    <m/>
    <m/>
    <m/>
    <m/>
    <m/>
    <m/>
    <m/>
    <m/>
    <m/>
    <m/>
    <m/>
    <m/>
    <m/>
    <m/>
    <m/>
    <m/>
    <m/>
    <m/>
    <m/>
    <m/>
    <m/>
    <m/>
    <m/>
    <m/>
    <m/>
    <m/>
    <m/>
    <m/>
    <m/>
    <m/>
    <m/>
    <m/>
    <m/>
    <m/>
    <m/>
    <m/>
    <m/>
    <m/>
    <m/>
    <m/>
    <m/>
    <m/>
    <m/>
    <m/>
    <m/>
    <m/>
    <m/>
    <m/>
    <m/>
    <m/>
    <m/>
    <m/>
    <m/>
    <m/>
    <m/>
    <m/>
    <m/>
    <m/>
    <m/>
    <m/>
    <m/>
    <n v="1"/>
    <n v="1"/>
    <s v="DUWT0025"/>
    <s v="AP7dHwWjYm"/>
    <s v="Allocated"/>
    <m/>
    <m/>
    <m/>
    <m/>
    <m/>
    <m/>
    <m/>
    <m/>
    <n v="2868"/>
    <n v="6078"/>
    <s v="Allocated"/>
  </r>
  <r>
    <n v="465281966"/>
    <s v="BALU ABAJI GAWARI"/>
    <m/>
    <m/>
    <m/>
    <m/>
    <m/>
    <m/>
    <n v="5523"/>
    <n v="5523"/>
    <n v="5817"/>
    <n v="11046"/>
    <x v="0"/>
    <x v="0"/>
    <s v="UNPAID"/>
    <s v="KIRAN KHAIRNAR"/>
    <n v="41143"/>
    <n v="294"/>
    <n v="0"/>
    <n v="4045"/>
    <s v="-"/>
    <n v="0.47857948795496053"/>
    <n v="1.1031717909049532E-2"/>
    <s v="FLOW"/>
    <s v="-"/>
    <s v="-"/>
    <s v="-"/>
    <m/>
    <m/>
    <m/>
    <m/>
    <s v="-"/>
    <m/>
    <s v="SANGAMWADI"/>
    <m/>
    <m/>
    <m/>
    <n v="9862"/>
    <n v="41143"/>
    <n v="57"/>
    <s v="-"/>
    <s v="FLOW"/>
    <m/>
    <m/>
    <m/>
    <m/>
    <s v="REGULAR"/>
    <s v="MH14MD2711"/>
    <s v="ACTIVA 125 DISC BSVI"/>
    <d v="2025-01-21T00:00:00"/>
    <n v="24"/>
    <s v="02.08.26"/>
    <s v="-"/>
    <m/>
    <m/>
    <m/>
    <m/>
    <m/>
    <m/>
    <m/>
    <m/>
    <m/>
    <m/>
    <n v="1"/>
    <m/>
    <m/>
    <m/>
    <m/>
    <m/>
    <m/>
    <m/>
    <m/>
    <m/>
    <m/>
    <m/>
    <m/>
    <m/>
    <m/>
    <m/>
    <m/>
    <m/>
    <m/>
    <m/>
    <m/>
    <m/>
    <m/>
    <m/>
    <m/>
    <m/>
    <m/>
    <m/>
    <m/>
    <m/>
    <m/>
    <m/>
    <m/>
    <m/>
    <m/>
    <m/>
    <m/>
    <m/>
    <m/>
    <m/>
    <m/>
    <m/>
    <m/>
    <m/>
    <m/>
    <m/>
    <m/>
    <m/>
    <m/>
    <m/>
    <m/>
    <m/>
    <m/>
    <m/>
    <m/>
    <m/>
    <m/>
    <m/>
    <m/>
    <m/>
    <m/>
    <m/>
    <m/>
    <m/>
    <m/>
    <m/>
    <m/>
    <m/>
    <m/>
    <m/>
    <m/>
    <m/>
    <m/>
    <m/>
    <m/>
    <m/>
    <m/>
    <m/>
    <m/>
    <m/>
    <m/>
    <m/>
    <m/>
    <m/>
    <n v="1"/>
    <n v="1"/>
    <s v="DUWT0014"/>
    <s v="koaqLsgeCrz"/>
    <s v="Allocated"/>
    <m/>
    <m/>
    <m/>
    <m/>
    <m/>
    <m/>
    <m/>
    <m/>
    <n v="5817"/>
    <n v="11046"/>
    <s v="Allocated"/>
  </r>
  <r>
    <n v="465282350"/>
    <s v="ADITYA MARUTI KHAWALE"/>
    <m/>
    <m/>
    <m/>
    <m/>
    <m/>
    <m/>
    <n v="4043"/>
    <n v="16172"/>
    <n v="4367"/>
    <n v="20215"/>
    <x v="3"/>
    <x v="0"/>
    <s v="UNPAID"/>
    <s v="NITIN KADAM"/>
    <n v="41113"/>
    <n v="324"/>
    <n v="0"/>
    <n v="2250"/>
    <s v="-"/>
    <n v="0.14345265948836952"/>
    <n v="1.5748638295156218E-2"/>
    <s v="FLOW"/>
    <s v="-"/>
    <s v="-"/>
    <s v="-"/>
    <m/>
    <m/>
    <m/>
    <m/>
    <s v="-"/>
    <m/>
    <s v="CHINCHWAD GAON"/>
    <m/>
    <m/>
    <m/>
    <n v="18746"/>
    <n v="41113"/>
    <n v="117"/>
    <s v="-"/>
    <s v="FLOW"/>
    <m/>
    <m/>
    <m/>
    <m/>
    <s v="NPA"/>
    <s v="MH14LN8288"/>
    <s v="BULLET 350 BLACK GOLD"/>
    <d v="2025-01-21T00:00:00"/>
    <n v="24"/>
    <s v="02.08.26"/>
    <s v="-"/>
    <m/>
    <m/>
    <m/>
    <m/>
    <m/>
    <m/>
    <m/>
    <m/>
    <m/>
    <m/>
    <n v="1"/>
    <m/>
    <m/>
    <m/>
    <m/>
    <m/>
    <m/>
    <m/>
    <m/>
    <m/>
    <m/>
    <m/>
    <m/>
    <m/>
    <m/>
    <m/>
    <m/>
    <m/>
    <m/>
    <m/>
    <m/>
    <m/>
    <m/>
    <m/>
    <m/>
    <m/>
    <m/>
    <m/>
    <m/>
    <m/>
    <m/>
    <m/>
    <m/>
    <m/>
    <m/>
    <m/>
    <m/>
    <m/>
    <m/>
    <m/>
    <m/>
    <m/>
    <m/>
    <m/>
    <m/>
    <m/>
    <m/>
    <m/>
    <m/>
    <m/>
    <m/>
    <m/>
    <m/>
    <m/>
    <m/>
    <m/>
    <m/>
    <m/>
    <m/>
    <m/>
    <m/>
    <m/>
    <m/>
    <m/>
    <m/>
    <m/>
    <m/>
    <m/>
    <m/>
    <m/>
    <m/>
    <m/>
    <m/>
    <m/>
    <m/>
    <m/>
    <m/>
    <m/>
    <m/>
    <m/>
    <m/>
    <m/>
    <m/>
    <m/>
    <n v="1"/>
    <n v="1"/>
    <s v="ZBHT0011"/>
    <s v="k2uLHz2x1m"/>
    <s v="Allocated"/>
    <m/>
    <m/>
    <m/>
    <m/>
    <m/>
    <m/>
    <m/>
    <m/>
    <n v="4367"/>
    <n v="20215"/>
    <s v="Allocated"/>
  </r>
  <r>
    <n v="462898206"/>
    <s v="FAIZAN AHMED MEMAN"/>
    <m/>
    <m/>
    <m/>
    <m/>
    <m/>
    <m/>
    <n v="3689"/>
    <n v="9067"/>
    <n v="2186"/>
    <n v="12756"/>
    <x v="2"/>
    <x v="0"/>
    <s v="UNPAID"/>
    <s v="SUNNY SHINDE"/>
    <n v="41096"/>
    <n v="497"/>
    <n v="0"/>
    <n v="0"/>
    <s v="-"/>
    <n v="0.13252637233209491"/>
    <n v="1.165291226894772E-2"/>
    <s v="FLOW"/>
    <s v="-"/>
    <s v="-"/>
    <s v="-"/>
    <m/>
    <m/>
    <m/>
    <m/>
    <s v="-"/>
    <m/>
    <s v="KHADAKI"/>
    <m/>
    <m/>
    <m/>
    <n v="9564"/>
    <n v="41096"/>
    <n v="88"/>
    <s v="-"/>
    <s v="FLOW"/>
    <m/>
    <m/>
    <m/>
    <m/>
    <s v="REGULAR"/>
    <s v="MH12WV0196"/>
    <s v="HONDA ACTIVA 125 SMART"/>
    <d v="2024-05-14T00:00:00"/>
    <n v="36"/>
    <s v="02.08.26"/>
    <s v="-"/>
    <m/>
    <n v="1"/>
    <m/>
    <m/>
    <m/>
    <m/>
    <m/>
    <m/>
    <m/>
    <m/>
    <n v="1"/>
    <m/>
    <m/>
    <m/>
    <m/>
    <m/>
    <m/>
    <m/>
    <m/>
    <m/>
    <m/>
    <m/>
    <m/>
    <m/>
    <m/>
    <m/>
    <m/>
    <m/>
    <m/>
    <m/>
    <m/>
    <m/>
    <m/>
    <m/>
    <m/>
    <m/>
    <m/>
    <m/>
    <m/>
    <m/>
    <m/>
    <m/>
    <m/>
    <m/>
    <m/>
    <m/>
    <m/>
    <m/>
    <m/>
    <m/>
    <m/>
    <m/>
    <m/>
    <m/>
    <m/>
    <m/>
    <m/>
    <m/>
    <m/>
    <m/>
    <m/>
    <m/>
    <m/>
    <m/>
    <m/>
    <m/>
    <m/>
    <m/>
    <m/>
    <m/>
    <m/>
    <m/>
    <m/>
    <m/>
    <m/>
    <m/>
    <m/>
    <m/>
    <m/>
    <m/>
    <m/>
    <m/>
    <m/>
    <m/>
    <m/>
    <m/>
    <m/>
    <m/>
    <m/>
    <m/>
    <m/>
    <m/>
    <m/>
    <m/>
    <n v="2"/>
    <n v="1"/>
    <s v="DUWT0023"/>
    <s v="A63MygKF_z"/>
    <s v="Allocated"/>
    <m/>
    <m/>
    <m/>
    <m/>
    <m/>
    <m/>
    <m/>
    <m/>
    <n v="2186"/>
    <n v="12756"/>
    <s v="Allocated"/>
  </r>
  <r>
    <n v="462401584"/>
    <s v="AKASH BHOJLING SHINDE"/>
    <m/>
    <m/>
    <m/>
    <m/>
    <m/>
    <m/>
    <n v="3771"/>
    <n v="10308"/>
    <n v="3300"/>
    <n v="14079"/>
    <x v="2"/>
    <x v="0"/>
    <s v="UNPAID"/>
    <s v="NITIN KADAM"/>
    <n v="40197"/>
    <n v="534"/>
    <n v="0"/>
    <n v="5666"/>
    <s v="-"/>
    <n v="9.4059251642439209E-2"/>
    <n v="1.1397997724228429E-2"/>
    <s v="FLOW"/>
    <s v="-"/>
    <s v="-"/>
    <s v="-"/>
    <m/>
    <m/>
    <m/>
    <m/>
    <s v="-"/>
    <m/>
    <s v="CHIKHALI"/>
    <m/>
    <m/>
    <m/>
    <n v="16508"/>
    <n v="40197"/>
    <n v="88"/>
    <s v="-"/>
    <s v="FLOW"/>
    <m/>
    <m/>
    <m/>
    <m/>
    <s v="NPA"/>
    <s v="MH14LM3157"/>
    <s v="TVS JUPITER 125 DISC"/>
    <d v="2024-03-30T00:00:00"/>
    <n v="36"/>
    <s v="02.08.26"/>
    <s v="-"/>
    <m/>
    <m/>
    <m/>
    <m/>
    <m/>
    <m/>
    <m/>
    <n v="1"/>
    <m/>
    <m/>
    <m/>
    <m/>
    <m/>
    <m/>
    <m/>
    <m/>
    <m/>
    <m/>
    <m/>
    <m/>
    <m/>
    <m/>
    <m/>
    <m/>
    <m/>
    <m/>
    <m/>
    <m/>
    <m/>
    <m/>
    <m/>
    <m/>
    <m/>
    <m/>
    <m/>
    <m/>
    <m/>
    <m/>
    <m/>
    <m/>
    <m/>
    <m/>
    <m/>
    <m/>
    <m/>
    <m/>
    <m/>
    <m/>
    <m/>
    <m/>
    <m/>
    <m/>
    <m/>
    <m/>
    <m/>
    <m/>
    <m/>
    <m/>
    <m/>
    <m/>
    <m/>
    <m/>
    <m/>
    <m/>
    <m/>
    <m/>
    <m/>
    <m/>
    <m/>
    <m/>
    <m/>
    <m/>
    <m/>
    <m/>
    <m/>
    <m/>
    <m/>
    <m/>
    <m/>
    <m/>
    <m/>
    <m/>
    <m/>
    <m/>
    <m/>
    <m/>
    <m/>
    <m/>
    <m/>
    <m/>
    <m/>
    <m/>
    <m/>
    <m/>
    <n v="1"/>
    <n v="1"/>
    <s v="ZBHT0011"/>
    <s v="Aofhjx3kD7"/>
    <s v="Allocated"/>
    <m/>
    <m/>
    <m/>
    <m/>
    <m/>
    <m/>
    <m/>
    <m/>
    <n v="3300"/>
    <n v="14079"/>
    <s v="Allocated"/>
  </r>
  <r>
    <n v="461652917"/>
    <s v="PRATIK TULSIDAS PARMAR"/>
    <m/>
    <m/>
    <m/>
    <m/>
    <m/>
    <m/>
    <n v="4000"/>
    <n v="15854"/>
    <n v="5129"/>
    <n v="19854"/>
    <x v="3"/>
    <x v="0"/>
    <s v="UNPAID"/>
    <s v="ANWAR SHAIKH"/>
    <n v="40184"/>
    <n v="1275"/>
    <n v="0"/>
    <n v="7200"/>
    <s v="-"/>
    <n v="0.11580235261136265"/>
    <n v="1.5392777983911596E-2"/>
    <s v="FLOW"/>
    <s v="-"/>
    <s v="-"/>
    <s v="-"/>
    <m/>
    <m/>
    <m/>
    <m/>
    <s v="-"/>
    <m/>
    <s v="DAPODI"/>
    <m/>
    <m/>
    <m/>
    <n v="24329"/>
    <n v="40184"/>
    <n v="118"/>
    <s v="-"/>
    <s v="FLOW"/>
    <m/>
    <m/>
    <m/>
    <m/>
    <s v="NPA"/>
    <s v="MH14LK9900"/>
    <s v="HONDA SP 160 DOUBLE DISC"/>
    <d v="2024-01-25T00:00:00"/>
    <n v="36"/>
    <s v="02.08.26"/>
    <s v="-"/>
    <m/>
    <m/>
    <m/>
    <m/>
    <m/>
    <m/>
    <m/>
    <n v="1"/>
    <m/>
    <m/>
    <m/>
    <m/>
    <m/>
    <m/>
    <m/>
    <m/>
    <m/>
    <m/>
    <m/>
    <m/>
    <m/>
    <m/>
    <m/>
    <m/>
    <m/>
    <m/>
    <m/>
    <m/>
    <m/>
    <m/>
    <m/>
    <m/>
    <m/>
    <m/>
    <m/>
    <m/>
    <m/>
    <m/>
    <m/>
    <m/>
    <m/>
    <m/>
    <m/>
    <m/>
    <m/>
    <m/>
    <m/>
    <m/>
    <m/>
    <m/>
    <m/>
    <m/>
    <m/>
    <m/>
    <m/>
    <m/>
    <m/>
    <m/>
    <m/>
    <m/>
    <m/>
    <m/>
    <m/>
    <m/>
    <m/>
    <m/>
    <m/>
    <m/>
    <m/>
    <m/>
    <m/>
    <m/>
    <m/>
    <m/>
    <m/>
    <m/>
    <m/>
    <m/>
    <m/>
    <m/>
    <m/>
    <m/>
    <m/>
    <m/>
    <m/>
    <m/>
    <m/>
    <m/>
    <m/>
    <m/>
    <m/>
    <m/>
    <m/>
    <m/>
    <n v="1"/>
    <n v="1"/>
    <s v="ZBHT0009"/>
    <s v="B2-yN623sNg7"/>
    <s v="Allocated"/>
    <m/>
    <m/>
    <m/>
    <m/>
    <m/>
    <m/>
    <m/>
    <m/>
    <n v="5129"/>
    <n v="19854"/>
    <s v="Allocated"/>
  </r>
  <r>
    <n v="463198993"/>
    <s v="SAURABH CHANDRAKANT DESHPANDE"/>
    <m/>
    <m/>
    <m/>
    <m/>
    <m/>
    <m/>
    <n v="3768"/>
    <n v="3653"/>
    <n v="3724"/>
    <n v="7421"/>
    <x v="1"/>
    <x v="0"/>
    <s v="UNPAID"/>
    <s v="AKSHAY KARALE"/>
    <n v="40147"/>
    <n v="71"/>
    <n v="0"/>
    <n v="6635"/>
    <s v="-"/>
    <n v="4.279614880071806E-2"/>
    <n v="3.5169354598787667E-3"/>
    <s v="FLOW"/>
    <s v="-"/>
    <s v="-"/>
    <s v="-"/>
    <m/>
    <m/>
    <m/>
    <m/>
    <s v="-"/>
    <m/>
    <s v="BHOR"/>
    <m/>
    <m/>
    <m/>
    <n v="10359"/>
    <n v="40147"/>
    <n v="27"/>
    <s v="-"/>
    <s v="FLOW"/>
    <m/>
    <m/>
    <m/>
    <m/>
    <s v="REGULAR"/>
    <s v="MH12WW2475"/>
    <s v="ACCESS 125 BT CONNECT ED DISC"/>
    <d v="2024-06-13T00:00:00"/>
    <n v="36"/>
    <s v="02.08.26"/>
    <s v="-"/>
    <m/>
    <m/>
    <m/>
    <m/>
    <m/>
    <m/>
    <m/>
    <m/>
    <m/>
    <m/>
    <m/>
    <m/>
    <m/>
    <m/>
    <m/>
    <m/>
    <m/>
    <m/>
    <m/>
    <m/>
    <m/>
    <m/>
    <m/>
    <m/>
    <m/>
    <m/>
    <m/>
    <m/>
    <m/>
    <m/>
    <m/>
    <m/>
    <m/>
    <m/>
    <m/>
    <m/>
    <m/>
    <m/>
    <m/>
    <m/>
    <m/>
    <m/>
    <m/>
    <m/>
    <m/>
    <m/>
    <m/>
    <m/>
    <m/>
    <m/>
    <m/>
    <m/>
    <m/>
    <m/>
    <m/>
    <m/>
    <m/>
    <m/>
    <m/>
    <m/>
    <m/>
    <m/>
    <m/>
    <m/>
    <m/>
    <m/>
    <m/>
    <m/>
    <m/>
    <m/>
    <m/>
    <m/>
    <m/>
    <m/>
    <m/>
    <m/>
    <m/>
    <m/>
    <m/>
    <m/>
    <m/>
    <m/>
    <m/>
    <m/>
    <m/>
    <m/>
    <m/>
    <m/>
    <m/>
    <m/>
    <m/>
    <m/>
    <m/>
    <m/>
    <n v="0"/>
    <s v=""/>
    <s v="DUWT0011"/>
    <s v="kodMNQnDxv9"/>
    <s v="Allocated"/>
    <m/>
    <m/>
    <m/>
    <m/>
    <m/>
    <m/>
    <m/>
    <m/>
    <n v="3724"/>
    <n v="7421"/>
    <s v="Allocated"/>
  </r>
  <r>
    <n v="460094148"/>
    <s v="AKSHAY SHIVAJI SONAWANE"/>
    <m/>
    <m/>
    <m/>
    <m/>
    <m/>
    <m/>
    <n v="3620"/>
    <n v="10909"/>
    <n v="279"/>
    <n v="14529"/>
    <x v="3"/>
    <x v="0"/>
    <s v="UNPAID"/>
    <s v="SANDEEP KHAIRNAR"/>
    <n v="39740.65"/>
    <n v="230"/>
    <n v="0"/>
    <n v="4476.43"/>
    <s v="-"/>
    <n v="1"/>
    <n v="1.5222949491995232E-2"/>
    <s v="FLOW"/>
    <s v="-"/>
    <s v="-"/>
    <s v="-"/>
    <m/>
    <m/>
    <m/>
    <m/>
    <s v="-"/>
    <m/>
    <s v="KESNAND"/>
    <m/>
    <m/>
    <m/>
    <n v="15615.43"/>
    <n v="39740.65"/>
    <n v="118"/>
    <s v="-"/>
    <s v="FLOW"/>
    <m/>
    <m/>
    <m/>
    <m/>
    <s v="NPA"/>
    <s v="MH17CZ5619"/>
    <s v="BAJAJ PULSAR 125 CARBON SPLIT DISC"/>
    <d v="2023-10-12T00:00:00"/>
    <n v="42"/>
    <s v="02.08.26"/>
    <s v="-"/>
    <m/>
    <m/>
    <m/>
    <m/>
    <m/>
    <m/>
    <m/>
    <m/>
    <m/>
    <m/>
    <m/>
    <m/>
    <m/>
    <m/>
    <m/>
    <m/>
    <m/>
    <m/>
    <m/>
    <m/>
    <m/>
    <m/>
    <m/>
    <m/>
    <m/>
    <m/>
    <m/>
    <m/>
    <m/>
    <m/>
    <m/>
    <m/>
    <m/>
    <m/>
    <m/>
    <m/>
    <m/>
    <m/>
    <m/>
    <m/>
    <m/>
    <m/>
    <m/>
    <m/>
    <m/>
    <m/>
    <m/>
    <m/>
    <m/>
    <m/>
    <m/>
    <m/>
    <m/>
    <m/>
    <m/>
    <m/>
    <m/>
    <m/>
    <m/>
    <m/>
    <m/>
    <m/>
    <m/>
    <m/>
    <m/>
    <m/>
    <m/>
    <m/>
    <m/>
    <m/>
    <m/>
    <m/>
    <m/>
    <m/>
    <m/>
    <m/>
    <m/>
    <m/>
    <m/>
    <m/>
    <m/>
    <m/>
    <m/>
    <m/>
    <m/>
    <m/>
    <m/>
    <m/>
    <m/>
    <m/>
    <m/>
    <m/>
    <m/>
    <m/>
    <n v="0"/>
    <s v=""/>
    <s v="DUWT0021"/>
    <s v="A2iPGm0G5z"/>
    <s v="Allocated"/>
    <m/>
    <m/>
    <m/>
    <m/>
    <m/>
    <m/>
    <m/>
    <m/>
    <n v="279"/>
    <n v="14529"/>
    <s v="Allocated"/>
  </r>
  <r>
    <n v="464864353"/>
    <s v="MADHURI SWAMI BHAGWAT"/>
    <m/>
    <m/>
    <m/>
    <m/>
    <m/>
    <m/>
    <n v="3500"/>
    <n v="7000"/>
    <n v="3573"/>
    <n v="10500"/>
    <x v="0"/>
    <x v="0"/>
    <s v="UNPAID"/>
    <s v="DATTATRAY BACCHE"/>
    <n v="39478"/>
    <n v="73"/>
    <n v="0"/>
    <n v="900"/>
    <s v="-"/>
    <n v="0.11498380737430727"/>
    <n v="1.0585279625050615E-2"/>
    <s v="FLOW"/>
    <s v="-"/>
    <s v="-"/>
    <s v="-"/>
    <m/>
    <m/>
    <m/>
    <m/>
    <s v="-"/>
    <m/>
    <s v="WADA"/>
    <m/>
    <m/>
    <m/>
    <n v="7973"/>
    <n v="39478"/>
    <n v="57"/>
    <s v="-"/>
    <s v="FLOW"/>
    <m/>
    <m/>
    <m/>
    <m/>
    <s v="REGULAR"/>
    <s v="MH14MB3629"/>
    <s v="HONDA ACTIVA 125 DISC BSVI"/>
    <d v="2024-12-05T00:00:00"/>
    <n v="30"/>
    <s v="02.08.26"/>
    <s v="-"/>
    <m/>
    <m/>
    <m/>
    <m/>
    <m/>
    <m/>
    <m/>
    <m/>
    <m/>
    <m/>
    <m/>
    <m/>
    <m/>
    <m/>
    <m/>
    <m/>
    <m/>
    <m/>
    <m/>
    <m/>
    <m/>
    <m/>
    <m/>
    <m/>
    <m/>
    <m/>
    <m/>
    <m/>
    <m/>
    <m/>
    <m/>
    <m/>
    <m/>
    <m/>
    <m/>
    <m/>
    <m/>
    <m/>
    <m/>
    <m/>
    <m/>
    <m/>
    <m/>
    <m/>
    <m/>
    <m/>
    <m/>
    <m/>
    <m/>
    <m/>
    <m/>
    <m/>
    <m/>
    <m/>
    <m/>
    <m/>
    <m/>
    <m/>
    <m/>
    <m/>
    <m/>
    <m/>
    <m/>
    <m/>
    <m/>
    <m/>
    <m/>
    <m/>
    <m/>
    <m/>
    <m/>
    <m/>
    <m/>
    <m/>
    <m/>
    <m/>
    <m/>
    <m/>
    <m/>
    <m/>
    <m/>
    <m/>
    <m/>
    <m/>
    <m/>
    <m/>
    <m/>
    <m/>
    <m/>
    <m/>
    <m/>
    <m/>
    <m/>
    <m/>
    <n v="0"/>
    <s v=""/>
    <s v="ZBHT0016"/>
    <s v="A668ls6PJ1"/>
    <s v="Allocated"/>
    <m/>
    <m/>
    <m/>
    <m/>
    <m/>
    <m/>
    <m/>
    <m/>
    <n v="3573"/>
    <n v="10500"/>
    <s v="Allocated"/>
  </r>
  <r>
    <n v="465940407"/>
    <s v="HITESH BHAGWAN AZADE"/>
    <s v="ONLINE"/>
    <s v="03.08.26"/>
    <n v="4292"/>
    <m/>
    <m/>
    <m/>
    <n v="4254"/>
    <n v="4254"/>
    <n v="4288"/>
    <n v="4216"/>
    <x v="1"/>
    <x v="1"/>
    <s v="PAID"/>
    <s v="TANAJI SURVASE"/>
    <n v="39058"/>
    <n v="34"/>
    <n v="0"/>
    <n v="1798"/>
    <s v="-"/>
    <n v="7.8036078569771974E-2"/>
    <n v="3.4215374795612341E-3"/>
    <s v="STABLE"/>
    <s v="PAID"/>
    <s v="-"/>
    <s v="-"/>
    <m/>
    <m/>
    <m/>
    <m/>
    <s v="-"/>
    <m/>
    <s v="BHUGAON"/>
    <m/>
    <m/>
    <m/>
    <n v="6086"/>
    <n v="39058"/>
    <n v="27"/>
    <s v="-"/>
    <s v="FLOW"/>
    <m/>
    <m/>
    <m/>
    <m/>
    <s v="REGULAR"/>
    <s v="MH19EQ5683"/>
    <s v="SPLENDOR PLUS I3S XTEC"/>
    <d v="2025-04-17T00:00:00"/>
    <n v="24"/>
    <s v="02.08.26"/>
    <s v="-"/>
    <m/>
    <m/>
    <m/>
    <m/>
    <m/>
    <m/>
    <m/>
    <m/>
    <m/>
    <m/>
    <m/>
    <m/>
    <m/>
    <m/>
    <m/>
    <m/>
    <m/>
    <m/>
    <m/>
    <m/>
    <m/>
    <m/>
    <m/>
    <m/>
    <m/>
    <m/>
    <m/>
    <m/>
    <m/>
    <m/>
    <m/>
    <m/>
    <m/>
    <m/>
    <m/>
    <m/>
    <m/>
    <m/>
    <m/>
    <m/>
    <m/>
    <m/>
    <m/>
    <m/>
    <m/>
    <m/>
    <m/>
    <m/>
    <m/>
    <m/>
    <m/>
    <m/>
    <m/>
    <m/>
    <m/>
    <m/>
    <m/>
    <m/>
    <m/>
    <m/>
    <m/>
    <m/>
    <m/>
    <m/>
    <m/>
    <m/>
    <m/>
    <m/>
    <m/>
    <m/>
    <m/>
    <m/>
    <m/>
    <m/>
    <m/>
    <m/>
    <m/>
    <m/>
    <m/>
    <m/>
    <m/>
    <m/>
    <m/>
    <m/>
    <m/>
    <m/>
    <m/>
    <m/>
    <m/>
    <m/>
    <m/>
    <m/>
    <m/>
    <m/>
    <n v="0"/>
    <s v=""/>
    <s v="DUWT0030"/>
    <s v="A2ynyT75mob"/>
    <s v="Allocated"/>
    <m/>
    <m/>
    <m/>
    <m/>
    <m/>
    <m/>
    <m/>
    <m/>
    <n v="4288"/>
    <n v="8508"/>
    <e v="#N/A"/>
  </r>
  <r>
    <n v="463069843"/>
    <s v="DEEPAK"/>
    <m/>
    <m/>
    <m/>
    <m/>
    <m/>
    <m/>
    <n v="3528"/>
    <n v="3396"/>
    <n v="3493"/>
    <n v="6924"/>
    <x v="1"/>
    <x v="0"/>
    <s v="UNPAID"/>
    <s v="VIKRAM GAIKWAD"/>
    <n v="38329"/>
    <n v="97"/>
    <n v="0"/>
    <n v="0"/>
    <s v="-"/>
    <n v="3.6133387584792766E-2"/>
    <n v="3.3576760216627206E-3"/>
    <s v="FLOW"/>
    <s v="-"/>
    <s v="-"/>
    <s v="-"/>
    <m/>
    <m/>
    <m/>
    <m/>
    <s v="-"/>
    <m/>
    <s v="YERWADA"/>
    <m/>
    <m/>
    <m/>
    <n v="3493"/>
    <n v="38329"/>
    <n v="27"/>
    <s v="-"/>
    <s v="FLOW"/>
    <m/>
    <m/>
    <m/>
    <m/>
    <s v="REGULAR"/>
    <s v="MH12WV9538"/>
    <s v="HONDA ACTIVA 125 SMART"/>
    <d v="2024-05-31T00:00:00"/>
    <n v="36"/>
    <s v="02.08.26"/>
    <s v="-"/>
    <m/>
    <m/>
    <m/>
    <m/>
    <m/>
    <m/>
    <m/>
    <m/>
    <m/>
    <m/>
    <n v="1"/>
    <m/>
    <m/>
    <m/>
    <m/>
    <m/>
    <m/>
    <m/>
    <m/>
    <m/>
    <m/>
    <m/>
    <m/>
    <m/>
    <m/>
    <m/>
    <m/>
    <m/>
    <m/>
    <m/>
    <m/>
    <m/>
    <m/>
    <m/>
    <m/>
    <m/>
    <m/>
    <m/>
    <m/>
    <m/>
    <m/>
    <m/>
    <m/>
    <m/>
    <m/>
    <m/>
    <m/>
    <m/>
    <m/>
    <m/>
    <m/>
    <m/>
    <m/>
    <m/>
    <m/>
    <m/>
    <m/>
    <m/>
    <m/>
    <m/>
    <m/>
    <m/>
    <m/>
    <m/>
    <m/>
    <m/>
    <m/>
    <m/>
    <m/>
    <m/>
    <m/>
    <m/>
    <m/>
    <m/>
    <m/>
    <m/>
    <m/>
    <m/>
    <m/>
    <m/>
    <m/>
    <m/>
    <m/>
    <m/>
    <m/>
    <m/>
    <m/>
    <m/>
    <m/>
    <m/>
    <m/>
    <m/>
    <m/>
    <m/>
    <n v="1"/>
    <n v="1"/>
    <s v="ZBHT0012"/>
    <s v="A2OBkZfjsOJm"/>
    <s v="Allocated"/>
    <m/>
    <m/>
    <m/>
    <m/>
    <m/>
    <m/>
    <m/>
    <m/>
    <n v="3493"/>
    <n v="6924"/>
    <s v="Allocated"/>
  </r>
  <r>
    <n v="136615657"/>
    <s v="NIKITA SHIVAJI DHUMAL"/>
    <m/>
    <m/>
    <m/>
    <m/>
    <m/>
    <m/>
    <n v="2461"/>
    <n v="2412"/>
    <n v="2477"/>
    <n v="4873"/>
    <x v="1"/>
    <x v="0"/>
    <s v="UNPAID"/>
    <s v="SUNNY SHINDE"/>
    <n v="38070.720000000001"/>
    <n v="65"/>
    <n v="0"/>
    <n v="1800"/>
    <s v="-"/>
    <n v="4.7098379044742691E-2"/>
    <n v="3.3350503188560978E-3"/>
    <s v="FLOW"/>
    <s v="-"/>
    <s v="-"/>
    <s v="-"/>
    <m/>
    <m/>
    <m/>
    <m/>
    <s v="-"/>
    <m/>
    <s v="BANNER"/>
    <m/>
    <m/>
    <m/>
    <n v="4277"/>
    <n v="38070.720000000001"/>
    <n v="26"/>
    <s v="-"/>
    <s v="FLOW"/>
    <m/>
    <m/>
    <m/>
    <m/>
    <s v="NPA"/>
    <s v="MH12UX9648"/>
    <s v="JUPITER BASIC"/>
    <d v="2022-12-07T00:00:00"/>
    <n v="60"/>
    <s v="02.08.26"/>
    <s v="-"/>
    <m/>
    <m/>
    <m/>
    <m/>
    <m/>
    <m/>
    <m/>
    <m/>
    <m/>
    <m/>
    <m/>
    <m/>
    <m/>
    <m/>
    <m/>
    <m/>
    <m/>
    <m/>
    <m/>
    <m/>
    <m/>
    <m/>
    <m/>
    <m/>
    <m/>
    <m/>
    <m/>
    <m/>
    <m/>
    <m/>
    <m/>
    <m/>
    <m/>
    <m/>
    <m/>
    <m/>
    <m/>
    <m/>
    <m/>
    <m/>
    <m/>
    <m/>
    <m/>
    <m/>
    <m/>
    <m/>
    <m/>
    <m/>
    <m/>
    <m/>
    <m/>
    <m/>
    <m/>
    <m/>
    <m/>
    <m/>
    <m/>
    <m/>
    <m/>
    <m/>
    <m/>
    <m/>
    <m/>
    <m/>
    <m/>
    <m/>
    <m/>
    <m/>
    <m/>
    <m/>
    <m/>
    <m/>
    <m/>
    <m/>
    <m/>
    <m/>
    <m/>
    <m/>
    <m/>
    <m/>
    <m/>
    <m/>
    <m/>
    <m/>
    <m/>
    <m/>
    <m/>
    <m/>
    <m/>
    <m/>
    <m/>
    <m/>
    <m/>
    <m/>
    <n v="0"/>
    <s v=""/>
    <s v="DUWT0023"/>
    <s v="G2bAOLwFkF8m"/>
    <s v="Allocated"/>
    <m/>
    <m/>
    <m/>
    <m/>
    <m/>
    <m/>
    <m/>
    <m/>
    <n v="2477"/>
    <n v="4873"/>
    <s v="Allocated"/>
  </r>
  <r>
    <n v="454877296"/>
    <s v="NEHA LEELADHAR JADHAV"/>
    <m/>
    <m/>
    <m/>
    <m/>
    <m/>
    <m/>
    <n v="5466"/>
    <n v="23341"/>
    <n v="2226"/>
    <n v="28807"/>
    <x v="4"/>
    <x v="0"/>
    <s v="UNPAID"/>
    <s v="SWAPNIL JADHAV"/>
    <n v="37690"/>
    <n v="749"/>
    <n v="0"/>
    <n v="3615"/>
    <s v="-"/>
    <n v="0.88763806787404909"/>
    <n v="2.0066615733631239E-2"/>
    <s v="FLOW"/>
    <s v="-"/>
    <s v="-"/>
    <s v="-"/>
    <m/>
    <m/>
    <m/>
    <m/>
    <s v="-"/>
    <m/>
    <s v="WADDGAON BK"/>
    <m/>
    <m/>
    <m/>
    <n v="27705"/>
    <n v="37690"/>
    <n v="149"/>
    <s v="-"/>
    <s v="FLOW"/>
    <m/>
    <m/>
    <m/>
    <m/>
    <s v="NPA"/>
    <s v="MH12UR6617"/>
    <s v="HUNTER 350 FACTORY SILVER"/>
    <d v="2022-09-30T00:00:00"/>
    <n v="48"/>
    <s v="02.08.26"/>
    <s v="-"/>
    <m/>
    <m/>
    <m/>
    <m/>
    <m/>
    <m/>
    <m/>
    <m/>
    <m/>
    <m/>
    <m/>
    <m/>
    <m/>
    <n v="1"/>
    <m/>
    <m/>
    <m/>
    <m/>
    <m/>
    <m/>
    <m/>
    <m/>
    <m/>
    <m/>
    <m/>
    <m/>
    <m/>
    <m/>
    <m/>
    <m/>
    <m/>
    <m/>
    <m/>
    <m/>
    <m/>
    <m/>
    <m/>
    <m/>
    <m/>
    <m/>
    <m/>
    <m/>
    <m/>
    <m/>
    <m/>
    <m/>
    <m/>
    <m/>
    <m/>
    <m/>
    <m/>
    <m/>
    <m/>
    <m/>
    <m/>
    <m/>
    <m/>
    <m/>
    <m/>
    <m/>
    <m/>
    <m/>
    <m/>
    <m/>
    <m/>
    <m/>
    <m/>
    <m/>
    <m/>
    <m/>
    <m/>
    <m/>
    <m/>
    <m/>
    <m/>
    <m/>
    <m/>
    <m/>
    <m/>
    <m/>
    <m/>
    <m/>
    <m/>
    <m/>
    <m/>
    <m/>
    <m/>
    <m/>
    <m/>
    <m/>
    <m/>
    <m/>
    <m/>
    <m/>
    <n v="1"/>
    <n v="1"/>
    <s v="DUWT0031"/>
    <s v="kP0rNRGqfNz"/>
    <s v="Allocated"/>
    <m/>
    <m/>
    <m/>
    <m/>
    <m/>
    <m/>
    <m/>
    <m/>
    <n v="2226"/>
    <n v="28807"/>
    <s v="Allocated"/>
  </r>
  <r>
    <n v="462307995"/>
    <s v="PRADNYA VIKAS PAWAR"/>
    <m/>
    <m/>
    <m/>
    <m/>
    <m/>
    <m/>
    <n v="3777"/>
    <n v="7382.99"/>
    <n v="3893.99"/>
    <n v="11159.99"/>
    <x v="0"/>
    <x v="0"/>
    <s v="UNPAID"/>
    <s v="AMOL DHUMAL"/>
    <n v="37679"/>
    <n v="288"/>
    <n v="0"/>
    <n v="7200"/>
    <s v="-"/>
    <n v="0.10694174812392856"/>
    <n v="1.0102911773450582E-2"/>
    <s v="FLOW"/>
    <s v="-"/>
    <s v="-"/>
    <s v="-"/>
    <m/>
    <m/>
    <m/>
    <m/>
    <s v="-"/>
    <m/>
    <s v="SHIRUR"/>
    <m/>
    <m/>
    <m/>
    <n v="14870.99"/>
    <n v="37679"/>
    <n v="57"/>
    <s v="-"/>
    <s v="FLOW"/>
    <m/>
    <m/>
    <m/>
    <m/>
    <s v="REGULAR"/>
    <m/>
    <s v="HONDA ACTIVA 125 DRUM ALLOY BSVI"/>
    <d v="2024-03-21T00:00:00"/>
    <n v="36"/>
    <s v="02.08.26"/>
    <s v="-"/>
    <m/>
    <m/>
    <m/>
    <m/>
    <m/>
    <m/>
    <m/>
    <m/>
    <m/>
    <m/>
    <m/>
    <m/>
    <m/>
    <m/>
    <m/>
    <m/>
    <m/>
    <m/>
    <m/>
    <m/>
    <m/>
    <m/>
    <m/>
    <m/>
    <m/>
    <m/>
    <m/>
    <m/>
    <m/>
    <m/>
    <m/>
    <m/>
    <m/>
    <m/>
    <m/>
    <m/>
    <m/>
    <m/>
    <m/>
    <m/>
    <m/>
    <m/>
    <m/>
    <m/>
    <m/>
    <m/>
    <m/>
    <m/>
    <m/>
    <m/>
    <m/>
    <m/>
    <m/>
    <m/>
    <m/>
    <m/>
    <m/>
    <m/>
    <m/>
    <m/>
    <m/>
    <m/>
    <m/>
    <m/>
    <m/>
    <m/>
    <m/>
    <m/>
    <m/>
    <m/>
    <m/>
    <m/>
    <m/>
    <m/>
    <m/>
    <m/>
    <m/>
    <m/>
    <m/>
    <m/>
    <m/>
    <m/>
    <m/>
    <m/>
    <m/>
    <m/>
    <m/>
    <m/>
    <m/>
    <m/>
    <m/>
    <m/>
    <m/>
    <m/>
    <n v="0"/>
    <s v=""/>
    <s v="ZBHT0024"/>
    <s v="k2pMnnV_OMm"/>
    <s v="Allocated"/>
    <m/>
    <m/>
    <m/>
    <m/>
    <m/>
    <m/>
    <m/>
    <m/>
    <n v="3893.99"/>
    <n v="11159.99"/>
    <s v="Allocated"/>
  </r>
  <r>
    <n v="462383949"/>
    <s v="RAVINDRA KHANDU JADHAV"/>
    <m/>
    <m/>
    <m/>
    <m/>
    <m/>
    <m/>
    <n v="3281"/>
    <n v="13049"/>
    <n v="4290"/>
    <n v="16330"/>
    <x v="3"/>
    <x v="0"/>
    <s v="UNPAID"/>
    <s v="ANWAR SHAIKH"/>
    <n v="37539"/>
    <n v="1084"/>
    <n v="0"/>
    <n v="0"/>
    <s v="-"/>
    <n v="0.10817998493624185"/>
    <n v="1.4379591198936328E-2"/>
    <s v="FLOW"/>
    <s v="-"/>
    <s v="-"/>
    <s v="-"/>
    <m/>
    <m/>
    <m/>
    <m/>
    <s v="-"/>
    <m/>
    <s v="BOPODI"/>
    <m/>
    <m/>
    <m/>
    <n v="14133"/>
    <n v="37539"/>
    <n v="118"/>
    <s v="-"/>
    <s v="FLOW"/>
    <m/>
    <m/>
    <m/>
    <m/>
    <s v="NPA"/>
    <s v="MH12WQ4856"/>
    <s v="HONDA ACTIVA 6G H SMART"/>
    <d v="2024-03-29T00:00:00"/>
    <n v="36"/>
    <s v="02.08.26"/>
    <s v="-"/>
    <m/>
    <m/>
    <m/>
    <m/>
    <m/>
    <m/>
    <m/>
    <n v="1"/>
    <m/>
    <m/>
    <m/>
    <m/>
    <m/>
    <m/>
    <m/>
    <m/>
    <m/>
    <m/>
    <m/>
    <m/>
    <m/>
    <m/>
    <m/>
    <m/>
    <m/>
    <m/>
    <m/>
    <m/>
    <m/>
    <m/>
    <m/>
    <m/>
    <m/>
    <m/>
    <m/>
    <m/>
    <m/>
    <m/>
    <m/>
    <m/>
    <m/>
    <m/>
    <m/>
    <m/>
    <m/>
    <m/>
    <m/>
    <m/>
    <m/>
    <m/>
    <m/>
    <m/>
    <m/>
    <m/>
    <m/>
    <m/>
    <m/>
    <m/>
    <m/>
    <m/>
    <m/>
    <m/>
    <m/>
    <m/>
    <m/>
    <m/>
    <m/>
    <m/>
    <m/>
    <m/>
    <m/>
    <m/>
    <m/>
    <m/>
    <m/>
    <m/>
    <m/>
    <m/>
    <m/>
    <m/>
    <m/>
    <m/>
    <m/>
    <m/>
    <m/>
    <m/>
    <m/>
    <m/>
    <m/>
    <m/>
    <m/>
    <m/>
    <m/>
    <m/>
    <n v="1"/>
    <n v="1"/>
    <s v="ZBHT0009"/>
    <s v="k6-taz-q_OI7"/>
    <s v="Allocated"/>
    <m/>
    <m/>
    <m/>
    <m/>
    <m/>
    <m/>
    <m/>
    <m/>
    <n v="4290"/>
    <n v="16330"/>
    <s v="Allocated"/>
  </r>
  <r>
    <n v="464559429"/>
    <s v="MAYUR NABAJI BOTKAR"/>
    <m/>
    <m/>
    <m/>
    <m/>
    <m/>
    <m/>
    <n v="5629"/>
    <n v="16816"/>
    <n v="5954"/>
    <n v="22445"/>
    <x v="2"/>
    <x v="0"/>
    <s v="UNPAID"/>
    <s v="MAHESH SHINDE"/>
    <n v="37199"/>
    <n v="396"/>
    <n v="0"/>
    <n v="2700"/>
    <s v="-"/>
    <n v="0.91082490634411495"/>
    <n v="1.0547904503907588E-2"/>
    <s v="FLOW"/>
    <s v="-"/>
    <s v="-"/>
    <s v="-"/>
    <m/>
    <m/>
    <m/>
    <m/>
    <s v="-"/>
    <m/>
    <s v="NARAYAN GAON"/>
    <m/>
    <m/>
    <m/>
    <n v="19912"/>
    <n v="37199"/>
    <n v="88"/>
    <s v="-"/>
    <s v="FLOW"/>
    <m/>
    <m/>
    <m/>
    <m/>
    <s v="REGULAR"/>
    <s v="MH14LZ7244"/>
    <s v="ACCESS SPL ED DISC CBS BT BSVI"/>
    <d v="2024-11-04T00:00:00"/>
    <n v="24"/>
    <s v="02.08.26"/>
    <s v="-"/>
    <m/>
    <n v="1"/>
    <m/>
    <m/>
    <m/>
    <m/>
    <m/>
    <m/>
    <m/>
    <m/>
    <m/>
    <m/>
    <m/>
    <m/>
    <m/>
    <m/>
    <m/>
    <m/>
    <m/>
    <m/>
    <m/>
    <m/>
    <m/>
    <m/>
    <m/>
    <m/>
    <m/>
    <m/>
    <m/>
    <m/>
    <m/>
    <m/>
    <m/>
    <m/>
    <m/>
    <m/>
    <m/>
    <m/>
    <m/>
    <m/>
    <m/>
    <m/>
    <m/>
    <m/>
    <m/>
    <m/>
    <m/>
    <m/>
    <m/>
    <m/>
    <m/>
    <m/>
    <m/>
    <m/>
    <m/>
    <m/>
    <m/>
    <m/>
    <m/>
    <m/>
    <m/>
    <m/>
    <m/>
    <m/>
    <m/>
    <m/>
    <m/>
    <m/>
    <m/>
    <m/>
    <m/>
    <m/>
    <m/>
    <m/>
    <m/>
    <m/>
    <m/>
    <m/>
    <m/>
    <m/>
    <m/>
    <m/>
    <m/>
    <m/>
    <m/>
    <m/>
    <m/>
    <m/>
    <m/>
    <m/>
    <m/>
    <m/>
    <m/>
    <m/>
    <n v="1"/>
    <n v="1"/>
    <s v="DUWT0015"/>
    <s v="kP8Z7ChM0qz"/>
    <s v="Allocated"/>
    <m/>
    <m/>
    <m/>
    <m/>
    <m/>
    <m/>
    <m/>
    <m/>
    <n v="5954"/>
    <n v="22445"/>
    <s v="Allocated"/>
  </r>
  <r>
    <n v="461328793"/>
    <s v="ASHWINI PRAKASH CHAVAN"/>
    <m/>
    <m/>
    <m/>
    <m/>
    <m/>
    <m/>
    <n v="3477"/>
    <n v="20862"/>
    <n v="4498"/>
    <n v="24339"/>
    <x v="5"/>
    <x v="0"/>
    <s v="UNPAID"/>
    <s v="AMOL DHUMAL"/>
    <n v="37146"/>
    <n v="1021"/>
    <n v="0"/>
    <n v="3150"/>
    <s v="-"/>
    <n v="0.19121777813651775"/>
    <n v="1.7023012261201967E-2"/>
    <s v="FLOW"/>
    <s v="-"/>
    <s v="-"/>
    <s v="-"/>
    <m/>
    <m/>
    <m/>
    <m/>
    <s v="-"/>
    <m/>
    <s v="SHIKRAPUR"/>
    <m/>
    <m/>
    <m/>
    <n v="25033"/>
    <n v="37146"/>
    <n v="177"/>
    <s v="-"/>
    <s v="FLOW"/>
    <m/>
    <m/>
    <m/>
    <m/>
    <s v="NPA"/>
    <s v="MH12WH9851"/>
    <s v="HONDA SHINE DRUM BSVI"/>
    <d v="2024-01-01T00:00:00"/>
    <n v="36"/>
    <s v="02.08.26"/>
    <s v="-"/>
    <m/>
    <m/>
    <m/>
    <m/>
    <m/>
    <m/>
    <m/>
    <n v="1"/>
    <m/>
    <m/>
    <m/>
    <m/>
    <m/>
    <m/>
    <m/>
    <m/>
    <m/>
    <m/>
    <m/>
    <m/>
    <m/>
    <m/>
    <m/>
    <m/>
    <m/>
    <m/>
    <m/>
    <m/>
    <m/>
    <m/>
    <m/>
    <m/>
    <m/>
    <m/>
    <m/>
    <m/>
    <m/>
    <m/>
    <m/>
    <m/>
    <m/>
    <m/>
    <m/>
    <m/>
    <m/>
    <m/>
    <m/>
    <m/>
    <m/>
    <m/>
    <m/>
    <m/>
    <m/>
    <m/>
    <m/>
    <m/>
    <m/>
    <m/>
    <m/>
    <m/>
    <m/>
    <m/>
    <m/>
    <m/>
    <m/>
    <m/>
    <m/>
    <m/>
    <m/>
    <m/>
    <m/>
    <m/>
    <m/>
    <m/>
    <m/>
    <m/>
    <m/>
    <m/>
    <m/>
    <m/>
    <m/>
    <m/>
    <m/>
    <m/>
    <m/>
    <m/>
    <m/>
    <m/>
    <m/>
    <m/>
    <m/>
    <m/>
    <m/>
    <m/>
    <n v="1"/>
    <n v="1"/>
    <s v="ZBHT0024"/>
    <s v="koAxhVjSBqm"/>
    <s v="Allocated"/>
    <m/>
    <m/>
    <m/>
    <m/>
    <m/>
    <m/>
    <m/>
    <m/>
    <n v="4498"/>
    <n v="24339"/>
    <s v="Allocated"/>
  </r>
  <r>
    <n v="462801904"/>
    <s v="BHARATIBAI LIMBRAJ BHONG"/>
    <m/>
    <m/>
    <m/>
    <m/>
    <m/>
    <m/>
    <n v="3303"/>
    <n v="8464"/>
    <n v="2231"/>
    <n v="11767"/>
    <x v="2"/>
    <x v="0"/>
    <s v="UNPAID"/>
    <s v="AMOL DHUMAL"/>
    <n v="37143"/>
    <n v="373"/>
    <n v="0"/>
    <n v="7200"/>
    <s v="-"/>
    <n v="7.6316513798037194E-2"/>
    <n v="1.0532025511133082E-2"/>
    <s v="FLOW"/>
    <s v="-"/>
    <s v="-"/>
    <s v="-"/>
    <m/>
    <m/>
    <m/>
    <m/>
    <s v="-"/>
    <m/>
    <s v="ALEGAON PAGA"/>
    <m/>
    <m/>
    <m/>
    <n v="16037"/>
    <n v="37143"/>
    <n v="88"/>
    <s v="-"/>
    <s v="FLOW"/>
    <m/>
    <m/>
    <m/>
    <m/>
    <s v="NPA"/>
    <s v="MH12YE1688"/>
    <s v="SPLENDOR PLUS I3S XTEC"/>
    <d v="2024-05-04T00:00:00"/>
    <n v="36"/>
    <s v="02.08.26"/>
    <s v="-"/>
    <m/>
    <m/>
    <m/>
    <m/>
    <m/>
    <m/>
    <m/>
    <m/>
    <m/>
    <m/>
    <m/>
    <m/>
    <m/>
    <m/>
    <m/>
    <m/>
    <m/>
    <m/>
    <m/>
    <m/>
    <m/>
    <m/>
    <m/>
    <m/>
    <m/>
    <m/>
    <m/>
    <m/>
    <m/>
    <m/>
    <m/>
    <m/>
    <m/>
    <m/>
    <m/>
    <m/>
    <m/>
    <m/>
    <m/>
    <m/>
    <m/>
    <m/>
    <m/>
    <m/>
    <m/>
    <m/>
    <m/>
    <m/>
    <m/>
    <m/>
    <m/>
    <m/>
    <m/>
    <m/>
    <m/>
    <m/>
    <m/>
    <m/>
    <m/>
    <m/>
    <m/>
    <m/>
    <m/>
    <m/>
    <m/>
    <m/>
    <m/>
    <m/>
    <m/>
    <m/>
    <m/>
    <m/>
    <m/>
    <m/>
    <m/>
    <m/>
    <m/>
    <m/>
    <m/>
    <m/>
    <m/>
    <m/>
    <m/>
    <m/>
    <m/>
    <m/>
    <m/>
    <m/>
    <m/>
    <m/>
    <m/>
    <m/>
    <m/>
    <m/>
    <n v="0"/>
    <s v=""/>
    <s v="ZBHT0024"/>
    <s v="B6fAgKv3sDM7"/>
    <s v="Allocated"/>
    <m/>
    <m/>
    <m/>
    <m/>
    <m/>
    <m/>
    <m/>
    <m/>
    <n v="2231"/>
    <n v="11767"/>
    <s v="Allocated"/>
  </r>
  <r>
    <n v="462856016"/>
    <s v="SANTOSH BABU LABADE"/>
    <m/>
    <m/>
    <m/>
    <m/>
    <m/>
    <m/>
    <n v="3235"/>
    <n v="9174"/>
    <n v="3351"/>
    <n v="12409"/>
    <x v="2"/>
    <x v="0"/>
    <s v="UNPAID"/>
    <s v="SAGAR DONGRE"/>
    <n v="36912"/>
    <n v="647"/>
    <n v="0"/>
    <n v="7200"/>
    <s v="-"/>
    <n v="0.41057584285285254"/>
    <n v="1.0466524665938249E-2"/>
    <s v="FLOW"/>
    <s v="-"/>
    <s v="-"/>
    <s v="-"/>
    <m/>
    <m/>
    <m/>
    <m/>
    <s v="-"/>
    <m/>
    <s v="AMBEGAON"/>
    <m/>
    <m/>
    <m/>
    <n v="17021"/>
    <n v="36912"/>
    <n v="88"/>
    <s v="-"/>
    <s v="FLOW"/>
    <m/>
    <m/>
    <m/>
    <m/>
    <s v="NPA"/>
    <s v="MH14LQ3190"/>
    <s v="SPLENDOR PLUS DRS CAST FI BLACK"/>
    <d v="2024-05-10T00:00:00"/>
    <n v="36"/>
    <s v="03.08.26"/>
    <s v="-"/>
    <m/>
    <m/>
    <m/>
    <m/>
    <m/>
    <m/>
    <m/>
    <m/>
    <m/>
    <m/>
    <n v="1"/>
    <m/>
    <m/>
    <m/>
    <m/>
    <m/>
    <m/>
    <m/>
    <m/>
    <m/>
    <m/>
    <m/>
    <m/>
    <m/>
    <m/>
    <m/>
    <m/>
    <m/>
    <m/>
    <m/>
    <m/>
    <m/>
    <m/>
    <m/>
    <m/>
    <m/>
    <m/>
    <m/>
    <m/>
    <m/>
    <m/>
    <m/>
    <m/>
    <m/>
    <m/>
    <m/>
    <m/>
    <m/>
    <m/>
    <m/>
    <m/>
    <m/>
    <m/>
    <m/>
    <m/>
    <m/>
    <m/>
    <m/>
    <m/>
    <m/>
    <m/>
    <m/>
    <m/>
    <m/>
    <m/>
    <m/>
    <m/>
    <m/>
    <m/>
    <m/>
    <m/>
    <m/>
    <m/>
    <m/>
    <m/>
    <m/>
    <m/>
    <m/>
    <m/>
    <m/>
    <m/>
    <m/>
    <m/>
    <m/>
    <m/>
    <m/>
    <m/>
    <m/>
    <m/>
    <m/>
    <m/>
    <m/>
    <m/>
    <m/>
    <n v="1"/>
    <n v="1"/>
    <s v="DUWT0029"/>
    <s v="A2Y1YA3pNIc"/>
    <s v="Allocated"/>
    <m/>
    <m/>
    <m/>
    <m/>
    <m/>
    <m/>
    <m/>
    <m/>
    <n v="3351"/>
    <n v="12409"/>
    <s v="Allocated"/>
  </r>
  <r>
    <n v="465527769"/>
    <s v="SAHIL ARVIND KHANDARE"/>
    <m/>
    <m/>
    <m/>
    <m/>
    <m/>
    <m/>
    <n v="4912"/>
    <n v="4796"/>
    <n v="4907"/>
    <n v="9708"/>
    <x v="1"/>
    <x v="0"/>
    <s v="UNPAID"/>
    <s v="AMIT GADE"/>
    <n v="36355"/>
    <n v="111"/>
    <n v="0"/>
    <n v="4837"/>
    <s v="-"/>
    <n v="8.1307380634704357E-2"/>
    <n v="3.1847507570650999E-3"/>
    <s v="FLOW"/>
    <s v="-"/>
    <s v="-"/>
    <s v="-"/>
    <m/>
    <m/>
    <m/>
    <m/>
    <s v="-"/>
    <m/>
    <s v="MEDANKAR WADI"/>
    <m/>
    <m/>
    <m/>
    <n v="9744"/>
    <n v="36355"/>
    <n v="27"/>
    <s v="-"/>
    <s v="FLOW"/>
    <m/>
    <m/>
    <m/>
    <m/>
    <s v="REGULAR"/>
    <s v="MH38AH9206"/>
    <s v="HONDA ACTIVA DLX 2B"/>
    <d v="2025-02-18T00:00:00"/>
    <n v="24"/>
    <s v="02.08.26"/>
    <s v="-"/>
    <m/>
    <m/>
    <m/>
    <m/>
    <m/>
    <m/>
    <m/>
    <n v="1"/>
    <m/>
    <m/>
    <m/>
    <m/>
    <m/>
    <m/>
    <m/>
    <m/>
    <m/>
    <m/>
    <m/>
    <m/>
    <m/>
    <m/>
    <m/>
    <m/>
    <m/>
    <m/>
    <m/>
    <m/>
    <m/>
    <m/>
    <m/>
    <m/>
    <m/>
    <m/>
    <m/>
    <m/>
    <m/>
    <m/>
    <m/>
    <m/>
    <m/>
    <m/>
    <m/>
    <m/>
    <m/>
    <m/>
    <m/>
    <m/>
    <m/>
    <m/>
    <m/>
    <m/>
    <m/>
    <m/>
    <m/>
    <m/>
    <m/>
    <m/>
    <m/>
    <m/>
    <m/>
    <m/>
    <m/>
    <m/>
    <m/>
    <m/>
    <m/>
    <m/>
    <m/>
    <m/>
    <m/>
    <m/>
    <m/>
    <m/>
    <m/>
    <m/>
    <m/>
    <m/>
    <m/>
    <m/>
    <m/>
    <m/>
    <m/>
    <m/>
    <m/>
    <m/>
    <m/>
    <m/>
    <m/>
    <m/>
    <m/>
    <m/>
    <m/>
    <m/>
    <n v="1"/>
    <n v="1"/>
    <s v="DUWT0017"/>
    <s v="ko8OlqNYkZc"/>
    <s v="Allocated"/>
    <m/>
    <m/>
    <m/>
    <m/>
    <m/>
    <m/>
    <m/>
    <m/>
    <n v="4907"/>
    <n v="9708"/>
    <s v="Allocated"/>
  </r>
  <r>
    <n v="462231251"/>
    <s v="VIJAYKUMAR NIVRUTIRAO SARWADE"/>
    <m/>
    <m/>
    <m/>
    <m/>
    <m/>
    <m/>
    <n v="3118"/>
    <n v="15589"/>
    <n v="3642"/>
    <n v="18707"/>
    <x v="4"/>
    <x v="0"/>
    <s v="UNPAID"/>
    <s v="SUNNY SHINDE"/>
    <n v="36173"/>
    <n v="525"/>
    <n v="0"/>
    <n v="4063"/>
    <s v="-"/>
    <n v="0.20942817591434129"/>
    <n v="1.9258946429627031E-2"/>
    <s v="FLOW"/>
    <s v="-"/>
    <s v="-"/>
    <s v="-"/>
    <m/>
    <m/>
    <m/>
    <m/>
    <s v="-"/>
    <m/>
    <s v="BANNER"/>
    <m/>
    <m/>
    <m/>
    <n v="20177"/>
    <n v="36173"/>
    <n v="149"/>
    <s v="-"/>
    <s v="FLOW"/>
    <m/>
    <m/>
    <m/>
    <m/>
    <s v="NPA"/>
    <s v="MH14LM0589"/>
    <s v="SPLENDOR PLUS BS6 I3S DRS CAST FI"/>
    <d v="2024-03-14T00:00:00"/>
    <n v="36"/>
    <s v="02.08.26"/>
    <s v="-"/>
    <m/>
    <m/>
    <m/>
    <m/>
    <m/>
    <m/>
    <m/>
    <m/>
    <m/>
    <m/>
    <m/>
    <m/>
    <m/>
    <m/>
    <m/>
    <m/>
    <m/>
    <m/>
    <m/>
    <m/>
    <m/>
    <m/>
    <m/>
    <m/>
    <m/>
    <m/>
    <m/>
    <m/>
    <m/>
    <m/>
    <m/>
    <m/>
    <m/>
    <m/>
    <m/>
    <m/>
    <m/>
    <m/>
    <m/>
    <m/>
    <m/>
    <m/>
    <m/>
    <m/>
    <m/>
    <m/>
    <m/>
    <m/>
    <m/>
    <m/>
    <m/>
    <m/>
    <m/>
    <m/>
    <m/>
    <m/>
    <m/>
    <m/>
    <m/>
    <m/>
    <m/>
    <m/>
    <m/>
    <m/>
    <m/>
    <m/>
    <m/>
    <m/>
    <m/>
    <m/>
    <m/>
    <m/>
    <m/>
    <m/>
    <m/>
    <m/>
    <m/>
    <m/>
    <m/>
    <m/>
    <m/>
    <m/>
    <m/>
    <m/>
    <m/>
    <m/>
    <m/>
    <m/>
    <m/>
    <m/>
    <m/>
    <m/>
    <m/>
    <m/>
    <n v="0"/>
    <s v=""/>
    <s v="DUWT0023"/>
    <s v="A6HBa2BYbz"/>
    <s v="Allocated"/>
    <m/>
    <m/>
    <m/>
    <m/>
    <m/>
    <m/>
    <m/>
    <m/>
    <n v="3642"/>
    <n v="18707"/>
    <s v="Allocated"/>
  </r>
  <r>
    <n v="462702660"/>
    <s v="SHAMRAO BHIKAJI ZENDE"/>
    <m/>
    <m/>
    <m/>
    <m/>
    <m/>
    <m/>
    <n v="3151"/>
    <n v="9385"/>
    <n v="3465"/>
    <n v="12536"/>
    <x v="2"/>
    <x v="0"/>
    <s v="UNPAID"/>
    <s v="AMOL DHUMAL"/>
    <n v="36146"/>
    <n v="382"/>
    <n v="0"/>
    <n v="0"/>
    <s v="-"/>
    <n v="7.4268010331525525E-2"/>
    <n v="1.0249322729058407E-2"/>
    <s v="FLOW"/>
    <s v="-"/>
    <s v="-"/>
    <s v="-"/>
    <m/>
    <m/>
    <m/>
    <m/>
    <s v="-"/>
    <m/>
    <s v="AMBALE"/>
    <m/>
    <m/>
    <m/>
    <n v="9767"/>
    <n v="36146"/>
    <n v="88"/>
    <s v="-"/>
    <s v="FLOW"/>
    <m/>
    <m/>
    <m/>
    <m/>
    <s v="REGULAR"/>
    <s v="MH12XL2984"/>
    <s v="SPLENDOR PLUS I3S XTEC"/>
    <d v="2024-04-26T00:00:00"/>
    <n v="36"/>
    <s v="02.08.26"/>
    <s v="-"/>
    <m/>
    <m/>
    <m/>
    <m/>
    <m/>
    <m/>
    <m/>
    <m/>
    <m/>
    <m/>
    <m/>
    <m/>
    <m/>
    <m/>
    <m/>
    <m/>
    <m/>
    <m/>
    <m/>
    <m/>
    <m/>
    <m/>
    <m/>
    <m/>
    <m/>
    <m/>
    <m/>
    <m/>
    <m/>
    <m/>
    <m/>
    <m/>
    <m/>
    <m/>
    <m/>
    <m/>
    <m/>
    <m/>
    <m/>
    <m/>
    <m/>
    <m/>
    <m/>
    <m/>
    <m/>
    <m/>
    <m/>
    <m/>
    <m/>
    <m/>
    <m/>
    <m/>
    <m/>
    <m/>
    <m/>
    <m/>
    <m/>
    <m/>
    <m/>
    <m/>
    <m/>
    <m/>
    <m/>
    <m/>
    <m/>
    <m/>
    <m/>
    <m/>
    <m/>
    <m/>
    <m/>
    <m/>
    <m/>
    <m/>
    <m/>
    <m/>
    <m/>
    <m/>
    <m/>
    <m/>
    <m/>
    <m/>
    <m/>
    <m/>
    <m/>
    <m/>
    <m/>
    <m/>
    <m/>
    <m/>
    <m/>
    <m/>
    <m/>
    <m/>
    <n v="0"/>
    <s v=""/>
    <s v="ZBHT0024"/>
    <s v="BPg7sTLkEc"/>
    <s v="Allocated"/>
    <m/>
    <m/>
    <m/>
    <m/>
    <m/>
    <m/>
    <m/>
    <m/>
    <n v="3465"/>
    <n v="12536"/>
    <s v="Allocated"/>
  </r>
  <r>
    <n v="460723500"/>
    <s v="ARJUN ROHIDAS BHISE"/>
    <m/>
    <m/>
    <m/>
    <m/>
    <m/>
    <m/>
    <n v="2431"/>
    <n v="2243"/>
    <n v="2292"/>
    <n v="4674"/>
    <x v="1"/>
    <x v="0"/>
    <s v="UNPAID"/>
    <s v="TANAJI SURVASE"/>
    <n v="36102.080000000002"/>
    <n v="49"/>
    <n v="0"/>
    <n v="6786"/>
    <s v="-"/>
    <n v="7.2130287045219774E-2"/>
    <n v="3.1625945980367155E-3"/>
    <s v="FLOW"/>
    <s v="-"/>
    <s v="-"/>
    <s v="-"/>
    <m/>
    <m/>
    <m/>
    <m/>
    <s v="-"/>
    <m/>
    <s v="HINJEWADI"/>
    <m/>
    <m/>
    <m/>
    <n v="9078"/>
    <n v="36102.080000000002"/>
    <n v="27"/>
    <s v="-"/>
    <s v="FLOW"/>
    <m/>
    <m/>
    <m/>
    <m/>
    <s v="REGULAR"/>
    <s v="MH14LF4565"/>
    <s v="SPLENDOR PLUS I3S BS6 FI DRUM SELF"/>
    <d v="2023-11-16T00:00:00"/>
    <n v="48"/>
    <s v="02.08.26"/>
    <s v="-"/>
    <m/>
    <m/>
    <m/>
    <m/>
    <m/>
    <m/>
    <m/>
    <m/>
    <m/>
    <m/>
    <n v="1"/>
    <m/>
    <m/>
    <m/>
    <m/>
    <m/>
    <m/>
    <m/>
    <m/>
    <m/>
    <m/>
    <m/>
    <m/>
    <m/>
    <m/>
    <m/>
    <m/>
    <m/>
    <m/>
    <m/>
    <m/>
    <m/>
    <m/>
    <m/>
    <m/>
    <m/>
    <m/>
    <m/>
    <m/>
    <m/>
    <m/>
    <m/>
    <m/>
    <m/>
    <m/>
    <m/>
    <m/>
    <m/>
    <m/>
    <m/>
    <m/>
    <m/>
    <m/>
    <m/>
    <m/>
    <m/>
    <m/>
    <m/>
    <m/>
    <m/>
    <m/>
    <m/>
    <m/>
    <m/>
    <m/>
    <m/>
    <m/>
    <m/>
    <m/>
    <m/>
    <m/>
    <m/>
    <m/>
    <m/>
    <m/>
    <m/>
    <m/>
    <m/>
    <m/>
    <m/>
    <m/>
    <m/>
    <m/>
    <m/>
    <m/>
    <m/>
    <m/>
    <m/>
    <m/>
    <m/>
    <m/>
    <m/>
    <m/>
    <m/>
    <n v="1"/>
    <n v="1"/>
    <s v="DUWT0030"/>
    <s v="G2hG_M-LpNMm"/>
    <s v="Allocated"/>
    <m/>
    <m/>
    <m/>
    <m/>
    <m/>
    <m/>
    <m/>
    <m/>
    <n v="2292"/>
    <n v="4674"/>
    <s v="Allocated"/>
  </r>
  <r>
    <n v="458417053"/>
    <s v="PRASHANT GHONGANE"/>
    <m/>
    <m/>
    <m/>
    <m/>
    <m/>
    <m/>
    <n v="2686"/>
    <n v="10490.09"/>
    <n v="2990.09"/>
    <n v="13176.09"/>
    <x v="3"/>
    <x v="0"/>
    <s v="UNPAID"/>
    <s v="ANWAR SHAIKH"/>
    <n v="35448"/>
    <n v="558"/>
    <n v="0"/>
    <n v="7200"/>
    <s v="-"/>
    <n v="0.10215413585923709"/>
    <n v="1.3578618205596712E-2"/>
    <s v="FLOW"/>
    <s v="-"/>
    <s v="-"/>
    <s v="-"/>
    <m/>
    <m/>
    <m/>
    <m/>
    <s v="-"/>
    <m/>
    <s v="ALANDI DEVACHI "/>
    <m/>
    <m/>
    <m/>
    <n v="18248.09"/>
    <n v="35448"/>
    <n v="118"/>
    <s v="-"/>
    <s v="FLOW"/>
    <m/>
    <m/>
    <m/>
    <m/>
    <s v="NPA"/>
    <s v="MH14KX3901"/>
    <s v="SPLENDOR PLUS BS6 I3S DRS CAST FI"/>
    <d v="2023-06-05T00:00:00"/>
    <n v="48"/>
    <s v="02.08.26"/>
    <s v="-"/>
    <m/>
    <m/>
    <m/>
    <m/>
    <m/>
    <m/>
    <m/>
    <m/>
    <m/>
    <m/>
    <n v="1"/>
    <m/>
    <m/>
    <m/>
    <m/>
    <m/>
    <m/>
    <m/>
    <m/>
    <m/>
    <m/>
    <m/>
    <m/>
    <m/>
    <m/>
    <m/>
    <m/>
    <m/>
    <m/>
    <m/>
    <m/>
    <m/>
    <m/>
    <m/>
    <m/>
    <m/>
    <m/>
    <m/>
    <m/>
    <m/>
    <m/>
    <m/>
    <m/>
    <m/>
    <m/>
    <m/>
    <m/>
    <m/>
    <m/>
    <m/>
    <m/>
    <m/>
    <m/>
    <m/>
    <m/>
    <m/>
    <m/>
    <m/>
    <m/>
    <m/>
    <m/>
    <m/>
    <m/>
    <m/>
    <m/>
    <m/>
    <m/>
    <m/>
    <m/>
    <m/>
    <m/>
    <m/>
    <m/>
    <m/>
    <m/>
    <m/>
    <m/>
    <m/>
    <m/>
    <m/>
    <m/>
    <m/>
    <m/>
    <m/>
    <m/>
    <m/>
    <m/>
    <m/>
    <m/>
    <m/>
    <m/>
    <m/>
    <m/>
    <m/>
    <n v="1"/>
    <n v="1"/>
    <s v="ZBHT0009"/>
    <s v="A6tvfGz7sNJm"/>
    <s v="Allocated"/>
    <m/>
    <m/>
    <m/>
    <m/>
    <m/>
    <m/>
    <m/>
    <m/>
    <n v="2990.09"/>
    <n v="13176.09"/>
    <s v="Allocated"/>
  </r>
  <r>
    <n v="461265756"/>
    <s v="RAHILA RAFIK SHAIKH"/>
    <m/>
    <m/>
    <m/>
    <m/>
    <m/>
    <m/>
    <n v="3909"/>
    <n v="15636"/>
    <n v="4339"/>
    <n v="19545"/>
    <x v="3"/>
    <x v="0"/>
    <s v="UNPAID"/>
    <s v="SWAPNIL JADHAV"/>
    <n v="35419"/>
    <n v="430"/>
    <n v="0"/>
    <n v="1800"/>
    <s v="-"/>
    <n v="0.14442292401476076"/>
    <n v="1.3567509541413619E-2"/>
    <s v="FLOW"/>
    <s v="-"/>
    <s v="-"/>
    <s v="-"/>
    <m/>
    <m/>
    <m/>
    <m/>
    <s v="-"/>
    <m/>
    <s v="NAHRE"/>
    <m/>
    <m/>
    <m/>
    <n v="17866"/>
    <n v="35419"/>
    <n v="118"/>
    <s v="-"/>
    <s v="FLOW"/>
    <m/>
    <m/>
    <m/>
    <m/>
    <s v="NPA"/>
    <s v="MH12WG5912"/>
    <s v="ACCESS SPL ED DISC CBS BT BSVI"/>
    <d v="2023-12-27T00:00:00"/>
    <n v="36"/>
    <s v="02.08.26"/>
    <s v="-"/>
    <m/>
    <m/>
    <m/>
    <m/>
    <m/>
    <m/>
    <m/>
    <m/>
    <m/>
    <m/>
    <m/>
    <m/>
    <m/>
    <n v="1"/>
    <m/>
    <m/>
    <m/>
    <m/>
    <m/>
    <m/>
    <m/>
    <m/>
    <m/>
    <m/>
    <m/>
    <m/>
    <m/>
    <m/>
    <m/>
    <m/>
    <m/>
    <m/>
    <m/>
    <m/>
    <m/>
    <m/>
    <m/>
    <m/>
    <m/>
    <m/>
    <m/>
    <m/>
    <m/>
    <m/>
    <m/>
    <m/>
    <m/>
    <m/>
    <m/>
    <m/>
    <m/>
    <m/>
    <m/>
    <m/>
    <m/>
    <m/>
    <m/>
    <m/>
    <m/>
    <m/>
    <m/>
    <m/>
    <m/>
    <m/>
    <m/>
    <m/>
    <m/>
    <m/>
    <m/>
    <m/>
    <m/>
    <m/>
    <m/>
    <m/>
    <m/>
    <m/>
    <m/>
    <m/>
    <m/>
    <m/>
    <m/>
    <m/>
    <m/>
    <m/>
    <m/>
    <m/>
    <m/>
    <m/>
    <m/>
    <m/>
    <m/>
    <m/>
    <m/>
    <m/>
    <n v="1"/>
    <n v="1"/>
    <s v="DUWT0031"/>
    <s v="APEWF1ga57"/>
    <s v="Allocated"/>
    <m/>
    <m/>
    <m/>
    <m/>
    <m/>
    <m/>
    <m/>
    <m/>
    <n v="4339"/>
    <n v="19545"/>
    <s v="Allocated"/>
  </r>
  <r>
    <n v="460545508"/>
    <s v="JYOTSNA RAJENDRA AMALE"/>
    <m/>
    <m/>
    <m/>
    <m/>
    <m/>
    <m/>
    <n v="2380"/>
    <n v="2441"/>
    <n v="199"/>
    <n v="4821"/>
    <x v="0"/>
    <x v="0"/>
    <s v="UNPAID"/>
    <s v="HARIDAS DIVATE"/>
    <n v="35412.9"/>
    <n v="138"/>
    <n v="0"/>
    <n v="6846"/>
    <s v="-"/>
    <n v="7.1673621535250753E-2"/>
    <n v="9.4952998843395031E-3"/>
    <s v="FLOW"/>
    <s v="-"/>
    <s v="-"/>
    <s v="-"/>
    <m/>
    <m/>
    <m/>
    <m/>
    <s v="-"/>
    <m/>
    <s v="JUNNAR"/>
    <m/>
    <m/>
    <m/>
    <n v="9425"/>
    <n v="35412.9"/>
    <n v="57"/>
    <s v="-"/>
    <s v="FLOW"/>
    <m/>
    <m/>
    <m/>
    <m/>
    <s v="NPA"/>
    <s v="MH14LG1669"/>
    <s v="HONDA SHINE 100 OBD2"/>
    <d v="2023-11-08T00:00:00"/>
    <n v="48"/>
    <s v="02.08.26"/>
    <s v="-"/>
    <m/>
    <m/>
    <m/>
    <m/>
    <m/>
    <m/>
    <m/>
    <m/>
    <m/>
    <m/>
    <n v="1"/>
    <m/>
    <m/>
    <m/>
    <m/>
    <m/>
    <m/>
    <m/>
    <m/>
    <m/>
    <m/>
    <m/>
    <m/>
    <m/>
    <m/>
    <m/>
    <m/>
    <m/>
    <m/>
    <m/>
    <m/>
    <m/>
    <m/>
    <m/>
    <m/>
    <m/>
    <m/>
    <m/>
    <m/>
    <m/>
    <m/>
    <m/>
    <m/>
    <m/>
    <m/>
    <m/>
    <m/>
    <m/>
    <m/>
    <m/>
    <m/>
    <m/>
    <m/>
    <m/>
    <m/>
    <m/>
    <m/>
    <m/>
    <m/>
    <m/>
    <m/>
    <m/>
    <m/>
    <m/>
    <m/>
    <m/>
    <m/>
    <m/>
    <m/>
    <m/>
    <m/>
    <m/>
    <m/>
    <m/>
    <m/>
    <m/>
    <m/>
    <m/>
    <m/>
    <m/>
    <m/>
    <m/>
    <m/>
    <m/>
    <m/>
    <m/>
    <m/>
    <m/>
    <m/>
    <m/>
    <m/>
    <m/>
    <m/>
    <m/>
    <n v="1"/>
    <n v="1"/>
    <s v="ZBHT0021"/>
    <s v="B6-8azk7sDgc"/>
    <s v="Allocated"/>
    <m/>
    <m/>
    <m/>
    <m/>
    <m/>
    <m/>
    <m/>
    <m/>
    <n v="199"/>
    <n v="4821"/>
    <s v="Allocated"/>
  </r>
  <r>
    <n v="462194461"/>
    <s v="MAHMEDRAFEEK HAJINMLANG MOMIN"/>
    <m/>
    <m/>
    <m/>
    <m/>
    <m/>
    <m/>
    <n v="3869"/>
    <n v="7693"/>
    <n v="4067"/>
    <n v="11562"/>
    <x v="0"/>
    <x v="0"/>
    <s v="UNPAID"/>
    <s v="SANDEEP KHAIRNAR"/>
    <n v="35366"/>
    <n v="243"/>
    <n v="0"/>
    <n v="7200"/>
    <s v="-"/>
    <n v="1"/>
    <n v="9.4827245356791136E-3"/>
    <s v="FLOW"/>
    <s v="-"/>
    <s v="-"/>
    <s v="-"/>
    <m/>
    <m/>
    <m/>
    <m/>
    <s v="-"/>
    <m/>
    <s v="LOHEGAON"/>
    <m/>
    <m/>
    <m/>
    <n v="15136"/>
    <n v="35366"/>
    <n v="57"/>
    <s v="-"/>
    <s v="FLOW"/>
    <m/>
    <m/>
    <m/>
    <m/>
    <s v="NPA"/>
    <s v="MH12WN9421"/>
    <s v="HONDA SHINE DISC BSVI"/>
    <d v="2024-03-11T00:00:00"/>
    <n v="36"/>
    <s v="02.08.26"/>
    <s v="-"/>
    <m/>
    <m/>
    <m/>
    <m/>
    <m/>
    <m/>
    <m/>
    <m/>
    <m/>
    <m/>
    <n v="1"/>
    <m/>
    <m/>
    <m/>
    <m/>
    <m/>
    <m/>
    <m/>
    <m/>
    <m/>
    <m/>
    <m/>
    <m/>
    <m/>
    <m/>
    <m/>
    <m/>
    <m/>
    <m/>
    <m/>
    <m/>
    <m/>
    <m/>
    <m/>
    <m/>
    <m/>
    <m/>
    <m/>
    <m/>
    <m/>
    <m/>
    <m/>
    <m/>
    <m/>
    <m/>
    <m/>
    <m/>
    <m/>
    <m/>
    <m/>
    <m/>
    <m/>
    <m/>
    <m/>
    <m/>
    <m/>
    <m/>
    <m/>
    <m/>
    <m/>
    <m/>
    <m/>
    <m/>
    <m/>
    <m/>
    <m/>
    <m/>
    <m/>
    <m/>
    <m/>
    <m/>
    <m/>
    <m/>
    <m/>
    <m/>
    <m/>
    <m/>
    <m/>
    <m/>
    <m/>
    <m/>
    <m/>
    <m/>
    <m/>
    <m/>
    <m/>
    <m/>
    <m/>
    <m/>
    <m/>
    <m/>
    <m/>
    <m/>
    <m/>
    <n v="1"/>
    <n v="1"/>
    <s v="DUWT0021"/>
    <s v="k6Uvrqow_EIz"/>
    <s v="Allocated"/>
    <m/>
    <m/>
    <m/>
    <m/>
    <m/>
    <m/>
    <m/>
    <m/>
    <n v="4067"/>
    <n v="11562"/>
    <s v="Allocated"/>
  </r>
  <r>
    <n v="462516053"/>
    <s v="SACHIN ARJUN LONDHE"/>
    <s v="ONLINE"/>
    <s v="03.08.26"/>
    <n v="3365"/>
    <m/>
    <m/>
    <m/>
    <n v="3305"/>
    <n v="9899"/>
    <n v="3848"/>
    <n v="9839"/>
    <x v="2"/>
    <x v="1"/>
    <s v="PAID"/>
    <s v="TANAJI SURVASE"/>
    <n v="35083"/>
    <n v="559"/>
    <n v="0"/>
    <n v="4950"/>
    <s v="-"/>
    <n v="0.15840242867770701"/>
    <n v="9.9479054197852065E-3"/>
    <s v="STABLE"/>
    <s v="PAID"/>
    <s v="-"/>
    <s v="-"/>
    <m/>
    <m/>
    <m/>
    <m/>
    <s v="-"/>
    <m/>
    <s v="WAKAD"/>
    <m/>
    <m/>
    <m/>
    <n v="15408"/>
    <n v="35083"/>
    <n v="88"/>
    <s v="-"/>
    <s v="FLOW"/>
    <m/>
    <m/>
    <m/>
    <m/>
    <s v="REGULAR"/>
    <s v="MH14LM6573"/>
    <s v="SPLENDOR PLUS I3S BS6 FI DRUM SELF"/>
    <d v="2024-04-10T00:00:00"/>
    <n v="36"/>
    <s v="02.08.26"/>
    <s v="-"/>
    <m/>
    <n v="1"/>
    <m/>
    <m/>
    <m/>
    <m/>
    <m/>
    <m/>
    <m/>
    <m/>
    <m/>
    <m/>
    <m/>
    <m/>
    <m/>
    <m/>
    <m/>
    <m/>
    <m/>
    <m/>
    <m/>
    <m/>
    <m/>
    <m/>
    <m/>
    <m/>
    <m/>
    <m/>
    <m/>
    <m/>
    <m/>
    <m/>
    <m/>
    <m/>
    <m/>
    <m/>
    <m/>
    <m/>
    <m/>
    <m/>
    <m/>
    <m/>
    <m/>
    <m/>
    <m/>
    <m/>
    <m/>
    <m/>
    <m/>
    <m/>
    <m/>
    <m/>
    <m/>
    <m/>
    <m/>
    <m/>
    <m/>
    <m/>
    <m/>
    <m/>
    <m/>
    <m/>
    <m/>
    <m/>
    <m/>
    <m/>
    <m/>
    <m/>
    <m/>
    <m/>
    <m/>
    <m/>
    <m/>
    <m/>
    <m/>
    <m/>
    <m/>
    <m/>
    <m/>
    <m/>
    <m/>
    <m/>
    <m/>
    <m/>
    <m/>
    <m/>
    <m/>
    <m/>
    <m/>
    <m/>
    <m/>
    <m/>
    <m/>
    <m/>
    <n v="1"/>
    <n v="1"/>
    <s v="DUWT0030"/>
    <s v="A67XMq0GZ7"/>
    <s v="Allocated"/>
    <m/>
    <m/>
    <m/>
    <m/>
    <m/>
    <m/>
    <m/>
    <m/>
    <n v="3848"/>
    <n v="13204"/>
    <s v="Allocated"/>
  </r>
  <r>
    <n v="468204752"/>
    <s v="SIRAJ AHMAD"/>
    <m/>
    <m/>
    <m/>
    <m/>
    <m/>
    <m/>
    <n v="3500"/>
    <n v="3500"/>
    <n v="3500"/>
    <n v="7000"/>
    <x v="1"/>
    <x v="0"/>
    <s v="UNPAID"/>
    <s v="VIKRAM GAIKWAD"/>
    <n v="34789"/>
    <n v="0"/>
    <n v="0"/>
    <n v="450"/>
    <s v="-"/>
    <n v="3.2796170541557451E-2"/>
    <n v="3.0475668845423671E-3"/>
    <s v="FLOW"/>
    <s v="-"/>
    <s v="-"/>
    <s v="-"/>
    <m/>
    <m/>
    <m/>
    <m/>
    <s v="-"/>
    <m/>
    <s v="CHANDAN NAGAR"/>
    <m/>
    <m/>
    <m/>
    <n v="3950"/>
    <n v="34789"/>
    <n v="22"/>
    <s v="-"/>
    <s v="FLOW"/>
    <m/>
    <m/>
    <m/>
    <m/>
    <s v="REGULAR"/>
    <s v="MH12XL5489"/>
    <s v="HONDA ACTIVA 125 DISC BSVI"/>
    <d v="2026-05-12T00:00:00"/>
    <n v="12"/>
    <s v="02.08.26"/>
    <s v="-"/>
    <m/>
    <m/>
    <m/>
    <m/>
    <m/>
    <m/>
    <m/>
    <m/>
    <m/>
    <m/>
    <m/>
    <m/>
    <m/>
    <m/>
    <m/>
    <m/>
    <m/>
    <m/>
    <m/>
    <m/>
    <m/>
    <m/>
    <m/>
    <m/>
    <m/>
    <m/>
    <m/>
    <m/>
    <m/>
    <m/>
    <m/>
    <m/>
    <m/>
    <m/>
    <m/>
    <m/>
    <m/>
    <m/>
    <m/>
    <m/>
    <m/>
    <m/>
    <m/>
    <m/>
    <m/>
    <m/>
    <m/>
    <m/>
    <m/>
    <m/>
    <m/>
    <m/>
    <m/>
    <m/>
    <m/>
    <m/>
    <m/>
    <m/>
    <m/>
    <m/>
    <m/>
    <m/>
    <m/>
    <m/>
    <m/>
    <m/>
    <m/>
    <m/>
    <m/>
    <m/>
    <m/>
    <m/>
    <m/>
    <m/>
    <m/>
    <m/>
    <m/>
    <m/>
    <m/>
    <m/>
    <m/>
    <m/>
    <m/>
    <m/>
    <m/>
    <m/>
    <m/>
    <m/>
    <m/>
    <m/>
    <m/>
    <m/>
    <m/>
    <m/>
    <n v="0"/>
    <s v=""/>
    <s v="ZBHT0012"/>
    <s v="k6am-XP7JS"/>
    <s v="Allocated"/>
    <m/>
    <m/>
    <m/>
    <m/>
    <m/>
    <m/>
    <m/>
    <m/>
    <n v="3500"/>
    <n v="7000"/>
    <s v="Allocated"/>
  </r>
  <r>
    <n v="462027650"/>
    <s v="NEELAM YOGESH KUMBHAKARNA"/>
    <m/>
    <m/>
    <m/>
    <m/>
    <m/>
    <m/>
    <n v="3798"/>
    <n v="7446"/>
    <n v="3834"/>
    <n v="11244"/>
    <x v="0"/>
    <x v="0"/>
    <s v="UNPAID"/>
    <s v="AMOL DHUMAL"/>
    <n v="34755"/>
    <n v="186"/>
    <n v="0"/>
    <n v="6282"/>
    <s v="-"/>
    <n v="9.8642757399271142E-2"/>
    <n v="9.3188964326620938E-3"/>
    <s v="FLOW"/>
    <s v="-"/>
    <s v="-"/>
    <s v="-"/>
    <m/>
    <m/>
    <m/>
    <m/>
    <s v="-"/>
    <m/>
    <s v="ALEGAON PAGA"/>
    <m/>
    <m/>
    <m/>
    <n v="13914"/>
    <n v="34755"/>
    <n v="57"/>
    <s v="-"/>
    <s v="FLOW"/>
    <m/>
    <m/>
    <m/>
    <m/>
    <s v="NPA"/>
    <s v="MH12WN2154"/>
    <s v="BAJAJ PULSAR 125 NEON DISC CBS"/>
    <d v="2024-02-26T00:00:00"/>
    <n v="36"/>
    <s v="02.08.26"/>
    <s v="-"/>
    <m/>
    <m/>
    <m/>
    <m/>
    <m/>
    <m/>
    <m/>
    <m/>
    <m/>
    <m/>
    <m/>
    <m/>
    <m/>
    <m/>
    <m/>
    <m/>
    <m/>
    <m/>
    <m/>
    <m/>
    <m/>
    <m/>
    <m/>
    <m/>
    <m/>
    <m/>
    <m/>
    <m/>
    <m/>
    <m/>
    <m/>
    <m/>
    <m/>
    <m/>
    <m/>
    <m/>
    <m/>
    <m/>
    <m/>
    <m/>
    <m/>
    <m/>
    <m/>
    <m/>
    <m/>
    <m/>
    <m/>
    <m/>
    <m/>
    <m/>
    <m/>
    <m/>
    <m/>
    <m/>
    <m/>
    <m/>
    <m/>
    <m/>
    <m/>
    <m/>
    <m/>
    <m/>
    <m/>
    <m/>
    <m/>
    <m/>
    <m/>
    <m/>
    <m/>
    <m/>
    <m/>
    <m/>
    <m/>
    <m/>
    <m/>
    <m/>
    <m/>
    <m/>
    <m/>
    <m/>
    <m/>
    <m/>
    <m/>
    <m/>
    <m/>
    <m/>
    <m/>
    <m/>
    <m/>
    <m/>
    <m/>
    <m/>
    <m/>
    <m/>
    <n v="0"/>
    <s v=""/>
    <s v="ZBHT0024"/>
    <s v="APKFGMt_i7"/>
    <s v="Allocated"/>
    <m/>
    <m/>
    <m/>
    <m/>
    <m/>
    <m/>
    <m/>
    <m/>
    <n v="3834"/>
    <n v="11244"/>
    <s v="Allocated"/>
  </r>
  <r>
    <n v="462852715"/>
    <s v="AJINKYA GOVIND HANGE"/>
    <m/>
    <m/>
    <m/>
    <m/>
    <m/>
    <m/>
    <n v="3392"/>
    <n v="3687"/>
    <n v="479"/>
    <n v="7079"/>
    <x v="0"/>
    <x v="0"/>
    <s v="UNPAID"/>
    <s v="PARMESHWAR KOTULE"/>
    <n v="34134"/>
    <n v="184"/>
    <n v="0"/>
    <n v="7187"/>
    <s v="-"/>
    <n v="8.6979849846492069E-2"/>
    <n v="9.1523870186300642E-3"/>
    <s v="FLOW"/>
    <s v="-"/>
    <s v="-"/>
    <s v="-"/>
    <m/>
    <m/>
    <m/>
    <m/>
    <s v="-"/>
    <m/>
    <s v="DEHU"/>
    <m/>
    <m/>
    <m/>
    <n v="11058"/>
    <n v="34134"/>
    <n v="57"/>
    <s v="-"/>
    <s v="FLOW"/>
    <m/>
    <m/>
    <m/>
    <m/>
    <s v="REGULAR"/>
    <s v="MH14KQ1055"/>
    <s v="SPLENDOR PLUS DRS CAST FI BLACK"/>
    <d v="2024-05-10T00:00:00"/>
    <n v="36"/>
    <s v="02.08.26"/>
    <s v="-"/>
    <m/>
    <m/>
    <m/>
    <m/>
    <m/>
    <m/>
    <m/>
    <m/>
    <m/>
    <m/>
    <m/>
    <m/>
    <m/>
    <m/>
    <m/>
    <m/>
    <m/>
    <m/>
    <m/>
    <m/>
    <m/>
    <m/>
    <m/>
    <m/>
    <m/>
    <m/>
    <m/>
    <m/>
    <m/>
    <m/>
    <m/>
    <m/>
    <m/>
    <m/>
    <m/>
    <m/>
    <m/>
    <m/>
    <m/>
    <m/>
    <m/>
    <m/>
    <m/>
    <m/>
    <m/>
    <m/>
    <m/>
    <m/>
    <m/>
    <m/>
    <m/>
    <m/>
    <m/>
    <m/>
    <m/>
    <m/>
    <m/>
    <m/>
    <m/>
    <m/>
    <m/>
    <m/>
    <m/>
    <m/>
    <m/>
    <m/>
    <m/>
    <m/>
    <m/>
    <m/>
    <m/>
    <m/>
    <m/>
    <m/>
    <m/>
    <m/>
    <m/>
    <m/>
    <m/>
    <m/>
    <m/>
    <m/>
    <m/>
    <m/>
    <m/>
    <m/>
    <m/>
    <m/>
    <m/>
    <m/>
    <m/>
    <m/>
    <m/>
    <m/>
    <n v="0"/>
    <s v=""/>
    <s v="DUWT0027"/>
    <s v="koWkv_wGEz"/>
    <s v="Allocated"/>
    <m/>
    <m/>
    <m/>
    <m/>
    <m/>
    <m/>
    <m/>
    <m/>
    <n v="479"/>
    <n v="7079"/>
    <s v="Allocated"/>
  </r>
  <r>
    <n v="463491160"/>
    <s v="BHAUSAHEB LAXMAN KHARADE"/>
    <m/>
    <m/>
    <m/>
    <m/>
    <m/>
    <m/>
    <n v="2617"/>
    <n v="7039"/>
    <n v="2199"/>
    <n v="9656"/>
    <x v="2"/>
    <x v="0"/>
    <s v="UNPAID"/>
    <s v="AMOL DHUMAL"/>
    <n v="33293"/>
    <n v="394"/>
    <n v="0"/>
    <n v="6634"/>
    <s v="-"/>
    <n v="6.8406044042701245E-2"/>
    <n v="9.440344757885839E-3"/>
    <s v="FLOW"/>
    <s v="-"/>
    <s v="-"/>
    <s v="-"/>
    <m/>
    <m/>
    <m/>
    <m/>
    <s v="-"/>
    <m/>
    <s v="CHINCHANI"/>
    <m/>
    <m/>
    <m/>
    <n v="14067"/>
    <n v="33293"/>
    <n v="88"/>
    <s v="-"/>
    <s v="FLOW"/>
    <m/>
    <m/>
    <m/>
    <m/>
    <s v="NPA"/>
    <s v="MH12XC8849"/>
    <s v="HF DELUXE DRUM SELF CAST ALL BLACK"/>
    <d v="2024-07-16T00:00:00"/>
    <n v="36"/>
    <s v="02.08.26"/>
    <s v="-"/>
    <m/>
    <m/>
    <m/>
    <m/>
    <m/>
    <m/>
    <m/>
    <m/>
    <m/>
    <m/>
    <m/>
    <m/>
    <m/>
    <m/>
    <m/>
    <m/>
    <m/>
    <m/>
    <m/>
    <m/>
    <m/>
    <m/>
    <m/>
    <m/>
    <m/>
    <m/>
    <m/>
    <m/>
    <m/>
    <m/>
    <m/>
    <m/>
    <m/>
    <m/>
    <m/>
    <m/>
    <m/>
    <m/>
    <m/>
    <m/>
    <m/>
    <m/>
    <m/>
    <m/>
    <m/>
    <m/>
    <m/>
    <m/>
    <m/>
    <m/>
    <m/>
    <m/>
    <m/>
    <m/>
    <m/>
    <m/>
    <m/>
    <m/>
    <m/>
    <m/>
    <m/>
    <m/>
    <m/>
    <m/>
    <m/>
    <m/>
    <m/>
    <m/>
    <m/>
    <m/>
    <m/>
    <m/>
    <m/>
    <m/>
    <m/>
    <m/>
    <m/>
    <m/>
    <m/>
    <m/>
    <m/>
    <m/>
    <m/>
    <m/>
    <m/>
    <m/>
    <m/>
    <m/>
    <m/>
    <m/>
    <m/>
    <m/>
    <m/>
    <m/>
    <n v="0"/>
    <s v=""/>
    <s v="ZBHT0024"/>
    <s v="k2h089bKhEz"/>
    <s v="Allocated"/>
    <m/>
    <m/>
    <m/>
    <m/>
    <m/>
    <m/>
    <m/>
    <m/>
    <n v="2199"/>
    <n v="9656"/>
    <s v="Allocated"/>
  </r>
  <r>
    <n v="467688957"/>
    <s v="MANISH MANGALSING PAWAR"/>
    <m/>
    <m/>
    <m/>
    <m/>
    <m/>
    <m/>
    <n v="2327"/>
    <n v="9308"/>
    <n v="2613"/>
    <n v="11635"/>
    <x v="3"/>
    <x v="0"/>
    <s v="UNPAID"/>
    <s v="AMOL DHUMAL"/>
    <n v="33143"/>
    <n v="286"/>
    <n v="0"/>
    <n v="1800"/>
    <s v="-"/>
    <n v="7.5786798242957296E-2"/>
    <n v="1.2695670931733577E-2"/>
    <s v="FLOW"/>
    <s v="-"/>
    <s v="-"/>
    <s v="-"/>
    <m/>
    <m/>
    <m/>
    <m/>
    <s v="-"/>
    <m/>
    <s v="SHIRUR"/>
    <m/>
    <m/>
    <m/>
    <n v="11394"/>
    <n v="33143"/>
    <n v="118"/>
    <s v="-"/>
    <s v="FLOW"/>
    <m/>
    <m/>
    <m/>
    <m/>
    <s v="NPA"/>
    <s v="MH37AK8354"/>
    <s v="SPLENDOR PLUS XTEC 2"/>
    <d v="2026-01-31T00:00:00"/>
    <n v="18"/>
    <s v="02.08.26"/>
    <s v="-"/>
    <m/>
    <m/>
    <m/>
    <m/>
    <m/>
    <m/>
    <m/>
    <m/>
    <m/>
    <m/>
    <n v="1"/>
    <m/>
    <m/>
    <m/>
    <m/>
    <m/>
    <m/>
    <m/>
    <m/>
    <m/>
    <m/>
    <m/>
    <m/>
    <m/>
    <m/>
    <m/>
    <m/>
    <m/>
    <m/>
    <m/>
    <m/>
    <m/>
    <m/>
    <m/>
    <m/>
    <m/>
    <m/>
    <m/>
    <m/>
    <m/>
    <m/>
    <m/>
    <m/>
    <m/>
    <m/>
    <m/>
    <m/>
    <m/>
    <m/>
    <m/>
    <m/>
    <m/>
    <m/>
    <m/>
    <m/>
    <m/>
    <m/>
    <m/>
    <m/>
    <m/>
    <m/>
    <m/>
    <m/>
    <m/>
    <m/>
    <m/>
    <m/>
    <m/>
    <m/>
    <m/>
    <m/>
    <m/>
    <m/>
    <m/>
    <m/>
    <m/>
    <m/>
    <m/>
    <m/>
    <m/>
    <m/>
    <m/>
    <m/>
    <m/>
    <m/>
    <m/>
    <m/>
    <m/>
    <m/>
    <m/>
    <m/>
    <m/>
    <m/>
    <m/>
    <n v="1"/>
    <n v="1"/>
    <s v="ZBHT0024"/>
    <s v="GPtYeuVhg9z"/>
    <s v="Allocated"/>
    <m/>
    <m/>
    <m/>
    <m/>
    <m/>
    <m/>
    <m/>
    <m/>
    <n v="2613"/>
    <n v="11635"/>
    <s v="Allocated"/>
  </r>
  <r>
    <n v="462410198"/>
    <s v="GAJANAN SADASHIV TALOKAR"/>
    <m/>
    <m/>
    <m/>
    <m/>
    <m/>
    <m/>
    <n v="3656"/>
    <n v="3674"/>
    <n v="71"/>
    <n v="7330"/>
    <x v="0"/>
    <x v="0"/>
    <s v="UNPAID"/>
    <s v="NITIN KADAM"/>
    <n v="33072"/>
    <n v="53"/>
    <n v="0"/>
    <n v="5417"/>
    <s v="-"/>
    <n v="7.9209647137212652E-2"/>
    <n v="8.8676317888361604E-3"/>
    <s v="FLOW"/>
    <s v="-"/>
    <s v="-"/>
    <s v="-"/>
    <m/>
    <m/>
    <m/>
    <m/>
    <s v="-"/>
    <m/>
    <s v="CHIKHALI"/>
    <m/>
    <m/>
    <m/>
    <n v="9144"/>
    <n v="33072"/>
    <n v="57"/>
    <s v="-"/>
    <s v="FLOW"/>
    <m/>
    <m/>
    <m/>
    <m/>
    <s v="NPA"/>
    <s v="MH14LM3627"/>
    <s v="ACCESS SPL ED DISC CBS BT BSVI"/>
    <d v="2024-03-31T00:00:00"/>
    <n v="36"/>
    <s v="02.08.26"/>
    <s v="-"/>
    <m/>
    <m/>
    <m/>
    <m/>
    <m/>
    <m/>
    <m/>
    <n v="1"/>
    <m/>
    <m/>
    <m/>
    <m/>
    <m/>
    <m/>
    <m/>
    <m/>
    <m/>
    <m/>
    <m/>
    <m/>
    <m/>
    <m/>
    <m/>
    <m/>
    <m/>
    <m/>
    <m/>
    <m/>
    <m/>
    <m/>
    <m/>
    <m/>
    <m/>
    <m/>
    <m/>
    <m/>
    <m/>
    <m/>
    <m/>
    <m/>
    <m/>
    <m/>
    <m/>
    <m/>
    <m/>
    <m/>
    <m/>
    <m/>
    <m/>
    <m/>
    <m/>
    <m/>
    <m/>
    <m/>
    <m/>
    <m/>
    <m/>
    <m/>
    <m/>
    <m/>
    <m/>
    <m/>
    <m/>
    <m/>
    <m/>
    <m/>
    <m/>
    <m/>
    <m/>
    <m/>
    <m/>
    <m/>
    <m/>
    <m/>
    <m/>
    <m/>
    <m/>
    <m/>
    <m/>
    <m/>
    <m/>
    <m/>
    <m/>
    <m/>
    <m/>
    <m/>
    <m/>
    <m/>
    <m/>
    <m/>
    <m/>
    <m/>
    <m/>
    <m/>
    <n v="1"/>
    <n v="1"/>
    <s v="ZBHT0011"/>
    <s v="B6oIxC_w_NJ7"/>
    <s v="Allocated"/>
    <m/>
    <m/>
    <m/>
    <m/>
    <m/>
    <m/>
    <m/>
    <m/>
    <n v="71"/>
    <n v="7330"/>
    <s v="Allocated"/>
  </r>
  <r>
    <n v="465449543"/>
    <s v="NIRNAY ROHIDAS MURKUTE"/>
    <m/>
    <m/>
    <m/>
    <m/>
    <m/>
    <m/>
    <n v="3989"/>
    <n v="7695"/>
    <n v="3926"/>
    <n v="11684"/>
    <x v="0"/>
    <x v="0"/>
    <s v="UNPAID"/>
    <s v="SAGAR DONGRE"/>
    <n v="32819"/>
    <n v="220"/>
    <n v="0"/>
    <n v="4050"/>
    <s v="-"/>
    <n v="0.12507955866379558"/>
    <n v="8.799794620156445E-3"/>
    <s v="FLOW"/>
    <s v="-"/>
    <s v="-"/>
    <s v="-"/>
    <m/>
    <m/>
    <m/>
    <m/>
    <s v="-"/>
    <m/>
    <s v="AMBEGAON"/>
    <m/>
    <m/>
    <m/>
    <n v="11965"/>
    <n v="32819"/>
    <n v="57"/>
    <s v="-"/>
    <s v="FLOW"/>
    <m/>
    <m/>
    <m/>
    <m/>
    <s v="REGULAR"/>
    <s v="MH14MD8140"/>
    <s v="SPLENDOR PLUS I3S BS6 FI DRUM SELF"/>
    <d v="2025-02-07T00:00:00"/>
    <n v="24"/>
    <s v="02.08.26"/>
    <s v="-"/>
    <m/>
    <m/>
    <m/>
    <m/>
    <m/>
    <m/>
    <m/>
    <m/>
    <m/>
    <m/>
    <m/>
    <m/>
    <m/>
    <m/>
    <m/>
    <m/>
    <m/>
    <m/>
    <m/>
    <m/>
    <m/>
    <m/>
    <m/>
    <m/>
    <m/>
    <m/>
    <m/>
    <m/>
    <m/>
    <m/>
    <m/>
    <m/>
    <m/>
    <m/>
    <m/>
    <m/>
    <m/>
    <m/>
    <m/>
    <m/>
    <m/>
    <m/>
    <m/>
    <m/>
    <m/>
    <m/>
    <m/>
    <m/>
    <m/>
    <m/>
    <m/>
    <m/>
    <m/>
    <m/>
    <m/>
    <m/>
    <m/>
    <m/>
    <m/>
    <m/>
    <m/>
    <m/>
    <m/>
    <m/>
    <m/>
    <m/>
    <m/>
    <m/>
    <m/>
    <m/>
    <m/>
    <m/>
    <m/>
    <m/>
    <m/>
    <m/>
    <m/>
    <m/>
    <m/>
    <m/>
    <m/>
    <m/>
    <m/>
    <m/>
    <m/>
    <m/>
    <m/>
    <m/>
    <m/>
    <m/>
    <m/>
    <m/>
    <m/>
    <m/>
    <n v="0"/>
    <s v=""/>
    <s v="DUWT0029"/>
    <s v="BPN8d45O4Egm"/>
    <s v="Allocated"/>
    <m/>
    <m/>
    <m/>
    <m/>
    <m/>
    <m/>
    <m/>
    <m/>
    <n v="3926"/>
    <n v="11684"/>
    <s v="Allocated"/>
  </r>
  <r>
    <n v="463295962"/>
    <s v="PRASAD ASHOK TAJANE"/>
    <m/>
    <m/>
    <m/>
    <m/>
    <m/>
    <m/>
    <n v="5988"/>
    <n v="33993.980000000003"/>
    <n v="5779.9800000000032"/>
    <n v="39981.980000000003"/>
    <x v="5"/>
    <x v="0"/>
    <s v="UNPAID"/>
    <s v="SAGAR DONGRE"/>
    <n v="32726.98"/>
    <n v="1726"/>
    <n v="0"/>
    <n v="7200"/>
    <s v="-"/>
    <n v="1"/>
    <n v="1.4997894303884983E-2"/>
    <s v="FLOW"/>
    <s v="-"/>
    <s v="-"/>
    <s v="-"/>
    <m/>
    <m/>
    <m/>
    <m/>
    <s v="-"/>
    <m/>
    <s v="AWASARI BK"/>
    <m/>
    <m/>
    <m/>
    <n v="42919.98"/>
    <n v="32726.98"/>
    <n v="177"/>
    <s v="-"/>
    <s v="FLOW"/>
    <m/>
    <m/>
    <m/>
    <m/>
    <s v="NPA"/>
    <s v="MH14LR5025"/>
    <s v="FZS FI V3 ABS DARKNIGHT BSVI"/>
    <d v="2024-06-24T00:00:00"/>
    <n v="24"/>
    <s v="02.08.26"/>
    <s v="-"/>
    <m/>
    <m/>
    <m/>
    <m/>
    <m/>
    <m/>
    <m/>
    <m/>
    <m/>
    <m/>
    <n v="1"/>
    <m/>
    <m/>
    <m/>
    <m/>
    <m/>
    <m/>
    <m/>
    <m/>
    <m/>
    <m/>
    <m/>
    <m/>
    <m/>
    <m/>
    <m/>
    <m/>
    <m/>
    <m/>
    <m/>
    <m/>
    <m/>
    <m/>
    <m/>
    <m/>
    <m/>
    <m/>
    <m/>
    <m/>
    <m/>
    <m/>
    <m/>
    <m/>
    <m/>
    <m/>
    <m/>
    <m/>
    <m/>
    <m/>
    <m/>
    <m/>
    <m/>
    <m/>
    <m/>
    <m/>
    <m/>
    <m/>
    <m/>
    <m/>
    <m/>
    <m/>
    <m/>
    <m/>
    <m/>
    <m/>
    <m/>
    <m/>
    <m/>
    <m/>
    <m/>
    <m/>
    <m/>
    <m/>
    <m/>
    <m/>
    <m/>
    <m/>
    <m/>
    <m/>
    <m/>
    <m/>
    <m/>
    <m/>
    <m/>
    <m/>
    <m/>
    <m/>
    <m/>
    <m/>
    <m/>
    <m/>
    <m/>
    <m/>
    <m/>
    <n v="1"/>
    <n v="1"/>
    <s v="DUWT0029"/>
    <s v="A6Nvka-qsDM7"/>
    <s v="Allocated"/>
    <m/>
    <m/>
    <m/>
    <m/>
    <m/>
    <m/>
    <m/>
    <m/>
    <n v="5779.9800000000032"/>
    <n v="39981.980000000003"/>
    <s v="Allocated"/>
  </r>
  <r>
    <n v="466805634"/>
    <s v="MD ISRAFIL ANSARI"/>
    <m/>
    <m/>
    <m/>
    <m/>
    <m/>
    <m/>
    <n v="3886"/>
    <n v="3886"/>
    <n v="3964"/>
    <n v="7772"/>
    <x v="1"/>
    <x v="0"/>
    <s v="UNPAID"/>
    <s v="AMIT GADE"/>
    <n v="32227"/>
    <n v="78"/>
    <n v="0"/>
    <n v="450"/>
    <s v="-"/>
    <n v="7.2075174136009279E-2"/>
    <n v="2.8231319666603485E-3"/>
    <s v="FLOW"/>
    <s v="-"/>
    <s v="-"/>
    <s v="-"/>
    <m/>
    <m/>
    <m/>
    <m/>
    <s v="-"/>
    <m/>
    <s v="CHAKAN"/>
    <m/>
    <m/>
    <m/>
    <n v="4414"/>
    <n v="32227"/>
    <n v="26"/>
    <s v="-"/>
    <s v="FLOW"/>
    <m/>
    <m/>
    <m/>
    <m/>
    <s v="REGULAR"/>
    <s v="MH14LQ3032"/>
    <s v="SUZUKI BURGMAN STREET EX"/>
    <d v="2025-09-02T00:00:00"/>
    <n v="18"/>
    <s v="02.08.26"/>
    <s v="-"/>
    <m/>
    <m/>
    <m/>
    <m/>
    <m/>
    <m/>
    <m/>
    <n v="1"/>
    <m/>
    <m/>
    <m/>
    <m/>
    <m/>
    <m/>
    <m/>
    <m/>
    <m/>
    <m/>
    <m/>
    <m/>
    <m/>
    <m/>
    <m/>
    <m/>
    <m/>
    <m/>
    <m/>
    <m/>
    <m/>
    <m/>
    <m/>
    <m/>
    <m/>
    <m/>
    <m/>
    <m/>
    <m/>
    <m/>
    <m/>
    <m/>
    <m/>
    <m/>
    <m/>
    <m/>
    <m/>
    <m/>
    <m/>
    <m/>
    <m/>
    <m/>
    <m/>
    <m/>
    <m/>
    <m/>
    <m/>
    <m/>
    <m/>
    <m/>
    <m/>
    <m/>
    <m/>
    <m/>
    <m/>
    <m/>
    <m/>
    <m/>
    <m/>
    <m/>
    <m/>
    <m/>
    <m/>
    <m/>
    <m/>
    <m/>
    <m/>
    <m/>
    <m/>
    <m/>
    <m/>
    <m/>
    <m/>
    <m/>
    <m/>
    <m/>
    <m/>
    <m/>
    <m/>
    <m/>
    <m/>
    <m/>
    <m/>
    <m/>
    <m/>
    <m/>
    <n v="1"/>
    <n v="1"/>
    <s v="DUWT0017"/>
    <s v="A2G7qp11Z1m"/>
    <s v="Allocated"/>
    <m/>
    <m/>
    <m/>
    <m/>
    <m/>
    <m/>
    <m/>
    <m/>
    <n v="3964"/>
    <n v="7772"/>
    <s v="Allocated"/>
  </r>
  <r>
    <n v="462727954"/>
    <s v="PALLAVI SANGAM PETHSANGAVE"/>
    <m/>
    <m/>
    <m/>
    <m/>
    <m/>
    <m/>
    <n v="3254"/>
    <n v="3247"/>
    <n v="3305"/>
    <n v="6501"/>
    <x v="1"/>
    <x v="0"/>
    <s v="UNPAID"/>
    <s v="NITIN KADAM"/>
    <n v="32223"/>
    <n v="58"/>
    <n v="0"/>
    <n v="900"/>
    <s v="-"/>
    <n v="2.3009430417520155E-2"/>
    <n v="2.8227815608556925E-3"/>
    <s v="FLOW"/>
    <s v="-"/>
    <s v="-"/>
    <s v="-"/>
    <m/>
    <m/>
    <m/>
    <m/>
    <s v="-"/>
    <m/>
    <s v="THERGAON"/>
    <m/>
    <m/>
    <m/>
    <n v="4205"/>
    <n v="32223"/>
    <n v="27"/>
    <s v="-"/>
    <s v="FLOW"/>
    <m/>
    <m/>
    <m/>
    <m/>
    <s v="REGULAR"/>
    <s v="MH42BM6521"/>
    <s v="HONDA ACTIVA 6G H SMART"/>
    <d v="2024-04-29T00:00:00"/>
    <n v="36"/>
    <s v="02.08.26"/>
    <s v="-"/>
    <m/>
    <m/>
    <m/>
    <m/>
    <m/>
    <m/>
    <m/>
    <m/>
    <m/>
    <m/>
    <n v="1"/>
    <m/>
    <m/>
    <m/>
    <m/>
    <m/>
    <m/>
    <m/>
    <m/>
    <m/>
    <m/>
    <m/>
    <m/>
    <m/>
    <m/>
    <m/>
    <m/>
    <m/>
    <m/>
    <m/>
    <m/>
    <m/>
    <m/>
    <m/>
    <m/>
    <m/>
    <m/>
    <m/>
    <m/>
    <m/>
    <m/>
    <m/>
    <m/>
    <m/>
    <m/>
    <m/>
    <m/>
    <m/>
    <m/>
    <m/>
    <m/>
    <m/>
    <m/>
    <m/>
    <m/>
    <m/>
    <m/>
    <m/>
    <m/>
    <m/>
    <m/>
    <m/>
    <m/>
    <m/>
    <m/>
    <m/>
    <m/>
    <m/>
    <m/>
    <m/>
    <m/>
    <m/>
    <m/>
    <m/>
    <m/>
    <m/>
    <m/>
    <m/>
    <m/>
    <m/>
    <m/>
    <m/>
    <m/>
    <m/>
    <m/>
    <m/>
    <m/>
    <m/>
    <m/>
    <m/>
    <m/>
    <m/>
    <m/>
    <m/>
    <n v="1"/>
    <n v="1"/>
    <s v="ZBHT0011"/>
    <s v="k2GjIU-iybm"/>
    <s v="Allocated"/>
    <m/>
    <m/>
    <m/>
    <m/>
    <m/>
    <m/>
    <m/>
    <m/>
    <n v="3305"/>
    <n v="6501"/>
    <s v="Allocated"/>
  </r>
  <r>
    <n v="464406645"/>
    <s v="BHUSHAN KISHOR PALIWAL"/>
    <m/>
    <m/>
    <m/>
    <m/>
    <m/>
    <m/>
    <n v="5501"/>
    <n v="10919.72"/>
    <n v="5496.7200000000012"/>
    <n v="16420.72"/>
    <x v="0"/>
    <x v="0"/>
    <s v="UNPAID"/>
    <s v="DATTATRAY BACCHE"/>
    <n v="31431"/>
    <n v="78"/>
    <n v="0"/>
    <n v="900"/>
    <s v="-"/>
    <n v="9.1546077551594607E-2"/>
    <n v="8.4276286512732623E-3"/>
    <s v="FLOW"/>
    <s v="-"/>
    <s v="-"/>
    <s v="-"/>
    <m/>
    <m/>
    <m/>
    <m/>
    <s v="-"/>
    <m/>
    <s v="KHALUMBARE"/>
    <m/>
    <m/>
    <m/>
    <n v="11897.72"/>
    <n v="31431"/>
    <n v="57"/>
    <s v="-"/>
    <s v="FLOW"/>
    <m/>
    <m/>
    <m/>
    <m/>
    <s v="REGULAR"/>
    <s v="MH28BZ9227"/>
    <s v="FZS FI V3 ABS DARKNIGHT BSVI"/>
    <d v="2024-10-22T00:00:00"/>
    <n v="24"/>
    <s v="02.08.26"/>
    <s v="-"/>
    <m/>
    <m/>
    <m/>
    <m/>
    <m/>
    <m/>
    <m/>
    <m/>
    <m/>
    <m/>
    <m/>
    <m/>
    <m/>
    <m/>
    <m/>
    <m/>
    <m/>
    <m/>
    <m/>
    <m/>
    <m/>
    <m/>
    <m/>
    <m/>
    <m/>
    <m/>
    <m/>
    <m/>
    <m/>
    <m/>
    <m/>
    <m/>
    <m/>
    <m/>
    <m/>
    <m/>
    <m/>
    <m/>
    <m/>
    <m/>
    <m/>
    <m/>
    <m/>
    <m/>
    <m/>
    <m/>
    <m/>
    <m/>
    <m/>
    <m/>
    <m/>
    <m/>
    <m/>
    <m/>
    <m/>
    <m/>
    <m/>
    <m/>
    <m/>
    <m/>
    <m/>
    <m/>
    <m/>
    <m/>
    <m/>
    <m/>
    <m/>
    <m/>
    <m/>
    <m/>
    <m/>
    <m/>
    <m/>
    <m/>
    <m/>
    <m/>
    <m/>
    <m/>
    <m/>
    <m/>
    <m/>
    <m/>
    <m/>
    <m/>
    <m/>
    <m/>
    <m/>
    <m/>
    <m/>
    <m/>
    <m/>
    <m/>
    <m/>
    <m/>
    <n v="0"/>
    <s v=""/>
    <s v="ZBHT0016"/>
    <s v="kPhOEs26g1"/>
    <s v="Allocated"/>
    <m/>
    <m/>
    <m/>
    <m/>
    <m/>
    <m/>
    <m/>
    <m/>
    <n v="5496.7200000000012"/>
    <n v="16420.72"/>
    <s v="Allocated"/>
  </r>
  <r>
    <n v="458806785"/>
    <s v="SNEHAL NAMDEV KHANDARE"/>
    <s v="ONLINE"/>
    <s v="05.08.26"/>
    <n v="4843"/>
    <m/>
    <m/>
    <m/>
    <n v="4591"/>
    <n v="5600"/>
    <n v="1229"/>
    <n v="5348"/>
    <x v="0"/>
    <x v="1"/>
    <s v="PAID"/>
    <s v="DATTATRAY BACCHE"/>
    <n v="31377"/>
    <n v="220"/>
    <n v="0"/>
    <n v="6300"/>
    <s v="-"/>
    <n v="9.1388796899124561E-2"/>
    <n v="8.4131495717922177E-3"/>
    <s v="STABLE"/>
    <s v="PAID"/>
    <s v="-"/>
    <s v="-"/>
    <m/>
    <m/>
    <m/>
    <m/>
    <s v="-"/>
    <m/>
    <s v="AMBETHAN"/>
    <m/>
    <m/>
    <m/>
    <n v="12120"/>
    <n v="31377"/>
    <n v="57"/>
    <s v="-"/>
    <s v="FLOW"/>
    <m/>
    <m/>
    <m/>
    <m/>
    <s v="NPA"/>
    <s v="MH14KX7966"/>
    <s v="YAMAHA FZX"/>
    <d v="2023-07-03T00:00:00"/>
    <n v="42"/>
    <s v="03.08.26"/>
    <s v="-"/>
    <m/>
    <m/>
    <m/>
    <m/>
    <m/>
    <m/>
    <m/>
    <m/>
    <m/>
    <m/>
    <m/>
    <m/>
    <m/>
    <m/>
    <m/>
    <m/>
    <m/>
    <m/>
    <m/>
    <m/>
    <m/>
    <m/>
    <m/>
    <m/>
    <m/>
    <m/>
    <m/>
    <m/>
    <m/>
    <m/>
    <m/>
    <m/>
    <m/>
    <m/>
    <m/>
    <m/>
    <m/>
    <m/>
    <m/>
    <m/>
    <m/>
    <m/>
    <m/>
    <m/>
    <m/>
    <m/>
    <m/>
    <m/>
    <m/>
    <m/>
    <m/>
    <m/>
    <m/>
    <m/>
    <m/>
    <m/>
    <m/>
    <m/>
    <m/>
    <m/>
    <m/>
    <m/>
    <m/>
    <m/>
    <m/>
    <m/>
    <m/>
    <m/>
    <m/>
    <m/>
    <m/>
    <m/>
    <m/>
    <m/>
    <m/>
    <m/>
    <m/>
    <m/>
    <m/>
    <m/>
    <m/>
    <m/>
    <m/>
    <m/>
    <m/>
    <m/>
    <m/>
    <m/>
    <m/>
    <m/>
    <m/>
    <m/>
    <m/>
    <m/>
    <n v="0"/>
    <s v=""/>
    <s v="ZBHT0016"/>
    <s v="kP2bb4nepm"/>
    <s v="Allocated"/>
    <m/>
    <m/>
    <m/>
    <m/>
    <m/>
    <m/>
    <m/>
    <m/>
    <n v="1229"/>
    <n v="10191"/>
    <e v="#N/A"/>
  </r>
  <r>
    <n v="464069443"/>
    <s v="SIMON VILAS JADHAV"/>
    <m/>
    <m/>
    <m/>
    <m/>
    <m/>
    <m/>
    <n v="4557"/>
    <n v="22785"/>
    <n v="5495"/>
    <n v="27342"/>
    <x v="4"/>
    <x v="0"/>
    <s v="UNPAID"/>
    <s v="VIKRAM GAIKWAD"/>
    <n v="29586"/>
    <n v="938"/>
    <n v="0"/>
    <n v="2700"/>
    <s v="-"/>
    <n v="0.21757931430084279"/>
    <n v="1.5751947282971978E-2"/>
    <s v="FLOW"/>
    <s v="-"/>
    <s v="-"/>
    <s v="-"/>
    <m/>
    <m/>
    <m/>
    <m/>
    <s v="-"/>
    <m/>
    <s v="KHARADI"/>
    <m/>
    <m/>
    <m/>
    <n v="26423"/>
    <n v="29586"/>
    <n v="149"/>
    <s v="-"/>
    <s v="FLOW"/>
    <m/>
    <m/>
    <m/>
    <m/>
    <s v="NPA"/>
    <s v="MH12XF0668"/>
    <s v="HONDA ACTIVA 6G DLX BS VI"/>
    <d v="2024-09-20T00:00:00"/>
    <n v="24"/>
    <s v="02.08.26"/>
    <s v="-"/>
    <m/>
    <m/>
    <m/>
    <m/>
    <m/>
    <m/>
    <m/>
    <m/>
    <m/>
    <m/>
    <m/>
    <m/>
    <m/>
    <m/>
    <m/>
    <m/>
    <m/>
    <m/>
    <m/>
    <m/>
    <m/>
    <m/>
    <m/>
    <m/>
    <m/>
    <m/>
    <m/>
    <m/>
    <m/>
    <m/>
    <m/>
    <m/>
    <m/>
    <m/>
    <m/>
    <m/>
    <m/>
    <m/>
    <m/>
    <m/>
    <m/>
    <m/>
    <m/>
    <m/>
    <m/>
    <m/>
    <m/>
    <m/>
    <m/>
    <m/>
    <m/>
    <m/>
    <m/>
    <m/>
    <m/>
    <m/>
    <m/>
    <m/>
    <m/>
    <m/>
    <m/>
    <m/>
    <m/>
    <m/>
    <m/>
    <m/>
    <m/>
    <m/>
    <m/>
    <m/>
    <m/>
    <m/>
    <m/>
    <m/>
    <m/>
    <m/>
    <m/>
    <m/>
    <m/>
    <m/>
    <m/>
    <m/>
    <m/>
    <m/>
    <m/>
    <m/>
    <m/>
    <m/>
    <m/>
    <m/>
    <m/>
    <m/>
    <m/>
    <m/>
    <n v="0"/>
    <s v=""/>
    <s v="ZBHT0012"/>
    <s v="B2k0XtMMYqz"/>
    <s v="Allocated"/>
    <m/>
    <m/>
    <m/>
    <m/>
    <m/>
    <m/>
    <m/>
    <m/>
    <n v="5495"/>
    <n v="27342"/>
    <s v="Allocated"/>
  </r>
  <r>
    <n v="464290217"/>
    <s v="AMOL MERAM JADHAV"/>
    <s v="BRANCH"/>
    <s v="05.08.26"/>
    <n v="6510"/>
    <m/>
    <m/>
    <m/>
    <n v="6188"/>
    <n v="12195"/>
    <n v="6315"/>
    <n v="11873"/>
    <x v="0"/>
    <x v="1"/>
    <s v="PAID"/>
    <s v="TANAJI SURVASE"/>
    <n v="29505"/>
    <n v="308"/>
    <n v="0"/>
    <n v="7200"/>
    <s v="-"/>
    <n v="0.23035669490881647"/>
    <n v="7.9112081497826232E-3"/>
    <s v="STABLE"/>
    <s v="PAID"/>
    <s v="-"/>
    <s v="-"/>
    <m/>
    <m/>
    <m/>
    <m/>
    <s v="-"/>
    <m/>
    <s v="MULSHI "/>
    <m/>
    <m/>
    <m/>
    <n v="19703"/>
    <n v="29505"/>
    <n v="57"/>
    <s v="-"/>
    <s v="FLOW"/>
    <m/>
    <m/>
    <m/>
    <m/>
    <s v="REGULAR"/>
    <s v="MH29CF9998"/>
    <s v="BAJAJ PULSAR 150 TWIN DISC ABS"/>
    <d v="2024-10-11T00:00:00"/>
    <n v="24"/>
    <s v="02.08.26"/>
    <s v="-"/>
    <m/>
    <m/>
    <m/>
    <m/>
    <m/>
    <m/>
    <m/>
    <m/>
    <m/>
    <m/>
    <n v="1"/>
    <m/>
    <m/>
    <m/>
    <m/>
    <m/>
    <m/>
    <m/>
    <m/>
    <m/>
    <m/>
    <m/>
    <m/>
    <m/>
    <m/>
    <m/>
    <m/>
    <m/>
    <m/>
    <m/>
    <m/>
    <m/>
    <m/>
    <m/>
    <m/>
    <m/>
    <m/>
    <m/>
    <m/>
    <m/>
    <m/>
    <m/>
    <m/>
    <m/>
    <m/>
    <m/>
    <m/>
    <m/>
    <m/>
    <m/>
    <m/>
    <m/>
    <m/>
    <m/>
    <m/>
    <m/>
    <m/>
    <m/>
    <m/>
    <m/>
    <m/>
    <m/>
    <m/>
    <m/>
    <m/>
    <m/>
    <m/>
    <m/>
    <m/>
    <m/>
    <m/>
    <m/>
    <m/>
    <m/>
    <m/>
    <m/>
    <m/>
    <m/>
    <m/>
    <m/>
    <m/>
    <m/>
    <m/>
    <m/>
    <m/>
    <m/>
    <m/>
    <m/>
    <m/>
    <m/>
    <m/>
    <m/>
    <m/>
    <m/>
    <n v="1"/>
    <n v="1"/>
    <s v="DUWT0030"/>
    <s v="Go9unDn4Ngz"/>
    <s v="Allocated"/>
    <m/>
    <m/>
    <m/>
    <m/>
    <m/>
    <m/>
    <m/>
    <m/>
    <n v="6315"/>
    <n v="18383"/>
    <s v="Allocated"/>
  </r>
  <r>
    <n v="135050716"/>
    <s v="KARUNA MHATU GHOLAP"/>
    <m/>
    <m/>
    <m/>
    <m/>
    <m/>
    <m/>
    <n v="6140"/>
    <n v="5656"/>
    <n v="5763"/>
    <n v="11796"/>
    <x v="1"/>
    <x v="0"/>
    <s v="UNPAID"/>
    <s v="VIKRAM GAIKWAD"/>
    <n v="29430.51"/>
    <n v="107"/>
    <n v="0"/>
    <n v="7200"/>
    <s v="-"/>
    <n v="2.7744632644945585E-2"/>
    <n v="2.5781553844948972E-3"/>
    <s v="FLOW"/>
    <s v="-"/>
    <s v="-"/>
    <s v="-"/>
    <m/>
    <m/>
    <m/>
    <m/>
    <s v="-"/>
    <m/>
    <s v="VIMAN NAGAR"/>
    <m/>
    <m/>
    <m/>
    <n v="12963"/>
    <n v="29430.51"/>
    <n v="27"/>
    <s v="-"/>
    <s v="FLOW"/>
    <m/>
    <m/>
    <m/>
    <m/>
    <s v="NPA"/>
    <s v="MH12UV1996"/>
    <s v="BAJAJ KTM RC 200"/>
    <d v="2022-10-28T00:00:00"/>
    <n v="48"/>
    <s v="02.08.26"/>
    <s v="-"/>
    <m/>
    <m/>
    <m/>
    <m/>
    <m/>
    <m/>
    <m/>
    <m/>
    <m/>
    <m/>
    <m/>
    <m/>
    <m/>
    <m/>
    <m/>
    <m/>
    <m/>
    <m/>
    <m/>
    <m/>
    <m/>
    <m/>
    <m/>
    <m/>
    <m/>
    <m/>
    <m/>
    <m/>
    <m/>
    <m/>
    <m/>
    <m/>
    <m/>
    <m/>
    <m/>
    <m/>
    <m/>
    <m/>
    <m/>
    <m/>
    <m/>
    <m/>
    <m/>
    <m/>
    <m/>
    <m/>
    <m/>
    <m/>
    <m/>
    <m/>
    <m/>
    <m/>
    <m/>
    <m/>
    <m/>
    <m/>
    <m/>
    <m/>
    <m/>
    <m/>
    <m/>
    <m/>
    <m/>
    <m/>
    <m/>
    <m/>
    <m/>
    <m/>
    <m/>
    <m/>
    <m/>
    <m/>
    <m/>
    <m/>
    <m/>
    <m/>
    <m/>
    <m/>
    <m/>
    <m/>
    <m/>
    <m/>
    <m/>
    <m/>
    <m/>
    <m/>
    <m/>
    <m/>
    <m/>
    <m/>
    <m/>
    <m/>
    <m/>
    <m/>
    <n v="0"/>
    <s v=""/>
    <s v="ZBHT0012"/>
    <s v="kPYtzLseGX87"/>
    <s v="Allocated"/>
    <m/>
    <m/>
    <m/>
    <m/>
    <m/>
    <m/>
    <m/>
    <m/>
    <n v="5763"/>
    <n v="11796"/>
    <s v="Allocated"/>
  </r>
  <r>
    <n v="460644820"/>
    <s v="MANISHA KISHOR DORKE"/>
    <m/>
    <m/>
    <m/>
    <m/>
    <m/>
    <m/>
    <n v="3554"/>
    <n v="17770"/>
    <n v="4254"/>
    <n v="21324"/>
    <x v="4"/>
    <x v="0"/>
    <s v="UNPAID"/>
    <s v="SUNNY SHINDE"/>
    <n v="29237.7"/>
    <n v="700"/>
    <n v="0"/>
    <n v="3143"/>
    <s v="-"/>
    <n v="0.16927537607969306"/>
    <n v="1.5566508114491645E-2"/>
    <s v="FLOW"/>
    <s v="-"/>
    <s v="-"/>
    <s v="-"/>
    <m/>
    <m/>
    <m/>
    <m/>
    <s v="-"/>
    <m/>
    <s v="RANGE HIILS"/>
    <m/>
    <m/>
    <m/>
    <n v="21613"/>
    <n v="29237.7"/>
    <n v="149"/>
    <s v="-"/>
    <s v="FLOW"/>
    <m/>
    <m/>
    <m/>
    <m/>
    <s v="NPA"/>
    <s v="MH12WD4626"/>
    <s v="HONDA ACTIVA 125 DISC BSVI"/>
    <d v="2023-11-13T00:00:00"/>
    <n v="36"/>
    <s v="02.08.26"/>
    <s v="-"/>
    <m/>
    <m/>
    <m/>
    <m/>
    <m/>
    <m/>
    <m/>
    <m/>
    <m/>
    <m/>
    <n v="1"/>
    <m/>
    <m/>
    <m/>
    <m/>
    <m/>
    <m/>
    <m/>
    <m/>
    <m/>
    <m/>
    <m/>
    <m/>
    <m/>
    <m/>
    <m/>
    <m/>
    <m/>
    <m/>
    <m/>
    <m/>
    <m/>
    <m/>
    <m/>
    <m/>
    <m/>
    <m/>
    <m/>
    <m/>
    <m/>
    <m/>
    <m/>
    <m/>
    <m/>
    <m/>
    <m/>
    <m/>
    <m/>
    <m/>
    <m/>
    <m/>
    <m/>
    <m/>
    <m/>
    <m/>
    <m/>
    <m/>
    <m/>
    <m/>
    <m/>
    <m/>
    <m/>
    <m/>
    <m/>
    <m/>
    <m/>
    <m/>
    <m/>
    <m/>
    <m/>
    <m/>
    <m/>
    <m/>
    <m/>
    <m/>
    <m/>
    <m/>
    <m/>
    <m/>
    <m/>
    <m/>
    <m/>
    <m/>
    <m/>
    <m/>
    <m/>
    <m/>
    <m/>
    <m/>
    <m/>
    <m/>
    <m/>
    <m/>
    <m/>
    <n v="1"/>
    <n v="1"/>
    <s v="DUWT0023"/>
    <s v="B2BuXuD31Nm"/>
    <s v="Unallocated"/>
    <m/>
    <m/>
    <m/>
    <m/>
    <m/>
    <m/>
    <m/>
    <m/>
    <n v="4254"/>
    <n v="21324"/>
    <s v="Unallocated"/>
  </r>
  <r>
    <n v="465841809"/>
    <s v="SAHIL RAJESH SHETE"/>
    <s v="ONLINE"/>
    <s v="04.08.26"/>
    <n v="3170"/>
    <m/>
    <m/>
    <m/>
    <n v="3135"/>
    <n v="3135"/>
    <n v="3161"/>
    <n v="3100"/>
    <x v="1"/>
    <x v="1"/>
    <s v="PAID"/>
    <s v="TANAJI SURVASE"/>
    <n v="28657"/>
    <n v="26"/>
    <n v="0"/>
    <n v="2172"/>
    <s v="-"/>
    <n v="5.7255361349120681E-2"/>
    <n v="2.5103947860050766E-3"/>
    <s v="STABLE"/>
    <s v="PAID"/>
    <s v="-"/>
    <s v="-"/>
    <m/>
    <m/>
    <m/>
    <m/>
    <s v="-"/>
    <m/>
    <s v="PAUD"/>
    <m/>
    <m/>
    <m/>
    <n v="5333"/>
    <n v="28657"/>
    <n v="26"/>
    <s v="-"/>
    <s v="FLOW"/>
    <m/>
    <m/>
    <m/>
    <m/>
    <s v="REGULAR"/>
    <s v="MH12WC1076"/>
    <s v="HONDA UNICORN 160 BSVI"/>
    <d v="2025-04-03T00:00:00"/>
    <n v="24"/>
    <s v="02.08.26"/>
    <s v="-"/>
    <m/>
    <m/>
    <m/>
    <m/>
    <m/>
    <m/>
    <m/>
    <m/>
    <m/>
    <m/>
    <m/>
    <m/>
    <m/>
    <n v="1"/>
    <m/>
    <m/>
    <m/>
    <m/>
    <m/>
    <m/>
    <m/>
    <m/>
    <m/>
    <m/>
    <m/>
    <m/>
    <m/>
    <m/>
    <m/>
    <m/>
    <m/>
    <m/>
    <m/>
    <m/>
    <m/>
    <m/>
    <m/>
    <m/>
    <m/>
    <m/>
    <m/>
    <m/>
    <m/>
    <m/>
    <m/>
    <m/>
    <m/>
    <m/>
    <m/>
    <m/>
    <m/>
    <m/>
    <m/>
    <m/>
    <m/>
    <m/>
    <m/>
    <m/>
    <m/>
    <m/>
    <m/>
    <m/>
    <m/>
    <m/>
    <m/>
    <m/>
    <m/>
    <m/>
    <m/>
    <m/>
    <m/>
    <m/>
    <m/>
    <m/>
    <m/>
    <m/>
    <m/>
    <m/>
    <m/>
    <m/>
    <m/>
    <m/>
    <m/>
    <m/>
    <m/>
    <m/>
    <m/>
    <m/>
    <m/>
    <m/>
    <m/>
    <m/>
    <m/>
    <m/>
    <n v="1"/>
    <n v="1"/>
    <s v="DUWT0030"/>
    <s v="BofAe8Hutov9"/>
    <s v="Allocated"/>
    <m/>
    <m/>
    <m/>
    <m/>
    <m/>
    <m/>
    <m/>
    <m/>
    <n v="3161"/>
    <n v="6270"/>
    <s v="Allocated"/>
  </r>
  <r>
    <n v="466250388"/>
    <s v="NIKHIL MACHINDRA ANDRE"/>
    <m/>
    <m/>
    <m/>
    <m/>
    <m/>
    <m/>
    <n v="4989"/>
    <n v="5126"/>
    <n v="144"/>
    <n v="10115"/>
    <x v="0"/>
    <x v="0"/>
    <s v="UNPAID"/>
    <s v="SACHIN INGALE"/>
    <n v="28359"/>
    <n v="7"/>
    <n v="0"/>
    <n v="5400"/>
    <s v="-"/>
    <n v="0.23254088161193576"/>
    <n v="7.6039299074626473E-3"/>
    <s v="FLOW"/>
    <s v="-"/>
    <s v="-"/>
    <s v="-"/>
    <m/>
    <m/>
    <m/>
    <m/>
    <s v="-"/>
    <m/>
    <s v="KAMSHET "/>
    <m/>
    <m/>
    <m/>
    <n v="10533"/>
    <n v="28359"/>
    <n v="57"/>
    <s v="-"/>
    <s v="FLOW"/>
    <m/>
    <m/>
    <m/>
    <m/>
    <s v="REGULAR"/>
    <s v="MH14MK8526"/>
    <s v="HONDA ACTIVA DLX 2B"/>
    <d v="2025-06-02T00:00:00"/>
    <n v="18"/>
    <s v="02.08.26"/>
    <s v="-"/>
    <m/>
    <m/>
    <m/>
    <m/>
    <m/>
    <m/>
    <m/>
    <m/>
    <m/>
    <m/>
    <m/>
    <m/>
    <m/>
    <m/>
    <m/>
    <m/>
    <m/>
    <m/>
    <m/>
    <m/>
    <m/>
    <m/>
    <m/>
    <m/>
    <m/>
    <m/>
    <m/>
    <m/>
    <m/>
    <m/>
    <m/>
    <m/>
    <m/>
    <m/>
    <m/>
    <m/>
    <m/>
    <m/>
    <m/>
    <m/>
    <m/>
    <m/>
    <m/>
    <m/>
    <m/>
    <m/>
    <m/>
    <m/>
    <m/>
    <m/>
    <m/>
    <m/>
    <m/>
    <m/>
    <m/>
    <m/>
    <m/>
    <m/>
    <m/>
    <m/>
    <m/>
    <m/>
    <m/>
    <m/>
    <m/>
    <m/>
    <m/>
    <m/>
    <m/>
    <m/>
    <m/>
    <m/>
    <m/>
    <m/>
    <m/>
    <m/>
    <m/>
    <m/>
    <m/>
    <m/>
    <m/>
    <m/>
    <m/>
    <m/>
    <m/>
    <m/>
    <m/>
    <m/>
    <m/>
    <m/>
    <m/>
    <m/>
    <m/>
    <m/>
    <n v="0"/>
    <s v=""/>
    <s v="ZBHT0013"/>
    <s v="BPHdn0Cv8d9"/>
    <s v="Allocated"/>
    <m/>
    <m/>
    <m/>
    <m/>
    <m/>
    <m/>
    <m/>
    <m/>
    <n v="144"/>
    <n v="10115"/>
    <s v="Allocated"/>
  </r>
  <r>
    <n v="461375051"/>
    <s v="REKHA MAROTI KALE"/>
    <s v="ONLINE"/>
    <s v="03.08.26"/>
    <n v="135"/>
    <m/>
    <m/>
    <m/>
    <n v="3776"/>
    <n v="7552"/>
    <n v="391.03"/>
    <n v="11193"/>
    <x v="2"/>
    <x v="1"/>
    <s v="PAID"/>
    <s v="DATTATRAY BACCHE"/>
    <n v="28095"/>
    <n v="391.03"/>
    <n v="0"/>
    <n v="4500"/>
    <s v="-"/>
    <n v="0.21736271217912018"/>
    <n v="7.9664339642808602E-3"/>
    <s v="STABLE"/>
    <s v="PAID"/>
    <s v="-"/>
    <s v="-"/>
    <m/>
    <m/>
    <m/>
    <m/>
    <s v="-"/>
    <m/>
    <s v="SAVARDHARI"/>
    <m/>
    <m/>
    <m/>
    <n v="12443.03"/>
    <n v="28095"/>
    <n v="88"/>
    <s v="-"/>
    <s v="FLOW"/>
    <m/>
    <m/>
    <m/>
    <m/>
    <s v="REGULAR"/>
    <s v="MH22BD0801"/>
    <s v="HONDA SHINE CELEBRATION ED DRUM"/>
    <d v="2024-01-04T00:00:00"/>
    <n v="36"/>
    <s v="02.08.26"/>
    <s v="-"/>
    <m/>
    <m/>
    <m/>
    <m/>
    <m/>
    <m/>
    <m/>
    <m/>
    <m/>
    <m/>
    <m/>
    <m/>
    <m/>
    <m/>
    <m/>
    <m/>
    <m/>
    <m/>
    <m/>
    <m/>
    <m/>
    <m/>
    <m/>
    <m/>
    <m/>
    <m/>
    <m/>
    <m/>
    <m/>
    <m/>
    <m/>
    <m/>
    <m/>
    <m/>
    <m/>
    <m/>
    <m/>
    <m/>
    <m/>
    <m/>
    <m/>
    <m/>
    <m/>
    <m/>
    <m/>
    <m/>
    <m/>
    <m/>
    <m/>
    <m/>
    <m/>
    <m/>
    <m/>
    <m/>
    <m/>
    <m/>
    <m/>
    <m/>
    <m/>
    <m/>
    <m/>
    <m/>
    <m/>
    <m/>
    <m/>
    <m/>
    <m/>
    <m/>
    <m/>
    <m/>
    <m/>
    <m/>
    <m/>
    <m/>
    <m/>
    <m/>
    <m/>
    <m/>
    <m/>
    <m/>
    <m/>
    <m/>
    <m/>
    <m/>
    <m/>
    <m/>
    <m/>
    <m/>
    <m/>
    <m/>
    <m/>
    <m/>
    <m/>
    <m/>
    <n v="0"/>
    <s v=""/>
    <s v="ZBHT0016"/>
    <s v="BolmyYUrFdm"/>
    <s v="Allocated"/>
    <m/>
    <m/>
    <m/>
    <m/>
    <m/>
    <m/>
    <m/>
    <m/>
    <n v="391.03"/>
    <n v="11328"/>
    <s v="Allocated"/>
  </r>
  <r>
    <n v="461226479"/>
    <s v="JADHAV RAHUL DNYANOBA"/>
    <m/>
    <m/>
    <m/>
    <m/>
    <m/>
    <m/>
    <n v="3414"/>
    <n v="9341"/>
    <n v="2904"/>
    <n v="12755"/>
    <x v="2"/>
    <x v="0"/>
    <s v="UNPAID"/>
    <s v="SUNNY SHINDE"/>
    <n v="27911"/>
    <n v="391"/>
    <n v="0"/>
    <n v="5067.95"/>
    <s v="-"/>
    <n v="9.0007387048887985E-2"/>
    <n v="7.914260130878913E-3"/>
    <s v="FLOW"/>
    <s v="-"/>
    <s v="-"/>
    <s v="-"/>
    <m/>
    <m/>
    <m/>
    <m/>
    <s v="-"/>
    <m/>
    <s v="AUNDH"/>
    <m/>
    <m/>
    <m/>
    <n v="14799.95"/>
    <n v="27911"/>
    <n v="88"/>
    <s v="-"/>
    <s v="FLOW"/>
    <m/>
    <m/>
    <m/>
    <m/>
    <s v="REGULAR"/>
    <s v="MH12WH4533"/>
    <s v="HONDA ACTIVA 6G STD BS VI"/>
    <d v="2023-12-24T00:00:00"/>
    <n v="36"/>
    <s v="02.08.26"/>
    <s v="-"/>
    <m/>
    <n v="1"/>
    <m/>
    <m/>
    <m/>
    <m/>
    <m/>
    <m/>
    <m/>
    <m/>
    <m/>
    <m/>
    <m/>
    <m/>
    <m/>
    <m/>
    <m/>
    <m/>
    <m/>
    <m/>
    <m/>
    <m/>
    <m/>
    <m/>
    <m/>
    <m/>
    <m/>
    <m/>
    <m/>
    <m/>
    <m/>
    <m/>
    <m/>
    <m/>
    <m/>
    <m/>
    <m/>
    <m/>
    <m/>
    <m/>
    <m/>
    <m/>
    <m/>
    <m/>
    <m/>
    <m/>
    <m/>
    <m/>
    <m/>
    <m/>
    <m/>
    <m/>
    <m/>
    <m/>
    <m/>
    <m/>
    <m/>
    <m/>
    <m/>
    <m/>
    <m/>
    <m/>
    <m/>
    <m/>
    <m/>
    <m/>
    <m/>
    <m/>
    <m/>
    <m/>
    <m/>
    <m/>
    <m/>
    <m/>
    <m/>
    <m/>
    <m/>
    <m/>
    <m/>
    <m/>
    <m/>
    <m/>
    <m/>
    <m/>
    <m/>
    <m/>
    <m/>
    <m/>
    <m/>
    <m/>
    <m/>
    <m/>
    <m/>
    <m/>
    <n v="1"/>
    <n v="1"/>
    <s v="DUWT0023"/>
    <s v="A6G5Jgw2MUc"/>
    <s v="Allocated"/>
    <m/>
    <m/>
    <m/>
    <m/>
    <m/>
    <m/>
    <m/>
    <m/>
    <n v="2904"/>
    <n v="12755"/>
    <s v="Allocated"/>
  </r>
  <r>
    <n v="460423919"/>
    <s v="ANITA RAVINDRA BHOR"/>
    <m/>
    <m/>
    <m/>
    <m/>
    <m/>
    <m/>
    <n v="3664"/>
    <n v="14190"/>
    <n v="3630"/>
    <n v="17854"/>
    <x v="3"/>
    <x v="0"/>
    <s v="UNPAID"/>
    <s v="HARIDAS DIVATE"/>
    <n v="27612"/>
    <n v="432"/>
    <n v="0"/>
    <n v="4950"/>
    <s v="-"/>
    <n v="0.26862796602749323"/>
    <n v="1.0576980531847675E-2"/>
    <s v="FLOW"/>
    <s v="-"/>
    <s v="-"/>
    <s v="-"/>
    <m/>
    <m/>
    <m/>
    <m/>
    <s v="-"/>
    <m/>
    <s v="JUNNAR"/>
    <m/>
    <m/>
    <m/>
    <n v="19572"/>
    <n v="27612"/>
    <n v="118"/>
    <s v="-"/>
    <s v="FLOW"/>
    <m/>
    <m/>
    <m/>
    <m/>
    <s v="NPA"/>
    <s v="MH14LD2981"/>
    <s v="OLA S1 AIR"/>
    <d v="2023-11-01T00:00:00"/>
    <n v="36"/>
    <s v="02.08.26"/>
    <s v="-"/>
    <m/>
    <m/>
    <m/>
    <m/>
    <m/>
    <m/>
    <m/>
    <m/>
    <m/>
    <m/>
    <n v="1"/>
    <m/>
    <m/>
    <m/>
    <m/>
    <m/>
    <m/>
    <m/>
    <m/>
    <m/>
    <m/>
    <m/>
    <m/>
    <m/>
    <m/>
    <m/>
    <m/>
    <m/>
    <m/>
    <m/>
    <m/>
    <m/>
    <m/>
    <m/>
    <m/>
    <m/>
    <m/>
    <m/>
    <m/>
    <m/>
    <m/>
    <m/>
    <m/>
    <m/>
    <m/>
    <m/>
    <m/>
    <m/>
    <m/>
    <m/>
    <m/>
    <m/>
    <m/>
    <m/>
    <m/>
    <m/>
    <m/>
    <m/>
    <m/>
    <m/>
    <m/>
    <m/>
    <m/>
    <m/>
    <m/>
    <m/>
    <m/>
    <m/>
    <m/>
    <m/>
    <m/>
    <m/>
    <m/>
    <m/>
    <m/>
    <m/>
    <m/>
    <m/>
    <m/>
    <m/>
    <m/>
    <m/>
    <m/>
    <m/>
    <m/>
    <m/>
    <m/>
    <m/>
    <m/>
    <m/>
    <m/>
    <m/>
    <m/>
    <m/>
    <n v="1"/>
    <n v="1"/>
    <s v="ZBHT0021"/>
    <s v="GPZ8uBxm_DMm"/>
    <s v="Allocated"/>
    <m/>
    <m/>
    <m/>
    <m/>
    <m/>
    <m/>
    <m/>
    <m/>
    <n v="3630"/>
    <n v="17854"/>
    <s v="Allocated"/>
  </r>
  <r>
    <n v="456675556"/>
    <s v="RAVINDRA KISAN TEMGIRE"/>
    <m/>
    <m/>
    <m/>
    <m/>
    <m/>
    <m/>
    <n v="3667"/>
    <n v="3576"/>
    <n v="3669"/>
    <n v="7243"/>
    <x v="1"/>
    <x v="0"/>
    <s v="UNPAID"/>
    <s v="SACHIN INGALE"/>
    <n v="27578"/>
    <n v="93"/>
    <n v="0"/>
    <n v="7200"/>
    <s v="-"/>
    <n v="4.6380205578100138E-2"/>
    <n v="2.4158728201991836E-3"/>
    <s v="FLOW"/>
    <s v="-"/>
    <s v="-"/>
    <s v="-"/>
    <m/>
    <m/>
    <m/>
    <m/>
    <s v="-"/>
    <m/>
    <s v="LONAVALA"/>
    <m/>
    <m/>
    <m/>
    <n v="10869"/>
    <n v="27578"/>
    <n v="27"/>
    <s v="-"/>
    <s v="FLOW"/>
    <m/>
    <m/>
    <m/>
    <m/>
    <s v="NPA"/>
    <s v="MH14KP7672"/>
    <s v="HONDA UNICORN 160 BS6"/>
    <d v="2023-02-04T00:00:00"/>
    <n v="48"/>
    <s v="02.08.26"/>
    <s v="-"/>
    <m/>
    <m/>
    <m/>
    <m/>
    <m/>
    <m/>
    <m/>
    <m/>
    <m/>
    <m/>
    <m/>
    <m/>
    <m/>
    <m/>
    <m/>
    <m/>
    <m/>
    <m/>
    <m/>
    <m/>
    <m/>
    <m/>
    <m/>
    <m/>
    <m/>
    <m/>
    <m/>
    <m/>
    <m/>
    <m/>
    <m/>
    <m/>
    <m/>
    <m/>
    <m/>
    <m/>
    <m/>
    <m/>
    <m/>
    <m/>
    <m/>
    <m/>
    <m/>
    <m/>
    <m/>
    <m/>
    <m/>
    <m/>
    <m/>
    <m/>
    <m/>
    <m/>
    <m/>
    <m/>
    <m/>
    <m/>
    <m/>
    <m/>
    <m/>
    <m/>
    <m/>
    <m/>
    <m/>
    <m/>
    <m/>
    <m/>
    <m/>
    <m/>
    <m/>
    <m/>
    <m/>
    <m/>
    <m/>
    <m/>
    <m/>
    <m/>
    <m/>
    <m/>
    <m/>
    <m/>
    <m/>
    <m/>
    <m/>
    <m/>
    <m/>
    <m/>
    <m/>
    <m/>
    <m/>
    <m/>
    <m/>
    <m/>
    <m/>
    <m/>
    <n v="0"/>
    <s v=""/>
    <s v="ZBHT0013"/>
    <s v="BoTqGMSsDI7"/>
    <s v="Allocated"/>
    <m/>
    <m/>
    <m/>
    <m/>
    <m/>
    <m/>
    <m/>
    <m/>
    <n v="3669"/>
    <n v="7243"/>
    <s v="Allocated"/>
  </r>
  <r>
    <n v="467306509"/>
    <s v="SALMAN USUF KHAN"/>
    <m/>
    <m/>
    <m/>
    <m/>
    <m/>
    <m/>
    <n v="1633"/>
    <n v="6532"/>
    <n v="1797"/>
    <n v="8165"/>
    <x v="3"/>
    <x v="0"/>
    <s v="UNPAID"/>
    <s v="VIKRAM GAIKWAD"/>
    <n v="27575"/>
    <n v="164"/>
    <n v="0"/>
    <n v="1800"/>
    <s v="-"/>
    <n v="0.10890428271275335"/>
    <n v="1.0562807408579591E-2"/>
    <s v="FLOW"/>
    <s v="-"/>
    <s v="-"/>
    <s v="-"/>
    <m/>
    <m/>
    <m/>
    <m/>
    <s v="-"/>
    <m/>
    <s v="YERWADA"/>
    <m/>
    <m/>
    <m/>
    <n v="8496"/>
    <n v="27575"/>
    <n v="117"/>
    <s v="-"/>
    <s v="FLOW"/>
    <m/>
    <m/>
    <m/>
    <m/>
    <s v="NPA"/>
    <s v="MH12XK8967"/>
    <s v="SUZUKI BURGMAN STREET EX"/>
    <d v="2025-11-19T00:00:00"/>
    <n v="24"/>
    <s v="03.08.26"/>
    <s v="-"/>
    <m/>
    <m/>
    <m/>
    <m/>
    <m/>
    <m/>
    <m/>
    <m/>
    <m/>
    <m/>
    <m/>
    <m/>
    <m/>
    <m/>
    <m/>
    <m/>
    <m/>
    <m/>
    <m/>
    <m/>
    <m/>
    <m/>
    <m/>
    <m/>
    <m/>
    <m/>
    <m/>
    <m/>
    <m/>
    <m/>
    <m/>
    <m/>
    <m/>
    <m/>
    <m/>
    <m/>
    <m/>
    <m/>
    <m/>
    <m/>
    <m/>
    <m/>
    <m/>
    <m/>
    <m/>
    <m/>
    <m/>
    <m/>
    <m/>
    <m/>
    <m/>
    <m/>
    <m/>
    <m/>
    <m/>
    <m/>
    <m/>
    <m/>
    <m/>
    <m/>
    <m/>
    <m/>
    <m/>
    <m/>
    <m/>
    <m/>
    <m/>
    <m/>
    <m/>
    <m/>
    <m/>
    <m/>
    <m/>
    <m/>
    <m/>
    <m/>
    <m/>
    <m/>
    <m/>
    <m/>
    <m/>
    <m/>
    <m/>
    <m/>
    <m/>
    <m/>
    <m/>
    <m/>
    <m/>
    <m/>
    <m/>
    <m/>
    <m/>
    <m/>
    <n v="0"/>
    <s v=""/>
    <s v="ZBHT0012"/>
    <s v="GoJgzulX41c"/>
    <s v="Allocated"/>
    <m/>
    <m/>
    <m/>
    <m/>
    <m/>
    <m/>
    <m/>
    <m/>
    <n v="1797"/>
    <n v="8165"/>
    <e v="#N/A"/>
  </r>
  <r>
    <n v="460568310"/>
    <s v="MALIBA DAMU KACHARE"/>
    <m/>
    <m/>
    <m/>
    <m/>
    <m/>
    <m/>
    <n v="3461"/>
    <n v="15386"/>
    <n v="2630"/>
    <n v="18847"/>
    <x v="4"/>
    <x v="0"/>
    <s v="UNPAID"/>
    <s v="SACHIN INGALE"/>
    <n v="27546.1"/>
    <n v="1088"/>
    <n v="0"/>
    <n v="7200"/>
    <s v="-"/>
    <n v="0.10414188378471842"/>
    <n v="1.4665879640758276E-2"/>
    <s v="FLOW"/>
    <s v="-"/>
    <s v="-"/>
    <s v="-"/>
    <m/>
    <m/>
    <m/>
    <m/>
    <s v="-"/>
    <m/>
    <s v="TAKAVE"/>
    <m/>
    <m/>
    <m/>
    <n v="23674"/>
    <n v="27546.1"/>
    <n v="149"/>
    <s v="-"/>
    <s v="FLOW"/>
    <m/>
    <m/>
    <m/>
    <m/>
    <s v="NPA"/>
    <s v="MH14LF9921"/>
    <s v="HONDA ACTIVA 6G STD BS VI"/>
    <d v="2023-11-09T00:00:00"/>
    <n v="36"/>
    <s v="02.08.26"/>
    <s v="-"/>
    <m/>
    <m/>
    <m/>
    <m/>
    <m/>
    <m/>
    <m/>
    <m/>
    <m/>
    <m/>
    <m/>
    <m/>
    <m/>
    <m/>
    <m/>
    <m/>
    <m/>
    <m/>
    <m/>
    <m/>
    <m/>
    <m/>
    <m/>
    <m/>
    <m/>
    <m/>
    <m/>
    <m/>
    <m/>
    <m/>
    <m/>
    <m/>
    <m/>
    <m/>
    <m/>
    <m/>
    <m/>
    <m/>
    <m/>
    <m/>
    <m/>
    <m/>
    <m/>
    <m/>
    <m/>
    <m/>
    <m/>
    <m/>
    <m/>
    <m/>
    <m/>
    <m/>
    <m/>
    <m/>
    <m/>
    <m/>
    <m/>
    <m/>
    <m/>
    <m/>
    <m/>
    <m/>
    <m/>
    <m/>
    <m/>
    <m/>
    <m/>
    <m/>
    <m/>
    <m/>
    <m/>
    <m/>
    <m/>
    <m/>
    <m/>
    <m/>
    <m/>
    <m/>
    <m/>
    <m/>
    <m/>
    <m/>
    <m/>
    <m/>
    <m/>
    <m/>
    <m/>
    <m/>
    <m/>
    <m/>
    <m/>
    <m/>
    <m/>
    <m/>
    <n v="0"/>
    <s v=""/>
    <s v="ZBHT0013"/>
    <s v="k6FAWYxLsEM7"/>
    <s v="Allocated"/>
    <m/>
    <m/>
    <m/>
    <m/>
    <m/>
    <m/>
    <m/>
    <m/>
    <n v="2630"/>
    <n v="18847"/>
    <s v="Allocated"/>
  </r>
  <r>
    <n v="460523159"/>
    <s v="ASHUTOSH BABA LONDHE"/>
    <m/>
    <m/>
    <m/>
    <m/>
    <m/>
    <m/>
    <n v="5730"/>
    <n v="5728"/>
    <n v="5865"/>
    <n v="11458"/>
    <x v="1"/>
    <x v="0"/>
    <s v="UNPAID"/>
    <s v="KIRAN KHAIRNAR"/>
    <n v="27542.32"/>
    <n v="137"/>
    <n v="0"/>
    <n v="5850"/>
    <s v="-"/>
    <n v="5.0532813912974046E-2"/>
    <n v="2.4127472004216543E-3"/>
    <s v="FLOW"/>
    <s v="-"/>
    <s v="-"/>
    <s v="-"/>
    <m/>
    <m/>
    <m/>
    <m/>
    <s v="-"/>
    <m/>
    <s v="BHAWANI PETH"/>
    <m/>
    <m/>
    <m/>
    <n v="11715"/>
    <n v="27542.32"/>
    <n v="27"/>
    <s v="-"/>
    <s v="FLOW"/>
    <m/>
    <m/>
    <m/>
    <m/>
    <s v="REGULAR"/>
    <s v="MH12WC6082"/>
    <s v="BULLET 350 MILITARY RED"/>
    <d v="2023-11-07T00:00:00"/>
    <n v="36"/>
    <s v="02.08.26"/>
    <s v="-"/>
    <m/>
    <m/>
    <m/>
    <m/>
    <m/>
    <m/>
    <m/>
    <m/>
    <m/>
    <m/>
    <n v="1"/>
    <m/>
    <m/>
    <m/>
    <m/>
    <m/>
    <m/>
    <m/>
    <m/>
    <m/>
    <m/>
    <m/>
    <m/>
    <m/>
    <m/>
    <m/>
    <m/>
    <m/>
    <m/>
    <m/>
    <m/>
    <m/>
    <m/>
    <m/>
    <m/>
    <m/>
    <m/>
    <m/>
    <m/>
    <m/>
    <m/>
    <m/>
    <m/>
    <m/>
    <m/>
    <m/>
    <m/>
    <m/>
    <m/>
    <m/>
    <m/>
    <m/>
    <m/>
    <m/>
    <m/>
    <m/>
    <m/>
    <m/>
    <m/>
    <m/>
    <m/>
    <m/>
    <m/>
    <m/>
    <m/>
    <m/>
    <m/>
    <m/>
    <m/>
    <m/>
    <m/>
    <m/>
    <m/>
    <m/>
    <m/>
    <m/>
    <m/>
    <m/>
    <m/>
    <m/>
    <m/>
    <m/>
    <m/>
    <m/>
    <m/>
    <m/>
    <m/>
    <m/>
    <m/>
    <m/>
    <m/>
    <m/>
    <m/>
    <m/>
    <n v="1"/>
    <n v="1"/>
    <s v="DUWT0014"/>
    <s v="AoZzvJ3pOMz"/>
    <s v="Allocated"/>
    <m/>
    <m/>
    <m/>
    <m/>
    <m/>
    <m/>
    <m/>
    <m/>
    <n v="5865"/>
    <n v="11458"/>
    <s v="Allocated"/>
  </r>
  <r>
    <n v="464476115"/>
    <s v="RAJESHWAR ARUN DIKSHIT"/>
    <m/>
    <m/>
    <m/>
    <m/>
    <m/>
    <m/>
    <n v="4189"/>
    <n v="12557"/>
    <n v="4399"/>
    <n v="16746"/>
    <x v="2"/>
    <x v="0"/>
    <s v="UNPAID"/>
    <s v="AMIT GADE"/>
    <n v="27526"/>
    <n v="220"/>
    <n v="0"/>
    <n v="2250"/>
    <s v="-"/>
    <n v="0.29844629246131993"/>
    <n v="7.8050920555541884E-3"/>
    <s v="FLOW"/>
    <s v="-"/>
    <s v="-"/>
    <s v="-"/>
    <m/>
    <m/>
    <m/>
    <m/>
    <s v="-"/>
    <m/>
    <s v="DEHU"/>
    <m/>
    <m/>
    <m/>
    <n v="15027"/>
    <n v="27526"/>
    <n v="88"/>
    <s v="-"/>
    <s v="FLOW"/>
    <m/>
    <m/>
    <m/>
    <m/>
    <s v="REGULAR"/>
    <s v="MH14LZ9227"/>
    <s v="HONDA SHINE DISC BSVI"/>
    <d v="2024-10-28T00:00:00"/>
    <n v="24"/>
    <s v="02.08.26"/>
    <s v="-"/>
    <m/>
    <m/>
    <m/>
    <m/>
    <n v="1"/>
    <m/>
    <m/>
    <m/>
    <m/>
    <m/>
    <m/>
    <m/>
    <m/>
    <m/>
    <m/>
    <m/>
    <m/>
    <m/>
    <m/>
    <m/>
    <m/>
    <m/>
    <m/>
    <m/>
    <m/>
    <m/>
    <m/>
    <m/>
    <m/>
    <m/>
    <m/>
    <m/>
    <m/>
    <m/>
    <m/>
    <m/>
    <m/>
    <m/>
    <m/>
    <m/>
    <m/>
    <m/>
    <m/>
    <m/>
    <m/>
    <m/>
    <m/>
    <m/>
    <m/>
    <m/>
    <m/>
    <m/>
    <m/>
    <m/>
    <m/>
    <m/>
    <m/>
    <m/>
    <m/>
    <m/>
    <m/>
    <m/>
    <m/>
    <m/>
    <m/>
    <m/>
    <m/>
    <m/>
    <m/>
    <m/>
    <m/>
    <m/>
    <m/>
    <m/>
    <m/>
    <m/>
    <m/>
    <m/>
    <m/>
    <m/>
    <m/>
    <m/>
    <m/>
    <m/>
    <m/>
    <m/>
    <m/>
    <m/>
    <m/>
    <m/>
    <m/>
    <m/>
    <m/>
    <m/>
    <n v="1"/>
    <n v="1"/>
    <s v="DUWT0017"/>
    <s v="A6BjJNJWt1m"/>
    <s v="Allocated"/>
    <m/>
    <m/>
    <m/>
    <m/>
    <m/>
    <m/>
    <m/>
    <m/>
    <n v="4399"/>
    <n v="16746"/>
    <s v="Allocated"/>
  </r>
  <r>
    <n v="459479805"/>
    <s v="MAYAPPA UADDAV KAMBALE"/>
    <m/>
    <m/>
    <m/>
    <m/>
    <m/>
    <m/>
    <n v="3690"/>
    <n v="22134"/>
    <n v="4701"/>
    <n v="25824"/>
    <x v="5"/>
    <x v="0"/>
    <s v="UNPAID"/>
    <s v="SANDEEP KHAIRNAR"/>
    <n v="27448"/>
    <n v="1017"/>
    <n v="0"/>
    <n v="6802"/>
    <s v="-"/>
    <n v="0.55076651416646605"/>
    <n v="1.2578679818701114E-2"/>
    <s v="FLOW"/>
    <s v="-"/>
    <s v="-"/>
    <s v="-"/>
    <m/>
    <m/>
    <m/>
    <m/>
    <s v="-"/>
    <m/>
    <s v="WAGHOLI"/>
    <m/>
    <m/>
    <m/>
    <n v="29953"/>
    <n v="27448"/>
    <n v="177"/>
    <s v="-"/>
    <s v="FLOW"/>
    <m/>
    <m/>
    <m/>
    <m/>
    <s v="NPA"/>
    <s v="MH12VU2984"/>
    <s v="HONDA SHINE DISC BSVI"/>
    <d v="2023-08-21T00:00:00"/>
    <n v="36"/>
    <s v="02.08.26"/>
    <s v="-"/>
    <m/>
    <m/>
    <m/>
    <m/>
    <m/>
    <m/>
    <m/>
    <m/>
    <m/>
    <m/>
    <m/>
    <m/>
    <m/>
    <m/>
    <m/>
    <m/>
    <m/>
    <m/>
    <m/>
    <m/>
    <m/>
    <m/>
    <m/>
    <m/>
    <m/>
    <m/>
    <m/>
    <m/>
    <m/>
    <m/>
    <m/>
    <m/>
    <m/>
    <m/>
    <m/>
    <m/>
    <m/>
    <m/>
    <m/>
    <m/>
    <m/>
    <m/>
    <m/>
    <m/>
    <m/>
    <m/>
    <m/>
    <m/>
    <m/>
    <m/>
    <m/>
    <m/>
    <m/>
    <m/>
    <m/>
    <m/>
    <m/>
    <m/>
    <m/>
    <m/>
    <m/>
    <m/>
    <m/>
    <m/>
    <m/>
    <m/>
    <m/>
    <m/>
    <m/>
    <m/>
    <m/>
    <m/>
    <m/>
    <m/>
    <m/>
    <m/>
    <m/>
    <m/>
    <m/>
    <m/>
    <m/>
    <m/>
    <m/>
    <m/>
    <m/>
    <m/>
    <m/>
    <m/>
    <m/>
    <m/>
    <m/>
    <m/>
    <m/>
    <m/>
    <n v="0"/>
    <s v=""/>
    <s v="DUWT0021"/>
    <s v="APGx1d-8sim"/>
    <s v="Allocated"/>
    <m/>
    <m/>
    <m/>
    <m/>
    <m/>
    <m/>
    <m/>
    <m/>
    <n v="4701"/>
    <n v="25824"/>
    <s v="Allocated"/>
  </r>
  <r>
    <n v="459609098"/>
    <s v="MASHUD RAHAMAN"/>
    <m/>
    <m/>
    <m/>
    <m/>
    <m/>
    <m/>
    <n v="3704"/>
    <n v="21592.46"/>
    <n v="3954.4599999999991"/>
    <n v="25296.46"/>
    <x v="5"/>
    <x v="0"/>
    <s v="UNPAID"/>
    <s v="SACHIN KHAPRE"/>
    <n v="27373.46"/>
    <n v="882"/>
    <n v="0"/>
    <n v="3150"/>
    <s v="-"/>
    <n v="0.25484877656395183"/>
    <n v="1.2544520142451989E-2"/>
    <s v="FLOW"/>
    <s v="-"/>
    <s v="-"/>
    <s v="-"/>
    <m/>
    <m/>
    <m/>
    <m/>
    <s v="-"/>
    <m/>
    <s v="PIMPARI"/>
    <m/>
    <m/>
    <m/>
    <n v="25624.46"/>
    <n v="27373.46"/>
    <n v="177"/>
    <s v="-"/>
    <s v="FLOW"/>
    <m/>
    <m/>
    <m/>
    <m/>
    <s v="NPA"/>
    <s v="MH14KZ4171"/>
    <s v="TVS RAIDER DISC"/>
    <d v="2023-09-01T00:00:00"/>
    <n v="36"/>
    <s v="02.08.26"/>
    <s v="-"/>
    <m/>
    <m/>
    <m/>
    <m/>
    <m/>
    <m/>
    <m/>
    <m/>
    <m/>
    <m/>
    <m/>
    <m/>
    <m/>
    <m/>
    <m/>
    <m/>
    <m/>
    <m/>
    <m/>
    <m/>
    <m/>
    <m/>
    <m/>
    <m/>
    <m/>
    <m/>
    <m/>
    <m/>
    <m/>
    <m/>
    <m/>
    <m/>
    <m/>
    <m/>
    <m/>
    <m/>
    <m/>
    <m/>
    <m/>
    <m/>
    <m/>
    <m/>
    <m/>
    <m/>
    <m/>
    <m/>
    <m/>
    <m/>
    <m/>
    <m/>
    <m/>
    <m/>
    <m/>
    <m/>
    <m/>
    <m/>
    <m/>
    <m/>
    <m/>
    <m/>
    <m/>
    <m/>
    <m/>
    <m/>
    <m/>
    <m/>
    <m/>
    <m/>
    <m/>
    <m/>
    <m/>
    <m/>
    <m/>
    <m/>
    <m/>
    <m/>
    <m/>
    <m/>
    <m/>
    <m/>
    <m/>
    <m/>
    <m/>
    <m/>
    <m/>
    <m/>
    <m/>
    <m/>
    <m/>
    <m/>
    <m/>
    <m/>
    <m/>
    <m/>
    <n v="0"/>
    <s v=""/>
    <s v="ZBHT0015"/>
    <s v="k6t-akVd3c"/>
    <s v="Allocated"/>
    <m/>
    <m/>
    <m/>
    <m/>
    <m/>
    <m/>
    <m/>
    <m/>
    <n v="3954.4599999999991"/>
    <n v="25296.46"/>
    <s v="Allocated"/>
  </r>
  <r>
    <n v="462473694"/>
    <s v="SHUBHANGI RAHUL SONWANE"/>
    <m/>
    <m/>
    <m/>
    <m/>
    <m/>
    <m/>
    <n v="2993"/>
    <n v="2993"/>
    <n v="2993"/>
    <n v="5986"/>
    <x v="1"/>
    <x v="0"/>
    <s v="UNPAID"/>
    <s v="AMOL DHUMAL"/>
    <n v="27365"/>
    <n v="0"/>
    <n v="0"/>
    <n v="3634"/>
    <s v="-"/>
    <n v="2.1237994644362154E-2"/>
    <n v="2.3972137111012638E-3"/>
    <s v="FLOW"/>
    <s v="-"/>
    <s v="-"/>
    <s v="-"/>
    <m/>
    <m/>
    <m/>
    <m/>
    <s v="-"/>
    <m/>
    <s v="SHIRUR"/>
    <m/>
    <m/>
    <m/>
    <n v="6627"/>
    <n v="27365"/>
    <n v="27"/>
    <s v="-"/>
    <s v="FLOW"/>
    <m/>
    <m/>
    <m/>
    <m/>
    <s v="NPA"/>
    <s v="MH12WV1577"/>
    <s v="HONDA SHINE DRUM BSVI"/>
    <d v="2024-04-06T00:00:00"/>
    <n v="36"/>
    <s v="02.08.26"/>
    <s v="-"/>
    <m/>
    <m/>
    <m/>
    <m/>
    <m/>
    <m/>
    <m/>
    <m/>
    <m/>
    <m/>
    <m/>
    <m/>
    <m/>
    <m/>
    <m/>
    <m/>
    <m/>
    <m/>
    <m/>
    <m/>
    <m/>
    <m/>
    <m/>
    <m/>
    <m/>
    <m/>
    <m/>
    <m/>
    <m/>
    <m/>
    <m/>
    <m/>
    <m/>
    <m/>
    <m/>
    <m/>
    <m/>
    <m/>
    <m/>
    <m/>
    <m/>
    <m/>
    <m/>
    <m/>
    <m/>
    <m/>
    <m/>
    <m/>
    <m/>
    <m/>
    <m/>
    <m/>
    <m/>
    <m/>
    <m/>
    <m/>
    <m/>
    <m/>
    <m/>
    <m/>
    <m/>
    <m/>
    <m/>
    <m/>
    <m/>
    <m/>
    <m/>
    <m/>
    <m/>
    <m/>
    <m/>
    <m/>
    <m/>
    <m/>
    <m/>
    <m/>
    <m/>
    <m/>
    <m/>
    <m/>
    <m/>
    <m/>
    <m/>
    <m/>
    <m/>
    <m/>
    <m/>
    <m/>
    <m/>
    <m/>
    <m/>
    <m/>
    <m/>
    <m/>
    <n v="0"/>
    <s v=""/>
    <s v="ZBHT0024"/>
    <s v="GoOHHdJuyb"/>
    <s v="Allocated"/>
    <m/>
    <m/>
    <m/>
    <m/>
    <m/>
    <m/>
    <m/>
    <m/>
    <n v="2993"/>
    <n v="5986"/>
    <s v="Allocated"/>
  </r>
  <r>
    <n v="460116654"/>
    <s v="SHAIKH SHABINA JAVEED"/>
    <m/>
    <m/>
    <m/>
    <m/>
    <m/>
    <m/>
    <n v="7015"/>
    <n v="6977"/>
    <n v="7072"/>
    <n v="13992"/>
    <x v="1"/>
    <x v="0"/>
    <s v="UNPAID"/>
    <s v="SACHIN KHAPRE"/>
    <n v="27302.9"/>
    <n v="95"/>
    <n v="0"/>
    <n v="6949"/>
    <s v="-"/>
    <n v="5.0458706864444029E-2"/>
    <n v="2.3917736609839835E-3"/>
    <s v="FLOW"/>
    <s v="-"/>
    <s v="-"/>
    <s v="-"/>
    <m/>
    <m/>
    <m/>
    <m/>
    <s v="-"/>
    <m/>
    <s v="PIMPLE GURAV"/>
    <m/>
    <m/>
    <m/>
    <n v="14021"/>
    <n v="27302.9"/>
    <n v="27"/>
    <s v="-"/>
    <s v="FLOW"/>
    <m/>
    <m/>
    <m/>
    <m/>
    <s v="REGULAR"/>
    <s v="MH14LC4368"/>
    <s v="BULLET 350 THE STANDARD BLACK"/>
    <d v="2023-10-13T00:00:00"/>
    <n v="36"/>
    <s v="02.08.26"/>
    <s v="-"/>
    <m/>
    <m/>
    <m/>
    <m/>
    <m/>
    <m/>
    <m/>
    <m/>
    <m/>
    <m/>
    <n v="1"/>
    <m/>
    <m/>
    <m/>
    <m/>
    <m/>
    <m/>
    <m/>
    <m/>
    <m/>
    <m/>
    <m/>
    <m/>
    <m/>
    <m/>
    <m/>
    <m/>
    <m/>
    <m/>
    <m/>
    <m/>
    <m/>
    <m/>
    <m/>
    <m/>
    <m/>
    <m/>
    <m/>
    <m/>
    <m/>
    <m/>
    <m/>
    <m/>
    <m/>
    <m/>
    <m/>
    <m/>
    <m/>
    <m/>
    <m/>
    <m/>
    <m/>
    <m/>
    <m/>
    <m/>
    <m/>
    <m/>
    <m/>
    <m/>
    <m/>
    <m/>
    <m/>
    <m/>
    <m/>
    <m/>
    <m/>
    <m/>
    <m/>
    <m/>
    <m/>
    <m/>
    <m/>
    <m/>
    <m/>
    <m/>
    <m/>
    <m/>
    <m/>
    <m/>
    <m/>
    <m/>
    <m/>
    <m/>
    <m/>
    <m/>
    <m/>
    <m/>
    <m/>
    <m/>
    <m/>
    <m/>
    <m/>
    <m/>
    <m/>
    <n v="1"/>
    <n v="1"/>
    <s v="ZBHT0015"/>
    <s v="A2GAv03PBnez"/>
    <s v="Allocated"/>
    <m/>
    <m/>
    <m/>
    <m/>
    <m/>
    <m/>
    <m/>
    <m/>
    <n v="7072"/>
    <n v="13992"/>
    <s v="Allocated"/>
  </r>
  <r>
    <n v="464564316"/>
    <s v="DHIRAJ BHAVARLAL SHARMA"/>
    <m/>
    <m/>
    <m/>
    <m/>
    <m/>
    <m/>
    <n v="7033"/>
    <n v="27950"/>
    <n v="-5500"/>
    <n v="34983"/>
    <x v="5"/>
    <x v="0"/>
    <s v="UNPAID"/>
    <s v="SWAPNIL JADHAV"/>
    <n v="27060"/>
    <n v="1715"/>
    <n v="0"/>
    <n v="2250"/>
    <s v="-"/>
    <n v="1"/>
    <n v="1.2400869859153752E-2"/>
    <s v="FLOW"/>
    <s v="-"/>
    <s v="-"/>
    <s v="-"/>
    <m/>
    <m/>
    <m/>
    <m/>
    <s v="-"/>
    <m/>
    <s v="BIBVEWADI"/>
    <m/>
    <m/>
    <m/>
    <n v="31915"/>
    <n v="27060"/>
    <n v="177"/>
    <s v="-"/>
    <s v="FLOW"/>
    <m/>
    <m/>
    <m/>
    <m/>
    <s v="NPA"/>
    <s v="MH12XK4925"/>
    <s v="FASCINO DISC DLX BSVI"/>
    <d v="2024-11-04T00:00:00"/>
    <n v="18"/>
    <s v="02.08.26"/>
    <s v="-"/>
    <m/>
    <m/>
    <m/>
    <m/>
    <m/>
    <m/>
    <m/>
    <m/>
    <m/>
    <m/>
    <n v="1"/>
    <m/>
    <m/>
    <m/>
    <m/>
    <m/>
    <m/>
    <m/>
    <m/>
    <m/>
    <m/>
    <m/>
    <m/>
    <m/>
    <m/>
    <m/>
    <m/>
    <m/>
    <m/>
    <m/>
    <m/>
    <m/>
    <m/>
    <m/>
    <m/>
    <m/>
    <m/>
    <m/>
    <m/>
    <m/>
    <m/>
    <m/>
    <m/>
    <m/>
    <m/>
    <m/>
    <m/>
    <m/>
    <m/>
    <m/>
    <m/>
    <m/>
    <m/>
    <m/>
    <m/>
    <m/>
    <m/>
    <m/>
    <m/>
    <m/>
    <m/>
    <m/>
    <m/>
    <m/>
    <m/>
    <m/>
    <m/>
    <m/>
    <m/>
    <m/>
    <m/>
    <m/>
    <m/>
    <m/>
    <m/>
    <m/>
    <m/>
    <m/>
    <m/>
    <m/>
    <m/>
    <m/>
    <m/>
    <m/>
    <m/>
    <m/>
    <m/>
    <m/>
    <m/>
    <m/>
    <m/>
    <m/>
    <m/>
    <m/>
    <n v="1"/>
    <n v="1"/>
    <s v="DUWT0031"/>
    <s v="B2gJIew1D7"/>
    <s v="Allocated"/>
    <m/>
    <m/>
    <m/>
    <m/>
    <m/>
    <m/>
    <m/>
    <m/>
    <n v="-5500"/>
    <n v="34983"/>
    <s v="Allocated"/>
  </r>
  <r>
    <n v="463967273"/>
    <s v="AKASH DATTATRAY PATIL"/>
    <m/>
    <m/>
    <m/>
    <m/>
    <m/>
    <m/>
    <n v="4734"/>
    <n v="18748"/>
    <n v="5248"/>
    <n v="23482"/>
    <x v="3"/>
    <x v="0"/>
    <s v="UNPAID"/>
    <s v="AMOL DHUMAL"/>
    <n v="26819"/>
    <n v="702"/>
    <n v="0"/>
    <n v="2700"/>
    <s v="-"/>
    <n v="6.1325955468058774E-2"/>
    <n v="1.0273216025047908E-2"/>
    <s v="FLOW"/>
    <s v="-"/>
    <s v="-"/>
    <s v="-"/>
    <m/>
    <m/>
    <m/>
    <m/>
    <s v="-"/>
    <m/>
    <s v="KAREGAON"/>
    <m/>
    <m/>
    <m/>
    <n v="22150"/>
    <n v="26819"/>
    <n v="118"/>
    <s v="-"/>
    <s v="FLOW"/>
    <m/>
    <m/>
    <m/>
    <m/>
    <s v="NPA"/>
    <s v="MH29CF6329"/>
    <s v="HONDA SHINE DISC BSVI"/>
    <d v="2024-09-07T00:00:00"/>
    <n v="24"/>
    <s v="02.08.26"/>
    <s v="-"/>
    <m/>
    <m/>
    <m/>
    <m/>
    <m/>
    <m/>
    <m/>
    <m/>
    <m/>
    <m/>
    <n v="1"/>
    <m/>
    <m/>
    <m/>
    <m/>
    <m/>
    <m/>
    <m/>
    <m/>
    <m/>
    <m/>
    <m/>
    <m/>
    <m/>
    <m/>
    <m/>
    <m/>
    <m/>
    <m/>
    <m/>
    <m/>
    <m/>
    <m/>
    <m/>
    <m/>
    <m/>
    <m/>
    <m/>
    <m/>
    <m/>
    <m/>
    <m/>
    <m/>
    <m/>
    <m/>
    <m/>
    <m/>
    <m/>
    <m/>
    <m/>
    <m/>
    <m/>
    <m/>
    <m/>
    <m/>
    <m/>
    <m/>
    <m/>
    <m/>
    <m/>
    <m/>
    <m/>
    <m/>
    <m/>
    <m/>
    <m/>
    <m/>
    <m/>
    <m/>
    <m/>
    <m/>
    <m/>
    <m/>
    <m/>
    <m/>
    <m/>
    <m/>
    <m/>
    <m/>
    <m/>
    <m/>
    <m/>
    <m/>
    <m/>
    <m/>
    <m/>
    <m/>
    <m/>
    <m/>
    <m/>
    <m/>
    <m/>
    <m/>
    <m/>
    <n v="1"/>
    <n v="1"/>
    <s v="ZBHT0024"/>
    <s v="ko79HSndwc"/>
    <s v="Allocated"/>
    <m/>
    <m/>
    <m/>
    <m/>
    <m/>
    <m/>
    <m/>
    <m/>
    <n v="5248"/>
    <n v="23482"/>
    <s v="Allocated"/>
  </r>
  <r>
    <n v="467347524"/>
    <s v="SUBHASH PRALHAD HARIMKAR"/>
    <m/>
    <m/>
    <m/>
    <m/>
    <m/>
    <m/>
    <n v="2060"/>
    <n v="8240"/>
    <n v="2302"/>
    <n v="10300"/>
    <x v="3"/>
    <x v="0"/>
    <s v="UNPAID"/>
    <s v="ANWAR SHAIKH"/>
    <n v="26554"/>
    <n v="242"/>
    <n v="0"/>
    <n v="1800"/>
    <s v="-"/>
    <n v="7.652338421367022E-2"/>
    <n v="1.0171705817857568E-2"/>
    <s v="FLOW"/>
    <s v="-"/>
    <s v="-"/>
    <s v="-"/>
    <m/>
    <m/>
    <m/>
    <m/>
    <s v="-"/>
    <m/>
    <s v="ALANDI DEVACHI"/>
    <m/>
    <m/>
    <m/>
    <n v="10282"/>
    <n v="26554"/>
    <n v="117"/>
    <s v="-"/>
    <s v="FLOW"/>
    <m/>
    <m/>
    <m/>
    <m/>
    <s v="NPA"/>
    <s v="MH38AF3104"/>
    <s v="SPLENDOR PLUS I3S BS6 FI DRUM SELF"/>
    <d v="2025-11-26T00:00:00"/>
    <n v="18"/>
    <s v="02.08.26"/>
    <s v="-"/>
    <m/>
    <m/>
    <m/>
    <m/>
    <m/>
    <m/>
    <m/>
    <m/>
    <m/>
    <m/>
    <n v="1"/>
    <m/>
    <m/>
    <m/>
    <m/>
    <m/>
    <m/>
    <m/>
    <m/>
    <m/>
    <m/>
    <m/>
    <m/>
    <m/>
    <m/>
    <m/>
    <m/>
    <m/>
    <m/>
    <m/>
    <m/>
    <m/>
    <m/>
    <m/>
    <m/>
    <m/>
    <m/>
    <m/>
    <m/>
    <m/>
    <m/>
    <m/>
    <m/>
    <m/>
    <m/>
    <m/>
    <m/>
    <m/>
    <m/>
    <m/>
    <m/>
    <m/>
    <m/>
    <m/>
    <m/>
    <m/>
    <m/>
    <m/>
    <m/>
    <m/>
    <m/>
    <m/>
    <m/>
    <m/>
    <m/>
    <m/>
    <m/>
    <m/>
    <m/>
    <m/>
    <m/>
    <m/>
    <m/>
    <m/>
    <m/>
    <m/>
    <m/>
    <m/>
    <m/>
    <m/>
    <m/>
    <m/>
    <m/>
    <m/>
    <m/>
    <m/>
    <m/>
    <m/>
    <m/>
    <m/>
    <m/>
    <m/>
    <m/>
    <m/>
    <n v="1"/>
    <n v="1"/>
    <s v="ZBHT0009"/>
    <s v="G2h9mtZls9c"/>
    <s v="Allocated"/>
    <m/>
    <m/>
    <m/>
    <m/>
    <m/>
    <m/>
    <m/>
    <m/>
    <n v="2302"/>
    <n v="10300"/>
    <s v="Allocated"/>
  </r>
  <r>
    <n v="461826957"/>
    <s v="BHAVAR EKNATH VILAS"/>
    <s v="ONLINE"/>
    <s v="03.08.26"/>
    <n v="10420"/>
    <m/>
    <m/>
    <m/>
    <n v="3504"/>
    <n v="3500"/>
    <n v="3573"/>
    <n v="-3416"/>
    <x v="1"/>
    <x v="2"/>
    <s v="PAID"/>
    <s v="AMOL DHUMAL"/>
    <n v="26063.55"/>
    <n v="73"/>
    <n v="0"/>
    <n v="6847"/>
    <s v="-"/>
    <n v="2.0227938436435781E-2"/>
    <n v="2.2832048024839522E-3"/>
    <s v="RB"/>
    <s v="PAID"/>
    <s v="-"/>
    <s v="-"/>
    <m/>
    <m/>
    <m/>
    <m/>
    <s v="-"/>
    <m/>
    <s v="NHAVRE"/>
    <m/>
    <m/>
    <m/>
    <n v="10420"/>
    <n v="26063.55"/>
    <n v="27"/>
    <s v="-"/>
    <s v="FLOW"/>
    <m/>
    <m/>
    <m/>
    <m/>
    <s v="NPA"/>
    <s v="MH15JT7057"/>
    <s v="SPLENDOR PLUS BS6 I3S DRS CAST FI"/>
    <d v="2024-02-07T00:00:00"/>
    <n v="36"/>
    <s v="02.08.26"/>
    <s v="-"/>
    <m/>
    <m/>
    <m/>
    <m/>
    <m/>
    <m/>
    <m/>
    <m/>
    <m/>
    <m/>
    <m/>
    <m/>
    <m/>
    <m/>
    <m/>
    <m/>
    <m/>
    <m/>
    <m/>
    <m/>
    <m/>
    <m/>
    <m/>
    <m/>
    <m/>
    <m/>
    <m/>
    <m/>
    <m/>
    <m/>
    <m/>
    <m/>
    <m/>
    <m/>
    <m/>
    <m/>
    <m/>
    <m/>
    <m/>
    <m/>
    <m/>
    <m/>
    <m/>
    <m/>
    <m/>
    <m/>
    <m/>
    <m/>
    <m/>
    <m/>
    <m/>
    <m/>
    <m/>
    <m/>
    <m/>
    <m/>
    <m/>
    <m/>
    <m/>
    <m/>
    <m/>
    <m/>
    <m/>
    <m/>
    <m/>
    <m/>
    <m/>
    <m/>
    <m/>
    <m/>
    <m/>
    <m/>
    <m/>
    <m/>
    <m/>
    <m/>
    <m/>
    <m/>
    <m/>
    <m/>
    <m/>
    <m/>
    <m/>
    <m/>
    <m/>
    <m/>
    <m/>
    <m/>
    <m/>
    <m/>
    <m/>
    <m/>
    <m/>
    <m/>
    <n v="0"/>
    <s v=""/>
    <s v="ZBHT0024"/>
    <s v="BPkp33J8p5c"/>
    <s v="Allocated"/>
    <m/>
    <m/>
    <m/>
    <m/>
    <m/>
    <m/>
    <m/>
    <m/>
    <n v="3573"/>
    <n v="7004"/>
    <s v="Allocated"/>
  </r>
  <r>
    <n v="460579176"/>
    <s v="TUKARAM SUBHASH BIRADAR"/>
    <m/>
    <m/>
    <m/>
    <m/>
    <m/>
    <m/>
    <n v="8746"/>
    <n v="26021"/>
    <n v="-7801"/>
    <n v="34767"/>
    <x v="4"/>
    <x v="0"/>
    <s v="UNPAID"/>
    <s v="AMIT GADE"/>
    <n v="25553.54"/>
    <n v="1162"/>
    <n v="0"/>
    <n v="2700"/>
    <s v="-"/>
    <n v="0.6443876441980112"/>
    <n v="1.3605016391986607E-2"/>
    <s v="FLOW"/>
    <s v="-"/>
    <s v="-"/>
    <s v="-"/>
    <m/>
    <m/>
    <m/>
    <m/>
    <s v="-"/>
    <m/>
    <s v="CHAKAN"/>
    <m/>
    <m/>
    <m/>
    <n v="29883"/>
    <n v="25553.54"/>
    <n v="149"/>
    <s v="-"/>
    <s v="FLOW"/>
    <m/>
    <m/>
    <m/>
    <m/>
    <s v="NPA"/>
    <s v="MH14LD6157"/>
    <s v="CLASSIC 350 DARK GUNMETAL GREY"/>
    <d v="2023-11-10T00:00:00"/>
    <n v="30"/>
    <s v="02.08.26"/>
    <s v="-"/>
    <m/>
    <m/>
    <m/>
    <m/>
    <m/>
    <m/>
    <m/>
    <n v="1"/>
    <m/>
    <m/>
    <m/>
    <m/>
    <m/>
    <m/>
    <m/>
    <m/>
    <m/>
    <m/>
    <m/>
    <m/>
    <m/>
    <m/>
    <m/>
    <m/>
    <m/>
    <m/>
    <m/>
    <m/>
    <m/>
    <m/>
    <m/>
    <m/>
    <m/>
    <m/>
    <m/>
    <m/>
    <m/>
    <m/>
    <m/>
    <m/>
    <m/>
    <m/>
    <m/>
    <m/>
    <m/>
    <m/>
    <m/>
    <m/>
    <m/>
    <m/>
    <m/>
    <m/>
    <m/>
    <m/>
    <m/>
    <m/>
    <m/>
    <m/>
    <m/>
    <m/>
    <m/>
    <m/>
    <m/>
    <m/>
    <m/>
    <m/>
    <m/>
    <m/>
    <m/>
    <m/>
    <m/>
    <m/>
    <m/>
    <m/>
    <m/>
    <m/>
    <m/>
    <m/>
    <m/>
    <m/>
    <m/>
    <m/>
    <m/>
    <m/>
    <m/>
    <m/>
    <m/>
    <m/>
    <m/>
    <m/>
    <m/>
    <m/>
    <m/>
    <m/>
    <n v="1"/>
    <n v="1"/>
    <s v="DUWT0017"/>
    <s v="kPkHnVYa5jm"/>
    <s v="Allocated"/>
    <m/>
    <m/>
    <m/>
    <m/>
    <m/>
    <m/>
    <m/>
    <m/>
    <n v="-7801"/>
    <n v="34767"/>
    <s v="Allocated"/>
  </r>
  <r>
    <n v="461480386"/>
    <s v="MAINUDDIN S O FAKRULLA"/>
    <m/>
    <m/>
    <m/>
    <m/>
    <m/>
    <m/>
    <n v="3834"/>
    <n v="3834"/>
    <n v="3876"/>
    <n v="7668"/>
    <x v="1"/>
    <x v="0"/>
    <s v="UNPAID"/>
    <s v="NITIN KADAM"/>
    <n v="25155.64"/>
    <n v="42"/>
    <n v="0"/>
    <n v="1779"/>
    <s v="-"/>
    <n v="1.7962851012884796E-2"/>
    <n v="2.2036705689576978E-3"/>
    <s v="FLOW"/>
    <s v="-"/>
    <s v="-"/>
    <s v="-"/>
    <m/>
    <m/>
    <m/>
    <m/>
    <s v="-"/>
    <m/>
    <s v="RUPEENAGAR"/>
    <m/>
    <m/>
    <m/>
    <n v="5655"/>
    <n v="25155.64"/>
    <n v="27"/>
    <s v="-"/>
    <s v="FLOW"/>
    <m/>
    <m/>
    <m/>
    <m/>
    <s v="REGULAR"/>
    <s v="MH14LG9217"/>
    <s v="BAJAJ PULSAR 125 NEON DISC CBS"/>
    <d v="2024-01-12T00:00:00"/>
    <n v="36"/>
    <s v="03.08.26"/>
    <s v="-"/>
    <m/>
    <m/>
    <m/>
    <m/>
    <m/>
    <m/>
    <m/>
    <m/>
    <m/>
    <m/>
    <m/>
    <m/>
    <m/>
    <m/>
    <m/>
    <m/>
    <m/>
    <m/>
    <m/>
    <m/>
    <m/>
    <m/>
    <m/>
    <m/>
    <m/>
    <m/>
    <m/>
    <m/>
    <m/>
    <m/>
    <m/>
    <m/>
    <m/>
    <m/>
    <m/>
    <m/>
    <m/>
    <m/>
    <m/>
    <m/>
    <m/>
    <m/>
    <m/>
    <m/>
    <m/>
    <m/>
    <m/>
    <m/>
    <m/>
    <m/>
    <m/>
    <m/>
    <m/>
    <m/>
    <m/>
    <m/>
    <m/>
    <m/>
    <m/>
    <m/>
    <m/>
    <m/>
    <m/>
    <m/>
    <m/>
    <m/>
    <m/>
    <m/>
    <m/>
    <m/>
    <m/>
    <m/>
    <m/>
    <m/>
    <m/>
    <m/>
    <m/>
    <m/>
    <m/>
    <m/>
    <m/>
    <m/>
    <m/>
    <m/>
    <m/>
    <m/>
    <m/>
    <m/>
    <m/>
    <m/>
    <m/>
    <m/>
    <m/>
    <m/>
    <n v="0"/>
    <s v=""/>
    <s v="ZBHT0011"/>
    <s v="B2kAOO21rrzc"/>
    <s v="Allocated"/>
    <m/>
    <m/>
    <m/>
    <m/>
    <m/>
    <m/>
    <m/>
    <m/>
    <n v="3876"/>
    <n v="7668"/>
    <e v="#N/A"/>
  </r>
  <r>
    <n v="461264401"/>
    <s v="SAPANA GANGADHAR PAWAR"/>
    <m/>
    <m/>
    <m/>
    <m/>
    <m/>
    <m/>
    <n v="3109"/>
    <n v="8409"/>
    <n v="2561"/>
    <n v="11518"/>
    <x v="2"/>
    <x v="0"/>
    <s v="UNPAID"/>
    <s v="AKSHAY KARALE"/>
    <n v="25127"/>
    <n v="370"/>
    <n v="0"/>
    <n v="6300"/>
    <s v="-"/>
    <n v="0.13633171594844515"/>
    <n v="7.1248473472320757E-3"/>
    <s v="FLOW"/>
    <s v="-"/>
    <s v="-"/>
    <s v="-"/>
    <m/>
    <m/>
    <m/>
    <m/>
    <s v="-"/>
    <m/>
    <s v="BHOR"/>
    <m/>
    <m/>
    <m/>
    <n v="15079"/>
    <n v="25127"/>
    <n v="88"/>
    <s v="-"/>
    <s v="FLOW"/>
    <m/>
    <m/>
    <m/>
    <m/>
    <s v="REGULAR"/>
    <s v="MH12WH6963"/>
    <s v="BAJAJ PLATINA 110 5 SPEED DISC ABS"/>
    <d v="2023-12-27T00:00:00"/>
    <n v="36"/>
    <s v="02.08.26"/>
    <s v="-"/>
    <m/>
    <m/>
    <m/>
    <m/>
    <m/>
    <m/>
    <m/>
    <m/>
    <m/>
    <m/>
    <m/>
    <m/>
    <m/>
    <m/>
    <m/>
    <m/>
    <m/>
    <m/>
    <m/>
    <m/>
    <m/>
    <m/>
    <m/>
    <m/>
    <m/>
    <m/>
    <m/>
    <m/>
    <m/>
    <m/>
    <m/>
    <m/>
    <m/>
    <m/>
    <m/>
    <m/>
    <m/>
    <m/>
    <m/>
    <m/>
    <m/>
    <m/>
    <m/>
    <m/>
    <m/>
    <m/>
    <m/>
    <m/>
    <m/>
    <m/>
    <m/>
    <m/>
    <m/>
    <m/>
    <m/>
    <m/>
    <m/>
    <m/>
    <m/>
    <m/>
    <m/>
    <m/>
    <m/>
    <m/>
    <m/>
    <m/>
    <m/>
    <m/>
    <m/>
    <m/>
    <m/>
    <m/>
    <m/>
    <m/>
    <m/>
    <m/>
    <m/>
    <m/>
    <m/>
    <m/>
    <m/>
    <m/>
    <m/>
    <m/>
    <m/>
    <m/>
    <m/>
    <m/>
    <m/>
    <m/>
    <m/>
    <m/>
    <m/>
    <m/>
    <n v="0"/>
    <s v=""/>
    <s v="DUWT0011"/>
    <s v="k2rB7O674OMm"/>
    <s v="Allocated"/>
    <m/>
    <m/>
    <m/>
    <m/>
    <m/>
    <m/>
    <m/>
    <m/>
    <n v="2561"/>
    <n v="11518"/>
    <s v="Allocated"/>
  </r>
  <r>
    <n v="462291870"/>
    <s v="AMOL HARIBHAU CHAVAN"/>
    <m/>
    <m/>
    <m/>
    <m/>
    <m/>
    <m/>
    <n v="3355"/>
    <n v="19829.330000000002"/>
    <n v="3921.3300000000017"/>
    <n v="23184.33"/>
    <x v="5"/>
    <x v="0"/>
    <s v="UNPAID"/>
    <s v="TANAJI SURVASE"/>
    <n v="24935"/>
    <n v="867"/>
    <n v="0"/>
    <n v="3150"/>
    <s v="-"/>
    <n v="0.11333577291974541"/>
    <n v="1.1427039539467804E-2"/>
    <s v="FLOW"/>
    <s v="-"/>
    <s v="-"/>
    <s v="-"/>
    <m/>
    <m/>
    <m/>
    <m/>
    <s v="-"/>
    <m/>
    <s v="WAKAD"/>
    <m/>
    <m/>
    <m/>
    <n v="23846.33"/>
    <n v="24935"/>
    <n v="177"/>
    <s v="-"/>
    <s v="FLOW"/>
    <m/>
    <m/>
    <m/>
    <m/>
    <s v="NPA"/>
    <s v="MH23BK2667"/>
    <s v="SPLENDORPLUS I3S DRS C FI BLACKACNT"/>
    <d v="2024-03-20T00:00:00"/>
    <n v="30"/>
    <s v="03.08.26"/>
    <s v="-"/>
    <m/>
    <m/>
    <m/>
    <m/>
    <m/>
    <m/>
    <m/>
    <m/>
    <m/>
    <m/>
    <m/>
    <m/>
    <m/>
    <m/>
    <m/>
    <m/>
    <m/>
    <m/>
    <m/>
    <m/>
    <m/>
    <m/>
    <m/>
    <m/>
    <m/>
    <m/>
    <m/>
    <m/>
    <m/>
    <m/>
    <m/>
    <m/>
    <m/>
    <m/>
    <m/>
    <m/>
    <m/>
    <m/>
    <m/>
    <m/>
    <m/>
    <m/>
    <m/>
    <m/>
    <m/>
    <m/>
    <m/>
    <m/>
    <m/>
    <m/>
    <m/>
    <m/>
    <m/>
    <m/>
    <m/>
    <m/>
    <m/>
    <m/>
    <m/>
    <m/>
    <m/>
    <m/>
    <m/>
    <m/>
    <m/>
    <m/>
    <m/>
    <m/>
    <m/>
    <m/>
    <m/>
    <m/>
    <m/>
    <m/>
    <m/>
    <m/>
    <m/>
    <m/>
    <m/>
    <m/>
    <m/>
    <m/>
    <m/>
    <m/>
    <m/>
    <m/>
    <m/>
    <m/>
    <m/>
    <m/>
    <m/>
    <m/>
    <m/>
    <m/>
    <n v="0"/>
    <s v=""/>
    <s v="DUWT0030"/>
    <s v="komQOh4Mum"/>
    <s v="Allocated"/>
    <m/>
    <m/>
    <m/>
    <m/>
    <m/>
    <m/>
    <m/>
    <m/>
    <n v="3921.3300000000017"/>
    <n v="23184.33"/>
    <e v="#N/A"/>
  </r>
  <r>
    <n v="459192730"/>
    <s v="SHRUTIKA RAJARAM GAWARI"/>
    <m/>
    <m/>
    <m/>
    <m/>
    <m/>
    <m/>
    <n v="8859"/>
    <n v="16375"/>
    <n v="8047"/>
    <n v="25234"/>
    <x v="0"/>
    <x v="0"/>
    <s v="UNPAID"/>
    <s v="AMIT GADE"/>
    <n v="24929"/>
    <n v="531"/>
    <n v="0"/>
    <n v="3150"/>
    <s v="-"/>
    <n v="0.51124580814941689"/>
    <n v="6.6842402293147262E-3"/>
    <s v="FLOW"/>
    <s v="-"/>
    <s v="-"/>
    <s v="-"/>
    <m/>
    <m/>
    <m/>
    <m/>
    <s v="-"/>
    <m/>
    <s v="MOI"/>
    <m/>
    <m/>
    <m/>
    <n v="20056"/>
    <n v="24929"/>
    <n v="57"/>
    <s v="-"/>
    <s v="FLOW"/>
    <m/>
    <m/>
    <m/>
    <m/>
    <s v="NPA"/>
    <s v="MH14KY9352"/>
    <s v="CLASSIC 350 DARK STEALTH BLACK"/>
    <d v="2023-07-31T00:00:00"/>
    <n v="36"/>
    <s v="02.08.26"/>
    <s v="-"/>
    <m/>
    <m/>
    <m/>
    <m/>
    <m/>
    <m/>
    <m/>
    <m/>
    <m/>
    <m/>
    <n v="1"/>
    <m/>
    <m/>
    <m/>
    <m/>
    <m/>
    <m/>
    <m/>
    <m/>
    <m/>
    <m/>
    <m/>
    <m/>
    <m/>
    <m/>
    <m/>
    <m/>
    <m/>
    <m/>
    <m/>
    <m/>
    <m/>
    <m/>
    <m/>
    <m/>
    <m/>
    <m/>
    <m/>
    <m/>
    <m/>
    <m/>
    <m/>
    <m/>
    <m/>
    <m/>
    <m/>
    <m/>
    <m/>
    <m/>
    <m/>
    <m/>
    <m/>
    <m/>
    <m/>
    <m/>
    <m/>
    <m/>
    <m/>
    <m/>
    <m/>
    <m/>
    <m/>
    <m/>
    <m/>
    <m/>
    <m/>
    <m/>
    <m/>
    <m/>
    <m/>
    <m/>
    <m/>
    <m/>
    <m/>
    <m/>
    <m/>
    <m/>
    <m/>
    <m/>
    <m/>
    <m/>
    <m/>
    <m/>
    <m/>
    <m/>
    <m/>
    <m/>
    <m/>
    <m/>
    <m/>
    <m/>
    <m/>
    <m/>
    <m/>
    <n v="1"/>
    <n v="1"/>
    <s v="DUWT0017"/>
    <s v="k2kOM8q0rc"/>
    <s v="Allocated"/>
    <m/>
    <m/>
    <m/>
    <m/>
    <m/>
    <m/>
    <m/>
    <m/>
    <n v="8047"/>
    <n v="25234"/>
    <s v="Allocated"/>
  </r>
  <r>
    <n v="462338520"/>
    <s v="SANDHYA YUVRAJ ISAVE"/>
    <m/>
    <m/>
    <m/>
    <m/>
    <m/>
    <m/>
    <n v="3753"/>
    <n v="14911"/>
    <n v="4393"/>
    <n v="18664"/>
    <x v="3"/>
    <x v="0"/>
    <s v="UNPAID"/>
    <s v="TANAJI SURVASE"/>
    <n v="24405"/>
    <n v="741"/>
    <n v="0"/>
    <n v="3343"/>
    <s v="-"/>
    <n v="0.22404707696827261"/>
    <n v="9.3485154961517655E-3"/>
    <s v="FLOW"/>
    <s v="-"/>
    <s v="-"/>
    <s v="-"/>
    <m/>
    <m/>
    <m/>
    <m/>
    <s v="-"/>
    <m/>
    <s v="MULSHI "/>
    <m/>
    <m/>
    <m/>
    <n v="18995"/>
    <n v="24405"/>
    <n v="118"/>
    <s v="-"/>
    <s v="FLOW"/>
    <m/>
    <m/>
    <m/>
    <m/>
    <s v="NPA"/>
    <s v="MH14LM4260"/>
    <s v="HONDA ACTIVA DLX"/>
    <d v="2024-03-26T00:00:00"/>
    <n v="30"/>
    <s v="03.08.26"/>
    <s v="-"/>
    <m/>
    <m/>
    <m/>
    <m/>
    <m/>
    <m/>
    <m/>
    <m/>
    <m/>
    <m/>
    <n v="1"/>
    <m/>
    <m/>
    <m/>
    <m/>
    <m/>
    <m/>
    <m/>
    <m/>
    <m/>
    <m/>
    <m/>
    <m/>
    <m/>
    <m/>
    <m/>
    <m/>
    <m/>
    <m/>
    <m/>
    <m/>
    <m/>
    <m/>
    <m/>
    <m/>
    <m/>
    <m/>
    <m/>
    <m/>
    <m/>
    <m/>
    <m/>
    <m/>
    <m/>
    <m/>
    <m/>
    <m/>
    <m/>
    <m/>
    <m/>
    <m/>
    <m/>
    <m/>
    <m/>
    <m/>
    <m/>
    <m/>
    <m/>
    <m/>
    <m/>
    <m/>
    <m/>
    <m/>
    <m/>
    <m/>
    <m/>
    <m/>
    <m/>
    <m/>
    <m/>
    <m/>
    <m/>
    <m/>
    <m/>
    <m/>
    <m/>
    <m/>
    <m/>
    <m/>
    <m/>
    <m/>
    <m/>
    <m/>
    <m/>
    <m/>
    <m/>
    <m/>
    <m/>
    <m/>
    <m/>
    <m/>
    <m/>
    <m/>
    <m/>
    <n v="1"/>
    <n v="1"/>
    <s v="DUWT0030"/>
    <s v="AoX3q6qHEc"/>
    <s v="Allocated"/>
    <m/>
    <m/>
    <m/>
    <m/>
    <m/>
    <m/>
    <m/>
    <m/>
    <n v="4393"/>
    <n v="18664"/>
    <e v="#N/A"/>
  </r>
  <r>
    <n v="461279153"/>
    <s v="UJWALA SATISH MANE"/>
    <m/>
    <m/>
    <m/>
    <m/>
    <m/>
    <m/>
    <n v="3281"/>
    <n v="6153.45"/>
    <n v="2960.4500000000007"/>
    <n v="9434.4500000000007"/>
    <x v="0"/>
    <x v="0"/>
    <s v="UNPAID"/>
    <s v="TANAJI SURVASE"/>
    <n v="24401.45"/>
    <n v="88"/>
    <n v="0"/>
    <n v="1350"/>
    <s v="-"/>
    <n v="0.1905113497028551"/>
    <n v="6.542787666717953E-3"/>
    <s v="FLOW"/>
    <s v="-"/>
    <s v="-"/>
    <s v="-"/>
    <m/>
    <m/>
    <m/>
    <m/>
    <s v="-"/>
    <m/>
    <s v="PUNWALE"/>
    <m/>
    <m/>
    <m/>
    <n v="7591.45"/>
    <n v="24401.45"/>
    <n v="57"/>
    <s v="-"/>
    <s v="FLOW"/>
    <m/>
    <m/>
    <m/>
    <m/>
    <s v="REGULAR"/>
    <s v="MH14LG6760"/>
    <s v="TVS SCOOTY ZEST"/>
    <d v="2023-12-28T00:00:00"/>
    <n v="36"/>
    <s v="02.08.26"/>
    <s v="-"/>
    <m/>
    <m/>
    <m/>
    <m/>
    <m/>
    <m/>
    <m/>
    <m/>
    <m/>
    <m/>
    <n v="1"/>
    <m/>
    <m/>
    <m/>
    <m/>
    <m/>
    <m/>
    <m/>
    <m/>
    <m/>
    <m/>
    <m/>
    <m/>
    <m/>
    <m/>
    <m/>
    <m/>
    <m/>
    <m/>
    <m/>
    <m/>
    <m/>
    <m/>
    <m/>
    <m/>
    <m/>
    <m/>
    <m/>
    <m/>
    <m/>
    <m/>
    <m/>
    <m/>
    <m/>
    <m/>
    <m/>
    <m/>
    <m/>
    <m/>
    <m/>
    <m/>
    <m/>
    <m/>
    <m/>
    <m/>
    <m/>
    <m/>
    <m/>
    <m/>
    <m/>
    <m/>
    <m/>
    <m/>
    <m/>
    <m/>
    <m/>
    <m/>
    <m/>
    <m/>
    <m/>
    <m/>
    <m/>
    <m/>
    <m/>
    <m/>
    <m/>
    <m/>
    <m/>
    <m/>
    <m/>
    <m/>
    <m/>
    <m/>
    <m/>
    <m/>
    <m/>
    <m/>
    <m/>
    <m/>
    <m/>
    <m/>
    <m/>
    <m/>
    <m/>
    <n v="1"/>
    <n v="1"/>
    <s v="DUWT0030"/>
    <s v="AoZyma0sy9"/>
    <s v="Allocated"/>
    <m/>
    <m/>
    <m/>
    <m/>
    <m/>
    <m/>
    <m/>
    <m/>
    <n v="2960.4500000000007"/>
    <n v="9434.4500000000007"/>
    <s v="Allocated"/>
  </r>
  <r>
    <n v="460472259"/>
    <s v="FARHIN RAJJAK TAMBOLI"/>
    <m/>
    <m/>
    <m/>
    <m/>
    <m/>
    <m/>
    <n v="4266"/>
    <n v="8532"/>
    <n v="413"/>
    <n v="12798"/>
    <x v="2"/>
    <x v="0"/>
    <s v="UNPAID"/>
    <s v="VIKRAM GAIKWAD"/>
    <n v="24200"/>
    <n v="413"/>
    <n v="0"/>
    <n v="0"/>
    <s v="-"/>
    <n v="6.3146214747125243E-2"/>
    <n v="6.8619933061255314E-3"/>
    <s v="FLOW"/>
    <s v="-"/>
    <s v="-"/>
    <s v="-"/>
    <m/>
    <m/>
    <m/>
    <m/>
    <s v="-"/>
    <m/>
    <s v="YERWADA"/>
    <m/>
    <m/>
    <m/>
    <n v="8945"/>
    <n v="24200"/>
    <n v="88"/>
    <s v="-"/>
    <s v="FLOW"/>
    <m/>
    <m/>
    <m/>
    <m/>
    <s v="REGULAR"/>
    <s v="MH12WB5216"/>
    <s v="AMPERE MAGNUS EX"/>
    <d v="2023-11-04T00:00:00"/>
    <n v="36"/>
    <s v="03.08.26"/>
    <s v="-"/>
    <m/>
    <m/>
    <m/>
    <m/>
    <m/>
    <m/>
    <m/>
    <m/>
    <m/>
    <m/>
    <m/>
    <m/>
    <m/>
    <m/>
    <m/>
    <m/>
    <m/>
    <m/>
    <m/>
    <m/>
    <m/>
    <m/>
    <m/>
    <m/>
    <m/>
    <m/>
    <m/>
    <m/>
    <m/>
    <m/>
    <m/>
    <m/>
    <m/>
    <m/>
    <m/>
    <m/>
    <m/>
    <m/>
    <m/>
    <m/>
    <m/>
    <m/>
    <m/>
    <m/>
    <m/>
    <m/>
    <m/>
    <m/>
    <m/>
    <m/>
    <m/>
    <m/>
    <m/>
    <m/>
    <m/>
    <m/>
    <m/>
    <m/>
    <m/>
    <m/>
    <m/>
    <m/>
    <m/>
    <m/>
    <m/>
    <m/>
    <m/>
    <m/>
    <m/>
    <m/>
    <m/>
    <m/>
    <m/>
    <m/>
    <m/>
    <m/>
    <m/>
    <m/>
    <m/>
    <m/>
    <m/>
    <m/>
    <m/>
    <m/>
    <m/>
    <m/>
    <m/>
    <m/>
    <m/>
    <m/>
    <m/>
    <m/>
    <m/>
    <m/>
    <n v="0"/>
    <s v=""/>
    <s v="ZBHT0012"/>
    <e v="#N/A"/>
    <e v="#N/A"/>
    <m/>
    <m/>
    <m/>
    <m/>
    <m/>
    <m/>
    <m/>
    <m/>
    <n v="413"/>
    <n v="12798"/>
    <e v="#N/A"/>
  </r>
  <r>
    <n v="132195021"/>
    <s v="BHAGYASHRI DHANSING PATIL"/>
    <m/>
    <m/>
    <m/>
    <m/>
    <m/>
    <m/>
    <n v="6124"/>
    <n v="18822"/>
    <n v="707"/>
    <n v="24946"/>
    <x v="3"/>
    <x v="0"/>
    <s v="UNPAID"/>
    <s v="SACHIN KHAPRE"/>
    <n v="24169.89"/>
    <n v="257"/>
    <n v="0"/>
    <n v="1800"/>
    <s v="-"/>
    <n v="0.17343878727488821"/>
    <n v="9.2584548742177253E-3"/>
    <s v="FLOW"/>
    <s v="-"/>
    <s v="-"/>
    <s v="-"/>
    <m/>
    <m/>
    <m/>
    <m/>
    <s v="-"/>
    <m/>
    <s v="PIMPLE GURAV"/>
    <m/>
    <m/>
    <m/>
    <n v="20879"/>
    <n v="24169.89"/>
    <n v="117"/>
    <s v="-"/>
    <s v="FLOW"/>
    <m/>
    <m/>
    <m/>
    <m/>
    <s v="NPA"/>
    <s v="MH14KE9617"/>
    <s v="RE CLASSIC 350 EFI STEALTH BLACK"/>
    <d v="2022-07-22T00:00:00"/>
    <n v="48"/>
    <s v="02.08.26"/>
    <s v="-"/>
    <m/>
    <m/>
    <m/>
    <m/>
    <m/>
    <m/>
    <m/>
    <m/>
    <m/>
    <m/>
    <n v="1"/>
    <m/>
    <m/>
    <m/>
    <m/>
    <m/>
    <m/>
    <m/>
    <m/>
    <m/>
    <m/>
    <m/>
    <m/>
    <m/>
    <m/>
    <m/>
    <m/>
    <m/>
    <m/>
    <m/>
    <m/>
    <m/>
    <m/>
    <m/>
    <m/>
    <m/>
    <m/>
    <m/>
    <m/>
    <m/>
    <m/>
    <m/>
    <m/>
    <m/>
    <m/>
    <m/>
    <m/>
    <m/>
    <m/>
    <m/>
    <m/>
    <m/>
    <m/>
    <m/>
    <m/>
    <m/>
    <m/>
    <m/>
    <m/>
    <m/>
    <m/>
    <m/>
    <m/>
    <m/>
    <m/>
    <m/>
    <m/>
    <m/>
    <m/>
    <m/>
    <m/>
    <m/>
    <m/>
    <m/>
    <m/>
    <m/>
    <m/>
    <m/>
    <m/>
    <m/>
    <m/>
    <m/>
    <m/>
    <m/>
    <m/>
    <m/>
    <m/>
    <m/>
    <m/>
    <m/>
    <m/>
    <m/>
    <m/>
    <m/>
    <n v="1"/>
    <n v="1"/>
    <s v="ZBHT0015"/>
    <s v="kPUwYmXlEMm"/>
    <s v="Allocated"/>
    <m/>
    <m/>
    <m/>
    <m/>
    <m/>
    <m/>
    <m/>
    <m/>
    <n v="707"/>
    <n v="24946"/>
    <s v="Allocated"/>
  </r>
  <r>
    <n v="461431253"/>
    <s v="SANTOSH SOMNATHAPPA LANDE"/>
    <m/>
    <m/>
    <m/>
    <m/>
    <m/>
    <m/>
    <n v="3645"/>
    <n v="3290"/>
    <n v="3374"/>
    <n v="6935"/>
    <x v="1"/>
    <x v="0"/>
    <s v="UNPAID"/>
    <s v="SWAPNIL JADHAV"/>
    <n v="23918.2"/>
    <n v="84"/>
    <n v="0"/>
    <n v="2700"/>
    <s v="-"/>
    <n v="7.6753099556775256E-2"/>
    <n v="2.09526902922939E-3"/>
    <s v="FLOW"/>
    <s v="-"/>
    <s v="-"/>
    <s v="-"/>
    <m/>
    <m/>
    <m/>
    <m/>
    <s v="-"/>
    <m/>
    <s v="BIBVEWADI"/>
    <m/>
    <m/>
    <m/>
    <n v="6074"/>
    <n v="23918.2"/>
    <n v="27"/>
    <s v="-"/>
    <s v="FLOW"/>
    <m/>
    <m/>
    <m/>
    <m/>
    <s v="REGULAR"/>
    <s v="MH12WL1051"/>
    <s v="HONDA ACTIVA 6G DLX LTD ED"/>
    <d v="2024-01-08T00:00:00"/>
    <n v="36"/>
    <s v="02.08.26"/>
    <s v="-"/>
    <m/>
    <m/>
    <m/>
    <m/>
    <m/>
    <m/>
    <m/>
    <m/>
    <m/>
    <m/>
    <n v="1"/>
    <m/>
    <m/>
    <m/>
    <m/>
    <m/>
    <m/>
    <m/>
    <m/>
    <m/>
    <m/>
    <m/>
    <m/>
    <m/>
    <m/>
    <m/>
    <m/>
    <m/>
    <m/>
    <m/>
    <m/>
    <m/>
    <m/>
    <m/>
    <m/>
    <m/>
    <m/>
    <m/>
    <m/>
    <m/>
    <m/>
    <m/>
    <m/>
    <m/>
    <m/>
    <m/>
    <m/>
    <m/>
    <m/>
    <m/>
    <m/>
    <m/>
    <m/>
    <m/>
    <m/>
    <m/>
    <m/>
    <m/>
    <m/>
    <m/>
    <m/>
    <m/>
    <m/>
    <m/>
    <m/>
    <m/>
    <m/>
    <m/>
    <m/>
    <m/>
    <m/>
    <m/>
    <m/>
    <m/>
    <m/>
    <m/>
    <m/>
    <m/>
    <m/>
    <m/>
    <m/>
    <m/>
    <m/>
    <m/>
    <m/>
    <m/>
    <m/>
    <m/>
    <m/>
    <m/>
    <m/>
    <m/>
    <m/>
    <m/>
    <n v="1"/>
    <n v="1"/>
    <s v="DUWT0031"/>
    <s v="G6Q-9XkjHDm"/>
    <s v="Allocated"/>
    <m/>
    <m/>
    <m/>
    <m/>
    <m/>
    <m/>
    <m/>
    <m/>
    <n v="3374"/>
    <n v="6935"/>
    <s v="Allocated"/>
  </r>
  <r>
    <n v="464911621"/>
    <s v="GANESH DNYANESHWAR KOTWAL"/>
    <m/>
    <m/>
    <m/>
    <m/>
    <m/>
    <m/>
    <n v="3864"/>
    <n v="5727"/>
    <n v="2121"/>
    <n v="9591"/>
    <x v="0"/>
    <x v="0"/>
    <s v="UNPAID"/>
    <s v="PARMESHWAR KOTULE"/>
    <n v="23910"/>
    <n v="258"/>
    <n v="0"/>
    <n v="5400"/>
    <s v="-"/>
    <n v="6.0927175538455065E-2"/>
    <n v="6.4110146368853592E-3"/>
    <s v="FLOW"/>
    <s v="-"/>
    <s v="-"/>
    <s v="-"/>
    <m/>
    <m/>
    <m/>
    <m/>
    <s v="-"/>
    <m/>
    <s v="DEHU"/>
    <m/>
    <m/>
    <m/>
    <n v="11385"/>
    <n v="23910"/>
    <n v="57"/>
    <s v="-"/>
    <s v="FLOW"/>
    <m/>
    <m/>
    <m/>
    <m/>
    <s v="NPA"/>
    <s v="MH14MB4248"/>
    <s v="BULLET BATTALION 350 BLACK"/>
    <d v="2024-12-10T00:00:00"/>
    <n v="24"/>
    <s v="02.08.26"/>
    <s v="-"/>
    <m/>
    <m/>
    <m/>
    <m/>
    <m/>
    <m/>
    <m/>
    <m/>
    <m/>
    <m/>
    <n v="1"/>
    <m/>
    <m/>
    <m/>
    <m/>
    <m/>
    <m/>
    <m/>
    <m/>
    <m/>
    <m/>
    <m/>
    <m/>
    <m/>
    <m/>
    <m/>
    <m/>
    <m/>
    <m/>
    <m/>
    <m/>
    <m/>
    <m/>
    <m/>
    <m/>
    <m/>
    <m/>
    <m/>
    <m/>
    <m/>
    <m/>
    <m/>
    <m/>
    <m/>
    <m/>
    <m/>
    <m/>
    <m/>
    <m/>
    <m/>
    <m/>
    <m/>
    <m/>
    <m/>
    <m/>
    <m/>
    <m/>
    <m/>
    <m/>
    <m/>
    <m/>
    <m/>
    <m/>
    <m/>
    <m/>
    <m/>
    <m/>
    <m/>
    <m/>
    <m/>
    <m/>
    <m/>
    <m/>
    <m/>
    <m/>
    <m/>
    <m/>
    <m/>
    <m/>
    <m/>
    <m/>
    <m/>
    <m/>
    <m/>
    <m/>
    <m/>
    <m/>
    <m/>
    <m/>
    <m/>
    <m/>
    <m/>
    <m/>
    <m/>
    <n v="1"/>
    <n v="1"/>
    <s v="DUWT0027"/>
    <s v="B6-GGCDK_EIc"/>
    <s v="Allocated"/>
    <m/>
    <m/>
    <m/>
    <m/>
    <m/>
    <m/>
    <m/>
    <m/>
    <n v="2121"/>
    <n v="9591"/>
    <s v="Allocated"/>
  </r>
  <r>
    <n v="460794404"/>
    <s v="SHILPA AKSHAY SUTAR"/>
    <s v="ONLINE"/>
    <s v="03.08.26"/>
    <n v="60"/>
    <m/>
    <m/>
    <m/>
    <n v="4098"/>
    <n v="8196"/>
    <n v="287"/>
    <n v="12234"/>
    <x v="2"/>
    <x v="1"/>
    <s v="PAID"/>
    <s v="UDAY SOHANE"/>
    <n v="23415.32"/>
    <n v="287"/>
    <n v="0"/>
    <n v="7200"/>
    <s v="-"/>
    <n v="0.28726816432569519"/>
    <n v="6.639494590941623E-3"/>
    <s v="STABLE"/>
    <s v="PAID"/>
    <s v="-"/>
    <s v="-"/>
    <m/>
    <m/>
    <m/>
    <m/>
    <s v="-"/>
    <m/>
    <s v="BHOSARI"/>
    <m/>
    <m/>
    <m/>
    <n v="15683"/>
    <n v="23415.32"/>
    <n v="88"/>
    <s v="-"/>
    <s v="FLOW"/>
    <m/>
    <m/>
    <m/>
    <m/>
    <s v="REGULAR"/>
    <s v="MH14LF5225"/>
    <s v="HONDA UNICORN 160 BSVI"/>
    <d v="2023-11-20T00:00:00"/>
    <n v="36"/>
    <s v="02.08.26"/>
    <s v="-"/>
    <m/>
    <m/>
    <m/>
    <m/>
    <n v="1"/>
    <m/>
    <m/>
    <m/>
    <m/>
    <m/>
    <m/>
    <m/>
    <m/>
    <m/>
    <m/>
    <m/>
    <m/>
    <m/>
    <m/>
    <m/>
    <m/>
    <m/>
    <m/>
    <m/>
    <m/>
    <m/>
    <m/>
    <m/>
    <m/>
    <m/>
    <m/>
    <m/>
    <m/>
    <m/>
    <m/>
    <m/>
    <m/>
    <m/>
    <m/>
    <m/>
    <m/>
    <m/>
    <m/>
    <m/>
    <m/>
    <m/>
    <m/>
    <m/>
    <m/>
    <m/>
    <m/>
    <m/>
    <m/>
    <m/>
    <m/>
    <m/>
    <m/>
    <m/>
    <m/>
    <m/>
    <m/>
    <m/>
    <m/>
    <m/>
    <m/>
    <m/>
    <m/>
    <m/>
    <m/>
    <m/>
    <m/>
    <m/>
    <m/>
    <m/>
    <m/>
    <m/>
    <m/>
    <m/>
    <m/>
    <m/>
    <m/>
    <m/>
    <m/>
    <m/>
    <m/>
    <m/>
    <m/>
    <m/>
    <m/>
    <m/>
    <m/>
    <m/>
    <m/>
    <m/>
    <n v="1"/>
    <n v="1"/>
    <s v="DUWT0025"/>
    <s v="G28L3KQ4gVz"/>
    <s v="Allocated"/>
    <m/>
    <m/>
    <m/>
    <m/>
    <m/>
    <m/>
    <m/>
    <m/>
    <n v="287"/>
    <n v="12294"/>
    <s v="Allocated"/>
  </r>
  <r>
    <n v="461951394"/>
    <s v="PREMDAS RAVJI JADHAV"/>
    <m/>
    <m/>
    <m/>
    <m/>
    <m/>
    <m/>
    <n v="3900"/>
    <n v="20505"/>
    <n v="2352"/>
    <n v="24405"/>
    <x v="5"/>
    <x v="0"/>
    <s v="UNPAID"/>
    <s v="AMOL DHUMAL"/>
    <n v="23112"/>
    <n v="1347"/>
    <n v="0"/>
    <n v="4152"/>
    <s v="-"/>
    <n v="0.11897445992276956"/>
    <n v="1.0591607693450166E-2"/>
    <s v="FLOW"/>
    <s v="-"/>
    <s v="-"/>
    <s v="-"/>
    <m/>
    <m/>
    <m/>
    <m/>
    <s v="-"/>
    <m/>
    <s v="RANJAN GAON"/>
    <m/>
    <m/>
    <m/>
    <n v="26004"/>
    <n v="23112"/>
    <n v="177"/>
    <s v="-"/>
    <s v="FLOW"/>
    <m/>
    <m/>
    <m/>
    <m/>
    <s v="NPA"/>
    <s v="MH29CD9168"/>
    <s v="SPLENDOR PLUS I3S BS6 FI DRUM SELF"/>
    <d v="2024-02-18T00:00:00"/>
    <n v="30"/>
    <s v="02.08.26"/>
    <s v="-"/>
    <m/>
    <m/>
    <m/>
    <m/>
    <m/>
    <m/>
    <m/>
    <m/>
    <m/>
    <m/>
    <n v="1"/>
    <m/>
    <m/>
    <m/>
    <m/>
    <m/>
    <m/>
    <m/>
    <m/>
    <m/>
    <m/>
    <m/>
    <m/>
    <m/>
    <m/>
    <m/>
    <m/>
    <m/>
    <m/>
    <m/>
    <m/>
    <m/>
    <m/>
    <m/>
    <m/>
    <m/>
    <m/>
    <m/>
    <m/>
    <m/>
    <m/>
    <m/>
    <m/>
    <m/>
    <m/>
    <m/>
    <m/>
    <m/>
    <m/>
    <m/>
    <m/>
    <m/>
    <m/>
    <m/>
    <m/>
    <m/>
    <m/>
    <m/>
    <m/>
    <m/>
    <m/>
    <m/>
    <m/>
    <m/>
    <m/>
    <m/>
    <m/>
    <m/>
    <m/>
    <m/>
    <m/>
    <m/>
    <m/>
    <m/>
    <m/>
    <m/>
    <m/>
    <m/>
    <m/>
    <m/>
    <m/>
    <m/>
    <m/>
    <m/>
    <m/>
    <m/>
    <m/>
    <m/>
    <m/>
    <m/>
    <m/>
    <m/>
    <m/>
    <m/>
    <n v="1"/>
    <n v="1"/>
    <s v="ZBHT0024"/>
    <s v="k6RTsFrbO7"/>
    <s v="Allocated"/>
    <m/>
    <m/>
    <m/>
    <m/>
    <m/>
    <m/>
    <m/>
    <m/>
    <n v="2352"/>
    <n v="24405"/>
    <s v="Allocated"/>
  </r>
  <r>
    <n v="464448758"/>
    <s v="LAXMAN DASHRATH MANE"/>
    <s v="ONLINE"/>
    <s v="05.08.26"/>
    <n v="6981"/>
    <m/>
    <m/>
    <m/>
    <n v="3489"/>
    <n v="10467"/>
    <n v="3709"/>
    <n v="6975"/>
    <x v="2"/>
    <x v="1"/>
    <s v="PAID"/>
    <s v="TANAJI SURVASE"/>
    <n v="22956"/>
    <n v="220"/>
    <n v="0"/>
    <n v="1350.43"/>
    <s v="-"/>
    <n v="0.10364809602159002"/>
    <n v="6.5092528237775905E-3"/>
    <s v="STABLE"/>
    <s v="PAID"/>
    <s v="-"/>
    <s v="-"/>
    <m/>
    <m/>
    <m/>
    <m/>
    <s v="-"/>
    <m/>
    <s v="HINJEWADI"/>
    <m/>
    <m/>
    <m/>
    <n v="12037.43"/>
    <n v="22956"/>
    <n v="88"/>
    <s v="-"/>
    <s v="FLOW"/>
    <m/>
    <m/>
    <m/>
    <m/>
    <s v="REGULAR"/>
    <s v="MH14LZ6618"/>
    <s v="HONDA SHINE DISC BSVI"/>
    <d v="2024-10-26T00:00:00"/>
    <n v="24"/>
    <s v="02.08.26"/>
    <s v="-"/>
    <m/>
    <n v="1"/>
    <m/>
    <m/>
    <m/>
    <m/>
    <m/>
    <m/>
    <m/>
    <m/>
    <m/>
    <m/>
    <m/>
    <m/>
    <m/>
    <m/>
    <m/>
    <m/>
    <m/>
    <m/>
    <m/>
    <m/>
    <m/>
    <m/>
    <m/>
    <m/>
    <m/>
    <m/>
    <m/>
    <m/>
    <m/>
    <m/>
    <m/>
    <m/>
    <m/>
    <m/>
    <m/>
    <m/>
    <m/>
    <m/>
    <m/>
    <m/>
    <m/>
    <m/>
    <m/>
    <m/>
    <m/>
    <m/>
    <m/>
    <m/>
    <m/>
    <m/>
    <m/>
    <m/>
    <m/>
    <m/>
    <m/>
    <m/>
    <m/>
    <m/>
    <m/>
    <m/>
    <m/>
    <m/>
    <m/>
    <m/>
    <m/>
    <m/>
    <m/>
    <m/>
    <m/>
    <m/>
    <m/>
    <m/>
    <m/>
    <m/>
    <m/>
    <m/>
    <m/>
    <m/>
    <m/>
    <m/>
    <m/>
    <m/>
    <m/>
    <m/>
    <m/>
    <m/>
    <m/>
    <m/>
    <m/>
    <m/>
    <m/>
    <m/>
    <n v="1"/>
    <n v="1"/>
    <s v="DUWT0030"/>
    <s v="BPYeuxZ8b7"/>
    <s v="Allocated"/>
    <m/>
    <m/>
    <m/>
    <m/>
    <m/>
    <m/>
    <m/>
    <m/>
    <n v="3709"/>
    <n v="13956"/>
    <s v="Allocated"/>
  </r>
  <r>
    <n v="462841404"/>
    <s v="KADAM AAKASH TUKARAM"/>
    <m/>
    <m/>
    <m/>
    <m/>
    <m/>
    <m/>
    <n v="11637"/>
    <n v="23274"/>
    <n v="-10895"/>
    <n v="34911"/>
    <x v="3"/>
    <x v="0"/>
    <s v="UNPAID"/>
    <s v="DATTATRAY BACCHE"/>
    <n v="22860"/>
    <n v="742"/>
    <n v="0"/>
    <n v="900"/>
    <s v="-"/>
    <n v="0.8869403274617832"/>
    <n v="8.7566918353628089E-3"/>
    <s v="FLOW"/>
    <s v="-"/>
    <s v="-"/>
    <s v="-"/>
    <m/>
    <m/>
    <m/>
    <m/>
    <s v="-"/>
    <m/>
    <s v="RAJGURU NAGAR"/>
    <m/>
    <m/>
    <m/>
    <n v="24916"/>
    <n v="22860"/>
    <n v="118"/>
    <s v="-"/>
    <s v="FLOW"/>
    <m/>
    <m/>
    <m/>
    <m/>
    <s v="NPA"/>
    <s v="MH14LN5931"/>
    <s v="CLASSIC 350 DARK GUNMETAL GREY"/>
    <d v="2024-05-09T00:00:00"/>
    <n v="24"/>
    <s v="02.08.26"/>
    <s v="-"/>
    <m/>
    <m/>
    <m/>
    <m/>
    <m/>
    <m/>
    <m/>
    <m/>
    <m/>
    <m/>
    <m/>
    <m/>
    <m/>
    <m/>
    <m/>
    <m/>
    <m/>
    <m/>
    <m/>
    <m/>
    <m/>
    <m/>
    <m/>
    <m/>
    <m/>
    <m/>
    <m/>
    <m/>
    <m/>
    <m/>
    <m/>
    <m/>
    <m/>
    <m/>
    <m/>
    <m/>
    <m/>
    <m/>
    <m/>
    <m/>
    <m/>
    <m/>
    <m/>
    <m/>
    <m/>
    <m/>
    <m/>
    <m/>
    <m/>
    <m/>
    <m/>
    <m/>
    <m/>
    <m/>
    <m/>
    <m/>
    <m/>
    <m/>
    <m/>
    <m/>
    <m/>
    <m/>
    <m/>
    <m/>
    <m/>
    <m/>
    <m/>
    <m/>
    <m/>
    <m/>
    <m/>
    <m/>
    <m/>
    <m/>
    <m/>
    <m/>
    <m/>
    <m/>
    <m/>
    <m/>
    <m/>
    <m/>
    <m/>
    <m/>
    <m/>
    <m/>
    <m/>
    <m/>
    <m/>
    <m/>
    <m/>
    <m/>
    <m/>
    <m/>
    <n v="0"/>
    <s v=""/>
    <s v="ZBHT0016"/>
    <s v="A6p6l0c3rzc"/>
    <s v="Allocated"/>
    <m/>
    <m/>
    <m/>
    <m/>
    <m/>
    <m/>
    <m/>
    <m/>
    <n v="-10895"/>
    <n v="34911"/>
    <s v="Allocated"/>
  </r>
  <r>
    <n v="461017884"/>
    <s v="ATUL ARUN KAMBLE"/>
    <m/>
    <m/>
    <m/>
    <m/>
    <m/>
    <m/>
    <n v="3434"/>
    <n v="6608"/>
    <n v="3448"/>
    <n v="10042"/>
    <x v="0"/>
    <x v="0"/>
    <s v="UNPAID"/>
    <s v="AMOL DHUMAL"/>
    <n v="22441"/>
    <n v="274"/>
    <n v="0"/>
    <n v="0"/>
    <s v="-"/>
    <n v="6.3692767049260357E-2"/>
    <n v="6.0171300487806079E-3"/>
    <s v="FLOW"/>
    <s v="-"/>
    <s v="-"/>
    <s v="-"/>
    <m/>
    <m/>
    <m/>
    <m/>
    <s v="-"/>
    <m/>
    <s v="ALEGAON PAGA"/>
    <m/>
    <m/>
    <m/>
    <n v="6882"/>
    <n v="22441"/>
    <n v="57"/>
    <s v="-"/>
    <s v="FLOW"/>
    <m/>
    <m/>
    <m/>
    <m/>
    <s v="REGULAR"/>
    <s v="MH12WM8082"/>
    <s v="SPLENDORPLUS I3S DRS C FI BLACKACNT"/>
    <d v="2023-12-02T00:00:00"/>
    <n v="36"/>
    <s v="02.08.26"/>
    <s v="-"/>
    <m/>
    <m/>
    <m/>
    <m/>
    <m/>
    <m/>
    <m/>
    <m/>
    <m/>
    <m/>
    <m/>
    <m/>
    <m/>
    <m/>
    <m/>
    <m/>
    <m/>
    <m/>
    <m/>
    <m/>
    <m/>
    <m/>
    <m/>
    <m/>
    <m/>
    <m/>
    <m/>
    <m/>
    <m/>
    <m/>
    <m/>
    <m/>
    <m/>
    <m/>
    <m/>
    <m/>
    <m/>
    <m/>
    <m/>
    <m/>
    <m/>
    <m/>
    <m/>
    <m/>
    <m/>
    <m/>
    <m/>
    <m/>
    <m/>
    <m/>
    <m/>
    <m/>
    <m/>
    <m/>
    <m/>
    <m/>
    <m/>
    <m/>
    <m/>
    <m/>
    <m/>
    <m/>
    <m/>
    <m/>
    <m/>
    <m/>
    <m/>
    <m/>
    <m/>
    <m/>
    <m/>
    <m/>
    <m/>
    <m/>
    <m/>
    <m/>
    <m/>
    <m/>
    <m/>
    <m/>
    <m/>
    <m/>
    <m/>
    <m/>
    <m/>
    <m/>
    <m/>
    <m/>
    <m/>
    <m/>
    <m/>
    <m/>
    <m/>
    <m/>
    <n v="0"/>
    <s v=""/>
    <s v="ZBHT0024"/>
    <s v="BPitKWVZJrz"/>
    <s v="Allocated"/>
    <m/>
    <m/>
    <m/>
    <m/>
    <m/>
    <m/>
    <m/>
    <m/>
    <n v="3448"/>
    <n v="10042"/>
    <s v="Allocated"/>
  </r>
  <r>
    <n v="461486702"/>
    <s v="AJINKYA SHIVAJI DEOKAR"/>
    <m/>
    <m/>
    <m/>
    <m/>
    <m/>
    <m/>
    <n v="3394"/>
    <n v="3199"/>
    <n v="3264"/>
    <n v="6593"/>
    <x v="1"/>
    <x v="0"/>
    <s v="UNPAID"/>
    <s v="VIKRAM GAIKWAD"/>
    <n v="22174.639999999999"/>
    <n v="65"/>
    <n v="0"/>
    <n v="3150"/>
    <s v="-"/>
    <n v="2.0904402976160325E-2"/>
    <n v="1.9425306430379877E-3"/>
    <s v="FLOW"/>
    <s v="-"/>
    <s v="-"/>
    <s v="-"/>
    <m/>
    <m/>
    <m/>
    <m/>
    <s v="-"/>
    <m/>
    <s v="YERWADA"/>
    <m/>
    <m/>
    <m/>
    <n v="6414"/>
    <n v="22174.639999999999"/>
    <n v="27"/>
    <s v="-"/>
    <s v="FLOW"/>
    <m/>
    <m/>
    <m/>
    <m/>
    <s v="REGULAR"/>
    <s v="MH12WL2154"/>
    <s v="HONDA ACTIVA 6G DLX BS VI"/>
    <d v="2024-01-12T00:00:00"/>
    <n v="36"/>
    <s v="03.08.26"/>
    <s v="-"/>
    <m/>
    <m/>
    <m/>
    <m/>
    <m/>
    <m/>
    <m/>
    <m/>
    <m/>
    <m/>
    <m/>
    <m/>
    <m/>
    <m/>
    <m/>
    <m/>
    <m/>
    <m/>
    <m/>
    <m/>
    <m/>
    <m/>
    <m/>
    <m/>
    <m/>
    <m/>
    <m/>
    <m/>
    <m/>
    <m/>
    <m/>
    <m/>
    <m/>
    <m/>
    <m/>
    <m/>
    <m/>
    <m/>
    <m/>
    <m/>
    <m/>
    <m/>
    <m/>
    <m/>
    <m/>
    <m/>
    <m/>
    <m/>
    <m/>
    <m/>
    <m/>
    <m/>
    <m/>
    <m/>
    <m/>
    <m/>
    <m/>
    <m/>
    <m/>
    <m/>
    <m/>
    <m/>
    <m/>
    <m/>
    <m/>
    <m/>
    <m/>
    <m/>
    <m/>
    <m/>
    <m/>
    <m/>
    <m/>
    <m/>
    <m/>
    <m/>
    <m/>
    <m/>
    <m/>
    <m/>
    <m/>
    <m/>
    <m/>
    <m/>
    <m/>
    <m/>
    <m/>
    <m/>
    <m/>
    <m/>
    <m/>
    <m/>
    <m/>
    <m/>
    <n v="0"/>
    <s v=""/>
    <s v="ZBHT0012"/>
    <s v="A6MM_xFCL7"/>
    <s v="Allocated"/>
    <m/>
    <m/>
    <m/>
    <m/>
    <m/>
    <m/>
    <m/>
    <m/>
    <n v="3264"/>
    <n v="6593"/>
    <e v="#N/A"/>
  </r>
  <r>
    <n v="454546998"/>
    <s v="KUNAL BHIKAJI GAYAKAVAD"/>
    <m/>
    <m/>
    <m/>
    <m/>
    <m/>
    <m/>
    <n v="3886"/>
    <n v="15544"/>
    <n v="771"/>
    <n v="19430"/>
    <x v="4"/>
    <x v="0"/>
    <s v="UNPAID"/>
    <s v="ANWAR SHAIKH"/>
    <n v="22029"/>
    <n v="771"/>
    <n v="0"/>
    <n v="7200"/>
    <s v="-"/>
    <n v="0.6761209215673335"/>
    <n v="1.1728508304488261E-2"/>
    <s v="FLOW"/>
    <s v="-"/>
    <s v="-"/>
    <s v="-"/>
    <m/>
    <m/>
    <m/>
    <m/>
    <s v="-"/>
    <m/>
    <s v="DAPODI"/>
    <m/>
    <m/>
    <m/>
    <n v="23515"/>
    <n v="22029"/>
    <n v="149"/>
    <s v="-"/>
    <s v="FLOW"/>
    <m/>
    <m/>
    <m/>
    <m/>
    <s v="NPA"/>
    <s v="MH14KH3008"/>
    <s v="BAJAJ PULSAR 150 SINGLE DISC ABS"/>
    <d v="2022-08-30T00:00:00"/>
    <n v="48"/>
    <s v="02.08.26"/>
    <s v="-"/>
    <m/>
    <m/>
    <m/>
    <m/>
    <m/>
    <m/>
    <m/>
    <n v="1"/>
    <m/>
    <m/>
    <m/>
    <m/>
    <m/>
    <m/>
    <m/>
    <m/>
    <m/>
    <m/>
    <m/>
    <m/>
    <m/>
    <m/>
    <m/>
    <m/>
    <m/>
    <m/>
    <m/>
    <m/>
    <m/>
    <m/>
    <m/>
    <m/>
    <m/>
    <m/>
    <m/>
    <m/>
    <m/>
    <m/>
    <m/>
    <m/>
    <m/>
    <m/>
    <m/>
    <m/>
    <m/>
    <m/>
    <m/>
    <m/>
    <m/>
    <m/>
    <m/>
    <m/>
    <m/>
    <m/>
    <m/>
    <m/>
    <m/>
    <m/>
    <m/>
    <m/>
    <m/>
    <m/>
    <m/>
    <m/>
    <m/>
    <m/>
    <m/>
    <m/>
    <m/>
    <m/>
    <m/>
    <m/>
    <m/>
    <m/>
    <m/>
    <m/>
    <m/>
    <m/>
    <m/>
    <m/>
    <m/>
    <m/>
    <m/>
    <m/>
    <m/>
    <m/>
    <m/>
    <m/>
    <m/>
    <m/>
    <m/>
    <m/>
    <m/>
    <m/>
    <n v="1"/>
    <n v="1"/>
    <s v="ZBHT0009"/>
    <s v="APCgx62FNgz"/>
    <s v="Allocated"/>
    <m/>
    <m/>
    <m/>
    <m/>
    <m/>
    <m/>
    <m/>
    <m/>
    <n v="771"/>
    <n v="19430"/>
    <s v="Allocated"/>
  </r>
  <r>
    <n v="459730458"/>
    <s v="RAM BHANUDAS PANGARE"/>
    <m/>
    <m/>
    <m/>
    <m/>
    <m/>
    <m/>
    <n v="7727"/>
    <n v="6501"/>
    <n v="6618"/>
    <n v="14228"/>
    <x v="1"/>
    <x v="0"/>
    <s v="UNPAID"/>
    <s v="AKSHAY KARALE"/>
    <n v="21727.31"/>
    <n v="117"/>
    <n v="0"/>
    <n v="0"/>
    <s v="-"/>
    <n v="2.3161013071943848E-2"/>
    <n v="1.9033438858888218E-3"/>
    <s v="FLOW"/>
    <s v="-"/>
    <s v="-"/>
    <s v="-"/>
    <m/>
    <m/>
    <m/>
    <m/>
    <s v="-"/>
    <m/>
    <s v="BHOR"/>
    <m/>
    <m/>
    <m/>
    <n v="6618"/>
    <n v="21727.31"/>
    <n v="27"/>
    <s v="-"/>
    <s v="FLOW"/>
    <m/>
    <m/>
    <m/>
    <m/>
    <s v="REGULAR"/>
    <s v="MH12VX4075"/>
    <s v="CLASSIC 350 CHROME BRONZE"/>
    <d v="2023-09-12T00:00:00"/>
    <n v="36"/>
    <s v="03.08.26"/>
    <s v="-"/>
    <m/>
    <m/>
    <m/>
    <m/>
    <m/>
    <m/>
    <m/>
    <m/>
    <m/>
    <m/>
    <m/>
    <m/>
    <m/>
    <m/>
    <m/>
    <m/>
    <m/>
    <m/>
    <m/>
    <m/>
    <m/>
    <m/>
    <m/>
    <m/>
    <m/>
    <m/>
    <m/>
    <m/>
    <m/>
    <m/>
    <m/>
    <m/>
    <m/>
    <m/>
    <m/>
    <m/>
    <m/>
    <m/>
    <m/>
    <m/>
    <m/>
    <m/>
    <m/>
    <m/>
    <m/>
    <m/>
    <m/>
    <m/>
    <m/>
    <m/>
    <m/>
    <m/>
    <m/>
    <m/>
    <m/>
    <m/>
    <m/>
    <m/>
    <m/>
    <m/>
    <m/>
    <m/>
    <m/>
    <m/>
    <m/>
    <m/>
    <m/>
    <m/>
    <m/>
    <m/>
    <m/>
    <m/>
    <m/>
    <m/>
    <m/>
    <m/>
    <m/>
    <m/>
    <m/>
    <m/>
    <m/>
    <m/>
    <m/>
    <m/>
    <m/>
    <m/>
    <m/>
    <m/>
    <m/>
    <m/>
    <m/>
    <m/>
    <m/>
    <m/>
    <n v="0"/>
    <s v=""/>
    <s v="DUWT0011"/>
    <e v="#N/A"/>
    <e v="#N/A"/>
    <m/>
    <m/>
    <m/>
    <m/>
    <m/>
    <m/>
    <m/>
    <m/>
    <n v="6618"/>
    <n v="14228"/>
    <e v="#N/A"/>
  </r>
  <r>
    <n v="460561110"/>
    <s v="SAMADHAN RAMDAS DEVKAR"/>
    <m/>
    <m/>
    <m/>
    <m/>
    <m/>
    <m/>
    <n v="3257"/>
    <n v="9769"/>
    <n v="3497"/>
    <n v="13026"/>
    <x v="2"/>
    <x v="0"/>
    <s v="UNPAID"/>
    <s v="AMOL DHUMAL"/>
    <n v="21457.34"/>
    <n v="242"/>
    <n v="0"/>
    <n v="2169"/>
    <s v="-"/>
    <n v="4.4087698467522161E-2"/>
    <n v="6.0843026217875873E-3"/>
    <s v="FLOW"/>
    <s v="-"/>
    <s v="-"/>
    <s v="-"/>
    <m/>
    <m/>
    <m/>
    <m/>
    <s v="-"/>
    <m/>
    <s v="KOREGAON BHIMA"/>
    <m/>
    <m/>
    <m/>
    <n v="12180"/>
    <n v="21457.34"/>
    <n v="88"/>
    <s v="-"/>
    <s v="FLOW"/>
    <m/>
    <m/>
    <m/>
    <m/>
    <s v="REGULAR"/>
    <s v="MH12WD6948"/>
    <s v="HONDA ACTIVA 6G H SMART"/>
    <d v="2023-11-09T00:00:00"/>
    <n v="36"/>
    <s v="02.08.26"/>
    <s v="-"/>
    <m/>
    <n v="1"/>
    <m/>
    <m/>
    <m/>
    <m/>
    <m/>
    <m/>
    <m/>
    <m/>
    <m/>
    <m/>
    <m/>
    <m/>
    <m/>
    <m/>
    <m/>
    <m/>
    <m/>
    <m/>
    <m/>
    <m/>
    <m/>
    <m/>
    <m/>
    <m/>
    <m/>
    <m/>
    <m/>
    <m/>
    <m/>
    <m/>
    <m/>
    <m/>
    <m/>
    <m/>
    <m/>
    <m/>
    <m/>
    <m/>
    <m/>
    <m/>
    <m/>
    <m/>
    <m/>
    <m/>
    <m/>
    <m/>
    <m/>
    <m/>
    <m/>
    <m/>
    <m/>
    <m/>
    <m/>
    <m/>
    <m/>
    <m/>
    <m/>
    <m/>
    <m/>
    <m/>
    <m/>
    <m/>
    <m/>
    <m/>
    <m/>
    <m/>
    <m/>
    <m/>
    <m/>
    <m/>
    <m/>
    <m/>
    <m/>
    <m/>
    <m/>
    <m/>
    <m/>
    <m/>
    <m/>
    <m/>
    <m/>
    <m/>
    <m/>
    <m/>
    <m/>
    <m/>
    <m/>
    <m/>
    <m/>
    <m/>
    <m/>
    <m/>
    <n v="1"/>
    <n v="1"/>
    <s v="ZBHT0024"/>
    <s v="APHAU92Kgrnz"/>
    <s v="Allocated"/>
    <m/>
    <m/>
    <m/>
    <m/>
    <m/>
    <m/>
    <m/>
    <m/>
    <n v="3497"/>
    <n v="13026"/>
    <s v="Allocated"/>
  </r>
  <r>
    <n v="134779762"/>
    <s v="SANJU PITAMBAR JADHAV"/>
    <m/>
    <m/>
    <m/>
    <m/>
    <m/>
    <m/>
    <n v="5560"/>
    <n v="4977"/>
    <n v="5055"/>
    <n v="10537"/>
    <x v="1"/>
    <x v="0"/>
    <s v="UNPAID"/>
    <s v="SACHIN KHAPRE"/>
    <n v="21275.58"/>
    <n v="78"/>
    <n v="0"/>
    <n v="7650"/>
    <s v="-"/>
    <n v="3.9319568785404782E-2"/>
    <n v="1.8637716823545344E-3"/>
    <s v="FLOW"/>
    <s v="-"/>
    <s v="-"/>
    <s v="-"/>
    <m/>
    <m/>
    <m/>
    <m/>
    <s v="-"/>
    <m/>
    <s v="PIMPRI GAON"/>
    <m/>
    <m/>
    <m/>
    <n v="12705"/>
    <n v="21275.58"/>
    <n v="26"/>
    <s v="-"/>
    <s v="FLOW"/>
    <m/>
    <m/>
    <m/>
    <m/>
    <s v="REGULAR"/>
    <s v="MH14KK3648"/>
    <s v="CLASSIC 350 DARK STEALTH BLACK"/>
    <d v="2022-10-11T00:00:00"/>
    <n v="48"/>
    <s v="02.08.26"/>
    <s v="-"/>
    <m/>
    <m/>
    <m/>
    <m/>
    <m/>
    <m/>
    <m/>
    <n v="1"/>
    <m/>
    <m/>
    <m/>
    <m/>
    <m/>
    <m/>
    <m/>
    <m/>
    <m/>
    <m/>
    <m/>
    <m/>
    <m/>
    <m/>
    <m/>
    <m/>
    <m/>
    <m/>
    <m/>
    <m/>
    <m/>
    <m/>
    <m/>
    <m/>
    <m/>
    <m/>
    <m/>
    <m/>
    <m/>
    <m/>
    <m/>
    <m/>
    <m/>
    <m/>
    <m/>
    <m/>
    <m/>
    <m/>
    <m/>
    <m/>
    <m/>
    <m/>
    <m/>
    <m/>
    <m/>
    <m/>
    <m/>
    <m/>
    <m/>
    <m/>
    <m/>
    <m/>
    <m/>
    <m/>
    <m/>
    <m/>
    <m/>
    <m/>
    <m/>
    <m/>
    <m/>
    <m/>
    <m/>
    <m/>
    <m/>
    <m/>
    <m/>
    <m/>
    <m/>
    <m/>
    <m/>
    <m/>
    <m/>
    <m/>
    <m/>
    <m/>
    <m/>
    <m/>
    <m/>
    <m/>
    <m/>
    <m/>
    <m/>
    <m/>
    <m/>
    <m/>
    <n v="1"/>
    <n v="1"/>
    <s v="ZBHT0015"/>
    <s v="B65ChaiAFym"/>
    <s v="Allocated"/>
    <m/>
    <m/>
    <m/>
    <m/>
    <m/>
    <m/>
    <m/>
    <m/>
    <n v="5055"/>
    <n v="10537"/>
    <s v="Allocated"/>
  </r>
  <r>
    <n v="461361123"/>
    <s v="BABAN SHANKAR DIVEKAR"/>
    <m/>
    <m/>
    <m/>
    <m/>
    <m/>
    <m/>
    <n v="3839"/>
    <n v="10408"/>
    <n v="3190"/>
    <n v="14247"/>
    <x v="2"/>
    <x v="0"/>
    <s v="UNPAID"/>
    <s v="HARIDAS DIVATE"/>
    <n v="21063"/>
    <n v="460"/>
    <n v="0"/>
    <n v="0"/>
    <s v="-"/>
    <n v="0.12140547457246113"/>
    <n v="5.9724861573108292E-3"/>
    <s v="FLOW"/>
    <s v="-"/>
    <s v="-"/>
    <s v="-"/>
    <m/>
    <m/>
    <m/>
    <m/>
    <s v="-"/>
    <m/>
    <s v="JUNNAR"/>
    <m/>
    <m/>
    <m/>
    <n v="10868"/>
    <n v="21063"/>
    <n v="88"/>
    <s v="-"/>
    <s v="FLOW"/>
    <m/>
    <m/>
    <m/>
    <m/>
    <s v="NPA"/>
    <s v="MH14LG6861"/>
    <s v="HONDA ACTIVA 6G H SMART"/>
    <d v="2024-01-03T00:00:00"/>
    <n v="34"/>
    <s v="02.08.26"/>
    <s v="-"/>
    <m/>
    <m/>
    <m/>
    <m/>
    <m/>
    <m/>
    <m/>
    <m/>
    <m/>
    <m/>
    <m/>
    <m/>
    <m/>
    <m/>
    <m/>
    <m/>
    <m/>
    <m/>
    <m/>
    <m/>
    <m/>
    <m/>
    <m/>
    <m/>
    <m/>
    <m/>
    <m/>
    <m/>
    <m/>
    <m/>
    <m/>
    <m/>
    <m/>
    <m/>
    <m/>
    <m/>
    <m/>
    <m/>
    <m/>
    <m/>
    <m/>
    <m/>
    <m/>
    <m/>
    <m/>
    <m/>
    <m/>
    <m/>
    <m/>
    <m/>
    <m/>
    <m/>
    <m/>
    <m/>
    <m/>
    <m/>
    <m/>
    <m/>
    <m/>
    <m/>
    <m/>
    <m/>
    <m/>
    <m/>
    <m/>
    <m/>
    <m/>
    <m/>
    <m/>
    <m/>
    <m/>
    <m/>
    <m/>
    <m/>
    <m/>
    <m/>
    <m/>
    <m/>
    <m/>
    <m/>
    <m/>
    <m/>
    <m/>
    <m/>
    <m/>
    <m/>
    <m/>
    <m/>
    <m/>
    <m/>
    <m/>
    <m/>
    <m/>
    <m/>
    <n v="0"/>
    <s v=""/>
    <s v="ZBHT0021"/>
    <s v="BP-tF96r_DMc"/>
    <s v="Allocated"/>
    <m/>
    <m/>
    <m/>
    <m/>
    <m/>
    <m/>
    <m/>
    <m/>
    <n v="3190"/>
    <n v="14247"/>
    <s v="Allocated"/>
  </r>
  <r>
    <n v="461361352"/>
    <s v="SANTOSH BHRAT LAMKHADE"/>
    <m/>
    <m/>
    <m/>
    <m/>
    <m/>
    <m/>
    <n v="3223"/>
    <n v="3225"/>
    <n v="171"/>
    <n v="6448"/>
    <x v="0"/>
    <x v="0"/>
    <s v="UNPAID"/>
    <s v="HARIDAS DIVATE"/>
    <n v="21061"/>
    <n v="169"/>
    <n v="0"/>
    <n v="2623"/>
    <s v="-"/>
    <n v="4.2626222171974509E-2"/>
    <n v="5.6471091287094329E-3"/>
    <s v="FLOW"/>
    <s v="-"/>
    <s v="-"/>
    <s v="-"/>
    <m/>
    <m/>
    <m/>
    <m/>
    <s v="-"/>
    <m/>
    <s v="JUNNAR"/>
    <m/>
    <m/>
    <m/>
    <n v="6017"/>
    <n v="21061"/>
    <n v="57"/>
    <s v="-"/>
    <s v="FLOW"/>
    <m/>
    <m/>
    <m/>
    <m/>
    <s v="NPA"/>
    <s v="MH14LG6871"/>
    <s v="HONDA SHINE DISC BSVI"/>
    <d v="2024-01-03T00:00:00"/>
    <n v="36"/>
    <s v="02.08.26"/>
    <s v="-"/>
    <m/>
    <m/>
    <m/>
    <m/>
    <m/>
    <m/>
    <m/>
    <m/>
    <m/>
    <m/>
    <n v="1"/>
    <m/>
    <m/>
    <m/>
    <m/>
    <m/>
    <m/>
    <m/>
    <m/>
    <m/>
    <m/>
    <m/>
    <m/>
    <m/>
    <m/>
    <m/>
    <m/>
    <m/>
    <m/>
    <m/>
    <m/>
    <m/>
    <m/>
    <m/>
    <m/>
    <m/>
    <m/>
    <m/>
    <m/>
    <m/>
    <m/>
    <m/>
    <m/>
    <m/>
    <m/>
    <m/>
    <m/>
    <m/>
    <m/>
    <m/>
    <m/>
    <m/>
    <m/>
    <m/>
    <m/>
    <m/>
    <m/>
    <m/>
    <m/>
    <m/>
    <m/>
    <m/>
    <m/>
    <m/>
    <m/>
    <m/>
    <m/>
    <m/>
    <m/>
    <m/>
    <m/>
    <m/>
    <m/>
    <m/>
    <m/>
    <m/>
    <m/>
    <m/>
    <m/>
    <m/>
    <m/>
    <m/>
    <m/>
    <m/>
    <m/>
    <m/>
    <m/>
    <m/>
    <m/>
    <m/>
    <m/>
    <m/>
    <m/>
    <m/>
    <n v="1"/>
    <n v="1"/>
    <s v="ZBHT0021"/>
    <s v="B2EoxdtEBS"/>
    <s v="Allocated"/>
    <m/>
    <m/>
    <m/>
    <m/>
    <m/>
    <m/>
    <m/>
    <m/>
    <n v="171"/>
    <n v="6448"/>
    <s v="Allocated"/>
  </r>
  <r>
    <n v="461195835"/>
    <s v="AARTI DEVI"/>
    <m/>
    <m/>
    <m/>
    <m/>
    <m/>
    <m/>
    <n v="3202"/>
    <n v="3177.24"/>
    <n v="3266.24"/>
    <n v="6379.24"/>
    <x v="1"/>
    <x v="0"/>
    <s v="UNPAID"/>
    <s v="TANAJI SURVASE"/>
    <n v="21005"/>
    <n v="89"/>
    <n v="0"/>
    <n v="7200"/>
    <s v="-"/>
    <n v="4.1967019057761804E-2"/>
    <n v="1.8400684816985949E-3"/>
    <s v="FLOW"/>
    <s v="-"/>
    <s v="-"/>
    <s v="-"/>
    <m/>
    <m/>
    <m/>
    <m/>
    <s v="-"/>
    <m/>
    <s v="MARUNJI"/>
    <m/>
    <m/>
    <m/>
    <n v="10466.24"/>
    <n v="21005"/>
    <n v="27"/>
    <s v="-"/>
    <s v="FLOW"/>
    <m/>
    <m/>
    <m/>
    <m/>
    <s v="REGULAR"/>
    <s v="MH14LG2843"/>
    <s v="HF DELUXE DRS C I3S FI"/>
    <d v="2023-12-21T00:00:00"/>
    <n v="36"/>
    <s v="02.08.26"/>
    <s v="-"/>
    <m/>
    <m/>
    <m/>
    <m/>
    <m/>
    <m/>
    <m/>
    <m/>
    <m/>
    <m/>
    <n v="1"/>
    <m/>
    <m/>
    <m/>
    <m/>
    <m/>
    <m/>
    <m/>
    <m/>
    <m/>
    <m/>
    <m/>
    <m/>
    <m/>
    <m/>
    <m/>
    <m/>
    <m/>
    <m/>
    <m/>
    <m/>
    <m/>
    <m/>
    <m/>
    <m/>
    <m/>
    <m/>
    <m/>
    <m/>
    <m/>
    <m/>
    <m/>
    <m/>
    <m/>
    <m/>
    <m/>
    <m/>
    <m/>
    <m/>
    <m/>
    <m/>
    <m/>
    <m/>
    <m/>
    <m/>
    <m/>
    <m/>
    <m/>
    <m/>
    <m/>
    <m/>
    <m/>
    <m/>
    <m/>
    <m/>
    <m/>
    <m/>
    <m/>
    <m/>
    <m/>
    <m/>
    <m/>
    <m/>
    <m/>
    <m/>
    <m/>
    <m/>
    <m/>
    <m/>
    <m/>
    <m/>
    <m/>
    <m/>
    <m/>
    <m/>
    <m/>
    <m/>
    <m/>
    <m/>
    <m/>
    <m/>
    <m/>
    <m/>
    <m/>
    <n v="1"/>
    <n v="1"/>
    <s v="DUWT0030"/>
    <s v="A6YkBumV_NIm"/>
    <s v="Allocated"/>
    <m/>
    <m/>
    <m/>
    <m/>
    <m/>
    <m/>
    <m/>
    <m/>
    <n v="3266.24"/>
    <n v="6379.24"/>
    <s v="Allocated"/>
  </r>
  <r>
    <n v="459059044"/>
    <s v="IMTIYAZ RASHID SHAIKH"/>
    <m/>
    <m/>
    <m/>
    <m/>
    <m/>
    <m/>
    <n v="3911"/>
    <n v="21979"/>
    <n v="3547"/>
    <n v="25890"/>
    <x v="5"/>
    <x v="0"/>
    <s v="UNPAID"/>
    <s v="SACHIN INGALE"/>
    <n v="20969.25"/>
    <n v="1123"/>
    <n v="0"/>
    <n v="7113"/>
    <s v="-"/>
    <n v="0.22131578364104398"/>
    <n v="9.6096430263880196E-3"/>
    <s v="FLOW"/>
    <s v="-"/>
    <s v="-"/>
    <s v="-"/>
    <m/>
    <m/>
    <m/>
    <m/>
    <s v="-"/>
    <m/>
    <s v="LONAVALA"/>
    <m/>
    <m/>
    <m/>
    <n v="30215"/>
    <n v="20969.25"/>
    <n v="177"/>
    <s v="-"/>
    <s v="FLOW"/>
    <m/>
    <m/>
    <m/>
    <m/>
    <s v="NPA"/>
    <s v="MH14KY1815"/>
    <s v="SUZUKI BURGMAN STREET BT BSVI"/>
    <d v="2023-07-20T00:00:00"/>
    <n v="36"/>
    <s v="02.08.26"/>
    <s v="-"/>
    <m/>
    <m/>
    <m/>
    <m/>
    <m/>
    <m/>
    <m/>
    <m/>
    <m/>
    <m/>
    <m/>
    <m/>
    <m/>
    <m/>
    <m/>
    <m/>
    <m/>
    <m/>
    <m/>
    <m/>
    <m/>
    <m/>
    <m/>
    <m/>
    <m/>
    <m/>
    <m/>
    <m/>
    <m/>
    <m/>
    <m/>
    <m/>
    <m/>
    <m/>
    <m/>
    <m/>
    <m/>
    <m/>
    <m/>
    <m/>
    <m/>
    <m/>
    <m/>
    <m/>
    <m/>
    <m/>
    <m/>
    <m/>
    <m/>
    <m/>
    <m/>
    <m/>
    <m/>
    <m/>
    <m/>
    <m/>
    <m/>
    <m/>
    <m/>
    <m/>
    <m/>
    <m/>
    <m/>
    <m/>
    <m/>
    <m/>
    <m/>
    <m/>
    <m/>
    <m/>
    <m/>
    <m/>
    <m/>
    <m/>
    <m/>
    <m/>
    <m/>
    <m/>
    <m/>
    <m/>
    <m/>
    <m/>
    <m/>
    <m/>
    <m/>
    <m/>
    <m/>
    <m/>
    <m/>
    <m/>
    <m/>
    <m/>
    <m/>
    <m/>
    <n v="0"/>
    <s v=""/>
    <s v="ZBHT0013"/>
    <s v="A6lEjAhti7"/>
    <s v="Allocated"/>
    <m/>
    <m/>
    <m/>
    <m/>
    <m/>
    <m/>
    <m/>
    <m/>
    <n v="3547"/>
    <n v="25890"/>
    <s v="Allocated"/>
  </r>
  <r>
    <n v="461252668"/>
    <s v="VIJAYALAKSHMI SAMBHAJI GARJE"/>
    <m/>
    <m/>
    <m/>
    <m/>
    <m/>
    <m/>
    <n v="3628"/>
    <n v="21719"/>
    <n v="4504"/>
    <n v="25347"/>
    <x v="5"/>
    <x v="0"/>
    <s v="UNPAID"/>
    <s v="SANDEEP KHAIRNAR"/>
    <n v="20580"/>
    <n v="925"/>
    <n v="0"/>
    <n v="7195"/>
    <s v="-"/>
    <n v="0.41295449072959306"/>
    <n v="9.4312602254761346E-3"/>
    <s v="FLOW"/>
    <s v="-"/>
    <s v="-"/>
    <s v="-"/>
    <m/>
    <m/>
    <m/>
    <m/>
    <s v="-"/>
    <m/>
    <s v="LOHEGAON"/>
    <m/>
    <m/>
    <m/>
    <n v="29839"/>
    <n v="20580"/>
    <n v="177"/>
    <s v="-"/>
    <s v="FLOW"/>
    <m/>
    <m/>
    <m/>
    <m/>
    <s v="NPA"/>
    <s v="MH12WL4609"/>
    <s v="HONDA ACTIVA 6G STD BS VI"/>
    <d v="2023-12-26T00:00:00"/>
    <n v="30"/>
    <s v="03.08.26"/>
    <s v="-"/>
    <m/>
    <m/>
    <m/>
    <m/>
    <m/>
    <m/>
    <m/>
    <m/>
    <m/>
    <m/>
    <m/>
    <m/>
    <m/>
    <m/>
    <m/>
    <m/>
    <m/>
    <m/>
    <m/>
    <m/>
    <m/>
    <m/>
    <m/>
    <m/>
    <m/>
    <m/>
    <m/>
    <m/>
    <m/>
    <m/>
    <m/>
    <m/>
    <m/>
    <m/>
    <m/>
    <m/>
    <m/>
    <m/>
    <m/>
    <m/>
    <m/>
    <m/>
    <m/>
    <m/>
    <m/>
    <m/>
    <m/>
    <m/>
    <m/>
    <m/>
    <m/>
    <m/>
    <m/>
    <m/>
    <m/>
    <m/>
    <m/>
    <m/>
    <m/>
    <m/>
    <m/>
    <m/>
    <m/>
    <m/>
    <m/>
    <m/>
    <m/>
    <m/>
    <m/>
    <m/>
    <m/>
    <m/>
    <m/>
    <m/>
    <m/>
    <m/>
    <m/>
    <m/>
    <m/>
    <m/>
    <m/>
    <m/>
    <m/>
    <m/>
    <m/>
    <m/>
    <m/>
    <m/>
    <m/>
    <m/>
    <m/>
    <m/>
    <m/>
    <m/>
    <n v="0"/>
    <s v=""/>
    <s v="DUWT0021"/>
    <s v="G6R1z2HStDc"/>
    <s v="Allocated"/>
    <m/>
    <m/>
    <m/>
    <m/>
    <m/>
    <m/>
    <m/>
    <m/>
    <n v="4504"/>
    <n v="25347"/>
    <e v="#N/A"/>
  </r>
  <r>
    <n v="467377688"/>
    <s v="CHADHA RAMIT BALBIR"/>
    <m/>
    <m/>
    <m/>
    <m/>
    <m/>
    <m/>
    <n v="2428"/>
    <n v="10000"/>
    <n v="705"/>
    <n v="12428"/>
    <x v="4"/>
    <x v="0"/>
    <s v="UNPAID"/>
    <s v="SANDEEP KHAIRNAR"/>
    <n v="20426"/>
    <n v="417"/>
    <n v="0"/>
    <n v="2700"/>
    <s v="-"/>
    <n v="0.1286609086511328"/>
    <n v="1.0875051551476564E-2"/>
    <s v="FLOW"/>
    <s v="-"/>
    <s v="-"/>
    <s v="-"/>
    <m/>
    <m/>
    <m/>
    <m/>
    <s v="-"/>
    <m/>
    <s v="WAGHOLI"/>
    <m/>
    <m/>
    <m/>
    <n v="13117"/>
    <n v="20426"/>
    <n v="148"/>
    <s v="-"/>
    <s v="FLOW"/>
    <m/>
    <m/>
    <m/>
    <m/>
    <s v="NPA"/>
    <s v="MH15JN9875"/>
    <s v="TVS RAIDER DISC"/>
    <d v="2025-12-02T00:00:00"/>
    <n v="12"/>
    <s v="02.08.26"/>
    <s v="-"/>
    <m/>
    <m/>
    <m/>
    <m/>
    <m/>
    <m/>
    <m/>
    <m/>
    <m/>
    <m/>
    <m/>
    <m/>
    <m/>
    <m/>
    <m/>
    <m/>
    <m/>
    <m/>
    <m/>
    <m/>
    <m/>
    <m/>
    <m/>
    <m/>
    <m/>
    <m/>
    <m/>
    <m/>
    <m/>
    <m/>
    <m/>
    <m/>
    <m/>
    <m/>
    <m/>
    <m/>
    <m/>
    <m/>
    <m/>
    <m/>
    <m/>
    <m/>
    <m/>
    <m/>
    <m/>
    <m/>
    <m/>
    <m/>
    <m/>
    <m/>
    <m/>
    <m/>
    <m/>
    <m/>
    <m/>
    <m/>
    <m/>
    <m/>
    <m/>
    <m/>
    <m/>
    <m/>
    <m/>
    <m/>
    <m/>
    <m/>
    <m/>
    <m/>
    <m/>
    <m/>
    <m/>
    <m/>
    <m/>
    <m/>
    <m/>
    <m/>
    <m/>
    <m/>
    <m/>
    <m/>
    <m/>
    <m/>
    <m/>
    <m/>
    <m/>
    <m/>
    <m/>
    <m/>
    <m/>
    <m/>
    <m/>
    <m/>
    <m/>
    <m/>
    <n v="0"/>
    <s v=""/>
    <s v="DUWT0021"/>
    <s v="G6A53EQUWjz"/>
    <s v="Allocated"/>
    <m/>
    <m/>
    <m/>
    <m/>
    <m/>
    <m/>
    <m/>
    <m/>
    <n v="705"/>
    <n v="12428"/>
    <s v="Allocated"/>
  </r>
  <r>
    <n v="456247451"/>
    <s v="NAVNATH VITTHAL AHER"/>
    <m/>
    <m/>
    <m/>
    <m/>
    <m/>
    <m/>
    <n v="3102"/>
    <n v="3087"/>
    <n v="3102"/>
    <n v="6189"/>
    <x v="1"/>
    <x v="0"/>
    <s v="UNPAID"/>
    <s v="AMIT GADE"/>
    <n v="20353"/>
    <n v="15"/>
    <n v="0"/>
    <n v="4498.8999999999996"/>
    <s v="-"/>
    <n v="4.5519161547466311E-2"/>
    <n v="1.7829523355397049E-3"/>
    <s v="FLOW"/>
    <s v="-"/>
    <s v="-"/>
    <s v="-"/>
    <m/>
    <m/>
    <m/>
    <m/>
    <s v="-"/>
    <m/>
    <s v="SHELPIMPALGAON"/>
    <m/>
    <m/>
    <m/>
    <n v="7600.9"/>
    <n v="20353"/>
    <n v="27"/>
    <s v="-"/>
    <s v="FLOW"/>
    <m/>
    <m/>
    <m/>
    <m/>
    <s v="NPA"/>
    <s v="MH14KP2735"/>
    <s v="JUPITER ZX AOL DRUM"/>
    <d v="2023-01-04T00:00:00"/>
    <n v="48"/>
    <s v="02.08.26"/>
    <s v="-"/>
    <m/>
    <m/>
    <m/>
    <m/>
    <m/>
    <m/>
    <m/>
    <n v="1"/>
    <m/>
    <m/>
    <m/>
    <m/>
    <m/>
    <m/>
    <m/>
    <m/>
    <m/>
    <m/>
    <m/>
    <m/>
    <m/>
    <m/>
    <m/>
    <m/>
    <m/>
    <m/>
    <m/>
    <m/>
    <m/>
    <m/>
    <m/>
    <m/>
    <m/>
    <m/>
    <m/>
    <m/>
    <m/>
    <m/>
    <m/>
    <m/>
    <m/>
    <m/>
    <m/>
    <m/>
    <m/>
    <m/>
    <m/>
    <m/>
    <m/>
    <m/>
    <m/>
    <m/>
    <m/>
    <m/>
    <m/>
    <m/>
    <m/>
    <m/>
    <m/>
    <m/>
    <m/>
    <m/>
    <m/>
    <m/>
    <m/>
    <m/>
    <m/>
    <m/>
    <m/>
    <m/>
    <m/>
    <m/>
    <m/>
    <m/>
    <m/>
    <m/>
    <m/>
    <m/>
    <m/>
    <m/>
    <m/>
    <m/>
    <m/>
    <m/>
    <m/>
    <m/>
    <m/>
    <m/>
    <m/>
    <m/>
    <m/>
    <m/>
    <m/>
    <m/>
    <n v="1"/>
    <n v="1"/>
    <s v="DUWT0017"/>
    <s v="B2BGyTEKl_7"/>
    <s v="Allocated"/>
    <m/>
    <m/>
    <m/>
    <m/>
    <m/>
    <m/>
    <m/>
    <m/>
    <n v="3102"/>
    <n v="6189"/>
    <s v="Allocated"/>
  </r>
  <r>
    <n v="460718163"/>
    <s v="VIKAS LAXMAN SHELAR"/>
    <m/>
    <m/>
    <m/>
    <m/>
    <m/>
    <m/>
    <n v="3434"/>
    <n v="7731.89"/>
    <n v="1082.8899999999994"/>
    <n v="11165.89"/>
    <x v="2"/>
    <x v="0"/>
    <s v="UNPAID"/>
    <s v="AMOL DHUMAL"/>
    <n v="20263.419999999998"/>
    <n v="219"/>
    <n v="0"/>
    <n v="6252"/>
    <s v="-"/>
    <n v="4.1634589883031065E-2"/>
    <n v="5.7457624958351322E-3"/>
    <s v="FLOW"/>
    <s v="-"/>
    <s v="-"/>
    <s v="-"/>
    <m/>
    <m/>
    <m/>
    <m/>
    <s v="-"/>
    <m/>
    <s v="SHIRUR"/>
    <m/>
    <m/>
    <m/>
    <n v="14202.89"/>
    <n v="20263.419999999998"/>
    <n v="88"/>
    <s v="-"/>
    <s v="FLOW"/>
    <m/>
    <m/>
    <m/>
    <m/>
    <s v="REGULAR"/>
    <s v="MH12WF7602"/>
    <s v="SPLENDORPLUS I3S DRS C FI BLACKACNT"/>
    <d v="2023-11-15T00:00:00"/>
    <n v="36"/>
    <s v="02.08.26"/>
    <s v="-"/>
    <m/>
    <m/>
    <m/>
    <m/>
    <m/>
    <m/>
    <m/>
    <m/>
    <m/>
    <m/>
    <m/>
    <m/>
    <m/>
    <m/>
    <m/>
    <m/>
    <m/>
    <m/>
    <m/>
    <m/>
    <m/>
    <m/>
    <m/>
    <m/>
    <m/>
    <m/>
    <m/>
    <m/>
    <m/>
    <m/>
    <m/>
    <m/>
    <m/>
    <m/>
    <m/>
    <m/>
    <m/>
    <m/>
    <m/>
    <m/>
    <m/>
    <m/>
    <m/>
    <m/>
    <m/>
    <m/>
    <m/>
    <m/>
    <m/>
    <m/>
    <m/>
    <m/>
    <m/>
    <m/>
    <m/>
    <m/>
    <m/>
    <m/>
    <m/>
    <m/>
    <m/>
    <m/>
    <m/>
    <m/>
    <m/>
    <m/>
    <m/>
    <m/>
    <m/>
    <m/>
    <m/>
    <m/>
    <m/>
    <m/>
    <m/>
    <m/>
    <m/>
    <m/>
    <m/>
    <m/>
    <m/>
    <m/>
    <m/>
    <m/>
    <m/>
    <m/>
    <m/>
    <m/>
    <m/>
    <m/>
    <m/>
    <m/>
    <m/>
    <m/>
    <n v="0"/>
    <s v=""/>
    <s v="ZBHT0024"/>
    <s v="AoA1bdBjhN7"/>
    <s v="Allocated"/>
    <m/>
    <m/>
    <m/>
    <m/>
    <m/>
    <m/>
    <m/>
    <m/>
    <n v="1082.8899999999994"/>
    <n v="11165.89"/>
    <s v="Allocated"/>
  </r>
  <r>
    <n v="464496898"/>
    <s v="NEHA PRAMOD KAMBLE"/>
    <m/>
    <m/>
    <m/>
    <m/>
    <m/>
    <m/>
    <n v="4204"/>
    <n v="4254"/>
    <n v="60"/>
    <n v="8458"/>
    <x v="0"/>
    <x v="0"/>
    <s v="UNPAID"/>
    <s v="SACHIN KHAPRE"/>
    <n v="19937"/>
    <n v="10"/>
    <n v="0"/>
    <n v="5397"/>
    <s v="-"/>
    <n v="0.1261471532452853"/>
    <n v="5.345729770622476E-3"/>
    <s v="FLOW"/>
    <s v="-"/>
    <s v="-"/>
    <s v="-"/>
    <m/>
    <m/>
    <m/>
    <m/>
    <s v="-"/>
    <m/>
    <s v="KALEWADI"/>
    <m/>
    <m/>
    <m/>
    <n v="9661"/>
    <n v="19937"/>
    <n v="57"/>
    <s v="-"/>
    <s v="FLOW"/>
    <m/>
    <m/>
    <m/>
    <m/>
    <s v="REGULAR"/>
    <s v="MH14LZ2528"/>
    <s v="SPLENDOR PLUS XTEC 2"/>
    <d v="2024-10-30T00:00:00"/>
    <n v="24"/>
    <s v="02.08.26"/>
    <s v="-"/>
    <m/>
    <m/>
    <m/>
    <m/>
    <m/>
    <m/>
    <m/>
    <m/>
    <m/>
    <m/>
    <m/>
    <m/>
    <m/>
    <n v="1"/>
    <m/>
    <m/>
    <m/>
    <m/>
    <m/>
    <m/>
    <m/>
    <m/>
    <m/>
    <m/>
    <m/>
    <m/>
    <m/>
    <m/>
    <m/>
    <m/>
    <m/>
    <m/>
    <m/>
    <m/>
    <m/>
    <m/>
    <m/>
    <m/>
    <m/>
    <m/>
    <m/>
    <m/>
    <m/>
    <m/>
    <m/>
    <m/>
    <m/>
    <m/>
    <m/>
    <m/>
    <m/>
    <m/>
    <m/>
    <m/>
    <m/>
    <m/>
    <m/>
    <m/>
    <m/>
    <m/>
    <m/>
    <m/>
    <m/>
    <m/>
    <m/>
    <m/>
    <m/>
    <m/>
    <m/>
    <m/>
    <m/>
    <m/>
    <m/>
    <m/>
    <m/>
    <m/>
    <m/>
    <m/>
    <m/>
    <m/>
    <m/>
    <m/>
    <m/>
    <m/>
    <m/>
    <m/>
    <m/>
    <m/>
    <m/>
    <m/>
    <m/>
    <m/>
    <m/>
    <m/>
    <n v="1"/>
    <n v="1"/>
    <s v="ZBHT0015"/>
    <s v="B2MiAtiMwnz"/>
    <s v="Allocated"/>
    <m/>
    <m/>
    <m/>
    <m/>
    <m/>
    <m/>
    <m/>
    <m/>
    <n v="60"/>
    <n v="8458"/>
    <s v="Allocated"/>
  </r>
  <r>
    <n v="466434465"/>
    <s v="SUBHASH VISHNU PATIL"/>
    <m/>
    <m/>
    <m/>
    <m/>
    <m/>
    <m/>
    <n v="4146"/>
    <n v="20617"/>
    <n v="4719"/>
    <n v="24763"/>
    <x v="4"/>
    <x v="0"/>
    <s v="UNPAID"/>
    <s v="SACHIN INGALE"/>
    <n v="19927"/>
    <n v="686"/>
    <n v="0"/>
    <n v="4050"/>
    <s v="-"/>
    <n v="7.5336810589451284E-2"/>
    <n v="1.0609377864793572E-2"/>
    <s v="FLOW"/>
    <s v="-"/>
    <s v="-"/>
    <s v="-"/>
    <m/>
    <m/>
    <m/>
    <m/>
    <s v="-"/>
    <m/>
    <s v="MAVAL"/>
    <m/>
    <m/>
    <m/>
    <n v="25353"/>
    <n v="19927"/>
    <n v="148"/>
    <s v="-"/>
    <s v="FLOW"/>
    <m/>
    <m/>
    <m/>
    <m/>
    <s v="NPA"/>
    <s v="MH14LW0799"/>
    <s v="CLASSIC 350 DARK STEALTH BLACK"/>
    <d v="2025-07-01T00:00:00"/>
    <n v="12"/>
    <s v="02.08.26"/>
    <s v="-"/>
    <m/>
    <m/>
    <m/>
    <m/>
    <m/>
    <m/>
    <m/>
    <m/>
    <m/>
    <m/>
    <m/>
    <m/>
    <m/>
    <m/>
    <m/>
    <m/>
    <m/>
    <m/>
    <m/>
    <m/>
    <m/>
    <m/>
    <m/>
    <m/>
    <m/>
    <m/>
    <m/>
    <m/>
    <m/>
    <m/>
    <m/>
    <m/>
    <m/>
    <m/>
    <m/>
    <m/>
    <m/>
    <m/>
    <m/>
    <m/>
    <m/>
    <m/>
    <m/>
    <m/>
    <m/>
    <m/>
    <m/>
    <m/>
    <m/>
    <m/>
    <m/>
    <m/>
    <m/>
    <m/>
    <m/>
    <m/>
    <m/>
    <m/>
    <m/>
    <m/>
    <m/>
    <m/>
    <m/>
    <m/>
    <m/>
    <m/>
    <m/>
    <m/>
    <m/>
    <m/>
    <m/>
    <m/>
    <m/>
    <m/>
    <m/>
    <m/>
    <m/>
    <m/>
    <m/>
    <m/>
    <m/>
    <m/>
    <m/>
    <m/>
    <m/>
    <m/>
    <m/>
    <m/>
    <m/>
    <m/>
    <m/>
    <m/>
    <m/>
    <m/>
    <n v="0"/>
    <s v=""/>
    <s v="ZBHT0013"/>
    <s v="AovXFk1dmsz"/>
    <s v="Allocated"/>
    <m/>
    <m/>
    <m/>
    <m/>
    <m/>
    <m/>
    <m/>
    <m/>
    <n v="4719"/>
    <n v="24763"/>
    <s v="Allocated"/>
  </r>
  <r>
    <n v="460245734"/>
    <s v="VIKAS ARJUN PARAKHI"/>
    <m/>
    <m/>
    <m/>
    <m/>
    <m/>
    <m/>
    <n v="3495"/>
    <n v="6990"/>
    <n v="3549"/>
    <n v="10485"/>
    <x v="0"/>
    <x v="0"/>
    <s v="UNPAID"/>
    <s v="TANAJI SURVASE"/>
    <n v="19882"/>
    <n v="54"/>
    <n v="0"/>
    <n v="900"/>
    <s v="-"/>
    <n v="0.15522629412564273"/>
    <n v="5.3309825600399291E-3"/>
    <s v="FLOW"/>
    <s v="-"/>
    <s v="-"/>
    <s v="-"/>
    <m/>
    <m/>
    <m/>
    <m/>
    <s v="-"/>
    <m/>
    <s v="MAAN"/>
    <m/>
    <m/>
    <m/>
    <n v="7944"/>
    <n v="19882"/>
    <n v="57"/>
    <s v="-"/>
    <s v="FLOW"/>
    <m/>
    <m/>
    <m/>
    <m/>
    <s v="REGULAR"/>
    <s v="MH14LD3614"/>
    <s v="HONDA ACTIVA DLX"/>
    <d v="2023-10-21T00:00:00"/>
    <n v="36"/>
    <s v="03.08.26"/>
    <s v="-"/>
    <m/>
    <m/>
    <m/>
    <m/>
    <m/>
    <m/>
    <m/>
    <m/>
    <m/>
    <m/>
    <n v="1"/>
    <m/>
    <m/>
    <m/>
    <m/>
    <m/>
    <m/>
    <m/>
    <m/>
    <m/>
    <m/>
    <m/>
    <m/>
    <m/>
    <m/>
    <m/>
    <m/>
    <m/>
    <m/>
    <m/>
    <m/>
    <m/>
    <m/>
    <m/>
    <m/>
    <m/>
    <m/>
    <m/>
    <m/>
    <m/>
    <m/>
    <m/>
    <m/>
    <m/>
    <m/>
    <m/>
    <m/>
    <m/>
    <m/>
    <m/>
    <m/>
    <m/>
    <m/>
    <m/>
    <m/>
    <m/>
    <m/>
    <m/>
    <m/>
    <m/>
    <m/>
    <m/>
    <m/>
    <m/>
    <m/>
    <m/>
    <m/>
    <m/>
    <m/>
    <m/>
    <m/>
    <m/>
    <m/>
    <m/>
    <m/>
    <m/>
    <m/>
    <m/>
    <m/>
    <m/>
    <m/>
    <m/>
    <m/>
    <m/>
    <m/>
    <m/>
    <m/>
    <m/>
    <m/>
    <m/>
    <m/>
    <m/>
    <m/>
    <m/>
    <n v="1"/>
    <n v="1"/>
    <s v="DUWT0030"/>
    <s v="A6GAR0Td_tS"/>
    <s v="Allocated"/>
    <m/>
    <m/>
    <m/>
    <m/>
    <m/>
    <m/>
    <m/>
    <m/>
    <n v="3549"/>
    <n v="10485"/>
    <e v="#N/A"/>
  </r>
  <r>
    <n v="456351377"/>
    <s v="KANIJA BEE RAHIM SHAH"/>
    <m/>
    <m/>
    <m/>
    <m/>
    <m/>
    <m/>
    <n v="3030"/>
    <n v="2975"/>
    <n v="3058"/>
    <n v="6005"/>
    <x v="1"/>
    <x v="0"/>
    <s v="UNPAID"/>
    <s v="ANWAR SHAIKH"/>
    <n v="19879.259999999998"/>
    <n v="83"/>
    <n v="0"/>
    <n v="7130"/>
    <s v="-"/>
    <n v="4.4483856838459353E-2"/>
    <n v="1.7414520240652991E-3"/>
    <s v="FLOW"/>
    <s v="-"/>
    <s v="-"/>
    <s v="-"/>
    <m/>
    <m/>
    <m/>
    <m/>
    <s v="-"/>
    <m/>
    <s v="DAPODI"/>
    <m/>
    <m/>
    <m/>
    <n v="10188"/>
    <n v="19879.259999999998"/>
    <n v="27"/>
    <s v="-"/>
    <s v="FLOW"/>
    <m/>
    <m/>
    <m/>
    <m/>
    <s v="NPA"/>
    <s v="MH28BT3148"/>
    <s v="HONDA SHINE DISC BSVI"/>
    <d v="2023-01-12T00:00:00"/>
    <n v="48"/>
    <s v="02.08.26"/>
    <s v="-"/>
    <m/>
    <m/>
    <m/>
    <m/>
    <m/>
    <m/>
    <m/>
    <n v="1"/>
    <m/>
    <m/>
    <m/>
    <m/>
    <m/>
    <m/>
    <m/>
    <m/>
    <m/>
    <m/>
    <m/>
    <m/>
    <m/>
    <m/>
    <m/>
    <m/>
    <m/>
    <m/>
    <m/>
    <m/>
    <m/>
    <m/>
    <m/>
    <m/>
    <m/>
    <m/>
    <m/>
    <m/>
    <m/>
    <m/>
    <m/>
    <m/>
    <m/>
    <m/>
    <m/>
    <m/>
    <m/>
    <m/>
    <m/>
    <m/>
    <m/>
    <m/>
    <m/>
    <m/>
    <m/>
    <m/>
    <m/>
    <m/>
    <m/>
    <m/>
    <m/>
    <m/>
    <m/>
    <m/>
    <m/>
    <m/>
    <m/>
    <m/>
    <m/>
    <m/>
    <m/>
    <m/>
    <m/>
    <m/>
    <m/>
    <m/>
    <m/>
    <m/>
    <m/>
    <m/>
    <m/>
    <m/>
    <m/>
    <m/>
    <m/>
    <m/>
    <m/>
    <m/>
    <m/>
    <m/>
    <m/>
    <m/>
    <m/>
    <m/>
    <m/>
    <m/>
    <n v="1"/>
    <n v="1"/>
    <s v="ZBHT0009"/>
    <s v="APAbn8svpZ7"/>
    <s v="Allocated"/>
    <m/>
    <m/>
    <m/>
    <m/>
    <m/>
    <m/>
    <m/>
    <m/>
    <n v="3058"/>
    <n v="6005"/>
    <s v="Allocated"/>
  </r>
  <r>
    <n v="460234987"/>
    <s v="KALPANA KISAN WAGHMARE"/>
    <m/>
    <m/>
    <m/>
    <m/>
    <m/>
    <m/>
    <n v="3479"/>
    <n v="6958"/>
    <n v="164"/>
    <n v="10437"/>
    <x v="2"/>
    <x v="0"/>
    <s v="UNPAID"/>
    <s v="VIKRAM GAIKWAD"/>
    <n v="19875"/>
    <n v="164"/>
    <n v="0"/>
    <n v="1350"/>
    <s v="-"/>
    <n v="5.1860785871864226E-2"/>
    <n v="5.6356246677373937E-3"/>
    <s v="FLOW"/>
    <s v="-"/>
    <s v="-"/>
    <s v="-"/>
    <m/>
    <m/>
    <m/>
    <m/>
    <s v="-"/>
    <m/>
    <s v="CHANDAN NAGAR"/>
    <m/>
    <m/>
    <m/>
    <n v="8472"/>
    <n v="19875"/>
    <n v="88"/>
    <s v="-"/>
    <s v="FLOW"/>
    <m/>
    <m/>
    <m/>
    <m/>
    <s v="REGULAR"/>
    <s v="MH12WC1845"/>
    <s v="HONDA DIO DLX BS VI"/>
    <d v="2023-10-21T00:00:00"/>
    <n v="36"/>
    <s v="02.08.26"/>
    <s v="-"/>
    <m/>
    <m/>
    <m/>
    <m/>
    <m/>
    <m/>
    <m/>
    <n v="1"/>
    <m/>
    <m/>
    <m/>
    <m/>
    <m/>
    <m/>
    <m/>
    <m/>
    <m/>
    <m/>
    <m/>
    <m/>
    <m/>
    <m/>
    <m/>
    <m/>
    <m/>
    <m/>
    <m/>
    <m/>
    <m/>
    <m/>
    <m/>
    <m/>
    <m/>
    <m/>
    <m/>
    <m/>
    <m/>
    <m/>
    <m/>
    <m/>
    <m/>
    <m/>
    <m/>
    <m/>
    <m/>
    <m/>
    <m/>
    <m/>
    <m/>
    <m/>
    <m/>
    <m/>
    <m/>
    <m/>
    <m/>
    <m/>
    <m/>
    <m/>
    <m/>
    <m/>
    <m/>
    <m/>
    <m/>
    <m/>
    <m/>
    <m/>
    <m/>
    <m/>
    <m/>
    <m/>
    <m/>
    <m/>
    <m/>
    <m/>
    <m/>
    <m/>
    <m/>
    <m/>
    <m/>
    <m/>
    <m/>
    <m/>
    <m/>
    <m/>
    <m/>
    <m/>
    <m/>
    <m/>
    <m/>
    <m/>
    <m/>
    <m/>
    <m/>
    <m/>
    <n v="1"/>
    <n v="1"/>
    <s v="ZBHT0012"/>
    <s v="kPPMRsd48S"/>
    <s v="Allocated"/>
    <m/>
    <m/>
    <m/>
    <m/>
    <m/>
    <m/>
    <m/>
    <m/>
    <n v="164"/>
    <n v="10437"/>
    <s v="Allocated"/>
  </r>
  <r>
    <n v="462615275"/>
    <s v="RAJESH GANGARAM JADHAV"/>
    <m/>
    <m/>
    <m/>
    <m/>
    <m/>
    <m/>
    <n v="5136"/>
    <n v="4899"/>
    <n v="5037"/>
    <n v="10035"/>
    <x v="1"/>
    <x v="0"/>
    <s v="UNPAID"/>
    <s v="AKSHAY KARALE"/>
    <n v="19754"/>
    <n v="138"/>
    <n v="0"/>
    <n v="1726"/>
    <s v="-"/>
    <n v="2.1057491802859107E-2"/>
    <n v="1.7304790662925039E-3"/>
    <s v="FLOW"/>
    <s v="-"/>
    <s v="-"/>
    <s v="-"/>
    <m/>
    <m/>
    <m/>
    <m/>
    <s v="-"/>
    <m/>
    <s v="BHOR"/>
    <m/>
    <m/>
    <m/>
    <n v="6763"/>
    <n v="19754"/>
    <n v="27"/>
    <s v="-"/>
    <s v="FLOW"/>
    <m/>
    <m/>
    <m/>
    <m/>
    <s v="REGULAR"/>
    <s v="MH12WS7624"/>
    <s v="BAJAJ PULSAR 150 TWIN DISC ABS"/>
    <d v="2024-04-18T00:00:00"/>
    <n v="30"/>
    <s v="02.08.26"/>
    <s v="-"/>
    <m/>
    <m/>
    <m/>
    <m/>
    <m/>
    <m/>
    <m/>
    <m/>
    <m/>
    <m/>
    <m/>
    <m/>
    <m/>
    <m/>
    <m/>
    <m/>
    <m/>
    <m/>
    <m/>
    <m/>
    <m/>
    <m/>
    <m/>
    <m/>
    <m/>
    <m/>
    <m/>
    <m/>
    <m/>
    <m/>
    <m/>
    <m/>
    <m/>
    <m/>
    <m/>
    <m/>
    <m/>
    <m/>
    <m/>
    <m/>
    <m/>
    <m/>
    <m/>
    <m/>
    <m/>
    <m/>
    <m/>
    <m/>
    <m/>
    <m/>
    <m/>
    <m/>
    <m/>
    <m/>
    <m/>
    <m/>
    <m/>
    <m/>
    <m/>
    <m/>
    <m/>
    <m/>
    <m/>
    <m/>
    <m/>
    <m/>
    <m/>
    <m/>
    <m/>
    <m/>
    <m/>
    <m/>
    <m/>
    <m/>
    <m/>
    <m/>
    <m/>
    <m/>
    <m/>
    <m/>
    <m/>
    <m/>
    <m/>
    <m/>
    <m/>
    <m/>
    <m/>
    <m/>
    <m/>
    <m/>
    <m/>
    <m/>
    <m/>
    <m/>
    <n v="0"/>
    <s v=""/>
    <s v="DUWT0011"/>
    <s v="Bote4d0st9"/>
    <s v="Allocated"/>
    <m/>
    <m/>
    <m/>
    <m/>
    <m/>
    <m/>
    <m/>
    <m/>
    <n v="5037"/>
    <n v="10035"/>
    <s v="Allocated"/>
  </r>
  <r>
    <n v="461649431"/>
    <s v="SHAILESH JADHAV"/>
    <m/>
    <m/>
    <m/>
    <m/>
    <m/>
    <m/>
    <n v="3468"/>
    <n v="17136"/>
    <n v="3998"/>
    <n v="20604"/>
    <x v="4"/>
    <x v="0"/>
    <s v="UNPAID"/>
    <s v="SANDEEP KHAIRNAR"/>
    <n v="19659"/>
    <n v="734"/>
    <n v="0"/>
    <n v="5589"/>
    <s v="-"/>
    <n v="0.12382966822542933"/>
    <n v="1.0466691395793487E-2"/>
    <s v="FLOW"/>
    <s v="-"/>
    <s v="-"/>
    <s v="-"/>
    <m/>
    <m/>
    <m/>
    <m/>
    <s v="-"/>
    <m/>
    <s v="WAGHOLI"/>
    <m/>
    <m/>
    <m/>
    <n v="23459"/>
    <n v="19659"/>
    <n v="149"/>
    <s v="-"/>
    <s v="FLOW"/>
    <m/>
    <m/>
    <m/>
    <m/>
    <s v="NPA"/>
    <s v="MH02GD8528"/>
    <s v="SPLENDOR PLUS I3S BS6 FI DRUM SELF"/>
    <d v="2024-01-25T00:00:00"/>
    <n v="30"/>
    <s v="02.08.26"/>
    <s v="-"/>
    <m/>
    <m/>
    <m/>
    <m/>
    <m/>
    <m/>
    <m/>
    <m/>
    <m/>
    <m/>
    <n v="1"/>
    <m/>
    <m/>
    <m/>
    <m/>
    <m/>
    <m/>
    <m/>
    <m/>
    <m/>
    <m/>
    <m/>
    <m/>
    <m/>
    <m/>
    <m/>
    <m/>
    <m/>
    <m/>
    <m/>
    <m/>
    <m/>
    <m/>
    <m/>
    <m/>
    <m/>
    <m/>
    <m/>
    <m/>
    <m/>
    <m/>
    <m/>
    <m/>
    <m/>
    <m/>
    <m/>
    <m/>
    <m/>
    <m/>
    <m/>
    <m/>
    <m/>
    <m/>
    <m/>
    <m/>
    <m/>
    <m/>
    <m/>
    <m/>
    <m/>
    <m/>
    <m/>
    <m/>
    <m/>
    <m/>
    <m/>
    <m/>
    <m/>
    <m/>
    <m/>
    <m/>
    <m/>
    <m/>
    <m/>
    <m/>
    <m/>
    <m/>
    <m/>
    <m/>
    <m/>
    <m/>
    <m/>
    <m/>
    <m/>
    <m/>
    <m/>
    <m/>
    <m/>
    <m/>
    <m/>
    <m/>
    <m/>
    <m/>
    <m/>
    <n v="1"/>
    <n v="1"/>
    <s v="DUWT0021"/>
    <s v="B6vAQcj_DJc"/>
    <s v="Allocated"/>
    <m/>
    <m/>
    <m/>
    <m/>
    <m/>
    <m/>
    <m/>
    <m/>
    <n v="3998"/>
    <n v="20604"/>
    <s v="Allocated"/>
  </r>
  <r>
    <n v="459425260"/>
    <s v="SAMPADA GULAB TALAWADE"/>
    <m/>
    <m/>
    <m/>
    <m/>
    <m/>
    <m/>
    <n v="3418"/>
    <n v="17045"/>
    <n v="4016"/>
    <n v="20463"/>
    <x v="4"/>
    <x v="0"/>
    <s v="UNPAID"/>
    <s v="SACHIN INGALE"/>
    <n v="19377.32"/>
    <n v="643"/>
    <n v="0"/>
    <n v="4751"/>
    <s v="-"/>
    <n v="7.3258668468469221E-2"/>
    <n v="1.0316721527928025E-2"/>
    <s v="FLOW"/>
    <s v="-"/>
    <s v="-"/>
    <s v="-"/>
    <m/>
    <m/>
    <m/>
    <m/>
    <s v="-"/>
    <m/>
    <s v="KONDIVADE"/>
    <m/>
    <m/>
    <m/>
    <n v="22439"/>
    <n v="19377.32"/>
    <n v="149"/>
    <s v="-"/>
    <s v="FLOW"/>
    <m/>
    <m/>
    <m/>
    <m/>
    <s v="NPA"/>
    <s v="MH14KY9802"/>
    <s v="HONDA ACTIVA 6G DLX BS VI"/>
    <d v="2023-08-17T00:00:00"/>
    <n v="36"/>
    <s v="02.08.26"/>
    <s v="-"/>
    <m/>
    <m/>
    <m/>
    <m/>
    <m/>
    <m/>
    <m/>
    <m/>
    <m/>
    <m/>
    <m/>
    <m/>
    <m/>
    <m/>
    <m/>
    <m/>
    <m/>
    <m/>
    <m/>
    <m/>
    <m/>
    <m/>
    <m/>
    <m/>
    <m/>
    <m/>
    <m/>
    <m/>
    <m/>
    <m/>
    <m/>
    <m/>
    <m/>
    <m/>
    <m/>
    <m/>
    <m/>
    <m/>
    <m/>
    <m/>
    <m/>
    <m/>
    <m/>
    <m/>
    <m/>
    <m/>
    <m/>
    <m/>
    <m/>
    <m/>
    <m/>
    <m/>
    <m/>
    <m/>
    <m/>
    <m/>
    <m/>
    <m/>
    <m/>
    <m/>
    <m/>
    <m/>
    <m/>
    <m/>
    <m/>
    <m/>
    <m/>
    <m/>
    <m/>
    <m/>
    <m/>
    <m/>
    <m/>
    <m/>
    <m/>
    <m/>
    <m/>
    <m/>
    <m/>
    <m/>
    <m/>
    <m/>
    <m/>
    <m/>
    <m/>
    <m/>
    <m/>
    <m/>
    <m/>
    <m/>
    <m/>
    <m/>
    <m/>
    <m/>
    <n v="0"/>
    <s v=""/>
    <s v="ZBHT0013"/>
    <s v="AoDoEYnJ3Cz"/>
    <s v="Allocated"/>
    <m/>
    <m/>
    <m/>
    <m/>
    <m/>
    <m/>
    <m/>
    <m/>
    <n v="4016"/>
    <n v="20463"/>
    <s v="Allocated"/>
  </r>
  <r>
    <n v="460587311"/>
    <s v="VIKAS KESHAV TIKONE"/>
    <m/>
    <m/>
    <m/>
    <m/>
    <m/>
    <m/>
    <n v="4031"/>
    <n v="4026.5"/>
    <n v="4111.5"/>
    <n v="8057.5"/>
    <x v="1"/>
    <x v="0"/>
    <s v="UNPAID"/>
    <s v="SACHIN INGALE"/>
    <n v="19327.09"/>
    <n v="85"/>
    <n v="0"/>
    <n v="3472.8"/>
    <s v="-"/>
    <n v="3.2503967199450409E-2"/>
    <n v="1.6930811307761056E-3"/>
    <s v="FLOW"/>
    <s v="-"/>
    <s v="-"/>
    <s v="-"/>
    <m/>
    <m/>
    <m/>
    <m/>
    <s v="-"/>
    <m/>
    <s v="VEHERGAON"/>
    <m/>
    <m/>
    <m/>
    <n v="7584.3"/>
    <n v="19327.09"/>
    <n v="27"/>
    <s v="-"/>
    <s v="FLOW"/>
    <m/>
    <m/>
    <m/>
    <m/>
    <s v="NPA"/>
    <s v="MH14LF8117"/>
    <s v="HONDA ACTIVA 125 SMART"/>
    <d v="2023-11-10T00:00:00"/>
    <n v="36"/>
    <s v="02.08.26"/>
    <s v="-"/>
    <m/>
    <m/>
    <m/>
    <m/>
    <m/>
    <m/>
    <m/>
    <m/>
    <m/>
    <m/>
    <n v="1"/>
    <m/>
    <m/>
    <m/>
    <m/>
    <m/>
    <m/>
    <m/>
    <m/>
    <m/>
    <m/>
    <m/>
    <m/>
    <m/>
    <m/>
    <m/>
    <m/>
    <m/>
    <m/>
    <m/>
    <m/>
    <m/>
    <m/>
    <m/>
    <m/>
    <m/>
    <m/>
    <m/>
    <m/>
    <m/>
    <m/>
    <m/>
    <m/>
    <m/>
    <m/>
    <m/>
    <m/>
    <m/>
    <m/>
    <m/>
    <m/>
    <m/>
    <m/>
    <m/>
    <m/>
    <m/>
    <m/>
    <m/>
    <m/>
    <m/>
    <m/>
    <m/>
    <m/>
    <m/>
    <m/>
    <m/>
    <m/>
    <m/>
    <m/>
    <m/>
    <m/>
    <m/>
    <m/>
    <m/>
    <m/>
    <m/>
    <m/>
    <m/>
    <m/>
    <m/>
    <m/>
    <m/>
    <m/>
    <m/>
    <m/>
    <m/>
    <m/>
    <m/>
    <m/>
    <m/>
    <m/>
    <m/>
    <m/>
    <m/>
    <n v="1"/>
    <n v="1"/>
    <s v="ZBHT0013"/>
    <s v="A6K0DKBTjm"/>
    <s v="Allocated"/>
    <m/>
    <m/>
    <m/>
    <m/>
    <m/>
    <m/>
    <m/>
    <m/>
    <n v="4111.5"/>
    <n v="8057.5"/>
    <s v="Allocated"/>
  </r>
  <r>
    <n v="465788651"/>
    <s v="SUMAN ASHOKE KAMBLE"/>
    <m/>
    <m/>
    <m/>
    <m/>
    <m/>
    <m/>
    <n v="5045"/>
    <n v="5045"/>
    <n v="5083"/>
    <n v="10090"/>
    <x v="1"/>
    <x v="0"/>
    <s v="UNPAID"/>
    <s v="NITIN KADAM"/>
    <n v="19269"/>
    <n v="38"/>
    <n v="0"/>
    <n v="4936"/>
    <s v="-"/>
    <n v="1.3759386609415508E-2"/>
    <n v="1.6879923624779922E-3"/>
    <s v="FLOW"/>
    <s v="-"/>
    <s v="-"/>
    <s v="-"/>
    <m/>
    <m/>
    <m/>
    <m/>
    <s v="-"/>
    <m/>
    <s v="THERGAON"/>
    <m/>
    <m/>
    <m/>
    <n v="10019"/>
    <n v="19269"/>
    <n v="27"/>
    <s v="-"/>
    <s v="FLOW"/>
    <m/>
    <m/>
    <m/>
    <m/>
    <s v="REGULAR"/>
    <s v="MH555393"/>
    <s v="SPLENDOR PLUS I3S BS6 FI DRUM SELF"/>
    <d v="2025-03-27T00:00:00"/>
    <n v="18"/>
    <s v="02.08.26"/>
    <s v="-"/>
    <m/>
    <m/>
    <m/>
    <m/>
    <m/>
    <m/>
    <m/>
    <m/>
    <m/>
    <m/>
    <m/>
    <m/>
    <m/>
    <n v="2"/>
    <m/>
    <m/>
    <m/>
    <m/>
    <m/>
    <m/>
    <m/>
    <m/>
    <m/>
    <m/>
    <m/>
    <m/>
    <m/>
    <m/>
    <m/>
    <m/>
    <m/>
    <m/>
    <m/>
    <m/>
    <m/>
    <m/>
    <m/>
    <m/>
    <m/>
    <m/>
    <m/>
    <m/>
    <m/>
    <m/>
    <m/>
    <m/>
    <m/>
    <m/>
    <m/>
    <m/>
    <m/>
    <m/>
    <m/>
    <m/>
    <m/>
    <m/>
    <m/>
    <m/>
    <m/>
    <m/>
    <m/>
    <m/>
    <m/>
    <m/>
    <m/>
    <m/>
    <m/>
    <m/>
    <m/>
    <m/>
    <m/>
    <m/>
    <m/>
    <m/>
    <m/>
    <m/>
    <m/>
    <m/>
    <m/>
    <m/>
    <m/>
    <m/>
    <m/>
    <m/>
    <m/>
    <m/>
    <m/>
    <m/>
    <m/>
    <m/>
    <m/>
    <m/>
    <m/>
    <m/>
    <n v="2"/>
    <n v="1"/>
    <s v="ZBHT0011"/>
    <s v="G6_l4hY1kb"/>
    <s v="Allocated"/>
    <m/>
    <m/>
    <m/>
    <m/>
    <m/>
    <m/>
    <m/>
    <m/>
    <n v="5083"/>
    <n v="10090"/>
    <s v="Allocated"/>
  </r>
  <r>
    <n v="460111082"/>
    <s v="SHIVAJI BABAN GUNJAL"/>
    <s v="COLLECT"/>
    <s v="04.08.26"/>
    <n v="3000"/>
    <m/>
    <m/>
    <m/>
    <n v="2991"/>
    <n v="11225"/>
    <n v="2760"/>
    <n v="11216"/>
    <x v="3"/>
    <x v="1"/>
    <s v="PAID"/>
    <s v="SAGAR DONGRE"/>
    <n v="19215.349999999999"/>
    <n v="508"/>
    <n v="0"/>
    <n v="7193"/>
    <s v="-"/>
    <n v="0.27219387953851826"/>
    <n v="7.360581734848588E-3"/>
    <s v="STABLE"/>
    <s v="PAID"/>
    <s v="-"/>
    <s v="-"/>
    <m/>
    <m/>
    <m/>
    <m/>
    <s v="-"/>
    <m/>
    <s v="VALTI"/>
    <m/>
    <m/>
    <m/>
    <n v="18926"/>
    <n v="19215.349999999999"/>
    <n v="118"/>
    <s v="-"/>
    <s v="FLOW"/>
    <m/>
    <m/>
    <m/>
    <m/>
    <s v="NPA"/>
    <s v="MH14LD2646"/>
    <s v="SPLENDOR PLUS BS6 DRK CAST FI"/>
    <d v="2023-10-13T00:00:00"/>
    <n v="36"/>
    <s v="02.08.26"/>
    <s v="-"/>
    <m/>
    <m/>
    <m/>
    <m/>
    <m/>
    <m/>
    <m/>
    <m/>
    <m/>
    <m/>
    <n v="1"/>
    <m/>
    <m/>
    <m/>
    <m/>
    <m/>
    <m/>
    <m/>
    <m/>
    <m/>
    <m/>
    <m/>
    <m/>
    <m/>
    <m/>
    <m/>
    <m/>
    <m/>
    <m/>
    <m/>
    <m/>
    <m/>
    <m/>
    <m/>
    <m/>
    <m/>
    <m/>
    <m/>
    <m/>
    <m/>
    <m/>
    <m/>
    <m/>
    <m/>
    <m/>
    <m/>
    <m/>
    <m/>
    <m/>
    <m/>
    <m/>
    <m/>
    <m/>
    <m/>
    <m/>
    <m/>
    <m/>
    <m/>
    <m/>
    <m/>
    <m/>
    <m/>
    <m/>
    <m/>
    <m/>
    <m/>
    <m/>
    <m/>
    <m/>
    <m/>
    <m/>
    <m/>
    <m/>
    <m/>
    <m/>
    <m/>
    <m/>
    <m/>
    <m/>
    <m/>
    <m/>
    <m/>
    <m/>
    <m/>
    <m/>
    <m/>
    <m/>
    <m/>
    <m/>
    <m/>
    <m/>
    <m/>
    <m/>
    <m/>
    <n v="1"/>
    <n v="1"/>
    <s v="DUWT0029"/>
    <s v="B2hkFY6ZI3Km"/>
    <s v="Allocated"/>
    <m/>
    <m/>
    <m/>
    <m/>
    <m/>
    <m/>
    <m/>
    <m/>
    <n v="2760"/>
    <n v="14216"/>
    <s v="Allocated"/>
  </r>
  <r>
    <n v="459762372"/>
    <s v="NIKITA AMIT MOHOL"/>
    <m/>
    <m/>
    <m/>
    <m/>
    <m/>
    <m/>
    <n v="3652"/>
    <n v="12730"/>
    <n v="2525"/>
    <n v="16382"/>
    <x v="3"/>
    <x v="0"/>
    <s v="UNPAID"/>
    <s v="SACHIN INGALE"/>
    <n v="19165.310000000001"/>
    <n v="751"/>
    <n v="0"/>
    <n v="6750"/>
    <s v="-"/>
    <n v="0.12544112311743999"/>
    <n v="7.3414135432719688E-3"/>
    <s v="FLOW"/>
    <s v="-"/>
    <s v="-"/>
    <s v="-"/>
    <m/>
    <m/>
    <m/>
    <m/>
    <s v="-"/>
    <m/>
    <s v="TIKONA PETH"/>
    <m/>
    <m/>
    <m/>
    <n v="20231"/>
    <n v="19165.310000000001"/>
    <n v="118"/>
    <s v="-"/>
    <s v="FLOW"/>
    <m/>
    <m/>
    <m/>
    <m/>
    <s v="NPA"/>
    <s v="MH12VY480"/>
    <s v="HONDA ACTIVA 6G DLX BS VI"/>
    <d v="2023-09-14T00:00:00"/>
    <n v="36"/>
    <s v="02.08.26"/>
    <s v="-"/>
    <m/>
    <m/>
    <m/>
    <m/>
    <m/>
    <m/>
    <m/>
    <m/>
    <m/>
    <m/>
    <m/>
    <m/>
    <m/>
    <m/>
    <m/>
    <m/>
    <m/>
    <m/>
    <m/>
    <m/>
    <m/>
    <m/>
    <m/>
    <m/>
    <m/>
    <m/>
    <m/>
    <m/>
    <m/>
    <m/>
    <m/>
    <m/>
    <m/>
    <m/>
    <m/>
    <m/>
    <m/>
    <m/>
    <m/>
    <m/>
    <m/>
    <m/>
    <m/>
    <m/>
    <m/>
    <m/>
    <m/>
    <m/>
    <m/>
    <m/>
    <m/>
    <m/>
    <m/>
    <m/>
    <m/>
    <m/>
    <m/>
    <m/>
    <m/>
    <m/>
    <m/>
    <m/>
    <m/>
    <m/>
    <m/>
    <m/>
    <m/>
    <m/>
    <m/>
    <m/>
    <m/>
    <m/>
    <m/>
    <m/>
    <m/>
    <m/>
    <m/>
    <m/>
    <m/>
    <m/>
    <m/>
    <m/>
    <m/>
    <m/>
    <m/>
    <m/>
    <m/>
    <m/>
    <m/>
    <m/>
    <m/>
    <m/>
    <m/>
    <m/>
    <n v="0"/>
    <s v=""/>
    <s v="ZBHT0013"/>
    <s v="BPt4gL34DJ7"/>
    <s v="Allocated"/>
    <m/>
    <m/>
    <m/>
    <m/>
    <m/>
    <m/>
    <m/>
    <m/>
    <n v="2525"/>
    <n v="16382"/>
    <s v="Allocated"/>
  </r>
  <r>
    <n v="458640328"/>
    <s v="ASHISH PRAVIN SAMUDRE"/>
    <m/>
    <m/>
    <m/>
    <m/>
    <m/>
    <m/>
    <n v="4036"/>
    <n v="20180"/>
    <n v="4839"/>
    <n v="24216"/>
    <x v="4"/>
    <x v="0"/>
    <s v="UNPAID"/>
    <s v="SACHIN KHAPRE"/>
    <n v="19030"/>
    <n v="803"/>
    <n v="0"/>
    <n v="2250"/>
    <s v="-"/>
    <n v="0.26532262562043391"/>
    <n v="1.0131804123401499E-2"/>
    <s v="FLOW"/>
    <s v="-"/>
    <s v="-"/>
    <s v="-"/>
    <m/>
    <m/>
    <m/>
    <m/>
    <s v="-"/>
    <m/>
    <s v="RAHATANI"/>
    <m/>
    <m/>
    <m/>
    <n v="23233"/>
    <n v="19030"/>
    <n v="149"/>
    <s v="-"/>
    <s v="FLOW"/>
    <m/>
    <m/>
    <m/>
    <m/>
    <s v="NPA"/>
    <s v="MH14KX8926"/>
    <s v="HONDA SP 125 BS VI DISC"/>
    <d v="2023-06-21T00:00:00"/>
    <n v="36"/>
    <s v="02.08.26"/>
    <s v="-"/>
    <m/>
    <m/>
    <m/>
    <m/>
    <m/>
    <m/>
    <m/>
    <n v="1"/>
    <m/>
    <m/>
    <m/>
    <m/>
    <m/>
    <m/>
    <m/>
    <m/>
    <m/>
    <m/>
    <m/>
    <m/>
    <m/>
    <m/>
    <m/>
    <m/>
    <m/>
    <m/>
    <m/>
    <m/>
    <m/>
    <m/>
    <m/>
    <m/>
    <m/>
    <m/>
    <m/>
    <m/>
    <m/>
    <m/>
    <m/>
    <m/>
    <m/>
    <m/>
    <m/>
    <m/>
    <m/>
    <m/>
    <m/>
    <m/>
    <m/>
    <m/>
    <m/>
    <m/>
    <m/>
    <m/>
    <m/>
    <m/>
    <m/>
    <m/>
    <m/>
    <m/>
    <m/>
    <m/>
    <m/>
    <m/>
    <m/>
    <m/>
    <m/>
    <m/>
    <m/>
    <m/>
    <m/>
    <m/>
    <m/>
    <m/>
    <m/>
    <m/>
    <m/>
    <m/>
    <m/>
    <m/>
    <m/>
    <m/>
    <m/>
    <m/>
    <m/>
    <m/>
    <m/>
    <m/>
    <m/>
    <m/>
    <m/>
    <m/>
    <m/>
    <m/>
    <n v="1"/>
    <n v="1"/>
    <s v="ZBHT0015"/>
    <s v="kPt7lN0Vrm"/>
    <s v="Allocated"/>
    <m/>
    <m/>
    <m/>
    <m/>
    <m/>
    <m/>
    <m/>
    <m/>
    <n v="4839"/>
    <n v="24216"/>
    <s v="Allocated"/>
  </r>
  <r>
    <n v="460900024"/>
    <s v="DATTA BALU BARKADE"/>
    <m/>
    <m/>
    <m/>
    <m/>
    <m/>
    <m/>
    <n v="2908"/>
    <n v="5406"/>
    <n v="2583"/>
    <n v="8314"/>
    <x v="0"/>
    <x v="0"/>
    <s v="UNPAID"/>
    <s v="AMOL DHUMAL"/>
    <n v="18995"/>
    <n v="85"/>
    <n v="0"/>
    <n v="0"/>
    <s v="-"/>
    <n v="5.3912219156931528E-2"/>
    <n v="5.0931502730086741E-3"/>
    <s v="FLOW"/>
    <s v="-"/>
    <s v="-"/>
    <s v="-"/>
    <m/>
    <m/>
    <m/>
    <m/>
    <s v="-"/>
    <m/>
    <s v="NHAVRA"/>
    <m/>
    <m/>
    <m/>
    <n v="5491"/>
    <n v="18995"/>
    <n v="57"/>
    <s v="-"/>
    <s v="FLOW"/>
    <m/>
    <m/>
    <m/>
    <m/>
    <s v="REGULAR"/>
    <s v="MH12YF8560"/>
    <s v="HF DELUXE DRUM SELF CAST ALL BLACK"/>
    <d v="2023-11-28T00:00:00"/>
    <n v="36"/>
    <s v="02.08.26"/>
    <s v="-"/>
    <m/>
    <m/>
    <m/>
    <m/>
    <m/>
    <m/>
    <m/>
    <m/>
    <m/>
    <m/>
    <m/>
    <m/>
    <m/>
    <m/>
    <m/>
    <m/>
    <m/>
    <m/>
    <m/>
    <m/>
    <m/>
    <m/>
    <m/>
    <m/>
    <m/>
    <m/>
    <m/>
    <m/>
    <m/>
    <m/>
    <m/>
    <m/>
    <m/>
    <m/>
    <m/>
    <m/>
    <m/>
    <m/>
    <m/>
    <m/>
    <m/>
    <m/>
    <m/>
    <m/>
    <m/>
    <m/>
    <m/>
    <m/>
    <m/>
    <m/>
    <m/>
    <m/>
    <m/>
    <m/>
    <m/>
    <m/>
    <m/>
    <m/>
    <m/>
    <m/>
    <m/>
    <m/>
    <m/>
    <m/>
    <m/>
    <m/>
    <m/>
    <m/>
    <m/>
    <m/>
    <m/>
    <m/>
    <m/>
    <m/>
    <m/>
    <m/>
    <m/>
    <m/>
    <m/>
    <m/>
    <m/>
    <m/>
    <m/>
    <m/>
    <m/>
    <m/>
    <m/>
    <m/>
    <m/>
    <m/>
    <m/>
    <m/>
    <m/>
    <m/>
    <n v="0"/>
    <s v=""/>
    <s v="ZBHT0024"/>
    <s v="B2ftSOKQXQLc"/>
    <s v="Allocated"/>
    <m/>
    <m/>
    <m/>
    <m/>
    <m/>
    <m/>
    <m/>
    <m/>
    <n v="2583"/>
    <n v="8314"/>
    <s v="Allocated"/>
  </r>
  <r>
    <n v="464131543"/>
    <s v="GANESH SUDHAKAR KULKARNI"/>
    <m/>
    <m/>
    <m/>
    <m/>
    <m/>
    <m/>
    <n v="4976"/>
    <n v="4976"/>
    <n v="5054"/>
    <n v="9952"/>
    <x v="1"/>
    <x v="0"/>
    <s v="UNPAID"/>
    <s v="VIKRAM GAIKWAD"/>
    <n v="18987"/>
    <n v="78"/>
    <n v="0"/>
    <n v="2931"/>
    <s v="-"/>
    <n v="1.7899361581895177E-2"/>
    <n v="1.6632887532497607E-3"/>
    <s v="FLOW"/>
    <s v="-"/>
    <s v="-"/>
    <s v="-"/>
    <m/>
    <m/>
    <m/>
    <m/>
    <s v="-"/>
    <m/>
    <s v="KHARADI"/>
    <m/>
    <m/>
    <m/>
    <n v="7985"/>
    <n v="18987"/>
    <n v="27"/>
    <s v="-"/>
    <s v="FLOW"/>
    <m/>
    <m/>
    <m/>
    <m/>
    <s v="REGULAR"/>
    <s v="MH12XF4840"/>
    <s v="HONDA SP 125 BS VI DISC"/>
    <d v="2024-09-27T00:00:00"/>
    <n v="24"/>
    <s v="03.08.26"/>
    <s v="-"/>
    <m/>
    <m/>
    <m/>
    <m/>
    <m/>
    <m/>
    <m/>
    <m/>
    <m/>
    <m/>
    <m/>
    <m/>
    <m/>
    <m/>
    <m/>
    <m/>
    <m/>
    <m/>
    <m/>
    <m/>
    <m/>
    <m/>
    <m/>
    <m/>
    <m/>
    <m/>
    <m/>
    <m/>
    <m/>
    <m/>
    <m/>
    <m/>
    <m/>
    <m/>
    <m/>
    <m/>
    <m/>
    <m/>
    <m/>
    <m/>
    <m/>
    <m/>
    <m/>
    <m/>
    <m/>
    <m/>
    <m/>
    <m/>
    <m/>
    <m/>
    <m/>
    <m/>
    <m/>
    <m/>
    <m/>
    <m/>
    <m/>
    <m/>
    <m/>
    <m/>
    <m/>
    <m/>
    <m/>
    <m/>
    <m/>
    <m/>
    <m/>
    <m/>
    <m/>
    <m/>
    <m/>
    <m/>
    <m/>
    <m/>
    <m/>
    <m/>
    <m/>
    <m/>
    <m/>
    <m/>
    <m/>
    <m/>
    <m/>
    <m/>
    <m/>
    <m/>
    <m/>
    <m/>
    <m/>
    <m/>
    <m/>
    <m/>
    <m/>
    <m/>
    <n v="0"/>
    <s v=""/>
    <s v="ZBHT0012"/>
    <s v="APKF-xitbz"/>
    <s v="Allocated"/>
    <m/>
    <m/>
    <m/>
    <m/>
    <m/>
    <m/>
    <m/>
    <m/>
    <n v="5054"/>
    <n v="9952"/>
    <e v="#N/A"/>
  </r>
  <r>
    <n v="463788352"/>
    <s v="HUSEN YAKUB SHAIKH"/>
    <m/>
    <m/>
    <m/>
    <m/>
    <m/>
    <m/>
    <n v="4925"/>
    <n v="14775"/>
    <n v="5171"/>
    <n v="19700"/>
    <x v="2"/>
    <x v="0"/>
    <s v="UNPAID"/>
    <s v="TANAJI SURVASE"/>
    <n v="18909"/>
    <n v="246"/>
    <n v="0"/>
    <n v="1350"/>
    <s v="-"/>
    <n v="8.5375581445907192E-2"/>
    <n v="5.3617120423771767E-3"/>
    <s v="FLOW"/>
    <s v="-"/>
    <s v="-"/>
    <s v="-"/>
    <m/>
    <m/>
    <m/>
    <m/>
    <s v="-"/>
    <m/>
    <s v="WAKAD"/>
    <m/>
    <m/>
    <m/>
    <n v="16371"/>
    <n v="18909"/>
    <n v="88"/>
    <s v="-"/>
    <s v="FLOW"/>
    <m/>
    <m/>
    <m/>
    <m/>
    <s v="REGULAR"/>
    <s v="MH14LT5162"/>
    <s v="HONDA ACTIVA 6G DLX BS VI"/>
    <d v="2024-08-17T00:00:00"/>
    <n v="24"/>
    <s v="02.08.26"/>
    <s v="-"/>
    <m/>
    <n v="1"/>
    <m/>
    <m/>
    <m/>
    <m/>
    <m/>
    <n v="1"/>
    <m/>
    <m/>
    <m/>
    <m/>
    <m/>
    <m/>
    <m/>
    <m/>
    <m/>
    <m/>
    <m/>
    <m/>
    <m/>
    <m/>
    <m/>
    <m/>
    <m/>
    <m/>
    <m/>
    <m/>
    <m/>
    <m/>
    <m/>
    <m/>
    <m/>
    <m/>
    <m/>
    <m/>
    <m/>
    <m/>
    <m/>
    <m/>
    <m/>
    <m/>
    <m/>
    <m/>
    <m/>
    <m/>
    <m/>
    <m/>
    <m/>
    <m/>
    <m/>
    <m/>
    <m/>
    <m/>
    <m/>
    <m/>
    <m/>
    <m/>
    <m/>
    <m/>
    <m/>
    <m/>
    <m/>
    <m/>
    <m/>
    <m/>
    <m/>
    <m/>
    <m/>
    <m/>
    <m/>
    <m/>
    <m/>
    <m/>
    <m/>
    <m/>
    <m/>
    <m/>
    <m/>
    <m/>
    <m/>
    <m/>
    <m/>
    <m/>
    <m/>
    <m/>
    <m/>
    <m/>
    <m/>
    <m/>
    <m/>
    <m/>
    <m/>
    <m/>
    <n v="2"/>
    <n v="1"/>
    <s v="DUWT0030"/>
    <s v="AoAmcZBuky1"/>
    <s v="Allocated"/>
    <m/>
    <m/>
    <m/>
    <m/>
    <m/>
    <m/>
    <m/>
    <m/>
    <n v="5171"/>
    <n v="19700"/>
    <s v="Allocated"/>
  </r>
  <r>
    <n v="460268914"/>
    <s v="SURAJ VIJAY BADHE"/>
    <m/>
    <m/>
    <m/>
    <m/>
    <m/>
    <m/>
    <n v="3324"/>
    <n v="5992.31"/>
    <n v="2710.3100000000013"/>
    <n v="9316.3100000000013"/>
    <x v="0"/>
    <x v="0"/>
    <s v="UNPAID"/>
    <s v="DATTATRAY BACCHE"/>
    <n v="18547.310000000001"/>
    <n v="42"/>
    <n v="0"/>
    <n v="900"/>
    <s v="-"/>
    <n v="5.4020981821560447E-2"/>
    <n v="4.9731106601777582E-3"/>
    <s v="FLOW"/>
    <s v="-"/>
    <s v="-"/>
    <s v="-"/>
    <m/>
    <m/>
    <m/>
    <m/>
    <s v="-"/>
    <m/>
    <s v="VADGAON GHENAD"/>
    <m/>
    <m/>
    <m/>
    <n v="6934.31"/>
    <n v="18547.310000000001"/>
    <n v="57"/>
    <s v="-"/>
    <s v="FLOW"/>
    <m/>
    <m/>
    <m/>
    <m/>
    <s v="REGULAR"/>
    <s v="MH14LC2382"/>
    <s v="HONDA ACTIVA 6G H SMART"/>
    <d v="2023-10-23T00:00:00"/>
    <n v="36"/>
    <s v="02.08.26"/>
    <s v="-"/>
    <m/>
    <m/>
    <m/>
    <m/>
    <m/>
    <m/>
    <m/>
    <m/>
    <m/>
    <m/>
    <m/>
    <m/>
    <m/>
    <m/>
    <m/>
    <m/>
    <m/>
    <m/>
    <m/>
    <m/>
    <m/>
    <m/>
    <m/>
    <m/>
    <m/>
    <m/>
    <m/>
    <m/>
    <m/>
    <m/>
    <m/>
    <m/>
    <m/>
    <m/>
    <m/>
    <m/>
    <m/>
    <m/>
    <m/>
    <m/>
    <m/>
    <m/>
    <m/>
    <m/>
    <m/>
    <m/>
    <m/>
    <m/>
    <m/>
    <m/>
    <m/>
    <m/>
    <m/>
    <m/>
    <m/>
    <m/>
    <m/>
    <m/>
    <m/>
    <m/>
    <m/>
    <m/>
    <m/>
    <m/>
    <m/>
    <m/>
    <m/>
    <m/>
    <m/>
    <m/>
    <m/>
    <m/>
    <m/>
    <m/>
    <m/>
    <m/>
    <m/>
    <m/>
    <m/>
    <m/>
    <m/>
    <m/>
    <m/>
    <m/>
    <m/>
    <m/>
    <m/>
    <m/>
    <m/>
    <m/>
    <m/>
    <m/>
    <m/>
    <m/>
    <n v="0"/>
    <s v=""/>
    <s v="ZBHT0016"/>
    <s v="Bo3ihukCQ9"/>
    <s v="Allocated"/>
    <m/>
    <m/>
    <m/>
    <m/>
    <m/>
    <m/>
    <m/>
    <m/>
    <n v="2710.3100000000013"/>
    <n v="9316.3100000000013"/>
    <s v="Allocated"/>
  </r>
  <r>
    <n v="459021769"/>
    <s v="SHUBHAM GAJENDRA DONGARE"/>
    <m/>
    <m/>
    <m/>
    <m/>
    <m/>
    <m/>
    <n v="3867"/>
    <n v="19335"/>
    <n v="1094"/>
    <n v="23202"/>
    <x v="5"/>
    <x v="0"/>
    <s v="UNPAID"/>
    <s v="MAHESH SHINDE"/>
    <n v="18336.45"/>
    <n v="1094"/>
    <n v="0"/>
    <n v="4050"/>
    <s v="-"/>
    <n v="1"/>
    <n v="8.4031016307790033E-3"/>
    <s v="FLOW"/>
    <s v="-"/>
    <s v="-"/>
    <s v="-"/>
    <m/>
    <m/>
    <m/>
    <m/>
    <s v="-"/>
    <m/>
    <s v="NARAYAN GAON"/>
    <m/>
    <m/>
    <m/>
    <n v="24479"/>
    <n v="18336.45"/>
    <n v="177"/>
    <s v="-"/>
    <s v="FLOW"/>
    <m/>
    <m/>
    <m/>
    <m/>
    <s v="NPA"/>
    <s v="MH14KY2106"/>
    <s v="HONDA ACTIVA 125 DISC BSVI"/>
    <d v="2023-07-17T00:00:00"/>
    <n v="36"/>
    <s v="02.08.26"/>
    <s v="-"/>
    <m/>
    <m/>
    <m/>
    <m/>
    <m/>
    <m/>
    <m/>
    <m/>
    <m/>
    <m/>
    <n v="1"/>
    <m/>
    <m/>
    <m/>
    <m/>
    <m/>
    <m/>
    <m/>
    <m/>
    <m/>
    <m/>
    <m/>
    <m/>
    <m/>
    <m/>
    <m/>
    <m/>
    <m/>
    <m/>
    <m/>
    <m/>
    <m/>
    <m/>
    <m/>
    <m/>
    <m/>
    <m/>
    <m/>
    <m/>
    <m/>
    <m/>
    <m/>
    <m/>
    <m/>
    <m/>
    <m/>
    <m/>
    <m/>
    <m/>
    <m/>
    <m/>
    <m/>
    <m/>
    <m/>
    <m/>
    <m/>
    <m/>
    <m/>
    <m/>
    <m/>
    <m/>
    <m/>
    <m/>
    <m/>
    <m/>
    <m/>
    <m/>
    <m/>
    <m/>
    <m/>
    <m/>
    <m/>
    <m/>
    <m/>
    <m/>
    <m/>
    <m/>
    <m/>
    <m/>
    <m/>
    <m/>
    <m/>
    <m/>
    <m/>
    <m/>
    <m/>
    <m/>
    <m/>
    <m/>
    <m/>
    <m/>
    <m/>
    <m/>
    <m/>
    <n v="1"/>
    <n v="1"/>
    <s v="DUWT0015"/>
    <s v="Bo-8OUT747"/>
    <s v="Allocated"/>
    <m/>
    <m/>
    <m/>
    <m/>
    <m/>
    <m/>
    <m/>
    <m/>
    <n v="1094"/>
    <n v="23202"/>
    <s v="Allocated"/>
  </r>
  <r>
    <n v="460212955"/>
    <s v="RAJKUMAR MACHCHINDRANATH KAMBL"/>
    <m/>
    <m/>
    <m/>
    <m/>
    <m/>
    <m/>
    <n v="3784"/>
    <n v="7568"/>
    <n v="3890"/>
    <n v="11352"/>
    <x v="0"/>
    <x v="0"/>
    <s v="UNPAID"/>
    <s v="UDAY SOHANE"/>
    <n v="18141.25"/>
    <n v="106"/>
    <n v="0"/>
    <n v="5663"/>
    <s v="-"/>
    <n v="0.10017131206266074"/>
    <n v="4.8642333451023216E-3"/>
    <s v="FLOW"/>
    <s v="-"/>
    <s v="-"/>
    <s v="-"/>
    <m/>
    <m/>
    <m/>
    <m/>
    <s v="-"/>
    <m/>
    <s v="BHOSARI"/>
    <m/>
    <m/>
    <m/>
    <n v="13337"/>
    <n v="18141.25"/>
    <n v="57"/>
    <s v="-"/>
    <s v="FLOW"/>
    <m/>
    <m/>
    <m/>
    <m/>
    <s v="REGULAR"/>
    <s v="MH14LF4397"/>
    <s v="HONDA SHINE DISC BSVI"/>
    <d v="2023-10-20T00:00:00"/>
    <n v="36"/>
    <s v="03.08.26"/>
    <s v="-"/>
    <m/>
    <m/>
    <m/>
    <m/>
    <m/>
    <m/>
    <m/>
    <m/>
    <m/>
    <m/>
    <n v="1"/>
    <m/>
    <m/>
    <m/>
    <m/>
    <m/>
    <m/>
    <m/>
    <m/>
    <m/>
    <m/>
    <m/>
    <m/>
    <m/>
    <m/>
    <m/>
    <m/>
    <m/>
    <m/>
    <m/>
    <m/>
    <m/>
    <m/>
    <m/>
    <m/>
    <m/>
    <m/>
    <m/>
    <m/>
    <m/>
    <m/>
    <m/>
    <m/>
    <m/>
    <m/>
    <m/>
    <m/>
    <m/>
    <m/>
    <m/>
    <m/>
    <m/>
    <m/>
    <m/>
    <m/>
    <m/>
    <m/>
    <m/>
    <m/>
    <m/>
    <m/>
    <m/>
    <m/>
    <m/>
    <m/>
    <m/>
    <m/>
    <m/>
    <m/>
    <m/>
    <m/>
    <m/>
    <m/>
    <m/>
    <m/>
    <m/>
    <m/>
    <m/>
    <m/>
    <m/>
    <m/>
    <m/>
    <m/>
    <m/>
    <m/>
    <m/>
    <m/>
    <m/>
    <m/>
    <m/>
    <m/>
    <m/>
    <m/>
    <m/>
    <n v="1"/>
    <n v="1"/>
    <s v="DUWT0025"/>
    <e v="#N/A"/>
    <e v="#N/A"/>
    <m/>
    <m/>
    <m/>
    <m/>
    <m/>
    <m/>
    <m/>
    <m/>
    <n v="3890"/>
    <n v="11352"/>
    <e v="#N/A"/>
  </r>
  <r>
    <n v="459838566"/>
    <s v="DANIEL SHANTAVN NIKALJE"/>
    <s v="ONLINE"/>
    <s v="04.08.26"/>
    <n v="4814"/>
    <m/>
    <m/>
    <m/>
    <n v="4661"/>
    <n v="4661"/>
    <n v="4733"/>
    <n v="4508"/>
    <x v="1"/>
    <x v="1"/>
    <s v="PAID"/>
    <s v="VIKRAM GAIKWAD"/>
    <n v="18001"/>
    <n v="72"/>
    <n v="0"/>
    <n v="5789"/>
    <s v="-"/>
    <n v="1.6969842936519465E-2"/>
    <n v="1.5769137224021141E-3"/>
    <s v="STABLE"/>
    <s v="PAID"/>
    <s v="-"/>
    <s v="-"/>
    <m/>
    <m/>
    <m/>
    <m/>
    <s v="-"/>
    <m/>
    <s v="LOHEGAON"/>
    <m/>
    <m/>
    <m/>
    <n v="10522"/>
    <n v="18001"/>
    <n v="27"/>
    <s v="-"/>
    <s v="FLOW"/>
    <m/>
    <m/>
    <m/>
    <m/>
    <s v="NPA"/>
    <s v="MH12VX9506"/>
    <s v="HONDA UNICORN 160 BS6"/>
    <d v="2023-09-22T00:00:00"/>
    <n v="36"/>
    <s v="02.08.26"/>
    <s v="-"/>
    <m/>
    <m/>
    <m/>
    <m/>
    <m/>
    <m/>
    <m/>
    <m/>
    <m/>
    <m/>
    <n v="1"/>
    <m/>
    <m/>
    <m/>
    <m/>
    <m/>
    <m/>
    <m/>
    <m/>
    <m/>
    <m/>
    <m/>
    <m/>
    <m/>
    <m/>
    <m/>
    <m/>
    <m/>
    <m/>
    <m/>
    <m/>
    <m/>
    <m/>
    <m/>
    <m/>
    <m/>
    <m/>
    <m/>
    <m/>
    <m/>
    <m/>
    <m/>
    <m/>
    <m/>
    <m/>
    <m/>
    <m/>
    <m/>
    <m/>
    <m/>
    <m/>
    <m/>
    <m/>
    <m/>
    <m/>
    <m/>
    <m/>
    <m/>
    <m/>
    <m/>
    <m/>
    <m/>
    <m/>
    <m/>
    <m/>
    <m/>
    <m/>
    <m/>
    <m/>
    <m/>
    <m/>
    <m/>
    <m/>
    <m/>
    <m/>
    <m/>
    <m/>
    <m/>
    <m/>
    <m/>
    <m/>
    <m/>
    <m/>
    <m/>
    <m/>
    <m/>
    <m/>
    <m/>
    <m/>
    <m/>
    <m/>
    <m/>
    <m/>
    <m/>
    <n v="1"/>
    <n v="1"/>
    <s v="ZBHT0012"/>
    <s v="A6FEjsLGEm"/>
    <s v="Allocated"/>
    <m/>
    <m/>
    <m/>
    <m/>
    <m/>
    <m/>
    <m/>
    <m/>
    <n v="4733"/>
    <n v="9322"/>
    <s v="Allocated"/>
  </r>
  <r>
    <n v="460384585"/>
    <s v="RAJU MOTILALJI AHIR"/>
    <m/>
    <m/>
    <m/>
    <m/>
    <m/>
    <m/>
    <n v="3181"/>
    <n v="5903"/>
    <n v="3022"/>
    <n v="9084"/>
    <x v="0"/>
    <x v="0"/>
    <s v="UNPAID"/>
    <s v="VIKRAM GAIKWAD"/>
    <n v="17916"/>
    <n v="300"/>
    <n v="0"/>
    <n v="6701"/>
    <s v="-"/>
    <n v="6.134154954930772E-2"/>
    <n v="4.8038368144892553E-3"/>
    <s v="FLOW"/>
    <s v="-"/>
    <s v="-"/>
    <s v="-"/>
    <m/>
    <m/>
    <m/>
    <m/>
    <s v="-"/>
    <m/>
    <s v="YERWADA"/>
    <m/>
    <m/>
    <m/>
    <n v="12904"/>
    <n v="17916"/>
    <n v="57"/>
    <s v="-"/>
    <s v="FLOW"/>
    <m/>
    <m/>
    <m/>
    <m/>
    <s v="NPA"/>
    <s v="MH12WN3926"/>
    <s v="SPLENDOR PLUS I3S BS6 FI DRUM SELF"/>
    <d v="2023-10-30T00:00:00"/>
    <n v="36"/>
    <s v="02.08.26"/>
    <s v="-"/>
    <m/>
    <m/>
    <m/>
    <m/>
    <m/>
    <m/>
    <m/>
    <m/>
    <m/>
    <m/>
    <n v="1"/>
    <m/>
    <m/>
    <m/>
    <m/>
    <m/>
    <m/>
    <m/>
    <m/>
    <m/>
    <m/>
    <m/>
    <m/>
    <m/>
    <m/>
    <m/>
    <m/>
    <m/>
    <m/>
    <m/>
    <m/>
    <m/>
    <m/>
    <m/>
    <m/>
    <m/>
    <m/>
    <m/>
    <m/>
    <m/>
    <m/>
    <m/>
    <m/>
    <m/>
    <m/>
    <m/>
    <m/>
    <m/>
    <m/>
    <m/>
    <m/>
    <m/>
    <m/>
    <m/>
    <m/>
    <m/>
    <m/>
    <m/>
    <m/>
    <m/>
    <m/>
    <m/>
    <m/>
    <m/>
    <m/>
    <m/>
    <m/>
    <m/>
    <m/>
    <m/>
    <m/>
    <m/>
    <m/>
    <m/>
    <m/>
    <m/>
    <m/>
    <m/>
    <m/>
    <m/>
    <m/>
    <m/>
    <m/>
    <m/>
    <m/>
    <m/>
    <m/>
    <m/>
    <m/>
    <m/>
    <m/>
    <m/>
    <m/>
    <m/>
    <n v="1"/>
    <n v="1"/>
    <s v="ZBHT0012"/>
    <s v="BoZQ9w0GZz"/>
    <s v="Allocated"/>
    <m/>
    <m/>
    <m/>
    <m/>
    <m/>
    <m/>
    <m/>
    <m/>
    <n v="3022"/>
    <n v="9084"/>
    <s v="Allocated"/>
  </r>
  <r>
    <n v="460718470"/>
    <s v="DOMINIC BENEDICT JOKIN"/>
    <s v="COLLECT"/>
    <s v="04.08.26"/>
    <n v="3800"/>
    <m/>
    <m/>
    <m/>
    <n v="3736"/>
    <n v="3736"/>
    <n v="3797"/>
    <n v="3672"/>
    <x v="1"/>
    <x v="1"/>
    <s v="PAID"/>
    <s v="SACHIN KHAPRE"/>
    <n v="17799.77"/>
    <n v="61"/>
    <n v="0"/>
    <n v="6930"/>
    <s v="-"/>
    <n v="3.2895896651437211E-2"/>
    <n v="1.5592856823843943E-3"/>
    <s v="STABLE"/>
    <s v="PAID"/>
    <s v="-"/>
    <s v="-"/>
    <m/>
    <m/>
    <m/>
    <m/>
    <s v="-"/>
    <m/>
    <s v="PIMPARI"/>
    <m/>
    <m/>
    <m/>
    <n v="10727"/>
    <n v="17799.77"/>
    <n v="27"/>
    <s v="-"/>
    <s v="FLOW"/>
    <m/>
    <m/>
    <m/>
    <m/>
    <s v="REGULAR"/>
    <s v="MH14LF1328"/>
    <s v="SUZUKI BURGMAN STREET"/>
    <d v="2023-11-15T00:00:00"/>
    <n v="36"/>
    <s v="02.08.26"/>
    <s v="-"/>
    <m/>
    <m/>
    <m/>
    <m/>
    <m/>
    <m/>
    <m/>
    <m/>
    <m/>
    <m/>
    <n v="2"/>
    <m/>
    <m/>
    <m/>
    <m/>
    <m/>
    <m/>
    <m/>
    <m/>
    <m/>
    <m/>
    <m/>
    <m/>
    <m/>
    <m/>
    <m/>
    <m/>
    <m/>
    <m/>
    <m/>
    <m/>
    <m/>
    <m/>
    <m/>
    <m/>
    <m/>
    <m/>
    <m/>
    <m/>
    <m/>
    <m/>
    <m/>
    <m/>
    <m/>
    <m/>
    <m/>
    <m/>
    <m/>
    <m/>
    <m/>
    <m/>
    <m/>
    <m/>
    <m/>
    <m/>
    <m/>
    <m/>
    <m/>
    <m/>
    <m/>
    <m/>
    <m/>
    <m/>
    <m/>
    <m/>
    <m/>
    <m/>
    <m/>
    <m/>
    <m/>
    <m/>
    <m/>
    <m/>
    <m/>
    <m/>
    <m/>
    <m/>
    <m/>
    <m/>
    <m/>
    <m/>
    <m/>
    <m/>
    <m/>
    <m/>
    <m/>
    <m/>
    <m/>
    <m/>
    <m/>
    <m/>
    <m/>
    <m/>
    <m/>
    <n v="2"/>
    <n v="1"/>
    <s v="ZBHT0015"/>
    <s v="k6AqCQ39Gum"/>
    <s v="Allocated"/>
    <m/>
    <m/>
    <m/>
    <m/>
    <m/>
    <m/>
    <m/>
    <m/>
    <n v="3797"/>
    <n v="7472"/>
    <s v="Allocated"/>
  </r>
  <r>
    <n v="461125158"/>
    <s v="NAMRTA SHANTARAM KUDEKAR"/>
    <m/>
    <m/>
    <m/>
    <m/>
    <m/>
    <m/>
    <n v="3228"/>
    <n v="2417"/>
    <n v="2499"/>
    <n v="5645"/>
    <x v="1"/>
    <x v="0"/>
    <s v="UNPAID"/>
    <s v="AMIT GADE"/>
    <n v="17769.38"/>
    <n v="82"/>
    <n v="0"/>
    <n v="0"/>
    <s v="-"/>
    <n v="3.9740936413222475E-2"/>
    <n v="1.556623474283522E-3"/>
    <s v="FLOW"/>
    <s v="-"/>
    <s v="-"/>
    <s v="-"/>
    <m/>
    <m/>
    <m/>
    <m/>
    <s v="-"/>
    <m/>
    <s v="CHAKAN"/>
    <m/>
    <m/>
    <m/>
    <n v="2499"/>
    <n v="17769.38"/>
    <n v="27"/>
    <s v="-"/>
    <s v="FLOW"/>
    <m/>
    <m/>
    <m/>
    <m/>
    <s v="REGULAR"/>
    <s v="MH14LG3125"/>
    <s v="HONDA DIO DLX BS VI"/>
    <d v="2023-12-14T00:00:00"/>
    <n v="36"/>
    <s v="02.08.26"/>
    <s v="-"/>
    <m/>
    <m/>
    <m/>
    <m/>
    <m/>
    <m/>
    <m/>
    <n v="1"/>
    <m/>
    <m/>
    <m/>
    <m/>
    <m/>
    <m/>
    <m/>
    <m/>
    <m/>
    <m/>
    <m/>
    <m/>
    <m/>
    <m/>
    <m/>
    <m/>
    <m/>
    <m/>
    <m/>
    <m/>
    <m/>
    <m/>
    <m/>
    <m/>
    <m/>
    <m/>
    <m/>
    <m/>
    <m/>
    <m/>
    <m/>
    <m/>
    <m/>
    <m/>
    <m/>
    <m/>
    <m/>
    <m/>
    <m/>
    <m/>
    <m/>
    <m/>
    <m/>
    <m/>
    <m/>
    <m/>
    <m/>
    <m/>
    <m/>
    <m/>
    <m/>
    <m/>
    <m/>
    <m/>
    <m/>
    <m/>
    <m/>
    <m/>
    <m/>
    <m/>
    <m/>
    <m/>
    <m/>
    <m/>
    <m/>
    <m/>
    <m/>
    <m/>
    <m/>
    <m/>
    <m/>
    <m/>
    <m/>
    <m/>
    <m/>
    <m/>
    <m/>
    <m/>
    <m/>
    <m/>
    <m/>
    <m/>
    <m/>
    <m/>
    <m/>
    <m/>
    <n v="1"/>
    <n v="1"/>
    <s v="DUWT0017"/>
    <s v="GoNvA5Gr_EMc"/>
    <s v="Allocated"/>
    <m/>
    <m/>
    <m/>
    <m/>
    <m/>
    <m/>
    <m/>
    <m/>
    <n v="2499"/>
    <n v="5645"/>
    <s v="Allocated"/>
  </r>
  <r>
    <n v="461528342"/>
    <s v="NABIALAM NOORALAM SAYYAD"/>
    <m/>
    <m/>
    <m/>
    <m/>
    <m/>
    <m/>
    <n v="4569"/>
    <n v="18272"/>
    <n v="5079"/>
    <n v="22841"/>
    <x v="3"/>
    <x v="0"/>
    <s v="UNPAID"/>
    <s v="KIRAN KHAIRNAR"/>
    <n v="17590.02"/>
    <n v="514"/>
    <n v="0"/>
    <n v="2700"/>
    <s v="-"/>
    <n v="6.5467124710227351E-2"/>
    <n v="6.7379870742724631E-3"/>
    <s v="FLOW"/>
    <s v="-"/>
    <s v="-"/>
    <s v="-"/>
    <m/>
    <m/>
    <m/>
    <m/>
    <s v="-"/>
    <m/>
    <s v="MANAGWALWAR PETH"/>
    <m/>
    <m/>
    <m/>
    <n v="21486"/>
    <n v="17590.02"/>
    <n v="118"/>
    <s v="-"/>
    <s v="FLOW"/>
    <m/>
    <m/>
    <m/>
    <m/>
    <s v="NPA"/>
    <s v="MH12WH8335"/>
    <s v="SUZUKI BURGMAN STREET BT BSVI"/>
    <d v="2024-01-16T00:00:00"/>
    <n v="30"/>
    <s v="02.08.26"/>
    <s v="-"/>
    <m/>
    <m/>
    <m/>
    <m/>
    <m/>
    <m/>
    <m/>
    <n v="1"/>
    <m/>
    <m/>
    <m/>
    <m/>
    <m/>
    <m/>
    <m/>
    <m/>
    <m/>
    <m/>
    <m/>
    <m/>
    <m/>
    <m/>
    <m/>
    <m/>
    <m/>
    <m/>
    <m/>
    <m/>
    <m/>
    <m/>
    <m/>
    <m/>
    <m/>
    <m/>
    <m/>
    <m/>
    <m/>
    <m/>
    <m/>
    <m/>
    <m/>
    <m/>
    <m/>
    <m/>
    <m/>
    <m/>
    <m/>
    <m/>
    <m/>
    <m/>
    <m/>
    <m/>
    <m/>
    <m/>
    <m/>
    <m/>
    <m/>
    <m/>
    <m/>
    <m/>
    <m/>
    <m/>
    <m/>
    <m/>
    <m/>
    <m/>
    <m/>
    <m/>
    <m/>
    <m/>
    <m/>
    <m/>
    <m/>
    <m/>
    <m/>
    <m/>
    <m/>
    <m/>
    <m/>
    <m/>
    <m/>
    <m/>
    <m/>
    <m/>
    <m/>
    <m/>
    <m/>
    <m/>
    <m/>
    <m/>
    <m/>
    <m/>
    <m/>
    <m/>
    <n v="1"/>
    <n v="1"/>
    <s v="DUWT0014"/>
    <s v="APiP2DMLKz"/>
    <s v="Allocated"/>
    <m/>
    <m/>
    <m/>
    <m/>
    <m/>
    <m/>
    <m/>
    <m/>
    <n v="5079"/>
    <n v="22841"/>
    <s v="Allocated"/>
  </r>
  <r>
    <n v="454823699"/>
    <s v="GANESH DEVIDAS GHOLAP"/>
    <m/>
    <m/>
    <m/>
    <m/>
    <m/>
    <m/>
    <n v="3033"/>
    <n v="9088"/>
    <n v="3250"/>
    <n v="12121"/>
    <x v="2"/>
    <x v="0"/>
    <s v="UNPAID"/>
    <s v="HARIDAS DIVATE"/>
    <n v="17194"/>
    <n v="228"/>
    <n v="0"/>
    <n v="5305.99"/>
    <s v="-"/>
    <n v="9.910486302041005E-2"/>
    <n v="4.8754178886579493E-3"/>
    <s v="FLOW"/>
    <s v="-"/>
    <s v="-"/>
    <s v="-"/>
    <m/>
    <m/>
    <m/>
    <m/>
    <s v="-"/>
    <m/>
    <s v="OTUR"/>
    <m/>
    <m/>
    <m/>
    <n v="14621.99"/>
    <n v="17194"/>
    <n v="88"/>
    <s v="-"/>
    <s v="FLOW"/>
    <m/>
    <m/>
    <m/>
    <m/>
    <s v="NPA"/>
    <s v="MH14KK1053"/>
    <s v="ACTIVA 6G DLX LTD ED"/>
    <d v="2022-09-27T00:00:00"/>
    <n v="48"/>
    <s v="02.08.26"/>
    <s v="-"/>
    <m/>
    <m/>
    <m/>
    <m/>
    <m/>
    <m/>
    <m/>
    <m/>
    <m/>
    <m/>
    <n v="1"/>
    <m/>
    <m/>
    <m/>
    <m/>
    <m/>
    <m/>
    <m/>
    <m/>
    <m/>
    <m/>
    <m/>
    <m/>
    <m/>
    <m/>
    <m/>
    <m/>
    <m/>
    <m/>
    <m/>
    <m/>
    <m/>
    <m/>
    <m/>
    <m/>
    <m/>
    <m/>
    <m/>
    <m/>
    <m/>
    <m/>
    <m/>
    <m/>
    <m/>
    <m/>
    <m/>
    <m/>
    <m/>
    <m/>
    <m/>
    <m/>
    <m/>
    <m/>
    <m/>
    <m/>
    <m/>
    <m/>
    <m/>
    <m/>
    <m/>
    <m/>
    <m/>
    <m/>
    <m/>
    <m/>
    <m/>
    <m/>
    <m/>
    <m/>
    <m/>
    <m/>
    <m/>
    <m/>
    <m/>
    <m/>
    <m/>
    <m/>
    <m/>
    <m/>
    <m/>
    <m/>
    <m/>
    <m/>
    <m/>
    <m/>
    <m/>
    <m/>
    <m/>
    <m/>
    <m/>
    <m/>
    <m/>
    <m/>
    <m/>
    <n v="1"/>
    <n v="1"/>
    <s v="ZBHT0021"/>
    <s v="GPe6Ltmwwm7"/>
    <s v="Allocated"/>
    <m/>
    <m/>
    <m/>
    <m/>
    <m/>
    <m/>
    <m/>
    <m/>
    <n v="3250"/>
    <n v="12121"/>
    <s v="Allocated"/>
  </r>
  <r>
    <n v="460434530"/>
    <s v="ASHISH SUDAM KAMBLE"/>
    <m/>
    <m/>
    <m/>
    <m/>
    <m/>
    <m/>
    <n v="3537"/>
    <n v="3537"/>
    <n v="3703"/>
    <n v="7074"/>
    <x v="0"/>
    <x v="0"/>
    <s v="UNPAID"/>
    <s v="SWAPNIL JADHAV"/>
    <n v="17000"/>
    <n v="166"/>
    <n v="0"/>
    <n v="3150"/>
    <s v="-"/>
    <n v="0.16573562243475379"/>
    <n v="4.558228725514475E-3"/>
    <s v="FLOW"/>
    <s v="-"/>
    <s v="-"/>
    <s v="-"/>
    <m/>
    <m/>
    <m/>
    <m/>
    <s v="-"/>
    <m/>
    <s v="BIBVEWADI"/>
    <m/>
    <m/>
    <m/>
    <n v="6853"/>
    <n v="17000"/>
    <n v="57"/>
    <s v="-"/>
    <s v="FLOW"/>
    <m/>
    <m/>
    <m/>
    <m/>
    <s v="REGULAR"/>
    <s v="MH12WC2046"/>
    <s v="BAJAJ CHETAK PREMIUM"/>
    <d v="2023-11-02T00:00:00"/>
    <n v="36"/>
    <s v="02.08.26"/>
    <s v="-"/>
    <m/>
    <m/>
    <m/>
    <m/>
    <m/>
    <m/>
    <m/>
    <m/>
    <m/>
    <m/>
    <m/>
    <m/>
    <m/>
    <m/>
    <m/>
    <m/>
    <m/>
    <m/>
    <m/>
    <m/>
    <m/>
    <m/>
    <m/>
    <m/>
    <m/>
    <m/>
    <m/>
    <m/>
    <m/>
    <m/>
    <m/>
    <m/>
    <m/>
    <m/>
    <m/>
    <m/>
    <m/>
    <m/>
    <m/>
    <m/>
    <m/>
    <m/>
    <m/>
    <m/>
    <m/>
    <m/>
    <m/>
    <m/>
    <m/>
    <m/>
    <m/>
    <m/>
    <m/>
    <m/>
    <m/>
    <m/>
    <m/>
    <m/>
    <m/>
    <m/>
    <m/>
    <m/>
    <m/>
    <m/>
    <m/>
    <m/>
    <m/>
    <m/>
    <m/>
    <m/>
    <m/>
    <m/>
    <m/>
    <m/>
    <m/>
    <m/>
    <m/>
    <m/>
    <m/>
    <m/>
    <m/>
    <m/>
    <m/>
    <m/>
    <m/>
    <m/>
    <m/>
    <m/>
    <m/>
    <m/>
    <m/>
    <m/>
    <m/>
    <m/>
    <n v="0"/>
    <s v=""/>
    <s v="DUWT0031"/>
    <s v="A6WyVdgduc"/>
    <s v="Allocated"/>
    <m/>
    <m/>
    <m/>
    <m/>
    <m/>
    <m/>
    <m/>
    <m/>
    <n v="3703"/>
    <n v="7074"/>
    <s v="Allocated"/>
  </r>
  <r>
    <n v="459691612"/>
    <s v="ANAND RAMESH PARDESHI"/>
    <m/>
    <m/>
    <m/>
    <m/>
    <m/>
    <m/>
    <n v="3813"/>
    <n v="9827.24"/>
    <n v="2352.2399999999998"/>
    <n v="13640.24"/>
    <x v="2"/>
    <x v="0"/>
    <s v="UNPAID"/>
    <s v="ANWAR SHAIKH"/>
    <n v="16938.310000000001"/>
    <n v="151"/>
    <n v="0"/>
    <n v="1350"/>
    <s v="-"/>
    <n v="4.4123561842554553E-2"/>
    <n v="4.802916108970213E-3"/>
    <s v="FLOW"/>
    <s v="-"/>
    <s v="-"/>
    <s v="-"/>
    <m/>
    <m/>
    <m/>
    <m/>
    <s v="-"/>
    <m/>
    <s v="BOPODI"/>
    <m/>
    <m/>
    <m/>
    <n v="11328.24"/>
    <n v="16938.310000000001"/>
    <n v="88"/>
    <s v="-"/>
    <s v="FLOW"/>
    <m/>
    <m/>
    <m/>
    <m/>
    <s v="REGULAR"/>
    <s v="MH12VX0719"/>
    <s v="FZS V4"/>
    <d v="2023-09-08T00:00:00"/>
    <n v="36"/>
    <s v="02.08.26"/>
    <s v="-"/>
    <m/>
    <n v="1"/>
    <m/>
    <m/>
    <m/>
    <m/>
    <m/>
    <m/>
    <m/>
    <m/>
    <m/>
    <m/>
    <m/>
    <m/>
    <m/>
    <m/>
    <m/>
    <m/>
    <m/>
    <m/>
    <m/>
    <m/>
    <m/>
    <m/>
    <m/>
    <m/>
    <m/>
    <m/>
    <m/>
    <m/>
    <m/>
    <m/>
    <m/>
    <m/>
    <m/>
    <m/>
    <m/>
    <m/>
    <m/>
    <m/>
    <m/>
    <m/>
    <m/>
    <m/>
    <m/>
    <m/>
    <m/>
    <m/>
    <m/>
    <m/>
    <m/>
    <m/>
    <m/>
    <m/>
    <m/>
    <m/>
    <m/>
    <m/>
    <m/>
    <m/>
    <m/>
    <m/>
    <m/>
    <m/>
    <m/>
    <m/>
    <m/>
    <m/>
    <m/>
    <m/>
    <m/>
    <m/>
    <m/>
    <m/>
    <m/>
    <m/>
    <m/>
    <m/>
    <m/>
    <m/>
    <m/>
    <m/>
    <m/>
    <m/>
    <m/>
    <m/>
    <m/>
    <m/>
    <m/>
    <m/>
    <m/>
    <m/>
    <m/>
    <m/>
    <n v="1"/>
    <n v="1"/>
    <s v="ZBHT0009"/>
    <s v="A6cy6k3ZMwz"/>
    <s v="Allocated"/>
    <m/>
    <m/>
    <m/>
    <m/>
    <m/>
    <m/>
    <m/>
    <m/>
    <n v="2352.2399999999998"/>
    <n v="13640.24"/>
    <s v="Allocated"/>
  </r>
  <r>
    <n v="458111295"/>
    <s v="ARATI RAVINDRAKUMAR SAKHARE"/>
    <m/>
    <m/>
    <m/>
    <m/>
    <m/>
    <m/>
    <n v="5795"/>
    <n v="17385"/>
    <n v="-10249"/>
    <n v="23180"/>
    <x v="5"/>
    <x v="0"/>
    <s v="UNPAID"/>
    <s v="VIKRAM GAIKWAD"/>
    <n v="16914.650000000001"/>
    <n v="1341"/>
    <n v="0"/>
    <n v="6300"/>
    <s v="-"/>
    <n v="0.15110778187678589"/>
    <n v="7.7515289491180712E-3"/>
    <s v="FLOW"/>
    <s v="-"/>
    <s v="-"/>
    <s v="-"/>
    <m/>
    <m/>
    <m/>
    <m/>
    <s v="-"/>
    <m/>
    <s v="DIGHI"/>
    <m/>
    <m/>
    <m/>
    <n v="25026"/>
    <n v="16914.650000000001"/>
    <n v="177"/>
    <s v="-"/>
    <s v="FLOW"/>
    <m/>
    <m/>
    <m/>
    <m/>
    <s v="NPA"/>
    <s v="MH14KV4441"/>
    <s v="RE BULLET 350 EFI BLACK"/>
    <d v="2023-05-15T00:00:00"/>
    <n v="36"/>
    <s v="03.08.26"/>
    <s v="-"/>
    <m/>
    <m/>
    <m/>
    <m/>
    <m/>
    <m/>
    <m/>
    <m/>
    <m/>
    <m/>
    <m/>
    <m/>
    <m/>
    <m/>
    <m/>
    <m/>
    <m/>
    <m/>
    <m/>
    <m/>
    <m/>
    <m/>
    <m/>
    <m/>
    <m/>
    <m/>
    <m/>
    <m/>
    <m/>
    <m/>
    <m/>
    <m/>
    <m/>
    <m/>
    <m/>
    <m/>
    <m/>
    <m/>
    <m/>
    <m/>
    <m/>
    <m/>
    <m/>
    <m/>
    <m/>
    <m/>
    <m/>
    <m/>
    <m/>
    <m/>
    <m/>
    <m/>
    <m/>
    <m/>
    <m/>
    <m/>
    <m/>
    <m/>
    <m/>
    <m/>
    <m/>
    <m/>
    <m/>
    <m/>
    <m/>
    <m/>
    <m/>
    <m/>
    <m/>
    <m/>
    <m/>
    <m/>
    <m/>
    <m/>
    <m/>
    <m/>
    <m/>
    <m/>
    <m/>
    <m/>
    <m/>
    <m/>
    <m/>
    <m/>
    <m/>
    <m/>
    <m/>
    <m/>
    <m/>
    <m/>
    <m/>
    <m/>
    <m/>
    <m/>
    <n v="0"/>
    <s v=""/>
    <s v="ZBHT0012"/>
    <s v="Bou6ZFRFpz"/>
    <s v="Allocated"/>
    <m/>
    <m/>
    <m/>
    <m/>
    <m/>
    <m/>
    <m/>
    <m/>
    <n v="-10249"/>
    <n v="23180"/>
    <e v="#N/A"/>
  </r>
  <r>
    <n v="136793784"/>
    <s v="PANKAJ ASHOK SHELAR"/>
    <m/>
    <m/>
    <m/>
    <m/>
    <m/>
    <m/>
    <n v="2832"/>
    <n v="2825"/>
    <n v="2890"/>
    <n v="5657"/>
    <x v="1"/>
    <x v="0"/>
    <s v="UNPAID"/>
    <s v="HARIDAS DIVATE"/>
    <n v="16191.5"/>
    <n v="65"/>
    <n v="0"/>
    <n v="5421"/>
    <s v="-"/>
    <n v="3.0110932607078058E-2"/>
    <n v="1.4183988965209616E-3"/>
    <s v="FLOW"/>
    <s v="-"/>
    <s v="-"/>
    <s v="-"/>
    <m/>
    <m/>
    <m/>
    <m/>
    <s v="-"/>
    <m/>
    <s v="JUNNAR"/>
    <m/>
    <m/>
    <m/>
    <n v="8311"/>
    <n v="16191.5"/>
    <n v="27"/>
    <s v="-"/>
    <s v="FLOW"/>
    <m/>
    <m/>
    <m/>
    <m/>
    <s v="REGULAR"/>
    <s v="MH14KR3853"/>
    <s v="YAMAHA FZS SPECIAL"/>
    <d v="2022-12-15T00:00:00"/>
    <n v="48"/>
    <s v="02.08.26"/>
    <s v="-"/>
    <m/>
    <m/>
    <m/>
    <m/>
    <m/>
    <m/>
    <m/>
    <m/>
    <m/>
    <m/>
    <m/>
    <m/>
    <m/>
    <m/>
    <m/>
    <m/>
    <m/>
    <m/>
    <m/>
    <m/>
    <m/>
    <m/>
    <m/>
    <m/>
    <m/>
    <m/>
    <m/>
    <m/>
    <m/>
    <m/>
    <m/>
    <m/>
    <m/>
    <m/>
    <m/>
    <m/>
    <m/>
    <m/>
    <m/>
    <m/>
    <m/>
    <m/>
    <m/>
    <m/>
    <m/>
    <m/>
    <m/>
    <m/>
    <m/>
    <m/>
    <m/>
    <m/>
    <m/>
    <m/>
    <m/>
    <m/>
    <m/>
    <m/>
    <m/>
    <m/>
    <m/>
    <m/>
    <m/>
    <m/>
    <m/>
    <m/>
    <m/>
    <m/>
    <m/>
    <m/>
    <m/>
    <m/>
    <m/>
    <m/>
    <m/>
    <m/>
    <m/>
    <m/>
    <m/>
    <m/>
    <m/>
    <m/>
    <m/>
    <m/>
    <m/>
    <m/>
    <m/>
    <m/>
    <m/>
    <m/>
    <m/>
    <m/>
    <m/>
    <m/>
    <n v="0"/>
    <s v=""/>
    <s v="ZBHT0021"/>
    <s v="G6G3s4FBITm"/>
    <s v="Allocated"/>
    <m/>
    <m/>
    <m/>
    <m/>
    <m/>
    <m/>
    <m/>
    <m/>
    <n v="2890"/>
    <n v="5657"/>
    <s v="Allocated"/>
  </r>
  <r>
    <n v="466394730"/>
    <s v="RAJESH RAMESH BARELA"/>
    <m/>
    <m/>
    <m/>
    <m/>
    <m/>
    <m/>
    <n v="5558"/>
    <n v="16672"/>
    <n v="5837"/>
    <n v="22230"/>
    <x v="2"/>
    <x v="0"/>
    <s v="UNPAID"/>
    <s v="AMOL DHUMAL"/>
    <n v="16134"/>
    <n v="281"/>
    <n v="0"/>
    <n v="1423"/>
    <s v="-"/>
    <n v="3.3150004943529932E-2"/>
    <n v="4.5748512397119556E-3"/>
    <s v="FLOW"/>
    <s v="-"/>
    <s v="-"/>
    <s v="-"/>
    <m/>
    <m/>
    <m/>
    <m/>
    <s v="-"/>
    <m/>
    <s v="SHIRUR"/>
    <m/>
    <m/>
    <m/>
    <n v="18376"/>
    <n v="16134"/>
    <n v="87"/>
    <s v="-"/>
    <s v="FLOW"/>
    <m/>
    <m/>
    <m/>
    <m/>
    <s v="REGULAR"/>
    <s v="MH19EM0386"/>
    <s v="BAJAJ PULSAR N160 UG"/>
    <d v="2025-06-25T00:00:00"/>
    <n v="12"/>
    <s v="02.08.26"/>
    <s v="-"/>
    <m/>
    <n v="1"/>
    <m/>
    <m/>
    <m/>
    <m/>
    <m/>
    <m/>
    <m/>
    <m/>
    <m/>
    <m/>
    <m/>
    <m/>
    <m/>
    <m/>
    <m/>
    <m/>
    <m/>
    <m/>
    <m/>
    <m/>
    <m/>
    <m/>
    <m/>
    <m/>
    <m/>
    <m/>
    <m/>
    <m/>
    <m/>
    <m/>
    <m/>
    <m/>
    <m/>
    <m/>
    <m/>
    <m/>
    <m/>
    <m/>
    <m/>
    <m/>
    <m/>
    <m/>
    <m/>
    <m/>
    <m/>
    <m/>
    <m/>
    <m/>
    <m/>
    <m/>
    <m/>
    <m/>
    <m/>
    <m/>
    <m/>
    <m/>
    <m/>
    <m/>
    <m/>
    <m/>
    <m/>
    <m/>
    <m/>
    <m/>
    <m/>
    <m/>
    <m/>
    <m/>
    <m/>
    <m/>
    <m/>
    <m/>
    <m/>
    <m/>
    <m/>
    <m/>
    <m/>
    <m/>
    <m/>
    <m/>
    <m/>
    <m/>
    <m/>
    <m/>
    <m/>
    <m/>
    <m/>
    <m/>
    <m/>
    <m/>
    <m/>
    <m/>
    <n v="1"/>
    <n v="1"/>
    <s v="ZBHT0024"/>
    <s v="B2Lup72uhDm"/>
    <s v="Allocated"/>
    <m/>
    <m/>
    <m/>
    <m/>
    <m/>
    <m/>
    <m/>
    <m/>
    <n v="5837"/>
    <n v="22230"/>
    <s v="Allocated"/>
  </r>
  <r>
    <n v="460051993"/>
    <s v="DHEERAJ KASHINATH PANSARE"/>
    <m/>
    <m/>
    <m/>
    <m/>
    <m/>
    <m/>
    <n v="3380"/>
    <n v="6721"/>
    <n v="3629"/>
    <n v="10101"/>
    <x v="0"/>
    <x v="0"/>
    <s v="UNPAID"/>
    <s v="HARIDAS DIVATE"/>
    <n v="16109.64"/>
    <n v="288"/>
    <n v="0"/>
    <n v="7200"/>
    <s v="-"/>
    <n v="3.260496148096137E-2"/>
    <n v="4.3194955179821767E-3"/>
    <s v="FLOW"/>
    <s v="-"/>
    <s v="-"/>
    <s v="-"/>
    <m/>
    <m/>
    <m/>
    <m/>
    <s v="-"/>
    <m/>
    <s v="OTUR"/>
    <m/>
    <m/>
    <m/>
    <n v="14209"/>
    <n v="16109.64"/>
    <n v="57"/>
    <s v="-"/>
    <s v="FLOW"/>
    <m/>
    <m/>
    <m/>
    <m/>
    <s v="REGULAR"/>
    <s v="MH14LD1684"/>
    <s v="HONDA ACTIVA 6G DLX BS VI"/>
    <d v="2023-10-09T00:00:00"/>
    <n v="36"/>
    <s v="03.08.26"/>
    <s v="-"/>
    <m/>
    <m/>
    <m/>
    <m/>
    <m/>
    <m/>
    <m/>
    <m/>
    <m/>
    <m/>
    <m/>
    <m/>
    <m/>
    <m/>
    <m/>
    <m/>
    <m/>
    <m/>
    <m/>
    <m/>
    <m/>
    <m/>
    <m/>
    <m/>
    <m/>
    <m/>
    <m/>
    <m/>
    <m/>
    <m/>
    <m/>
    <m/>
    <m/>
    <m/>
    <m/>
    <m/>
    <m/>
    <m/>
    <m/>
    <m/>
    <m/>
    <m/>
    <m/>
    <m/>
    <m/>
    <m/>
    <m/>
    <m/>
    <m/>
    <m/>
    <m/>
    <m/>
    <m/>
    <m/>
    <m/>
    <m/>
    <m/>
    <m/>
    <m/>
    <m/>
    <m/>
    <m/>
    <m/>
    <m/>
    <m/>
    <m/>
    <m/>
    <m/>
    <m/>
    <m/>
    <m/>
    <m/>
    <m/>
    <m/>
    <m/>
    <m/>
    <m/>
    <m/>
    <m/>
    <m/>
    <m/>
    <m/>
    <m/>
    <m/>
    <m/>
    <m/>
    <m/>
    <m/>
    <m/>
    <m/>
    <m/>
    <m/>
    <m/>
    <m/>
    <n v="0"/>
    <s v=""/>
    <s v="ZBHT0021"/>
    <s v="G2v1eQrpEJ7"/>
    <s v="Allocated"/>
    <m/>
    <m/>
    <m/>
    <m/>
    <m/>
    <m/>
    <m/>
    <m/>
    <n v="3629"/>
    <n v="10101"/>
    <e v="#N/A"/>
  </r>
  <r>
    <n v="459935551"/>
    <s v="PRASHANT NAMDEORAO NAROLKAR"/>
    <m/>
    <m/>
    <m/>
    <m/>
    <m/>
    <m/>
    <n v="4148"/>
    <n v="4064"/>
    <n v="4132"/>
    <n v="8212"/>
    <x v="1"/>
    <x v="0"/>
    <s v="UNPAID"/>
    <s v="UDAY SOHANE"/>
    <n v="15932"/>
    <n v="68"/>
    <n v="0"/>
    <n v="900"/>
    <s v="-"/>
    <n v="7.948119909451698E-2"/>
    <n v="1.3956663199439188E-3"/>
    <s v="FLOW"/>
    <s v="-"/>
    <s v="-"/>
    <s v="-"/>
    <m/>
    <m/>
    <m/>
    <m/>
    <s v="-"/>
    <m/>
    <s v="BHOSARI"/>
    <m/>
    <m/>
    <m/>
    <n v="5032"/>
    <n v="15932"/>
    <n v="27"/>
    <s v="-"/>
    <s v="FLOW"/>
    <m/>
    <m/>
    <m/>
    <m/>
    <s v="REGULAR"/>
    <s v="MH14LC2661"/>
    <s v="HONDA SP 125 BS VI DISC"/>
    <d v="2023-09-29T00:00:00"/>
    <n v="36"/>
    <s v="02.08.26"/>
    <s v="-"/>
    <m/>
    <m/>
    <m/>
    <m/>
    <m/>
    <m/>
    <m/>
    <m/>
    <m/>
    <m/>
    <n v="1"/>
    <m/>
    <m/>
    <m/>
    <m/>
    <m/>
    <m/>
    <m/>
    <m/>
    <m/>
    <m/>
    <m/>
    <m/>
    <m/>
    <m/>
    <m/>
    <m/>
    <m/>
    <m/>
    <m/>
    <m/>
    <m/>
    <m/>
    <m/>
    <m/>
    <m/>
    <m/>
    <m/>
    <m/>
    <m/>
    <m/>
    <m/>
    <m/>
    <m/>
    <m/>
    <m/>
    <m/>
    <m/>
    <m/>
    <m/>
    <m/>
    <m/>
    <m/>
    <m/>
    <m/>
    <m/>
    <m/>
    <m/>
    <m/>
    <m/>
    <m/>
    <m/>
    <m/>
    <m/>
    <m/>
    <m/>
    <m/>
    <m/>
    <m/>
    <m/>
    <m/>
    <m/>
    <m/>
    <m/>
    <m/>
    <m/>
    <m/>
    <m/>
    <m/>
    <m/>
    <m/>
    <m/>
    <m/>
    <m/>
    <m/>
    <m/>
    <m/>
    <m/>
    <m/>
    <m/>
    <m/>
    <m/>
    <m/>
    <m/>
    <n v="1"/>
    <n v="1"/>
    <s v="DUWT0025"/>
    <s v="G6Aw0uGnh9"/>
    <s v="Allocated"/>
    <m/>
    <m/>
    <m/>
    <m/>
    <m/>
    <m/>
    <m/>
    <m/>
    <n v="4132"/>
    <n v="8212"/>
    <s v="Allocated"/>
  </r>
  <r>
    <n v="460465980"/>
    <s v="BINAY KUMAR"/>
    <m/>
    <m/>
    <m/>
    <m/>
    <m/>
    <m/>
    <n v="2751"/>
    <n v="5502"/>
    <n v="389"/>
    <n v="8253"/>
    <x v="2"/>
    <x v="0"/>
    <s v="UNPAID"/>
    <s v="ANWAR SHAIKH"/>
    <n v="15541"/>
    <n v="389"/>
    <n v="0"/>
    <n v="4500"/>
    <s v="-"/>
    <n v="4.0483629984050369E-2"/>
    <n v="4.4067040483676398E-3"/>
    <s v="FLOW"/>
    <s v="-"/>
    <s v="-"/>
    <s v="-"/>
    <m/>
    <m/>
    <m/>
    <m/>
    <s v="-"/>
    <m/>
    <s v="DAPODI"/>
    <m/>
    <m/>
    <m/>
    <n v="10391"/>
    <n v="15541"/>
    <n v="88"/>
    <s v="-"/>
    <s v="FLOW"/>
    <m/>
    <m/>
    <m/>
    <m/>
    <s v="NPA"/>
    <s v="MH14LD7256"/>
    <s v="HONDA SHINE DRUM BSVI"/>
    <d v="2023-11-04T00:00:00"/>
    <n v="36"/>
    <s v="02.08.26"/>
    <s v="-"/>
    <m/>
    <m/>
    <m/>
    <m/>
    <m/>
    <m/>
    <m/>
    <n v="1"/>
    <m/>
    <m/>
    <m/>
    <m/>
    <m/>
    <m/>
    <m/>
    <m/>
    <m/>
    <m/>
    <m/>
    <m/>
    <m/>
    <m/>
    <m/>
    <m/>
    <m/>
    <m/>
    <m/>
    <m/>
    <m/>
    <m/>
    <m/>
    <m/>
    <m/>
    <m/>
    <m/>
    <m/>
    <m/>
    <m/>
    <m/>
    <m/>
    <m/>
    <m/>
    <m/>
    <m/>
    <m/>
    <m/>
    <m/>
    <m/>
    <m/>
    <m/>
    <m/>
    <m/>
    <m/>
    <m/>
    <m/>
    <m/>
    <m/>
    <m/>
    <m/>
    <m/>
    <m/>
    <m/>
    <m/>
    <m/>
    <m/>
    <m/>
    <m/>
    <m/>
    <m/>
    <m/>
    <m/>
    <m/>
    <m/>
    <m/>
    <m/>
    <m/>
    <m/>
    <m/>
    <m/>
    <m/>
    <m/>
    <m/>
    <m/>
    <m/>
    <m/>
    <m/>
    <m/>
    <m/>
    <m/>
    <m/>
    <m/>
    <m/>
    <m/>
    <m/>
    <n v="1"/>
    <n v="1"/>
    <s v="ZBHT0009"/>
    <s v="B6kN_0-RX4m"/>
    <s v="Allocated"/>
    <m/>
    <m/>
    <m/>
    <m/>
    <m/>
    <m/>
    <m/>
    <m/>
    <n v="389"/>
    <n v="8253"/>
    <s v="Allocated"/>
  </r>
  <r>
    <n v="459782251"/>
    <s v="MRINMOY MITRA"/>
    <m/>
    <m/>
    <m/>
    <m/>
    <m/>
    <m/>
    <n v="3664"/>
    <n v="8737"/>
    <n v="1825"/>
    <n v="12401"/>
    <x v="2"/>
    <x v="0"/>
    <s v="UNPAID"/>
    <s v="SWAPNIL JADHAV"/>
    <n v="15481.94"/>
    <n v="416"/>
    <n v="0"/>
    <n v="6444"/>
    <s v="-"/>
    <n v="6.7346693132746535E-2"/>
    <n v="4.3899573820593849E-3"/>
    <s v="FLOW"/>
    <s v="-"/>
    <s v="-"/>
    <s v="-"/>
    <m/>
    <m/>
    <m/>
    <m/>
    <s v="-"/>
    <m/>
    <s v="DATTAWADI"/>
    <m/>
    <m/>
    <m/>
    <n v="15597"/>
    <n v="15481.94"/>
    <n v="88"/>
    <s v="-"/>
    <s v="FLOW"/>
    <m/>
    <m/>
    <m/>
    <m/>
    <s v="REGULAR"/>
    <s v="MH12VY3090"/>
    <s v="HONDA ACTIVA DLX"/>
    <d v="2023-09-16T00:00:00"/>
    <n v="36"/>
    <s v="02.08.26"/>
    <s v="-"/>
    <m/>
    <m/>
    <m/>
    <m/>
    <m/>
    <m/>
    <m/>
    <m/>
    <m/>
    <m/>
    <m/>
    <m/>
    <m/>
    <m/>
    <m/>
    <m/>
    <m/>
    <m/>
    <m/>
    <m/>
    <m/>
    <m/>
    <m/>
    <m/>
    <m/>
    <m/>
    <m/>
    <m/>
    <m/>
    <m/>
    <m/>
    <m/>
    <m/>
    <m/>
    <m/>
    <m/>
    <m/>
    <m/>
    <m/>
    <m/>
    <m/>
    <m/>
    <m/>
    <m/>
    <m/>
    <m/>
    <m/>
    <m/>
    <m/>
    <m/>
    <m/>
    <m/>
    <m/>
    <m/>
    <m/>
    <m/>
    <m/>
    <m/>
    <m/>
    <m/>
    <m/>
    <m/>
    <m/>
    <m/>
    <m/>
    <m/>
    <m/>
    <m/>
    <m/>
    <m/>
    <m/>
    <m/>
    <m/>
    <m/>
    <m/>
    <m/>
    <m/>
    <m/>
    <m/>
    <m/>
    <m/>
    <m/>
    <m/>
    <m/>
    <m/>
    <m/>
    <m/>
    <m/>
    <m/>
    <m/>
    <m/>
    <m/>
    <m/>
    <m/>
    <n v="0"/>
    <s v=""/>
    <s v="DUWT0031"/>
    <s v="BPv1Tm0kiz"/>
    <s v="Allocated"/>
    <m/>
    <m/>
    <m/>
    <m/>
    <m/>
    <m/>
    <m/>
    <m/>
    <n v="1825"/>
    <n v="12401"/>
    <s v="Allocated"/>
  </r>
  <r>
    <n v="457900568"/>
    <s v="SAHIL MOHAN SHINDE"/>
    <m/>
    <m/>
    <m/>
    <m/>
    <m/>
    <m/>
    <n v="4053"/>
    <n v="16188"/>
    <n v="-2885"/>
    <n v="20241"/>
    <x v="5"/>
    <x v="0"/>
    <s v="UNPAID"/>
    <s v="KIRAN KHAIRNAR"/>
    <n v="15411"/>
    <n v="1192"/>
    <n v="0"/>
    <n v="1800"/>
    <s v="-"/>
    <n v="1"/>
    <n v="7.0624466149082944E-3"/>
    <s v="FLOW"/>
    <s v="-"/>
    <s v="-"/>
    <s v="-"/>
    <m/>
    <m/>
    <m/>
    <m/>
    <s v="-"/>
    <m/>
    <s v="SANGAMWADI"/>
    <m/>
    <m/>
    <m/>
    <n v="19180"/>
    <n v="15411"/>
    <n v="177"/>
    <s v="-"/>
    <s v="FLOW"/>
    <m/>
    <m/>
    <m/>
    <m/>
    <s v="NPA"/>
    <s v="MH12VM0333"/>
    <s v="TVS JUPITER 125 DISC"/>
    <d v="2023-04-29T00:00:00"/>
    <n v="36"/>
    <s v="02.08.26"/>
    <s v="-"/>
    <m/>
    <m/>
    <m/>
    <m/>
    <m/>
    <m/>
    <m/>
    <m/>
    <m/>
    <m/>
    <n v="1"/>
    <m/>
    <m/>
    <m/>
    <m/>
    <m/>
    <m/>
    <m/>
    <m/>
    <m/>
    <m/>
    <m/>
    <m/>
    <m/>
    <m/>
    <m/>
    <m/>
    <m/>
    <m/>
    <m/>
    <m/>
    <m/>
    <m/>
    <m/>
    <m/>
    <m/>
    <m/>
    <m/>
    <m/>
    <m/>
    <m/>
    <m/>
    <m/>
    <m/>
    <m/>
    <m/>
    <m/>
    <m/>
    <m/>
    <m/>
    <m/>
    <m/>
    <m/>
    <m/>
    <m/>
    <m/>
    <m/>
    <m/>
    <m/>
    <m/>
    <m/>
    <m/>
    <m/>
    <m/>
    <m/>
    <m/>
    <m/>
    <m/>
    <m/>
    <m/>
    <m/>
    <m/>
    <m/>
    <m/>
    <m/>
    <m/>
    <m/>
    <m/>
    <m/>
    <m/>
    <m/>
    <m/>
    <m/>
    <m/>
    <m/>
    <m/>
    <m/>
    <m/>
    <m/>
    <m/>
    <m/>
    <m/>
    <m/>
    <m/>
    <n v="1"/>
    <n v="1"/>
    <s v="DUWT0014"/>
    <s v="koPkdjuXg3Cc"/>
    <s v="Allocated"/>
    <m/>
    <m/>
    <m/>
    <m/>
    <m/>
    <m/>
    <m/>
    <m/>
    <n v="-2885"/>
    <n v="20241"/>
    <s v="Allocated"/>
  </r>
  <r>
    <n v="467004508"/>
    <s v="KOMAL ANIL CHAVAN"/>
    <m/>
    <m/>
    <m/>
    <m/>
    <m/>
    <m/>
    <n v="1000"/>
    <n v="3000"/>
    <n v="1059"/>
    <n v="4000"/>
    <x v="2"/>
    <x v="0"/>
    <s v="UNPAID"/>
    <s v="VIKRAM GAIKWAD"/>
    <n v="15045"/>
    <n v="59"/>
    <n v="0"/>
    <n v="1350"/>
    <s v="-"/>
    <n v="3.9257636399607408E-2"/>
    <n v="4.2660615409363068E-3"/>
    <s v="FLOW"/>
    <s v="-"/>
    <s v="-"/>
    <s v="-"/>
    <m/>
    <m/>
    <m/>
    <m/>
    <s v="-"/>
    <m/>
    <s v="YERWADA"/>
    <m/>
    <m/>
    <m/>
    <n v="4409"/>
    <n v="15045"/>
    <n v="87"/>
    <s v="-"/>
    <s v="FLOW"/>
    <m/>
    <m/>
    <m/>
    <m/>
    <s v="REGULAR"/>
    <s v="MH12WV0377"/>
    <s v="TVS JUPITER 125 DISC SXC"/>
    <d v="2025-10-04T00:00:00"/>
    <n v="24"/>
    <s v="02.08.26"/>
    <s v="-"/>
    <m/>
    <m/>
    <m/>
    <m/>
    <m/>
    <m/>
    <m/>
    <n v="1"/>
    <m/>
    <m/>
    <m/>
    <m/>
    <m/>
    <n v="1"/>
    <m/>
    <m/>
    <m/>
    <m/>
    <m/>
    <m/>
    <m/>
    <m/>
    <m/>
    <m/>
    <m/>
    <m/>
    <m/>
    <m/>
    <m/>
    <m/>
    <m/>
    <m/>
    <m/>
    <m/>
    <m/>
    <m/>
    <m/>
    <m/>
    <m/>
    <m/>
    <m/>
    <m/>
    <m/>
    <m/>
    <m/>
    <m/>
    <m/>
    <m/>
    <m/>
    <m/>
    <m/>
    <m/>
    <m/>
    <m/>
    <m/>
    <m/>
    <m/>
    <m/>
    <m/>
    <m/>
    <m/>
    <m/>
    <m/>
    <m/>
    <m/>
    <m/>
    <m/>
    <m/>
    <m/>
    <m/>
    <m/>
    <m/>
    <m/>
    <m/>
    <m/>
    <m/>
    <m/>
    <m/>
    <m/>
    <m/>
    <m/>
    <m/>
    <m/>
    <m/>
    <m/>
    <m/>
    <m/>
    <m/>
    <m/>
    <m/>
    <m/>
    <m/>
    <m/>
    <m/>
    <n v="2"/>
    <n v="1"/>
    <s v="ZBHT0012"/>
    <s v="GPybghBjkyb"/>
    <s v="Allocated"/>
    <m/>
    <m/>
    <m/>
    <m/>
    <m/>
    <m/>
    <m/>
    <m/>
    <n v="1059"/>
    <n v="4000"/>
    <s v="Allocated"/>
  </r>
  <r>
    <n v="459472743"/>
    <s v="MOSIN AYUB MANIYAR"/>
    <m/>
    <m/>
    <m/>
    <m/>
    <m/>
    <m/>
    <n v="3566"/>
    <n v="8452"/>
    <n v="1742"/>
    <n v="12018"/>
    <x v="2"/>
    <x v="0"/>
    <s v="UNPAID"/>
    <s v="SWAPNIL JADHAV"/>
    <n v="14910"/>
    <n v="422"/>
    <n v="0"/>
    <n v="6300"/>
    <s v="-"/>
    <n v="6.4858744744473298E-2"/>
    <n v="4.2277818262120527E-3"/>
    <s v="FLOW"/>
    <s v="-"/>
    <s v="-"/>
    <s v="-"/>
    <m/>
    <m/>
    <m/>
    <m/>
    <s v="-"/>
    <m/>
    <s v="MARKET YARD"/>
    <m/>
    <m/>
    <m/>
    <n v="15174"/>
    <n v="14910"/>
    <n v="88"/>
    <s v="-"/>
    <s v="FLOW"/>
    <m/>
    <m/>
    <m/>
    <m/>
    <s v="NPA"/>
    <s v="MH12VU0613"/>
    <s v="ACCESS SPL ED DISC CBS BT BSVI"/>
    <d v="2023-08-21T00:00:00"/>
    <n v="36"/>
    <s v="02.08.26"/>
    <s v="-"/>
    <m/>
    <m/>
    <m/>
    <m/>
    <m/>
    <m/>
    <m/>
    <m/>
    <m/>
    <m/>
    <n v="1"/>
    <m/>
    <m/>
    <m/>
    <m/>
    <m/>
    <m/>
    <m/>
    <m/>
    <m/>
    <m/>
    <m/>
    <m/>
    <m/>
    <m/>
    <m/>
    <m/>
    <m/>
    <m/>
    <m/>
    <m/>
    <m/>
    <m/>
    <m/>
    <m/>
    <m/>
    <m/>
    <m/>
    <m/>
    <m/>
    <m/>
    <m/>
    <m/>
    <m/>
    <m/>
    <m/>
    <m/>
    <m/>
    <m/>
    <m/>
    <m/>
    <m/>
    <m/>
    <m/>
    <m/>
    <m/>
    <m/>
    <m/>
    <m/>
    <m/>
    <m/>
    <m/>
    <m/>
    <m/>
    <m/>
    <m/>
    <m/>
    <m/>
    <m/>
    <m/>
    <m/>
    <m/>
    <m/>
    <m/>
    <m/>
    <m/>
    <m/>
    <m/>
    <m/>
    <m/>
    <m/>
    <m/>
    <m/>
    <m/>
    <m/>
    <m/>
    <m/>
    <m/>
    <m/>
    <m/>
    <m/>
    <m/>
    <m/>
    <m/>
    <n v="1"/>
    <n v="1"/>
    <s v="DUWT0031"/>
    <s v="B24GClempNIm"/>
    <s v="Allocated"/>
    <m/>
    <m/>
    <m/>
    <m/>
    <m/>
    <m/>
    <m/>
    <m/>
    <n v="1742"/>
    <n v="12018"/>
    <s v="Allocated"/>
  </r>
  <r>
    <n v="461898596"/>
    <s v="KAMBLE DATTATREYA BANSHI"/>
    <m/>
    <m/>
    <m/>
    <m/>
    <m/>
    <m/>
    <n v="3953"/>
    <n v="11231"/>
    <n v="3734"/>
    <n v="15184"/>
    <x v="2"/>
    <x v="0"/>
    <s v="UNPAID"/>
    <s v="NITIN KADAM"/>
    <n v="14804.28"/>
    <n v="409"/>
    <n v="0"/>
    <n v="5208.91"/>
    <s v="-"/>
    <n v="3.4641378657738885E-2"/>
    <n v="4.197804556281326E-3"/>
    <s v="FLOW"/>
    <s v="-"/>
    <s v="-"/>
    <s v="-"/>
    <m/>
    <m/>
    <m/>
    <m/>
    <s v="-"/>
    <m/>
    <s v="CHIKHALI"/>
    <m/>
    <m/>
    <m/>
    <n v="16848.91"/>
    <n v="14804.28"/>
    <n v="88"/>
    <s v="-"/>
    <s v="FLOW"/>
    <m/>
    <m/>
    <m/>
    <m/>
    <s v="REGULAR"/>
    <s v="MH24BV6637"/>
    <s v="SPLENDOR PLUS BS6 I3S DRS CAST FI"/>
    <d v="2024-02-13T00:00:00"/>
    <n v="30"/>
    <s v="02.08.26"/>
    <s v="-"/>
    <m/>
    <n v="1"/>
    <m/>
    <m/>
    <m/>
    <m/>
    <m/>
    <m/>
    <m/>
    <m/>
    <n v="1"/>
    <m/>
    <m/>
    <m/>
    <m/>
    <m/>
    <m/>
    <m/>
    <m/>
    <m/>
    <m/>
    <m/>
    <m/>
    <m/>
    <m/>
    <m/>
    <m/>
    <m/>
    <m/>
    <m/>
    <m/>
    <m/>
    <m/>
    <m/>
    <m/>
    <m/>
    <m/>
    <m/>
    <m/>
    <m/>
    <m/>
    <m/>
    <m/>
    <m/>
    <m/>
    <m/>
    <m/>
    <m/>
    <m/>
    <m/>
    <m/>
    <m/>
    <m/>
    <m/>
    <m/>
    <m/>
    <m/>
    <m/>
    <m/>
    <m/>
    <m/>
    <m/>
    <m/>
    <m/>
    <m/>
    <m/>
    <m/>
    <m/>
    <m/>
    <m/>
    <m/>
    <m/>
    <m/>
    <m/>
    <m/>
    <m/>
    <m/>
    <m/>
    <m/>
    <m/>
    <m/>
    <m/>
    <m/>
    <m/>
    <m/>
    <m/>
    <m/>
    <m/>
    <m/>
    <m/>
    <m/>
    <m/>
    <m/>
    <m/>
    <n v="2"/>
    <n v="1"/>
    <s v="ZBHT0011"/>
    <s v="AoVkkotABKez"/>
    <s v="Allocated"/>
    <m/>
    <m/>
    <m/>
    <m/>
    <m/>
    <m/>
    <m/>
    <m/>
    <n v="3734"/>
    <n v="15184"/>
    <s v="Allocated"/>
  </r>
  <r>
    <n v="458787050"/>
    <s v="PRANJAL DIPAK RAUT"/>
    <m/>
    <m/>
    <m/>
    <m/>
    <m/>
    <m/>
    <n v="3668"/>
    <n v="15358"/>
    <n v="2081"/>
    <n v="19026"/>
    <x v="4"/>
    <x v="0"/>
    <s v="UNPAID"/>
    <s v="DATTATRAY BACCHE"/>
    <n v="14709"/>
    <n v="1395"/>
    <n v="0"/>
    <n v="7200"/>
    <s v="-"/>
    <n v="1"/>
    <n v="7.8312510168740222E-3"/>
    <s v="FLOW"/>
    <s v="-"/>
    <s v="-"/>
    <s v="-"/>
    <m/>
    <m/>
    <m/>
    <m/>
    <s v="-"/>
    <m/>
    <s v="MAHALUNGE"/>
    <m/>
    <m/>
    <m/>
    <n v="23953"/>
    <n v="14709"/>
    <n v="149"/>
    <s v="-"/>
    <s v="FLOW"/>
    <m/>
    <m/>
    <m/>
    <m/>
    <s v="NPA"/>
    <s v="MH14KX8617"/>
    <s v="HONDA ACTIVA 6G H SMART"/>
    <d v="2023-07-01T00:00:00"/>
    <n v="36"/>
    <s v="02.08.26"/>
    <s v="-"/>
    <m/>
    <m/>
    <m/>
    <m/>
    <m/>
    <m/>
    <m/>
    <m/>
    <m/>
    <m/>
    <m/>
    <m/>
    <m/>
    <m/>
    <m/>
    <m/>
    <m/>
    <m/>
    <m/>
    <m/>
    <m/>
    <m/>
    <m/>
    <m/>
    <m/>
    <m/>
    <m/>
    <m/>
    <m/>
    <m/>
    <m/>
    <m/>
    <m/>
    <m/>
    <m/>
    <m/>
    <m/>
    <m/>
    <m/>
    <m/>
    <m/>
    <m/>
    <m/>
    <m/>
    <m/>
    <m/>
    <m/>
    <m/>
    <m/>
    <m/>
    <m/>
    <m/>
    <m/>
    <m/>
    <m/>
    <m/>
    <m/>
    <m/>
    <m/>
    <m/>
    <m/>
    <m/>
    <m/>
    <m/>
    <m/>
    <m/>
    <m/>
    <m/>
    <m/>
    <m/>
    <m/>
    <m/>
    <m/>
    <m/>
    <m/>
    <m/>
    <m/>
    <m/>
    <m/>
    <m/>
    <m/>
    <m/>
    <m/>
    <m/>
    <m/>
    <m/>
    <m/>
    <m/>
    <m/>
    <m/>
    <m/>
    <m/>
    <m/>
    <m/>
    <n v="0"/>
    <s v=""/>
    <s v="ZBHT0016"/>
    <s v="AP3hYCzpDg7"/>
    <s v="Allocated"/>
    <m/>
    <m/>
    <m/>
    <m/>
    <m/>
    <m/>
    <m/>
    <m/>
    <n v="2081"/>
    <n v="19026"/>
    <s v="Allocated"/>
  </r>
  <r>
    <n v="463787781"/>
    <s v="REEMA PREMANAND SHETTI"/>
    <s v="ONLINE"/>
    <s v="01.08.26"/>
    <n v="4800"/>
    <m/>
    <m/>
    <m/>
    <n v="4260"/>
    <n v="10826"/>
    <n v="2911"/>
    <n v="10286"/>
    <x v="2"/>
    <x v="1"/>
    <s v="PAID"/>
    <s v="SUNNY SHINDE"/>
    <n v="14572"/>
    <n v="605"/>
    <n v="0"/>
    <n v="5400"/>
    <s v="-"/>
    <n v="4.6991782597413059E-2"/>
    <n v="4.1319407626802165E-3"/>
    <s v="STABLE"/>
    <s v="PAID"/>
    <s v="-"/>
    <s v="-"/>
    <m/>
    <m/>
    <m/>
    <m/>
    <s v="-"/>
    <m/>
    <s v="PASHAN"/>
    <m/>
    <m/>
    <m/>
    <n v="16831"/>
    <n v="14572"/>
    <n v="88"/>
    <s v="-"/>
    <s v="FLOW"/>
    <m/>
    <m/>
    <m/>
    <m/>
    <s v="REGULAR"/>
    <s v="MH12XC1353"/>
    <s v="SPLENDOR PLUS DRS CAST FI BLACK"/>
    <d v="2024-08-17T00:00:00"/>
    <n v="24"/>
    <s v="02.08.26"/>
    <s v="-"/>
    <m/>
    <n v="1"/>
    <m/>
    <m/>
    <m/>
    <m/>
    <m/>
    <m/>
    <m/>
    <m/>
    <m/>
    <m/>
    <m/>
    <m/>
    <m/>
    <m/>
    <m/>
    <m/>
    <m/>
    <m/>
    <m/>
    <m/>
    <m/>
    <m/>
    <m/>
    <m/>
    <m/>
    <m/>
    <m/>
    <m/>
    <m/>
    <m/>
    <m/>
    <m/>
    <m/>
    <m/>
    <m/>
    <m/>
    <m/>
    <m/>
    <m/>
    <m/>
    <m/>
    <m/>
    <m/>
    <m/>
    <m/>
    <m/>
    <m/>
    <m/>
    <m/>
    <m/>
    <m/>
    <m/>
    <m/>
    <m/>
    <m/>
    <m/>
    <m/>
    <m/>
    <m/>
    <m/>
    <m/>
    <m/>
    <m/>
    <m/>
    <m/>
    <m/>
    <m/>
    <m/>
    <m/>
    <m/>
    <m/>
    <m/>
    <m/>
    <m/>
    <m/>
    <m/>
    <m/>
    <m/>
    <m/>
    <m/>
    <m/>
    <m/>
    <m/>
    <m/>
    <m/>
    <m/>
    <m/>
    <m/>
    <m/>
    <m/>
    <m/>
    <m/>
    <n v="1"/>
    <n v="1"/>
    <s v="DUWT0023"/>
    <s v="A6Az1jtCesm"/>
    <s v="Allocated"/>
    <m/>
    <m/>
    <m/>
    <m/>
    <m/>
    <m/>
    <m/>
    <m/>
    <n v="2911"/>
    <n v="15086"/>
    <s v="Allocated"/>
  </r>
  <r>
    <n v="460639769"/>
    <s v="MANGESH MARUTI GEDGULE"/>
    <m/>
    <m/>
    <m/>
    <m/>
    <m/>
    <m/>
    <n v="3040"/>
    <n v="2977"/>
    <n v="3039"/>
    <n v="6017"/>
    <x v="1"/>
    <x v="0"/>
    <s v="UNPAID"/>
    <s v="HARIDAS DIVATE"/>
    <n v="14524.03"/>
    <n v="62"/>
    <n v="0"/>
    <n v="0"/>
    <s v="-"/>
    <n v="2.7009979835912665E-2"/>
    <n v="1.2723261047486239E-3"/>
    <s v="FLOW"/>
    <s v="-"/>
    <s v="-"/>
    <s v="-"/>
    <m/>
    <m/>
    <m/>
    <m/>
    <s v="-"/>
    <m/>
    <s v="JUNNAR"/>
    <m/>
    <m/>
    <m/>
    <n v="3039"/>
    <n v="14524.03"/>
    <n v="27"/>
    <s v="-"/>
    <s v="FLOW"/>
    <m/>
    <m/>
    <m/>
    <m/>
    <s v="REGULAR"/>
    <s v="MH14LF6518"/>
    <s v="SPLENDOR PLUS DRS CAST FI BLACK"/>
    <d v="2023-11-13T00:00:00"/>
    <n v="36"/>
    <s v="02.08.26"/>
    <s v="-"/>
    <m/>
    <m/>
    <m/>
    <m/>
    <m/>
    <m/>
    <m/>
    <m/>
    <m/>
    <m/>
    <m/>
    <m/>
    <m/>
    <n v="1"/>
    <m/>
    <m/>
    <m/>
    <m/>
    <m/>
    <m/>
    <m/>
    <m/>
    <m/>
    <m/>
    <m/>
    <m/>
    <m/>
    <m/>
    <m/>
    <m/>
    <m/>
    <m/>
    <m/>
    <m/>
    <m/>
    <m/>
    <m/>
    <m/>
    <m/>
    <m/>
    <m/>
    <m/>
    <m/>
    <m/>
    <m/>
    <m/>
    <m/>
    <m/>
    <m/>
    <m/>
    <m/>
    <m/>
    <m/>
    <m/>
    <m/>
    <m/>
    <m/>
    <m/>
    <m/>
    <m/>
    <m/>
    <m/>
    <m/>
    <m/>
    <m/>
    <m/>
    <m/>
    <m/>
    <m/>
    <m/>
    <m/>
    <m/>
    <m/>
    <m/>
    <m/>
    <m/>
    <m/>
    <m/>
    <m/>
    <m/>
    <m/>
    <m/>
    <m/>
    <m/>
    <m/>
    <m/>
    <m/>
    <m/>
    <m/>
    <m/>
    <m/>
    <m/>
    <m/>
    <m/>
    <n v="1"/>
    <n v="1"/>
    <s v="ZBHT0021"/>
    <s v="G6JHnjdAim"/>
    <s v="Allocated"/>
    <m/>
    <m/>
    <m/>
    <m/>
    <m/>
    <m/>
    <m/>
    <m/>
    <n v="3039"/>
    <n v="6017"/>
    <s v="Allocated"/>
  </r>
  <r>
    <n v="465402369"/>
    <s v="GOVIND VILAS THORAT"/>
    <m/>
    <m/>
    <m/>
    <m/>
    <m/>
    <m/>
    <n v="1317"/>
    <n v="6479"/>
    <n v="1453"/>
    <n v="7796"/>
    <x v="4"/>
    <x v="0"/>
    <s v="UNPAID"/>
    <s v="SAGAR DONGRE"/>
    <n v="14515"/>
    <n v="242"/>
    <n v="0"/>
    <n v="3804.53"/>
    <s v="-"/>
    <n v="1"/>
    <n v="7.7279630505082894E-3"/>
    <s v="FLOW"/>
    <s v="-"/>
    <s v="-"/>
    <s v="-"/>
    <m/>
    <m/>
    <m/>
    <m/>
    <s v="-"/>
    <m/>
    <s v="AMBEGAON"/>
    <m/>
    <m/>
    <m/>
    <n v="10525.53"/>
    <n v="14515"/>
    <n v="148"/>
    <s v="-"/>
    <s v="FLOW"/>
    <m/>
    <m/>
    <m/>
    <m/>
    <s v="NPA"/>
    <s v="MH14LQ9456"/>
    <s v="CLASSIC SIGNALS 350 MARSH GREY"/>
    <d v="2025-02-03T00:00:00"/>
    <n v="24"/>
    <s v="02.08.26"/>
    <s v="-"/>
    <m/>
    <m/>
    <m/>
    <m/>
    <m/>
    <m/>
    <m/>
    <m/>
    <m/>
    <m/>
    <m/>
    <m/>
    <m/>
    <m/>
    <m/>
    <m/>
    <m/>
    <m/>
    <m/>
    <m/>
    <m/>
    <m/>
    <m/>
    <m/>
    <m/>
    <m/>
    <m/>
    <m/>
    <m/>
    <m/>
    <m/>
    <m/>
    <m/>
    <m/>
    <m/>
    <m/>
    <m/>
    <m/>
    <m/>
    <m/>
    <m/>
    <m/>
    <m/>
    <m/>
    <m/>
    <m/>
    <m/>
    <m/>
    <m/>
    <m/>
    <m/>
    <m/>
    <m/>
    <m/>
    <m/>
    <m/>
    <m/>
    <m/>
    <m/>
    <m/>
    <m/>
    <m/>
    <m/>
    <m/>
    <m/>
    <m/>
    <m/>
    <m/>
    <m/>
    <m/>
    <m/>
    <m/>
    <m/>
    <m/>
    <m/>
    <m/>
    <m/>
    <m/>
    <m/>
    <m/>
    <m/>
    <m/>
    <m/>
    <m/>
    <m/>
    <m/>
    <m/>
    <m/>
    <m/>
    <m/>
    <m/>
    <m/>
    <m/>
    <m/>
    <n v="0"/>
    <s v=""/>
    <s v="DUWT0029"/>
    <s v="Ao8G3-rK0Lm"/>
    <s v="Allocated"/>
    <m/>
    <m/>
    <m/>
    <m/>
    <m/>
    <m/>
    <m/>
    <m/>
    <n v="1453"/>
    <n v="7796"/>
    <s v="Allocated"/>
  </r>
  <r>
    <n v="460005853"/>
    <s v="SHRUTIKA RAVINDRA OHAL"/>
    <m/>
    <m/>
    <m/>
    <m/>
    <m/>
    <m/>
    <n v="3731"/>
    <n v="3714"/>
    <n v="3823"/>
    <n v="7445"/>
    <x v="1"/>
    <x v="0"/>
    <s v="UNPAID"/>
    <s v="SWAPNIL JADHAV"/>
    <n v="14335"/>
    <n v="109"/>
    <n v="0"/>
    <n v="0"/>
    <s v="-"/>
    <n v="4.6000772723130218E-2"/>
    <n v="1.255766802435104E-3"/>
    <s v="FLOW"/>
    <s v="-"/>
    <s v="-"/>
    <s v="-"/>
    <m/>
    <m/>
    <m/>
    <m/>
    <s v="-"/>
    <m/>
    <s v="GULTEKADI"/>
    <m/>
    <m/>
    <m/>
    <n v="3823"/>
    <n v="14335"/>
    <n v="27"/>
    <s v="-"/>
    <s v="FLOW"/>
    <m/>
    <m/>
    <m/>
    <m/>
    <s v="REGULAR"/>
    <s v="MH12VY3093"/>
    <s v="SUZUKI BURGMAN STREET"/>
    <d v="2023-10-05T00:00:00"/>
    <n v="36"/>
    <s v="02.08.26"/>
    <s v="-"/>
    <m/>
    <m/>
    <m/>
    <m/>
    <m/>
    <m/>
    <m/>
    <m/>
    <m/>
    <m/>
    <n v="1"/>
    <m/>
    <m/>
    <m/>
    <m/>
    <m/>
    <m/>
    <m/>
    <m/>
    <m/>
    <m/>
    <m/>
    <m/>
    <m/>
    <m/>
    <m/>
    <m/>
    <m/>
    <m/>
    <m/>
    <m/>
    <m/>
    <m/>
    <m/>
    <m/>
    <m/>
    <m/>
    <m/>
    <m/>
    <m/>
    <m/>
    <m/>
    <m/>
    <m/>
    <m/>
    <m/>
    <m/>
    <m/>
    <m/>
    <m/>
    <m/>
    <m/>
    <m/>
    <m/>
    <m/>
    <m/>
    <m/>
    <m/>
    <m/>
    <m/>
    <m/>
    <m/>
    <m/>
    <m/>
    <m/>
    <m/>
    <m/>
    <m/>
    <m/>
    <m/>
    <m/>
    <m/>
    <m/>
    <m/>
    <m/>
    <m/>
    <m/>
    <m/>
    <m/>
    <m/>
    <m/>
    <m/>
    <m/>
    <m/>
    <m/>
    <m/>
    <m/>
    <m/>
    <m/>
    <m/>
    <m/>
    <m/>
    <m/>
    <m/>
    <n v="1"/>
    <n v="1"/>
    <s v="DUWT0031"/>
    <s v="G6nAG-L_NIm"/>
    <s v="Allocated"/>
    <m/>
    <m/>
    <m/>
    <m/>
    <m/>
    <m/>
    <m/>
    <m/>
    <n v="3823"/>
    <n v="7445"/>
    <s v="Allocated"/>
  </r>
  <r>
    <n v="460122210"/>
    <s v="ABHIJIT BHAGWAN ELBHAR"/>
    <m/>
    <m/>
    <m/>
    <m/>
    <m/>
    <m/>
    <n v="3674"/>
    <n v="3514"/>
    <n v="3601"/>
    <n v="7188"/>
    <x v="1"/>
    <x v="0"/>
    <s v="UNPAID"/>
    <s v="SAGAR DONGRE"/>
    <n v="14189.4"/>
    <n v="87"/>
    <n v="0"/>
    <n v="5389"/>
    <s v="-"/>
    <n v="7.9789961897135761E-2"/>
    <n v="1.243012031145634E-3"/>
    <s v="FLOW"/>
    <s v="-"/>
    <s v="-"/>
    <s v="-"/>
    <m/>
    <m/>
    <m/>
    <m/>
    <s v="-"/>
    <m/>
    <s v="AWASARI BK"/>
    <m/>
    <m/>
    <m/>
    <n v="8990"/>
    <n v="14189.4"/>
    <n v="27"/>
    <s v="-"/>
    <s v="FLOW"/>
    <m/>
    <m/>
    <m/>
    <m/>
    <s v="REGULAR"/>
    <s v="MH14LF6590"/>
    <s v="DESTINI 125 XTEC"/>
    <d v="2023-10-14T00:00:00"/>
    <n v="36"/>
    <s v="02.08.26"/>
    <s v="-"/>
    <m/>
    <m/>
    <m/>
    <m/>
    <m/>
    <m/>
    <m/>
    <m/>
    <m/>
    <m/>
    <n v="1"/>
    <m/>
    <m/>
    <m/>
    <m/>
    <m/>
    <m/>
    <m/>
    <m/>
    <m/>
    <m/>
    <m/>
    <m/>
    <m/>
    <m/>
    <m/>
    <m/>
    <m/>
    <m/>
    <m/>
    <m/>
    <m/>
    <m/>
    <m/>
    <m/>
    <m/>
    <m/>
    <m/>
    <m/>
    <m/>
    <m/>
    <m/>
    <m/>
    <m/>
    <m/>
    <m/>
    <m/>
    <m/>
    <m/>
    <m/>
    <m/>
    <m/>
    <m/>
    <m/>
    <m/>
    <m/>
    <m/>
    <m/>
    <m/>
    <m/>
    <m/>
    <m/>
    <m/>
    <m/>
    <m/>
    <m/>
    <m/>
    <m/>
    <m/>
    <m/>
    <m/>
    <m/>
    <m/>
    <m/>
    <m/>
    <m/>
    <m/>
    <m/>
    <m/>
    <m/>
    <m/>
    <m/>
    <m/>
    <m/>
    <m/>
    <m/>
    <m/>
    <m/>
    <m/>
    <m/>
    <m/>
    <m/>
    <m/>
    <m/>
    <n v="1"/>
    <n v="1"/>
    <s v="DUWT0029"/>
    <s v="G2BLIhbJKIc"/>
    <s v="Allocated"/>
    <m/>
    <m/>
    <m/>
    <m/>
    <m/>
    <m/>
    <m/>
    <m/>
    <n v="3601"/>
    <n v="7188"/>
    <s v="Allocated"/>
  </r>
  <r>
    <n v="460370800"/>
    <s v="SANTOSH PUNJAJI NAIKWADE"/>
    <m/>
    <m/>
    <m/>
    <m/>
    <m/>
    <m/>
    <n v="2950"/>
    <n v="2950"/>
    <n v="2992"/>
    <n v="5900"/>
    <x v="1"/>
    <x v="0"/>
    <s v="UNPAID"/>
    <s v="AMIT GADE"/>
    <n v="14145"/>
    <n v="42"/>
    <n v="0"/>
    <n v="4546.57"/>
    <s v="-"/>
    <n v="3.1635068053304717E-2"/>
    <n v="1.2391225267139551E-3"/>
    <s v="FLOW"/>
    <s v="-"/>
    <s v="-"/>
    <s v="-"/>
    <m/>
    <m/>
    <m/>
    <m/>
    <s v="-"/>
    <m/>
    <s v="CHIMBALI"/>
    <m/>
    <m/>
    <m/>
    <n v="7538.57"/>
    <n v="14145"/>
    <n v="27"/>
    <s v="-"/>
    <s v="FLOW"/>
    <m/>
    <m/>
    <m/>
    <m/>
    <s v="REGULAR"/>
    <s v="MH38AF7686"/>
    <s v="SPLENDOR PLUS XTEC"/>
    <d v="2023-10-29T00:00:00"/>
    <n v="36"/>
    <s v="02.08.26"/>
    <s v="-"/>
    <m/>
    <m/>
    <m/>
    <m/>
    <m/>
    <m/>
    <m/>
    <m/>
    <m/>
    <m/>
    <n v="1"/>
    <m/>
    <m/>
    <m/>
    <m/>
    <m/>
    <m/>
    <m/>
    <m/>
    <m/>
    <m/>
    <m/>
    <m/>
    <m/>
    <m/>
    <m/>
    <m/>
    <m/>
    <m/>
    <m/>
    <m/>
    <m/>
    <m/>
    <m/>
    <m/>
    <m/>
    <m/>
    <m/>
    <m/>
    <m/>
    <m/>
    <m/>
    <m/>
    <m/>
    <m/>
    <m/>
    <m/>
    <m/>
    <m/>
    <m/>
    <m/>
    <m/>
    <m/>
    <m/>
    <m/>
    <m/>
    <m/>
    <m/>
    <m/>
    <m/>
    <m/>
    <m/>
    <m/>
    <m/>
    <m/>
    <m/>
    <m/>
    <m/>
    <m/>
    <m/>
    <m/>
    <m/>
    <m/>
    <m/>
    <m/>
    <m/>
    <m/>
    <m/>
    <m/>
    <m/>
    <m/>
    <m/>
    <m/>
    <m/>
    <m/>
    <m/>
    <m/>
    <m/>
    <m/>
    <m/>
    <m/>
    <m/>
    <m/>
    <m/>
    <n v="1"/>
    <n v="1"/>
    <s v="DUWT0017"/>
    <s v="kotlUsLYB5c"/>
    <s v="Allocated"/>
    <m/>
    <m/>
    <m/>
    <m/>
    <m/>
    <m/>
    <m/>
    <m/>
    <n v="2992"/>
    <n v="5900"/>
    <s v="Allocated"/>
  </r>
  <r>
    <n v="462695298"/>
    <s v="PRADIP SHANKAR KAD"/>
    <m/>
    <m/>
    <m/>
    <m/>
    <m/>
    <m/>
    <n v="4905"/>
    <n v="14361"/>
    <n v="-4130"/>
    <n v="19266"/>
    <x v="4"/>
    <x v="0"/>
    <s v="UNPAID"/>
    <s v="AMIT GADE"/>
    <n v="14102"/>
    <n v="1129"/>
    <n v="0"/>
    <n v="2250"/>
    <s v="-"/>
    <n v="0.3556123558019888"/>
    <n v="7.508076812832787E-3"/>
    <s v="FLOW"/>
    <s v="-"/>
    <s v="-"/>
    <s v="-"/>
    <m/>
    <m/>
    <m/>
    <m/>
    <s v="-"/>
    <m/>
    <s v="KHADACHIWADI"/>
    <m/>
    <m/>
    <m/>
    <n v="17740"/>
    <n v="14102"/>
    <n v="149"/>
    <s v="-"/>
    <s v="FLOW"/>
    <m/>
    <m/>
    <m/>
    <m/>
    <s v="NPA"/>
    <s v="MH14LN5782"/>
    <s v="HONDA ACTIVA 6G H SMART"/>
    <d v="2024-04-25T00:00:00"/>
    <n v="24"/>
    <s v="03.08.26"/>
    <s v="-"/>
    <m/>
    <m/>
    <m/>
    <m/>
    <m/>
    <m/>
    <m/>
    <m/>
    <m/>
    <m/>
    <n v="1"/>
    <m/>
    <m/>
    <m/>
    <m/>
    <m/>
    <m/>
    <m/>
    <m/>
    <m/>
    <m/>
    <m/>
    <m/>
    <m/>
    <m/>
    <m/>
    <m/>
    <m/>
    <m/>
    <m/>
    <m/>
    <m/>
    <m/>
    <m/>
    <m/>
    <m/>
    <m/>
    <m/>
    <m/>
    <m/>
    <m/>
    <m/>
    <m/>
    <m/>
    <m/>
    <m/>
    <m/>
    <m/>
    <m/>
    <m/>
    <m/>
    <m/>
    <m/>
    <m/>
    <m/>
    <m/>
    <m/>
    <m/>
    <m/>
    <m/>
    <m/>
    <m/>
    <m/>
    <m/>
    <m/>
    <m/>
    <m/>
    <m/>
    <m/>
    <m/>
    <m/>
    <m/>
    <m/>
    <m/>
    <m/>
    <m/>
    <m/>
    <m/>
    <m/>
    <m/>
    <m/>
    <m/>
    <m/>
    <m/>
    <m/>
    <m/>
    <m/>
    <m/>
    <m/>
    <m/>
    <m/>
    <m/>
    <m/>
    <m/>
    <n v="1"/>
    <n v="1"/>
    <s v="DUWT0017"/>
    <e v="#N/A"/>
    <e v="#N/A"/>
    <m/>
    <m/>
    <m/>
    <m/>
    <m/>
    <m/>
    <m/>
    <m/>
    <n v="-4130"/>
    <n v="19266"/>
    <e v="#N/A"/>
  </r>
  <r>
    <n v="460591015"/>
    <s v="RANGNATH BABAN BICHARE"/>
    <m/>
    <m/>
    <m/>
    <m/>
    <m/>
    <m/>
    <n v="2951"/>
    <n v="2726"/>
    <n v="2764"/>
    <n v="5677"/>
    <x v="1"/>
    <x v="0"/>
    <s v="UNPAID"/>
    <s v="HARIDAS DIVATE"/>
    <n v="14089.44"/>
    <n v="38"/>
    <n v="0"/>
    <n v="450"/>
    <s v="-"/>
    <n v="2.6201783547631155E-2"/>
    <n v="1.2342553900872865E-3"/>
    <s v="FLOW"/>
    <s v="-"/>
    <s v="-"/>
    <s v="-"/>
    <m/>
    <m/>
    <m/>
    <m/>
    <s v="-"/>
    <m/>
    <s v="JUNNAR"/>
    <m/>
    <m/>
    <m/>
    <n v="3214"/>
    <n v="14089.44"/>
    <n v="27"/>
    <s v="-"/>
    <s v="FLOW"/>
    <m/>
    <m/>
    <m/>
    <m/>
    <s v="REGULAR"/>
    <s v="MH14LF6602"/>
    <s v="SPLENDOR PLUS BS6 DRK CAST FI"/>
    <d v="2023-11-10T00:00:00"/>
    <n v="36"/>
    <s v="02.08.26"/>
    <s v="-"/>
    <m/>
    <m/>
    <m/>
    <m/>
    <m/>
    <m/>
    <m/>
    <n v="1"/>
    <m/>
    <m/>
    <m/>
    <m/>
    <m/>
    <m/>
    <m/>
    <m/>
    <m/>
    <m/>
    <m/>
    <m/>
    <m/>
    <m/>
    <m/>
    <m/>
    <m/>
    <m/>
    <m/>
    <m/>
    <m/>
    <m/>
    <m/>
    <m/>
    <m/>
    <m/>
    <m/>
    <m/>
    <m/>
    <m/>
    <m/>
    <m/>
    <m/>
    <m/>
    <m/>
    <m/>
    <m/>
    <m/>
    <m/>
    <m/>
    <m/>
    <m/>
    <m/>
    <m/>
    <m/>
    <m/>
    <m/>
    <m/>
    <m/>
    <m/>
    <m/>
    <m/>
    <m/>
    <m/>
    <m/>
    <m/>
    <m/>
    <m/>
    <m/>
    <m/>
    <m/>
    <m/>
    <m/>
    <m/>
    <m/>
    <m/>
    <m/>
    <m/>
    <m/>
    <m/>
    <m/>
    <m/>
    <m/>
    <m/>
    <m/>
    <m/>
    <m/>
    <m/>
    <m/>
    <m/>
    <m/>
    <m/>
    <m/>
    <m/>
    <m/>
    <m/>
    <n v="1"/>
    <n v="1"/>
    <s v="ZBHT0021"/>
    <s v="GPTltnfX3c"/>
    <s v="Allocated"/>
    <m/>
    <m/>
    <m/>
    <m/>
    <m/>
    <m/>
    <m/>
    <m/>
    <n v="2764"/>
    <n v="5677"/>
    <s v="Allocated"/>
  </r>
  <r>
    <n v="142456496"/>
    <s v="DIPAK DILIP THOKAL"/>
    <m/>
    <m/>
    <m/>
    <m/>
    <m/>
    <m/>
    <n v="3125"/>
    <n v="14415"/>
    <n v="-439"/>
    <n v="17540"/>
    <x v="5"/>
    <x v="0"/>
    <s v="UNPAID"/>
    <s v="SACHIN KHAPRE"/>
    <n v="13966.14"/>
    <n v="771"/>
    <n v="0"/>
    <n v="0"/>
    <s v="-"/>
    <n v="0.1300257144080752"/>
    <n v="6.4003061557546771E-3"/>
    <s v="FLOW"/>
    <s v="-"/>
    <s v="-"/>
    <s v="-"/>
    <m/>
    <m/>
    <m/>
    <m/>
    <s v="-"/>
    <m/>
    <s v="PIMPARI"/>
    <m/>
    <m/>
    <m/>
    <n v="15186"/>
    <n v="13966.14"/>
    <n v="176"/>
    <s v="-"/>
    <s v="FLOW"/>
    <m/>
    <m/>
    <m/>
    <m/>
    <s v="NPA"/>
    <s v="MH14KX2154"/>
    <s v="HONDA ACTIVA 6G DLX BS VI"/>
    <d v="2023-06-15T00:00:00"/>
    <n v="36"/>
    <s v="02.08.26"/>
    <s v="-"/>
    <m/>
    <m/>
    <m/>
    <m/>
    <m/>
    <m/>
    <m/>
    <m/>
    <m/>
    <m/>
    <m/>
    <m/>
    <m/>
    <n v="1"/>
    <m/>
    <m/>
    <m/>
    <m/>
    <m/>
    <m/>
    <m/>
    <m/>
    <m/>
    <m/>
    <m/>
    <m/>
    <m/>
    <m/>
    <m/>
    <m/>
    <m/>
    <m/>
    <m/>
    <m/>
    <m/>
    <m/>
    <m/>
    <m/>
    <m/>
    <m/>
    <m/>
    <m/>
    <m/>
    <m/>
    <m/>
    <m/>
    <m/>
    <m/>
    <m/>
    <m/>
    <m/>
    <m/>
    <m/>
    <m/>
    <m/>
    <m/>
    <m/>
    <m/>
    <m/>
    <m/>
    <m/>
    <m/>
    <m/>
    <m/>
    <m/>
    <m/>
    <m/>
    <m/>
    <m/>
    <m/>
    <m/>
    <m/>
    <m/>
    <m/>
    <m/>
    <m/>
    <m/>
    <m/>
    <m/>
    <m/>
    <m/>
    <m/>
    <m/>
    <m/>
    <m/>
    <m/>
    <m/>
    <m/>
    <m/>
    <m/>
    <m/>
    <m/>
    <m/>
    <m/>
    <n v="1"/>
    <n v="1"/>
    <s v="ZBHT0015"/>
    <s v="kodNpPjXsz"/>
    <s v="Allocated"/>
    <m/>
    <m/>
    <m/>
    <m/>
    <m/>
    <m/>
    <m/>
    <m/>
    <n v="-439"/>
    <n v="17540"/>
    <s v="Allocated"/>
  </r>
  <r>
    <n v="458063666"/>
    <s v="OMKAR ANIL WAINGANKAR"/>
    <m/>
    <m/>
    <m/>
    <m/>
    <m/>
    <m/>
    <n v="6040"/>
    <n v="14063"/>
    <n v="-9142"/>
    <n v="20103"/>
    <x v="4"/>
    <x v="0"/>
    <s v="UNPAID"/>
    <s v="UDAY SOHANE"/>
    <n v="13817.2"/>
    <n v="955"/>
    <n v="0"/>
    <n v="0"/>
    <s v="-"/>
    <n v="0.63838683640170713"/>
    <n v="7.3564458189103099E-3"/>
    <s v="FLOW"/>
    <s v="-"/>
    <s v="-"/>
    <s v="-"/>
    <m/>
    <m/>
    <m/>
    <m/>
    <s v="-"/>
    <m/>
    <s v="BHOSARI"/>
    <m/>
    <m/>
    <m/>
    <n v="15018"/>
    <n v="13817.2"/>
    <n v="149"/>
    <s v="-"/>
    <s v="FLOW"/>
    <m/>
    <m/>
    <m/>
    <m/>
    <s v="NPA"/>
    <s v="MH14KV2267"/>
    <s v="RE BULLET X 350 ES EFI JET BLACK"/>
    <d v="2023-05-11T00:00:00"/>
    <n v="36"/>
    <s v="02.08.26"/>
    <s v="-"/>
    <m/>
    <m/>
    <m/>
    <m/>
    <m/>
    <m/>
    <m/>
    <n v="1"/>
    <m/>
    <m/>
    <m/>
    <m/>
    <m/>
    <m/>
    <m/>
    <m/>
    <m/>
    <m/>
    <m/>
    <m/>
    <m/>
    <m/>
    <m/>
    <m/>
    <m/>
    <m/>
    <m/>
    <m/>
    <m/>
    <m/>
    <m/>
    <m/>
    <m/>
    <m/>
    <m/>
    <m/>
    <m/>
    <m/>
    <m/>
    <m/>
    <m/>
    <m/>
    <m/>
    <m/>
    <m/>
    <m/>
    <m/>
    <m/>
    <m/>
    <m/>
    <m/>
    <m/>
    <m/>
    <m/>
    <m/>
    <m/>
    <m/>
    <m/>
    <m/>
    <m/>
    <m/>
    <m/>
    <m/>
    <m/>
    <m/>
    <m/>
    <m/>
    <m/>
    <m/>
    <m/>
    <m/>
    <m/>
    <m/>
    <m/>
    <m/>
    <m/>
    <m/>
    <m/>
    <m/>
    <m/>
    <m/>
    <m/>
    <m/>
    <m/>
    <m/>
    <m/>
    <m/>
    <m/>
    <m/>
    <m/>
    <m/>
    <m/>
    <m/>
    <m/>
    <n v="1"/>
    <n v="1"/>
    <s v="DUWT0025"/>
    <s v="GP7vfEKb_OI7"/>
    <s v="Allocated"/>
    <m/>
    <m/>
    <m/>
    <m/>
    <m/>
    <m/>
    <m/>
    <m/>
    <n v="-9142"/>
    <n v="20103"/>
    <s v="Allocated"/>
  </r>
  <r>
    <n v="461099948"/>
    <s v="DILIP SHIVAJI GIRHE"/>
    <m/>
    <m/>
    <m/>
    <m/>
    <m/>
    <m/>
    <n v="2409"/>
    <n v="2213"/>
    <n v="2270"/>
    <n v="4622"/>
    <x v="1"/>
    <x v="0"/>
    <s v="UNPAID"/>
    <s v="AMOL DHUMAL"/>
    <n v="13633.87"/>
    <n v="57"/>
    <n v="0"/>
    <n v="7199"/>
    <s v="-"/>
    <n v="1.0581255546936957E-2"/>
    <n v="1.1943467969805295E-3"/>
    <s v="FLOW"/>
    <s v="-"/>
    <s v="-"/>
    <s v="-"/>
    <m/>
    <m/>
    <m/>
    <m/>
    <s v="-"/>
    <m/>
    <s v="ANDHAL GAON"/>
    <m/>
    <m/>
    <m/>
    <n v="9469"/>
    <n v="13633.87"/>
    <n v="27"/>
    <s v="-"/>
    <s v="FLOW"/>
    <m/>
    <m/>
    <m/>
    <m/>
    <s v="NPA"/>
    <m/>
    <s v="PLEASURE PLUS XTEC DRUM CAST"/>
    <d v="2023-12-12T00:00:00"/>
    <n v="36"/>
    <s v="02.08.26"/>
    <s v="-"/>
    <m/>
    <m/>
    <m/>
    <m/>
    <m/>
    <m/>
    <m/>
    <m/>
    <m/>
    <m/>
    <m/>
    <m/>
    <m/>
    <m/>
    <m/>
    <m/>
    <m/>
    <m/>
    <m/>
    <m/>
    <m/>
    <m/>
    <m/>
    <m/>
    <m/>
    <m/>
    <m/>
    <m/>
    <m/>
    <m/>
    <m/>
    <m/>
    <m/>
    <m/>
    <m/>
    <m/>
    <m/>
    <m/>
    <m/>
    <m/>
    <m/>
    <m/>
    <m/>
    <m/>
    <m/>
    <m/>
    <m/>
    <m/>
    <m/>
    <m/>
    <m/>
    <m/>
    <m/>
    <m/>
    <m/>
    <m/>
    <m/>
    <m/>
    <m/>
    <m/>
    <m/>
    <m/>
    <m/>
    <m/>
    <m/>
    <m/>
    <m/>
    <m/>
    <m/>
    <m/>
    <m/>
    <m/>
    <m/>
    <m/>
    <m/>
    <m/>
    <m/>
    <m/>
    <m/>
    <m/>
    <m/>
    <m/>
    <m/>
    <m/>
    <m/>
    <m/>
    <m/>
    <m/>
    <m/>
    <m/>
    <m/>
    <m/>
    <m/>
    <m/>
    <n v="0"/>
    <s v=""/>
    <s v="ZBHT0024"/>
    <s v="ko9yVfWw4OM7"/>
    <s v="Allocated"/>
    <m/>
    <m/>
    <m/>
    <m/>
    <m/>
    <m/>
    <m/>
    <m/>
    <n v="2270"/>
    <n v="4622"/>
    <s v="Allocated"/>
  </r>
  <r>
    <n v="460273888"/>
    <s v="SAMIR KISAN BHUJBAL"/>
    <m/>
    <m/>
    <m/>
    <m/>
    <m/>
    <m/>
    <n v="2843"/>
    <n v="2752"/>
    <n v="2796"/>
    <n v="5595"/>
    <x v="1"/>
    <x v="0"/>
    <s v="UNPAID"/>
    <s v="HARIDAS DIVATE"/>
    <n v="13579"/>
    <n v="44"/>
    <n v="0"/>
    <n v="5062"/>
    <s v="-"/>
    <n v="2.5252530887904946E-2"/>
    <n v="1.189540105355164E-3"/>
    <s v="FLOW"/>
    <s v="-"/>
    <s v="-"/>
    <s v="-"/>
    <m/>
    <m/>
    <m/>
    <m/>
    <s v="-"/>
    <m/>
    <s v="JUNNAR"/>
    <m/>
    <m/>
    <m/>
    <n v="7858"/>
    <n v="13579"/>
    <n v="27"/>
    <s v="-"/>
    <s v="FLOW"/>
    <m/>
    <m/>
    <m/>
    <m/>
    <s v="REGULAR"/>
    <s v="MH14LC9025"/>
    <s v="SPLENDOR PLUS I3S DRS C FI OTHERS"/>
    <d v="2023-10-23T00:00:00"/>
    <n v="36"/>
    <s v="02.08.26"/>
    <s v="-"/>
    <m/>
    <m/>
    <m/>
    <m/>
    <m/>
    <m/>
    <m/>
    <m/>
    <m/>
    <m/>
    <n v="1"/>
    <m/>
    <m/>
    <m/>
    <m/>
    <m/>
    <m/>
    <m/>
    <m/>
    <m/>
    <m/>
    <m/>
    <m/>
    <m/>
    <m/>
    <m/>
    <m/>
    <m/>
    <m/>
    <m/>
    <m/>
    <m/>
    <m/>
    <m/>
    <m/>
    <m/>
    <m/>
    <m/>
    <m/>
    <m/>
    <m/>
    <m/>
    <m/>
    <m/>
    <m/>
    <m/>
    <m/>
    <m/>
    <m/>
    <m/>
    <m/>
    <m/>
    <m/>
    <m/>
    <m/>
    <m/>
    <m/>
    <m/>
    <m/>
    <m/>
    <m/>
    <m/>
    <m/>
    <m/>
    <m/>
    <m/>
    <m/>
    <m/>
    <m/>
    <m/>
    <m/>
    <m/>
    <m/>
    <m/>
    <m/>
    <m/>
    <m/>
    <m/>
    <m/>
    <m/>
    <m/>
    <m/>
    <m/>
    <m/>
    <m/>
    <m/>
    <m/>
    <m/>
    <m/>
    <m/>
    <m/>
    <m/>
    <m/>
    <m/>
    <n v="1"/>
    <n v="1"/>
    <s v="ZBHT0021"/>
    <s v="k6AAuj1Kt68S"/>
    <s v="Allocated"/>
    <m/>
    <m/>
    <m/>
    <m/>
    <m/>
    <m/>
    <m/>
    <m/>
    <n v="2796"/>
    <n v="5595"/>
    <s v="Allocated"/>
  </r>
  <r>
    <n v="460112492"/>
    <s v="AXYE MANOHR BHOIR"/>
    <m/>
    <m/>
    <m/>
    <m/>
    <m/>
    <m/>
    <n v="3292"/>
    <n v="4149"/>
    <n v="985"/>
    <n v="7441"/>
    <x v="0"/>
    <x v="0"/>
    <s v="UNPAID"/>
    <s v="DATTATRAY BACCHE"/>
    <n v="13571.99"/>
    <n v="128"/>
    <n v="0"/>
    <n v="7200"/>
    <s v="-"/>
    <n v="3.9529841528092219E-2"/>
    <n v="3.6390726282585413E-3"/>
    <s v="FLOW"/>
    <s v="-"/>
    <s v="-"/>
    <s v="-"/>
    <m/>
    <m/>
    <m/>
    <m/>
    <s v="-"/>
    <m/>
    <s v="AMBOLI "/>
    <m/>
    <m/>
    <m/>
    <n v="11477"/>
    <n v="13571.99"/>
    <n v="57"/>
    <s v="-"/>
    <s v="FLOW"/>
    <m/>
    <m/>
    <m/>
    <m/>
    <s v="NPA"/>
    <s v="MH14LC6073"/>
    <s v="HF DELUXE BS6 I3S DRUM SELF CAST"/>
    <d v="2023-10-13T00:00:00"/>
    <n v="36"/>
    <s v="02.08.26"/>
    <s v="-"/>
    <m/>
    <m/>
    <m/>
    <m/>
    <m/>
    <m/>
    <m/>
    <m/>
    <m/>
    <m/>
    <m/>
    <m/>
    <m/>
    <m/>
    <m/>
    <m/>
    <m/>
    <m/>
    <m/>
    <m/>
    <m/>
    <m/>
    <m/>
    <m/>
    <m/>
    <m/>
    <m/>
    <m/>
    <m/>
    <m/>
    <m/>
    <m/>
    <m/>
    <m/>
    <m/>
    <m/>
    <m/>
    <m/>
    <m/>
    <m/>
    <m/>
    <m/>
    <m/>
    <m/>
    <m/>
    <m/>
    <m/>
    <m/>
    <m/>
    <m/>
    <m/>
    <m/>
    <m/>
    <m/>
    <m/>
    <m/>
    <m/>
    <m/>
    <m/>
    <m/>
    <m/>
    <m/>
    <m/>
    <m/>
    <m/>
    <m/>
    <m/>
    <m/>
    <m/>
    <m/>
    <m/>
    <m/>
    <m/>
    <m/>
    <m/>
    <m/>
    <m/>
    <m/>
    <m/>
    <m/>
    <m/>
    <m/>
    <m/>
    <m/>
    <m/>
    <m/>
    <m/>
    <m/>
    <m/>
    <m/>
    <m/>
    <m/>
    <m/>
    <m/>
    <n v="0"/>
    <s v=""/>
    <s v="ZBHT0016"/>
    <s v="A6BLyHr0GWm"/>
    <s v="Allocated"/>
    <m/>
    <m/>
    <m/>
    <m/>
    <m/>
    <m/>
    <m/>
    <m/>
    <n v="985"/>
    <n v="7441"/>
    <s v="Allocated"/>
  </r>
  <r>
    <n v="465543510"/>
    <s v="ANIKET SHIVAJI KHANDALE"/>
    <m/>
    <m/>
    <m/>
    <m/>
    <m/>
    <m/>
    <n v="4599"/>
    <n v="9198"/>
    <n v="4673"/>
    <n v="13797"/>
    <x v="0"/>
    <x v="0"/>
    <s v="UNPAID"/>
    <s v="SWAPNIL JADHAV"/>
    <n v="13366"/>
    <n v="74"/>
    <n v="0"/>
    <n v="900"/>
    <s v="-"/>
    <n v="0.13030719585075995"/>
    <n v="3.5838403026603807E-3"/>
    <s v="FLOW"/>
    <s v="-"/>
    <s v="-"/>
    <s v="-"/>
    <m/>
    <m/>
    <m/>
    <m/>
    <s v="-"/>
    <m/>
    <s v="AMBEGAON BK"/>
    <m/>
    <m/>
    <m/>
    <n v="10172"/>
    <n v="13366"/>
    <n v="56"/>
    <s v="-"/>
    <s v="FLOW"/>
    <m/>
    <m/>
    <m/>
    <m/>
    <s v="REGULAR"/>
    <s v="MH12UV0427"/>
    <s v="RE BULLET 350 EFI BLACK"/>
    <d v="2025-02-20T00:00:00"/>
    <n v="18"/>
    <s v="02.08.26"/>
    <s v="-"/>
    <m/>
    <m/>
    <m/>
    <m/>
    <m/>
    <m/>
    <m/>
    <m/>
    <m/>
    <m/>
    <m/>
    <m/>
    <m/>
    <m/>
    <m/>
    <m/>
    <m/>
    <m/>
    <m/>
    <m/>
    <m/>
    <m/>
    <m/>
    <m/>
    <m/>
    <m/>
    <m/>
    <m/>
    <m/>
    <m/>
    <m/>
    <m/>
    <m/>
    <m/>
    <m/>
    <m/>
    <m/>
    <m/>
    <m/>
    <m/>
    <m/>
    <m/>
    <m/>
    <m/>
    <m/>
    <m/>
    <m/>
    <m/>
    <m/>
    <m/>
    <m/>
    <m/>
    <m/>
    <m/>
    <m/>
    <m/>
    <m/>
    <m/>
    <m/>
    <m/>
    <m/>
    <m/>
    <m/>
    <m/>
    <m/>
    <m/>
    <m/>
    <m/>
    <m/>
    <m/>
    <m/>
    <m/>
    <m/>
    <m/>
    <m/>
    <m/>
    <m/>
    <m/>
    <m/>
    <m/>
    <m/>
    <m/>
    <m/>
    <m/>
    <m/>
    <m/>
    <m/>
    <m/>
    <m/>
    <m/>
    <m/>
    <m/>
    <m/>
    <m/>
    <n v="0"/>
    <s v=""/>
    <s v="DUWT0031"/>
    <s v="GPvjllhYstS"/>
    <s v="Allocated"/>
    <m/>
    <m/>
    <m/>
    <m/>
    <m/>
    <m/>
    <m/>
    <m/>
    <n v="4673"/>
    <n v="13797"/>
    <s v="Allocated"/>
  </r>
  <r>
    <n v="129678051"/>
    <s v="PRATIK DINESH SHARMA"/>
    <m/>
    <m/>
    <m/>
    <m/>
    <m/>
    <m/>
    <n v="6682"/>
    <n v="13175"/>
    <n v="-6404"/>
    <n v="19857"/>
    <x v="3"/>
    <x v="0"/>
    <s v="UNPAID"/>
    <s v="SUNNY SHINDE"/>
    <n v="13101.15"/>
    <n v="467"/>
    <n v="0"/>
    <n v="5400"/>
    <s v="-"/>
    <n v="0.20280075769619366"/>
    <n v="5.0184922676668178E-3"/>
    <s v="FLOW"/>
    <s v="-"/>
    <s v="-"/>
    <s v="-"/>
    <m/>
    <m/>
    <m/>
    <m/>
    <s v="-"/>
    <m/>
    <s v="BALEWADI"/>
    <m/>
    <m/>
    <m/>
    <n v="19042"/>
    <n v="13101.15"/>
    <n v="118"/>
    <s v="-"/>
    <s v="FLOW"/>
    <m/>
    <m/>
    <m/>
    <m/>
    <s v="NPA"/>
    <s v="MH30BQ2920"/>
    <s v="TVS APACHE RR 310 BSVI"/>
    <d v="2022-05-01T00:00:00"/>
    <n v="48"/>
    <s v="02.08.26"/>
    <s v="-"/>
    <m/>
    <m/>
    <m/>
    <m/>
    <m/>
    <m/>
    <m/>
    <m/>
    <m/>
    <m/>
    <m/>
    <m/>
    <m/>
    <m/>
    <m/>
    <m/>
    <m/>
    <m/>
    <m/>
    <m/>
    <m/>
    <m/>
    <m/>
    <m/>
    <m/>
    <m/>
    <m/>
    <m/>
    <m/>
    <m/>
    <m/>
    <m/>
    <m/>
    <m/>
    <m/>
    <m/>
    <m/>
    <m/>
    <m/>
    <m/>
    <m/>
    <m/>
    <m/>
    <m/>
    <m/>
    <m/>
    <m/>
    <m/>
    <m/>
    <m/>
    <m/>
    <m/>
    <m/>
    <m/>
    <m/>
    <m/>
    <m/>
    <m/>
    <m/>
    <m/>
    <m/>
    <m/>
    <m/>
    <m/>
    <m/>
    <m/>
    <m/>
    <m/>
    <m/>
    <m/>
    <m/>
    <m/>
    <m/>
    <m/>
    <m/>
    <m/>
    <m/>
    <m/>
    <m/>
    <m/>
    <m/>
    <m/>
    <m/>
    <m/>
    <m/>
    <m/>
    <m/>
    <m/>
    <m/>
    <m/>
    <m/>
    <m/>
    <m/>
    <m/>
    <n v="0"/>
    <s v=""/>
    <s v="DUWT0023"/>
    <s v="GoFvS1HilOIm"/>
    <s v="Allocated"/>
    <m/>
    <m/>
    <m/>
    <m/>
    <m/>
    <m/>
    <m/>
    <m/>
    <n v="-6404"/>
    <n v="19857"/>
    <s v="Allocated"/>
  </r>
  <r>
    <n v="466625956"/>
    <s v="ANANDI AKSHAY SOMWANSHI"/>
    <m/>
    <m/>
    <m/>
    <m/>
    <m/>
    <m/>
    <n v="3329"/>
    <n v="9981"/>
    <n v="3644"/>
    <n v="13310"/>
    <x v="2"/>
    <x v="0"/>
    <s v="UNPAID"/>
    <s v="SWAPNIL JADHAV"/>
    <n v="12689"/>
    <n v="321"/>
    <n v="0"/>
    <n v="1800"/>
    <s v="-"/>
    <n v="5.5197358287231497E-2"/>
    <n v="3.5980096306374738E-3"/>
    <s v="FLOW"/>
    <s v="-"/>
    <s v="-"/>
    <s v="-"/>
    <m/>
    <m/>
    <m/>
    <m/>
    <s v="-"/>
    <m/>
    <s v="SINHAGAD ROAD"/>
    <m/>
    <m/>
    <m/>
    <n v="12102"/>
    <n v="12689"/>
    <n v="87"/>
    <s v="-"/>
    <s v="FLOW"/>
    <m/>
    <m/>
    <m/>
    <m/>
    <s v="NPA"/>
    <s v="MH24BY1126"/>
    <s v="ACCESS SPL ED DISC CBS BT BSVI"/>
    <d v="2025-08-02T00:00:00"/>
    <n v="12"/>
    <s v="02.08.26"/>
    <s v="-"/>
    <m/>
    <m/>
    <m/>
    <m/>
    <m/>
    <m/>
    <m/>
    <m/>
    <m/>
    <m/>
    <m/>
    <m/>
    <m/>
    <n v="1"/>
    <m/>
    <m/>
    <m/>
    <m/>
    <m/>
    <m/>
    <m/>
    <m/>
    <m/>
    <m/>
    <m/>
    <m/>
    <m/>
    <m/>
    <m/>
    <m/>
    <m/>
    <m/>
    <m/>
    <m/>
    <m/>
    <m/>
    <m/>
    <m/>
    <m/>
    <m/>
    <m/>
    <m/>
    <m/>
    <m/>
    <m/>
    <m/>
    <m/>
    <m/>
    <m/>
    <m/>
    <m/>
    <m/>
    <m/>
    <m/>
    <m/>
    <m/>
    <m/>
    <m/>
    <m/>
    <m/>
    <m/>
    <m/>
    <m/>
    <m/>
    <m/>
    <m/>
    <m/>
    <m/>
    <m/>
    <m/>
    <m/>
    <m/>
    <m/>
    <m/>
    <m/>
    <m/>
    <m/>
    <m/>
    <m/>
    <m/>
    <m/>
    <m/>
    <m/>
    <m/>
    <m/>
    <m/>
    <m/>
    <m/>
    <m/>
    <m/>
    <m/>
    <m/>
    <m/>
    <m/>
    <n v="1"/>
    <n v="1"/>
    <s v="DUWT0031"/>
    <s v="GPwqNy9u2S"/>
    <s v="Allocated"/>
    <m/>
    <m/>
    <m/>
    <m/>
    <m/>
    <m/>
    <m/>
    <m/>
    <n v="3644"/>
    <n v="13310"/>
    <s v="Allocated"/>
  </r>
  <r>
    <n v="459748188"/>
    <s v="MUKESH ANANT GURAV"/>
    <m/>
    <m/>
    <m/>
    <m/>
    <m/>
    <m/>
    <n v="3283"/>
    <n v="6571"/>
    <n v="266"/>
    <n v="9854"/>
    <x v="2"/>
    <x v="0"/>
    <s v="UNPAID"/>
    <s v="SACHIN INGALE"/>
    <n v="12619.83"/>
    <n v="261"/>
    <n v="0"/>
    <n v="2250"/>
    <s v="-"/>
    <n v="8.3535622001911156E-2"/>
    <n v="3.5783962390265357E-3"/>
    <s v="FLOW"/>
    <s v="-"/>
    <s v="-"/>
    <s v="-"/>
    <m/>
    <m/>
    <m/>
    <m/>
    <s v="-"/>
    <m/>
    <s v="MAVAL"/>
    <m/>
    <m/>
    <m/>
    <n v="9082"/>
    <n v="12619.83"/>
    <n v="88"/>
    <s v="-"/>
    <s v="FLOW"/>
    <m/>
    <m/>
    <m/>
    <m/>
    <s v="NPA"/>
    <s v="MH14KZ7290"/>
    <s v="HONDA ACTIVA DLX"/>
    <d v="2023-09-13T00:00:00"/>
    <n v="36"/>
    <s v="02.08.26"/>
    <s v="-"/>
    <m/>
    <m/>
    <m/>
    <m/>
    <m/>
    <m/>
    <m/>
    <m/>
    <m/>
    <m/>
    <m/>
    <m/>
    <m/>
    <m/>
    <m/>
    <m/>
    <m/>
    <m/>
    <m/>
    <m/>
    <m/>
    <m/>
    <m/>
    <m/>
    <m/>
    <m/>
    <m/>
    <m/>
    <m/>
    <m/>
    <m/>
    <m/>
    <m/>
    <m/>
    <m/>
    <m/>
    <m/>
    <m/>
    <m/>
    <m/>
    <m/>
    <m/>
    <m/>
    <m/>
    <m/>
    <m/>
    <m/>
    <m/>
    <m/>
    <m/>
    <m/>
    <m/>
    <m/>
    <m/>
    <m/>
    <m/>
    <m/>
    <m/>
    <m/>
    <m/>
    <m/>
    <m/>
    <m/>
    <m/>
    <m/>
    <m/>
    <m/>
    <m/>
    <m/>
    <m/>
    <m/>
    <m/>
    <m/>
    <m/>
    <m/>
    <m/>
    <m/>
    <m/>
    <m/>
    <m/>
    <m/>
    <m/>
    <m/>
    <m/>
    <m/>
    <m/>
    <m/>
    <m/>
    <m/>
    <m/>
    <m/>
    <m/>
    <m/>
    <m/>
    <n v="0"/>
    <s v=""/>
    <s v="ZBHT0013"/>
    <s v="k2y8joGYb7"/>
    <s v="Allocated"/>
    <m/>
    <m/>
    <m/>
    <m/>
    <m/>
    <m/>
    <m/>
    <m/>
    <n v="266"/>
    <n v="9854"/>
    <s v="Allocated"/>
  </r>
  <r>
    <n v="459133250"/>
    <s v="NIHAL RAMDAS BHISE"/>
    <s v="COLLECT"/>
    <s v="04.08.26"/>
    <n v="3500"/>
    <m/>
    <m/>
    <m/>
    <n v="3259"/>
    <n v="9730"/>
    <n v="3400"/>
    <n v="9489"/>
    <x v="2"/>
    <x v="1"/>
    <s v="PAID"/>
    <s v="SUNNY SHINDE"/>
    <n v="12469"/>
    <n v="188"/>
    <n v="0"/>
    <n v="7170"/>
    <s v="-"/>
    <n v="4.0210028630740011E-2"/>
    <n v="3.53562787330906E-3"/>
    <s v="STABLE"/>
    <s v="PAID"/>
    <s v="-"/>
    <s v="-"/>
    <m/>
    <m/>
    <m/>
    <m/>
    <s v="-"/>
    <m/>
    <s v="KHADAKI"/>
    <m/>
    <m/>
    <m/>
    <n v="17088"/>
    <n v="12469"/>
    <n v="88"/>
    <s v="-"/>
    <s v="FLOW"/>
    <m/>
    <m/>
    <m/>
    <m/>
    <s v="REGULAR"/>
    <s v="MH12VY2655"/>
    <s v="HONDA ACTIVA 125 DRUM BSVI"/>
    <d v="2023-07-26T00:00:00"/>
    <n v="36"/>
    <s v="02.08.26"/>
    <s v="-"/>
    <m/>
    <n v="1"/>
    <m/>
    <m/>
    <m/>
    <m/>
    <m/>
    <m/>
    <m/>
    <m/>
    <n v="1"/>
    <m/>
    <m/>
    <m/>
    <m/>
    <m/>
    <m/>
    <m/>
    <m/>
    <m/>
    <m/>
    <m/>
    <m/>
    <m/>
    <m/>
    <m/>
    <m/>
    <m/>
    <m/>
    <m/>
    <m/>
    <m/>
    <m/>
    <m/>
    <m/>
    <m/>
    <m/>
    <m/>
    <m/>
    <m/>
    <m/>
    <m/>
    <m/>
    <m/>
    <m/>
    <m/>
    <m/>
    <m/>
    <m/>
    <m/>
    <m/>
    <m/>
    <m/>
    <m/>
    <m/>
    <m/>
    <m/>
    <m/>
    <m/>
    <m/>
    <m/>
    <m/>
    <m/>
    <m/>
    <m/>
    <m/>
    <m/>
    <m/>
    <m/>
    <m/>
    <m/>
    <m/>
    <m/>
    <m/>
    <m/>
    <m/>
    <m/>
    <m/>
    <m/>
    <m/>
    <m/>
    <m/>
    <m/>
    <m/>
    <m/>
    <m/>
    <m/>
    <m/>
    <m/>
    <m/>
    <m/>
    <m/>
    <m/>
    <m/>
    <n v="2"/>
    <n v="1"/>
    <s v="DUWT0023"/>
    <s v="GPRUjlwBNz"/>
    <s v="Allocated"/>
    <m/>
    <m/>
    <m/>
    <m/>
    <m/>
    <m/>
    <m/>
    <m/>
    <n v="3400"/>
    <n v="12989"/>
    <s v="Allocated"/>
  </r>
  <r>
    <n v="459222071"/>
    <s v="SALUNKE AKASH PRAKASH"/>
    <m/>
    <m/>
    <m/>
    <m/>
    <m/>
    <m/>
    <n v="3248"/>
    <n v="9591"/>
    <n v="3434"/>
    <n v="12839"/>
    <x v="2"/>
    <x v="0"/>
    <s v="UNPAID"/>
    <s v="AMOL DHUMAL"/>
    <n v="12434"/>
    <n v="339"/>
    <n v="0"/>
    <n v="3144.75"/>
    <s v="-"/>
    <n v="2.5547735308531744E-2"/>
    <n v="3.5257035028249941E-3"/>
    <s v="FLOW"/>
    <s v="-"/>
    <s v="-"/>
    <s v="-"/>
    <m/>
    <m/>
    <m/>
    <m/>
    <s v="-"/>
    <m/>
    <s v="RANJAN GAON"/>
    <m/>
    <m/>
    <m/>
    <n v="13074.75"/>
    <n v="12434"/>
    <n v="88"/>
    <s v="-"/>
    <s v="FLOW"/>
    <m/>
    <m/>
    <m/>
    <m/>
    <s v="NPA"/>
    <s v="MH12VS8726"/>
    <s v="HONDA ACTIVA 6G H SMART"/>
    <d v="2023-08-02T00:00:00"/>
    <n v="36"/>
    <s v="02.08.26"/>
    <s v="-"/>
    <m/>
    <m/>
    <m/>
    <m/>
    <m/>
    <m/>
    <m/>
    <m/>
    <m/>
    <m/>
    <n v="1"/>
    <m/>
    <m/>
    <m/>
    <m/>
    <m/>
    <m/>
    <m/>
    <m/>
    <m/>
    <m/>
    <m/>
    <m/>
    <m/>
    <m/>
    <m/>
    <m/>
    <m/>
    <m/>
    <m/>
    <m/>
    <m/>
    <m/>
    <m/>
    <m/>
    <m/>
    <m/>
    <m/>
    <m/>
    <m/>
    <m/>
    <m/>
    <m/>
    <m/>
    <m/>
    <m/>
    <m/>
    <m/>
    <m/>
    <m/>
    <m/>
    <m/>
    <m/>
    <m/>
    <m/>
    <m/>
    <m/>
    <m/>
    <m/>
    <m/>
    <m/>
    <m/>
    <m/>
    <m/>
    <m/>
    <m/>
    <m/>
    <m/>
    <m/>
    <m/>
    <m/>
    <m/>
    <m/>
    <m/>
    <m/>
    <m/>
    <m/>
    <m/>
    <m/>
    <m/>
    <m/>
    <m/>
    <m/>
    <m/>
    <m/>
    <m/>
    <m/>
    <m/>
    <m/>
    <m/>
    <m/>
    <m/>
    <m/>
    <m/>
    <n v="1"/>
    <n v="1"/>
    <s v="ZBHT0024"/>
    <s v="GPNqkUsJqz"/>
    <s v="Allocated"/>
    <m/>
    <m/>
    <m/>
    <m/>
    <m/>
    <m/>
    <m/>
    <m/>
    <n v="3434"/>
    <n v="12839"/>
    <s v="Allocated"/>
  </r>
  <r>
    <n v="458467971"/>
    <s v="DHANANJAY SURYAKANT ROKADE"/>
    <m/>
    <m/>
    <m/>
    <m/>
    <m/>
    <m/>
    <n v="6388"/>
    <n v="12188"/>
    <n v="-103"/>
    <n v="18576"/>
    <x v="2"/>
    <x v="0"/>
    <s v="UNPAID"/>
    <s v="SACHIN KHAPRE"/>
    <n v="12099.6"/>
    <n v="485"/>
    <n v="0"/>
    <n v="2700"/>
    <s v="-"/>
    <n v="0.5715824381395086"/>
    <n v="3.4308832316858051E-3"/>
    <s v="FLOW"/>
    <s v="-"/>
    <s v="-"/>
    <s v="-"/>
    <m/>
    <m/>
    <m/>
    <m/>
    <s v="-"/>
    <m/>
    <s v="KHED SHIVAPUR"/>
    <m/>
    <m/>
    <m/>
    <n v="15373"/>
    <n v="12099.6"/>
    <n v="88"/>
    <s v="-"/>
    <s v="FLOW"/>
    <m/>
    <m/>
    <m/>
    <m/>
    <s v="REGULAR"/>
    <s v="MH14KX3439"/>
    <s v="HUNTER 350 REBEL BLACK"/>
    <d v="2023-06-08T00:00:00"/>
    <n v="36"/>
    <s v="02.08.26"/>
    <s v="-"/>
    <m/>
    <m/>
    <m/>
    <m/>
    <m/>
    <m/>
    <m/>
    <n v="1"/>
    <m/>
    <m/>
    <m/>
    <m/>
    <m/>
    <m/>
    <m/>
    <m/>
    <m/>
    <m/>
    <m/>
    <m/>
    <m/>
    <m/>
    <m/>
    <m/>
    <m/>
    <m/>
    <m/>
    <m/>
    <m/>
    <m/>
    <m/>
    <m/>
    <m/>
    <m/>
    <m/>
    <m/>
    <m/>
    <m/>
    <m/>
    <m/>
    <m/>
    <m/>
    <m/>
    <m/>
    <m/>
    <m/>
    <m/>
    <m/>
    <m/>
    <m/>
    <m/>
    <m/>
    <m/>
    <m/>
    <m/>
    <m/>
    <m/>
    <m/>
    <m/>
    <m/>
    <m/>
    <m/>
    <m/>
    <m/>
    <m/>
    <m/>
    <m/>
    <m/>
    <m/>
    <m/>
    <m/>
    <m/>
    <m/>
    <m/>
    <m/>
    <m/>
    <m/>
    <m/>
    <m/>
    <m/>
    <m/>
    <m/>
    <m/>
    <m/>
    <m/>
    <m/>
    <m/>
    <m/>
    <m/>
    <m/>
    <m/>
    <m/>
    <m/>
    <m/>
    <n v="1"/>
    <n v="1"/>
    <s v="ZBHT0015"/>
    <s v="k2Hk3TYSKQDc"/>
    <s v="Allocated"/>
    <m/>
    <m/>
    <m/>
    <m/>
    <m/>
    <m/>
    <m/>
    <m/>
    <n v="-103"/>
    <n v="18576"/>
    <s v="Allocated"/>
  </r>
  <r>
    <n v="463729101"/>
    <s v="TAJUDDIN NIZAMUDDIN ANSARI"/>
    <m/>
    <m/>
    <m/>
    <m/>
    <m/>
    <m/>
    <n v="4132"/>
    <n v="8264"/>
    <n v="4280"/>
    <n v="12396"/>
    <x v="0"/>
    <x v="0"/>
    <s v="UNPAID"/>
    <s v="UDAY SOHANE"/>
    <n v="11935"/>
    <n v="148"/>
    <n v="0"/>
    <n v="1800"/>
    <s v="-"/>
    <n v="6.5901997352324451E-2"/>
    <n v="3.2001446964126626E-3"/>
    <s v="FLOW"/>
    <s v="-"/>
    <s v="-"/>
    <s v="-"/>
    <m/>
    <m/>
    <m/>
    <m/>
    <s v="-"/>
    <m/>
    <s v="BHOSARI"/>
    <m/>
    <m/>
    <m/>
    <n v="10212"/>
    <n v="11935"/>
    <n v="57"/>
    <s v="-"/>
    <s v="FLOW"/>
    <m/>
    <m/>
    <m/>
    <m/>
    <s v="REGULAR"/>
    <s v="MH14LT2247"/>
    <s v="SPLENDOR PLUS BS6 I3S DRS CAST FI"/>
    <d v="2024-08-12T00:00:00"/>
    <n v="24"/>
    <s v="02.08.26"/>
    <s v="-"/>
    <m/>
    <m/>
    <m/>
    <m/>
    <m/>
    <m/>
    <m/>
    <m/>
    <m/>
    <m/>
    <n v="1"/>
    <m/>
    <m/>
    <m/>
    <m/>
    <m/>
    <m/>
    <m/>
    <m/>
    <m/>
    <m/>
    <m/>
    <m/>
    <m/>
    <m/>
    <m/>
    <m/>
    <m/>
    <m/>
    <m/>
    <m/>
    <m/>
    <m/>
    <m/>
    <m/>
    <m/>
    <m/>
    <m/>
    <m/>
    <m/>
    <m/>
    <m/>
    <m/>
    <m/>
    <m/>
    <m/>
    <m/>
    <m/>
    <m/>
    <m/>
    <m/>
    <m/>
    <m/>
    <m/>
    <m/>
    <m/>
    <m/>
    <m/>
    <m/>
    <m/>
    <m/>
    <m/>
    <m/>
    <m/>
    <m/>
    <m/>
    <m/>
    <m/>
    <m/>
    <m/>
    <m/>
    <m/>
    <m/>
    <m/>
    <m/>
    <m/>
    <m/>
    <m/>
    <m/>
    <m/>
    <m/>
    <m/>
    <m/>
    <m/>
    <m/>
    <m/>
    <m/>
    <m/>
    <m/>
    <m/>
    <m/>
    <m/>
    <m/>
    <m/>
    <n v="1"/>
    <n v="1"/>
    <s v="DUWT0025"/>
    <s v="k2J5cfBBkS"/>
    <s v="Allocated"/>
    <m/>
    <m/>
    <m/>
    <m/>
    <m/>
    <m/>
    <m/>
    <m/>
    <n v="4280"/>
    <n v="12396"/>
    <s v="Allocated"/>
  </r>
  <r>
    <n v="461881614"/>
    <s v="USHA SUNIL FASAGE"/>
    <m/>
    <m/>
    <m/>
    <m/>
    <m/>
    <m/>
    <n v="4121"/>
    <n v="8242"/>
    <n v="294"/>
    <n v="12363"/>
    <x v="2"/>
    <x v="0"/>
    <s v="UNPAID"/>
    <s v="KIRAN KHAIRNAR"/>
    <n v="11911.79"/>
    <n v="294"/>
    <n v="0"/>
    <n v="2242"/>
    <s v="-"/>
    <n v="0.71418789972174246"/>
    <n v="3.3776290596683077E-3"/>
    <s v="FLOW"/>
    <s v="-"/>
    <s v="-"/>
    <s v="-"/>
    <m/>
    <m/>
    <m/>
    <m/>
    <s v="-"/>
    <m/>
    <s v="GANJ PETH"/>
    <m/>
    <m/>
    <m/>
    <n v="10778"/>
    <n v="11911.79"/>
    <n v="88"/>
    <s v="-"/>
    <s v="FLOW"/>
    <m/>
    <m/>
    <m/>
    <m/>
    <s v="REGULAR"/>
    <s v="MH12WL9951"/>
    <s v="ACCESS SPL ED DISC CBS BT BSVI"/>
    <d v="2024-02-12T00:00:00"/>
    <n v="30"/>
    <s v="02.08.26"/>
    <s v="-"/>
    <m/>
    <n v="1"/>
    <m/>
    <m/>
    <m/>
    <m/>
    <m/>
    <m/>
    <m/>
    <m/>
    <m/>
    <m/>
    <m/>
    <m/>
    <m/>
    <m/>
    <m/>
    <m/>
    <m/>
    <m/>
    <m/>
    <m/>
    <m/>
    <m/>
    <m/>
    <m/>
    <m/>
    <m/>
    <m/>
    <m/>
    <m/>
    <m/>
    <m/>
    <m/>
    <m/>
    <m/>
    <m/>
    <m/>
    <m/>
    <m/>
    <m/>
    <m/>
    <m/>
    <m/>
    <m/>
    <m/>
    <m/>
    <m/>
    <m/>
    <m/>
    <m/>
    <m/>
    <m/>
    <m/>
    <m/>
    <m/>
    <m/>
    <m/>
    <m/>
    <m/>
    <m/>
    <m/>
    <m/>
    <m/>
    <m/>
    <m/>
    <m/>
    <m/>
    <m/>
    <m/>
    <m/>
    <m/>
    <m/>
    <m/>
    <m/>
    <m/>
    <m/>
    <m/>
    <m/>
    <m/>
    <m/>
    <m/>
    <m/>
    <m/>
    <m/>
    <m/>
    <m/>
    <m/>
    <m/>
    <m/>
    <m/>
    <m/>
    <m/>
    <m/>
    <n v="1"/>
    <n v="1"/>
    <s v="DUWT0014"/>
    <s v="AoZtMvyJLKm"/>
    <s v="Allocated"/>
    <m/>
    <m/>
    <m/>
    <m/>
    <m/>
    <m/>
    <m/>
    <m/>
    <n v="294"/>
    <n v="12363"/>
    <s v="Allocated"/>
  </r>
  <r>
    <n v="135586566"/>
    <s v="VISHAL VIJAY SHINDE"/>
    <m/>
    <m/>
    <m/>
    <m/>
    <m/>
    <m/>
    <n v="2466"/>
    <n v="2466"/>
    <n v="2491"/>
    <n v="4932"/>
    <x v="1"/>
    <x v="0"/>
    <s v="UNPAID"/>
    <s v="VIKRAM GAIKWAD"/>
    <n v="11851.55"/>
    <n v="25"/>
    <n v="0"/>
    <n v="3733"/>
    <s v="-"/>
    <n v="1.1172653855580649E-2"/>
    <n v="1.038212978542013E-3"/>
    <s v="FLOW"/>
    <s v="-"/>
    <s v="-"/>
    <s v="-"/>
    <m/>
    <m/>
    <m/>
    <m/>
    <s v="-"/>
    <m/>
    <s v="TINGRE NAGAR"/>
    <m/>
    <m/>
    <m/>
    <n v="6224"/>
    <n v="11851.55"/>
    <n v="26"/>
    <s v="-"/>
    <s v="FLOW"/>
    <m/>
    <m/>
    <m/>
    <m/>
    <s v="NPA"/>
    <s v="MH12UX3011"/>
    <s v="PIAGGIO APRILIA SR 125 CBS"/>
    <d v="2022-11-09T00:00:00"/>
    <n v="48"/>
    <s v="02.08.26"/>
    <s v="-"/>
    <m/>
    <m/>
    <m/>
    <m/>
    <m/>
    <m/>
    <m/>
    <m/>
    <m/>
    <m/>
    <m/>
    <m/>
    <m/>
    <n v="2"/>
    <m/>
    <m/>
    <m/>
    <m/>
    <m/>
    <m/>
    <m/>
    <m/>
    <m/>
    <m/>
    <m/>
    <m/>
    <m/>
    <m/>
    <m/>
    <m/>
    <m/>
    <m/>
    <m/>
    <m/>
    <m/>
    <m/>
    <m/>
    <m/>
    <m/>
    <m/>
    <m/>
    <m/>
    <m/>
    <m/>
    <m/>
    <m/>
    <m/>
    <m/>
    <m/>
    <m/>
    <m/>
    <m/>
    <m/>
    <m/>
    <m/>
    <m/>
    <m/>
    <m/>
    <m/>
    <m/>
    <m/>
    <m/>
    <m/>
    <m/>
    <m/>
    <m/>
    <m/>
    <m/>
    <m/>
    <m/>
    <m/>
    <m/>
    <m/>
    <m/>
    <m/>
    <m/>
    <m/>
    <m/>
    <m/>
    <m/>
    <m/>
    <m/>
    <m/>
    <m/>
    <m/>
    <m/>
    <m/>
    <m/>
    <m/>
    <m/>
    <m/>
    <m/>
    <m/>
    <m/>
    <n v="2"/>
    <n v="1"/>
    <s v="ZBHT0012"/>
    <s v="A6kO3Ijesc"/>
    <s v="Allocated"/>
    <m/>
    <m/>
    <m/>
    <m/>
    <m/>
    <m/>
    <m/>
    <m/>
    <n v="2491"/>
    <n v="4932"/>
    <s v="Allocated"/>
  </r>
  <r>
    <n v="458963031"/>
    <s v="KOLPE ATUL THAKARAM"/>
    <m/>
    <m/>
    <m/>
    <m/>
    <m/>
    <m/>
    <n v="3084"/>
    <n v="12216"/>
    <n v="3465"/>
    <n v="15300"/>
    <x v="3"/>
    <x v="0"/>
    <s v="UNPAID"/>
    <s v="AMOL DHUMAL"/>
    <n v="11803.8"/>
    <n v="501"/>
    <n v="0"/>
    <n v="7161"/>
    <s v="-"/>
    <n v="2.6991286519030242E-2"/>
    <n v="4.5215327684276253E-3"/>
    <s v="FLOW"/>
    <s v="-"/>
    <s v="-"/>
    <s v="-"/>
    <m/>
    <m/>
    <m/>
    <m/>
    <s v="-"/>
    <m/>
    <s v="KOREGAON BHIMA"/>
    <m/>
    <m/>
    <m/>
    <n v="19878"/>
    <n v="11803.8"/>
    <n v="118"/>
    <s v="-"/>
    <s v="FLOW"/>
    <m/>
    <m/>
    <m/>
    <m/>
    <s v="NPA"/>
    <s v="MH12VX3801"/>
    <s v="SPLENDOR PLUS I3S BS6 FI DRUM SELF"/>
    <d v="2023-07-12T00:00:00"/>
    <n v="36"/>
    <s v="02.08.26"/>
    <s v="-"/>
    <m/>
    <m/>
    <m/>
    <m/>
    <m/>
    <m/>
    <m/>
    <m/>
    <m/>
    <m/>
    <m/>
    <m/>
    <m/>
    <n v="1"/>
    <m/>
    <m/>
    <m/>
    <m/>
    <m/>
    <m/>
    <m/>
    <m/>
    <m/>
    <m/>
    <m/>
    <m/>
    <m/>
    <m/>
    <m/>
    <m/>
    <m/>
    <m/>
    <m/>
    <m/>
    <m/>
    <m/>
    <m/>
    <m/>
    <m/>
    <m/>
    <m/>
    <m/>
    <m/>
    <m/>
    <m/>
    <m/>
    <m/>
    <m/>
    <m/>
    <m/>
    <m/>
    <m/>
    <m/>
    <m/>
    <m/>
    <m/>
    <m/>
    <m/>
    <m/>
    <m/>
    <m/>
    <m/>
    <m/>
    <m/>
    <m/>
    <m/>
    <m/>
    <m/>
    <m/>
    <m/>
    <m/>
    <m/>
    <m/>
    <m/>
    <m/>
    <m/>
    <m/>
    <m/>
    <m/>
    <m/>
    <m/>
    <m/>
    <m/>
    <m/>
    <m/>
    <m/>
    <m/>
    <m/>
    <m/>
    <m/>
    <m/>
    <m/>
    <m/>
    <m/>
    <n v="1"/>
    <n v="1"/>
    <s v="ZBHT0024"/>
    <s v="G2fB-TzcpDIc"/>
    <s v="Allocated"/>
    <m/>
    <m/>
    <m/>
    <m/>
    <m/>
    <m/>
    <m/>
    <m/>
    <n v="3465"/>
    <n v="15300"/>
    <s v="Allocated"/>
  </r>
  <r>
    <n v="465334990"/>
    <s v="SAHIL RAOKHANDE"/>
    <m/>
    <m/>
    <m/>
    <m/>
    <m/>
    <m/>
    <n v="5848"/>
    <n v="5760"/>
    <n v="5917"/>
    <n v="11608"/>
    <x v="1"/>
    <x v="0"/>
    <s v="UNPAID"/>
    <s v="VIKRAM GAIKWAD"/>
    <n v="11347"/>
    <n v="157"/>
    <n v="0"/>
    <n v="6294"/>
    <s v="-"/>
    <n v="1.0697006155251728E-2"/>
    <n v="9.9401366635724626E-4"/>
    <s v="FLOW"/>
    <s v="-"/>
    <s v="-"/>
    <s v="-"/>
    <m/>
    <m/>
    <m/>
    <m/>
    <s v="-"/>
    <m/>
    <s v="KHARADI"/>
    <m/>
    <m/>
    <m/>
    <n v="12211"/>
    <n v="11347"/>
    <n v="27"/>
    <s v="-"/>
    <s v="FLOW"/>
    <m/>
    <m/>
    <m/>
    <m/>
    <s v="REGULAR"/>
    <s v="MH12XU1681"/>
    <s v="HONDA DIO 125 STD"/>
    <d v="2025-01-27T00:00:00"/>
    <n v="18"/>
    <s v="02.08.26"/>
    <s v="-"/>
    <m/>
    <m/>
    <m/>
    <m/>
    <m/>
    <m/>
    <m/>
    <m/>
    <m/>
    <m/>
    <m/>
    <m/>
    <m/>
    <m/>
    <m/>
    <m/>
    <m/>
    <m/>
    <m/>
    <m/>
    <m/>
    <m/>
    <m/>
    <m/>
    <m/>
    <m/>
    <m/>
    <m/>
    <m/>
    <m/>
    <m/>
    <m/>
    <m/>
    <m/>
    <m/>
    <m/>
    <m/>
    <m/>
    <m/>
    <m/>
    <m/>
    <m/>
    <m/>
    <m/>
    <m/>
    <m/>
    <m/>
    <m/>
    <m/>
    <m/>
    <m/>
    <m/>
    <m/>
    <m/>
    <m/>
    <m/>
    <m/>
    <m/>
    <m/>
    <m/>
    <m/>
    <m/>
    <m/>
    <m/>
    <m/>
    <m/>
    <m/>
    <m/>
    <m/>
    <m/>
    <m/>
    <m/>
    <m/>
    <m/>
    <m/>
    <m/>
    <m/>
    <m/>
    <m/>
    <m/>
    <m/>
    <m/>
    <m/>
    <m/>
    <m/>
    <m/>
    <m/>
    <m/>
    <m/>
    <m/>
    <m/>
    <m/>
    <m/>
    <m/>
    <n v="0"/>
    <s v=""/>
    <s v="ZBHT0012"/>
    <s v="G6SB9qUOsEJc"/>
    <s v="Allocated"/>
    <m/>
    <m/>
    <m/>
    <m/>
    <m/>
    <m/>
    <m/>
    <m/>
    <n v="5917"/>
    <n v="11608"/>
    <s v="Allocated"/>
  </r>
  <r>
    <n v="463254087"/>
    <s v="SARSWATI BAPU DUNGHAV"/>
    <m/>
    <m/>
    <m/>
    <m/>
    <m/>
    <m/>
    <n v="4397"/>
    <n v="11191"/>
    <n v="-1555"/>
    <n v="15588"/>
    <x v="3"/>
    <x v="0"/>
    <s v="UNPAID"/>
    <s v="SACHIN KHAPRE"/>
    <n v="10977"/>
    <n v="445"/>
    <n v="0"/>
    <n v="1350"/>
    <s v="-"/>
    <n v="7.8768979416805288E-2"/>
    <n v="4.2048209219937684E-3"/>
    <s v="FLOW"/>
    <s v="-"/>
    <s v="-"/>
    <s v="-"/>
    <m/>
    <m/>
    <m/>
    <m/>
    <s v="-"/>
    <m/>
    <s v="KALEWADI"/>
    <m/>
    <m/>
    <m/>
    <n v="12986"/>
    <n v="10977"/>
    <n v="118"/>
    <s v="-"/>
    <s v="FLOW"/>
    <m/>
    <m/>
    <m/>
    <m/>
    <s v="NPA"/>
    <s v="MH14LQ9295"/>
    <s v="JUPITER BASIC"/>
    <d v="2024-06-19T00:00:00"/>
    <n v="24"/>
    <s v="02.08.26"/>
    <s v="-"/>
    <m/>
    <m/>
    <m/>
    <m/>
    <m/>
    <m/>
    <m/>
    <m/>
    <m/>
    <m/>
    <m/>
    <m/>
    <m/>
    <n v="1"/>
    <m/>
    <m/>
    <m/>
    <m/>
    <m/>
    <m/>
    <m/>
    <m/>
    <m/>
    <m/>
    <m/>
    <m/>
    <m/>
    <m/>
    <m/>
    <m/>
    <m/>
    <m/>
    <m/>
    <m/>
    <m/>
    <m/>
    <m/>
    <m/>
    <m/>
    <m/>
    <m/>
    <m/>
    <m/>
    <m/>
    <m/>
    <m/>
    <m/>
    <m/>
    <m/>
    <m/>
    <m/>
    <m/>
    <m/>
    <m/>
    <m/>
    <m/>
    <m/>
    <m/>
    <m/>
    <m/>
    <m/>
    <m/>
    <m/>
    <m/>
    <m/>
    <m/>
    <m/>
    <m/>
    <m/>
    <m/>
    <m/>
    <m/>
    <m/>
    <m/>
    <m/>
    <m/>
    <m/>
    <m/>
    <m/>
    <m/>
    <m/>
    <m/>
    <m/>
    <m/>
    <m/>
    <m/>
    <m/>
    <m/>
    <m/>
    <m/>
    <m/>
    <m/>
    <m/>
    <m/>
    <n v="1"/>
    <n v="1"/>
    <s v="ZBHT0015"/>
    <s v="B6AWxicLwc7"/>
    <s v="Allocated"/>
    <m/>
    <m/>
    <m/>
    <m/>
    <m/>
    <m/>
    <m/>
    <m/>
    <n v="-1555"/>
    <n v="15588"/>
    <s v="Allocated"/>
  </r>
  <r>
    <n v="460859858"/>
    <s v="AMIT SUDAM WAYKAR"/>
    <m/>
    <m/>
    <m/>
    <m/>
    <m/>
    <m/>
    <n v="3900"/>
    <n v="11151"/>
    <n v="193"/>
    <n v="15051"/>
    <x v="3"/>
    <x v="0"/>
    <s v="UNPAID"/>
    <s v="MAHESH SHINDE"/>
    <n v="10975"/>
    <n v="742"/>
    <n v="0"/>
    <n v="3600"/>
    <s v="-"/>
    <n v="0.62707119186378701"/>
    <n v="4.2040548072225211E-3"/>
    <s v="FLOW"/>
    <s v="-"/>
    <s v="-"/>
    <s v="-"/>
    <m/>
    <m/>
    <m/>
    <m/>
    <s v="-"/>
    <m/>
    <s v="PIMPAL WANDI"/>
    <m/>
    <m/>
    <m/>
    <n v="15493"/>
    <n v="10975"/>
    <n v="118"/>
    <s v="-"/>
    <s v="FLOW"/>
    <m/>
    <m/>
    <m/>
    <m/>
    <s v="NPA"/>
    <s v="MH14LG7515"/>
    <s v="HERO XOOM 110 ZX"/>
    <d v="2023-11-24T00:00:00"/>
    <n v="30"/>
    <s v="02.08.26"/>
    <s v="-"/>
    <m/>
    <m/>
    <m/>
    <m/>
    <m/>
    <m/>
    <m/>
    <m/>
    <m/>
    <m/>
    <n v="1"/>
    <m/>
    <m/>
    <m/>
    <m/>
    <m/>
    <m/>
    <m/>
    <m/>
    <m/>
    <m/>
    <m/>
    <m/>
    <m/>
    <m/>
    <m/>
    <m/>
    <m/>
    <m/>
    <m/>
    <m/>
    <m/>
    <m/>
    <m/>
    <m/>
    <m/>
    <m/>
    <m/>
    <m/>
    <m/>
    <m/>
    <m/>
    <m/>
    <m/>
    <m/>
    <m/>
    <m/>
    <m/>
    <m/>
    <m/>
    <m/>
    <m/>
    <m/>
    <m/>
    <m/>
    <m/>
    <m/>
    <m/>
    <m/>
    <m/>
    <m/>
    <m/>
    <m/>
    <m/>
    <m/>
    <m/>
    <m/>
    <m/>
    <m/>
    <m/>
    <m/>
    <m/>
    <m/>
    <m/>
    <m/>
    <m/>
    <m/>
    <m/>
    <m/>
    <m/>
    <m/>
    <m/>
    <m/>
    <m/>
    <m/>
    <m/>
    <m/>
    <m/>
    <m/>
    <m/>
    <m/>
    <m/>
    <m/>
    <m/>
    <n v="1"/>
    <n v="1"/>
    <s v="DUWT0015"/>
    <s v="kPbpBmmC_m"/>
    <s v="Allocated"/>
    <m/>
    <m/>
    <m/>
    <m/>
    <m/>
    <m/>
    <m/>
    <m/>
    <n v="193"/>
    <n v="15051"/>
    <s v="Allocated"/>
  </r>
  <r>
    <n v="463022170"/>
    <s v="CHETAN SURESHARAO CHAUKADE"/>
    <m/>
    <m/>
    <m/>
    <m/>
    <m/>
    <m/>
    <n v="5571"/>
    <n v="11142"/>
    <n v="616"/>
    <n v="16713"/>
    <x v="2"/>
    <x v="0"/>
    <s v="UNPAID"/>
    <s v="TANAJI SURVASE"/>
    <n v="10870"/>
    <n v="616"/>
    <n v="0"/>
    <n v="5400"/>
    <s v="-"/>
    <n v="4.9078881501772233E-2"/>
    <n v="3.0822259189084516E-3"/>
    <s v="FLOW"/>
    <s v="-"/>
    <s v="-"/>
    <s v="-"/>
    <m/>
    <m/>
    <m/>
    <m/>
    <s v="-"/>
    <m/>
    <s v="WAKAD"/>
    <m/>
    <m/>
    <m/>
    <n v="17158"/>
    <n v="10870"/>
    <n v="88"/>
    <s v="-"/>
    <s v="FLOW"/>
    <m/>
    <m/>
    <m/>
    <m/>
    <s v="NPA"/>
    <s v="MH14LQ2537"/>
    <s v="ACCESS 125 BT CONNECT ED DISC"/>
    <d v="2024-05-27T00:00:00"/>
    <n v="24"/>
    <s v="02.08.26"/>
    <s v="-"/>
    <m/>
    <m/>
    <m/>
    <m/>
    <m/>
    <m/>
    <m/>
    <m/>
    <m/>
    <m/>
    <m/>
    <m/>
    <m/>
    <n v="1"/>
    <m/>
    <m/>
    <m/>
    <m/>
    <m/>
    <m/>
    <m/>
    <m/>
    <m/>
    <m/>
    <m/>
    <m/>
    <m/>
    <m/>
    <m/>
    <m/>
    <m/>
    <m/>
    <m/>
    <m/>
    <m/>
    <m/>
    <m/>
    <m/>
    <m/>
    <m/>
    <m/>
    <m/>
    <m/>
    <m/>
    <m/>
    <m/>
    <m/>
    <m/>
    <m/>
    <m/>
    <m/>
    <m/>
    <m/>
    <m/>
    <m/>
    <m/>
    <m/>
    <m/>
    <m/>
    <m/>
    <m/>
    <m/>
    <m/>
    <m/>
    <m/>
    <m/>
    <m/>
    <m/>
    <m/>
    <m/>
    <m/>
    <m/>
    <m/>
    <m/>
    <m/>
    <m/>
    <m/>
    <m/>
    <m/>
    <m/>
    <m/>
    <m/>
    <m/>
    <m/>
    <m/>
    <m/>
    <m/>
    <m/>
    <m/>
    <m/>
    <m/>
    <m/>
    <m/>
    <m/>
    <n v="1"/>
    <n v="1"/>
    <s v="DUWT0030"/>
    <s v="G2FVUxj_EI7"/>
    <s v="Allocated"/>
    <m/>
    <m/>
    <m/>
    <m/>
    <m/>
    <m/>
    <m/>
    <m/>
    <n v="616"/>
    <n v="16713"/>
    <s v="Allocated"/>
  </r>
  <r>
    <n v="459583659"/>
    <s v="TABBASUM MAINUDIIN SHERIKAR"/>
    <m/>
    <m/>
    <m/>
    <m/>
    <m/>
    <m/>
    <n v="2830"/>
    <n v="5660"/>
    <n v="2881"/>
    <n v="8490"/>
    <x v="0"/>
    <x v="0"/>
    <s v="UNPAID"/>
    <s v="VIKRAM GAIKWAD"/>
    <n v="10828"/>
    <n v="51"/>
    <n v="0"/>
    <n v="1350"/>
    <s v="-"/>
    <n v="3.7073358926094216E-2"/>
    <n v="2.90332356705122E-3"/>
    <s v="FLOW"/>
    <s v="-"/>
    <s v="-"/>
    <s v="-"/>
    <m/>
    <m/>
    <m/>
    <m/>
    <s v="-"/>
    <m/>
    <s v="YERWADA"/>
    <m/>
    <m/>
    <m/>
    <n v="7061"/>
    <n v="10828"/>
    <n v="57"/>
    <s v="-"/>
    <s v="FLOW"/>
    <m/>
    <m/>
    <m/>
    <m/>
    <s v="REGULAR"/>
    <s v="MH12VU6913"/>
    <s v="HF DELUXE BS6 I3S DRUM SELF CAST"/>
    <d v="2023-08-30T00:00:00"/>
    <n v="36"/>
    <s v="02.08.26"/>
    <s v="-"/>
    <m/>
    <m/>
    <m/>
    <m/>
    <m/>
    <m/>
    <m/>
    <m/>
    <m/>
    <m/>
    <n v="1"/>
    <m/>
    <m/>
    <m/>
    <m/>
    <m/>
    <m/>
    <m/>
    <m/>
    <m/>
    <m/>
    <m/>
    <m/>
    <m/>
    <m/>
    <m/>
    <m/>
    <m/>
    <m/>
    <m/>
    <m/>
    <m/>
    <m/>
    <m/>
    <m/>
    <m/>
    <m/>
    <m/>
    <m/>
    <m/>
    <m/>
    <m/>
    <m/>
    <m/>
    <m/>
    <m/>
    <m/>
    <m/>
    <m/>
    <m/>
    <m/>
    <m/>
    <m/>
    <m/>
    <m/>
    <m/>
    <m/>
    <m/>
    <m/>
    <m/>
    <m/>
    <m/>
    <m/>
    <m/>
    <m/>
    <m/>
    <m/>
    <m/>
    <m/>
    <m/>
    <m/>
    <m/>
    <m/>
    <m/>
    <m/>
    <m/>
    <m/>
    <m/>
    <m/>
    <m/>
    <m/>
    <m/>
    <m/>
    <m/>
    <m/>
    <m/>
    <m/>
    <m/>
    <m/>
    <m/>
    <m/>
    <m/>
    <m/>
    <m/>
    <n v="1"/>
    <n v="1"/>
    <s v="ZBHT0012"/>
    <s v="APg2yZ2PJS"/>
    <s v="Allocated"/>
    <m/>
    <m/>
    <m/>
    <m/>
    <m/>
    <m/>
    <m/>
    <m/>
    <n v="2881"/>
    <n v="8490"/>
    <s v="Allocated"/>
  </r>
  <r>
    <n v="458545884"/>
    <s v="PRAVIN VITTHAL KOLHE"/>
    <m/>
    <m/>
    <m/>
    <m/>
    <m/>
    <m/>
    <n v="3817"/>
    <n v="10994"/>
    <n v="330"/>
    <n v="14811"/>
    <x v="3"/>
    <x v="0"/>
    <s v="UNPAID"/>
    <s v="AMOL DHUMAL"/>
    <n v="10808.24"/>
    <n v="787"/>
    <n v="0"/>
    <n v="6635"/>
    <s v="-"/>
    <n v="2.4714778512550488E-2"/>
    <n v="4.1401761575958753E-3"/>
    <s v="FLOW"/>
    <s v="-"/>
    <s v="-"/>
    <s v="-"/>
    <m/>
    <m/>
    <m/>
    <m/>
    <s v="-"/>
    <m/>
    <s v="MOTEWADI"/>
    <m/>
    <m/>
    <m/>
    <n v="18416"/>
    <n v="10808.24"/>
    <n v="118"/>
    <s v="-"/>
    <s v="FLOW"/>
    <m/>
    <m/>
    <m/>
    <m/>
    <s v="NPA"/>
    <s v="MH12VP3122"/>
    <s v="TVS RAIDER DISC"/>
    <d v="2023-06-14T00:00:00"/>
    <n v="36"/>
    <s v="02.08.26"/>
    <s v="-"/>
    <m/>
    <m/>
    <m/>
    <m/>
    <m/>
    <m/>
    <m/>
    <m/>
    <m/>
    <m/>
    <n v="1"/>
    <m/>
    <m/>
    <m/>
    <m/>
    <m/>
    <m/>
    <m/>
    <m/>
    <m/>
    <m/>
    <m/>
    <m/>
    <m/>
    <m/>
    <m/>
    <m/>
    <m/>
    <m/>
    <m/>
    <m/>
    <m/>
    <m/>
    <m/>
    <m/>
    <m/>
    <m/>
    <m/>
    <m/>
    <m/>
    <m/>
    <m/>
    <m/>
    <m/>
    <m/>
    <m/>
    <m/>
    <m/>
    <m/>
    <m/>
    <m/>
    <m/>
    <m/>
    <m/>
    <m/>
    <m/>
    <m/>
    <m/>
    <m/>
    <m/>
    <m/>
    <m/>
    <m/>
    <m/>
    <m/>
    <m/>
    <m/>
    <m/>
    <m/>
    <m/>
    <m/>
    <m/>
    <m/>
    <m/>
    <m/>
    <m/>
    <m/>
    <m/>
    <m/>
    <m/>
    <m/>
    <m/>
    <m/>
    <m/>
    <m/>
    <m/>
    <m/>
    <m/>
    <m/>
    <m/>
    <m/>
    <m/>
    <m/>
    <m/>
    <n v="1"/>
    <n v="1"/>
    <s v="ZBHT0024"/>
    <s v="G2U9n-ADD7"/>
    <s v="Allocated"/>
    <m/>
    <m/>
    <m/>
    <m/>
    <m/>
    <m/>
    <m/>
    <m/>
    <n v="330"/>
    <n v="14811"/>
    <s v="Allocated"/>
  </r>
  <r>
    <n v="465971898"/>
    <s v="SOMNATH LAXMAN MADGE"/>
    <m/>
    <m/>
    <m/>
    <m/>
    <m/>
    <m/>
    <n v="2240"/>
    <n v="2284"/>
    <n v="145"/>
    <n v="4524"/>
    <x v="0"/>
    <x v="0"/>
    <s v="UNPAID"/>
    <s v="DATTATRAY BACCHE"/>
    <n v="10614"/>
    <n v="101"/>
    <n v="0"/>
    <n v="1800"/>
    <s v="-"/>
    <n v="3.0914386024390735E-2"/>
    <n v="2.8459435113300374E-3"/>
    <s v="FLOW"/>
    <s v="-"/>
    <s v="-"/>
    <s v="-"/>
    <m/>
    <m/>
    <m/>
    <m/>
    <s v="-"/>
    <m/>
    <s v="RAJGURU NAGAR"/>
    <m/>
    <m/>
    <m/>
    <n v="4185"/>
    <n v="10614"/>
    <n v="56"/>
    <s v="-"/>
    <s v="FLOW"/>
    <m/>
    <m/>
    <m/>
    <m/>
    <s v="REGULAR"/>
    <s v="MH14LN5785"/>
    <s v="HONDA DIO 125 SMART LTD ED"/>
    <d v="2025-04-22T00:00:00"/>
    <n v="18"/>
    <s v="02.08.26"/>
    <s v="-"/>
    <m/>
    <m/>
    <m/>
    <m/>
    <m/>
    <m/>
    <m/>
    <m/>
    <m/>
    <m/>
    <m/>
    <m/>
    <m/>
    <m/>
    <m/>
    <m/>
    <m/>
    <m/>
    <m/>
    <m/>
    <m/>
    <m/>
    <m/>
    <m/>
    <m/>
    <m/>
    <m/>
    <m/>
    <m/>
    <m/>
    <m/>
    <m/>
    <m/>
    <m/>
    <m/>
    <m/>
    <m/>
    <m/>
    <m/>
    <m/>
    <m/>
    <m/>
    <m/>
    <m/>
    <m/>
    <m/>
    <m/>
    <m/>
    <m/>
    <m/>
    <m/>
    <m/>
    <m/>
    <m/>
    <m/>
    <m/>
    <m/>
    <m/>
    <m/>
    <m/>
    <m/>
    <m/>
    <m/>
    <m/>
    <m/>
    <m/>
    <m/>
    <m/>
    <m/>
    <m/>
    <m/>
    <m/>
    <m/>
    <m/>
    <m/>
    <m/>
    <m/>
    <m/>
    <m/>
    <m/>
    <m/>
    <m/>
    <m/>
    <m/>
    <m/>
    <m/>
    <m/>
    <m/>
    <m/>
    <m/>
    <m/>
    <m/>
    <m/>
    <m/>
    <n v="0"/>
    <s v=""/>
    <s v="ZBHT0016"/>
    <s v="APyA-UZep1m"/>
    <s v="Allocated"/>
    <m/>
    <m/>
    <m/>
    <m/>
    <m/>
    <m/>
    <m/>
    <m/>
    <n v="145"/>
    <n v="4524"/>
    <s v="Allocated"/>
  </r>
  <r>
    <n v="459036007"/>
    <s v="SANJEEV KUMAR"/>
    <m/>
    <m/>
    <m/>
    <m/>
    <m/>
    <m/>
    <n v="5438"/>
    <n v="10613.75"/>
    <n v="5346.75"/>
    <n v="16051.75"/>
    <x v="0"/>
    <x v="0"/>
    <s v="UNPAID"/>
    <s v="AMIT GADE"/>
    <n v="10541.62"/>
    <n v="171"/>
    <n v="0"/>
    <n v="1800"/>
    <s v="-"/>
    <n v="0.21618833631930912"/>
    <n v="2.8265361822034062E-3"/>
    <s v="FLOW"/>
    <s v="-"/>
    <s v="-"/>
    <s v="-"/>
    <m/>
    <m/>
    <m/>
    <m/>
    <s v="-"/>
    <m/>
    <s v="KHARABWADI"/>
    <m/>
    <m/>
    <m/>
    <n v="12584.75"/>
    <n v="10541.62"/>
    <n v="57"/>
    <s v="-"/>
    <s v="FLOW"/>
    <m/>
    <m/>
    <m/>
    <m/>
    <s v="NPA"/>
    <s v="MH14KY6360"/>
    <s v="YAMAHA R15 V4"/>
    <d v="2023-07-18T00:00:00"/>
    <n v="36"/>
    <s v="02.08.26"/>
    <s v="-"/>
    <m/>
    <m/>
    <m/>
    <m/>
    <m/>
    <m/>
    <m/>
    <m/>
    <m/>
    <m/>
    <n v="1"/>
    <m/>
    <m/>
    <m/>
    <m/>
    <m/>
    <m/>
    <m/>
    <m/>
    <m/>
    <m/>
    <m/>
    <m/>
    <m/>
    <m/>
    <m/>
    <m/>
    <m/>
    <m/>
    <m/>
    <m/>
    <m/>
    <m/>
    <m/>
    <m/>
    <m/>
    <m/>
    <m/>
    <m/>
    <m/>
    <m/>
    <m/>
    <m/>
    <m/>
    <m/>
    <m/>
    <m/>
    <m/>
    <m/>
    <m/>
    <m/>
    <m/>
    <m/>
    <m/>
    <m/>
    <m/>
    <m/>
    <m/>
    <m/>
    <m/>
    <m/>
    <m/>
    <m/>
    <m/>
    <m/>
    <m/>
    <m/>
    <m/>
    <m/>
    <m/>
    <m/>
    <m/>
    <m/>
    <m/>
    <m/>
    <m/>
    <m/>
    <m/>
    <m/>
    <m/>
    <m/>
    <m/>
    <m/>
    <m/>
    <m/>
    <m/>
    <m/>
    <m/>
    <m/>
    <m/>
    <m/>
    <m/>
    <m/>
    <m/>
    <n v="1"/>
    <n v="1"/>
    <s v="DUWT0017"/>
    <s v="G6yNUa8pZc"/>
    <s v="Allocated"/>
    <m/>
    <m/>
    <m/>
    <m/>
    <m/>
    <m/>
    <m/>
    <m/>
    <n v="5346.75"/>
    <n v="16051.75"/>
    <s v="Allocated"/>
  </r>
  <r>
    <n v="454220390"/>
    <s v="NIKHIL ANANTA KANDHARE"/>
    <s v="ONLINE"/>
    <s v="03.08.26"/>
    <n v="2000"/>
    <m/>
    <m/>
    <m/>
    <n v="3127"/>
    <n v="7580.19"/>
    <n v="1465.1899999999987"/>
    <n v="8707.1899999999987"/>
    <x v="2"/>
    <x v="1"/>
    <s v="PAID"/>
    <s v="TANAJI SURVASE"/>
    <n v="10407.19"/>
    <n v="139"/>
    <n v="0"/>
    <n v="1350"/>
    <s v="-"/>
    <n v="4.6989258949073506E-2"/>
    <n v="2.9509945502304369E-3"/>
    <s v="STABLE"/>
    <s v="PAID"/>
    <s v="-"/>
    <s v="-"/>
    <m/>
    <m/>
    <m/>
    <m/>
    <s v="-"/>
    <m/>
    <s v="PAUD"/>
    <m/>
    <m/>
    <m/>
    <n v="9069.19"/>
    <n v="10407.19"/>
    <n v="88"/>
    <s v="-"/>
    <s v="FLOW"/>
    <m/>
    <m/>
    <m/>
    <m/>
    <s v="REGULAR"/>
    <s v="MH12UP1435"/>
    <s v="TVS JUPITER 125 DRUM ALLOY"/>
    <d v="2022-07-31T00:00:00"/>
    <n v="48"/>
    <s v="02.08.26"/>
    <s v="-"/>
    <m/>
    <n v="1"/>
    <m/>
    <m/>
    <m/>
    <m/>
    <m/>
    <m/>
    <m/>
    <m/>
    <m/>
    <m/>
    <m/>
    <m/>
    <m/>
    <m/>
    <m/>
    <m/>
    <m/>
    <m/>
    <m/>
    <m/>
    <m/>
    <m/>
    <m/>
    <m/>
    <m/>
    <m/>
    <m/>
    <m/>
    <m/>
    <m/>
    <m/>
    <m/>
    <m/>
    <m/>
    <m/>
    <m/>
    <m/>
    <m/>
    <m/>
    <m/>
    <m/>
    <m/>
    <m/>
    <m/>
    <m/>
    <m/>
    <m/>
    <m/>
    <m/>
    <m/>
    <m/>
    <m/>
    <m/>
    <m/>
    <m/>
    <m/>
    <m/>
    <m/>
    <m/>
    <m/>
    <m/>
    <m/>
    <m/>
    <m/>
    <m/>
    <m/>
    <m/>
    <m/>
    <m/>
    <m/>
    <m/>
    <m/>
    <m/>
    <m/>
    <m/>
    <m/>
    <m/>
    <m/>
    <m/>
    <m/>
    <m/>
    <m/>
    <m/>
    <m/>
    <m/>
    <m/>
    <m/>
    <m/>
    <m/>
    <m/>
    <m/>
    <m/>
    <n v="1"/>
    <n v="1"/>
    <s v="DUWT0030"/>
    <s v="G6yZ-itsi7"/>
    <s v="Allocated"/>
    <m/>
    <m/>
    <m/>
    <m/>
    <m/>
    <m/>
    <m/>
    <m/>
    <n v="1465.1899999999987"/>
    <n v="10707.189999999999"/>
    <s v="Allocated"/>
  </r>
  <r>
    <n v="467233620"/>
    <s v="RAJEEV TANAJI JADHAV"/>
    <s v="ONLINE"/>
    <s v="04.08.26"/>
    <n v="1415"/>
    <m/>
    <m/>
    <m/>
    <n v="1415"/>
    <n v="5660"/>
    <n v="1658"/>
    <n v="5660"/>
    <x v="3"/>
    <x v="0"/>
    <s v="UNPAID"/>
    <s v="TANAJI SURVASE"/>
    <n v="10383"/>
    <n v="243"/>
    <n v="0"/>
    <n v="2250"/>
    <s v="-"/>
    <n v="9.5319844300822562E-2"/>
    <n v="3.9772848349331601E-3"/>
    <s v="FLOW"/>
    <s v="-"/>
    <s v="-"/>
    <s v="-"/>
    <m/>
    <m/>
    <m/>
    <m/>
    <s v="-"/>
    <m/>
    <s v="HINJEWADI"/>
    <m/>
    <m/>
    <m/>
    <n v="8153"/>
    <n v="10383"/>
    <n v="117"/>
    <s v="-"/>
    <s v="FLOW"/>
    <m/>
    <m/>
    <m/>
    <m/>
    <s v="NPA"/>
    <s v="MH14LR7828"/>
    <s v="HONDA ACTIVA 125 DRUM ALLOY BSVI"/>
    <d v="2025-11-04T00:00:00"/>
    <n v="12"/>
    <s v="02.08.26"/>
    <s v="-"/>
    <m/>
    <m/>
    <m/>
    <m/>
    <m/>
    <m/>
    <m/>
    <m/>
    <m/>
    <m/>
    <n v="1"/>
    <m/>
    <m/>
    <m/>
    <m/>
    <m/>
    <m/>
    <m/>
    <m/>
    <m/>
    <m/>
    <m/>
    <m/>
    <m/>
    <m/>
    <m/>
    <m/>
    <m/>
    <m/>
    <m/>
    <m/>
    <m/>
    <m/>
    <m/>
    <m/>
    <m/>
    <m/>
    <m/>
    <m/>
    <m/>
    <m/>
    <m/>
    <m/>
    <m/>
    <m/>
    <m/>
    <m/>
    <m/>
    <m/>
    <m/>
    <m/>
    <m/>
    <m/>
    <m/>
    <m/>
    <m/>
    <m/>
    <m/>
    <m/>
    <m/>
    <m/>
    <m/>
    <m/>
    <m/>
    <m/>
    <m/>
    <m/>
    <m/>
    <m/>
    <m/>
    <m/>
    <m/>
    <m/>
    <m/>
    <m/>
    <m/>
    <m/>
    <m/>
    <m/>
    <m/>
    <m/>
    <m/>
    <m/>
    <m/>
    <m/>
    <m/>
    <m/>
    <m/>
    <m/>
    <m/>
    <m/>
    <m/>
    <m/>
    <m/>
    <n v="1"/>
    <n v="1"/>
    <s v="DUWT0030"/>
    <s v="Boy-HGr6097"/>
    <s v="Allocated"/>
    <m/>
    <m/>
    <m/>
    <m/>
    <m/>
    <m/>
    <m/>
    <m/>
    <n v="1658"/>
    <n v="7075"/>
    <s v="Allocated"/>
  </r>
  <r>
    <n v="463199669"/>
    <s v="HAMIDRAZA ABDUL JILANI"/>
    <m/>
    <m/>
    <m/>
    <m/>
    <m/>
    <m/>
    <n v="5339"/>
    <n v="10209"/>
    <n v="-39"/>
    <n v="15548"/>
    <x v="2"/>
    <x v="0"/>
    <s v="UNPAID"/>
    <s v="UDAY SOHANE"/>
    <n v="10127"/>
    <n v="430"/>
    <n v="0"/>
    <n v="4893"/>
    <s v="-"/>
    <n v="0.12424193648117195"/>
    <n v="2.8715457112038533E-3"/>
    <s v="FLOW"/>
    <s v="-"/>
    <s v="-"/>
    <s v="-"/>
    <m/>
    <m/>
    <m/>
    <m/>
    <s v="-"/>
    <m/>
    <s v="BHOSARI"/>
    <m/>
    <m/>
    <m/>
    <n v="15532"/>
    <n v="10127"/>
    <n v="88"/>
    <s v="-"/>
    <s v="FLOW"/>
    <m/>
    <m/>
    <m/>
    <m/>
    <s v="REGULAR"/>
    <s v="MH14LQ7203"/>
    <s v="HONDA UNICORN 160 BS6"/>
    <d v="2024-06-13T00:00:00"/>
    <n v="24"/>
    <s v="02.08.26"/>
    <s v="-"/>
    <m/>
    <m/>
    <m/>
    <m/>
    <m/>
    <m/>
    <m/>
    <n v="1"/>
    <m/>
    <m/>
    <m/>
    <m/>
    <m/>
    <m/>
    <m/>
    <m/>
    <m/>
    <m/>
    <m/>
    <m/>
    <m/>
    <m/>
    <m/>
    <m/>
    <m/>
    <m/>
    <m/>
    <m/>
    <m/>
    <m/>
    <m/>
    <m/>
    <m/>
    <m/>
    <m/>
    <m/>
    <m/>
    <m/>
    <m/>
    <m/>
    <m/>
    <m/>
    <m/>
    <m/>
    <m/>
    <m/>
    <m/>
    <m/>
    <m/>
    <m/>
    <m/>
    <m/>
    <m/>
    <m/>
    <m/>
    <m/>
    <m/>
    <m/>
    <m/>
    <m/>
    <m/>
    <m/>
    <m/>
    <m/>
    <m/>
    <m/>
    <m/>
    <m/>
    <m/>
    <m/>
    <m/>
    <m/>
    <m/>
    <m/>
    <m/>
    <m/>
    <m/>
    <m/>
    <m/>
    <m/>
    <m/>
    <m/>
    <m/>
    <m/>
    <m/>
    <m/>
    <m/>
    <m/>
    <m/>
    <m/>
    <m/>
    <m/>
    <m/>
    <m/>
    <n v="1"/>
    <n v="1"/>
    <s v="DUWT0025"/>
    <s v="koY_hfSFATm"/>
    <s v="Allocated"/>
    <m/>
    <m/>
    <m/>
    <m/>
    <m/>
    <m/>
    <m/>
    <m/>
    <n v="-39"/>
    <n v="15548"/>
    <s v="Allocated"/>
  </r>
  <r>
    <n v="454109710"/>
    <s v="MAYUR RAMDAS ALHAT"/>
    <m/>
    <m/>
    <m/>
    <m/>
    <m/>
    <m/>
    <n v="2619"/>
    <n v="10455"/>
    <n v="2942"/>
    <n v="13074"/>
    <x v="3"/>
    <x v="0"/>
    <s v="UNPAID"/>
    <s v="AMOL DHUMAL"/>
    <n v="10061.870000000001"/>
    <n v="344"/>
    <n v="0"/>
    <n v="7132"/>
    <s v="-"/>
    <n v="2.3008083505924776E-2"/>
    <n v="3.8542736166877509E-3"/>
    <s v="FLOW"/>
    <s v="-"/>
    <s v="-"/>
    <s v="-"/>
    <m/>
    <m/>
    <m/>
    <m/>
    <s v="-"/>
    <m/>
    <s v="TALEGAON DHAMDHERE"/>
    <m/>
    <m/>
    <m/>
    <n v="17931"/>
    <n v="10061.870000000001"/>
    <n v="118"/>
    <s v="-"/>
    <s v="FLOW"/>
    <m/>
    <m/>
    <m/>
    <m/>
    <s v="NPA"/>
    <s v="MH12UL7331"/>
    <s v="JUPITER ZX AOL DRUM"/>
    <d v="2022-07-20T00:00:00"/>
    <n v="48"/>
    <s v="02.08.26"/>
    <s v="-"/>
    <m/>
    <m/>
    <m/>
    <m/>
    <m/>
    <m/>
    <m/>
    <n v="1"/>
    <m/>
    <m/>
    <m/>
    <m/>
    <m/>
    <m/>
    <m/>
    <m/>
    <m/>
    <m/>
    <m/>
    <m/>
    <m/>
    <m/>
    <m/>
    <m/>
    <m/>
    <m/>
    <m/>
    <m/>
    <m/>
    <m/>
    <m/>
    <m/>
    <m/>
    <m/>
    <m/>
    <m/>
    <m/>
    <m/>
    <m/>
    <m/>
    <m/>
    <m/>
    <m/>
    <m/>
    <m/>
    <m/>
    <m/>
    <m/>
    <m/>
    <m/>
    <m/>
    <m/>
    <m/>
    <m/>
    <m/>
    <m/>
    <m/>
    <m/>
    <m/>
    <m/>
    <m/>
    <m/>
    <m/>
    <m/>
    <m/>
    <m/>
    <m/>
    <m/>
    <m/>
    <m/>
    <m/>
    <m/>
    <m/>
    <m/>
    <m/>
    <m/>
    <m/>
    <m/>
    <m/>
    <m/>
    <m/>
    <m/>
    <m/>
    <m/>
    <m/>
    <m/>
    <m/>
    <m/>
    <m/>
    <m/>
    <m/>
    <m/>
    <m/>
    <m/>
    <n v="1"/>
    <n v="1"/>
    <s v="ZBHT0024"/>
    <s v="B6rSviy4iz"/>
    <s v="Allocated"/>
    <m/>
    <m/>
    <m/>
    <m/>
    <m/>
    <m/>
    <m/>
    <m/>
    <n v="2942"/>
    <n v="13074"/>
    <s v="Allocated"/>
  </r>
  <r>
    <n v="458739499"/>
    <s v="MARUTI EKNATH NIGHUL"/>
    <m/>
    <m/>
    <m/>
    <m/>
    <m/>
    <m/>
    <n v="3402"/>
    <n v="10198"/>
    <n v="3706"/>
    <n v="13600"/>
    <x v="2"/>
    <x v="0"/>
    <s v="UNPAID"/>
    <s v="AMOL DHUMAL"/>
    <n v="9816"/>
    <n v="312"/>
    <n v="0"/>
    <n v="6293"/>
    <s v="-"/>
    <n v="2.0168615874903296E-2"/>
    <n v="2.7833605906168683E-3"/>
    <s v="FLOW"/>
    <s v="-"/>
    <s v="-"/>
    <s v="-"/>
    <m/>
    <m/>
    <m/>
    <m/>
    <s v="-"/>
    <m/>
    <s v="TALEGAON DHAMDHERE"/>
    <m/>
    <m/>
    <m/>
    <n v="16803"/>
    <n v="9816"/>
    <n v="88"/>
    <s v="-"/>
    <s v="FLOW"/>
    <m/>
    <m/>
    <m/>
    <m/>
    <s v="REGULAR"/>
    <s v="MH12VY2350"/>
    <s v="SPLENDOR PLUS I3S BS6 FI DRUM SELF"/>
    <d v="2023-06-27T00:00:00"/>
    <n v="36"/>
    <s v="02.08.26"/>
    <s v="-"/>
    <m/>
    <m/>
    <m/>
    <m/>
    <m/>
    <m/>
    <m/>
    <n v="1"/>
    <m/>
    <m/>
    <m/>
    <m/>
    <m/>
    <m/>
    <m/>
    <m/>
    <m/>
    <m/>
    <m/>
    <m/>
    <m/>
    <m/>
    <m/>
    <m/>
    <m/>
    <m/>
    <m/>
    <m/>
    <m/>
    <m/>
    <m/>
    <m/>
    <m/>
    <m/>
    <m/>
    <m/>
    <m/>
    <m/>
    <m/>
    <m/>
    <m/>
    <m/>
    <m/>
    <m/>
    <m/>
    <m/>
    <m/>
    <m/>
    <m/>
    <m/>
    <m/>
    <m/>
    <m/>
    <m/>
    <m/>
    <m/>
    <m/>
    <m/>
    <m/>
    <m/>
    <m/>
    <m/>
    <m/>
    <m/>
    <m/>
    <m/>
    <m/>
    <m/>
    <m/>
    <m/>
    <m/>
    <m/>
    <m/>
    <m/>
    <m/>
    <m/>
    <m/>
    <m/>
    <m/>
    <m/>
    <m/>
    <m/>
    <m/>
    <m/>
    <m/>
    <m/>
    <m/>
    <m/>
    <m/>
    <m/>
    <m/>
    <m/>
    <m/>
    <m/>
    <n v="1"/>
    <n v="1"/>
    <s v="ZBHT0024"/>
    <s v="B64gVtGYSz"/>
    <s v="Allocated"/>
    <m/>
    <m/>
    <m/>
    <m/>
    <m/>
    <m/>
    <m/>
    <m/>
    <n v="3706"/>
    <n v="13600"/>
    <s v="Allocated"/>
  </r>
  <r>
    <n v="459750261"/>
    <s v="KOMAL ROHIT CHANDANE"/>
    <m/>
    <m/>
    <m/>
    <m/>
    <m/>
    <m/>
    <n v="3370"/>
    <n v="3331"/>
    <n v="3397"/>
    <n v="6701"/>
    <x v="1"/>
    <x v="0"/>
    <s v="UNPAID"/>
    <s v="ANWAR SHAIKH"/>
    <n v="9791.4"/>
    <n v="66"/>
    <n v="0"/>
    <n v="7200"/>
    <s v="-"/>
    <n v="2.1910233874303717E-2"/>
    <n v="8.5774084892661852E-4"/>
    <s v="FLOW"/>
    <s v="-"/>
    <s v="-"/>
    <s v="-"/>
    <m/>
    <m/>
    <m/>
    <m/>
    <s v="-"/>
    <m/>
    <s v="DAPODI"/>
    <m/>
    <m/>
    <m/>
    <n v="10597"/>
    <n v="9791.4"/>
    <n v="27"/>
    <s v="-"/>
    <s v="FLOW"/>
    <m/>
    <m/>
    <m/>
    <m/>
    <s v="REGULAR"/>
    <s v="MH14KZ6499"/>
    <s v="HONDA ACTIVA 6G H SMART"/>
    <d v="2023-09-13T00:00:00"/>
    <n v="36"/>
    <s v="02.08.26"/>
    <s v="-"/>
    <m/>
    <m/>
    <m/>
    <m/>
    <m/>
    <m/>
    <m/>
    <n v="1"/>
    <m/>
    <m/>
    <m/>
    <m/>
    <m/>
    <m/>
    <m/>
    <m/>
    <m/>
    <m/>
    <m/>
    <m/>
    <m/>
    <m/>
    <m/>
    <m/>
    <m/>
    <m/>
    <m/>
    <m/>
    <m/>
    <m/>
    <m/>
    <m/>
    <m/>
    <m/>
    <m/>
    <m/>
    <m/>
    <m/>
    <m/>
    <m/>
    <m/>
    <m/>
    <m/>
    <m/>
    <m/>
    <m/>
    <m/>
    <m/>
    <m/>
    <m/>
    <m/>
    <m/>
    <m/>
    <m/>
    <m/>
    <m/>
    <m/>
    <m/>
    <m/>
    <m/>
    <m/>
    <m/>
    <m/>
    <m/>
    <m/>
    <m/>
    <m/>
    <m/>
    <m/>
    <m/>
    <m/>
    <m/>
    <m/>
    <m/>
    <m/>
    <m/>
    <m/>
    <m/>
    <m/>
    <m/>
    <m/>
    <m/>
    <m/>
    <m/>
    <m/>
    <m/>
    <m/>
    <m/>
    <m/>
    <m/>
    <m/>
    <m/>
    <m/>
    <m/>
    <n v="1"/>
    <n v="1"/>
    <s v="ZBHT0009"/>
    <s v="GoVBpQcm_EM7"/>
    <s v="Allocated"/>
    <m/>
    <m/>
    <m/>
    <m/>
    <m/>
    <m/>
    <m/>
    <m/>
    <n v="3397"/>
    <n v="6701"/>
    <s v="Allocated"/>
  </r>
  <r>
    <n v="464934804"/>
    <s v="MAYA RAGHUVEER PUJARI"/>
    <m/>
    <m/>
    <m/>
    <m/>
    <m/>
    <m/>
    <n v="5870"/>
    <n v="9436"/>
    <n v="-1540"/>
    <n v="15306"/>
    <x v="2"/>
    <x v="0"/>
    <s v="UNPAID"/>
    <s v="SANDEEP KHAIRNAR"/>
    <n v="9320"/>
    <n v="764"/>
    <n v="0"/>
    <n v="1800"/>
    <s v="-"/>
    <n v="0.74871465295629824"/>
    <n v="2.6427180831855353E-3"/>
    <s v="FLOW"/>
    <s v="-"/>
    <s v="-"/>
    <s v="-"/>
    <m/>
    <m/>
    <m/>
    <m/>
    <s v="-"/>
    <m/>
    <s v="WAGHOLI"/>
    <m/>
    <m/>
    <m/>
    <n v="12000"/>
    <n v="9320"/>
    <n v="88"/>
    <s v="-"/>
    <s v="FLOW"/>
    <m/>
    <m/>
    <m/>
    <m/>
    <s v="NPA"/>
    <s v="MH12XP7849"/>
    <s v="HONDA ACTIVA DLX"/>
    <d v="2024-12-12T00:00:00"/>
    <n v="18"/>
    <s v="02.08.26"/>
    <s v="-"/>
    <m/>
    <m/>
    <m/>
    <m/>
    <m/>
    <m/>
    <m/>
    <m/>
    <m/>
    <m/>
    <m/>
    <m/>
    <m/>
    <m/>
    <m/>
    <m/>
    <m/>
    <m/>
    <m/>
    <m/>
    <m/>
    <m/>
    <m/>
    <m/>
    <m/>
    <m/>
    <m/>
    <m/>
    <m/>
    <m/>
    <m/>
    <m/>
    <m/>
    <m/>
    <m/>
    <m/>
    <m/>
    <m/>
    <m/>
    <m/>
    <m/>
    <m/>
    <m/>
    <m/>
    <m/>
    <m/>
    <m/>
    <m/>
    <m/>
    <m/>
    <m/>
    <m/>
    <m/>
    <m/>
    <m/>
    <m/>
    <m/>
    <m/>
    <m/>
    <m/>
    <m/>
    <m/>
    <m/>
    <m/>
    <m/>
    <m/>
    <m/>
    <m/>
    <m/>
    <m/>
    <m/>
    <m/>
    <m/>
    <m/>
    <m/>
    <m/>
    <m/>
    <m/>
    <m/>
    <m/>
    <m/>
    <m/>
    <m/>
    <m/>
    <m/>
    <m/>
    <m/>
    <m/>
    <m/>
    <m/>
    <m/>
    <m/>
    <m/>
    <m/>
    <n v="0"/>
    <s v=""/>
    <s v="DUWT0021"/>
    <s v="B6dfRHgdu7"/>
    <s v="Allocated"/>
    <m/>
    <m/>
    <m/>
    <m/>
    <m/>
    <m/>
    <m/>
    <m/>
    <n v="-1540"/>
    <n v="15306"/>
    <s v="Allocated"/>
  </r>
  <r>
    <n v="461914147"/>
    <s v="AAKASH BALU KADAM"/>
    <m/>
    <m/>
    <m/>
    <m/>
    <m/>
    <m/>
    <n v="4841"/>
    <n v="4460"/>
    <n v="4642"/>
    <n v="9301"/>
    <x v="1"/>
    <x v="0"/>
    <s v="UNPAID"/>
    <s v="VIKRAM GAIKWAD"/>
    <n v="9222.39"/>
    <n v="182"/>
    <n v="0"/>
    <n v="4372.4399999999996"/>
    <s v="-"/>
    <n v="8.6941008721364219E-3"/>
    <n v="8.0789474719982401E-4"/>
    <s v="FLOW"/>
    <s v="-"/>
    <s v="-"/>
    <s v="-"/>
    <m/>
    <m/>
    <m/>
    <m/>
    <s v="-"/>
    <m/>
    <s v="YERWADA"/>
    <m/>
    <m/>
    <m/>
    <n v="9014.44"/>
    <n v="9222.39"/>
    <n v="27"/>
    <s v="-"/>
    <s v="FLOW"/>
    <m/>
    <m/>
    <m/>
    <m/>
    <s v="REGULAR"/>
    <s v="MH12WM4307"/>
    <s v="HONDA SP 125 BS VI DISC"/>
    <d v="2024-02-14T00:00:00"/>
    <n v="30"/>
    <s v="02.08.26"/>
    <s v="-"/>
    <m/>
    <m/>
    <m/>
    <m/>
    <m/>
    <m/>
    <m/>
    <m/>
    <m/>
    <m/>
    <n v="1"/>
    <m/>
    <m/>
    <m/>
    <m/>
    <m/>
    <m/>
    <m/>
    <m/>
    <m/>
    <m/>
    <m/>
    <m/>
    <m/>
    <m/>
    <m/>
    <m/>
    <m/>
    <m/>
    <m/>
    <m/>
    <m/>
    <m/>
    <m/>
    <m/>
    <m/>
    <m/>
    <m/>
    <m/>
    <m/>
    <m/>
    <m/>
    <m/>
    <m/>
    <m/>
    <m/>
    <m/>
    <m/>
    <m/>
    <m/>
    <m/>
    <m/>
    <m/>
    <m/>
    <m/>
    <m/>
    <m/>
    <m/>
    <m/>
    <m/>
    <m/>
    <m/>
    <m/>
    <m/>
    <m/>
    <m/>
    <m/>
    <m/>
    <m/>
    <m/>
    <m/>
    <m/>
    <m/>
    <m/>
    <m/>
    <m/>
    <m/>
    <m/>
    <m/>
    <m/>
    <m/>
    <m/>
    <m/>
    <m/>
    <m/>
    <m/>
    <m/>
    <m/>
    <m/>
    <m/>
    <m/>
    <m/>
    <m/>
    <m/>
    <n v="1"/>
    <n v="1"/>
    <s v="ZBHT0012"/>
    <s v="G2nwzUwGNz"/>
    <s v="Allocated"/>
    <m/>
    <m/>
    <m/>
    <m/>
    <m/>
    <m/>
    <m/>
    <m/>
    <n v="4642"/>
    <n v="9301"/>
    <s v="Allocated"/>
  </r>
  <r>
    <n v="465718124"/>
    <s v="AJAY MOHAN SHINDE"/>
    <m/>
    <m/>
    <m/>
    <m/>
    <m/>
    <m/>
    <n v="2406"/>
    <n v="4805"/>
    <n v="2521"/>
    <n v="7211"/>
    <x v="0"/>
    <x v="0"/>
    <s v="UNPAID"/>
    <s v="ANWAR SHAIKH"/>
    <n v="9169"/>
    <n v="122"/>
    <n v="0"/>
    <n v="4050"/>
    <s v="-"/>
    <n v="4.4159859751868688E-2"/>
    <n v="2.4584940696613074E-3"/>
    <s v="FLOW"/>
    <s v="-"/>
    <s v="-"/>
    <s v="-"/>
    <m/>
    <m/>
    <m/>
    <m/>
    <s v="-"/>
    <m/>
    <s v="DAPODI"/>
    <m/>
    <m/>
    <m/>
    <n v="8977"/>
    <n v="9169"/>
    <n v="56"/>
    <s v="-"/>
    <s v="FLOW"/>
    <m/>
    <m/>
    <m/>
    <m/>
    <s v="REGULAR"/>
    <s v="MH14LT6945"/>
    <s v="AMPERE MAGNUS EX"/>
    <d v="2025-03-17T00:00:00"/>
    <n v="18"/>
    <s v="02.08.26"/>
    <s v="-"/>
    <m/>
    <m/>
    <m/>
    <m/>
    <m/>
    <m/>
    <m/>
    <n v="1"/>
    <m/>
    <m/>
    <m/>
    <m/>
    <m/>
    <m/>
    <m/>
    <m/>
    <m/>
    <m/>
    <m/>
    <m/>
    <m/>
    <m/>
    <m/>
    <m/>
    <m/>
    <m/>
    <m/>
    <m/>
    <m/>
    <m/>
    <m/>
    <m/>
    <m/>
    <m/>
    <m/>
    <m/>
    <m/>
    <m/>
    <m/>
    <m/>
    <m/>
    <m/>
    <m/>
    <m/>
    <m/>
    <m/>
    <m/>
    <m/>
    <m/>
    <m/>
    <m/>
    <m/>
    <m/>
    <m/>
    <m/>
    <m/>
    <m/>
    <m/>
    <m/>
    <m/>
    <m/>
    <m/>
    <m/>
    <m/>
    <m/>
    <m/>
    <m/>
    <m/>
    <m/>
    <m/>
    <m/>
    <m/>
    <m/>
    <m/>
    <m/>
    <m/>
    <m/>
    <m/>
    <m/>
    <m/>
    <m/>
    <m/>
    <m/>
    <m/>
    <m/>
    <m/>
    <m/>
    <m/>
    <m/>
    <m/>
    <m/>
    <m/>
    <m/>
    <m/>
    <n v="1"/>
    <n v="1"/>
    <s v="ZBHT0009"/>
    <s v="B6y4fcihuc"/>
    <s v="Allocated"/>
    <m/>
    <m/>
    <m/>
    <m/>
    <m/>
    <m/>
    <m/>
    <m/>
    <n v="2521"/>
    <n v="7211"/>
    <s v="Allocated"/>
  </r>
  <r>
    <n v="464721019"/>
    <s v="MARJEENA BABU SHAIKH"/>
    <m/>
    <m/>
    <m/>
    <m/>
    <m/>
    <m/>
    <n v="9546"/>
    <n v="9069"/>
    <n v="9653"/>
    <n v="18615"/>
    <x v="2"/>
    <x v="0"/>
    <s v="UNPAID"/>
    <s v="SACHIN KHAPRE"/>
    <n v="9069"/>
    <n v="584"/>
    <n v="0"/>
    <n v="1350"/>
    <s v="-"/>
    <n v="0.42841756186049151"/>
    <n v="2.5715461691426631E-3"/>
    <s v="FLOW"/>
    <s v="-"/>
    <s v="-"/>
    <s v="-"/>
    <m/>
    <m/>
    <m/>
    <m/>
    <s v="-"/>
    <m/>
    <s v="KALEWADI"/>
    <m/>
    <m/>
    <m/>
    <n v="11003"/>
    <n v="9069"/>
    <n v="88"/>
    <s v="-"/>
    <s v="FLOW"/>
    <m/>
    <m/>
    <m/>
    <m/>
    <s v="REGULAR"/>
    <s v="MH14MA7120"/>
    <s v="PIAGGIO VESPA SXL 149 ABS RACING 60"/>
    <d v="2024-11-19T00:00:00"/>
    <n v="18"/>
    <s v="02.08.26"/>
    <s v="-"/>
    <m/>
    <m/>
    <m/>
    <m/>
    <m/>
    <m/>
    <m/>
    <n v="1"/>
    <m/>
    <m/>
    <m/>
    <m/>
    <m/>
    <n v="1"/>
    <m/>
    <m/>
    <m/>
    <m/>
    <m/>
    <m/>
    <m/>
    <m/>
    <m/>
    <m/>
    <m/>
    <m/>
    <m/>
    <m/>
    <m/>
    <m/>
    <m/>
    <m/>
    <m/>
    <m/>
    <m/>
    <m/>
    <m/>
    <m/>
    <m/>
    <m/>
    <m/>
    <m/>
    <m/>
    <m/>
    <m/>
    <m/>
    <m/>
    <m/>
    <m/>
    <m/>
    <m/>
    <m/>
    <m/>
    <m/>
    <m/>
    <m/>
    <m/>
    <m/>
    <m/>
    <m/>
    <m/>
    <m/>
    <m/>
    <m/>
    <m/>
    <m/>
    <m/>
    <m/>
    <m/>
    <m/>
    <m/>
    <m/>
    <m/>
    <m/>
    <m/>
    <m/>
    <m/>
    <m/>
    <m/>
    <m/>
    <m/>
    <m/>
    <m/>
    <m/>
    <m/>
    <m/>
    <m/>
    <m/>
    <m/>
    <m/>
    <m/>
    <m/>
    <m/>
    <m/>
    <n v="2"/>
    <n v="1"/>
    <s v="ZBHT0015"/>
    <s v="A6CvCikTVm"/>
    <s v="Allocated"/>
    <m/>
    <m/>
    <m/>
    <m/>
    <m/>
    <m/>
    <m/>
    <m/>
    <n v="9653"/>
    <n v="18615"/>
    <s v="Allocated"/>
  </r>
  <r>
    <n v="462843811"/>
    <s v="SHASHIKALA BHARAT GADDALE"/>
    <m/>
    <m/>
    <m/>
    <m/>
    <m/>
    <m/>
    <n v="4000"/>
    <n v="9231"/>
    <n v="-5990"/>
    <n v="13231"/>
    <x v="4"/>
    <x v="0"/>
    <s v="UNPAID"/>
    <s v="SACHIN KHAPRE"/>
    <n v="9034"/>
    <n v="779"/>
    <n v="0"/>
    <n v="3150"/>
    <s v="-"/>
    <n v="0.12595504991355752"/>
    <n v="4.8098117945774635E-3"/>
    <s v="FLOW"/>
    <s v="-"/>
    <s v="-"/>
    <s v="-"/>
    <m/>
    <m/>
    <m/>
    <m/>
    <s v="-"/>
    <m/>
    <s v="PIMPARI"/>
    <m/>
    <m/>
    <m/>
    <n v="13160"/>
    <n v="9034"/>
    <n v="149"/>
    <s v="-"/>
    <s v="FLOW"/>
    <m/>
    <m/>
    <m/>
    <m/>
    <s v="NPA"/>
    <m/>
    <s v="JUPITER BASIC"/>
    <d v="2024-05-09T00:00:00"/>
    <n v="24"/>
    <s v="02.08.26"/>
    <s v="-"/>
    <m/>
    <m/>
    <m/>
    <m/>
    <m/>
    <m/>
    <m/>
    <m/>
    <m/>
    <m/>
    <m/>
    <m/>
    <m/>
    <m/>
    <m/>
    <m/>
    <m/>
    <m/>
    <m/>
    <m/>
    <m/>
    <m/>
    <m/>
    <m/>
    <m/>
    <m/>
    <m/>
    <m/>
    <m/>
    <m/>
    <m/>
    <m/>
    <m/>
    <m/>
    <m/>
    <m/>
    <m/>
    <m/>
    <m/>
    <m/>
    <m/>
    <m/>
    <m/>
    <m/>
    <m/>
    <m/>
    <m/>
    <m/>
    <m/>
    <m/>
    <m/>
    <m/>
    <m/>
    <m/>
    <m/>
    <m/>
    <m/>
    <m/>
    <m/>
    <m/>
    <m/>
    <m/>
    <m/>
    <m/>
    <m/>
    <m/>
    <m/>
    <m/>
    <m/>
    <m/>
    <m/>
    <m/>
    <m/>
    <m/>
    <m/>
    <m/>
    <m/>
    <m/>
    <m/>
    <m/>
    <m/>
    <m/>
    <m/>
    <m/>
    <m/>
    <m/>
    <m/>
    <m/>
    <m/>
    <m/>
    <m/>
    <m/>
    <m/>
    <m/>
    <n v="0"/>
    <s v=""/>
    <s v="ZBHT0015"/>
    <s v="GoMu8HtsWm"/>
    <s v="Allocated"/>
    <m/>
    <m/>
    <m/>
    <m/>
    <m/>
    <m/>
    <m/>
    <m/>
    <n v="-5990"/>
    <n v="13231"/>
    <s v="Allocated"/>
  </r>
  <r>
    <n v="462126435"/>
    <s v="POONAM SUNIL JADHAV"/>
    <m/>
    <m/>
    <m/>
    <m/>
    <m/>
    <m/>
    <n v="4545"/>
    <n v="9090"/>
    <n v="-12814"/>
    <n v="13635"/>
    <x v="5"/>
    <x v="0"/>
    <s v="UNPAID"/>
    <s v="SUNNY SHINDE"/>
    <n v="8842"/>
    <n v="821"/>
    <n v="0"/>
    <n v="2250"/>
    <s v="-"/>
    <n v="0.10482513337285121"/>
    <n v="4.0520506760767724E-3"/>
    <s v="FLOW"/>
    <s v="-"/>
    <s v="-"/>
    <s v="-"/>
    <m/>
    <m/>
    <m/>
    <m/>
    <s v="-"/>
    <m/>
    <s v="BAVDHAN"/>
    <m/>
    <m/>
    <m/>
    <n v="12161"/>
    <n v="8842"/>
    <n v="177"/>
    <s v="-"/>
    <s v="FLOW"/>
    <m/>
    <m/>
    <m/>
    <m/>
    <s v="NPA"/>
    <s v="MH16DK1481"/>
    <s v="HONDA ACTIVA 125 DLX"/>
    <d v="2024-03-05T00:00:00"/>
    <n v="24"/>
    <s v="02.08.26"/>
    <s v="-"/>
    <m/>
    <m/>
    <m/>
    <m/>
    <m/>
    <m/>
    <m/>
    <m/>
    <m/>
    <m/>
    <m/>
    <m/>
    <m/>
    <m/>
    <m/>
    <m/>
    <m/>
    <m/>
    <m/>
    <m/>
    <m/>
    <m/>
    <m/>
    <m/>
    <m/>
    <m/>
    <m/>
    <m/>
    <m/>
    <m/>
    <m/>
    <m/>
    <m/>
    <m/>
    <m/>
    <m/>
    <m/>
    <m/>
    <m/>
    <m/>
    <m/>
    <m/>
    <m/>
    <m/>
    <m/>
    <m/>
    <m/>
    <m/>
    <m/>
    <m/>
    <m/>
    <m/>
    <m/>
    <m/>
    <m/>
    <m/>
    <m/>
    <m/>
    <m/>
    <m/>
    <m/>
    <m/>
    <m/>
    <m/>
    <m/>
    <m/>
    <m/>
    <m/>
    <m/>
    <m/>
    <m/>
    <m/>
    <m/>
    <m/>
    <m/>
    <m/>
    <m/>
    <m/>
    <m/>
    <m/>
    <m/>
    <m/>
    <m/>
    <m/>
    <m/>
    <m/>
    <m/>
    <m/>
    <m/>
    <m/>
    <m/>
    <m/>
    <m/>
    <m/>
    <n v="0"/>
    <s v=""/>
    <s v="DUWT0023"/>
    <s v="A2GOPwfsJq7"/>
    <s v="Allocated"/>
    <m/>
    <m/>
    <m/>
    <m/>
    <m/>
    <m/>
    <m/>
    <m/>
    <n v="-12814"/>
    <n v="13635"/>
    <s v="Allocated"/>
  </r>
  <r>
    <n v="458203657"/>
    <s v="SUBHASH PRALHAD HARIMKAR"/>
    <m/>
    <m/>
    <m/>
    <m/>
    <m/>
    <m/>
    <n v="3038"/>
    <n v="9114"/>
    <n v="328"/>
    <n v="12152"/>
    <x v="3"/>
    <x v="0"/>
    <s v="UNPAID"/>
    <s v="ANWAR SHAIKH"/>
    <n v="8792"/>
    <n v="328"/>
    <n v="0"/>
    <n v="1350"/>
    <s v="-"/>
    <n v="2.5336807788152012E-2"/>
    <n v="3.3678405344055038E-3"/>
    <s v="FLOW"/>
    <s v="-"/>
    <s v="-"/>
    <s v="-"/>
    <m/>
    <m/>
    <m/>
    <m/>
    <s v="-"/>
    <m/>
    <s v="ALANDI DEVACHI"/>
    <m/>
    <m/>
    <m/>
    <n v="10792"/>
    <n v="8792"/>
    <n v="118"/>
    <s v="-"/>
    <s v="FLOW"/>
    <m/>
    <m/>
    <m/>
    <m/>
    <s v="NPA"/>
    <s v="MH38AF3104"/>
    <s v="SPLENDOR PLUS I3S BS6 FI DRUM SELF"/>
    <d v="2023-05-22T00:00:00"/>
    <n v="36"/>
    <s v="02.08.26"/>
    <s v="-"/>
    <m/>
    <m/>
    <m/>
    <m/>
    <m/>
    <m/>
    <m/>
    <m/>
    <m/>
    <m/>
    <n v="1"/>
    <m/>
    <m/>
    <m/>
    <m/>
    <m/>
    <m/>
    <m/>
    <m/>
    <m/>
    <m/>
    <m/>
    <m/>
    <m/>
    <m/>
    <m/>
    <m/>
    <m/>
    <m/>
    <m/>
    <m/>
    <m/>
    <m/>
    <m/>
    <m/>
    <m/>
    <m/>
    <m/>
    <m/>
    <m/>
    <m/>
    <m/>
    <m/>
    <m/>
    <m/>
    <m/>
    <m/>
    <m/>
    <m/>
    <m/>
    <m/>
    <m/>
    <m/>
    <m/>
    <m/>
    <m/>
    <m/>
    <m/>
    <m/>
    <m/>
    <m/>
    <m/>
    <m/>
    <m/>
    <m/>
    <m/>
    <m/>
    <m/>
    <m/>
    <m/>
    <m/>
    <m/>
    <m/>
    <m/>
    <m/>
    <m/>
    <m/>
    <m/>
    <m/>
    <m/>
    <m/>
    <m/>
    <m/>
    <m/>
    <m/>
    <m/>
    <m/>
    <m/>
    <m/>
    <m/>
    <m/>
    <m/>
    <m/>
    <m/>
    <n v="1"/>
    <n v="1"/>
    <s v="ZBHT0009"/>
    <s v="koWL_e1q6b"/>
    <s v="Allocated"/>
    <m/>
    <m/>
    <m/>
    <m/>
    <m/>
    <m/>
    <m/>
    <m/>
    <n v="328"/>
    <n v="12152"/>
    <s v="Allocated"/>
  </r>
  <r>
    <n v="462898516"/>
    <s v="YOGESH SAHEBRAO WALHEKAR"/>
    <m/>
    <m/>
    <m/>
    <m/>
    <m/>
    <m/>
    <n v="4514"/>
    <n v="8877"/>
    <n v="-3894"/>
    <n v="13391"/>
    <x v="3"/>
    <x v="0"/>
    <s v="UNPAID"/>
    <s v="VIKRAM GAIKWAD"/>
    <n v="8783"/>
    <n v="771"/>
    <n v="0"/>
    <n v="5333.03"/>
    <s v="-"/>
    <n v="3.4687445695960571E-2"/>
    <n v="3.3643930179348882E-3"/>
    <s v="FLOW"/>
    <s v="-"/>
    <s v="-"/>
    <s v="-"/>
    <m/>
    <m/>
    <m/>
    <m/>
    <s v="-"/>
    <m/>
    <s v="YERWADA"/>
    <m/>
    <m/>
    <m/>
    <n v="14981.03"/>
    <n v="8783"/>
    <n v="118"/>
    <s v="-"/>
    <s v="FLOW"/>
    <m/>
    <m/>
    <m/>
    <m/>
    <s v="NPA"/>
    <s v="MH12WV0314"/>
    <s v="HONDA ACTIVA 6G DLX BS VI"/>
    <d v="2024-05-14T00:00:00"/>
    <n v="24"/>
    <s v="03.08.26"/>
    <s v="-"/>
    <m/>
    <m/>
    <m/>
    <m/>
    <m/>
    <m/>
    <m/>
    <m/>
    <m/>
    <m/>
    <m/>
    <m/>
    <m/>
    <m/>
    <m/>
    <m/>
    <m/>
    <m/>
    <m/>
    <m/>
    <m/>
    <m/>
    <m/>
    <m/>
    <m/>
    <m/>
    <m/>
    <m/>
    <m/>
    <m/>
    <m/>
    <m/>
    <m/>
    <m/>
    <m/>
    <m/>
    <m/>
    <m/>
    <m/>
    <m/>
    <m/>
    <m/>
    <m/>
    <m/>
    <m/>
    <m/>
    <m/>
    <m/>
    <m/>
    <m/>
    <m/>
    <m/>
    <m/>
    <m/>
    <m/>
    <m/>
    <m/>
    <m/>
    <m/>
    <m/>
    <m/>
    <m/>
    <m/>
    <m/>
    <m/>
    <m/>
    <m/>
    <m/>
    <m/>
    <m/>
    <m/>
    <m/>
    <m/>
    <m/>
    <m/>
    <m/>
    <m/>
    <m/>
    <m/>
    <m/>
    <m/>
    <m/>
    <m/>
    <m/>
    <m/>
    <m/>
    <m/>
    <m/>
    <m/>
    <m/>
    <m/>
    <m/>
    <m/>
    <m/>
    <n v="0"/>
    <s v=""/>
    <s v="ZBHT0012"/>
    <s v="Ao-yqPbRpOJ7"/>
    <s v="Allocated"/>
    <m/>
    <m/>
    <m/>
    <m/>
    <m/>
    <m/>
    <m/>
    <m/>
    <n v="-3894"/>
    <n v="13391"/>
    <e v="#N/A"/>
  </r>
  <r>
    <n v="461230557"/>
    <s v="AMOL MANOJ KALE"/>
    <m/>
    <m/>
    <m/>
    <m/>
    <m/>
    <m/>
    <n v="4315"/>
    <n v="8630"/>
    <n v="4386"/>
    <n v="12945"/>
    <x v="0"/>
    <x v="0"/>
    <s v="UNPAID"/>
    <s v="SACHIN KHAPRE"/>
    <n v="8419"/>
    <n v="71"/>
    <n v="0"/>
    <n v="1350"/>
    <s v="-"/>
    <n v="5.3269442903749659E-2"/>
    <n v="2.2573957435356685E-3"/>
    <s v="FLOW"/>
    <s v="-"/>
    <s v="-"/>
    <s v="-"/>
    <m/>
    <m/>
    <m/>
    <m/>
    <s v="-"/>
    <m/>
    <s v="NEW SANGVI"/>
    <m/>
    <m/>
    <m/>
    <n v="10051"/>
    <n v="8419"/>
    <n v="57"/>
    <s v="-"/>
    <s v="FLOW"/>
    <m/>
    <m/>
    <m/>
    <m/>
    <s v="REGULAR"/>
    <s v="MH14LH1042"/>
    <s v="HONDA ACTIVA DLX"/>
    <d v="2023-12-25T00:00:00"/>
    <n v="30"/>
    <s v="02.08.26"/>
    <s v="-"/>
    <m/>
    <m/>
    <m/>
    <m/>
    <m/>
    <m/>
    <m/>
    <m/>
    <m/>
    <m/>
    <n v="1"/>
    <m/>
    <m/>
    <m/>
    <m/>
    <m/>
    <m/>
    <m/>
    <m/>
    <m/>
    <m/>
    <m/>
    <m/>
    <m/>
    <m/>
    <m/>
    <m/>
    <m/>
    <m/>
    <m/>
    <m/>
    <m/>
    <m/>
    <m/>
    <m/>
    <m/>
    <m/>
    <m/>
    <m/>
    <m/>
    <m/>
    <m/>
    <m/>
    <m/>
    <m/>
    <m/>
    <m/>
    <m/>
    <m/>
    <m/>
    <m/>
    <m/>
    <m/>
    <m/>
    <m/>
    <m/>
    <m/>
    <m/>
    <m/>
    <m/>
    <m/>
    <m/>
    <m/>
    <m/>
    <m/>
    <m/>
    <m/>
    <m/>
    <m/>
    <m/>
    <m/>
    <m/>
    <m/>
    <m/>
    <m/>
    <m/>
    <m/>
    <m/>
    <m/>
    <m/>
    <m/>
    <m/>
    <m/>
    <m/>
    <m/>
    <m/>
    <m/>
    <m/>
    <m/>
    <m/>
    <m/>
    <m/>
    <m/>
    <m/>
    <n v="1"/>
    <n v="1"/>
    <s v="ZBHT0015"/>
    <s v="AP3qjiP2M1"/>
    <s v="Allocated"/>
    <m/>
    <m/>
    <m/>
    <m/>
    <m/>
    <m/>
    <m/>
    <m/>
    <n v="4386"/>
    <n v="12945"/>
    <s v="Allocated"/>
  </r>
  <r>
    <n v="466268688"/>
    <s v="BALKRISHNA PURUSHOTTAM TAKKE"/>
    <s v="ONLINE"/>
    <s v="03.08.26"/>
    <n v="1200"/>
    <m/>
    <m/>
    <m/>
    <n v="1136"/>
    <n v="3408"/>
    <n v="1202"/>
    <n v="3344"/>
    <x v="2"/>
    <x v="1"/>
    <s v="PAID"/>
    <s v="TANAJI SURVASE"/>
    <n v="8338"/>
    <n v="66"/>
    <n v="0"/>
    <n v="1350"/>
    <s v="-"/>
    <n v="3.7646707816170827E-2"/>
    <n v="2.3642686027468877E-3"/>
    <s v="STABLE"/>
    <s v="PAID"/>
    <s v="-"/>
    <s v="-"/>
    <m/>
    <m/>
    <m/>
    <m/>
    <s v="-"/>
    <m/>
    <s v="MULSHI"/>
    <m/>
    <m/>
    <m/>
    <n v="4824"/>
    <n v="8338"/>
    <n v="87"/>
    <s v="-"/>
    <s v="FLOW"/>
    <m/>
    <m/>
    <m/>
    <m/>
    <s v="REGULAR"/>
    <s v="MH12WY5987"/>
    <s v="HONDA ACTIVA DLX"/>
    <d v="2025-06-04T00:00:00"/>
    <n v="18"/>
    <s v="02.08.26"/>
    <s v="-"/>
    <m/>
    <n v="1"/>
    <m/>
    <m/>
    <m/>
    <m/>
    <m/>
    <m/>
    <m/>
    <m/>
    <m/>
    <m/>
    <m/>
    <m/>
    <m/>
    <m/>
    <m/>
    <m/>
    <m/>
    <m/>
    <m/>
    <m/>
    <m/>
    <m/>
    <m/>
    <m/>
    <m/>
    <m/>
    <m/>
    <m/>
    <m/>
    <m/>
    <m/>
    <m/>
    <m/>
    <m/>
    <m/>
    <m/>
    <m/>
    <m/>
    <m/>
    <m/>
    <m/>
    <m/>
    <m/>
    <m/>
    <m/>
    <m/>
    <m/>
    <m/>
    <m/>
    <m/>
    <m/>
    <m/>
    <m/>
    <m/>
    <m/>
    <m/>
    <m/>
    <m/>
    <m/>
    <m/>
    <m/>
    <m/>
    <m/>
    <m/>
    <m/>
    <m/>
    <m/>
    <m/>
    <m/>
    <m/>
    <m/>
    <m/>
    <m/>
    <m/>
    <m/>
    <m/>
    <m/>
    <m/>
    <m/>
    <m/>
    <m/>
    <m/>
    <m/>
    <m/>
    <m/>
    <m/>
    <m/>
    <m/>
    <m/>
    <m/>
    <m/>
    <m/>
    <n v="1"/>
    <n v="1"/>
    <s v="DUWT0030"/>
    <s v="AP8pErfY_8b"/>
    <s v="Allocated"/>
    <m/>
    <m/>
    <m/>
    <m/>
    <m/>
    <m/>
    <m/>
    <m/>
    <n v="1202"/>
    <n v="4544"/>
    <s v="Allocated"/>
  </r>
  <r>
    <n v="458645849"/>
    <s v="SHITAL PRASHANT MANE"/>
    <m/>
    <m/>
    <m/>
    <m/>
    <m/>
    <m/>
    <n v="4448"/>
    <n v="8338"/>
    <n v="4078"/>
    <n v="12786"/>
    <x v="0"/>
    <x v="0"/>
    <s v="UNPAID"/>
    <s v="AKSHAY KARALE"/>
    <n v="8264"/>
    <n v="188"/>
    <n v="0"/>
    <n v="3707"/>
    <s v="-"/>
    <n v="0.13214154367674572"/>
    <n v="2.2158354228030367E-3"/>
    <s v="FLOW"/>
    <s v="-"/>
    <s v="-"/>
    <s v="-"/>
    <m/>
    <m/>
    <m/>
    <m/>
    <s v="-"/>
    <m/>
    <s v="BHOR"/>
    <m/>
    <m/>
    <m/>
    <n v="12233"/>
    <n v="8264"/>
    <n v="57"/>
    <s v="-"/>
    <s v="FLOW"/>
    <m/>
    <m/>
    <m/>
    <m/>
    <s v="REGULAR"/>
    <s v="MH12VP6553"/>
    <s v="TVS IQUBE ELECTRIC"/>
    <d v="2023-06-21T00:00:00"/>
    <n v="36"/>
    <s v="02.08.26"/>
    <s v="-"/>
    <m/>
    <m/>
    <m/>
    <m/>
    <m/>
    <m/>
    <m/>
    <m/>
    <m/>
    <m/>
    <m/>
    <m/>
    <m/>
    <m/>
    <m/>
    <m/>
    <m/>
    <m/>
    <m/>
    <m/>
    <m/>
    <m/>
    <m/>
    <m/>
    <m/>
    <m/>
    <m/>
    <m/>
    <m/>
    <m/>
    <m/>
    <m/>
    <m/>
    <m/>
    <m/>
    <m/>
    <m/>
    <m/>
    <m/>
    <m/>
    <m/>
    <m/>
    <m/>
    <m/>
    <m/>
    <m/>
    <m/>
    <m/>
    <m/>
    <m/>
    <m/>
    <m/>
    <m/>
    <m/>
    <m/>
    <m/>
    <m/>
    <m/>
    <m/>
    <m/>
    <m/>
    <m/>
    <m/>
    <m/>
    <m/>
    <m/>
    <m/>
    <m/>
    <m/>
    <m/>
    <m/>
    <m/>
    <m/>
    <m/>
    <m/>
    <m/>
    <m/>
    <m/>
    <m/>
    <m/>
    <m/>
    <m/>
    <m/>
    <m/>
    <m/>
    <m/>
    <m/>
    <m/>
    <m/>
    <m/>
    <m/>
    <m/>
    <m/>
    <m/>
    <n v="0"/>
    <s v=""/>
    <s v="DUWT0011"/>
    <s v="kosIC8jx3c"/>
    <s v="Allocated"/>
    <m/>
    <m/>
    <m/>
    <m/>
    <m/>
    <m/>
    <m/>
    <m/>
    <n v="4078"/>
    <n v="12786"/>
    <s v="Allocated"/>
  </r>
  <r>
    <n v="453843150"/>
    <s v="PRATHMESH CHNDRAKANT PHARATE"/>
    <m/>
    <m/>
    <m/>
    <m/>
    <m/>
    <m/>
    <n v="2805"/>
    <n v="8415"/>
    <n v="2975"/>
    <n v="11220"/>
    <x v="2"/>
    <x v="0"/>
    <s v="UNPAID"/>
    <s v="AMOL DHUMAL"/>
    <n v="8156"/>
    <n v="170"/>
    <n v="0"/>
    <n v="7105"/>
    <s v="-"/>
    <n v="1.6757867876498706E-2"/>
    <n v="2.3126618762297452E-3"/>
    <s v="FLOW"/>
    <s v="-"/>
    <s v="-"/>
    <s v="-"/>
    <m/>
    <m/>
    <m/>
    <m/>
    <s v="-"/>
    <m/>
    <s v="NHAVARA"/>
    <m/>
    <m/>
    <m/>
    <n v="15690"/>
    <n v="8156"/>
    <n v="88"/>
    <s v="-"/>
    <s v="FLOW"/>
    <m/>
    <m/>
    <m/>
    <m/>
    <s v="REGULAR"/>
    <s v="MH12UK4258"/>
    <s v="HONDA ACTIVA 6G DLX BS VI"/>
    <d v="2022-06-26T00:00:00"/>
    <n v="48"/>
    <s v="02.08.26"/>
    <s v="-"/>
    <m/>
    <m/>
    <m/>
    <m/>
    <m/>
    <m/>
    <m/>
    <m/>
    <m/>
    <m/>
    <m/>
    <m/>
    <m/>
    <m/>
    <m/>
    <m/>
    <m/>
    <m/>
    <m/>
    <m/>
    <m/>
    <m/>
    <m/>
    <m/>
    <m/>
    <m/>
    <m/>
    <m/>
    <m/>
    <m/>
    <m/>
    <m/>
    <m/>
    <m/>
    <m/>
    <m/>
    <m/>
    <m/>
    <m/>
    <m/>
    <m/>
    <m/>
    <m/>
    <m/>
    <m/>
    <m/>
    <m/>
    <m/>
    <m/>
    <m/>
    <m/>
    <m/>
    <m/>
    <m/>
    <m/>
    <m/>
    <m/>
    <m/>
    <m/>
    <m/>
    <m/>
    <m/>
    <m/>
    <m/>
    <m/>
    <m/>
    <m/>
    <m/>
    <m/>
    <m/>
    <m/>
    <m/>
    <m/>
    <m/>
    <m/>
    <m/>
    <m/>
    <m/>
    <m/>
    <m/>
    <m/>
    <m/>
    <m/>
    <m/>
    <m/>
    <m/>
    <m/>
    <m/>
    <m/>
    <m/>
    <m/>
    <m/>
    <m/>
    <m/>
    <n v="0"/>
    <s v=""/>
    <s v="ZBHT0024"/>
    <s v="kocKapSrrc7"/>
    <s v="Allocated"/>
    <m/>
    <m/>
    <m/>
    <m/>
    <m/>
    <m/>
    <m/>
    <m/>
    <n v="2975"/>
    <n v="11220"/>
    <s v="Allocated"/>
  </r>
  <r>
    <n v="463989879"/>
    <s v="NANDA PRASHANT JADHAV"/>
    <m/>
    <m/>
    <m/>
    <m/>
    <m/>
    <m/>
    <n v="2728"/>
    <n v="2728"/>
    <n v="2744"/>
    <n v="5456"/>
    <x v="1"/>
    <x v="0"/>
    <s v="UNPAID"/>
    <s v="SWAPNIL JADHAV"/>
    <n v="7920"/>
    <n v="16"/>
    <n v="0"/>
    <n v="945"/>
    <s v="-"/>
    <n v="2.5415146143508292E-2"/>
    <n v="6.9380349321841814E-4"/>
    <s v="FLOW"/>
    <s v="-"/>
    <s v="-"/>
    <s v="-"/>
    <m/>
    <m/>
    <m/>
    <m/>
    <s v="-"/>
    <m/>
    <s v="BALEWADI"/>
    <m/>
    <m/>
    <m/>
    <n v="3689"/>
    <n v="7920"/>
    <n v="26"/>
    <s v="-"/>
    <s v="FLOW"/>
    <m/>
    <m/>
    <m/>
    <m/>
    <s v="REGULAR"/>
    <s v="MH12VE9363"/>
    <s v="PIAGGIO VESPA VXL 125"/>
    <d v="2024-09-10T00:00:00"/>
    <n v="24"/>
    <s v="02.08.26"/>
    <s v="-"/>
    <m/>
    <m/>
    <m/>
    <m/>
    <m/>
    <m/>
    <m/>
    <m/>
    <m/>
    <m/>
    <m/>
    <m/>
    <m/>
    <m/>
    <m/>
    <m/>
    <m/>
    <m/>
    <m/>
    <m/>
    <m/>
    <m/>
    <m/>
    <m/>
    <m/>
    <m/>
    <m/>
    <m/>
    <m/>
    <m/>
    <m/>
    <m/>
    <m/>
    <m/>
    <m/>
    <m/>
    <m/>
    <m/>
    <m/>
    <m/>
    <m/>
    <m/>
    <m/>
    <m/>
    <m/>
    <m/>
    <m/>
    <m/>
    <m/>
    <m/>
    <m/>
    <m/>
    <m/>
    <m/>
    <m/>
    <m/>
    <m/>
    <m/>
    <m/>
    <m/>
    <m/>
    <m/>
    <m/>
    <m/>
    <m/>
    <m/>
    <m/>
    <m/>
    <m/>
    <m/>
    <m/>
    <m/>
    <m/>
    <m/>
    <m/>
    <m/>
    <m/>
    <m/>
    <m/>
    <m/>
    <m/>
    <m/>
    <m/>
    <m/>
    <m/>
    <m/>
    <m/>
    <m/>
    <m/>
    <m/>
    <m/>
    <m/>
    <m/>
    <m/>
    <n v="0"/>
    <s v=""/>
    <s v="DUWT0031"/>
    <s v="ko1902MPBS"/>
    <s v="Allocated"/>
    <m/>
    <m/>
    <m/>
    <m/>
    <m/>
    <m/>
    <m/>
    <m/>
    <n v="2744"/>
    <n v="5456"/>
    <s v="Allocated"/>
  </r>
  <r>
    <n v="140926524"/>
    <s v="PRANAV PRAMOD GURAV"/>
    <m/>
    <m/>
    <m/>
    <m/>
    <m/>
    <m/>
    <n v="3170"/>
    <n v="7993"/>
    <n v="-3863"/>
    <n v="11163"/>
    <x v="4"/>
    <x v="0"/>
    <s v="UNPAID"/>
    <s v="UDAY SOHANE"/>
    <n v="7826.73"/>
    <n v="824"/>
    <n v="0"/>
    <n v="6300"/>
    <s v="-"/>
    <n v="0.36161316359829287"/>
    <n v="4.1670465205859274E-3"/>
    <s v="FLOW"/>
    <s v="-"/>
    <s v="-"/>
    <s v="-"/>
    <m/>
    <m/>
    <m/>
    <m/>
    <s v="-"/>
    <m/>
    <s v="BHOSARI"/>
    <m/>
    <m/>
    <m/>
    <n v="15117"/>
    <n v="7826.73"/>
    <n v="148"/>
    <s v="-"/>
    <s v="FLOW"/>
    <m/>
    <m/>
    <m/>
    <m/>
    <s v="NPA"/>
    <s v="MH14KV0186"/>
    <s v="SPLENDOR PLUS BS6 I3S DRS CAST FI"/>
    <d v="2023-04-29T00:00:00"/>
    <n v="36"/>
    <s v="02.08.26"/>
    <s v="-"/>
    <m/>
    <m/>
    <m/>
    <m/>
    <m/>
    <m/>
    <m/>
    <n v="1"/>
    <m/>
    <m/>
    <m/>
    <m/>
    <m/>
    <m/>
    <m/>
    <m/>
    <m/>
    <m/>
    <m/>
    <m/>
    <m/>
    <m/>
    <m/>
    <m/>
    <m/>
    <m/>
    <m/>
    <m/>
    <m/>
    <m/>
    <m/>
    <m/>
    <m/>
    <m/>
    <m/>
    <m/>
    <m/>
    <m/>
    <m/>
    <m/>
    <m/>
    <m/>
    <m/>
    <m/>
    <m/>
    <m/>
    <m/>
    <m/>
    <m/>
    <m/>
    <m/>
    <m/>
    <m/>
    <m/>
    <m/>
    <m/>
    <m/>
    <m/>
    <m/>
    <m/>
    <m/>
    <m/>
    <m/>
    <m/>
    <m/>
    <m/>
    <m/>
    <m/>
    <m/>
    <m/>
    <m/>
    <m/>
    <m/>
    <m/>
    <m/>
    <m/>
    <m/>
    <m/>
    <m/>
    <m/>
    <m/>
    <m/>
    <m/>
    <m/>
    <m/>
    <m/>
    <m/>
    <m/>
    <m/>
    <m/>
    <m/>
    <m/>
    <m/>
    <m/>
    <n v="1"/>
    <n v="1"/>
    <s v="DUWT0025"/>
    <s v="GPZAko5XAe8z"/>
    <s v="Allocated"/>
    <m/>
    <m/>
    <m/>
    <m/>
    <m/>
    <m/>
    <m/>
    <m/>
    <n v="-3863"/>
    <n v="11163"/>
    <s v="Allocated"/>
  </r>
  <r>
    <n v="140085711"/>
    <s v="RUPALI SANDIP MALPOTE"/>
    <m/>
    <m/>
    <m/>
    <m/>
    <m/>
    <m/>
    <n v="3881"/>
    <n v="7951"/>
    <n v="-10909"/>
    <n v="11832"/>
    <x v="5"/>
    <x v="0"/>
    <s v="UNPAID"/>
    <s v="SACHIN INGALE"/>
    <n v="7789.19"/>
    <n v="545"/>
    <n v="0"/>
    <n v="4463.82"/>
    <s v="-"/>
    <n v="8.2209458553786294E-2"/>
    <n v="3.5695761824915671E-3"/>
    <s v="FLOW"/>
    <s v="-"/>
    <s v="-"/>
    <s v="-"/>
    <m/>
    <m/>
    <m/>
    <m/>
    <s v="-"/>
    <m/>
    <s v="TAKAVE"/>
    <m/>
    <m/>
    <m/>
    <n v="12959.82"/>
    <n v="7789.19"/>
    <n v="176"/>
    <s v="-"/>
    <s v="FLOW"/>
    <m/>
    <m/>
    <m/>
    <m/>
    <s v="NPA"/>
    <s v="MH14KT4084"/>
    <s v="TVS IQUBE ELECTRIC"/>
    <d v="2023-04-03T00:00:00"/>
    <n v="36"/>
    <s v="02.08.26"/>
    <s v="-"/>
    <m/>
    <m/>
    <m/>
    <m/>
    <m/>
    <m/>
    <m/>
    <m/>
    <m/>
    <m/>
    <m/>
    <m/>
    <m/>
    <m/>
    <m/>
    <m/>
    <m/>
    <m/>
    <m/>
    <m/>
    <m/>
    <m/>
    <m/>
    <m/>
    <m/>
    <m/>
    <m/>
    <m/>
    <m/>
    <m/>
    <m/>
    <m/>
    <m/>
    <m/>
    <m/>
    <m/>
    <m/>
    <m/>
    <m/>
    <m/>
    <m/>
    <m/>
    <m/>
    <m/>
    <m/>
    <m/>
    <m/>
    <m/>
    <m/>
    <m/>
    <m/>
    <m/>
    <m/>
    <m/>
    <m/>
    <m/>
    <m/>
    <m/>
    <m/>
    <m/>
    <m/>
    <m/>
    <m/>
    <m/>
    <m/>
    <m/>
    <m/>
    <m/>
    <m/>
    <m/>
    <m/>
    <m/>
    <m/>
    <m/>
    <m/>
    <m/>
    <m/>
    <m/>
    <m/>
    <m/>
    <m/>
    <m/>
    <m/>
    <m/>
    <m/>
    <m/>
    <m/>
    <m/>
    <m/>
    <m/>
    <m/>
    <m/>
    <m/>
    <m/>
    <n v="0"/>
    <s v=""/>
    <s v="ZBHT0013"/>
    <s v="G6gFU3F21f7"/>
    <s v="Allocated"/>
    <m/>
    <m/>
    <m/>
    <m/>
    <m/>
    <m/>
    <m/>
    <m/>
    <n v="-10909"/>
    <n v="11832"/>
    <s v="Allocated"/>
  </r>
  <r>
    <n v="459445373"/>
    <s v="RAMA NITIN ADMANE"/>
    <m/>
    <m/>
    <m/>
    <m/>
    <m/>
    <m/>
    <n v="4550"/>
    <n v="3241"/>
    <n v="3332"/>
    <n v="7791"/>
    <x v="1"/>
    <x v="0"/>
    <s v="UNPAID"/>
    <s v="SUNNY SHINDE"/>
    <n v="7720.55"/>
    <n v="91"/>
    <n v="0"/>
    <n v="7200"/>
    <s v="-"/>
    <n v="9.5513137217759E-3"/>
    <n v="6.7633138378376991E-4"/>
    <s v="FLOW"/>
    <s v="-"/>
    <s v="-"/>
    <s v="-"/>
    <m/>
    <m/>
    <m/>
    <m/>
    <s v="-"/>
    <m/>
    <s v="PASHAN"/>
    <m/>
    <m/>
    <m/>
    <n v="10532"/>
    <n v="7720.55"/>
    <n v="27"/>
    <s v="-"/>
    <s v="FLOW"/>
    <m/>
    <m/>
    <m/>
    <m/>
    <s v="REGULAR"/>
    <s v="MH44AC1790"/>
    <s v="HONDA UNICORN 160 BSVI"/>
    <d v="2023-08-18T00:00:00"/>
    <n v="36"/>
    <s v="02.08.26"/>
    <s v="-"/>
    <m/>
    <m/>
    <m/>
    <m/>
    <m/>
    <m/>
    <m/>
    <m/>
    <m/>
    <m/>
    <m/>
    <m/>
    <m/>
    <m/>
    <m/>
    <m/>
    <m/>
    <m/>
    <m/>
    <m/>
    <m/>
    <m/>
    <m/>
    <m/>
    <m/>
    <m/>
    <m/>
    <m/>
    <m/>
    <m/>
    <m/>
    <m/>
    <m/>
    <m/>
    <m/>
    <m/>
    <m/>
    <m/>
    <m/>
    <m/>
    <m/>
    <m/>
    <m/>
    <m/>
    <m/>
    <m/>
    <m/>
    <m/>
    <m/>
    <m/>
    <m/>
    <m/>
    <m/>
    <m/>
    <m/>
    <m/>
    <m/>
    <m/>
    <m/>
    <m/>
    <m/>
    <m/>
    <m/>
    <m/>
    <m/>
    <m/>
    <m/>
    <m/>
    <m/>
    <m/>
    <m/>
    <m/>
    <m/>
    <m/>
    <m/>
    <m/>
    <m/>
    <m/>
    <m/>
    <m/>
    <m/>
    <m/>
    <m/>
    <m/>
    <m/>
    <m/>
    <m/>
    <m/>
    <m/>
    <m/>
    <m/>
    <m/>
    <m/>
    <m/>
    <n v="0"/>
    <s v=""/>
    <s v="DUWT0023"/>
    <s v="GPJtMoxS_EI7"/>
    <s v="Allocated"/>
    <m/>
    <m/>
    <m/>
    <m/>
    <m/>
    <m/>
    <m/>
    <m/>
    <n v="3332"/>
    <n v="7791"/>
    <s v="Allocated"/>
  </r>
  <r>
    <n v="459720465"/>
    <s v="DNYANESHWAR ANKUSH KADAM"/>
    <m/>
    <m/>
    <m/>
    <m/>
    <m/>
    <m/>
    <n v="2641"/>
    <n v="2641"/>
    <n v="2720"/>
    <n v="5282"/>
    <x v="0"/>
    <x v="0"/>
    <s v="UNPAID"/>
    <s v="VIKRAM GAIKWAD"/>
    <n v="7653.46"/>
    <n v="79"/>
    <n v="0"/>
    <n v="1453"/>
    <s v="-"/>
    <n v="2.6204236203038887E-2"/>
    <n v="2.0521306600927067E-3"/>
    <s v="FLOW"/>
    <s v="-"/>
    <s v="-"/>
    <s v="-"/>
    <m/>
    <m/>
    <m/>
    <m/>
    <s v="-"/>
    <m/>
    <s v="VADGAON SHERI"/>
    <m/>
    <m/>
    <m/>
    <n v="4173"/>
    <n v="7653.46"/>
    <n v="57"/>
    <s v="-"/>
    <s v="FLOW"/>
    <m/>
    <m/>
    <m/>
    <m/>
    <s v="NPA"/>
    <s v="MH12VX4180"/>
    <s v="HONDA SP 125 BS VI DISC"/>
    <d v="2023-09-11T00:00:00"/>
    <n v="36"/>
    <s v="03.08.26"/>
    <s v="-"/>
    <m/>
    <m/>
    <m/>
    <m/>
    <m/>
    <m/>
    <m/>
    <m/>
    <m/>
    <m/>
    <m/>
    <m/>
    <m/>
    <m/>
    <m/>
    <m/>
    <m/>
    <m/>
    <m/>
    <m/>
    <m/>
    <m/>
    <m/>
    <m/>
    <m/>
    <m/>
    <m/>
    <m/>
    <m/>
    <m/>
    <m/>
    <m/>
    <m/>
    <m/>
    <m/>
    <m/>
    <m/>
    <m/>
    <m/>
    <m/>
    <m/>
    <m/>
    <m/>
    <m/>
    <m/>
    <m/>
    <m/>
    <m/>
    <m/>
    <m/>
    <m/>
    <m/>
    <m/>
    <m/>
    <m/>
    <m/>
    <m/>
    <m/>
    <m/>
    <m/>
    <m/>
    <m/>
    <m/>
    <m/>
    <m/>
    <m/>
    <m/>
    <m/>
    <m/>
    <m/>
    <m/>
    <m/>
    <m/>
    <m/>
    <m/>
    <m/>
    <m/>
    <m/>
    <m/>
    <m/>
    <m/>
    <m/>
    <m/>
    <m/>
    <m/>
    <m/>
    <m/>
    <m/>
    <m/>
    <m/>
    <m/>
    <m/>
    <m/>
    <m/>
    <n v="0"/>
    <s v=""/>
    <s v="ZBHT0012"/>
    <s v="B6yJStqGv1"/>
    <s v="Allocated"/>
    <m/>
    <m/>
    <m/>
    <m/>
    <m/>
    <m/>
    <m/>
    <m/>
    <n v="2720"/>
    <n v="5282"/>
    <e v="#N/A"/>
  </r>
  <r>
    <n v="459556508"/>
    <s v="SAHIL PRAKASH SHAH"/>
    <m/>
    <m/>
    <m/>
    <m/>
    <m/>
    <m/>
    <n v="1992"/>
    <n v="3984"/>
    <n v="2068"/>
    <n v="5976"/>
    <x v="0"/>
    <x v="0"/>
    <s v="UNPAID"/>
    <s v="AMIT GADE"/>
    <n v="7625"/>
    <n v="76"/>
    <n v="0"/>
    <n v="900"/>
    <s v="-"/>
    <n v="0.15637407385532129"/>
    <n v="2.0444996489439927E-3"/>
    <s v="FLOW"/>
    <s v="-"/>
    <s v="-"/>
    <s v="-"/>
    <m/>
    <m/>
    <m/>
    <m/>
    <s v="-"/>
    <m/>
    <s v="CHAKAN"/>
    <m/>
    <m/>
    <m/>
    <n v="4960"/>
    <n v="7625"/>
    <n v="57"/>
    <s v="-"/>
    <s v="FLOW"/>
    <m/>
    <m/>
    <m/>
    <m/>
    <s v="REGULAR"/>
    <s v="MH14KZ0875"/>
    <s v="TVS JUPITER 125 DRUM ALLOY"/>
    <d v="2023-08-25T00:00:00"/>
    <n v="36"/>
    <s v="02.08.26"/>
    <s v="-"/>
    <m/>
    <m/>
    <m/>
    <m/>
    <m/>
    <m/>
    <m/>
    <n v="1"/>
    <m/>
    <m/>
    <m/>
    <m/>
    <m/>
    <m/>
    <m/>
    <m/>
    <m/>
    <m/>
    <m/>
    <m/>
    <m/>
    <m/>
    <m/>
    <m/>
    <m/>
    <m/>
    <m/>
    <m/>
    <m/>
    <m/>
    <m/>
    <m/>
    <m/>
    <m/>
    <m/>
    <m/>
    <m/>
    <m/>
    <m/>
    <m/>
    <m/>
    <m/>
    <m/>
    <m/>
    <m/>
    <m/>
    <m/>
    <m/>
    <m/>
    <m/>
    <m/>
    <m/>
    <m/>
    <m/>
    <m/>
    <m/>
    <m/>
    <m/>
    <m/>
    <m/>
    <m/>
    <m/>
    <m/>
    <m/>
    <m/>
    <m/>
    <m/>
    <m/>
    <m/>
    <m/>
    <m/>
    <m/>
    <m/>
    <m/>
    <m/>
    <m/>
    <m/>
    <m/>
    <m/>
    <m/>
    <m/>
    <m/>
    <m/>
    <m/>
    <m/>
    <m/>
    <m/>
    <m/>
    <m/>
    <m/>
    <m/>
    <m/>
    <m/>
    <m/>
    <n v="1"/>
    <n v="1"/>
    <s v="DUWT0017"/>
    <s v="k2qHDVNYv9"/>
    <s v="Allocated"/>
    <m/>
    <m/>
    <m/>
    <m/>
    <m/>
    <m/>
    <m/>
    <m/>
    <n v="2068"/>
    <n v="5976"/>
    <s v="Allocated"/>
  </r>
  <r>
    <n v="459101138"/>
    <s v="NILESH CHANDRAKANT CHAVAN"/>
    <m/>
    <m/>
    <m/>
    <m/>
    <m/>
    <m/>
    <n v="3661"/>
    <n v="4100"/>
    <n v="647"/>
    <n v="7761"/>
    <x v="0"/>
    <x v="0"/>
    <s v="UNPAID"/>
    <s v="SACHIN KHAPRE"/>
    <n v="7567"/>
    <n v="208"/>
    <n v="0"/>
    <n v="7200"/>
    <s v="-"/>
    <n v="4.7878592998298337E-2"/>
    <n v="2.028948045056943E-3"/>
    <s v="FLOW"/>
    <s v="-"/>
    <s v="-"/>
    <s v="-"/>
    <m/>
    <m/>
    <m/>
    <m/>
    <s v="-"/>
    <m/>
    <s v="PIMPLE GURAV"/>
    <m/>
    <m/>
    <m/>
    <n v="11508"/>
    <n v="7567"/>
    <n v="57"/>
    <s v="-"/>
    <s v="FLOW"/>
    <m/>
    <m/>
    <m/>
    <m/>
    <s v="REGULAR"/>
    <s v="MH14KY2665"/>
    <s v="HONDA ACTIVA 6G H SMART"/>
    <d v="2023-07-24T00:00:00"/>
    <n v="36"/>
    <s v="02.08.26"/>
    <s v="-"/>
    <m/>
    <m/>
    <m/>
    <m/>
    <m/>
    <m/>
    <m/>
    <m/>
    <m/>
    <m/>
    <n v="1"/>
    <m/>
    <m/>
    <m/>
    <m/>
    <m/>
    <m/>
    <m/>
    <m/>
    <m/>
    <m/>
    <m/>
    <m/>
    <m/>
    <m/>
    <m/>
    <m/>
    <m/>
    <m/>
    <m/>
    <m/>
    <m/>
    <m/>
    <m/>
    <m/>
    <m/>
    <m/>
    <m/>
    <m/>
    <m/>
    <m/>
    <m/>
    <m/>
    <m/>
    <m/>
    <m/>
    <m/>
    <m/>
    <m/>
    <m/>
    <m/>
    <m/>
    <m/>
    <m/>
    <m/>
    <m/>
    <m/>
    <m/>
    <m/>
    <m/>
    <m/>
    <m/>
    <m/>
    <m/>
    <m/>
    <m/>
    <m/>
    <m/>
    <m/>
    <m/>
    <m/>
    <m/>
    <m/>
    <m/>
    <m/>
    <m/>
    <m/>
    <m/>
    <m/>
    <m/>
    <m/>
    <m/>
    <m/>
    <m/>
    <m/>
    <m/>
    <m/>
    <m/>
    <m/>
    <m/>
    <m/>
    <m/>
    <m/>
    <m/>
    <n v="1"/>
    <n v="1"/>
    <s v="ZBHT0015"/>
    <s v="G2hWaEcpNJz"/>
    <s v="Allocated"/>
    <m/>
    <m/>
    <m/>
    <m/>
    <m/>
    <m/>
    <m/>
    <m/>
    <n v="647"/>
    <n v="7761"/>
    <s v="Allocated"/>
  </r>
  <r>
    <n v="460407116"/>
    <s v="SUVARNA AMOL DEVKAR"/>
    <m/>
    <m/>
    <m/>
    <m/>
    <m/>
    <m/>
    <n v="3806"/>
    <n v="7612"/>
    <n v="-3392"/>
    <n v="11418"/>
    <x v="3"/>
    <x v="0"/>
    <s v="UNPAID"/>
    <s v="AMOL DHUMAL"/>
    <n v="7438"/>
    <n v="414"/>
    <n v="0"/>
    <n v="6299"/>
    <s v="-"/>
    <n v="1.7008182884202288E-2"/>
    <n v="2.8491808342707161E-3"/>
    <s v="FLOW"/>
    <s v="-"/>
    <s v="-"/>
    <s v="-"/>
    <m/>
    <m/>
    <m/>
    <m/>
    <s v="-"/>
    <m/>
    <s v="SHIRUR"/>
    <m/>
    <m/>
    <m/>
    <n v="14325"/>
    <n v="7438"/>
    <n v="118"/>
    <s v="-"/>
    <s v="FLOW"/>
    <m/>
    <m/>
    <m/>
    <m/>
    <s v="NPA"/>
    <m/>
    <s v="TVS STARCITY PLUS ES DT DUAL TONE"/>
    <d v="2023-10-31T00:00:00"/>
    <n v="30"/>
    <s v="02.08.26"/>
    <s v="-"/>
    <m/>
    <m/>
    <m/>
    <m/>
    <m/>
    <m/>
    <m/>
    <m/>
    <m/>
    <m/>
    <m/>
    <m/>
    <m/>
    <m/>
    <m/>
    <m/>
    <m/>
    <m/>
    <m/>
    <m/>
    <m/>
    <m/>
    <m/>
    <m/>
    <m/>
    <m/>
    <m/>
    <m/>
    <m/>
    <m/>
    <m/>
    <m/>
    <m/>
    <m/>
    <m/>
    <m/>
    <m/>
    <m/>
    <m/>
    <m/>
    <m/>
    <m/>
    <m/>
    <m/>
    <m/>
    <m/>
    <m/>
    <m/>
    <m/>
    <m/>
    <m/>
    <m/>
    <m/>
    <m/>
    <m/>
    <m/>
    <m/>
    <m/>
    <m/>
    <m/>
    <m/>
    <m/>
    <m/>
    <m/>
    <m/>
    <m/>
    <m/>
    <m/>
    <m/>
    <m/>
    <m/>
    <m/>
    <m/>
    <m/>
    <m/>
    <m/>
    <m/>
    <m/>
    <m/>
    <m/>
    <m/>
    <m/>
    <m/>
    <m/>
    <m/>
    <m/>
    <m/>
    <m/>
    <m/>
    <m/>
    <m/>
    <m/>
    <m/>
    <m/>
    <n v="0"/>
    <s v=""/>
    <s v="ZBHT0024"/>
    <s v="BoXbzT1rr7c"/>
    <s v="Allocated"/>
    <m/>
    <m/>
    <m/>
    <m/>
    <m/>
    <m/>
    <m/>
    <m/>
    <n v="-3392"/>
    <n v="11418"/>
    <s v="Allocated"/>
  </r>
  <r>
    <n v="459755661"/>
    <s v="AMIT NARAYAN SASTE"/>
    <m/>
    <m/>
    <m/>
    <m/>
    <m/>
    <m/>
    <n v="2850"/>
    <n v="1828"/>
    <n v="1880"/>
    <n v="4678"/>
    <x v="1"/>
    <x v="0"/>
    <s v="UNPAID"/>
    <s v="HARIDAS DIVATE"/>
    <n v="7382.02"/>
    <n v="52"/>
    <n v="0"/>
    <n v="7140"/>
    <s v="-"/>
    <n v="1.3728160252237432E-2"/>
    <n v="6.4667566452124075E-4"/>
    <s v="FLOW"/>
    <s v="-"/>
    <s v="-"/>
    <s v="-"/>
    <m/>
    <m/>
    <m/>
    <m/>
    <s v="-"/>
    <m/>
    <s v="JUNNAR"/>
    <m/>
    <m/>
    <m/>
    <n v="9020"/>
    <n v="7382.02"/>
    <n v="27"/>
    <s v="-"/>
    <s v="FLOW"/>
    <m/>
    <m/>
    <m/>
    <m/>
    <s v="REGULAR"/>
    <m/>
    <s v="HONDA SHINE 100 OBD2"/>
    <d v="2023-09-14T00:00:00"/>
    <n v="36"/>
    <s v="03.08.26"/>
    <s v="-"/>
    <m/>
    <m/>
    <m/>
    <m/>
    <m/>
    <m/>
    <m/>
    <m/>
    <m/>
    <m/>
    <m/>
    <m/>
    <m/>
    <m/>
    <m/>
    <m/>
    <m/>
    <m/>
    <m/>
    <m/>
    <m/>
    <m/>
    <m/>
    <m/>
    <m/>
    <m/>
    <m/>
    <m/>
    <m/>
    <m/>
    <m/>
    <m/>
    <m/>
    <m/>
    <m/>
    <m/>
    <m/>
    <m/>
    <m/>
    <m/>
    <m/>
    <m/>
    <m/>
    <m/>
    <m/>
    <m/>
    <m/>
    <m/>
    <m/>
    <m/>
    <m/>
    <m/>
    <m/>
    <m/>
    <m/>
    <m/>
    <m/>
    <m/>
    <m/>
    <m/>
    <m/>
    <m/>
    <m/>
    <m/>
    <m/>
    <m/>
    <m/>
    <m/>
    <m/>
    <m/>
    <m/>
    <m/>
    <m/>
    <m/>
    <m/>
    <m/>
    <m/>
    <m/>
    <m/>
    <m/>
    <m/>
    <m/>
    <m/>
    <m/>
    <m/>
    <m/>
    <m/>
    <m/>
    <m/>
    <m/>
    <m/>
    <m/>
    <m/>
    <m/>
    <n v="0"/>
    <s v=""/>
    <s v="ZBHT0021"/>
    <s v="BoBBeclw_NM7"/>
    <s v="Allocated"/>
    <m/>
    <m/>
    <m/>
    <m/>
    <m/>
    <m/>
    <m/>
    <m/>
    <n v="1880"/>
    <n v="4678"/>
    <e v="#N/A"/>
  </r>
  <r>
    <n v="462289057"/>
    <s v="KIRAN YADAV GAIKWAD"/>
    <m/>
    <m/>
    <m/>
    <m/>
    <m/>
    <m/>
    <n v="3932"/>
    <n v="7337"/>
    <n v="-11409"/>
    <n v="11269"/>
    <x v="5"/>
    <x v="0"/>
    <s v="UNPAID"/>
    <s v="AMOL DHUMAL"/>
    <n v="7269"/>
    <n v="914"/>
    <n v="0"/>
    <n v="4493"/>
    <s v="-"/>
    <n v="3.7418888420673757E-2"/>
    <n v="3.3311871029633633E-3"/>
    <s v="FLOW"/>
    <s v="-"/>
    <s v="-"/>
    <s v="-"/>
    <m/>
    <m/>
    <m/>
    <m/>
    <s v="-"/>
    <m/>
    <s v="RANJAN GAON"/>
    <m/>
    <m/>
    <m/>
    <n v="12744"/>
    <n v="7269"/>
    <n v="177"/>
    <s v="-"/>
    <s v="FLOW"/>
    <m/>
    <m/>
    <m/>
    <m/>
    <s v="NPA"/>
    <s v="MH12XS1324"/>
    <s v="HF DELUXE BS6 I3S DRUM SELF CAST"/>
    <d v="2024-03-19T00:00:00"/>
    <n v="24"/>
    <s v="02.08.26"/>
    <s v="-"/>
    <m/>
    <m/>
    <m/>
    <m/>
    <m/>
    <m/>
    <m/>
    <m/>
    <m/>
    <m/>
    <m/>
    <m/>
    <m/>
    <m/>
    <m/>
    <m/>
    <m/>
    <m/>
    <m/>
    <m/>
    <m/>
    <m/>
    <m/>
    <m/>
    <m/>
    <m/>
    <m/>
    <m/>
    <m/>
    <m/>
    <m/>
    <m/>
    <m/>
    <m/>
    <m/>
    <m/>
    <m/>
    <m/>
    <m/>
    <m/>
    <m/>
    <m/>
    <m/>
    <m/>
    <m/>
    <m/>
    <m/>
    <m/>
    <m/>
    <m/>
    <m/>
    <m/>
    <m/>
    <m/>
    <m/>
    <m/>
    <m/>
    <m/>
    <m/>
    <m/>
    <m/>
    <m/>
    <m/>
    <m/>
    <m/>
    <m/>
    <m/>
    <m/>
    <m/>
    <m/>
    <m/>
    <m/>
    <m/>
    <m/>
    <m/>
    <m/>
    <m/>
    <m/>
    <m/>
    <m/>
    <m/>
    <m/>
    <m/>
    <m/>
    <m/>
    <m/>
    <m/>
    <m/>
    <m/>
    <m/>
    <m/>
    <m/>
    <m/>
    <m/>
    <n v="0"/>
    <s v=""/>
    <s v="ZBHT0024"/>
    <s v="G2pY4SMU5m"/>
    <s v="Allocated"/>
    <m/>
    <m/>
    <m/>
    <m/>
    <m/>
    <m/>
    <m/>
    <m/>
    <n v="-11409"/>
    <n v="11269"/>
    <s v="Allocated"/>
  </r>
  <r>
    <n v="459816044"/>
    <s v="VIKAS SANJAY PANDAGALE"/>
    <m/>
    <m/>
    <m/>
    <m/>
    <m/>
    <m/>
    <n v="3709"/>
    <n v="7202"/>
    <n v="-10476"/>
    <n v="10911"/>
    <x v="5"/>
    <x v="0"/>
    <s v="UNPAID"/>
    <s v="TANAJI SURVASE"/>
    <n v="7134.97"/>
    <n v="867"/>
    <n v="0"/>
    <n v="2465.1"/>
    <s v="-"/>
    <n v="3.2430212139931656E-2"/>
    <n v="3.2697647604939483E-3"/>
    <s v="FLOW"/>
    <s v="-"/>
    <s v="-"/>
    <s v="-"/>
    <m/>
    <m/>
    <m/>
    <m/>
    <s v="-"/>
    <m/>
    <s v="SUS"/>
    <m/>
    <m/>
    <m/>
    <n v="10534.1"/>
    <n v="7134.97"/>
    <n v="177"/>
    <s v="-"/>
    <s v="FLOW"/>
    <m/>
    <m/>
    <m/>
    <m/>
    <s v="NPA"/>
    <s v="MH22BB5602"/>
    <s v="SPLENDOR PLUS I3S BS6 FI DRUM SELF"/>
    <d v="2023-09-20T00:00:00"/>
    <n v="30"/>
    <s v="02.08.26"/>
    <s v="-"/>
    <m/>
    <m/>
    <m/>
    <m/>
    <m/>
    <m/>
    <m/>
    <m/>
    <m/>
    <m/>
    <m/>
    <m/>
    <m/>
    <n v="1"/>
    <m/>
    <m/>
    <m/>
    <m/>
    <m/>
    <m/>
    <m/>
    <m/>
    <m/>
    <m/>
    <m/>
    <m/>
    <m/>
    <m/>
    <m/>
    <m/>
    <m/>
    <m/>
    <m/>
    <m/>
    <m/>
    <m/>
    <m/>
    <m/>
    <m/>
    <m/>
    <m/>
    <m/>
    <m/>
    <m/>
    <m/>
    <m/>
    <m/>
    <m/>
    <m/>
    <m/>
    <m/>
    <m/>
    <m/>
    <m/>
    <m/>
    <m/>
    <m/>
    <m/>
    <m/>
    <m/>
    <m/>
    <m/>
    <m/>
    <m/>
    <m/>
    <m/>
    <m/>
    <m/>
    <m/>
    <m/>
    <m/>
    <m/>
    <m/>
    <m/>
    <m/>
    <m/>
    <m/>
    <m/>
    <m/>
    <m/>
    <m/>
    <m/>
    <m/>
    <m/>
    <m/>
    <m/>
    <m/>
    <m/>
    <m/>
    <m/>
    <m/>
    <m/>
    <m/>
    <m/>
    <n v="1"/>
    <n v="1"/>
    <s v="DUWT0030"/>
    <s v="BPKKTByGnFm"/>
    <s v="Allocated"/>
    <m/>
    <m/>
    <m/>
    <m/>
    <m/>
    <m/>
    <m/>
    <m/>
    <n v="-10476"/>
    <n v="10911"/>
    <s v="Allocated"/>
  </r>
  <r>
    <n v="140231764"/>
    <s v="REKHA MOHAN WAGHMARE"/>
    <m/>
    <m/>
    <m/>
    <m/>
    <m/>
    <m/>
    <n v="3653"/>
    <n v="7306"/>
    <n v="-6804"/>
    <n v="10959"/>
    <x v="4"/>
    <x v="0"/>
    <s v="UNPAID"/>
    <s v="ANWAR SHAIKH"/>
    <n v="7105.45"/>
    <n v="502"/>
    <n v="0"/>
    <n v="1775"/>
    <s v="-"/>
    <n v="0.21808268201691453"/>
    <n v="3.7830282505845075E-3"/>
    <s v="FLOW"/>
    <s v="-"/>
    <s v="-"/>
    <s v="-"/>
    <m/>
    <m/>
    <m/>
    <m/>
    <s v="-"/>
    <m/>
    <s v="DAPODI"/>
    <m/>
    <m/>
    <m/>
    <n v="9583"/>
    <n v="7105.45"/>
    <n v="149"/>
    <s v="-"/>
    <s v="FLOW"/>
    <m/>
    <m/>
    <m/>
    <m/>
    <s v="NPA"/>
    <s v="MH14KT5731"/>
    <s v="HONDA ACTIVA 6G H SMART"/>
    <d v="2023-03-22T00:00:00"/>
    <n v="36"/>
    <s v="02.08.26"/>
    <s v="-"/>
    <m/>
    <m/>
    <m/>
    <m/>
    <m/>
    <m/>
    <m/>
    <n v="1"/>
    <m/>
    <m/>
    <m/>
    <m/>
    <m/>
    <m/>
    <m/>
    <m/>
    <m/>
    <m/>
    <m/>
    <m/>
    <m/>
    <m/>
    <m/>
    <m/>
    <m/>
    <m/>
    <m/>
    <m/>
    <m/>
    <m/>
    <m/>
    <m/>
    <m/>
    <m/>
    <m/>
    <m/>
    <m/>
    <m/>
    <m/>
    <m/>
    <m/>
    <m/>
    <m/>
    <m/>
    <m/>
    <m/>
    <m/>
    <m/>
    <m/>
    <m/>
    <m/>
    <m/>
    <m/>
    <m/>
    <m/>
    <m/>
    <m/>
    <m/>
    <m/>
    <m/>
    <m/>
    <m/>
    <m/>
    <m/>
    <m/>
    <m/>
    <m/>
    <m/>
    <m/>
    <m/>
    <m/>
    <m/>
    <m/>
    <m/>
    <m/>
    <m/>
    <m/>
    <m/>
    <m/>
    <m/>
    <m/>
    <m/>
    <m/>
    <m/>
    <m/>
    <m/>
    <m/>
    <m/>
    <m/>
    <m/>
    <m/>
    <m/>
    <m/>
    <m/>
    <n v="1"/>
    <n v="1"/>
    <s v="ZBHT0009"/>
    <s v="kPzgl85nLc"/>
    <s v="Allocated"/>
    <m/>
    <m/>
    <m/>
    <m/>
    <m/>
    <m/>
    <m/>
    <m/>
    <n v="-6804"/>
    <n v="10959"/>
    <s v="Allocated"/>
  </r>
  <r>
    <n v="463791527"/>
    <s v="PRASHIK BAPU AHIRE"/>
    <m/>
    <m/>
    <m/>
    <m/>
    <m/>
    <m/>
    <n v="1237"/>
    <n v="6230"/>
    <n v="722"/>
    <n v="7467"/>
    <x v="5"/>
    <x v="0"/>
    <s v="UNPAID"/>
    <s v="NITIN KADAM"/>
    <n v="6982"/>
    <n v="677"/>
    <n v="0"/>
    <n v="5400"/>
    <s v="-"/>
    <n v="1.5838915821448096E-2"/>
    <n v="3.1996627256693088E-3"/>
    <s v="FLOW"/>
    <s v="-"/>
    <s v="-"/>
    <s v="-"/>
    <m/>
    <m/>
    <m/>
    <m/>
    <s v="-"/>
    <m/>
    <s v="NIGADI"/>
    <m/>
    <m/>
    <m/>
    <n v="12307"/>
    <n v="6982"/>
    <n v="176"/>
    <s v="-"/>
    <s v="FLOW"/>
    <m/>
    <m/>
    <m/>
    <m/>
    <s v="NPA"/>
    <s v="MH14LD7196"/>
    <s v="HONDA ACTIVA DLX"/>
    <d v="2024-08-17T00:00:00"/>
    <n v="24"/>
    <s v="02.08.26"/>
    <s v="-"/>
    <m/>
    <m/>
    <m/>
    <m/>
    <m/>
    <m/>
    <m/>
    <m/>
    <m/>
    <m/>
    <m/>
    <m/>
    <m/>
    <m/>
    <m/>
    <m/>
    <m/>
    <m/>
    <m/>
    <m/>
    <m/>
    <m/>
    <m/>
    <m/>
    <m/>
    <m/>
    <m/>
    <m/>
    <m/>
    <m/>
    <m/>
    <m/>
    <m/>
    <m/>
    <m/>
    <m/>
    <m/>
    <m/>
    <m/>
    <m/>
    <m/>
    <m/>
    <m/>
    <m/>
    <m/>
    <m/>
    <m/>
    <m/>
    <m/>
    <m/>
    <m/>
    <m/>
    <m/>
    <m/>
    <m/>
    <m/>
    <m/>
    <m/>
    <m/>
    <m/>
    <m/>
    <m/>
    <m/>
    <m/>
    <m/>
    <m/>
    <m/>
    <m/>
    <m/>
    <m/>
    <m/>
    <m/>
    <m/>
    <m/>
    <m/>
    <m/>
    <m/>
    <m/>
    <m/>
    <m/>
    <m/>
    <m/>
    <m/>
    <m/>
    <m/>
    <m/>
    <m/>
    <m/>
    <m/>
    <m/>
    <m/>
    <m/>
    <m/>
    <m/>
    <n v="0"/>
    <s v=""/>
    <s v="ZBHT0011"/>
    <s v="GohSBttO0m"/>
    <s v="Allocated"/>
    <m/>
    <m/>
    <m/>
    <m/>
    <m/>
    <m/>
    <m/>
    <m/>
    <n v="722"/>
    <n v="7467"/>
    <s v="Allocated"/>
  </r>
  <r>
    <n v="466373254"/>
    <s v="MEDANKAR SUJIT RAMDAS"/>
    <m/>
    <m/>
    <m/>
    <m/>
    <m/>
    <m/>
    <n v="6989"/>
    <n v="6859"/>
    <n v="6905"/>
    <n v="13848"/>
    <x v="1"/>
    <x v="0"/>
    <s v="UNPAID"/>
    <s v="AMIT GADE"/>
    <n v="6859"/>
    <n v="46"/>
    <n v="0"/>
    <n v="900"/>
    <s v="-"/>
    <n v="1.5340044664377312E-2"/>
    <n v="6.0085835353347594E-4"/>
    <s v="FLOW"/>
    <s v="-"/>
    <s v="-"/>
    <s v="-"/>
    <m/>
    <m/>
    <m/>
    <m/>
    <s v="-"/>
    <m/>
    <s v="MEDANKAR WADI"/>
    <m/>
    <m/>
    <m/>
    <n v="7805"/>
    <n v="6859"/>
    <n v="27"/>
    <s v="-"/>
    <s v="FLOW"/>
    <m/>
    <m/>
    <m/>
    <m/>
    <s v="REGULAR"/>
    <s v="MH14MM4295"/>
    <s v="SPLENDOR PLUS DRS CAST FI BLACK"/>
    <d v="2025-06-21T00:00:00"/>
    <n v="12"/>
    <s v="02.08.26"/>
    <s v="-"/>
    <m/>
    <m/>
    <m/>
    <m/>
    <m/>
    <m/>
    <m/>
    <n v="1"/>
    <m/>
    <m/>
    <m/>
    <m/>
    <m/>
    <m/>
    <m/>
    <m/>
    <m/>
    <m/>
    <m/>
    <m/>
    <m/>
    <m/>
    <m/>
    <m/>
    <m/>
    <m/>
    <m/>
    <m/>
    <m/>
    <m/>
    <m/>
    <m/>
    <m/>
    <m/>
    <m/>
    <m/>
    <m/>
    <m/>
    <m/>
    <m/>
    <m/>
    <m/>
    <m/>
    <m/>
    <m/>
    <m/>
    <m/>
    <m/>
    <m/>
    <m/>
    <m/>
    <m/>
    <m/>
    <m/>
    <m/>
    <m/>
    <m/>
    <m/>
    <m/>
    <m/>
    <m/>
    <m/>
    <m/>
    <m/>
    <m/>
    <m/>
    <m/>
    <m/>
    <m/>
    <m/>
    <m/>
    <m/>
    <m/>
    <m/>
    <m/>
    <m/>
    <m/>
    <m/>
    <m/>
    <m/>
    <m/>
    <m/>
    <m/>
    <m/>
    <m/>
    <m/>
    <m/>
    <m/>
    <m/>
    <m/>
    <m/>
    <m/>
    <m/>
    <m/>
    <n v="1"/>
    <n v="1"/>
    <s v="DUWT0017"/>
    <s v="k2AgDQqudM1"/>
    <s v="Allocated"/>
    <m/>
    <m/>
    <m/>
    <m/>
    <m/>
    <m/>
    <m/>
    <m/>
    <n v="6905"/>
    <n v="13848"/>
    <s v="Allocated"/>
  </r>
  <r>
    <n v="459117578"/>
    <s v="SANDHYA KIRAN MASKE"/>
    <s v="ONLINE"/>
    <s v="04.08.26"/>
    <n v="3800"/>
    <m/>
    <m/>
    <m/>
    <n v="3443"/>
    <n v="3515"/>
    <n v="157"/>
    <n v="3158"/>
    <x v="0"/>
    <x v="1"/>
    <s v="PAID"/>
    <s v="NITIN KADAM"/>
    <n v="6792"/>
    <n v="85"/>
    <n v="0"/>
    <n v="5428.83"/>
    <s v="-"/>
    <n v="1.62672932799936E-2"/>
    <n v="1.8211464413937833E-3"/>
    <s v="STABLE"/>
    <s v="PAID"/>
    <s v="-"/>
    <s v="-"/>
    <m/>
    <m/>
    <m/>
    <m/>
    <s v="-"/>
    <m/>
    <s v="RUPEE NAGAR "/>
    <m/>
    <m/>
    <m/>
    <n v="9028.83"/>
    <n v="6792"/>
    <n v="57"/>
    <s v="-"/>
    <s v="FLOW"/>
    <m/>
    <m/>
    <m/>
    <m/>
    <s v="REGULAR"/>
    <s v="MH14KY6049"/>
    <s v="SPLENDOR PLUS BS6 I3S DRS CAST FI"/>
    <d v="2023-07-25T00:00:00"/>
    <n v="36"/>
    <s v="02.08.26"/>
    <s v="-"/>
    <m/>
    <m/>
    <m/>
    <m/>
    <m/>
    <m/>
    <m/>
    <n v="1"/>
    <m/>
    <m/>
    <m/>
    <m/>
    <m/>
    <m/>
    <m/>
    <m/>
    <m/>
    <m/>
    <m/>
    <m/>
    <m/>
    <m/>
    <m/>
    <m/>
    <m/>
    <m/>
    <m/>
    <m/>
    <m/>
    <m/>
    <m/>
    <m/>
    <m/>
    <m/>
    <m/>
    <m/>
    <m/>
    <m/>
    <m/>
    <m/>
    <m/>
    <m/>
    <m/>
    <m/>
    <m/>
    <m/>
    <m/>
    <m/>
    <m/>
    <m/>
    <m/>
    <m/>
    <m/>
    <m/>
    <m/>
    <m/>
    <m/>
    <m/>
    <m/>
    <m/>
    <m/>
    <m/>
    <m/>
    <m/>
    <m/>
    <m/>
    <m/>
    <m/>
    <m/>
    <m/>
    <m/>
    <m/>
    <m/>
    <m/>
    <m/>
    <m/>
    <m/>
    <m/>
    <m/>
    <m/>
    <m/>
    <m/>
    <m/>
    <m/>
    <m/>
    <m/>
    <m/>
    <m/>
    <m/>
    <m/>
    <m/>
    <m/>
    <m/>
    <m/>
    <n v="1"/>
    <n v="1"/>
    <s v="ZBHT0011"/>
    <s v="AoLokkCrcm"/>
    <s v="Allocated"/>
    <m/>
    <m/>
    <m/>
    <m/>
    <m/>
    <m/>
    <m/>
    <m/>
    <n v="157"/>
    <n v="6958"/>
    <s v="Allocated"/>
  </r>
  <r>
    <n v="458618433"/>
    <s v="MAHESH RAJU SHIRKE"/>
    <m/>
    <m/>
    <m/>
    <m/>
    <m/>
    <m/>
    <n v="3399"/>
    <n v="6642"/>
    <n v="199"/>
    <n v="10041"/>
    <x v="2"/>
    <x v="0"/>
    <s v="UNPAID"/>
    <s v="SWAPNIL JADHAV"/>
    <n v="6580.25"/>
    <n v="355"/>
    <n v="0"/>
    <n v="0"/>
    <s v="-"/>
    <n v="2.8624195513401771E-2"/>
    <n v="1.8658525393649805E-3"/>
    <s v="FLOW"/>
    <s v="-"/>
    <s v="-"/>
    <s v="-"/>
    <m/>
    <m/>
    <m/>
    <m/>
    <s v="-"/>
    <m/>
    <s v="PARVATI DARSHAN"/>
    <m/>
    <m/>
    <m/>
    <n v="6997"/>
    <n v="6580.25"/>
    <n v="88"/>
    <s v="-"/>
    <s v="FLOW"/>
    <m/>
    <m/>
    <m/>
    <m/>
    <s v="REGULAR"/>
    <s v="MH12VP6291"/>
    <s v="HONDA ACTIVA DLX"/>
    <d v="2023-06-19T00:00:00"/>
    <n v="36"/>
    <s v="02.08.26"/>
    <s v="-"/>
    <m/>
    <n v="1"/>
    <m/>
    <m/>
    <m/>
    <m/>
    <m/>
    <m/>
    <m/>
    <m/>
    <m/>
    <m/>
    <m/>
    <m/>
    <m/>
    <m/>
    <m/>
    <m/>
    <m/>
    <m/>
    <m/>
    <m/>
    <m/>
    <m/>
    <m/>
    <m/>
    <m/>
    <m/>
    <m/>
    <m/>
    <m/>
    <m/>
    <m/>
    <m/>
    <m/>
    <m/>
    <m/>
    <m/>
    <m/>
    <m/>
    <m/>
    <m/>
    <m/>
    <m/>
    <m/>
    <m/>
    <m/>
    <m/>
    <m/>
    <m/>
    <m/>
    <m/>
    <m/>
    <m/>
    <m/>
    <m/>
    <m/>
    <m/>
    <m/>
    <m/>
    <m/>
    <m/>
    <m/>
    <m/>
    <m/>
    <m/>
    <m/>
    <m/>
    <m/>
    <m/>
    <m/>
    <m/>
    <m/>
    <m/>
    <m/>
    <m/>
    <m/>
    <m/>
    <m/>
    <m/>
    <m/>
    <m/>
    <m/>
    <m/>
    <m/>
    <m/>
    <m/>
    <m/>
    <m/>
    <m/>
    <m/>
    <m/>
    <m/>
    <m/>
    <n v="1"/>
    <n v="1"/>
    <s v="DUWT0031"/>
    <s v="B651ulmrwzc"/>
    <s v="Allocated"/>
    <m/>
    <m/>
    <m/>
    <m/>
    <m/>
    <m/>
    <m/>
    <m/>
    <n v="199"/>
    <n v="10041"/>
    <s v="Allocated"/>
  </r>
  <r>
    <n v="462901902"/>
    <s v="MANISHA RAJENDRA PALASKAR"/>
    <m/>
    <m/>
    <m/>
    <m/>
    <m/>
    <m/>
    <n v="4441"/>
    <n v="6615"/>
    <n v="-5797"/>
    <n v="11056"/>
    <x v="3"/>
    <x v="0"/>
    <s v="UNPAID"/>
    <s v="MAHESH SHINDE"/>
    <n v="6527"/>
    <n v="911"/>
    <n v="0"/>
    <n v="2929"/>
    <s v="-"/>
    <n v="0.37292880813621299"/>
    <n v="2.5002155559673252E-3"/>
    <s v="FLOW"/>
    <s v="-"/>
    <s v="-"/>
    <s v="-"/>
    <m/>
    <m/>
    <m/>
    <m/>
    <s v="-"/>
    <m/>
    <s v="NARAYAN GAON"/>
    <m/>
    <m/>
    <m/>
    <n v="10455"/>
    <n v="6527"/>
    <n v="118"/>
    <s v="-"/>
    <s v="FLOW"/>
    <m/>
    <m/>
    <m/>
    <m/>
    <s v="NPA"/>
    <s v="MH12WV1574"/>
    <s v="HONDA SHINE DRUM BSVI"/>
    <d v="2024-05-14T00:00:00"/>
    <n v="24"/>
    <s v="02.08.26"/>
    <s v="-"/>
    <m/>
    <m/>
    <m/>
    <m/>
    <m/>
    <m/>
    <m/>
    <m/>
    <m/>
    <m/>
    <n v="1"/>
    <m/>
    <m/>
    <m/>
    <m/>
    <m/>
    <m/>
    <m/>
    <m/>
    <m/>
    <m/>
    <m/>
    <m/>
    <m/>
    <m/>
    <m/>
    <m/>
    <m/>
    <m/>
    <m/>
    <m/>
    <m/>
    <m/>
    <m/>
    <m/>
    <m/>
    <m/>
    <m/>
    <m/>
    <m/>
    <m/>
    <m/>
    <m/>
    <m/>
    <m/>
    <m/>
    <m/>
    <m/>
    <m/>
    <m/>
    <m/>
    <m/>
    <m/>
    <m/>
    <m/>
    <m/>
    <m/>
    <m/>
    <m/>
    <m/>
    <m/>
    <m/>
    <m/>
    <m/>
    <m/>
    <m/>
    <m/>
    <m/>
    <m/>
    <m/>
    <m/>
    <m/>
    <m/>
    <m/>
    <m/>
    <m/>
    <m/>
    <m/>
    <m/>
    <m/>
    <m/>
    <m/>
    <m/>
    <m/>
    <m/>
    <m/>
    <m/>
    <m/>
    <m/>
    <m/>
    <m/>
    <m/>
    <m/>
    <m/>
    <n v="1"/>
    <n v="1"/>
    <s v="DUWT0015"/>
    <s v="k6hSZHMZDm"/>
    <s v="Allocated"/>
    <m/>
    <m/>
    <m/>
    <m/>
    <m/>
    <m/>
    <m/>
    <m/>
    <n v="-5797"/>
    <n v="11056"/>
    <s v="Allocated"/>
  </r>
  <r>
    <n v="458068490"/>
    <s v="SANGHMITRA SUDHIR KAMBLE"/>
    <m/>
    <m/>
    <m/>
    <m/>
    <m/>
    <m/>
    <n v="3590"/>
    <n v="6399.94"/>
    <n v="-3867.0600000000013"/>
    <n v="9989.9399999999987"/>
    <x v="3"/>
    <x v="0"/>
    <s v="UNPAID"/>
    <s v="SUNNY SHINDE"/>
    <n v="6329.94"/>
    <n v="503"/>
    <n v="0"/>
    <n v="6300"/>
    <s v="-"/>
    <n v="9.7985033998652327E-2"/>
    <n v="2.4247302675562753E-3"/>
    <s v="FLOW"/>
    <s v="-"/>
    <s v="-"/>
    <s v="-"/>
    <m/>
    <m/>
    <m/>
    <m/>
    <s v="-"/>
    <m/>
    <s v="KHADAKI"/>
    <m/>
    <m/>
    <m/>
    <n v="13202.94"/>
    <n v="6329.94"/>
    <n v="118"/>
    <s v="-"/>
    <s v="FLOW"/>
    <m/>
    <m/>
    <m/>
    <m/>
    <s v="NPA"/>
    <s v="MH12VM6361"/>
    <s v="HONDA ACTIVA 6G H SMART"/>
    <d v="2023-05-11T00:00:00"/>
    <n v="36"/>
    <s v="02.08.26"/>
    <s v="-"/>
    <m/>
    <m/>
    <m/>
    <m/>
    <m/>
    <m/>
    <m/>
    <m/>
    <m/>
    <m/>
    <n v="1"/>
    <m/>
    <m/>
    <m/>
    <m/>
    <m/>
    <m/>
    <m/>
    <m/>
    <m/>
    <m/>
    <m/>
    <m/>
    <m/>
    <m/>
    <m/>
    <m/>
    <m/>
    <m/>
    <m/>
    <m/>
    <m/>
    <m/>
    <m/>
    <m/>
    <m/>
    <m/>
    <m/>
    <m/>
    <m/>
    <m/>
    <m/>
    <m/>
    <m/>
    <m/>
    <m/>
    <m/>
    <m/>
    <m/>
    <m/>
    <m/>
    <m/>
    <m/>
    <m/>
    <m/>
    <m/>
    <m/>
    <m/>
    <m/>
    <m/>
    <m/>
    <m/>
    <m/>
    <m/>
    <m/>
    <m/>
    <m/>
    <m/>
    <m/>
    <m/>
    <m/>
    <m/>
    <m/>
    <m/>
    <m/>
    <m/>
    <m/>
    <m/>
    <m/>
    <m/>
    <m/>
    <m/>
    <m/>
    <m/>
    <m/>
    <m/>
    <m/>
    <m/>
    <m/>
    <m/>
    <m/>
    <m/>
    <m/>
    <m/>
    <n v="1"/>
    <n v="1"/>
    <s v="DUWT0023"/>
    <s v="G2OdUsc4NIc"/>
    <s v="Allocated"/>
    <m/>
    <m/>
    <m/>
    <m/>
    <m/>
    <m/>
    <m/>
    <m/>
    <n v="-3867.0600000000013"/>
    <n v="9989.9399999999987"/>
    <s v="Allocated"/>
  </r>
  <r>
    <n v="462636667"/>
    <s v="ARVIND ANAND SHINDE"/>
    <m/>
    <m/>
    <m/>
    <m/>
    <m/>
    <m/>
    <n v="3247"/>
    <n v="6494"/>
    <n v="-6049"/>
    <n v="9741"/>
    <x v="4"/>
    <x v="0"/>
    <s v="UNPAID"/>
    <s v="VIKRAM GAIKWAD"/>
    <n v="6308"/>
    <n v="445"/>
    <n v="0"/>
    <n v="3577"/>
    <s v="-"/>
    <n v="4.6389857182779569E-2"/>
    <n v="3.3584561434795929E-3"/>
    <s v="FLOW"/>
    <s v="-"/>
    <s v="-"/>
    <s v="-"/>
    <m/>
    <m/>
    <m/>
    <m/>
    <s v="-"/>
    <m/>
    <s v="YERWADA"/>
    <m/>
    <m/>
    <m/>
    <n v="10516"/>
    <n v="6308"/>
    <n v="148"/>
    <s v="-"/>
    <s v="FLOW"/>
    <m/>
    <m/>
    <m/>
    <m/>
    <s v="NPA"/>
    <s v="MH12VS2944"/>
    <s v="HONDA SHINE DRUM BSVI"/>
    <d v="2024-04-20T00:00:00"/>
    <n v="24"/>
    <s v="02.08.26"/>
    <s v="-"/>
    <m/>
    <m/>
    <m/>
    <m/>
    <m/>
    <m/>
    <m/>
    <m/>
    <m/>
    <m/>
    <n v="1"/>
    <m/>
    <m/>
    <m/>
    <m/>
    <m/>
    <m/>
    <m/>
    <m/>
    <m/>
    <m/>
    <m/>
    <m/>
    <m/>
    <m/>
    <m/>
    <m/>
    <m/>
    <m/>
    <m/>
    <m/>
    <m/>
    <m/>
    <m/>
    <m/>
    <m/>
    <m/>
    <m/>
    <m/>
    <m/>
    <m/>
    <m/>
    <m/>
    <m/>
    <m/>
    <m/>
    <m/>
    <m/>
    <m/>
    <m/>
    <m/>
    <m/>
    <m/>
    <m/>
    <m/>
    <m/>
    <m/>
    <m/>
    <m/>
    <m/>
    <m/>
    <m/>
    <m/>
    <m/>
    <m/>
    <m/>
    <m/>
    <m/>
    <m/>
    <m/>
    <m/>
    <m/>
    <m/>
    <m/>
    <m/>
    <m/>
    <m/>
    <m/>
    <m/>
    <m/>
    <m/>
    <m/>
    <m/>
    <m/>
    <m/>
    <m/>
    <m/>
    <m/>
    <m/>
    <m/>
    <m/>
    <m/>
    <m/>
    <m/>
    <n v="1"/>
    <n v="1"/>
    <s v="ZBHT0012"/>
    <s v="k2dKUKPiLm"/>
    <s v="Allocated"/>
    <m/>
    <m/>
    <m/>
    <m/>
    <m/>
    <m/>
    <m/>
    <m/>
    <n v="-6049"/>
    <n v="9741"/>
    <s v="Allocated"/>
  </r>
  <r>
    <n v="464350524"/>
    <s v="AKASH SANJAY MORE"/>
    <m/>
    <m/>
    <m/>
    <m/>
    <m/>
    <m/>
    <n v="6231"/>
    <n v="6231"/>
    <n v="6778"/>
    <n v="12462"/>
    <x v="4"/>
    <x v="0"/>
    <s v="UNPAID"/>
    <s v="VIKRAM GAIKWAD"/>
    <n v="6135"/>
    <n v="547"/>
    <n v="0"/>
    <n v="3150"/>
    <s v="-"/>
    <n v="4.5117592551736307E-2"/>
    <n v="3.2663488332668519E-3"/>
    <s v="FLOW"/>
    <s v="-"/>
    <s v="-"/>
    <s v="-"/>
    <m/>
    <m/>
    <m/>
    <m/>
    <s v="-"/>
    <m/>
    <s v="CHANDAN NAGAR"/>
    <m/>
    <m/>
    <m/>
    <n v="9928"/>
    <n v="6135"/>
    <n v="149"/>
    <s v="-"/>
    <s v="FLOW"/>
    <m/>
    <m/>
    <m/>
    <m/>
    <s v="NPA"/>
    <s v="MH12XJ0574"/>
    <s v="HONDA ACTIVA 6G DLX BS VI"/>
    <d v="2024-10-17T00:00:00"/>
    <n v="18"/>
    <s v="02.08.26"/>
    <s v="-"/>
    <m/>
    <m/>
    <m/>
    <m/>
    <m/>
    <m/>
    <m/>
    <m/>
    <m/>
    <m/>
    <m/>
    <m/>
    <m/>
    <m/>
    <m/>
    <m/>
    <m/>
    <m/>
    <m/>
    <m/>
    <m/>
    <m/>
    <m/>
    <m/>
    <m/>
    <m/>
    <m/>
    <m/>
    <m/>
    <m/>
    <m/>
    <m/>
    <m/>
    <m/>
    <m/>
    <m/>
    <m/>
    <m/>
    <m/>
    <m/>
    <m/>
    <m/>
    <m/>
    <m/>
    <m/>
    <m/>
    <m/>
    <m/>
    <m/>
    <m/>
    <m/>
    <m/>
    <m/>
    <m/>
    <m/>
    <m/>
    <m/>
    <m/>
    <m/>
    <m/>
    <m/>
    <m/>
    <m/>
    <m/>
    <m/>
    <m/>
    <m/>
    <m/>
    <m/>
    <m/>
    <m/>
    <m/>
    <m/>
    <m/>
    <m/>
    <m/>
    <m/>
    <m/>
    <m/>
    <m/>
    <m/>
    <m/>
    <m/>
    <m/>
    <m/>
    <m/>
    <m/>
    <m/>
    <m/>
    <m/>
    <m/>
    <m/>
    <m/>
    <m/>
    <n v="0"/>
    <s v=""/>
    <s v="ZBHT0012"/>
    <s v="koG6vqDcK4c"/>
    <s v="Allocated"/>
    <m/>
    <m/>
    <m/>
    <m/>
    <m/>
    <m/>
    <m/>
    <m/>
    <n v="6778"/>
    <n v="12462"/>
    <s v="Allocated"/>
  </r>
  <r>
    <n v="458039157"/>
    <s v="ANKITA SURESH KONDE"/>
    <m/>
    <m/>
    <m/>
    <m/>
    <m/>
    <m/>
    <n v="6126"/>
    <n v="6125"/>
    <n v="6300"/>
    <n v="12251"/>
    <x v="2"/>
    <x v="0"/>
    <s v="UNPAID"/>
    <s v="AKSHAY KARALE"/>
    <n v="6045.46"/>
    <n v="175"/>
    <n v="0"/>
    <n v="863.33"/>
    <s v="-"/>
    <n v="3.2800888904273781E-2"/>
    <n v="1.7142109939028783E-3"/>
    <s v="FLOW"/>
    <s v="-"/>
    <s v="-"/>
    <s v="-"/>
    <m/>
    <m/>
    <m/>
    <m/>
    <s v="-"/>
    <m/>
    <s v="KHED SHIVAPUR"/>
    <m/>
    <m/>
    <m/>
    <n v="7163.33"/>
    <n v="6045.46"/>
    <n v="88"/>
    <s v="-"/>
    <s v="FLOW"/>
    <m/>
    <m/>
    <m/>
    <m/>
    <s v="REGULAR"/>
    <s v="MH12VM5535"/>
    <s v="RE BULLET 350 EFI BLACK"/>
    <d v="2023-05-09T00:00:00"/>
    <n v="36"/>
    <s v="02.08.26"/>
    <s v="-"/>
    <m/>
    <m/>
    <m/>
    <m/>
    <m/>
    <m/>
    <m/>
    <m/>
    <m/>
    <m/>
    <n v="1"/>
    <m/>
    <m/>
    <m/>
    <m/>
    <m/>
    <m/>
    <m/>
    <m/>
    <m/>
    <m/>
    <m/>
    <m/>
    <m/>
    <m/>
    <m/>
    <m/>
    <m/>
    <m/>
    <m/>
    <m/>
    <m/>
    <m/>
    <m/>
    <m/>
    <m/>
    <m/>
    <m/>
    <m/>
    <m/>
    <m/>
    <m/>
    <m/>
    <m/>
    <m/>
    <m/>
    <m/>
    <m/>
    <m/>
    <m/>
    <m/>
    <m/>
    <m/>
    <m/>
    <m/>
    <m/>
    <m/>
    <m/>
    <m/>
    <m/>
    <m/>
    <m/>
    <m/>
    <m/>
    <m/>
    <m/>
    <m/>
    <m/>
    <m/>
    <m/>
    <m/>
    <m/>
    <m/>
    <m/>
    <m/>
    <m/>
    <m/>
    <m/>
    <m/>
    <m/>
    <m/>
    <m/>
    <m/>
    <m/>
    <m/>
    <m/>
    <m/>
    <m/>
    <m/>
    <m/>
    <m/>
    <m/>
    <m/>
    <m/>
    <n v="1"/>
    <n v="1"/>
    <s v="DUWT0011"/>
    <s v="k6lwdcCyG1"/>
    <s v="Allocated"/>
    <m/>
    <m/>
    <m/>
    <m/>
    <m/>
    <m/>
    <m/>
    <m/>
    <n v="6300"/>
    <n v="12251"/>
    <s v="Allocated"/>
  </r>
  <r>
    <n v="456135522"/>
    <s v="SUNIL PRABHU SONPARKHE"/>
    <m/>
    <m/>
    <m/>
    <m/>
    <m/>
    <m/>
    <n v="3037"/>
    <n v="6033"/>
    <n v="3070"/>
    <n v="9070"/>
    <x v="0"/>
    <x v="0"/>
    <s v="UNPAID"/>
    <s v="SWAPNIL JADHAV"/>
    <n v="5925"/>
    <n v="74"/>
    <n v="0"/>
    <n v="3919"/>
    <s v="-"/>
    <n v="5.7763738995642126E-2"/>
    <n v="1.5886767763925451E-3"/>
    <s v="FLOW"/>
    <s v="-"/>
    <s v="-"/>
    <s v="-"/>
    <m/>
    <m/>
    <m/>
    <m/>
    <s v="-"/>
    <m/>
    <s v="DHAYARI"/>
    <m/>
    <m/>
    <m/>
    <n v="10026"/>
    <n v="5925"/>
    <n v="57"/>
    <s v="-"/>
    <s v="FLOW"/>
    <m/>
    <m/>
    <m/>
    <m/>
    <s v="REGULAR"/>
    <s v="MH12UZ7619"/>
    <s v="HONDA ACTIVA 6G DLX BS VI"/>
    <d v="2022-12-26T00:00:00"/>
    <n v="42"/>
    <s v="02.08.26"/>
    <s v="-"/>
    <m/>
    <m/>
    <m/>
    <m/>
    <m/>
    <m/>
    <m/>
    <m/>
    <m/>
    <m/>
    <m/>
    <m/>
    <m/>
    <n v="1"/>
    <m/>
    <m/>
    <m/>
    <m/>
    <m/>
    <m/>
    <m/>
    <m/>
    <m/>
    <m/>
    <m/>
    <m/>
    <m/>
    <m/>
    <m/>
    <m/>
    <m/>
    <m/>
    <m/>
    <m/>
    <m/>
    <m/>
    <m/>
    <m/>
    <m/>
    <m/>
    <m/>
    <m/>
    <m/>
    <m/>
    <m/>
    <m/>
    <m/>
    <m/>
    <m/>
    <m/>
    <m/>
    <m/>
    <m/>
    <m/>
    <m/>
    <m/>
    <m/>
    <m/>
    <m/>
    <m/>
    <m/>
    <m/>
    <m/>
    <m/>
    <m/>
    <m/>
    <m/>
    <m/>
    <m/>
    <m/>
    <m/>
    <m/>
    <m/>
    <m/>
    <m/>
    <m/>
    <m/>
    <m/>
    <m/>
    <m/>
    <m/>
    <m/>
    <m/>
    <m/>
    <m/>
    <m/>
    <m/>
    <m/>
    <m/>
    <m/>
    <m/>
    <m/>
    <m/>
    <m/>
    <n v="1"/>
    <n v="1"/>
    <s v="DUWT0031"/>
    <s v="B6vG0JDw8ov9"/>
    <s v="Allocated"/>
    <m/>
    <m/>
    <m/>
    <m/>
    <m/>
    <m/>
    <m/>
    <m/>
    <n v="3070"/>
    <n v="9070"/>
    <s v="Allocated"/>
  </r>
  <r>
    <n v="458430421"/>
    <s v="SACHIN DHONDIBA BORATE"/>
    <m/>
    <m/>
    <m/>
    <m/>
    <m/>
    <m/>
    <n v="3038"/>
    <n v="6027"/>
    <n v="433"/>
    <n v="9065"/>
    <x v="2"/>
    <x v="0"/>
    <s v="UNPAID"/>
    <s v="ANWAR SHAIKH"/>
    <n v="5912.25"/>
    <n v="482"/>
    <n v="0"/>
    <n v="6750"/>
    <s v="-"/>
    <n v="1.5401154454230861E-2"/>
    <n v="1.6764388398405237E-3"/>
    <s v="FLOW"/>
    <s v="-"/>
    <s v="-"/>
    <s v="-"/>
    <m/>
    <m/>
    <m/>
    <m/>
    <s v="-"/>
    <m/>
    <s v="ALANDI DEVACHI "/>
    <m/>
    <m/>
    <m/>
    <n v="13259"/>
    <n v="5912.25"/>
    <n v="88"/>
    <s v="-"/>
    <s v="FLOW"/>
    <m/>
    <m/>
    <m/>
    <m/>
    <s v="REGULAR"/>
    <s v="MH14KX3906"/>
    <s v="SPLENDOR PLUS I3S BS6 FI DRUM SELF"/>
    <d v="2023-06-06T00:00:00"/>
    <n v="36"/>
    <s v="02.08.26"/>
    <s v="-"/>
    <m/>
    <n v="1"/>
    <m/>
    <m/>
    <m/>
    <m/>
    <m/>
    <m/>
    <m/>
    <m/>
    <m/>
    <m/>
    <m/>
    <m/>
    <m/>
    <m/>
    <m/>
    <m/>
    <m/>
    <m/>
    <m/>
    <m/>
    <m/>
    <m/>
    <m/>
    <m/>
    <m/>
    <m/>
    <m/>
    <m/>
    <m/>
    <m/>
    <m/>
    <m/>
    <m/>
    <m/>
    <m/>
    <m/>
    <m/>
    <m/>
    <m/>
    <m/>
    <m/>
    <m/>
    <m/>
    <m/>
    <m/>
    <m/>
    <m/>
    <m/>
    <m/>
    <m/>
    <m/>
    <m/>
    <m/>
    <m/>
    <m/>
    <m/>
    <m/>
    <m/>
    <m/>
    <m/>
    <m/>
    <m/>
    <m/>
    <m/>
    <m/>
    <m/>
    <m/>
    <m/>
    <m/>
    <m/>
    <m/>
    <m/>
    <m/>
    <m/>
    <m/>
    <m/>
    <m/>
    <m/>
    <m/>
    <m/>
    <m/>
    <m/>
    <m/>
    <m/>
    <m/>
    <m/>
    <m/>
    <m/>
    <m/>
    <m/>
    <m/>
    <m/>
    <n v="1"/>
    <n v="1"/>
    <s v="ZBHT0009"/>
    <s v="G64A8oJS4Ngm"/>
    <s v="Allocated"/>
    <m/>
    <m/>
    <m/>
    <m/>
    <m/>
    <m/>
    <m/>
    <m/>
    <n v="433"/>
    <n v="9065"/>
    <s v="Allocated"/>
  </r>
  <r>
    <n v="140383146"/>
    <s v="SUNIL SEBASTIAN SEBASTIAN"/>
    <m/>
    <m/>
    <m/>
    <m/>
    <m/>
    <m/>
    <n v="3191"/>
    <n v="5887"/>
    <n v="-6249"/>
    <n v="9078"/>
    <x v="4"/>
    <x v="0"/>
    <s v="UNPAID"/>
    <s v="TANAJI SURVASE"/>
    <n v="5828.22"/>
    <n v="628"/>
    <n v="0"/>
    <n v="0"/>
    <s v="-"/>
    <n v="5.0789680881518022E-2"/>
    <n v="3.1030154192375767E-3"/>
    <s v="FLOW"/>
    <s v="-"/>
    <s v="-"/>
    <s v="-"/>
    <m/>
    <m/>
    <m/>
    <m/>
    <s v="-"/>
    <m/>
    <s v="MULSHI"/>
    <m/>
    <m/>
    <m/>
    <n v="6515"/>
    <n v="5828.22"/>
    <n v="148"/>
    <s v="-"/>
    <s v="FLOW"/>
    <m/>
    <m/>
    <m/>
    <m/>
    <s v="NPA"/>
    <s v="MH12VJ4389"/>
    <s v="HONDA ACTIVA 6G H SMART"/>
    <d v="2023-03-29T00:00:00"/>
    <n v="36"/>
    <s v="02.08.26"/>
    <s v="-"/>
    <m/>
    <m/>
    <m/>
    <m/>
    <m/>
    <m/>
    <m/>
    <m/>
    <m/>
    <m/>
    <m/>
    <m/>
    <m/>
    <n v="1"/>
    <m/>
    <m/>
    <m/>
    <m/>
    <m/>
    <m/>
    <m/>
    <m/>
    <m/>
    <m/>
    <m/>
    <m/>
    <m/>
    <m/>
    <m/>
    <m/>
    <m/>
    <m/>
    <m/>
    <m/>
    <m/>
    <m/>
    <m/>
    <m/>
    <m/>
    <m/>
    <m/>
    <m/>
    <m/>
    <m/>
    <m/>
    <m/>
    <m/>
    <m/>
    <m/>
    <m/>
    <m/>
    <m/>
    <m/>
    <m/>
    <m/>
    <m/>
    <m/>
    <m/>
    <m/>
    <m/>
    <m/>
    <m/>
    <m/>
    <m/>
    <m/>
    <m/>
    <m/>
    <m/>
    <m/>
    <m/>
    <m/>
    <m/>
    <m/>
    <m/>
    <m/>
    <m/>
    <m/>
    <m/>
    <m/>
    <m/>
    <m/>
    <m/>
    <m/>
    <m/>
    <m/>
    <m/>
    <m/>
    <m/>
    <m/>
    <m/>
    <m/>
    <m/>
    <m/>
    <m/>
    <n v="1"/>
    <n v="1"/>
    <s v="DUWT0030"/>
    <s v="koUvV2uFsm"/>
    <s v="Allocated"/>
    <m/>
    <m/>
    <m/>
    <m/>
    <m/>
    <m/>
    <m/>
    <m/>
    <n v="-6249"/>
    <n v="9078"/>
    <s v="Allocated"/>
  </r>
  <r>
    <n v="460840197"/>
    <s v="VENILA SURALI PERISWAMI"/>
    <m/>
    <m/>
    <m/>
    <m/>
    <m/>
    <m/>
    <n v="3730"/>
    <n v="5804"/>
    <n v="-1191"/>
    <n v="9534"/>
    <x v="2"/>
    <x v="0"/>
    <s v="UNPAID"/>
    <s v="PARMESHWAR KOTULE"/>
    <n v="5743"/>
    <n v="465"/>
    <n v="0"/>
    <n v="6300"/>
    <s v="-"/>
    <n v="6.3021244842419458E-2"/>
    <n v="1.6284474197140052E-3"/>
    <s v="FLOW"/>
    <s v="-"/>
    <s v="-"/>
    <s v="-"/>
    <m/>
    <m/>
    <m/>
    <m/>
    <s v="-"/>
    <m/>
    <s v="DEHU"/>
    <m/>
    <m/>
    <m/>
    <n v="12569"/>
    <n v="5743"/>
    <n v="88"/>
    <s v="-"/>
    <s v="FLOW"/>
    <m/>
    <m/>
    <m/>
    <m/>
    <s v="NPA"/>
    <s v="MH14LG0472"/>
    <s v="ACCESS SPL ED DISC CBS BT BSVI"/>
    <d v="2023-11-22T00:00:00"/>
    <n v="30"/>
    <s v="03.08.26"/>
    <s v="-"/>
    <m/>
    <m/>
    <m/>
    <m/>
    <m/>
    <m/>
    <m/>
    <m/>
    <m/>
    <m/>
    <n v="1"/>
    <m/>
    <m/>
    <m/>
    <m/>
    <m/>
    <m/>
    <m/>
    <m/>
    <m/>
    <m/>
    <m/>
    <m/>
    <m/>
    <m/>
    <m/>
    <m/>
    <m/>
    <m/>
    <m/>
    <m/>
    <m/>
    <m/>
    <m/>
    <m/>
    <m/>
    <m/>
    <m/>
    <m/>
    <m/>
    <m/>
    <m/>
    <m/>
    <m/>
    <m/>
    <m/>
    <m/>
    <m/>
    <m/>
    <m/>
    <m/>
    <m/>
    <m/>
    <m/>
    <m/>
    <m/>
    <m/>
    <m/>
    <m/>
    <m/>
    <m/>
    <m/>
    <m/>
    <m/>
    <m/>
    <m/>
    <m/>
    <m/>
    <m/>
    <m/>
    <m/>
    <m/>
    <m/>
    <m/>
    <m/>
    <m/>
    <m/>
    <m/>
    <m/>
    <m/>
    <m/>
    <m/>
    <m/>
    <m/>
    <m/>
    <m/>
    <m/>
    <m/>
    <m/>
    <m/>
    <m/>
    <m/>
    <m/>
    <m/>
    <n v="1"/>
    <n v="1"/>
    <s v="DUWT0027"/>
    <s v="APL8eR_rpEM7"/>
    <s v="Allocated"/>
    <m/>
    <m/>
    <m/>
    <m/>
    <m/>
    <m/>
    <m/>
    <m/>
    <n v="-1191"/>
    <n v="9534"/>
    <e v="#N/A"/>
  </r>
  <r>
    <n v="458545440"/>
    <s v="SANJAY SHANKAR MALAV"/>
    <m/>
    <m/>
    <m/>
    <m/>
    <m/>
    <m/>
    <n v="2940"/>
    <n v="5880"/>
    <n v="225"/>
    <n v="8820"/>
    <x v="2"/>
    <x v="0"/>
    <s v="UNPAID"/>
    <s v="VIKRAM GAIKWAD"/>
    <n v="5712.54"/>
    <n v="225"/>
    <n v="0"/>
    <n v="3596"/>
    <s v="-"/>
    <n v="1.49060032062621E-2"/>
    <n v="1.6198103818584439E-3"/>
    <s v="FLOW"/>
    <s v="-"/>
    <s v="-"/>
    <s v="-"/>
    <m/>
    <m/>
    <m/>
    <m/>
    <s v="-"/>
    <m/>
    <s v="KHARADI"/>
    <m/>
    <m/>
    <m/>
    <n v="9701"/>
    <n v="5712.54"/>
    <n v="88"/>
    <s v="-"/>
    <s v="FLOW"/>
    <m/>
    <m/>
    <m/>
    <m/>
    <s v="NPA"/>
    <s v="MH12VP0769"/>
    <s v="122934-ROHAN AUTOMOTIVE"/>
    <d v="2023-06-14T00:00:00"/>
    <n v="36"/>
    <s v="03.08.26"/>
    <s v="-"/>
    <m/>
    <m/>
    <m/>
    <m/>
    <m/>
    <m/>
    <m/>
    <m/>
    <m/>
    <m/>
    <m/>
    <m/>
    <m/>
    <m/>
    <m/>
    <m/>
    <m/>
    <m/>
    <m/>
    <m/>
    <m/>
    <m/>
    <m/>
    <m/>
    <m/>
    <m/>
    <m/>
    <m/>
    <m/>
    <m/>
    <m/>
    <m/>
    <m/>
    <m/>
    <m/>
    <m/>
    <m/>
    <m/>
    <m/>
    <m/>
    <m/>
    <m/>
    <m/>
    <m/>
    <m/>
    <m/>
    <m/>
    <m/>
    <m/>
    <m/>
    <m/>
    <m/>
    <m/>
    <m/>
    <m/>
    <m/>
    <m/>
    <m/>
    <m/>
    <m/>
    <m/>
    <m/>
    <m/>
    <m/>
    <m/>
    <m/>
    <m/>
    <m/>
    <m/>
    <m/>
    <m/>
    <m/>
    <m/>
    <m/>
    <m/>
    <m/>
    <m/>
    <m/>
    <m/>
    <m/>
    <m/>
    <m/>
    <m/>
    <m/>
    <m/>
    <m/>
    <m/>
    <m/>
    <m/>
    <m/>
    <m/>
    <m/>
    <m/>
    <m/>
    <n v="0"/>
    <s v=""/>
    <s v="ZBHT0012"/>
    <s v="B2eIjCwSOm"/>
    <s v="Allocated"/>
    <m/>
    <m/>
    <m/>
    <m/>
    <m/>
    <m/>
    <m/>
    <m/>
    <n v="225"/>
    <n v="8820"/>
    <e v="#N/A"/>
  </r>
  <r>
    <n v="465088921"/>
    <s v="MILIND NAVNATH MHASKE"/>
    <m/>
    <m/>
    <m/>
    <m/>
    <m/>
    <m/>
    <n v="5801"/>
    <n v="5801"/>
    <n v="5801"/>
    <n v="11602"/>
    <x v="1"/>
    <x v="0"/>
    <s v="UNPAID"/>
    <s v="NITIN KADAM"/>
    <n v="5709"/>
    <n v="0"/>
    <n v="0"/>
    <n v="1350"/>
    <s v="-"/>
    <n v="4.0766172688335217E-3"/>
    <n v="5.0011668469494299E-4"/>
    <s v="FLOW"/>
    <s v="-"/>
    <s v="-"/>
    <s v="-"/>
    <m/>
    <m/>
    <m/>
    <m/>
    <s v="-"/>
    <m/>
    <s v="CHINCHWAD"/>
    <m/>
    <m/>
    <m/>
    <n v="7151"/>
    <n v="5709"/>
    <n v="27"/>
    <s v="-"/>
    <s v="FLOW"/>
    <m/>
    <m/>
    <m/>
    <m/>
    <s v="REGULAR"/>
    <s v="MH14MB6810"/>
    <s v="SUZUKI BURGMAN STREET BT BSVI"/>
    <d v="2024-12-31T00:00:00"/>
    <n v="18"/>
    <s v="02.08.26"/>
    <s v="-"/>
    <m/>
    <m/>
    <m/>
    <m/>
    <m/>
    <m/>
    <m/>
    <m/>
    <m/>
    <m/>
    <m/>
    <m/>
    <m/>
    <m/>
    <m/>
    <m/>
    <m/>
    <m/>
    <m/>
    <m/>
    <m/>
    <m/>
    <m/>
    <m/>
    <m/>
    <m/>
    <m/>
    <m/>
    <m/>
    <m/>
    <m/>
    <m/>
    <m/>
    <m/>
    <m/>
    <m/>
    <m/>
    <m/>
    <m/>
    <m/>
    <m/>
    <m/>
    <m/>
    <m/>
    <m/>
    <m/>
    <m/>
    <m/>
    <m/>
    <m/>
    <m/>
    <m/>
    <m/>
    <m/>
    <m/>
    <m/>
    <m/>
    <m/>
    <m/>
    <m/>
    <m/>
    <m/>
    <m/>
    <m/>
    <m/>
    <m/>
    <m/>
    <m/>
    <m/>
    <m/>
    <m/>
    <m/>
    <m/>
    <m/>
    <m/>
    <m/>
    <m/>
    <m/>
    <m/>
    <m/>
    <m/>
    <m/>
    <m/>
    <m/>
    <m/>
    <m/>
    <m/>
    <m/>
    <m/>
    <m/>
    <m/>
    <m/>
    <m/>
    <m/>
    <n v="0"/>
    <s v=""/>
    <s v="ZBHT0011"/>
    <s v="GoNsfe0fg1"/>
    <s v="Allocated"/>
    <m/>
    <m/>
    <m/>
    <m/>
    <m/>
    <m/>
    <m/>
    <m/>
    <n v="5801"/>
    <n v="11602"/>
    <s v="Allocated"/>
  </r>
  <r>
    <n v="458849195"/>
    <s v="SHARADA PRAKASH SARDAR"/>
    <s v="ONLINE"/>
    <s v="03.08.26"/>
    <n v="3500"/>
    <m/>
    <m/>
    <m/>
    <n v="3280"/>
    <n v="5726"/>
    <n v="2583"/>
    <n v="5506"/>
    <x v="0"/>
    <x v="1"/>
    <s v="PAID"/>
    <s v="AMIT GADE"/>
    <n v="5665.66"/>
    <n v="137"/>
    <n v="0"/>
    <n v="4950"/>
    <s v="-"/>
    <n v="0.11619178167595272"/>
    <n v="1.5191396565293141E-3"/>
    <s v="STABLE"/>
    <s v="PAID"/>
    <s v="-"/>
    <s v="-"/>
    <m/>
    <m/>
    <m/>
    <m/>
    <s v="-"/>
    <m/>
    <s v="CHAKAN"/>
    <m/>
    <m/>
    <m/>
    <n v="10813"/>
    <n v="5665.66"/>
    <n v="57"/>
    <s v="-"/>
    <s v="FLOW"/>
    <m/>
    <m/>
    <m/>
    <m/>
    <s v="REGULAR"/>
    <s v="MH14KX8560"/>
    <s v="HONDA ACTIVA 6G H SMART"/>
    <d v="2023-07-06T00:00:00"/>
    <n v="36"/>
    <s v="02.08.26"/>
    <s v="-"/>
    <m/>
    <m/>
    <m/>
    <m/>
    <m/>
    <m/>
    <m/>
    <n v="1"/>
    <m/>
    <m/>
    <m/>
    <m/>
    <m/>
    <m/>
    <m/>
    <m/>
    <m/>
    <m/>
    <m/>
    <m/>
    <m/>
    <m/>
    <m/>
    <m/>
    <m/>
    <m/>
    <m/>
    <m/>
    <m/>
    <m/>
    <m/>
    <m/>
    <m/>
    <m/>
    <m/>
    <m/>
    <m/>
    <m/>
    <m/>
    <m/>
    <m/>
    <m/>
    <m/>
    <m/>
    <m/>
    <m/>
    <m/>
    <m/>
    <m/>
    <m/>
    <m/>
    <m/>
    <m/>
    <m/>
    <m/>
    <m/>
    <m/>
    <m/>
    <m/>
    <m/>
    <m/>
    <m/>
    <m/>
    <m/>
    <m/>
    <m/>
    <m/>
    <m/>
    <m/>
    <m/>
    <m/>
    <m/>
    <m/>
    <m/>
    <m/>
    <m/>
    <m/>
    <m/>
    <m/>
    <m/>
    <m/>
    <m/>
    <m/>
    <m/>
    <m/>
    <m/>
    <m/>
    <m/>
    <m/>
    <m/>
    <m/>
    <m/>
    <m/>
    <m/>
    <n v="1"/>
    <n v="1"/>
    <s v="DUWT0017"/>
    <s v="A6skpNw1Nz"/>
    <s v="Allocated"/>
    <m/>
    <m/>
    <m/>
    <m/>
    <m/>
    <m/>
    <m/>
    <m/>
    <n v="2583"/>
    <n v="9006"/>
    <s v="Allocated"/>
  </r>
  <r>
    <n v="464044897"/>
    <s v="VIKAS KESHAV TIKONE"/>
    <m/>
    <m/>
    <m/>
    <m/>
    <m/>
    <m/>
    <n v="874"/>
    <n v="4160"/>
    <n v="939"/>
    <n v="5034"/>
    <x v="4"/>
    <x v="0"/>
    <s v="UNPAID"/>
    <s v="SACHIN INGALE"/>
    <n v="5565"/>
    <n v="275"/>
    <n v="0"/>
    <n v="5370"/>
    <s v="-"/>
    <n v="2.1039260848612254E-2"/>
    <n v="2.9628738805427923E-3"/>
    <s v="FLOW"/>
    <s v="-"/>
    <s v="-"/>
    <s v="-"/>
    <m/>
    <m/>
    <m/>
    <m/>
    <s v="-"/>
    <m/>
    <s v="KARLA"/>
    <m/>
    <m/>
    <m/>
    <n v="9805"/>
    <n v="5565"/>
    <n v="148"/>
    <s v="-"/>
    <s v="FLOW"/>
    <m/>
    <m/>
    <m/>
    <m/>
    <s v="NPA"/>
    <s v="MH14LF8117"/>
    <s v="HONDA ACTIVA 125 SMART"/>
    <d v="2024-09-17T00:00:00"/>
    <n v="24"/>
    <s v="02.08.26"/>
    <s v="-"/>
    <m/>
    <m/>
    <m/>
    <m/>
    <m/>
    <m/>
    <m/>
    <m/>
    <m/>
    <m/>
    <n v="1"/>
    <m/>
    <m/>
    <m/>
    <m/>
    <m/>
    <m/>
    <m/>
    <m/>
    <m/>
    <m/>
    <m/>
    <m/>
    <m/>
    <m/>
    <m/>
    <m/>
    <m/>
    <m/>
    <m/>
    <m/>
    <m/>
    <m/>
    <m/>
    <m/>
    <m/>
    <m/>
    <m/>
    <m/>
    <m/>
    <m/>
    <m/>
    <m/>
    <m/>
    <m/>
    <m/>
    <m/>
    <m/>
    <m/>
    <m/>
    <m/>
    <m/>
    <m/>
    <m/>
    <m/>
    <m/>
    <m/>
    <m/>
    <m/>
    <m/>
    <m/>
    <m/>
    <m/>
    <m/>
    <m/>
    <m/>
    <m/>
    <m/>
    <m/>
    <m/>
    <m/>
    <m/>
    <m/>
    <m/>
    <m/>
    <m/>
    <m/>
    <m/>
    <m/>
    <m/>
    <m/>
    <m/>
    <m/>
    <m/>
    <m/>
    <m/>
    <m/>
    <m/>
    <m/>
    <m/>
    <m/>
    <m/>
    <m/>
    <m/>
    <n v="1"/>
    <n v="1"/>
    <s v="ZBHT0013"/>
    <s v="k2YDIP0Wdz"/>
    <s v="Allocated"/>
    <m/>
    <m/>
    <m/>
    <m/>
    <m/>
    <m/>
    <m/>
    <m/>
    <n v="939"/>
    <n v="5034"/>
    <s v="Allocated"/>
  </r>
  <r>
    <n v="457235804"/>
    <s v="AASHA SAKHARAM PATOLE"/>
    <m/>
    <m/>
    <m/>
    <m/>
    <m/>
    <m/>
    <n v="6427"/>
    <n v="5536"/>
    <n v="6276"/>
    <n v="11963"/>
    <x v="4"/>
    <x v="0"/>
    <s v="UNPAID"/>
    <s v="AKSHAY KARALE"/>
    <n v="5536"/>
    <n v="740"/>
    <n v="0"/>
    <n v="5400"/>
    <s v="-"/>
    <n v="5.7326885439426732E-2"/>
    <n v="2.9474339268077084E-3"/>
    <s v="FLOW"/>
    <s v="-"/>
    <s v="-"/>
    <s v="-"/>
    <m/>
    <m/>
    <m/>
    <m/>
    <s v="-"/>
    <m/>
    <s v="BHOR"/>
    <m/>
    <m/>
    <m/>
    <n v="11676"/>
    <n v="5536"/>
    <n v="149"/>
    <s v="-"/>
    <s v="FLOW"/>
    <m/>
    <m/>
    <m/>
    <m/>
    <s v="NPA"/>
    <s v="MH12VH6521"/>
    <s v="RE BULLET X 350 ES EFI JET BLACK"/>
    <d v="2023-03-15T00:00:00"/>
    <n v="36"/>
    <s v="02.08.26"/>
    <s v="-"/>
    <m/>
    <m/>
    <m/>
    <m/>
    <m/>
    <m/>
    <m/>
    <m/>
    <m/>
    <m/>
    <m/>
    <m/>
    <m/>
    <m/>
    <m/>
    <m/>
    <m/>
    <m/>
    <m/>
    <m/>
    <m/>
    <m/>
    <m/>
    <m/>
    <m/>
    <m/>
    <m/>
    <m/>
    <m/>
    <m/>
    <m/>
    <m/>
    <m/>
    <m/>
    <m/>
    <m/>
    <m/>
    <m/>
    <m/>
    <m/>
    <m/>
    <m/>
    <m/>
    <m/>
    <m/>
    <m/>
    <m/>
    <m/>
    <m/>
    <m/>
    <m/>
    <m/>
    <m/>
    <m/>
    <m/>
    <m/>
    <m/>
    <m/>
    <m/>
    <m/>
    <m/>
    <m/>
    <m/>
    <m/>
    <m/>
    <m/>
    <m/>
    <m/>
    <m/>
    <m/>
    <m/>
    <m/>
    <m/>
    <m/>
    <m/>
    <m/>
    <m/>
    <m/>
    <m/>
    <m/>
    <m/>
    <m/>
    <m/>
    <m/>
    <m/>
    <m/>
    <m/>
    <m/>
    <m/>
    <m/>
    <m/>
    <m/>
    <m/>
    <m/>
    <n v="0"/>
    <s v=""/>
    <s v="DUWT0011"/>
    <s v="APBAHBd9_NJc"/>
    <s v="Allocated"/>
    <m/>
    <m/>
    <m/>
    <m/>
    <m/>
    <m/>
    <m/>
    <m/>
    <n v="6276"/>
    <n v="11963"/>
    <s v="Allocated"/>
  </r>
  <r>
    <n v="465143232"/>
    <s v="SUBHASH BHASHKARRAO WANKHADE"/>
    <m/>
    <m/>
    <m/>
    <m/>
    <m/>
    <m/>
    <n v="5349"/>
    <n v="5250"/>
    <n v="5349"/>
    <n v="10599"/>
    <x v="1"/>
    <x v="0"/>
    <s v="UNPAID"/>
    <s v="AMOL DHUMAL"/>
    <n v="5247"/>
    <n v="99"/>
    <n v="0"/>
    <n v="5509"/>
    <s v="-"/>
    <n v="4.0722001790231398E-3"/>
    <n v="4.5964481425720197E-4"/>
    <s v="FLOW"/>
    <s v="-"/>
    <s v="-"/>
    <s v="-"/>
    <m/>
    <m/>
    <m/>
    <m/>
    <s v="-"/>
    <m/>
    <s v="RANJAN GAON"/>
    <m/>
    <m/>
    <m/>
    <n v="10858"/>
    <n v="5247"/>
    <n v="27"/>
    <s v="-"/>
    <s v="FLOW"/>
    <m/>
    <m/>
    <m/>
    <m/>
    <s v="REGULAR"/>
    <s v="MH27DW9146"/>
    <s v="HONDA SHINE DRUM BSVI"/>
    <d v="2025-01-06T00:00:00"/>
    <n v="18"/>
    <s v="02.08.26"/>
    <s v="-"/>
    <m/>
    <m/>
    <m/>
    <m/>
    <m/>
    <m/>
    <m/>
    <m/>
    <m/>
    <m/>
    <n v="1"/>
    <m/>
    <m/>
    <m/>
    <m/>
    <m/>
    <m/>
    <m/>
    <m/>
    <m/>
    <m/>
    <m/>
    <m/>
    <m/>
    <m/>
    <m/>
    <m/>
    <m/>
    <m/>
    <m/>
    <m/>
    <m/>
    <m/>
    <m/>
    <m/>
    <m/>
    <m/>
    <m/>
    <m/>
    <m/>
    <m/>
    <m/>
    <m/>
    <m/>
    <m/>
    <m/>
    <m/>
    <m/>
    <m/>
    <m/>
    <m/>
    <m/>
    <m/>
    <m/>
    <m/>
    <m/>
    <m/>
    <m/>
    <m/>
    <m/>
    <m/>
    <m/>
    <m/>
    <m/>
    <m/>
    <m/>
    <m/>
    <m/>
    <m/>
    <m/>
    <m/>
    <m/>
    <m/>
    <m/>
    <m/>
    <m/>
    <m/>
    <m/>
    <m/>
    <m/>
    <m/>
    <m/>
    <m/>
    <m/>
    <m/>
    <m/>
    <m/>
    <m/>
    <m/>
    <m/>
    <m/>
    <m/>
    <m/>
    <m/>
    <n v="1"/>
    <n v="1"/>
    <s v="ZBHT0024"/>
    <s v="BPAyZf8OGS"/>
    <s v="Allocated"/>
    <m/>
    <m/>
    <m/>
    <m/>
    <m/>
    <m/>
    <m/>
    <m/>
    <n v="5349"/>
    <n v="10599"/>
    <s v="Allocated"/>
  </r>
  <r>
    <n v="459315274"/>
    <s v="MUKTA DINESH RATHOD"/>
    <m/>
    <m/>
    <m/>
    <m/>
    <m/>
    <m/>
    <n v="2936"/>
    <n v="2354"/>
    <n v="2450"/>
    <n v="5290"/>
    <x v="1"/>
    <x v="0"/>
    <s v="UNPAID"/>
    <s v="SUNNY SHINDE"/>
    <n v="5237.08"/>
    <n v="96"/>
    <n v="0"/>
    <n v="0"/>
    <s v="-"/>
    <n v="6.4789417937890599E-3"/>
    <n v="4.5877580786165569E-4"/>
    <s v="FLOW"/>
    <s v="-"/>
    <s v="-"/>
    <s v="-"/>
    <m/>
    <m/>
    <m/>
    <m/>
    <s v="-"/>
    <m/>
    <s v="SUS"/>
    <m/>
    <m/>
    <m/>
    <n v="2450"/>
    <n v="5237.08"/>
    <n v="27"/>
    <s v="-"/>
    <s v="FLOW"/>
    <m/>
    <m/>
    <m/>
    <m/>
    <s v="REGULAR"/>
    <s v="MH12VU7549"/>
    <s v="SPLENDOR PLUS I3S BS6 FI DRUM SELF"/>
    <d v="2023-08-09T00:00:00"/>
    <n v="36"/>
    <s v="02.08.26"/>
    <s v="-"/>
    <m/>
    <m/>
    <m/>
    <m/>
    <m/>
    <m/>
    <m/>
    <m/>
    <m/>
    <m/>
    <m/>
    <m/>
    <m/>
    <m/>
    <m/>
    <m/>
    <m/>
    <m/>
    <m/>
    <m/>
    <m/>
    <m/>
    <m/>
    <m/>
    <m/>
    <m/>
    <m/>
    <m/>
    <m/>
    <m/>
    <m/>
    <m/>
    <m/>
    <m/>
    <m/>
    <m/>
    <m/>
    <m/>
    <m/>
    <m/>
    <m/>
    <m/>
    <m/>
    <m/>
    <m/>
    <m/>
    <m/>
    <m/>
    <m/>
    <m/>
    <m/>
    <m/>
    <m/>
    <m/>
    <m/>
    <m/>
    <m/>
    <m/>
    <m/>
    <m/>
    <m/>
    <m/>
    <m/>
    <m/>
    <m/>
    <m/>
    <m/>
    <m/>
    <m/>
    <m/>
    <m/>
    <m/>
    <m/>
    <m/>
    <m/>
    <m/>
    <m/>
    <m/>
    <m/>
    <m/>
    <m/>
    <m/>
    <m/>
    <m/>
    <m/>
    <m/>
    <m/>
    <m/>
    <m/>
    <m/>
    <m/>
    <m/>
    <m/>
    <m/>
    <n v="0"/>
    <s v=""/>
    <s v="DUWT0023"/>
    <s v="G2Wu3_Ysv9"/>
    <s v="Allocated"/>
    <m/>
    <m/>
    <m/>
    <m/>
    <m/>
    <m/>
    <m/>
    <m/>
    <n v="2450"/>
    <n v="5290"/>
    <s v="Allocated"/>
  </r>
  <r>
    <n v="466444305"/>
    <s v="MUNDE DATTA BABURAO"/>
    <m/>
    <m/>
    <m/>
    <m/>
    <m/>
    <m/>
    <n v="1880"/>
    <n v="5252"/>
    <n v="1750"/>
    <n v="7132"/>
    <x v="2"/>
    <x v="0"/>
    <s v="UNPAID"/>
    <s v="TANAJI SURVASE"/>
    <n v="5160"/>
    <n v="258"/>
    <n v="0"/>
    <n v="3599"/>
    <s v="-"/>
    <n v="2.3297794714732725E-2"/>
    <n v="1.4631357627937084E-3"/>
    <s v="FLOW"/>
    <s v="-"/>
    <s v="-"/>
    <s v="-"/>
    <m/>
    <m/>
    <m/>
    <m/>
    <s v="-"/>
    <m/>
    <s v="MULSHI"/>
    <m/>
    <m/>
    <m/>
    <n v="9109"/>
    <n v="5160"/>
    <n v="87"/>
    <s v="-"/>
    <s v="FLOW"/>
    <m/>
    <m/>
    <m/>
    <m/>
    <s v="REGULAR"/>
    <s v="MH12XP0951"/>
    <s v="HONDA UNICORN 160 BS6"/>
    <d v="2025-07-02T00:00:00"/>
    <n v="12"/>
    <s v="02.08.26"/>
    <s v="-"/>
    <m/>
    <n v="1"/>
    <m/>
    <m/>
    <m/>
    <m/>
    <m/>
    <m/>
    <m/>
    <m/>
    <m/>
    <m/>
    <m/>
    <m/>
    <m/>
    <m/>
    <m/>
    <m/>
    <m/>
    <m/>
    <m/>
    <m/>
    <m/>
    <m/>
    <m/>
    <m/>
    <m/>
    <m/>
    <m/>
    <m/>
    <m/>
    <m/>
    <m/>
    <m/>
    <m/>
    <m/>
    <m/>
    <m/>
    <m/>
    <m/>
    <m/>
    <m/>
    <m/>
    <m/>
    <m/>
    <m/>
    <m/>
    <m/>
    <m/>
    <m/>
    <m/>
    <m/>
    <m/>
    <m/>
    <m/>
    <m/>
    <m/>
    <m/>
    <m/>
    <m/>
    <m/>
    <m/>
    <m/>
    <m/>
    <m/>
    <m/>
    <m/>
    <m/>
    <m/>
    <m/>
    <m/>
    <m/>
    <m/>
    <m/>
    <m/>
    <m/>
    <m/>
    <m/>
    <m/>
    <m/>
    <m/>
    <m/>
    <m/>
    <m/>
    <m/>
    <m/>
    <m/>
    <m/>
    <m/>
    <m/>
    <m/>
    <m/>
    <m/>
    <m/>
    <n v="1"/>
    <n v="1"/>
    <s v="DUWT0030"/>
    <s v="Gol3Mfl31Nz"/>
    <s v="Allocated"/>
    <m/>
    <m/>
    <m/>
    <m/>
    <m/>
    <m/>
    <m/>
    <m/>
    <n v="1750"/>
    <n v="7132"/>
    <s v="Allocated"/>
  </r>
  <r>
    <n v="463286136"/>
    <s v="RASHID SAJID KHAN"/>
    <m/>
    <m/>
    <m/>
    <m/>
    <m/>
    <m/>
    <n v="5122"/>
    <n v="5116"/>
    <n v="5252"/>
    <n v="10238"/>
    <x v="1"/>
    <x v="0"/>
    <s v="UNPAID"/>
    <s v="NITIN KADAM"/>
    <n v="5039"/>
    <n v="136"/>
    <n v="0"/>
    <n v="7186"/>
    <s v="-"/>
    <n v="3.5981913500879518E-3"/>
    <n v="4.414237124151021E-4"/>
    <s v="FLOW"/>
    <s v="-"/>
    <s v="-"/>
    <s v="-"/>
    <m/>
    <m/>
    <m/>
    <m/>
    <s v="-"/>
    <m/>
    <s v="THERGAON"/>
    <m/>
    <m/>
    <m/>
    <n v="12438"/>
    <n v="5039"/>
    <n v="27"/>
    <s v="-"/>
    <s v="FLOW"/>
    <m/>
    <m/>
    <m/>
    <m/>
    <s v="REGULAR"/>
    <s v="MH14LR3380"/>
    <s v="HONDA SHINE 100 OBD2"/>
    <d v="2024-06-24T00:00:00"/>
    <n v="24"/>
    <s v="03.08.26"/>
    <s v="-"/>
    <m/>
    <m/>
    <m/>
    <m/>
    <m/>
    <m/>
    <m/>
    <m/>
    <m/>
    <m/>
    <m/>
    <m/>
    <m/>
    <m/>
    <m/>
    <m/>
    <m/>
    <m/>
    <m/>
    <m/>
    <m/>
    <m/>
    <m/>
    <m/>
    <m/>
    <m/>
    <m/>
    <m/>
    <m/>
    <m/>
    <m/>
    <m/>
    <m/>
    <m/>
    <m/>
    <m/>
    <m/>
    <m/>
    <m/>
    <m/>
    <m/>
    <m/>
    <m/>
    <m/>
    <m/>
    <m/>
    <m/>
    <m/>
    <m/>
    <m/>
    <m/>
    <m/>
    <m/>
    <m/>
    <m/>
    <m/>
    <m/>
    <m/>
    <m/>
    <m/>
    <m/>
    <m/>
    <m/>
    <m/>
    <m/>
    <m/>
    <m/>
    <m/>
    <m/>
    <m/>
    <m/>
    <m/>
    <m/>
    <m/>
    <m/>
    <m/>
    <m/>
    <m/>
    <m/>
    <m/>
    <m/>
    <m/>
    <m/>
    <m/>
    <m/>
    <m/>
    <m/>
    <m/>
    <m/>
    <m/>
    <m/>
    <m/>
    <m/>
    <m/>
    <n v="0"/>
    <s v=""/>
    <s v="ZBHT0011"/>
    <s v="G6i8Ra9ChNm"/>
    <s v="Allocated"/>
    <m/>
    <m/>
    <m/>
    <m/>
    <m/>
    <m/>
    <m/>
    <m/>
    <n v="5252"/>
    <n v="10238"/>
    <e v="#N/A"/>
  </r>
  <r>
    <n v="462832504"/>
    <s v="HEMANT DNYNESHWAR THORVE"/>
    <m/>
    <m/>
    <m/>
    <m/>
    <m/>
    <m/>
    <n v="4919"/>
    <n v="4919"/>
    <n v="5187"/>
    <n v="9838"/>
    <x v="2"/>
    <x v="0"/>
    <s v="UNPAID"/>
    <s v="DATTATRAY BACCHE"/>
    <n v="4830"/>
    <n v="268"/>
    <n v="0"/>
    <n v="450"/>
    <s v="-"/>
    <n v="3.7368282606341001E-2"/>
    <n v="1.3695631268010875E-3"/>
    <s v="FLOW"/>
    <s v="-"/>
    <s v="-"/>
    <s v="-"/>
    <m/>
    <m/>
    <m/>
    <m/>
    <s v="-"/>
    <m/>
    <s v="RUPEENAGAR"/>
    <m/>
    <m/>
    <m/>
    <n v="5637"/>
    <n v="4830"/>
    <n v="88"/>
    <s v="-"/>
    <s v="FLOW"/>
    <m/>
    <m/>
    <m/>
    <m/>
    <s v="REGULAR"/>
    <s v="MH14LN5861"/>
    <s v="ACCESS SPL ED DISC CBS BT BSVI"/>
    <d v="2024-05-08T00:00:00"/>
    <n v="24"/>
    <s v="02.08.26"/>
    <s v="-"/>
    <m/>
    <m/>
    <m/>
    <m/>
    <m/>
    <m/>
    <m/>
    <m/>
    <m/>
    <m/>
    <m/>
    <m/>
    <m/>
    <m/>
    <m/>
    <m/>
    <m/>
    <m/>
    <m/>
    <m/>
    <m/>
    <m/>
    <m/>
    <m/>
    <m/>
    <m/>
    <m/>
    <m/>
    <m/>
    <m/>
    <m/>
    <m/>
    <m/>
    <m/>
    <m/>
    <m/>
    <m/>
    <m/>
    <m/>
    <m/>
    <m/>
    <m/>
    <m/>
    <m/>
    <m/>
    <m/>
    <m/>
    <m/>
    <m/>
    <m/>
    <m/>
    <m/>
    <m/>
    <m/>
    <m/>
    <m/>
    <m/>
    <m/>
    <m/>
    <m/>
    <m/>
    <m/>
    <m/>
    <m/>
    <m/>
    <m/>
    <m/>
    <m/>
    <m/>
    <m/>
    <m/>
    <m/>
    <m/>
    <m/>
    <m/>
    <m/>
    <m/>
    <m/>
    <m/>
    <m/>
    <m/>
    <m/>
    <m/>
    <m/>
    <m/>
    <m/>
    <m/>
    <m/>
    <m/>
    <m/>
    <m/>
    <m/>
    <m/>
    <m/>
    <n v="0"/>
    <s v=""/>
    <s v="ZBHT0016"/>
    <s v="k6B6TUNe_17"/>
    <s v="Allocated"/>
    <m/>
    <m/>
    <m/>
    <m/>
    <m/>
    <m/>
    <m/>
    <m/>
    <n v="5187"/>
    <n v="9838"/>
    <s v="Allocated"/>
  </r>
  <r>
    <n v="94397306"/>
    <s v="ASHUTOSH CHANDRAKANT WALUNJ"/>
    <m/>
    <m/>
    <m/>
    <m/>
    <m/>
    <m/>
    <n v="5074"/>
    <n v="4828"/>
    <n v="5149"/>
    <n v="9902"/>
    <x v="0"/>
    <x v="0"/>
    <s v="UNPAID"/>
    <s v="SACHIN INGALE"/>
    <n v="4828"/>
    <n v="321"/>
    <n v="0"/>
    <n v="6295"/>
    <s v="-"/>
    <n v="3.958910315675538E-2"/>
    <n v="1.294536958046111E-3"/>
    <s v="FLOW"/>
    <s v="-"/>
    <s v="-"/>
    <s v="-"/>
    <m/>
    <m/>
    <m/>
    <m/>
    <s v="-"/>
    <m/>
    <s v="LONAVALA"/>
    <m/>
    <m/>
    <m/>
    <n v="11444"/>
    <n v="4828"/>
    <n v="58"/>
    <s v="-"/>
    <s v="FLOW"/>
    <m/>
    <m/>
    <m/>
    <m/>
    <s v="REGULAR"/>
    <s v="MH14HV8916"/>
    <s v="JAWA 42"/>
    <d v="2019-10-10T00:00:00"/>
    <n v="80"/>
    <s v="02.08.26"/>
    <s v="-"/>
    <m/>
    <m/>
    <m/>
    <m/>
    <m/>
    <m/>
    <m/>
    <m/>
    <m/>
    <m/>
    <n v="1"/>
    <m/>
    <m/>
    <m/>
    <m/>
    <m/>
    <m/>
    <m/>
    <m/>
    <m/>
    <m/>
    <m/>
    <m/>
    <m/>
    <m/>
    <m/>
    <m/>
    <m/>
    <m/>
    <m/>
    <m/>
    <m/>
    <m/>
    <m/>
    <m/>
    <m/>
    <m/>
    <m/>
    <m/>
    <m/>
    <m/>
    <m/>
    <m/>
    <m/>
    <m/>
    <m/>
    <m/>
    <m/>
    <m/>
    <m/>
    <m/>
    <m/>
    <m/>
    <m/>
    <m/>
    <m/>
    <m/>
    <m/>
    <m/>
    <m/>
    <m/>
    <m/>
    <m/>
    <m/>
    <m/>
    <m/>
    <m/>
    <m/>
    <m/>
    <m/>
    <m/>
    <m/>
    <m/>
    <m/>
    <m/>
    <m/>
    <m/>
    <m/>
    <m/>
    <m/>
    <m/>
    <m/>
    <m/>
    <m/>
    <m/>
    <m/>
    <m/>
    <m/>
    <m/>
    <m/>
    <m/>
    <m/>
    <m/>
    <m/>
    <n v="1"/>
    <n v="1"/>
    <s v="ZBHT0013"/>
    <s v="BPXyTM7u69"/>
    <s v="Allocated"/>
    <m/>
    <m/>
    <m/>
    <m/>
    <m/>
    <m/>
    <m/>
    <m/>
    <n v="5149"/>
    <n v="9902"/>
    <s v="Allocated"/>
  </r>
  <r>
    <n v="466047937"/>
    <s v="SHEETAL SANTOSH SURVE"/>
    <m/>
    <m/>
    <m/>
    <m/>
    <m/>
    <m/>
    <n v="2037"/>
    <n v="4887"/>
    <n v="-2814"/>
    <n v="6924"/>
    <x v="4"/>
    <x v="0"/>
    <s v="UNPAID"/>
    <s v="SWAPNIL JADHAV"/>
    <n v="4771"/>
    <n v="447"/>
    <n v="0"/>
    <n v="1800"/>
    <s v="-"/>
    <n v="0.11236193212595087"/>
    <n v="2.5401385955201548E-3"/>
    <s v="FLOW"/>
    <s v="-"/>
    <s v="-"/>
    <s v="-"/>
    <m/>
    <m/>
    <m/>
    <m/>
    <s v="-"/>
    <m/>
    <s v="PARVATI PAYTHA"/>
    <m/>
    <m/>
    <m/>
    <n v="7134"/>
    <n v="4771"/>
    <n v="148"/>
    <s v="-"/>
    <s v="FLOW"/>
    <m/>
    <m/>
    <m/>
    <m/>
    <s v="NPA"/>
    <s v="MH12XB8211"/>
    <s v="HONDA ACTIVA 6G DLX BS VI"/>
    <d v="2025-05-02T00:00:00"/>
    <n v="12"/>
    <s v="02.08.26"/>
    <s v="-"/>
    <m/>
    <m/>
    <m/>
    <m/>
    <m/>
    <m/>
    <m/>
    <m/>
    <m/>
    <m/>
    <n v="1"/>
    <m/>
    <m/>
    <m/>
    <m/>
    <m/>
    <m/>
    <m/>
    <m/>
    <m/>
    <m/>
    <m/>
    <m/>
    <m/>
    <m/>
    <m/>
    <m/>
    <m/>
    <m/>
    <m/>
    <m/>
    <m/>
    <m/>
    <m/>
    <m/>
    <m/>
    <m/>
    <m/>
    <m/>
    <m/>
    <m/>
    <m/>
    <m/>
    <m/>
    <m/>
    <m/>
    <m/>
    <m/>
    <m/>
    <m/>
    <m/>
    <m/>
    <m/>
    <m/>
    <m/>
    <m/>
    <m/>
    <m/>
    <m/>
    <m/>
    <m/>
    <m/>
    <m/>
    <m/>
    <m/>
    <m/>
    <m/>
    <m/>
    <m/>
    <m/>
    <m/>
    <m/>
    <m/>
    <m/>
    <m/>
    <m/>
    <m/>
    <m/>
    <m/>
    <m/>
    <m/>
    <m/>
    <m/>
    <m/>
    <m/>
    <m/>
    <m/>
    <m/>
    <m/>
    <m/>
    <m/>
    <m/>
    <m/>
    <m/>
    <n v="1"/>
    <n v="1"/>
    <s v="DUWT0031"/>
    <s v="BoBi8RmKd3c"/>
    <s v="Allocated"/>
    <m/>
    <m/>
    <m/>
    <m/>
    <m/>
    <m/>
    <m/>
    <m/>
    <n v="-2814"/>
    <n v="6924"/>
    <s v="Allocated"/>
  </r>
  <r>
    <n v="466224247"/>
    <s v="LAXMI AKASH RUPATAKKE"/>
    <m/>
    <m/>
    <m/>
    <m/>
    <m/>
    <m/>
    <n v="2454"/>
    <n v="4876"/>
    <n v="150"/>
    <n v="7330"/>
    <x v="2"/>
    <x v="0"/>
    <s v="UNPAID"/>
    <s v="KIRAN KHAIRNAR"/>
    <n v="4767"/>
    <n v="182"/>
    <n v="0"/>
    <n v="2225"/>
    <s v="-"/>
    <n v="0.2858121002782576"/>
    <n v="1.3516992599297689E-3"/>
    <s v="FLOW"/>
    <s v="-"/>
    <s v="-"/>
    <s v="-"/>
    <m/>
    <m/>
    <m/>
    <m/>
    <s v="-"/>
    <m/>
    <s v="JANTA VASAHAT"/>
    <m/>
    <m/>
    <m/>
    <n v="7283"/>
    <n v="4767"/>
    <n v="87"/>
    <s v="-"/>
    <s v="FLOW"/>
    <m/>
    <m/>
    <m/>
    <m/>
    <s v="REGULAR"/>
    <s v="MH12XC5082"/>
    <s v="HONDA ACTIVA 125 SMART"/>
    <d v="2025-05-29T00:00:00"/>
    <n v="12"/>
    <s v="02.08.26"/>
    <s v="-"/>
    <m/>
    <n v="1"/>
    <m/>
    <m/>
    <m/>
    <m/>
    <m/>
    <m/>
    <m/>
    <m/>
    <m/>
    <m/>
    <m/>
    <m/>
    <m/>
    <m/>
    <m/>
    <m/>
    <m/>
    <m/>
    <m/>
    <m/>
    <m/>
    <m/>
    <m/>
    <m/>
    <m/>
    <m/>
    <m/>
    <m/>
    <m/>
    <m/>
    <m/>
    <m/>
    <m/>
    <m/>
    <m/>
    <m/>
    <m/>
    <m/>
    <m/>
    <m/>
    <m/>
    <m/>
    <m/>
    <m/>
    <m/>
    <m/>
    <m/>
    <m/>
    <m/>
    <m/>
    <m/>
    <m/>
    <m/>
    <m/>
    <m/>
    <m/>
    <m/>
    <m/>
    <m/>
    <m/>
    <m/>
    <m/>
    <m/>
    <m/>
    <m/>
    <m/>
    <m/>
    <m/>
    <m/>
    <m/>
    <m/>
    <m/>
    <m/>
    <m/>
    <m/>
    <m/>
    <m/>
    <m/>
    <m/>
    <m/>
    <m/>
    <m/>
    <m/>
    <m/>
    <m/>
    <m/>
    <m/>
    <m/>
    <m/>
    <m/>
    <m/>
    <m/>
    <n v="1"/>
    <n v="1"/>
    <s v="DUWT0014"/>
    <s v="G62ksZnmwLcz"/>
    <s v="Allocated"/>
    <m/>
    <m/>
    <m/>
    <m/>
    <m/>
    <m/>
    <m/>
    <m/>
    <n v="150"/>
    <n v="7330"/>
    <s v="Allocated"/>
  </r>
  <r>
    <n v="461943547"/>
    <s v="MAYUR CHANDRAKANT SHITOLE"/>
    <m/>
    <m/>
    <m/>
    <m/>
    <m/>
    <m/>
    <n v="5816"/>
    <n v="4670.18"/>
    <n v="5288.18"/>
    <n v="10486.18"/>
    <x v="5"/>
    <x v="0"/>
    <s v="UNPAID"/>
    <s v="AMOL DHUMAL"/>
    <n v="4670.18"/>
    <n v="618"/>
    <n v="0"/>
    <n v="4950"/>
    <s v="-"/>
    <n v="2.4040850780638629E-2"/>
    <n v="2.1402178270074896E-3"/>
    <s v="FLOW"/>
    <s v="-"/>
    <s v="-"/>
    <s v="-"/>
    <m/>
    <m/>
    <m/>
    <m/>
    <s v="-"/>
    <m/>
    <s v="SHIRUR"/>
    <m/>
    <m/>
    <m/>
    <n v="10238.18"/>
    <n v="4670.18"/>
    <n v="177"/>
    <s v="-"/>
    <s v="FLOW"/>
    <m/>
    <m/>
    <m/>
    <m/>
    <s v="NPA"/>
    <s v="MH12WM1940"/>
    <s v="HONDA UNICORN 160 BSVI"/>
    <d v="2024-02-17T00:00:00"/>
    <n v="24"/>
    <s v="02.08.26"/>
    <s v="-"/>
    <m/>
    <m/>
    <m/>
    <m/>
    <m/>
    <m/>
    <m/>
    <m/>
    <m/>
    <m/>
    <m/>
    <m/>
    <m/>
    <m/>
    <m/>
    <m/>
    <m/>
    <m/>
    <m/>
    <m/>
    <m/>
    <m/>
    <m/>
    <m/>
    <m/>
    <m/>
    <m/>
    <m/>
    <m/>
    <m/>
    <m/>
    <m/>
    <m/>
    <m/>
    <m/>
    <m/>
    <m/>
    <m/>
    <m/>
    <m/>
    <m/>
    <m/>
    <m/>
    <m/>
    <m/>
    <m/>
    <m/>
    <m/>
    <m/>
    <m/>
    <m/>
    <m/>
    <m/>
    <m/>
    <m/>
    <m/>
    <m/>
    <m/>
    <m/>
    <m/>
    <m/>
    <m/>
    <m/>
    <m/>
    <m/>
    <m/>
    <m/>
    <m/>
    <m/>
    <m/>
    <m/>
    <m/>
    <m/>
    <m/>
    <m/>
    <m/>
    <m/>
    <m/>
    <m/>
    <m/>
    <m/>
    <m/>
    <m/>
    <m/>
    <m/>
    <m/>
    <m/>
    <m/>
    <m/>
    <m/>
    <m/>
    <m/>
    <m/>
    <m/>
    <n v="0"/>
    <s v=""/>
    <s v="ZBHT0024"/>
    <s v="A2lvWuqVsNIz"/>
    <s v="Allocated"/>
    <m/>
    <m/>
    <m/>
    <m/>
    <m/>
    <m/>
    <m/>
    <m/>
    <n v="5288.18"/>
    <n v="10486.18"/>
    <s v="Allocated"/>
  </r>
  <r>
    <n v="458558775"/>
    <s v="MANGAL RAJU TUPE"/>
    <m/>
    <m/>
    <m/>
    <m/>
    <m/>
    <m/>
    <n v="4462"/>
    <n v="4508"/>
    <n v="-4340"/>
    <n v="8970"/>
    <x v="2"/>
    <x v="0"/>
    <s v="UNPAID"/>
    <s v="SUNNY SHINDE"/>
    <n v="4436.7700000000004"/>
    <n v="76"/>
    <n v="0"/>
    <n v="2230"/>
    <s v="-"/>
    <n v="1.4307694981795523E-2"/>
    <n v="1.2580614066453957E-3"/>
    <s v="FLOW"/>
    <s v="-"/>
    <s v="-"/>
    <s v="-"/>
    <m/>
    <m/>
    <m/>
    <m/>
    <s v="-"/>
    <m/>
    <s v="PIMPARI"/>
    <m/>
    <m/>
    <m/>
    <n v="6814"/>
    <n v="4436.7700000000004"/>
    <n v="88"/>
    <s v="-"/>
    <s v="FLOW"/>
    <m/>
    <m/>
    <m/>
    <m/>
    <s v="REGULAR"/>
    <s v="MH12VP1090"/>
    <s v="BAJAJ PULSAR NS 125"/>
    <d v="2023-06-15T00:00:00"/>
    <n v="36"/>
    <s v="02.08.26"/>
    <s v="-"/>
    <m/>
    <n v="1"/>
    <m/>
    <m/>
    <m/>
    <m/>
    <m/>
    <m/>
    <m/>
    <m/>
    <m/>
    <m/>
    <m/>
    <m/>
    <m/>
    <m/>
    <m/>
    <m/>
    <m/>
    <m/>
    <m/>
    <m/>
    <m/>
    <m/>
    <m/>
    <m/>
    <m/>
    <m/>
    <m/>
    <m/>
    <m/>
    <m/>
    <m/>
    <m/>
    <m/>
    <m/>
    <m/>
    <m/>
    <m/>
    <m/>
    <m/>
    <m/>
    <m/>
    <m/>
    <m/>
    <m/>
    <m/>
    <m/>
    <m/>
    <m/>
    <m/>
    <m/>
    <m/>
    <m/>
    <m/>
    <m/>
    <m/>
    <m/>
    <m/>
    <m/>
    <m/>
    <m/>
    <m/>
    <m/>
    <m/>
    <m/>
    <m/>
    <m/>
    <m/>
    <m/>
    <m/>
    <m/>
    <m/>
    <m/>
    <m/>
    <m/>
    <m/>
    <m/>
    <m/>
    <m/>
    <m/>
    <m/>
    <m/>
    <m/>
    <m/>
    <m/>
    <m/>
    <m/>
    <m/>
    <m/>
    <m/>
    <m/>
    <m/>
    <m/>
    <n v="1"/>
    <n v="1"/>
    <s v="DUWT0023"/>
    <e v="#N/A"/>
    <e v="#N/A"/>
    <m/>
    <m/>
    <m/>
    <m/>
    <m/>
    <m/>
    <m/>
    <m/>
    <n v="-4340"/>
    <n v="8970"/>
    <e v="#N/A"/>
  </r>
  <r>
    <n v="458751236"/>
    <s v="GANESH PRAKASH MUNDHE"/>
    <m/>
    <m/>
    <m/>
    <m/>
    <m/>
    <m/>
    <n v="4655"/>
    <n v="4405"/>
    <n v="4477"/>
    <n v="9060"/>
    <x v="1"/>
    <x v="0"/>
    <s v="UNPAID"/>
    <s v="SWAPNIL JADHAV"/>
    <n v="4405"/>
    <n v="72"/>
    <n v="0"/>
    <n v="7200"/>
    <s v="-"/>
    <n v="1.4135570550777023E-2"/>
    <n v="3.8588439237716312E-4"/>
    <s v="FLOW"/>
    <s v="-"/>
    <s v="-"/>
    <s v="-"/>
    <m/>
    <m/>
    <m/>
    <m/>
    <s v="-"/>
    <m/>
    <s v="KATRAJ"/>
    <m/>
    <m/>
    <m/>
    <n v="11677"/>
    <n v="4405"/>
    <n v="27"/>
    <s v="-"/>
    <s v="FLOW"/>
    <m/>
    <m/>
    <m/>
    <m/>
    <s v="REGULAR"/>
    <s v="MH12VR3785"/>
    <s v="PIAGGIO APRILIA SR 125 CBS"/>
    <d v="2023-06-28T00:00:00"/>
    <n v="36"/>
    <s v="02.08.26"/>
    <s v="-"/>
    <m/>
    <m/>
    <m/>
    <m/>
    <m/>
    <m/>
    <m/>
    <m/>
    <m/>
    <m/>
    <m/>
    <m/>
    <m/>
    <m/>
    <m/>
    <m/>
    <m/>
    <m/>
    <m/>
    <m/>
    <m/>
    <m/>
    <m/>
    <m/>
    <m/>
    <m/>
    <m/>
    <m/>
    <m/>
    <m/>
    <m/>
    <m/>
    <m/>
    <m/>
    <m/>
    <m/>
    <m/>
    <m/>
    <m/>
    <m/>
    <m/>
    <m/>
    <m/>
    <m/>
    <m/>
    <m/>
    <m/>
    <m/>
    <m/>
    <m/>
    <m/>
    <m/>
    <m/>
    <m/>
    <m/>
    <m/>
    <m/>
    <m/>
    <m/>
    <m/>
    <m/>
    <m/>
    <m/>
    <m/>
    <m/>
    <m/>
    <m/>
    <m/>
    <m/>
    <m/>
    <m/>
    <m/>
    <m/>
    <m/>
    <m/>
    <m/>
    <m/>
    <m/>
    <m/>
    <m/>
    <m/>
    <m/>
    <m/>
    <m/>
    <m/>
    <m/>
    <m/>
    <m/>
    <m/>
    <m/>
    <m/>
    <m/>
    <m/>
    <m/>
    <n v="0"/>
    <s v=""/>
    <s v="DUWT0031"/>
    <s v="GPyAxcPSsEI7"/>
    <s v="Allocated"/>
    <m/>
    <m/>
    <m/>
    <m/>
    <m/>
    <m/>
    <m/>
    <m/>
    <n v="4477"/>
    <n v="9060"/>
    <s v="Allocated"/>
  </r>
  <r>
    <n v="463294185"/>
    <s v="BALAPRASAD SOMNATHJI DAYMA"/>
    <m/>
    <m/>
    <m/>
    <m/>
    <m/>
    <m/>
    <n v="4462"/>
    <n v="4461"/>
    <n v="4461"/>
    <n v="8923"/>
    <x v="1"/>
    <x v="0"/>
    <s v="UNPAID"/>
    <s v="SACHIN KHAPRE"/>
    <n v="4385"/>
    <n v="0"/>
    <n v="0"/>
    <n v="450"/>
    <s v="-"/>
    <n v="8.1039534115638651E-3"/>
    <n v="3.8413236335388428E-4"/>
    <s v="FLOW"/>
    <s v="-"/>
    <s v="-"/>
    <s v="-"/>
    <m/>
    <m/>
    <m/>
    <m/>
    <s v="-"/>
    <m/>
    <s v="PIMPLE SAUDAGAR"/>
    <m/>
    <m/>
    <m/>
    <n v="4911"/>
    <n v="4385"/>
    <n v="27"/>
    <s v="-"/>
    <s v="FLOW"/>
    <m/>
    <m/>
    <m/>
    <m/>
    <s v="REGULAR"/>
    <s v="MH14LR0241"/>
    <s v="HONDA ACTIVA DLX"/>
    <d v="2024-06-24T00:00:00"/>
    <n v="24"/>
    <s v="02.08.26"/>
    <s v="-"/>
    <m/>
    <m/>
    <m/>
    <m/>
    <m/>
    <m/>
    <m/>
    <m/>
    <m/>
    <m/>
    <m/>
    <m/>
    <m/>
    <n v="1"/>
    <m/>
    <m/>
    <m/>
    <m/>
    <m/>
    <m/>
    <m/>
    <m/>
    <m/>
    <m/>
    <m/>
    <m/>
    <m/>
    <m/>
    <m/>
    <m/>
    <m/>
    <m/>
    <m/>
    <m/>
    <m/>
    <m/>
    <m/>
    <m/>
    <m/>
    <m/>
    <m/>
    <m/>
    <m/>
    <m/>
    <m/>
    <m/>
    <m/>
    <m/>
    <m/>
    <m/>
    <m/>
    <m/>
    <m/>
    <m/>
    <m/>
    <m/>
    <m/>
    <m/>
    <m/>
    <m/>
    <m/>
    <m/>
    <m/>
    <m/>
    <m/>
    <m/>
    <m/>
    <m/>
    <m/>
    <m/>
    <m/>
    <m/>
    <m/>
    <m/>
    <m/>
    <m/>
    <m/>
    <m/>
    <m/>
    <m/>
    <m/>
    <m/>
    <m/>
    <m/>
    <m/>
    <m/>
    <m/>
    <m/>
    <m/>
    <m/>
    <m/>
    <m/>
    <m/>
    <m/>
    <n v="1"/>
    <n v="1"/>
    <s v="ZBHT0015"/>
    <s v="kPkmaHn88xS"/>
    <s v="Allocated"/>
    <m/>
    <m/>
    <m/>
    <m/>
    <m/>
    <m/>
    <m/>
    <m/>
    <n v="4461"/>
    <n v="8923"/>
    <s v="Allocated"/>
  </r>
  <r>
    <n v="140932285"/>
    <s v="SACHIN KANU PARIHAR"/>
    <m/>
    <m/>
    <m/>
    <m/>
    <m/>
    <m/>
    <n v="4489"/>
    <n v="4298"/>
    <n v="4767"/>
    <n v="8787"/>
    <x v="2"/>
    <x v="0"/>
    <s v="UNPAID"/>
    <s v="VIKRAM GAIKWAD"/>
    <n v="4298"/>
    <n v="469"/>
    <n v="0"/>
    <n v="6503"/>
    <s v="-"/>
    <n v="1.1214976486906789E-2"/>
    <n v="1.2187126954432866E-3"/>
    <s v="FLOW"/>
    <s v="-"/>
    <s v="-"/>
    <s v="-"/>
    <m/>
    <m/>
    <m/>
    <m/>
    <s v="-"/>
    <m/>
    <s v="DHANORI"/>
    <m/>
    <m/>
    <m/>
    <n v="11270"/>
    <n v="4298"/>
    <n v="87"/>
    <s v="-"/>
    <s v="FLOW"/>
    <m/>
    <m/>
    <m/>
    <m/>
    <s v="NPA"/>
    <s v="MH12VK8871"/>
    <s v="PIAGGIO APRILIA SR 125"/>
    <d v="2023-04-25T00:00:00"/>
    <n v="36"/>
    <s v="02.08.26"/>
    <s v="-"/>
    <m/>
    <m/>
    <m/>
    <m/>
    <m/>
    <m/>
    <m/>
    <m/>
    <m/>
    <m/>
    <m/>
    <m/>
    <m/>
    <n v="1"/>
    <m/>
    <m/>
    <m/>
    <m/>
    <m/>
    <m/>
    <m/>
    <m/>
    <m/>
    <m/>
    <m/>
    <m/>
    <m/>
    <m/>
    <m/>
    <m/>
    <m/>
    <m/>
    <m/>
    <m/>
    <m/>
    <m/>
    <m/>
    <m/>
    <m/>
    <m/>
    <m/>
    <m/>
    <m/>
    <m/>
    <m/>
    <m/>
    <m/>
    <m/>
    <m/>
    <m/>
    <m/>
    <m/>
    <m/>
    <m/>
    <m/>
    <m/>
    <m/>
    <m/>
    <m/>
    <m/>
    <m/>
    <m/>
    <m/>
    <m/>
    <m/>
    <m/>
    <m/>
    <m/>
    <m/>
    <m/>
    <m/>
    <m/>
    <m/>
    <m/>
    <m/>
    <m/>
    <m/>
    <m/>
    <m/>
    <m/>
    <m/>
    <m/>
    <m/>
    <m/>
    <m/>
    <m/>
    <m/>
    <m/>
    <m/>
    <m/>
    <m/>
    <m/>
    <m/>
    <m/>
    <n v="1"/>
    <n v="1"/>
    <s v="ZBHT0012"/>
    <s v="Bok5t-T9-Vm"/>
    <s v="Allocated"/>
    <m/>
    <m/>
    <m/>
    <m/>
    <m/>
    <m/>
    <m/>
    <m/>
    <n v="4767"/>
    <n v="8787"/>
    <s v="Allocated"/>
  </r>
  <r>
    <n v="129682413"/>
    <s v="YASH VIJAY PARDESHI"/>
    <m/>
    <m/>
    <m/>
    <m/>
    <m/>
    <m/>
    <n v="4521"/>
    <n v="4144"/>
    <n v="4323"/>
    <n v="8665"/>
    <x v="0"/>
    <x v="0"/>
    <s v="UNPAID"/>
    <s v="SACHIN KHAPRE"/>
    <n v="4144"/>
    <n v="179"/>
    <n v="0"/>
    <n v="6769"/>
    <s v="-"/>
    <n v="2.6220284047171704E-2"/>
    <n v="1.1111352846195285E-3"/>
    <s v="FLOW"/>
    <s v="-"/>
    <s v="-"/>
    <s v="-"/>
    <m/>
    <m/>
    <m/>
    <m/>
    <s v="-"/>
    <m/>
    <s v="PIMPARI"/>
    <m/>
    <m/>
    <m/>
    <n v="11092"/>
    <n v="4144"/>
    <n v="56"/>
    <s v="-"/>
    <s v="FLOW"/>
    <m/>
    <m/>
    <m/>
    <m/>
    <s v="REGULAR"/>
    <s v="MH14KC1997"/>
    <s v="HONDA ACTIVA 6G DLX LTD ED"/>
    <d v="2022-05-21T00:00:00"/>
    <n v="48"/>
    <s v="03.08.26"/>
    <s v="-"/>
    <m/>
    <m/>
    <m/>
    <m/>
    <m/>
    <m/>
    <m/>
    <m/>
    <m/>
    <m/>
    <m/>
    <m/>
    <m/>
    <m/>
    <m/>
    <m/>
    <m/>
    <m/>
    <m/>
    <m/>
    <m/>
    <m/>
    <m/>
    <m/>
    <m/>
    <m/>
    <m/>
    <m/>
    <m/>
    <m/>
    <m/>
    <m/>
    <m/>
    <m/>
    <m/>
    <m/>
    <m/>
    <m/>
    <m/>
    <m/>
    <m/>
    <m/>
    <m/>
    <m/>
    <m/>
    <m/>
    <m/>
    <m/>
    <m/>
    <m/>
    <m/>
    <m/>
    <m/>
    <m/>
    <m/>
    <m/>
    <m/>
    <m/>
    <m/>
    <m/>
    <m/>
    <m/>
    <m/>
    <m/>
    <m/>
    <m/>
    <m/>
    <m/>
    <m/>
    <m/>
    <m/>
    <m/>
    <m/>
    <m/>
    <m/>
    <m/>
    <m/>
    <m/>
    <m/>
    <m/>
    <m/>
    <m/>
    <m/>
    <m/>
    <m/>
    <m/>
    <m/>
    <m/>
    <m/>
    <m/>
    <m/>
    <m/>
    <m/>
    <m/>
    <n v="0"/>
    <s v=""/>
    <s v="ZBHT0015"/>
    <s v="G6ZGhdI5eOMm"/>
    <s v="Allocated"/>
    <m/>
    <m/>
    <m/>
    <m/>
    <m/>
    <m/>
    <m/>
    <m/>
    <n v="4323"/>
    <n v="8665"/>
    <e v="#N/A"/>
  </r>
  <r>
    <n v="464698828"/>
    <s v="GAJANAN NINAJI MORE"/>
    <m/>
    <m/>
    <m/>
    <m/>
    <m/>
    <m/>
    <n v="2107"/>
    <n v="4214"/>
    <n v="-1859"/>
    <n v="6321"/>
    <x v="3"/>
    <x v="0"/>
    <s v="UNPAID"/>
    <s v="TANAJI SURVASE"/>
    <n v="4093"/>
    <n v="248"/>
    <n v="0"/>
    <n v="6750"/>
    <s v="-"/>
    <n v="3.7575279083431258E-2"/>
    <n v="1.567853879358704E-3"/>
    <s v="FLOW"/>
    <s v="-"/>
    <s v="-"/>
    <s v="-"/>
    <m/>
    <m/>
    <m/>
    <m/>
    <s v="-"/>
    <m/>
    <s v="MAAN"/>
    <m/>
    <m/>
    <m/>
    <n v="11212"/>
    <n v="4093"/>
    <n v="117"/>
    <s v="-"/>
    <s v="FLOW"/>
    <m/>
    <m/>
    <m/>
    <m/>
    <s v="NPA"/>
    <s v="MH28BU0974"/>
    <s v="SPLENDOR PLUS I3S XTEC"/>
    <d v="2024-11-16T00:00:00"/>
    <n v="18"/>
    <s v="02.08.26"/>
    <s v="-"/>
    <m/>
    <m/>
    <m/>
    <m/>
    <m/>
    <m/>
    <m/>
    <m/>
    <m/>
    <m/>
    <n v="1"/>
    <m/>
    <m/>
    <m/>
    <m/>
    <m/>
    <m/>
    <m/>
    <m/>
    <m/>
    <m/>
    <m/>
    <m/>
    <m/>
    <m/>
    <m/>
    <m/>
    <m/>
    <m/>
    <m/>
    <m/>
    <m/>
    <m/>
    <m/>
    <m/>
    <m/>
    <m/>
    <m/>
    <m/>
    <m/>
    <m/>
    <m/>
    <m/>
    <m/>
    <m/>
    <m/>
    <m/>
    <m/>
    <m/>
    <m/>
    <m/>
    <m/>
    <m/>
    <m/>
    <m/>
    <m/>
    <m/>
    <m/>
    <m/>
    <m/>
    <m/>
    <m/>
    <m/>
    <m/>
    <m/>
    <m/>
    <m/>
    <m/>
    <m/>
    <m/>
    <m/>
    <m/>
    <m/>
    <m/>
    <m/>
    <m/>
    <m/>
    <m/>
    <m/>
    <m/>
    <m/>
    <m/>
    <m/>
    <m/>
    <m/>
    <m/>
    <m/>
    <m/>
    <m/>
    <m/>
    <m/>
    <m/>
    <m/>
    <m/>
    <n v="1"/>
    <n v="1"/>
    <s v="DUWT0030"/>
    <s v="BPXf5_woltm"/>
    <s v="Allocated"/>
    <m/>
    <m/>
    <m/>
    <m/>
    <m/>
    <m/>
    <m/>
    <m/>
    <n v="-1859"/>
    <n v="6321"/>
    <s v="Allocated"/>
  </r>
  <r>
    <n v="461362360"/>
    <s v="RAJKUMAR BHAYYALAL RAY"/>
    <m/>
    <m/>
    <m/>
    <m/>
    <m/>
    <m/>
    <n v="3939"/>
    <n v="4077"/>
    <n v="277"/>
    <n v="8016"/>
    <x v="0"/>
    <x v="0"/>
    <s v="UNPAID"/>
    <s v="HARIDAS DIVATE"/>
    <n v="4010"/>
    <n v="139"/>
    <n v="0"/>
    <n v="450"/>
    <s v="-"/>
    <n v="8.1160035567930198E-3"/>
    <n v="1.0752057170184143E-3"/>
    <s v="FLOW"/>
    <s v="-"/>
    <s v="-"/>
    <s v="-"/>
    <m/>
    <m/>
    <m/>
    <m/>
    <s v="-"/>
    <m/>
    <s v="OTUR"/>
    <m/>
    <m/>
    <m/>
    <n v="4666"/>
    <n v="4010"/>
    <n v="57"/>
    <s v="-"/>
    <s v="FLOW"/>
    <m/>
    <m/>
    <m/>
    <m/>
    <s v="REGULAR"/>
    <s v="MH14LH0880"/>
    <s v="HONDA SHINE DRUM BSVI"/>
    <d v="2024-01-03T00:00:00"/>
    <n v="30"/>
    <s v="02.08.26"/>
    <s v="-"/>
    <m/>
    <m/>
    <m/>
    <m/>
    <m/>
    <m/>
    <m/>
    <m/>
    <m/>
    <m/>
    <n v="1"/>
    <m/>
    <m/>
    <m/>
    <m/>
    <m/>
    <m/>
    <m/>
    <m/>
    <m/>
    <m/>
    <m/>
    <m/>
    <m/>
    <m/>
    <m/>
    <m/>
    <m/>
    <m/>
    <m/>
    <m/>
    <m/>
    <m/>
    <m/>
    <m/>
    <m/>
    <m/>
    <m/>
    <m/>
    <m/>
    <m/>
    <m/>
    <m/>
    <m/>
    <m/>
    <m/>
    <m/>
    <m/>
    <m/>
    <m/>
    <m/>
    <m/>
    <m/>
    <m/>
    <m/>
    <m/>
    <m/>
    <m/>
    <m/>
    <m/>
    <m/>
    <m/>
    <m/>
    <m/>
    <m/>
    <m/>
    <m/>
    <m/>
    <m/>
    <m/>
    <m/>
    <m/>
    <m/>
    <m/>
    <m/>
    <m/>
    <m/>
    <m/>
    <m/>
    <m/>
    <m/>
    <m/>
    <m/>
    <m/>
    <m/>
    <m/>
    <m/>
    <m/>
    <m/>
    <m/>
    <m/>
    <m/>
    <m/>
    <m/>
    <n v="1"/>
    <n v="1"/>
    <s v="ZBHT0021"/>
    <s v="A2oWYx8OGb"/>
    <s v="Allocated"/>
    <m/>
    <m/>
    <m/>
    <m/>
    <m/>
    <m/>
    <m/>
    <m/>
    <n v="277"/>
    <n v="8016"/>
    <s v="Allocated"/>
  </r>
  <r>
    <n v="462480094"/>
    <s v="GOWARDHAN PRALHAD GOLE"/>
    <m/>
    <m/>
    <m/>
    <m/>
    <m/>
    <m/>
    <n v="5223"/>
    <n v="3967"/>
    <n v="4250"/>
    <n v="9190"/>
    <x v="3"/>
    <x v="0"/>
    <s v="UNPAID"/>
    <s v="AMIT GADE"/>
    <n v="3967"/>
    <n v="283"/>
    <n v="0"/>
    <n v="450"/>
    <s v="-"/>
    <n v="1"/>
    <n v="1.5195886487700903E-3"/>
    <s v="FLOW"/>
    <s v="-"/>
    <s v="-"/>
    <s v="-"/>
    <m/>
    <m/>
    <m/>
    <m/>
    <s v="-"/>
    <m/>
    <s v="KURULI"/>
    <m/>
    <m/>
    <m/>
    <n v="4700"/>
    <n v="3967"/>
    <n v="118"/>
    <s v="-"/>
    <s v="FLOW"/>
    <m/>
    <m/>
    <m/>
    <m/>
    <s v="NPA"/>
    <s v="MH12WQ9206"/>
    <s v="FZS V4"/>
    <d v="2024-04-06T00:00:00"/>
    <n v="24"/>
    <s v="02.08.26"/>
    <s v="-"/>
    <m/>
    <m/>
    <m/>
    <m/>
    <m/>
    <m/>
    <m/>
    <m/>
    <m/>
    <m/>
    <n v="1"/>
    <m/>
    <m/>
    <m/>
    <m/>
    <m/>
    <m/>
    <m/>
    <m/>
    <m/>
    <m/>
    <m/>
    <m/>
    <m/>
    <m/>
    <m/>
    <m/>
    <m/>
    <m/>
    <m/>
    <m/>
    <m/>
    <m/>
    <m/>
    <m/>
    <m/>
    <m/>
    <m/>
    <m/>
    <m/>
    <m/>
    <m/>
    <m/>
    <m/>
    <m/>
    <m/>
    <m/>
    <m/>
    <m/>
    <m/>
    <m/>
    <m/>
    <m/>
    <m/>
    <m/>
    <m/>
    <m/>
    <m/>
    <m/>
    <m/>
    <m/>
    <m/>
    <m/>
    <m/>
    <m/>
    <m/>
    <m/>
    <m/>
    <m/>
    <m/>
    <m/>
    <m/>
    <m/>
    <m/>
    <m/>
    <m/>
    <m/>
    <m/>
    <m/>
    <m/>
    <m/>
    <m/>
    <m/>
    <m/>
    <m/>
    <m/>
    <m/>
    <m/>
    <m/>
    <m/>
    <m/>
    <m/>
    <m/>
    <m/>
    <n v="1"/>
    <n v="1"/>
    <s v="DUWT0017"/>
    <s v="k6BGDW5yyzm"/>
    <s v="Allocated"/>
    <m/>
    <m/>
    <m/>
    <m/>
    <m/>
    <m/>
    <m/>
    <m/>
    <n v="4250"/>
    <n v="9190"/>
    <s v="Allocated"/>
  </r>
  <r>
    <n v="140313978"/>
    <s v="SACHIN NIVRUTTI WAGHMARE"/>
    <m/>
    <m/>
    <m/>
    <m/>
    <m/>
    <m/>
    <n v="3102"/>
    <n v="3985"/>
    <n v="-8153"/>
    <n v="7087"/>
    <x v="4"/>
    <x v="0"/>
    <s v="UNPAID"/>
    <s v="SACHIN INGALE"/>
    <n v="3933.07"/>
    <n v="270"/>
    <n v="0"/>
    <n v="900"/>
    <s v="-"/>
    <n v="1.4869521233755867E-2"/>
    <n v="2.0940144426498546E-3"/>
    <s v="FLOW"/>
    <s v="-"/>
    <s v="-"/>
    <s v="-"/>
    <m/>
    <m/>
    <m/>
    <m/>
    <s v="-"/>
    <m/>
    <s v="MAVAL"/>
    <m/>
    <m/>
    <m/>
    <n v="5155"/>
    <n v="3933.07"/>
    <n v="149"/>
    <s v="-"/>
    <s v="FLOW"/>
    <m/>
    <m/>
    <m/>
    <m/>
    <s v="NPA"/>
    <s v="MH14KT5285"/>
    <s v="HONDA ACTIVA 6G DLX BS VI"/>
    <d v="2023-03-25T00:00:00"/>
    <n v="36"/>
    <s v="02.08.26"/>
    <s v="-"/>
    <m/>
    <m/>
    <m/>
    <m/>
    <m/>
    <m/>
    <m/>
    <m/>
    <m/>
    <m/>
    <m/>
    <m/>
    <m/>
    <n v="1"/>
    <m/>
    <m/>
    <m/>
    <m/>
    <m/>
    <m/>
    <m/>
    <m/>
    <m/>
    <m/>
    <m/>
    <m/>
    <m/>
    <m/>
    <m/>
    <m/>
    <m/>
    <m/>
    <m/>
    <m/>
    <m/>
    <m/>
    <m/>
    <m/>
    <m/>
    <m/>
    <m/>
    <m/>
    <m/>
    <m/>
    <m/>
    <m/>
    <m/>
    <m/>
    <m/>
    <m/>
    <m/>
    <m/>
    <m/>
    <m/>
    <m/>
    <m/>
    <m/>
    <m/>
    <m/>
    <m/>
    <m/>
    <m/>
    <m/>
    <m/>
    <m/>
    <m/>
    <m/>
    <m/>
    <m/>
    <m/>
    <m/>
    <m/>
    <m/>
    <m/>
    <m/>
    <m/>
    <m/>
    <m/>
    <m/>
    <m/>
    <m/>
    <m/>
    <m/>
    <m/>
    <m/>
    <m/>
    <m/>
    <m/>
    <m/>
    <m/>
    <m/>
    <m/>
    <m/>
    <m/>
    <n v="1"/>
    <n v="1"/>
    <s v="ZBHT0013"/>
    <s v="GPfzHUMX3m"/>
    <s v="Allocated"/>
    <m/>
    <m/>
    <m/>
    <m/>
    <m/>
    <m/>
    <m/>
    <m/>
    <n v="-8153"/>
    <n v="7087"/>
    <s v="Allocated"/>
  </r>
  <r>
    <n v="140002557"/>
    <s v="PRIYANKA RAMESH KAPARE"/>
    <m/>
    <m/>
    <m/>
    <m/>
    <m/>
    <m/>
    <n v="4537"/>
    <n v="3799"/>
    <n v="4048"/>
    <n v="8336"/>
    <x v="3"/>
    <x v="0"/>
    <s v="UNPAID"/>
    <s v="AKSHAY KARALE"/>
    <n v="3799"/>
    <n v="249"/>
    <n v="0"/>
    <n v="2250"/>
    <s v="-"/>
    <n v="1"/>
    <n v="1.4552350079852716E-3"/>
    <s v="FLOW"/>
    <s v="-"/>
    <s v="-"/>
    <s v="-"/>
    <m/>
    <m/>
    <m/>
    <m/>
    <s v="-"/>
    <m/>
    <s v="BHOR"/>
    <m/>
    <m/>
    <m/>
    <n v="6298"/>
    <n v="3799"/>
    <n v="117"/>
    <s v="-"/>
    <s v="FLOW"/>
    <m/>
    <m/>
    <m/>
    <m/>
    <s v="NPA"/>
    <s v="MH12VJ0850"/>
    <s v="YAMAHA FZS WITH BLUETOOTH"/>
    <d v="2023-03-21T00:00:00"/>
    <n v="36"/>
    <s v="02.08.26"/>
    <s v="-"/>
    <m/>
    <m/>
    <m/>
    <m/>
    <m/>
    <m/>
    <m/>
    <m/>
    <m/>
    <m/>
    <m/>
    <m/>
    <m/>
    <m/>
    <m/>
    <m/>
    <m/>
    <m/>
    <m/>
    <m/>
    <m/>
    <m/>
    <m/>
    <m/>
    <m/>
    <m/>
    <m/>
    <m/>
    <m/>
    <m/>
    <m/>
    <m/>
    <m/>
    <m/>
    <m/>
    <m/>
    <m/>
    <m/>
    <m/>
    <m/>
    <m/>
    <m/>
    <m/>
    <m/>
    <m/>
    <m/>
    <m/>
    <m/>
    <m/>
    <m/>
    <m/>
    <m/>
    <m/>
    <m/>
    <m/>
    <m/>
    <m/>
    <m/>
    <m/>
    <m/>
    <m/>
    <m/>
    <m/>
    <m/>
    <m/>
    <m/>
    <m/>
    <m/>
    <m/>
    <m/>
    <m/>
    <m/>
    <m/>
    <m/>
    <m/>
    <m/>
    <m/>
    <m/>
    <m/>
    <m/>
    <m/>
    <m/>
    <m/>
    <m/>
    <m/>
    <m/>
    <m/>
    <m/>
    <m/>
    <m/>
    <m/>
    <m/>
    <m/>
    <m/>
    <n v="0"/>
    <s v=""/>
    <s v="DUWT0011"/>
    <s v="k6j2US_IVc"/>
    <s v="Allocated"/>
    <m/>
    <m/>
    <m/>
    <m/>
    <m/>
    <m/>
    <m/>
    <m/>
    <n v="4048"/>
    <n v="8336"/>
    <s v="Allocated"/>
  </r>
  <r>
    <n v="463613077"/>
    <s v="ASHISH SUDAM KAMBLE"/>
    <m/>
    <m/>
    <m/>
    <m/>
    <m/>
    <m/>
    <n v="1929"/>
    <n v="1929"/>
    <n v="1957"/>
    <n v="3858"/>
    <x v="0"/>
    <x v="0"/>
    <s v="UNPAID"/>
    <s v="SWAPNIL JADHAV"/>
    <n v="3764"/>
    <n v="28"/>
    <n v="0"/>
    <n v="2700"/>
    <s v="-"/>
    <n v="3.6695816637906664E-2"/>
    <n v="1.0092454660492051E-3"/>
    <s v="FLOW"/>
    <s v="-"/>
    <s v="-"/>
    <s v="-"/>
    <m/>
    <m/>
    <m/>
    <m/>
    <s v="-"/>
    <m/>
    <s v="BIBWEWADI"/>
    <m/>
    <m/>
    <m/>
    <n v="4657"/>
    <n v="3764"/>
    <n v="56"/>
    <s v="-"/>
    <s v="FLOW"/>
    <m/>
    <m/>
    <m/>
    <m/>
    <s v="REGULAR"/>
    <s v="MH12WC2046"/>
    <s v="BAJAJ CHETAK PREMIUM"/>
    <d v="2024-07-30T00:00:00"/>
    <n v="24"/>
    <s v="02.08.26"/>
    <s v="-"/>
    <m/>
    <m/>
    <m/>
    <m/>
    <m/>
    <m/>
    <m/>
    <m/>
    <m/>
    <m/>
    <m/>
    <m/>
    <m/>
    <m/>
    <m/>
    <m/>
    <m/>
    <m/>
    <m/>
    <m/>
    <m/>
    <m/>
    <m/>
    <m/>
    <m/>
    <m/>
    <m/>
    <m/>
    <m/>
    <m/>
    <m/>
    <m/>
    <m/>
    <m/>
    <m/>
    <m/>
    <m/>
    <m/>
    <m/>
    <m/>
    <m/>
    <m/>
    <m/>
    <m/>
    <m/>
    <m/>
    <m/>
    <m/>
    <m/>
    <m/>
    <m/>
    <m/>
    <m/>
    <m/>
    <m/>
    <m/>
    <m/>
    <m/>
    <m/>
    <m/>
    <m/>
    <m/>
    <m/>
    <m/>
    <m/>
    <m/>
    <m/>
    <m/>
    <m/>
    <m/>
    <m/>
    <m/>
    <m/>
    <m/>
    <m/>
    <m/>
    <m/>
    <m/>
    <m/>
    <m/>
    <m/>
    <m/>
    <m/>
    <m/>
    <m/>
    <m/>
    <m/>
    <m/>
    <m/>
    <m/>
    <m/>
    <m/>
    <m/>
    <m/>
    <n v="0"/>
    <s v=""/>
    <s v="DUWT0031"/>
    <s v="GPi8XDtESjzz"/>
    <s v="Allocated"/>
    <m/>
    <m/>
    <m/>
    <m/>
    <m/>
    <m/>
    <m/>
    <m/>
    <n v="1957"/>
    <n v="3858"/>
    <s v="Allocated"/>
  </r>
  <r>
    <n v="461171897"/>
    <s v="ANKITA AKSHAY SHINDE"/>
    <m/>
    <m/>
    <m/>
    <m/>
    <m/>
    <m/>
    <n v="3815"/>
    <n v="3796"/>
    <n v="3987"/>
    <n v="7611"/>
    <x v="0"/>
    <x v="0"/>
    <s v="UNPAID"/>
    <s v="SACHIN INGALE"/>
    <n v="3753.75"/>
    <n v="191"/>
    <n v="0"/>
    <n v="3606"/>
    <s v="-"/>
    <n v="3.0780363706435485E-2"/>
    <n v="1.0064971222588212E-3"/>
    <s v="FLOW"/>
    <s v="-"/>
    <s v="-"/>
    <s v="-"/>
    <m/>
    <m/>
    <m/>
    <m/>
    <s v="-"/>
    <m/>
    <s v="MAVAL"/>
    <m/>
    <m/>
    <m/>
    <n v="7593"/>
    <n v="3753.75"/>
    <n v="57"/>
    <s v="-"/>
    <s v="FLOW"/>
    <m/>
    <m/>
    <m/>
    <m/>
    <s v="NPA"/>
    <s v="MH14LG6482"/>
    <s v="HONDA SHINE DISC BSVI"/>
    <d v="2023-12-19T00:00:00"/>
    <n v="30"/>
    <s v="02.08.26"/>
    <s v="-"/>
    <m/>
    <m/>
    <m/>
    <m/>
    <m/>
    <m/>
    <m/>
    <m/>
    <m/>
    <m/>
    <m/>
    <m/>
    <m/>
    <m/>
    <m/>
    <m/>
    <m/>
    <m/>
    <m/>
    <m/>
    <m/>
    <m/>
    <m/>
    <m/>
    <m/>
    <m/>
    <m/>
    <m/>
    <m/>
    <m/>
    <m/>
    <m/>
    <m/>
    <m/>
    <m/>
    <m/>
    <m/>
    <m/>
    <m/>
    <m/>
    <m/>
    <m/>
    <m/>
    <m/>
    <m/>
    <m/>
    <m/>
    <m/>
    <m/>
    <m/>
    <m/>
    <m/>
    <m/>
    <m/>
    <m/>
    <m/>
    <m/>
    <m/>
    <m/>
    <m/>
    <m/>
    <m/>
    <m/>
    <m/>
    <m/>
    <m/>
    <m/>
    <m/>
    <m/>
    <m/>
    <m/>
    <m/>
    <m/>
    <m/>
    <m/>
    <m/>
    <m/>
    <m/>
    <m/>
    <m/>
    <m/>
    <m/>
    <m/>
    <m/>
    <m/>
    <m/>
    <m/>
    <m/>
    <m/>
    <m/>
    <m/>
    <m/>
    <m/>
    <m/>
    <n v="0"/>
    <s v=""/>
    <s v="ZBHT0013"/>
    <s v="kPSgFz7bkS"/>
    <s v="Allocated"/>
    <m/>
    <m/>
    <m/>
    <m/>
    <m/>
    <m/>
    <m/>
    <m/>
    <n v="3987"/>
    <n v="7611"/>
    <s v="Allocated"/>
  </r>
  <r>
    <n v="463209020"/>
    <s v="ARJUN GOND"/>
    <m/>
    <m/>
    <m/>
    <m/>
    <m/>
    <m/>
    <n v="3806"/>
    <n v="3806"/>
    <n v="3979"/>
    <n v="7612"/>
    <x v="0"/>
    <x v="0"/>
    <s v="UNPAID"/>
    <s v="NITIN KADAM"/>
    <n v="3733"/>
    <n v="173"/>
    <n v="0"/>
    <n v="1350"/>
    <s v="-"/>
    <n v="8.9407841304794036E-3"/>
    <n v="1.0009334019026785E-3"/>
    <s v="FLOW"/>
    <s v="-"/>
    <s v="-"/>
    <s v="-"/>
    <m/>
    <m/>
    <m/>
    <m/>
    <s v="-"/>
    <m/>
    <s v="THERGAON"/>
    <m/>
    <m/>
    <m/>
    <n v="5329"/>
    <n v="3733"/>
    <n v="57"/>
    <s v="-"/>
    <s v="FLOW"/>
    <m/>
    <m/>
    <m/>
    <m/>
    <s v="REGULAR"/>
    <s v="MH14LQ4030"/>
    <s v="SPLENDOR PLUS I3S XTEC"/>
    <d v="2024-06-14T00:00:00"/>
    <n v="24"/>
    <s v="02.08.26"/>
    <s v="-"/>
    <m/>
    <m/>
    <m/>
    <m/>
    <m/>
    <m/>
    <m/>
    <m/>
    <m/>
    <m/>
    <n v="1"/>
    <m/>
    <m/>
    <m/>
    <m/>
    <m/>
    <m/>
    <m/>
    <m/>
    <m/>
    <m/>
    <m/>
    <m/>
    <m/>
    <m/>
    <m/>
    <m/>
    <m/>
    <m/>
    <m/>
    <m/>
    <m/>
    <m/>
    <m/>
    <m/>
    <m/>
    <m/>
    <m/>
    <m/>
    <m/>
    <m/>
    <m/>
    <m/>
    <m/>
    <m/>
    <m/>
    <m/>
    <m/>
    <m/>
    <m/>
    <m/>
    <m/>
    <m/>
    <m/>
    <m/>
    <m/>
    <m/>
    <m/>
    <m/>
    <m/>
    <m/>
    <m/>
    <m/>
    <m/>
    <m/>
    <m/>
    <m/>
    <m/>
    <m/>
    <m/>
    <m/>
    <m/>
    <m/>
    <m/>
    <m/>
    <m/>
    <m/>
    <m/>
    <m/>
    <m/>
    <m/>
    <m/>
    <m/>
    <m/>
    <m/>
    <m/>
    <m/>
    <m/>
    <m/>
    <m/>
    <m/>
    <m/>
    <m/>
    <m/>
    <n v="1"/>
    <n v="1"/>
    <s v="ZBHT0011"/>
    <s v="koI29kSrrmc"/>
    <s v="Allocated"/>
    <m/>
    <m/>
    <m/>
    <m/>
    <m/>
    <m/>
    <m/>
    <m/>
    <n v="3979"/>
    <n v="7612"/>
    <s v="Allocated"/>
  </r>
  <r>
    <n v="457860684"/>
    <s v="KIRAN LAXMAN LOHAR"/>
    <s v="ONLINE"/>
    <s v="01.08.26"/>
    <n v="4106"/>
    <m/>
    <m/>
    <m/>
    <n v="3786"/>
    <n v="3665"/>
    <n v="4103"/>
    <n v="3345"/>
    <x v="2"/>
    <x v="1"/>
    <s v="PAID"/>
    <s v="ANWAR SHAIKH"/>
    <n v="3665"/>
    <n v="438"/>
    <n v="0"/>
    <n v="6300"/>
    <s v="-"/>
    <n v="9.5471658124666754E-3"/>
    <n v="1.0392233664028956E-3"/>
    <s v="STABLE"/>
    <s v="PAID"/>
    <s v="-"/>
    <s v="-"/>
    <m/>
    <m/>
    <m/>
    <m/>
    <s v="-"/>
    <m/>
    <s v="MOSHI"/>
    <m/>
    <m/>
    <m/>
    <n v="10403"/>
    <n v="3665"/>
    <n v="88"/>
    <s v="-"/>
    <s v="FLOW"/>
    <m/>
    <m/>
    <m/>
    <m/>
    <s v="REGULAR"/>
    <s v="MH12VK9272"/>
    <s v="DESTINI 125 XTEC"/>
    <d v="2023-04-26T00:00:00"/>
    <n v="36"/>
    <s v="02.08.26"/>
    <s v="-"/>
    <m/>
    <n v="1"/>
    <m/>
    <m/>
    <m/>
    <m/>
    <m/>
    <m/>
    <m/>
    <m/>
    <m/>
    <m/>
    <m/>
    <m/>
    <m/>
    <m/>
    <m/>
    <m/>
    <m/>
    <m/>
    <m/>
    <m/>
    <m/>
    <m/>
    <m/>
    <m/>
    <m/>
    <m/>
    <m/>
    <m/>
    <m/>
    <m/>
    <m/>
    <m/>
    <m/>
    <m/>
    <m/>
    <m/>
    <m/>
    <m/>
    <m/>
    <m/>
    <m/>
    <m/>
    <m/>
    <m/>
    <m/>
    <m/>
    <m/>
    <m/>
    <m/>
    <m/>
    <m/>
    <m/>
    <m/>
    <m/>
    <m/>
    <m/>
    <m/>
    <m/>
    <m/>
    <m/>
    <m/>
    <m/>
    <m/>
    <m/>
    <m/>
    <m/>
    <m/>
    <m/>
    <m/>
    <m/>
    <m/>
    <m/>
    <m/>
    <m/>
    <m/>
    <m/>
    <m/>
    <m/>
    <m/>
    <m/>
    <m/>
    <m/>
    <m/>
    <m/>
    <m/>
    <m/>
    <m/>
    <m/>
    <m/>
    <m/>
    <m/>
    <m/>
    <n v="1"/>
    <n v="1"/>
    <s v="ZBHT0009"/>
    <e v="#N/A"/>
    <e v="#N/A"/>
    <m/>
    <m/>
    <m/>
    <m/>
    <m/>
    <m/>
    <m/>
    <m/>
    <n v="4103"/>
    <n v="7451"/>
    <e v="#N/A"/>
  </r>
  <r>
    <n v="460451199"/>
    <s v="DIPAK BALASAHEB KATKE"/>
    <m/>
    <m/>
    <m/>
    <m/>
    <m/>
    <m/>
    <n v="3690"/>
    <n v="3690"/>
    <n v="3793"/>
    <n v="7380"/>
    <x v="2"/>
    <x v="0"/>
    <s v="UNPAID"/>
    <s v="MAHESH SHINDE"/>
    <n v="3642"/>
    <n v="103"/>
    <n v="0"/>
    <n v="900"/>
    <s v="-"/>
    <n v="8.9175093655885024E-2"/>
    <n v="1.0327016372276522E-3"/>
    <s v="FLOW"/>
    <s v="-"/>
    <s v="-"/>
    <s v="-"/>
    <m/>
    <m/>
    <m/>
    <m/>
    <s v="-"/>
    <m/>
    <s v="NARAYAN GAON"/>
    <m/>
    <m/>
    <m/>
    <n v="4693"/>
    <n v="3642"/>
    <n v="88"/>
    <s v="-"/>
    <s v="FLOW"/>
    <m/>
    <m/>
    <m/>
    <m/>
    <s v="NPA"/>
    <s v="MH12WD0939"/>
    <s v="BAJAJ CHETAK PREMIUM"/>
    <d v="2023-11-03T00:00:00"/>
    <n v="30"/>
    <s v="02.08.26"/>
    <s v="-"/>
    <m/>
    <m/>
    <m/>
    <m/>
    <m/>
    <m/>
    <m/>
    <m/>
    <m/>
    <m/>
    <m/>
    <m/>
    <m/>
    <n v="1"/>
    <m/>
    <m/>
    <m/>
    <m/>
    <m/>
    <m/>
    <m/>
    <m/>
    <m/>
    <m/>
    <m/>
    <m/>
    <m/>
    <m/>
    <m/>
    <m/>
    <m/>
    <m/>
    <m/>
    <m/>
    <m/>
    <m/>
    <m/>
    <m/>
    <m/>
    <m/>
    <m/>
    <m/>
    <m/>
    <m/>
    <m/>
    <m/>
    <m/>
    <m/>
    <m/>
    <m/>
    <m/>
    <m/>
    <m/>
    <m/>
    <m/>
    <m/>
    <m/>
    <m/>
    <m/>
    <m/>
    <m/>
    <m/>
    <m/>
    <m/>
    <m/>
    <m/>
    <m/>
    <m/>
    <m/>
    <m/>
    <m/>
    <m/>
    <m/>
    <m/>
    <m/>
    <m/>
    <m/>
    <m/>
    <m/>
    <m/>
    <m/>
    <m/>
    <m/>
    <m/>
    <m/>
    <m/>
    <m/>
    <m/>
    <m/>
    <m/>
    <m/>
    <m/>
    <m/>
    <m/>
    <n v="1"/>
    <n v="1"/>
    <s v="DUWT0015"/>
    <s v="G2uOq3I9tc"/>
    <s v="Allocated"/>
    <m/>
    <m/>
    <m/>
    <m/>
    <m/>
    <m/>
    <m/>
    <m/>
    <n v="3793"/>
    <n v="7380"/>
    <e v="#N/A"/>
  </r>
  <r>
    <n v="463357166"/>
    <s v="GAURAV DIPAKRAV JANANJAL"/>
    <m/>
    <m/>
    <m/>
    <m/>
    <m/>
    <m/>
    <n v="1251"/>
    <n v="3753"/>
    <n v="264"/>
    <n v="5004"/>
    <x v="3"/>
    <x v="0"/>
    <s v="UNPAID"/>
    <s v="VIKRAM GAIKWAD"/>
    <n v="3609"/>
    <n v="264"/>
    <n v="0"/>
    <n v="7650"/>
    <s v="-"/>
    <n v="1.4253329331290185E-2"/>
    <n v="1.3824541047167268E-3"/>
    <s v="FLOW"/>
    <s v="-"/>
    <s v="-"/>
    <s v="-"/>
    <m/>
    <m/>
    <m/>
    <m/>
    <s v="-"/>
    <m/>
    <s v="ALANDI DEVACHI"/>
    <m/>
    <m/>
    <m/>
    <n v="11667"/>
    <n v="3609"/>
    <n v="117"/>
    <s v="-"/>
    <s v="FLOW"/>
    <m/>
    <m/>
    <m/>
    <m/>
    <s v="NPA"/>
    <s v="MH12UV2204"/>
    <s v="RE BULLET 350 EFI BLACK"/>
    <d v="2024-07-01T00:00:00"/>
    <n v="24"/>
    <s v="03.08.26"/>
    <s v="-"/>
    <m/>
    <m/>
    <m/>
    <m/>
    <m/>
    <m/>
    <m/>
    <m/>
    <m/>
    <m/>
    <m/>
    <m/>
    <m/>
    <m/>
    <m/>
    <m/>
    <m/>
    <m/>
    <m/>
    <m/>
    <m/>
    <m/>
    <m/>
    <m/>
    <m/>
    <m/>
    <m/>
    <m/>
    <m/>
    <m/>
    <m/>
    <m/>
    <m/>
    <m/>
    <m/>
    <m/>
    <m/>
    <m/>
    <m/>
    <m/>
    <m/>
    <m/>
    <m/>
    <m/>
    <m/>
    <m/>
    <m/>
    <m/>
    <m/>
    <m/>
    <m/>
    <m/>
    <m/>
    <m/>
    <m/>
    <m/>
    <m/>
    <m/>
    <m/>
    <m/>
    <m/>
    <m/>
    <m/>
    <m/>
    <m/>
    <m/>
    <m/>
    <m/>
    <m/>
    <m/>
    <m/>
    <m/>
    <m/>
    <m/>
    <m/>
    <m/>
    <m/>
    <m/>
    <m/>
    <m/>
    <m/>
    <m/>
    <m/>
    <m/>
    <m/>
    <m/>
    <m/>
    <m/>
    <m/>
    <m/>
    <m/>
    <m/>
    <m/>
    <m/>
    <n v="0"/>
    <s v=""/>
    <s v="ZBHT0012"/>
    <s v="k6cTy9lBUm"/>
    <s v="Allocated"/>
    <m/>
    <m/>
    <m/>
    <m/>
    <m/>
    <m/>
    <m/>
    <m/>
    <n v="264"/>
    <n v="5004"/>
    <e v="#N/A"/>
  </r>
  <r>
    <n v="465617157"/>
    <s v="GANESH SURYAKANT BARTAKKE"/>
    <m/>
    <m/>
    <m/>
    <m/>
    <m/>
    <m/>
    <n v="2793"/>
    <n v="3638.66"/>
    <n v="-9944.34"/>
    <n v="6431.66"/>
    <x v="5"/>
    <x v="0"/>
    <s v="UNPAID"/>
    <s v="SACHIN INGALE"/>
    <n v="3583.66"/>
    <n v="382"/>
    <n v="0"/>
    <n v="900"/>
    <s v="-"/>
    <n v="3.7823027585777443E-2"/>
    <n v="1.6422949475038777E-3"/>
    <s v="FLOW"/>
    <s v="-"/>
    <s v="-"/>
    <s v="-"/>
    <m/>
    <m/>
    <m/>
    <m/>
    <s v="-"/>
    <m/>
    <s v="KHANDALA"/>
    <m/>
    <m/>
    <m/>
    <n v="4920.66"/>
    <n v="3583.66"/>
    <n v="176"/>
    <s v="-"/>
    <s v="FLOW"/>
    <m/>
    <m/>
    <m/>
    <m/>
    <s v="NPA"/>
    <s v="MH14KM5928"/>
    <s v="HONDA ACTIVA 6G DLX BS VI"/>
    <d v="2025-03-03T00:00:00"/>
    <n v="12"/>
    <s v="02.08.26"/>
    <s v="-"/>
    <m/>
    <m/>
    <m/>
    <m/>
    <m/>
    <m/>
    <m/>
    <m/>
    <m/>
    <m/>
    <m/>
    <m/>
    <m/>
    <n v="1"/>
    <m/>
    <m/>
    <m/>
    <m/>
    <m/>
    <m/>
    <m/>
    <m/>
    <m/>
    <m/>
    <m/>
    <m/>
    <m/>
    <m/>
    <m/>
    <m/>
    <m/>
    <m/>
    <m/>
    <m/>
    <m/>
    <m/>
    <m/>
    <m/>
    <m/>
    <m/>
    <m/>
    <m/>
    <m/>
    <m/>
    <m/>
    <m/>
    <m/>
    <m/>
    <m/>
    <m/>
    <m/>
    <m/>
    <m/>
    <m/>
    <m/>
    <m/>
    <m/>
    <m/>
    <m/>
    <m/>
    <m/>
    <m/>
    <m/>
    <m/>
    <m/>
    <m/>
    <m/>
    <m/>
    <m/>
    <m/>
    <m/>
    <m/>
    <m/>
    <m/>
    <m/>
    <m/>
    <m/>
    <m/>
    <m/>
    <m/>
    <m/>
    <m/>
    <m/>
    <m/>
    <m/>
    <m/>
    <m/>
    <m/>
    <m/>
    <m/>
    <m/>
    <m/>
    <m/>
    <m/>
    <n v="1"/>
    <n v="1"/>
    <s v="ZBHT0013"/>
    <s v="A6JWiHKJrnz"/>
    <s v="Allocated"/>
    <m/>
    <m/>
    <m/>
    <m/>
    <m/>
    <m/>
    <m/>
    <m/>
    <n v="-9944.34"/>
    <n v="6431.66"/>
    <s v="Allocated"/>
  </r>
  <r>
    <n v="460946914"/>
    <s v="GANESH NANDU DANGAT"/>
    <m/>
    <m/>
    <m/>
    <m/>
    <m/>
    <m/>
    <n v="3694"/>
    <n v="3554"/>
    <n v="3703"/>
    <n v="7248"/>
    <x v="0"/>
    <x v="0"/>
    <s v="UNPAID"/>
    <s v="PARMESHWAR KOTULE"/>
    <n v="3554"/>
    <n v="149"/>
    <n v="0"/>
    <n v="6750"/>
    <s v="-"/>
    <n v="9.0562602201450983E-3"/>
    <n v="9.5293793473402613E-4"/>
    <s v="FLOW"/>
    <s v="-"/>
    <s v="-"/>
    <s v="-"/>
    <m/>
    <m/>
    <m/>
    <m/>
    <s v="-"/>
    <m/>
    <s v="DEHU ROAD"/>
    <m/>
    <m/>
    <m/>
    <n v="10453"/>
    <n v="3554"/>
    <n v="57"/>
    <s v="-"/>
    <s v="FLOW"/>
    <m/>
    <m/>
    <m/>
    <m/>
    <s v="REGULAR"/>
    <s v="MH14LF5257"/>
    <s v="BAJAJ CHETAK PREMIUM"/>
    <d v="2023-11-30T00:00:00"/>
    <n v="30"/>
    <s v="02.08.26"/>
    <s v="-"/>
    <m/>
    <m/>
    <m/>
    <m/>
    <m/>
    <m/>
    <m/>
    <m/>
    <m/>
    <m/>
    <n v="1"/>
    <m/>
    <m/>
    <m/>
    <m/>
    <m/>
    <m/>
    <m/>
    <m/>
    <m/>
    <m/>
    <m/>
    <m/>
    <m/>
    <m/>
    <m/>
    <m/>
    <m/>
    <m/>
    <m/>
    <m/>
    <m/>
    <m/>
    <m/>
    <m/>
    <m/>
    <m/>
    <m/>
    <m/>
    <m/>
    <m/>
    <m/>
    <m/>
    <m/>
    <m/>
    <m/>
    <m/>
    <m/>
    <m/>
    <m/>
    <m/>
    <m/>
    <m/>
    <m/>
    <m/>
    <m/>
    <m/>
    <m/>
    <m/>
    <m/>
    <m/>
    <m/>
    <m/>
    <m/>
    <m/>
    <m/>
    <m/>
    <m/>
    <m/>
    <m/>
    <m/>
    <m/>
    <m/>
    <m/>
    <m/>
    <m/>
    <m/>
    <m/>
    <m/>
    <m/>
    <m/>
    <m/>
    <m/>
    <m/>
    <m/>
    <m/>
    <m/>
    <m/>
    <m/>
    <m/>
    <m/>
    <m/>
    <m/>
    <m/>
    <n v="1"/>
    <n v="1"/>
    <s v="DUWT0027"/>
    <s v="A6Z6Pc34Ogm"/>
    <s v="Allocated"/>
    <m/>
    <m/>
    <m/>
    <m/>
    <m/>
    <m/>
    <m/>
    <m/>
    <n v="3703"/>
    <n v="7248"/>
    <s v="Allocated"/>
  </r>
  <r>
    <n v="458642653"/>
    <s v="SHITAL YOGESH DUDHANE"/>
    <m/>
    <m/>
    <m/>
    <m/>
    <m/>
    <m/>
    <n v="3450"/>
    <n v="3592"/>
    <n v="306"/>
    <n v="7042"/>
    <x v="0"/>
    <x v="0"/>
    <s v="UNPAID"/>
    <s v="DATTATRAY BACCHE"/>
    <n v="3529"/>
    <n v="164"/>
    <n v="0"/>
    <n v="7191"/>
    <s v="-"/>
    <n v="1.0278581899385237E-2"/>
    <n v="9.4623465719650491E-4"/>
    <s v="FLOW"/>
    <s v="-"/>
    <s v="-"/>
    <s v="-"/>
    <m/>
    <m/>
    <m/>
    <m/>
    <s v="-"/>
    <m/>
    <s v="SAVARDHARI"/>
    <m/>
    <m/>
    <m/>
    <n v="10947"/>
    <n v="3529"/>
    <n v="57"/>
    <s v="-"/>
    <s v="FLOW"/>
    <m/>
    <m/>
    <m/>
    <m/>
    <s v="REGULAR"/>
    <s v="MH14KX6662"/>
    <s v="HONDA ACTIVA 6G STD BS VI"/>
    <d v="2023-06-21T00:00:00"/>
    <n v="36"/>
    <s v="02.08.26"/>
    <s v="-"/>
    <m/>
    <m/>
    <m/>
    <m/>
    <m/>
    <m/>
    <m/>
    <m/>
    <m/>
    <m/>
    <m/>
    <m/>
    <m/>
    <m/>
    <m/>
    <m/>
    <m/>
    <m/>
    <m/>
    <m/>
    <m/>
    <m/>
    <m/>
    <m/>
    <m/>
    <m/>
    <m/>
    <m/>
    <m/>
    <m/>
    <m/>
    <m/>
    <m/>
    <m/>
    <m/>
    <m/>
    <m/>
    <m/>
    <m/>
    <m/>
    <m/>
    <m/>
    <m/>
    <m/>
    <m/>
    <m/>
    <m/>
    <m/>
    <m/>
    <m/>
    <m/>
    <m/>
    <m/>
    <m/>
    <m/>
    <m/>
    <m/>
    <m/>
    <m/>
    <m/>
    <m/>
    <m/>
    <m/>
    <m/>
    <m/>
    <m/>
    <m/>
    <m/>
    <m/>
    <m/>
    <m/>
    <m/>
    <m/>
    <m/>
    <m/>
    <m/>
    <m/>
    <m/>
    <m/>
    <m/>
    <m/>
    <m/>
    <m/>
    <m/>
    <m/>
    <m/>
    <m/>
    <m/>
    <m/>
    <m/>
    <m/>
    <m/>
    <m/>
    <m/>
    <n v="0"/>
    <s v=""/>
    <s v="ZBHT0016"/>
    <s v="k6O56GR3c7"/>
    <s v="Allocated"/>
    <m/>
    <m/>
    <m/>
    <m/>
    <m/>
    <m/>
    <m/>
    <m/>
    <n v="306"/>
    <n v="7042"/>
    <s v="Allocated"/>
  </r>
  <r>
    <n v="457032374"/>
    <s v="ARBAAZ ASHPAK MANIYAR"/>
    <m/>
    <m/>
    <m/>
    <m/>
    <m/>
    <m/>
    <n v="3548"/>
    <n v="3447"/>
    <n v="3895"/>
    <n v="6995"/>
    <x v="4"/>
    <x v="0"/>
    <s v="UNPAID"/>
    <s v="ANWAR SHAIKH"/>
    <n v="3447"/>
    <n v="448"/>
    <n v="0"/>
    <n v="5400"/>
    <s v="-"/>
    <n v="0.10579639641575191"/>
    <n v="1.8352248456839184E-3"/>
    <s v="FLOW"/>
    <s v="-"/>
    <s v="-"/>
    <s v="-"/>
    <m/>
    <m/>
    <m/>
    <m/>
    <s v="-"/>
    <m/>
    <s v="BOPODI"/>
    <m/>
    <m/>
    <m/>
    <n v="9295"/>
    <n v="3447"/>
    <n v="149"/>
    <s v="-"/>
    <s v="FLOW"/>
    <m/>
    <m/>
    <m/>
    <m/>
    <s v="NPA"/>
    <s v="MH12VH1647"/>
    <s v="HONDA ACTIVA 6G DLX BS VI"/>
    <d v="2023-03-01T00:00:00"/>
    <n v="36"/>
    <s v="02.08.26"/>
    <s v="-"/>
    <m/>
    <m/>
    <m/>
    <m/>
    <m/>
    <m/>
    <m/>
    <n v="1"/>
    <m/>
    <m/>
    <m/>
    <m/>
    <m/>
    <m/>
    <m/>
    <m/>
    <m/>
    <m/>
    <m/>
    <m/>
    <m/>
    <m/>
    <m/>
    <m/>
    <m/>
    <m/>
    <m/>
    <m/>
    <m/>
    <m/>
    <m/>
    <m/>
    <m/>
    <m/>
    <m/>
    <m/>
    <m/>
    <m/>
    <m/>
    <m/>
    <m/>
    <m/>
    <m/>
    <m/>
    <m/>
    <m/>
    <m/>
    <m/>
    <m/>
    <m/>
    <m/>
    <m/>
    <m/>
    <m/>
    <m/>
    <m/>
    <m/>
    <m/>
    <m/>
    <m/>
    <m/>
    <m/>
    <m/>
    <m/>
    <m/>
    <m/>
    <m/>
    <m/>
    <m/>
    <m/>
    <m/>
    <m/>
    <m/>
    <m/>
    <m/>
    <m/>
    <m/>
    <m/>
    <m/>
    <m/>
    <m/>
    <m/>
    <m/>
    <m/>
    <m/>
    <m/>
    <m/>
    <m/>
    <m/>
    <m/>
    <m/>
    <m/>
    <m/>
    <m/>
    <n v="1"/>
    <n v="1"/>
    <s v="ZBHT0009"/>
    <s v="G6VwnRCF4z"/>
    <s v="Allocated"/>
    <m/>
    <m/>
    <m/>
    <m/>
    <m/>
    <m/>
    <m/>
    <m/>
    <n v="3895"/>
    <n v="6995"/>
    <s v="Allocated"/>
  </r>
  <r>
    <n v="139178059"/>
    <s v="LATIKA BABAN ALHAT"/>
    <m/>
    <m/>
    <m/>
    <m/>
    <m/>
    <m/>
    <n v="3535"/>
    <n v="3441"/>
    <n v="3776"/>
    <n v="6976"/>
    <x v="4"/>
    <x v="0"/>
    <s v="UNPAID"/>
    <s v="VIKRAM GAIKWAD"/>
    <n v="3441"/>
    <n v="335"/>
    <n v="0"/>
    <n v="5703"/>
    <s v="-"/>
    <n v="2.5305564135374839E-2"/>
    <n v="1.8320303724973493E-3"/>
    <s v="FLOW"/>
    <s v="-"/>
    <s v="-"/>
    <s v="-"/>
    <m/>
    <m/>
    <m/>
    <m/>
    <s v="-"/>
    <m/>
    <s v="YERWADA"/>
    <m/>
    <m/>
    <m/>
    <n v="9479"/>
    <n v="3441"/>
    <n v="148"/>
    <s v="-"/>
    <s v="FLOW"/>
    <m/>
    <m/>
    <m/>
    <m/>
    <s v="NPA"/>
    <s v="MH12VJ1059"/>
    <s v="HONDA ACTIVA 6G DLX BS VI"/>
    <d v="2023-03-16T00:00:00"/>
    <n v="36"/>
    <s v="02.08.26"/>
    <s v="-"/>
    <m/>
    <m/>
    <m/>
    <m/>
    <m/>
    <m/>
    <m/>
    <m/>
    <m/>
    <m/>
    <n v="1"/>
    <m/>
    <m/>
    <m/>
    <m/>
    <m/>
    <m/>
    <m/>
    <m/>
    <m/>
    <m/>
    <m/>
    <m/>
    <m/>
    <m/>
    <m/>
    <m/>
    <m/>
    <m/>
    <m/>
    <m/>
    <m/>
    <m/>
    <m/>
    <m/>
    <m/>
    <m/>
    <m/>
    <m/>
    <m/>
    <m/>
    <m/>
    <m/>
    <m/>
    <m/>
    <m/>
    <m/>
    <m/>
    <m/>
    <m/>
    <m/>
    <m/>
    <m/>
    <m/>
    <m/>
    <m/>
    <m/>
    <m/>
    <m/>
    <m/>
    <m/>
    <m/>
    <m/>
    <m/>
    <m/>
    <m/>
    <m/>
    <m/>
    <m/>
    <m/>
    <m/>
    <m/>
    <m/>
    <m/>
    <m/>
    <m/>
    <m/>
    <m/>
    <m/>
    <m/>
    <m/>
    <m/>
    <m/>
    <m/>
    <m/>
    <m/>
    <m/>
    <m/>
    <m/>
    <m/>
    <m/>
    <m/>
    <m/>
    <m/>
    <n v="1"/>
    <n v="1"/>
    <s v="ZBHT0012"/>
    <s v="A6uDgVBM3Rm"/>
    <s v="Allocated"/>
    <m/>
    <m/>
    <m/>
    <m/>
    <m/>
    <m/>
    <m/>
    <m/>
    <n v="3776"/>
    <n v="6976"/>
    <s v="Allocated"/>
  </r>
  <r>
    <n v="463392446"/>
    <s v="GIRISH MARKANDAY JAKKANI"/>
    <m/>
    <m/>
    <m/>
    <m/>
    <m/>
    <m/>
    <n v="3477"/>
    <n v="3477"/>
    <n v="3499"/>
    <n v="6954"/>
    <x v="1"/>
    <x v="0"/>
    <s v="UNPAID"/>
    <s v="KIRAN KHAIRNAR"/>
    <n v="3433"/>
    <n v="22"/>
    <n v="0"/>
    <n v="544"/>
    <s v="-"/>
    <n v="6.2986396993150876E-3"/>
    <n v="3.0073578184581178E-4"/>
    <s v="FLOW"/>
    <s v="-"/>
    <s v="-"/>
    <s v="-"/>
    <m/>
    <m/>
    <m/>
    <m/>
    <s v="-"/>
    <m/>
    <s v="BHAWANI PETH"/>
    <m/>
    <m/>
    <m/>
    <n v="4043"/>
    <n v="3433"/>
    <n v="27"/>
    <s v="-"/>
    <s v="FLOW"/>
    <m/>
    <m/>
    <m/>
    <m/>
    <s v="REGULAR"/>
    <s v="MH12WY3405"/>
    <s v="JAWA 42 BOBBER JASPER RED"/>
    <d v="2024-07-04T00:00:00"/>
    <n v="24"/>
    <s v="02.08.26"/>
    <s v="-"/>
    <m/>
    <m/>
    <m/>
    <m/>
    <m/>
    <m/>
    <m/>
    <m/>
    <m/>
    <m/>
    <n v="1"/>
    <m/>
    <m/>
    <m/>
    <m/>
    <m/>
    <m/>
    <m/>
    <m/>
    <m/>
    <m/>
    <m/>
    <m/>
    <m/>
    <m/>
    <m/>
    <m/>
    <m/>
    <m/>
    <m/>
    <m/>
    <m/>
    <m/>
    <m/>
    <m/>
    <m/>
    <m/>
    <m/>
    <m/>
    <m/>
    <m/>
    <m/>
    <m/>
    <m/>
    <m/>
    <m/>
    <m/>
    <m/>
    <m/>
    <m/>
    <m/>
    <m/>
    <m/>
    <m/>
    <m/>
    <m/>
    <m/>
    <m/>
    <m/>
    <m/>
    <m/>
    <m/>
    <m/>
    <m/>
    <m/>
    <m/>
    <m/>
    <m/>
    <m/>
    <m/>
    <m/>
    <m/>
    <m/>
    <m/>
    <m/>
    <m/>
    <m/>
    <m/>
    <m/>
    <m/>
    <m/>
    <m/>
    <m/>
    <m/>
    <m/>
    <m/>
    <m/>
    <m/>
    <m/>
    <m/>
    <m/>
    <m/>
    <m/>
    <m/>
    <n v="1"/>
    <n v="1"/>
    <s v="DUWT0014"/>
    <s v="GPktGIEDYyb"/>
    <s v="Allocated"/>
    <m/>
    <m/>
    <m/>
    <m/>
    <m/>
    <m/>
    <m/>
    <m/>
    <n v="3499"/>
    <n v="6954"/>
    <s v="Allocated"/>
  </r>
  <r>
    <n v="457887935"/>
    <s v="PRAKASH MOHANTY"/>
    <m/>
    <m/>
    <m/>
    <m/>
    <m/>
    <m/>
    <n v="3445"/>
    <n v="3399"/>
    <n v="3756"/>
    <n v="6844"/>
    <x v="2"/>
    <x v="0"/>
    <s v="UNPAID"/>
    <s v="ANWAR SHAIKH"/>
    <n v="3384"/>
    <n v="357"/>
    <n v="0"/>
    <n v="0"/>
    <s v="-"/>
    <n v="8.8151730175681405E-3"/>
    <n v="9.5954484908796682E-4"/>
    <s v="FLOW"/>
    <s v="-"/>
    <s v="-"/>
    <s v="-"/>
    <m/>
    <m/>
    <m/>
    <m/>
    <s v="-"/>
    <m/>
    <s v="CHARHOLI"/>
    <m/>
    <m/>
    <m/>
    <n v="3756"/>
    <n v="3384"/>
    <n v="88"/>
    <s v="-"/>
    <s v="FLOW"/>
    <m/>
    <m/>
    <m/>
    <m/>
    <s v="NPA"/>
    <s v="MH14KV1614"/>
    <s v="GLAMOUR XTEC DISC"/>
    <d v="2023-04-28T00:00:00"/>
    <n v="36"/>
    <s v="02.08.26"/>
    <s v="-"/>
    <m/>
    <m/>
    <m/>
    <m/>
    <m/>
    <m/>
    <m/>
    <m/>
    <m/>
    <m/>
    <n v="1"/>
    <m/>
    <m/>
    <m/>
    <m/>
    <m/>
    <m/>
    <m/>
    <m/>
    <m/>
    <m/>
    <m/>
    <m/>
    <m/>
    <m/>
    <m/>
    <m/>
    <m/>
    <m/>
    <m/>
    <m/>
    <m/>
    <m/>
    <m/>
    <m/>
    <m/>
    <m/>
    <m/>
    <m/>
    <m/>
    <m/>
    <m/>
    <m/>
    <m/>
    <m/>
    <m/>
    <m/>
    <m/>
    <m/>
    <m/>
    <m/>
    <m/>
    <m/>
    <m/>
    <m/>
    <m/>
    <m/>
    <m/>
    <m/>
    <m/>
    <m/>
    <m/>
    <m/>
    <m/>
    <m/>
    <m/>
    <m/>
    <m/>
    <m/>
    <m/>
    <m/>
    <m/>
    <m/>
    <m/>
    <m/>
    <m/>
    <m/>
    <m/>
    <m/>
    <m/>
    <m/>
    <m/>
    <m/>
    <m/>
    <m/>
    <m/>
    <m/>
    <m/>
    <m/>
    <m/>
    <m/>
    <m/>
    <m/>
    <m/>
    <n v="1"/>
    <n v="1"/>
    <s v="ZBHT0009"/>
    <s v="Ao-jC-tfCz"/>
    <s v="Allocated"/>
    <m/>
    <m/>
    <m/>
    <m/>
    <m/>
    <m/>
    <m/>
    <m/>
    <n v="3756"/>
    <n v="6844"/>
    <s v="Allocated"/>
  </r>
  <r>
    <n v="138970894"/>
    <s v="RASHI SANTOSH MADDILI"/>
    <m/>
    <m/>
    <m/>
    <m/>
    <m/>
    <m/>
    <n v="3281"/>
    <n v="3193"/>
    <n v="4068"/>
    <n v="6474"/>
    <x v="5"/>
    <x v="0"/>
    <s v="UNPAID"/>
    <s v="SACHIN INGALE"/>
    <n v="3193"/>
    <n v="875"/>
    <n v="0"/>
    <n v="5850"/>
    <s v="-"/>
    <n v="3.3699884219314157E-2"/>
    <n v="1.4632659815328132E-3"/>
    <s v="FLOW"/>
    <s v="-"/>
    <s v="-"/>
    <s v="-"/>
    <m/>
    <m/>
    <m/>
    <m/>
    <s v="-"/>
    <m/>
    <s v="MAVAL"/>
    <m/>
    <m/>
    <m/>
    <n v="9918"/>
    <n v="3193"/>
    <n v="176"/>
    <s v="-"/>
    <s v="FLOW"/>
    <m/>
    <m/>
    <m/>
    <m/>
    <s v="NPA"/>
    <s v="MH14KR1802"/>
    <s v="SPLENDOR PLUS BS6 I3S DRS CAST FI"/>
    <d v="2023-02-23T00:00:00"/>
    <n v="36"/>
    <s v="03.08.26"/>
    <s v="-"/>
    <m/>
    <m/>
    <m/>
    <m/>
    <m/>
    <m/>
    <m/>
    <m/>
    <m/>
    <m/>
    <m/>
    <m/>
    <m/>
    <m/>
    <m/>
    <m/>
    <m/>
    <m/>
    <m/>
    <m/>
    <m/>
    <m/>
    <m/>
    <m/>
    <m/>
    <m/>
    <m/>
    <m/>
    <m/>
    <m/>
    <m/>
    <m/>
    <m/>
    <m/>
    <m/>
    <m/>
    <m/>
    <m/>
    <m/>
    <m/>
    <m/>
    <m/>
    <m/>
    <m/>
    <m/>
    <m/>
    <m/>
    <m/>
    <m/>
    <m/>
    <m/>
    <m/>
    <m/>
    <m/>
    <m/>
    <m/>
    <m/>
    <m/>
    <m/>
    <m/>
    <m/>
    <m/>
    <m/>
    <m/>
    <m/>
    <m/>
    <m/>
    <m/>
    <m/>
    <m/>
    <m/>
    <m/>
    <m/>
    <m/>
    <m/>
    <m/>
    <m/>
    <m/>
    <m/>
    <m/>
    <m/>
    <m/>
    <m/>
    <m/>
    <m/>
    <m/>
    <m/>
    <m/>
    <m/>
    <m/>
    <m/>
    <m/>
    <m/>
    <m/>
    <n v="0"/>
    <s v=""/>
    <s v="ZBHT0013"/>
    <s v="APytHXUkZc"/>
    <s v="Allocated"/>
    <m/>
    <m/>
    <m/>
    <m/>
    <m/>
    <m/>
    <m/>
    <m/>
    <n v="4068"/>
    <n v="6474"/>
    <e v="#N/A"/>
  </r>
  <r>
    <n v="461435708"/>
    <s v="HONMANE ANKUSH SHANKAR"/>
    <m/>
    <m/>
    <m/>
    <m/>
    <m/>
    <m/>
    <n v="3148"/>
    <n v="3242"/>
    <n v="197"/>
    <n v="6390"/>
    <x v="0"/>
    <x v="0"/>
    <s v="UNPAID"/>
    <s v="NITIN KADAM"/>
    <n v="3188.9"/>
    <n v="103"/>
    <n v="0"/>
    <n v="4052"/>
    <s v="-"/>
    <n v="7.6376283186942858E-3"/>
    <n v="8.5504326957606535E-4"/>
    <s v="FLOW"/>
    <s v="-"/>
    <s v="-"/>
    <s v="-"/>
    <m/>
    <m/>
    <m/>
    <m/>
    <s v="-"/>
    <m/>
    <s v="CHIKHALI"/>
    <m/>
    <m/>
    <m/>
    <n v="7397"/>
    <n v="3188.9"/>
    <n v="57"/>
    <s v="-"/>
    <s v="FLOW"/>
    <m/>
    <m/>
    <m/>
    <m/>
    <s v="REGULAR"/>
    <s v="MH14LG9664"/>
    <s v="HONDA SP 125 BS VI DISC"/>
    <d v="2024-01-08T00:00:00"/>
    <n v="30"/>
    <s v="02.08.26"/>
    <s v="-"/>
    <m/>
    <m/>
    <m/>
    <m/>
    <m/>
    <m/>
    <m/>
    <m/>
    <m/>
    <m/>
    <m/>
    <m/>
    <m/>
    <m/>
    <m/>
    <m/>
    <m/>
    <m/>
    <m/>
    <m/>
    <m/>
    <m/>
    <m/>
    <m/>
    <m/>
    <m/>
    <m/>
    <m/>
    <m/>
    <m/>
    <m/>
    <m/>
    <m/>
    <m/>
    <m/>
    <m/>
    <m/>
    <m/>
    <m/>
    <m/>
    <m/>
    <m/>
    <m/>
    <m/>
    <m/>
    <m/>
    <m/>
    <m/>
    <m/>
    <m/>
    <m/>
    <m/>
    <m/>
    <m/>
    <m/>
    <m/>
    <m/>
    <m/>
    <m/>
    <m/>
    <m/>
    <m/>
    <m/>
    <m/>
    <m/>
    <m/>
    <m/>
    <m/>
    <m/>
    <m/>
    <m/>
    <m/>
    <m/>
    <m/>
    <m/>
    <m/>
    <m/>
    <m/>
    <m/>
    <m/>
    <m/>
    <m/>
    <m/>
    <m/>
    <m/>
    <m/>
    <m/>
    <m/>
    <m/>
    <m/>
    <m/>
    <m/>
    <m/>
    <m/>
    <n v="0"/>
    <s v=""/>
    <s v="ZBHT0011"/>
    <s v="k2ePE0Sqob"/>
    <s v="Allocated"/>
    <m/>
    <m/>
    <m/>
    <m/>
    <m/>
    <m/>
    <m/>
    <m/>
    <n v="197"/>
    <n v="6390"/>
    <s v="Allocated"/>
  </r>
  <r>
    <n v="458211193"/>
    <s v="RAHUL SHIVAJI MACHAVE"/>
    <m/>
    <m/>
    <m/>
    <m/>
    <m/>
    <m/>
    <n v="3228"/>
    <n v="3200"/>
    <n v="3486"/>
    <n v="6428"/>
    <x v="0"/>
    <x v="0"/>
    <s v="UNPAID"/>
    <s v="ANWAR SHAIKH"/>
    <n v="3172"/>
    <n v="286"/>
    <n v="0"/>
    <n v="4950"/>
    <s v="-"/>
    <n v="1.5277028589042152E-2"/>
    <n v="8.5051185396070096E-4"/>
    <s v="FLOW"/>
    <s v="-"/>
    <s v="-"/>
    <s v="-"/>
    <m/>
    <m/>
    <m/>
    <m/>
    <s v="-"/>
    <m/>
    <s v="ALANDI"/>
    <m/>
    <m/>
    <m/>
    <n v="8436"/>
    <n v="3172"/>
    <n v="57"/>
    <s v="-"/>
    <s v="FLOW"/>
    <m/>
    <m/>
    <m/>
    <m/>
    <s v="REGULAR"/>
    <s v="MH14KV9575"/>
    <s v="SPLENDOR PLUS I3S BS6 FI DRUM SELF"/>
    <d v="2023-05-22T00:00:00"/>
    <n v="36"/>
    <s v="02.08.26"/>
    <s v="-"/>
    <m/>
    <m/>
    <m/>
    <m/>
    <m/>
    <m/>
    <m/>
    <m/>
    <m/>
    <m/>
    <n v="1"/>
    <m/>
    <m/>
    <m/>
    <m/>
    <m/>
    <m/>
    <m/>
    <m/>
    <m/>
    <m/>
    <m/>
    <m/>
    <m/>
    <m/>
    <m/>
    <m/>
    <m/>
    <m/>
    <m/>
    <m/>
    <m/>
    <m/>
    <m/>
    <m/>
    <m/>
    <m/>
    <m/>
    <m/>
    <m/>
    <m/>
    <m/>
    <m/>
    <m/>
    <m/>
    <m/>
    <m/>
    <m/>
    <m/>
    <m/>
    <m/>
    <m/>
    <m/>
    <m/>
    <m/>
    <m/>
    <m/>
    <m/>
    <m/>
    <m/>
    <m/>
    <m/>
    <m/>
    <m/>
    <m/>
    <m/>
    <m/>
    <m/>
    <m/>
    <m/>
    <m/>
    <m/>
    <m/>
    <m/>
    <m/>
    <m/>
    <m/>
    <m/>
    <m/>
    <m/>
    <m/>
    <m/>
    <m/>
    <m/>
    <m/>
    <m/>
    <m/>
    <m/>
    <m/>
    <m/>
    <m/>
    <m/>
    <m/>
    <m/>
    <n v="1"/>
    <n v="1"/>
    <s v="ZBHT0009"/>
    <s v="BoenDmxAWm"/>
    <s v="Allocated"/>
    <m/>
    <m/>
    <m/>
    <m/>
    <m/>
    <m/>
    <m/>
    <m/>
    <n v="3486"/>
    <n v="6428"/>
    <s v="Allocated"/>
  </r>
  <r>
    <n v="139570903"/>
    <s v="DNYANESHWAR SHRAVAN NETKE"/>
    <m/>
    <m/>
    <m/>
    <m/>
    <m/>
    <m/>
    <n v="3208"/>
    <n v="3196"/>
    <n v="3599"/>
    <n v="6404"/>
    <x v="3"/>
    <x v="0"/>
    <s v="UNPAID"/>
    <s v="ANWAR SHAIKH"/>
    <n v="3149.04"/>
    <n v="403"/>
    <n v="0"/>
    <n v="6300"/>
    <s v="-"/>
    <n v="9.0749114191540272E-3"/>
    <n v="1.2062630296251486E-3"/>
    <s v="FLOW"/>
    <s v="-"/>
    <s v="-"/>
    <s v="-"/>
    <m/>
    <m/>
    <m/>
    <m/>
    <s v="-"/>
    <m/>
    <s v="ALANDI DEVACHI"/>
    <m/>
    <m/>
    <m/>
    <n v="9899"/>
    <n v="3149.04"/>
    <n v="117"/>
    <s v="-"/>
    <s v="FLOW"/>
    <m/>
    <m/>
    <m/>
    <m/>
    <s v="NPA"/>
    <s v="MH14KT3235"/>
    <s v="SPLENDOR PLUS BS6 I3S DRS CAST FI"/>
    <d v="2023-03-24T00:00:00"/>
    <n v="36"/>
    <s v="02.08.26"/>
    <s v="-"/>
    <m/>
    <m/>
    <m/>
    <m/>
    <m/>
    <m/>
    <m/>
    <m/>
    <m/>
    <m/>
    <n v="1"/>
    <m/>
    <m/>
    <m/>
    <m/>
    <m/>
    <m/>
    <m/>
    <m/>
    <m/>
    <m/>
    <m/>
    <m/>
    <m/>
    <m/>
    <m/>
    <m/>
    <m/>
    <m/>
    <m/>
    <m/>
    <m/>
    <m/>
    <m/>
    <m/>
    <m/>
    <m/>
    <m/>
    <m/>
    <m/>
    <m/>
    <m/>
    <m/>
    <m/>
    <m/>
    <m/>
    <m/>
    <m/>
    <m/>
    <m/>
    <m/>
    <m/>
    <m/>
    <m/>
    <m/>
    <m/>
    <m/>
    <m/>
    <m/>
    <m/>
    <m/>
    <m/>
    <m/>
    <m/>
    <m/>
    <m/>
    <m/>
    <m/>
    <m/>
    <m/>
    <m/>
    <m/>
    <m/>
    <m/>
    <m/>
    <m/>
    <m/>
    <m/>
    <m/>
    <m/>
    <m/>
    <m/>
    <m/>
    <m/>
    <m/>
    <m/>
    <m/>
    <m/>
    <m/>
    <m/>
    <m/>
    <m/>
    <m/>
    <m/>
    <n v="1"/>
    <n v="1"/>
    <s v="ZBHT0009"/>
    <s v="A2my2217x5Zw"/>
    <s v="Allocated"/>
    <m/>
    <m/>
    <m/>
    <m/>
    <m/>
    <m/>
    <m/>
    <m/>
    <n v="3599"/>
    <n v="6404"/>
    <s v="Allocated"/>
  </r>
  <r>
    <n v="457938857"/>
    <s v="BHARAT ANTU DHUMAL"/>
    <m/>
    <m/>
    <m/>
    <m/>
    <m/>
    <m/>
    <n v="3187"/>
    <n v="3187"/>
    <n v="3337"/>
    <n v="6374"/>
    <x v="2"/>
    <x v="0"/>
    <s v="UNPAID"/>
    <s v="SANDEEP KHAIRNAR"/>
    <n v="3128"/>
    <n v="150"/>
    <n v="0"/>
    <n v="3216"/>
    <s v="-"/>
    <n v="0.25128534704370181"/>
    <n v="8.8695516783308514E-4"/>
    <s v="FLOW"/>
    <s v="-"/>
    <s v="-"/>
    <s v="-"/>
    <m/>
    <m/>
    <m/>
    <m/>
    <s v="-"/>
    <m/>
    <s v="KESNAND"/>
    <m/>
    <m/>
    <m/>
    <n v="6553"/>
    <n v="3128"/>
    <n v="88"/>
    <s v="-"/>
    <s v="FLOW"/>
    <m/>
    <m/>
    <m/>
    <m/>
    <s v="REGULAR"/>
    <s v="MH12VM2415"/>
    <s v="HONDA ACTIVA 6G DLX BS VI"/>
    <d v="2023-05-02T00:00:00"/>
    <n v="36"/>
    <s v="02.08.26"/>
    <s v="-"/>
    <m/>
    <m/>
    <m/>
    <m/>
    <m/>
    <m/>
    <m/>
    <m/>
    <m/>
    <m/>
    <n v="1"/>
    <m/>
    <m/>
    <m/>
    <m/>
    <m/>
    <m/>
    <m/>
    <m/>
    <m/>
    <m/>
    <m/>
    <m/>
    <m/>
    <m/>
    <m/>
    <m/>
    <m/>
    <m/>
    <m/>
    <m/>
    <m/>
    <m/>
    <m/>
    <m/>
    <m/>
    <m/>
    <m/>
    <m/>
    <m/>
    <m/>
    <m/>
    <m/>
    <m/>
    <m/>
    <m/>
    <m/>
    <m/>
    <m/>
    <m/>
    <m/>
    <m/>
    <m/>
    <m/>
    <m/>
    <m/>
    <m/>
    <m/>
    <m/>
    <m/>
    <m/>
    <m/>
    <m/>
    <m/>
    <m/>
    <m/>
    <m/>
    <m/>
    <m/>
    <m/>
    <m/>
    <m/>
    <m/>
    <m/>
    <m/>
    <m/>
    <m/>
    <m/>
    <m/>
    <m/>
    <m/>
    <m/>
    <m/>
    <m/>
    <m/>
    <m/>
    <m/>
    <m/>
    <m/>
    <m/>
    <m/>
    <m/>
    <m/>
    <m/>
    <n v="1"/>
    <n v="1"/>
    <s v="DUWT0021"/>
    <s v="k2P1ea4IVc"/>
    <s v="Allocated"/>
    <m/>
    <m/>
    <m/>
    <m/>
    <m/>
    <m/>
    <m/>
    <m/>
    <n v="3337"/>
    <n v="6374"/>
    <s v="Allocated"/>
  </r>
  <r>
    <n v="458762882"/>
    <s v="GHOGARE SAHIL SHASHIKANT"/>
    <m/>
    <m/>
    <m/>
    <m/>
    <m/>
    <m/>
    <n v="3067"/>
    <n v="3153"/>
    <n v="173"/>
    <n v="6220"/>
    <x v="0"/>
    <x v="0"/>
    <s v="UNPAID"/>
    <s v="AKSHAY KARALE"/>
    <n v="3111"/>
    <n v="87"/>
    <n v="0"/>
    <n v="900"/>
    <s v="-"/>
    <n v="4.9744959145493213E-2"/>
    <n v="8.3415585676914895E-4"/>
    <s v="FLOW"/>
    <s v="-"/>
    <s v="-"/>
    <s v="-"/>
    <m/>
    <m/>
    <m/>
    <m/>
    <s v="-"/>
    <m/>
    <s v="KHED SHIVAPUR"/>
    <m/>
    <m/>
    <m/>
    <n v="4140"/>
    <n v="3111"/>
    <n v="57"/>
    <s v="-"/>
    <s v="FLOW"/>
    <m/>
    <m/>
    <m/>
    <m/>
    <s v="REGULAR"/>
    <s v="MH12VP6621"/>
    <s v="BAJAJ CHETAK PREMIUM"/>
    <d v="2023-06-29T00:00:00"/>
    <n v="36"/>
    <s v="02.08.26"/>
    <s v="-"/>
    <m/>
    <m/>
    <m/>
    <m/>
    <m/>
    <m/>
    <m/>
    <m/>
    <m/>
    <m/>
    <n v="1"/>
    <m/>
    <m/>
    <m/>
    <m/>
    <m/>
    <m/>
    <m/>
    <m/>
    <m/>
    <m/>
    <m/>
    <m/>
    <m/>
    <m/>
    <m/>
    <m/>
    <m/>
    <m/>
    <m/>
    <m/>
    <m/>
    <m/>
    <m/>
    <m/>
    <m/>
    <m/>
    <m/>
    <m/>
    <m/>
    <m/>
    <m/>
    <m/>
    <m/>
    <m/>
    <m/>
    <m/>
    <m/>
    <m/>
    <m/>
    <m/>
    <m/>
    <m/>
    <m/>
    <m/>
    <m/>
    <m/>
    <m/>
    <m/>
    <m/>
    <m/>
    <m/>
    <m/>
    <m/>
    <m/>
    <m/>
    <m/>
    <m/>
    <m/>
    <m/>
    <m/>
    <m/>
    <m/>
    <m/>
    <m/>
    <m/>
    <m/>
    <m/>
    <m/>
    <m/>
    <m/>
    <m/>
    <m/>
    <m/>
    <m/>
    <m/>
    <m/>
    <m/>
    <m/>
    <m/>
    <m/>
    <m/>
    <m/>
    <m/>
    <n v="1"/>
    <n v="1"/>
    <s v="DUWT0011"/>
    <s v="B2DNd5yDB1"/>
    <s v="Allocated"/>
    <m/>
    <m/>
    <m/>
    <m/>
    <m/>
    <m/>
    <m/>
    <m/>
    <n v="173"/>
    <n v="6220"/>
    <s v="Allocated"/>
  </r>
  <r>
    <n v="459019869"/>
    <s v="VIKAS PRAKASH THITE"/>
    <m/>
    <m/>
    <m/>
    <m/>
    <m/>
    <m/>
    <n v="3352"/>
    <n v="3089"/>
    <n v="3129"/>
    <n v="6441"/>
    <x v="1"/>
    <x v="0"/>
    <s v="UNPAID"/>
    <s v="AMOL DHUMAL"/>
    <n v="3089"/>
    <n v="40"/>
    <n v="0"/>
    <n v="1655"/>
    <s v="-"/>
    <n v="2.3973749481613262E-3"/>
    <n v="2.7060088264541587E-4"/>
    <s v="FLOW"/>
    <s v="-"/>
    <s v="-"/>
    <s v="-"/>
    <m/>
    <m/>
    <m/>
    <m/>
    <s v="-"/>
    <m/>
    <s v="KENDUR"/>
    <m/>
    <m/>
    <m/>
    <n v="4784"/>
    <n v="3089"/>
    <n v="27"/>
    <s v="-"/>
    <s v="FLOW"/>
    <m/>
    <m/>
    <m/>
    <m/>
    <s v="REGULAR"/>
    <s v="MH12VR7153"/>
    <s v="SPLENDOR PLUS I3S BS6 FI DRUM SELF"/>
    <d v="2023-07-17T00:00:00"/>
    <n v="36"/>
    <s v="02.08.26"/>
    <s v="-"/>
    <m/>
    <m/>
    <m/>
    <m/>
    <m/>
    <m/>
    <m/>
    <m/>
    <m/>
    <m/>
    <m/>
    <m/>
    <m/>
    <m/>
    <m/>
    <m/>
    <m/>
    <m/>
    <m/>
    <m/>
    <m/>
    <m/>
    <m/>
    <m/>
    <m/>
    <m/>
    <m/>
    <m/>
    <m/>
    <m/>
    <m/>
    <m/>
    <m/>
    <m/>
    <m/>
    <m/>
    <m/>
    <m/>
    <m/>
    <m/>
    <m/>
    <m/>
    <m/>
    <m/>
    <m/>
    <m/>
    <m/>
    <m/>
    <m/>
    <m/>
    <m/>
    <m/>
    <m/>
    <m/>
    <m/>
    <m/>
    <m/>
    <m/>
    <m/>
    <m/>
    <m/>
    <m/>
    <m/>
    <m/>
    <m/>
    <m/>
    <m/>
    <m/>
    <m/>
    <m/>
    <m/>
    <m/>
    <m/>
    <m/>
    <m/>
    <m/>
    <m/>
    <m/>
    <m/>
    <m/>
    <m/>
    <m/>
    <m/>
    <m/>
    <m/>
    <m/>
    <m/>
    <m/>
    <m/>
    <m/>
    <m/>
    <m/>
    <m/>
    <m/>
    <n v="0"/>
    <s v=""/>
    <s v="ZBHT0024"/>
    <s v="GoDpvMjB81"/>
    <s v="Allocated"/>
    <m/>
    <m/>
    <m/>
    <m/>
    <m/>
    <m/>
    <m/>
    <m/>
    <n v="3129"/>
    <n v="6441"/>
    <s v="Allocated"/>
  </r>
  <r>
    <n v="140395188"/>
    <s v="ANITA LALCHAND DHANGAR"/>
    <m/>
    <m/>
    <m/>
    <m/>
    <m/>
    <m/>
    <n v="3885"/>
    <n v="3040"/>
    <n v="3353"/>
    <n v="6925"/>
    <x v="3"/>
    <x v="0"/>
    <s v="UNPAID"/>
    <s v="SWAPNIL JADHAV"/>
    <n v="3040"/>
    <n v="313"/>
    <n v="0"/>
    <n v="6300"/>
    <s v="-"/>
    <n v="1.2395767497808314E-2"/>
    <n v="1.1644944522967164E-3"/>
    <s v="FLOW"/>
    <s v="-"/>
    <s v="-"/>
    <s v="-"/>
    <m/>
    <m/>
    <m/>
    <m/>
    <s v="-"/>
    <m/>
    <s v="YEVLEWADI"/>
    <m/>
    <m/>
    <m/>
    <n v="9653"/>
    <n v="3040"/>
    <n v="117"/>
    <s v="-"/>
    <s v="FLOW"/>
    <m/>
    <m/>
    <m/>
    <m/>
    <s v="NPA"/>
    <s v="MH12VJ4304"/>
    <s v="BAJAJ CHETAK PREMIUM"/>
    <d v="2023-03-28T00:00:00"/>
    <n v="36"/>
    <s v="02.08.26"/>
    <s v="-"/>
    <m/>
    <m/>
    <m/>
    <m/>
    <m/>
    <m/>
    <m/>
    <m/>
    <m/>
    <m/>
    <m/>
    <m/>
    <m/>
    <m/>
    <m/>
    <m/>
    <m/>
    <m/>
    <m/>
    <m/>
    <m/>
    <m/>
    <m/>
    <m/>
    <m/>
    <m/>
    <m/>
    <m/>
    <m/>
    <m/>
    <m/>
    <m/>
    <m/>
    <m/>
    <m/>
    <m/>
    <m/>
    <m/>
    <m/>
    <m/>
    <m/>
    <m/>
    <m/>
    <m/>
    <m/>
    <m/>
    <m/>
    <m/>
    <m/>
    <m/>
    <m/>
    <m/>
    <m/>
    <m/>
    <m/>
    <m/>
    <m/>
    <m/>
    <m/>
    <m/>
    <m/>
    <m/>
    <m/>
    <m/>
    <m/>
    <m/>
    <m/>
    <m/>
    <m/>
    <m/>
    <m/>
    <m/>
    <m/>
    <m/>
    <m/>
    <m/>
    <m/>
    <m/>
    <m/>
    <m/>
    <m/>
    <m/>
    <m/>
    <m/>
    <m/>
    <m/>
    <m/>
    <m/>
    <m/>
    <m/>
    <m/>
    <m/>
    <m/>
    <m/>
    <n v="0"/>
    <s v=""/>
    <s v="DUWT0031"/>
    <s v="G2YHOmh4BPm"/>
    <s v="Allocated"/>
    <m/>
    <m/>
    <m/>
    <m/>
    <m/>
    <m/>
    <m/>
    <m/>
    <n v="3353"/>
    <n v="6925"/>
    <s v="Allocated"/>
  </r>
  <r>
    <n v="459996600"/>
    <s v="SHRINATH HARICHANDRA BHAVAL"/>
    <m/>
    <m/>
    <m/>
    <m/>
    <m/>
    <m/>
    <n v="3305"/>
    <n v="3032"/>
    <n v="3462"/>
    <n v="6337"/>
    <x v="3"/>
    <x v="0"/>
    <s v="UNPAID"/>
    <s v="NITIN KADAM"/>
    <n v="3032"/>
    <n v="430"/>
    <n v="0"/>
    <n v="5850"/>
    <s v="-"/>
    <n v="1.0579341414363739E-2"/>
    <n v="1.1614299932117252E-3"/>
    <s v="FLOW"/>
    <s v="-"/>
    <s v="-"/>
    <s v="-"/>
    <m/>
    <m/>
    <m/>
    <m/>
    <s v="-"/>
    <m/>
    <s v="THERGAON"/>
    <m/>
    <m/>
    <m/>
    <n v="9312"/>
    <n v="3032"/>
    <n v="118"/>
    <s v="-"/>
    <s v="FLOW"/>
    <m/>
    <m/>
    <m/>
    <m/>
    <s v="NPA"/>
    <s v="MH14LC4276"/>
    <s v="SPLENDOR PLUS DRS CAST FI BLACK"/>
    <d v="2023-10-04T00:00:00"/>
    <n v="30"/>
    <s v="02.08.26"/>
    <s v="-"/>
    <m/>
    <m/>
    <m/>
    <m/>
    <m/>
    <m/>
    <m/>
    <n v="1"/>
    <m/>
    <m/>
    <m/>
    <m/>
    <m/>
    <m/>
    <m/>
    <m/>
    <m/>
    <m/>
    <m/>
    <m/>
    <m/>
    <m/>
    <m/>
    <m/>
    <m/>
    <m/>
    <m/>
    <m/>
    <m/>
    <m/>
    <m/>
    <m/>
    <m/>
    <m/>
    <m/>
    <m/>
    <m/>
    <m/>
    <m/>
    <m/>
    <m/>
    <m/>
    <m/>
    <m/>
    <m/>
    <m/>
    <m/>
    <m/>
    <m/>
    <m/>
    <m/>
    <m/>
    <m/>
    <m/>
    <m/>
    <m/>
    <m/>
    <m/>
    <m/>
    <m/>
    <m/>
    <m/>
    <m/>
    <m/>
    <m/>
    <m/>
    <m/>
    <m/>
    <m/>
    <m/>
    <m/>
    <m/>
    <m/>
    <m/>
    <m/>
    <m/>
    <m/>
    <m/>
    <m/>
    <m/>
    <m/>
    <m/>
    <m/>
    <m/>
    <m/>
    <m/>
    <m/>
    <m/>
    <m/>
    <m/>
    <m/>
    <m/>
    <m/>
    <m/>
    <n v="1"/>
    <n v="1"/>
    <s v="ZBHT0011"/>
    <s v="koKXfvLpDJ7"/>
    <s v="Allocated"/>
    <m/>
    <m/>
    <m/>
    <m/>
    <m/>
    <m/>
    <m/>
    <m/>
    <n v="3462"/>
    <n v="6337"/>
    <s v="Allocated"/>
  </r>
  <r>
    <n v="141729353"/>
    <s v="RENUKA DIPAK MAGAR"/>
    <m/>
    <m/>
    <m/>
    <m/>
    <m/>
    <m/>
    <n v="3325"/>
    <n v="3027"/>
    <n v="3143"/>
    <n v="6352"/>
    <x v="2"/>
    <x v="0"/>
    <s v="UNPAID"/>
    <s v="TANAJI SURVASE"/>
    <n v="3027"/>
    <n v="116"/>
    <n v="0"/>
    <n v="450"/>
    <s v="-"/>
    <n v="1.3667136550677512E-2"/>
    <n v="8.5831627015049521E-4"/>
    <s v="FLOW"/>
    <s v="-"/>
    <s v="-"/>
    <s v="-"/>
    <m/>
    <m/>
    <m/>
    <m/>
    <s v="-"/>
    <m/>
    <s v="HINJEWADI"/>
    <m/>
    <m/>
    <m/>
    <n v="3593"/>
    <n v="3027"/>
    <n v="88"/>
    <s v="-"/>
    <s v="FLOW"/>
    <m/>
    <m/>
    <m/>
    <m/>
    <s v="REGULAR"/>
    <s v="MH22BA4612"/>
    <s v="SPLENDOR PLUS BS6 I3S DRS CAST FI"/>
    <d v="2023-05-17T00:00:00"/>
    <n v="36"/>
    <s v="02.08.26"/>
    <s v="-"/>
    <m/>
    <n v="1"/>
    <m/>
    <m/>
    <m/>
    <m/>
    <m/>
    <m/>
    <m/>
    <m/>
    <m/>
    <m/>
    <m/>
    <m/>
    <m/>
    <m/>
    <m/>
    <m/>
    <m/>
    <m/>
    <m/>
    <m/>
    <m/>
    <m/>
    <m/>
    <m/>
    <m/>
    <m/>
    <m/>
    <m/>
    <m/>
    <m/>
    <m/>
    <m/>
    <m/>
    <m/>
    <m/>
    <m/>
    <m/>
    <m/>
    <m/>
    <m/>
    <m/>
    <m/>
    <m/>
    <m/>
    <m/>
    <m/>
    <m/>
    <m/>
    <m/>
    <m/>
    <m/>
    <m/>
    <m/>
    <m/>
    <m/>
    <m/>
    <m/>
    <m/>
    <m/>
    <m/>
    <m/>
    <m/>
    <m/>
    <m/>
    <m/>
    <m/>
    <m/>
    <m/>
    <m/>
    <m/>
    <m/>
    <m/>
    <m/>
    <m/>
    <m/>
    <m/>
    <m/>
    <m/>
    <m/>
    <m/>
    <m/>
    <m/>
    <m/>
    <m/>
    <m/>
    <m/>
    <m/>
    <m/>
    <m/>
    <m/>
    <m/>
    <m/>
    <n v="1"/>
    <n v="1"/>
    <s v="DUWT0030"/>
    <s v="Go4Q6uVeQS"/>
    <s v="Allocated"/>
    <m/>
    <m/>
    <m/>
    <m/>
    <m/>
    <m/>
    <m/>
    <m/>
    <n v="3143"/>
    <n v="6352"/>
    <s v="Allocated"/>
  </r>
  <r>
    <n v="140106553"/>
    <s v="LATABAI CHINTAMAN JOSHI"/>
    <s v="ONLINE"/>
    <s v="03.08.26"/>
    <n v="3000"/>
    <m/>
    <m/>
    <m/>
    <n v="2978"/>
    <n v="2998"/>
    <n v="-8404"/>
    <n v="2976"/>
    <x v="4"/>
    <x v="1"/>
    <s v="PAID"/>
    <s v="HARIDAS DIVATE"/>
    <n v="2949.41"/>
    <n v="510"/>
    <n v="0"/>
    <n v="3395"/>
    <s v="-"/>
    <n v="0.66949727721142871"/>
    <n v="1.5703018601997693E-3"/>
    <s v="STABLE"/>
    <s v="PAID"/>
    <s v="-"/>
    <s v="-"/>
    <m/>
    <m/>
    <m/>
    <m/>
    <s v="-"/>
    <m/>
    <s v="JUNNAR"/>
    <m/>
    <m/>
    <m/>
    <n v="6903"/>
    <n v="2949.41"/>
    <n v="148"/>
    <s v="-"/>
    <s v="FLOW"/>
    <m/>
    <m/>
    <m/>
    <m/>
    <s v="NPA"/>
    <s v="MH14KT1594"/>
    <s v="HONDA SHINE DISC BSVI"/>
    <d v="2023-03-30T00:00:00"/>
    <n v="36"/>
    <s v="02.08.26"/>
    <s v="-"/>
    <m/>
    <m/>
    <m/>
    <m/>
    <m/>
    <m/>
    <m/>
    <n v="2"/>
    <m/>
    <m/>
    <m/>
    <m/>
    <m/>
    <m/>
    <m/>
    <m/>
    <m/>
    <m/>
    <m/>
    <m/>
    <m/>
    <m/>
    <m/>
    <m/>
    <m/>
    <m/>
    <m/>
    <m/>
    <m/>
    <m/>
    <m/>
    <m/>
    <m/>
    <m/>
    <m/>
    <m/>
    <m/>
    <m/>
    <m/>
    <m/>
    <m/>
    <m/>
    <m/>
    <m/>
    <m/>
    <m/>
    <m/>
    <m/>
    <m/>
    <m/>
    <m/>
    <m/>
    <m/>
    <m/>
    <m/>
    <m/>
    <m/>
    <m/>
    <m/>
    <m/>
    <m/>
    <m/>
    <m/>
    <m/>
    <m/>
    <m/>
    <m/>
    <m/>
    <m/>
    <m/>
    <m/>
    <m/>
    <m/>
    <m/>
    <m/>
    <m/>
    <m/>
    <m/>
    <m/>
    <m/>
    <m/>
    <m/>
    <m/>
    <m/>
    <m/>
    <m/>
    <m/>
    <m/>
    <m/>
    <m/>
    <m/>
    <m/>
    <m/>
    <m/>
    <n v="2"/>
    <n v="1"/>
    <s v="ZBHT0021"/>
    <s v="BPEAg5aPGRlz"/>
    <s v="Allocated"/>
    <m/>
    <m/>
    <m/>
    <m/>
    <m/>
    <m/>
    <m/>
    <m/>
    <n v="-8404"/>
    <n v="5976"/>
    <s v="Allocated"/>
  </r>
  <r>
    <n v="139924876"/>
    <s v="ROHIT GANESH JADHAV"/>
    <m/>
    <m/>
    <m/>
    <m/>
    <m/>
    <m/>
    <n v="4965"/>
    <n v="2945"/>
    <n v="3149"/>
    <n v="7910"/>
    <x v="3"/>
    <x v="0"/>
    <s v="UNPAID"/>
    <s v="VIKRAM GAIKWAD"/>
    <n v="2945"/>
    <n v="204"/>
    <n v="0"/>
    <n v="2285"/>
    <s v="-"/>
    <n v="1.16309378998752E-2"/>
    <n v="1.1281040006624441E-3"/>
    <s v="FLOW"/>
    <s v="-"/>
    <s v="-"/>
    <s v="-"/>
    <m/>
    <m/>
    <m/>
    <m/>
    <s v="-"/>
    <m/>
    <s v="DHANORI"/>
    <m/>
    <m/>
    <m/>
    <n v="5434"/>
    <n v="2945"/>
    <n v="117"/>
    <s v="-"/>
    <s v="FLOW"/>
    <m/>
    <m/>
    <m/>
    <m/>
    <s v="NPA"/>
    <s v="MH14KT3478"/>
    <s v="HONDA SHINE DRUM BSVI"/>
    <d v="2023-03-21T00:00:00"/>
    <n v="36"/>
    <s v="03.08.26"/>
    <s v="-"/>
    <m/>
    <m/>
    <m/>
    <m/>
    <m/>
    <m/>
    <m/>
    <m/>
    <m/>
    <m/>
    <m/>
    <m/>
    <m/>
    <m/>
    <m/>
    <m/>
    <m/>
    <m/>
    <m/>
    <m/>
    <m/>
    <m/>
    <m/>
    <m/>
    <m/>
    <m/>
    <m/>
    <m/>
    <m/>
    <m/>
    <m/>
    <m/>
    <m/>
    <m/>
    <m/>
    <m/>
    <m/>
    <m/>
    <m/>
    <m/>
    <m/>
    <m/>
    <m/>
    <m/>
    <m/>
    <m/>
    <m/>
    <m/>
    <m/>
    <m/>
    <m/>
    <m/>
    <m/>
    <m/>
    <m/>
    <m/>
    <m/>
    <m/>
    <m/>
    <m/>
    <m/>
    <m/>
    <m/>
    <m/>
    <m/>
    <m/>
    <m/>
    <m/>
    <m/>
    <m/>
    <m/>
    <m/>
    <m/>
    <m/>
    <m/>
    <m/>
    <m/>
    <m/>
    <m/>
    <m/>
    <m/>
    <m/>
    <m/>
    <m/>
    <m/>
    <m/>
    <m/>
    <m/>
    <m/>
    <m/>
    <m/>
    <m/>
    <m/>
    <m/>
    <n v="0"/>
    <s v=""/>
    <s v="ZBHT0012"/>
    <s v="AodyZFNczm"/>
    <s v="Allocated"/>
    <m/>
    <m/>
    <m/>
    <m/>
    <m/>
    <m/>
    <m/>
    <m/>
    <n v="3149"/>
    <n v="7910"/>
    <e v="#N/A"/>
  </r>
  <r>
    <n v="458076322"/>
    <s v="KHANDU BHAGWANT AWATE"/>
    <m/>
    <m/>
    <m/>
    <m/>
    <m/>
    <m/>
    <n v="2825"/>
    <n v="2969"/>
    <n v="-5272"/>
    <n v="5794"/>
    <x v="3"/>
    <x v="0"/>
    <s v="UNPAID"/>
    <s v="DATTATRAY BACCHE"/>
    <n v="2914"/>
    <n v="234"/>
    <n v="0"/>
    <n v="450"/>
    <s v="-"/>
    <n v="0.1130596725382168"/>
    <n v="1.1162292217081024E-3"/>
    <s v="FLOW"/>
    <s v="-"/>
    <s v="-"/>
    <s v="-"/>
    <m/>
    <m/>
    <m/>
    <m/>
    <s v="-"/>
    <m/>
    <s v="SHELGAON"/>
    <m/>
    <m/>
    <m/>
    <n v="3653"/>
    <n v="2914"/>
    <n v="118"/>
    <s v="-"/>
    <s v="FLOW"/>
    <m/>
    <m/>
    <m/>
    <m/>
    <s v="NPA"/>
    <s v="MH14KV9928"/>
    <s v="SPLENDOR PLUS I3S BS6 FI DRUM SELF"/>
    <d v="2023-05-11T00:00:00"/>
    <n v="36"/>
    <s v="02.08.26"/>
    <s v="-"/>
    <m/>
    <m/>
    <m/>
    <m/>
    <m/>
    <m/>
    <m/>
    <m/>
    <m/>
    <m/>
    <m/>
    <m/>
    <m/>
    <m/>
    <m/>
    <m/>
    <m/>
    <m/>
    <m/>
    <m/>
    <m/>
    <m/>
    <m/>
    <m/>
    <m/>
    <m/>
    <m/>
    <m/>
    <m/>
    <m/>
    <m/>
    <m/>
    <m/>
    <m/>
    <m/>
    <m/>
    <m/>
    <m/>
    <m/>
    <m/>
    <m/>
    <m/>
    <m/>
    <m/>
    <m/>
    <m/>
    <m/>
    <m/>
    <m/>
    <m/>
    <m/>
    <m/>
    <m/>
    <m/>
    <m/>
    <m/>
    <m/>
    <m/>
    <m/>
    <m/>
    <m/>
    <m/>
    <m/>
    <m/>
    <m/>
    <m/>
    <m/>
    <m/>
    <m/>
    <m/>
    <m/>
    <m/>
    <m/>
    <m/>
    <m/>
    <m/>
    <m/>
    <m/>
    <m/>
    <m/>
    <m/>
    <m/>
    <m/>
    <m/>
    <m/>
    <m/>
    <m/>
    <m/>
    <m/>
    <m/>
    <m/>
    <m/>
    <m/>
    <m/>
    <n v="0"/>
    <s v=""/>
    <s v="ZBHT0016"/>
    <s v="APm7ePY-Zz"/>
    <s v="Allocated"/>
    <m/>
    <m/>
    <m/>
    <m/>
    <m/>
    <m/>
    <m/>
    <m/>
    <n v="-5272"/>
    <n v="5794"/>
    <s v="Allocated"/>
  </r>
  <r>
    <n v="466528022"/>
    <s v="RAGNI KUMARI PATEL KUMARI PATEL"/>
    <m/>
    <m/>
    <m/>
    <m/>
    <m/>
    <m/>
    <n v="1481"/>
    <n v="2962"/>
    <n v="1510"/>
    <n v="4443"/>
    <x v="0"/>
    <x v="0"/>
    <s v="UNPAID"/>
    <s v="AMOL DHUMAL"/>
    <n v="2877"/>
    <n v="29"/>
    <n v="0"/>
    <n v="900"/>
    <s v="-"/>
    <n v="8.1655938149245606E-3"/>
    <n v="7.7141317901794975E-4"/>
    <s v="FLOW"/>
    <s v="-"/>
    <s v="-"/>
    <s v="-"/>
    <m/>
    <m/>
    <m/>
    <m/>
    <s v="-"/>
    <m/>
    <s v="SHIRUR"/>
    <m/>
    <m/>
    <m/>
    <n v="3891"/>
    <n v="2877"/>
    <n v="57"/>
    <s v="-"/>
    <s v="FLOW"/>
    <m/>
    <m/>
    <m/>
    <m/>
    <s v="REGULAR"/>
    <s v="MH12XK9063"/>
    <s v="HONDA ACTIVA DLX"/>
    <d v="2025-07-16T00:00:00"/>
    <n v="12"/>
    <s v="02.08.26"/>
    <s v="-"/>
    <m/>
    <m/>
    <m/>
    <m/>
    <m/>
    <m/>
    <m/>
    <m/>
    <m/>
    <m/>
    <n v="1"/>
    <m/>
    <m/>
    <m/>
    <m/>
    <m/>
    <m/>
    <m/>
    <m/>
    <m/>
    <m/>
    <m/>
    <m/>
    <m/>
    <m/>
    <m/>
    <m/>
    <m/>
    <m/>
    <m/>
    <m/>
    <m/>
    <m/>
    <m/>
    <m/>
    <m/>
    <m/>
    <m/>
    <m/>
    <m/>
    <m/>
    <m/>
    <m/>
    <m/>
    <m/>
    <m/>
    <m/>
    <m/>
    <m/>
    <m/>
    <m/>
    <m/>
    <m/>
    <m/>
    <m/>
    <m/>
    <m/>
    <m/>
    <m/>
    <m/>
    <m/>
    <m/>
    <m/>
    <m/>
    <m/>
    <m/>
    <m/>
    <m/>
    <m/>
    <m/>
    <m/>
    <m/>
    <m/>
    <m/>
    <m/>
    <m/>
    <m/>
    <m/>
    <m/>
    <m/>
    <m/>
    <m/>
    <m/>
    <m/>
    <m/>
    <m/>
    <m/>
    <m/>
    <m/>
    <m/>
    <m/>
    <m/>
    <m/>
    <m/>
    <n v="1"/>
    <n v="1"/>
    <s v="ZBHT0024"/>
    <s v="Go19RBuigw7"/>
    <s v="Allocated"/>
    <m/>
    <m/>
    <m/>
    <m/>
    <m/>
    <m/>
    <m/>
    <m/>
    <n v="1510"/>
    <n v="4443"/>
    <s v="Allocated"/>
  </r>
  <r>
    <n v="139141930"/>
    <s v="NIKHIL LAXMAN SABLE"/>
    <m/>
    <m/>
    <m/>
    <m/>
    <m/>
    <m/>
    <n v="3055"/>
    <n v="2818"/>
    <n v="3246"/>
    <n v="5873"/>
    <x v="4"/>
    <x v="0"/>
    <s v="UNPAID"/>
    <s v="SANDEEP KHAIRNAR"/>
    <n v="2818"/>
    <n v="428"/>
    <n v="0"/>
    <n v="5850"/>
    <s v="-"/>
    <n v="1.775024187696525E-2"/>
    <n v="1.5003375732919298E-3"/>
    <s v="FLOW"/>
    <s v="-"/>
    <s v="-"/>
    <s v="-"/>
    <m/>
    <m/>
    <m/>
    <m/>
    <s v="-"/>
    <m/>
    <s v="KHED"/>
    <m/>
    <m/>
    <m/>
    <n v="9096"/>
    <n v="2818"/>
    <n v="148"/>
    <s v="-"/>
    <s v="FLOW"/>
    <m/>
    <m/>
    <m/>
    <m/>
    <s v="NPA"/>
    <s v="MH12VE8943"/>
    <s v="HONDA ACTIVA 6G DLX BS VI"/>
    <d v="2023-02-21T00:00:00"/>
    <n v="36"/>
    <s v="02.08.26"/>
    <s v="-"/>
    <m/>
    <m/>
    <m/>
    <m/>
    <m/>
    <m/>
    <m/>
    <m/>
    <m/>
    <m/>
    <n v="1"/>
    <m/>
    <m/>
    <m/>
    <m/>
    <m/>
    <m/>
    <m/>
    <m/>
    <m/>
    <m/>
    <m/>
    <m/>
    <m/>
    <m/>
    <m/>
    <m/>
    <m/>
    <m/>
    <m/>
    <m/>
    <m/>
    <m/>
    <m/>
    <m/>
    <m/>
    <m/>
    <m/>
    <m/>
    <m/>
    <m/>
    <m/>
    <m/>
    <m/>
    <m/>
    <m/>
    <m/>
    <m/>
    <m/>
    <m/>
    <m/>
    <m/>
    <m/>
    <m/>
    <m/>
    <m/>
    <m/>
    <m/>
    <m/>
    <m/>
    <m/>
    <m/>
    <m/>
    <m/>
    <m/>
    <m/>
    <m/>
    <m/>
    <m/>
    <m/>
    <m/>
    <m/>
    <m/>
    <m/>
    <m/>
    <m/>
    <m/>
    <m/>
    <m/>
    <m/>
    <m/>
    <m/>
    <m/>
    <m/>
    <m/>
    <m/>
    <m/>
    <m/>
    <m/>
    <m/>
    <m/>
    <m/>
    <m/>
    <m/>
    <n v="1"/>
    <n v="1"/>
    <s v="DUWT0021"/>
    <s v="GolkfT5QNIT3"/>
    <s v="Allocated"/>
    <m/>
    <m/>
    <m/>
    <m/>
    <m/>
    <m/>
    <m/>
    <m/>
    <n v="3246"/>
    <n v="5873"/>
    <s v="Allocated"/>
  </r>
  <r>
    <n v="465932490"/>
    <s v="SHUBHANGI RAHUL SONWANE"/>
    <m/>
    <m/>
    <m/>
    <m/>
    <m/>
    <m/>
    <n v="2198"/>
    <n v="2841"/>
    <n v="-5711"/>
    <n v="5039"/>
    <x v="4"/>
    <x v="0"/>
    <s v="UNPAID"/>
    <s v="AMOL DHUMAL"/>
    <n v="2798"/>
    <n v="240"/>
    <n v="0"/>
    <n v="1948.37"/>
    <s v="-"/>
    <n v="5.976972208574541E-3"/>
    <n v="1.4896893293366996E-3"/>
    <s v="FLOW"/>
    <s v="-"/>
    <s v="-"/>
    <s v="-"/>
    <m/>
    <m/>
    <m/>
    <m/>
    <s v="-"/>
    <m/>
    <s v="SHIRUR"/>
    <m/>
    <m/>
    <m/>
    <n v="5029.37"/>
    <n v="2798"/>
    <n v="148"/>
    <s v="-"/>
    <s v="FLOW"/>
    <m/>
    <m/>
    <m/>
    <m/>
    <s v="NPA"/>
    <s v="MH12WV1577"/>
    <s v="HONDA SHINE DRUM BSVI"/>
    <d v="2025-04-16T00:00:00"/>
    <n v="12"/>
    <s v="02.08.26"/>
    <s v="-"/>
    <m/>
    <m/>
    <m/>
    <m/>
    <m/>
    <m/>
    <m/>
    <m/>
    <m/>
    <m/>
    <m/>
    <m/>
    <m/>
    <m/>
    <m/>
    <m/>
    <m/>
    <m/>
    <m/>
    <m/>
    <m/>
    <m/>
    <m/>
    <m/>
    <m/>
    <m/>
    <m/>
    <m/>
    <m/>
    <m/>
    <m/>
    <m/>
    <m/>
    <m/>
    <m/>
    <m/>
    <m/>
    <m/>
    <m/>
    <m/>
    <m/>
    <m/>
    <m/>
    <m/>
    <m/>
    <m/>
    <m/>
    <m/>
    <m/>
    <m/>
    <m/>
    <m/>
    <m/>
    <m/>
    <m/>
    <m/>
    <m/>
    <m/>
    <m/>
    <m/>
    <m/>
    <m/>
    <m/>
    <m/>
    <m/>
    <m/>
    <m/>
    <m/>
    <m/>
    <m/>
    <m/>
    <m/>
    <m/>
    <m/>
    <m/>
    <m/>
    <m/>
    <m/>
    <m/>
    <m/>
    <m/>
    <m/>
    <m/>
    <m/>
    <m/>
    <m/>
    <m/>
    <m/>
    <m/>
    <m/>
    <m/>
    <m/>
    <m/>
    <m/>
    <n v="0"/>
    <s v=""/>
    <s v="ZBHT0024"/>
    <s v="kPgMMd_LbN7"/>
    <s v="Allocated"/>
    <m/>
    <m/>
    <m/>
    <m/>
    <m/>
    <m/>
    <m/>
    <m/>
    <n v="-5711"/>
    <n v="5039"/>
    <s v="Allocated"/>
  </r>
  <r>
    <n v="454106945"/>
    <s v="NAGNATH VISHWANANT BHISE"/>
    <m/>
    <m/>
    <m/>
    <m/>
    <m/>
    <m/>
    <n v="2744"/>
    <n v="2744"/>
    <n v="2756"/>
    <n v="5488"/>
    <x v="1"/>
    <x v="0"/>
    <s v="UNPAID"/>
    <s v="ANWAR SHAIKH"/>
    <n v="2703.4"/>
    <n v="12"/>
    <n v="0"/>
    <n v="6654"/>
    <s v="-"/>
    <n v="6.0494031758270197E-3"/>
    <n v="2.3682176307659994E-4"/>
    <s v="FLOW"/>
    <s v="-"/>
    <s v="-"/>
    <s v="-"/>
    <m/>
    <m/>
    <m/>
    <m/>
    <s v="-"/>
    <m/>
    <s v="ALANDI"/>
    <m/>
    <m/>
    <m/>
    <n v="9410"/>
    <n v="2703.4"/>
    <n v="27"/>
    <s v="-"/>
    <s v="FLOW"/>
    <m/>
    <m/>
    <m/>
    <m/>
    <s v="REGULAR"/>
    <s v="MH14KG0924"/>
    <s v="SPLENDOR PLUS I3S XTEC"/>
    <d v="2022-07-20T00:00:00"/>
    <n v="48"/>
    <s v="02.08.26"/>
    <s v="-"/>
    <m/>
    <m/>
    <m/>
    <m/>
    <m/>
    <m/>
    <m/>
    <m/>
    <m/>
    <m/>
    <n v="1"/>
    <m/>
    <m/>
    <m/>
    <m/>
    <m/>
    <m/>
    <m/>
    <m/>
    <m/>
    <m/>
    <m/>
    <m/>
    <m/>
    <m/>
    <m/>
    <m/>
    <m/>
    <m/>
    <m/>
    <m/>
    <m/>
    <m/>
    <m/>
    <m/>
    <m/>
    <m/>
    <m/>
    <m/>
    <m/>
    <m/>
    <m/>
    <m/>
    <m/>
    <m/>
    <m/>
    <m/>
    <m/>
    <m/>
    <m/>
    <m/>
    <m/>
    <m/>
    <m/>
    <m/>
    <m/>
    <m/>
    <m/>
    <m/>
    <m/>
    <m/>
    <m/>
    <m/>
    <m/>
    <m/>
    <m/>
    <m/>
    <m/>
    <m/>
    <m/>
    <m/>
    <m/>
    <m/>
    <m/>
    <m/>
    <m/>
    <m/>
    <m/>
    <m/>
    <m/>
    <m/>
    <m/>
    <m/>
    <m/>
    <m/>
    <m/>
    <m/>
    <m/>
    <m/>
    <m/>
    <m/>
    <m/>
    <m/>
    <m/>
    <n v="1"/>
    <n v="1"/>
    <s v="ZBHT0009"/>
    <s v="A293G6rxJb"/>
    <s v="Allocated"/>
    <m/>
    <m/>
    <m/>
    <m/>
    <m/>
    <m/>
    <m/>
    <m/>
    <n v="2756"/>
    <n v="5488"/>
    <s v="Allocated"/>
  </r>
  <r>
    <n v="458457415"/>
    <s v="MANJIT RAMBACHCHAN SAHANI"/>
    <m/>
    <m/>
    <m/>
    <m/>
    <m/>
    <m/>
    <n v="2403"/>
    <n v="2403"/>
    <n v="2532"/>
    <n v="4806"/>
    <x v="2"/>
    <x v="0"/>
    <s v="UNPAID"/>
    <s v="SACHIN INGALE"/>
    <n v="2359.13"/>
    <n v="129"/>
    <n v="0"/>
    <n v="450"/>
    <s v="-"/>
    <n v="1.5616010036059811E-2"/>
    <n v="6.6893943257355067E-4"/>
    <s v="FLOW"/>
    <s v="-"/>
    <s v="-"/>
    <s v="-"/>
    <m/>
    <m/>
    <m/>
    <m/>
    <s v="-"/>
    <m/>
    <s v="MAVAL"/>
    <m/>
    <m/>
    <m/>
    <n v="2982"/>
    <n v="2359.13"/>
    <n v="88"/>
    <s v="-"/>
    <s v="FLOW"/>
    <m/>
    <m/>
    <m/>
    <m/>
    <s v="REGULAR"/>
    <s v="MH14KC7671"/>
    <s v="TVS XL 100 COM ITS"/>
    <d v="2023-06-08T00:00:00"/>
    <n v="36"/>
    <s v="02.08.26"/>
    <s v="-"/>
    <m/>
    <m/>
    <m/>
    <m/>
    <m/>
    <m/>
    <m/>
    <m/>
    <m/>
    <m/>
    <m/>
    <m/>
    <m/>
    <m/>
    <m/>
    <m/>
    <m/>
    <m/>
    <m/>
    <m/>
    <m/>
    <m/>
    <m/>
    <m/>
    <m/>
    <m/>
    <m/>
    <m/>
    <m/>
    <m/>
    <m/>
    <m/>
    <m/>
    <m/>
    <m/>
    <m/>
    <m/>
    <m/>
    <m/>
    <m/>
    <m/>
    <m/>
    <m/>
    <m/>
    <m/>
    <m/>
    <m/>
    <m/>
    <m/>
    <m/>
    <m/>
    <m/>
    <m/>
    <m/>
    <m/>
    <m/>
    <m/>
    <m/>
    <m/>
    <m/>
    <m/>
    <m/>
    <m/>
    <m/>
    <m/>
    <m/>
    <m/>
    <m/>
    <m/>
    <m/>
    <m/>
    <m/>
    <m/>
    <m/>
    <m/>
    <m/>
    <m/>
    <m/>
    <m/>
    <m/>
    <m/>
    <m/>
    <m/>
    <m/>
    <m/>
    <m/>
    <m/>
    <m/>
    <m/>
    <m/>
    <m/>
    <m/>
    <m/>
    <m/>
    <n v="0"/>
    <s v=""/>
    <s v="ZBHT0013"/>
    <s v="k6ZoSLl_97"/>
    <s v="Allocated"/>
    <m/>
    <m/>
    <m/>
    <m/>
    <m/>
    <m/>
    <m/>
    <m/>
    <n v="2532"/>
    <n v="4806"/>
    <s v="Allocated"/>
  </r>
  <r>
    <n v="458761457"/>
    <s v="LIMBULE PANDURANG SITIBA"/>
    <m/>
    <m/>
    <m/>
    <m/>
    <m/>
    <m/>
    <n v="2336"/>
    <n v="2336"/>
    <n v="2378"/>
    <n v="4672"/>
    <x v="1"/>
    <x v="0"/>
    <s v="UNPAID"/>
    <s v="PARMESHWAR KOTULE"/>
    <n v="2299"/>
    <n v="42"/>
    <n v="0"/>
    <n v="450"/>
    <s v="-"/>
    <n v="1.1427406888255966E-2"/>
    <n v="2.0139573622590193E-4"/>
    <s v="FLOW"/>
    <s v="-"/>
    <s v="-"/>
    <s v="-"/>
    <m/>
    <m/>
    <m/>
    <m/>
    <s v="-"/>
    <m/>
    <s v="DEHU ROAD"/>
    <m/>
    <m/>
    <m/>
    <n v="2828"/>
    <n v="2299"/>
    <n v="27"/>
    <s v="-"/>
    <s v="FLOW"/>
    <m/>
    <m/>
    <m/>
    <m/>
    <s v="REGULAR"/>
    <s v="MH14KY2841"/>
    <s v="TVS JUPITER 125 DISC"/>
    <d v="2023-06-29T00:00:00"/>
    <n v="36"/>
    <s v="02.08.26"/>
    <s v="-"/>
    <m/>
    <m/>
    <m/>
    <m/>
    <m/>
    <m/>
    <m/>
    <m/>
    <m/>
    <m/>
    <n v="1"/>
    <m/>
    <m/>
    <m/>
    <m/>
    <m/>
    <m/>
    <m/>
    <m/>
    <m/>
    <m/>
    <m/>
    <m/>
    <m/>
    <m/>
    <m/>
    <m/>
    <m/>
    <m/>
    <m/>
    <m/>
    <m/>
    <m/>
    <m/>
    <m/>
    <m/>
    <m/>
    <m/>
    <m/>
    <m/>
    <m/>
    <m/>
    <m/>
    <m/>
    <m/>
    <m/>
    <m/>
    <m/>
    <m/>
    <m/>
    <m/>
    <m/>
    <m/>
    <m/>
    <m/>
    <m/>
    <m/>
    <m/>
    <m/>
    <m/>
    <m/>
    <m/>
    <m/>
    <m/>
    <m/>
    <m/>
    <m/>
    <m/>
    <m/>
    <m/>
    <m/>
    <m/>
    <m/>
    <m/>
    <m/>
    <m/>
    <m/>
    <m/>
    <m/>
    <m/>
    <m/>
    <m/>
    <m/>
    <m/>
    <m/>
    <m/>
    <m/>
    <m/>
    <m/>
    <m/>
    <m/>
    <m/>
    <m/>
    <m/>
    <n v="1"/>
    <n v="1"/>
    <s v="DUWT0027"/>
    <s v="GPy58eYptb"/>
    <s v="Allocated"/>
    <m/>
    <m/>
    <m/>
    <m/>
    <m/>
    <m/>
    <m/>
    <m/>
    <n v="2378"/>
    <n v="4672"/>
    <s v="Allocated"/>
  </r>
  <r>
    <n v="458564500"/>
    <s v="SACHIN NAKUL RATHOD"/>
    <s v="ONLINE"/>
    <s v="04.08.26"/>
    <n v="2313"/>
    <m/>
    <m/>
    <m/>
    <n v="3209"/>
    <n v="2109.52"/>
    <n v="2305.52"/>
    <n v="3005.5200000000004"/>
    <x v="0"/>
    <x v="1"/>
    <s v="PAID"/>
    <s v="TANAJI SURVASE"/>
    <n v="2109.52"/>
    <n v="196"/>
    <n v="0"/>
    <n v="6750"/>
    <s v="-"/>
    <n v="1.6469820540384563E-2"/>
    <n v="5.6562792123807625E-4"/>
    <s v="STABLE"/>
    <s v="PAID"/>
    <s v="-"/>
    <s v="-"/>
    <m/>
    <m/>
    <m/>
    <m/>
    <s v="-"/>
    <m/>
    <s v="HINJEWADI"/>
    <m/>
    <m/>
    <m/>
    <n v="9055.52"/>
    <n v="2109.52"/>
    <n v="57"/>
    <s v="-"/>
    <s v="FLOW"/>
    <m/>
    <m/>
    <m/>
    <m/>
    <s v="NPA"/>
    <s v="MH37AF4232"/>
    <s v="SPLENDOR PLUS DRS CAST FI BLACK"/>
    <d v="2023-06-15T00:00:00"/>
    <n v="36"/>
    <s v="02.08.26"/>
    <s v="-"/>
    <m/>
    <m/>
    <m/>
    <m/>
    <m/>
    <m/>
    <m/>
    <m/>
    <m/>
    <m/>
    <n v="1"/>
    <m/>
    <m/>
    <m/>
    <m/>
    <m/>
    <m/>
    <m/>
    <m/>
    <m/>
    <m/>
    <m/>
    <m/>
    <m/>
    <m/>
    <m/>
    <m/>
    <m/>
    <m/>
    <m/>
    <m/>
    <m/>
    <m/>
    <m/>
    <m/>
    <m/>
    <m/>
    <m/>
    <m/>
    <m/>
    <m/>
    <m/>
    <m/>
    <m/>
    <m/>
    <m/>
    <m/>
    <m/>
    <m/>
    <m/>
    <m/>
    <m/>
    <m/>
    <m/>
    <m/>
    <m/>
    <m/>
    <m/>
    <m/>
    <m/>
    <m/>
    <m/>
    <m/>
    <m/>
    <m/>
    <m/>
    <m/>
    <m/>
    <m/>
    <m/>
    <m/>
    <m/>
    <m/>
    <m/>
    <m/>
    <m/>
    <m/>
    <m/>
    <m/>
    <m/>
    <m/>
    <m/>
    <m/>
    <m/>
    <m/>
    <m/>
    <m/>
    <m/>
    <m/>
    <m/>
    <m/>
    <m/>
    <m/>
    <m/>
    <n v="1"/>
    <n v="1"/>
    <s v="DUWT0030"/>
    <s v="GPSD2lrBOz"/>
    <s v="Allocated"/>
    <m/>
    <m/>
    <m/>
    <m/>
    <m/>
    <m/>
    <m/>
    <m/>
    <n v="2305.52"/>
    <n v="5318.52"/>
    <s v="Allocated"/>
  </r>
  <r>
    <n v="465971197"/>
    <s v="HUSEN YAKUB SHAIKH"/>
    <m/>
    <m/>
    <m/>
    <m/>
    <m/>
    <m/>
    <n v="1886"/>
    <n v="1886"/>
    <n v="1960"/>
    <n v="3772"/>
    <x v="2"/>
    <x v="0"/>
    <s v="UNPAID"/>
    <s v="TANAJI SURVASE"/>
    <n v="1851"/>
    <n v="74"/>
    <n v="0"/>
    <n v="450"/>
    <s v="-"/>
    <n v="8.3574065924360997E-3"/>
    <n v="5.2485742188588256E-4"/>
    <s v="FLOW"/>
    <s v="-"/>
    <s v="-"/>
    <s v="-"/>
    <m/>
    <m/>
    <m/>
    <m/>
    <s v="-"/>
    <m/>
    <s v="WAKAD"/>
    <m/>
    <m/>
    <m/>
    <n v="2410"/>
    <n v="1851"/>
    <n v="87"/>
    <s v="-"/>
    <s v="FLOW"/>
    <m/>
    <m/>
    <m/>
    <m/>
    <s v="REGULAR"/>
    <s v="MH14LT5162"/>
    <s v="HONDA ACTIVA 6G DLX BS VI"/>
    <d v="2025-04-22T00:00:00"/>
    <n v="12"/>
    <s v="02.08.26"/>
    <s v="-"/>
    <m/>
    <m/>
    <m/>
    <m/>
    <m/>
    <m/>
    <m/>
    <n v="1"/>
    <m/>
    <m/>
    <m/>
    <m/>
    <m/>
    <m/>
    <m/>
    <m/>
    <m/>
    <m/>
    <m/>
    <m/>
    <m/>
    <m/>
    <m/>
    <m/>
    <m/>
    <m/>
    <m/>
    <m/>
    <m/>
    <m/>
    <m/>
    <m/>
    <m/>
    <m/>
    <m/>
    <m/>
    <m/>
    <m/>
    <m/>
    <m/>
    <m/>
    <m/>
    <m/>
    <m/>
    <m/>
    <m/>
    <m/>
    <m/>
    <m/>
    <m/>
    <m/>
    <m/>
    <m/>
    <m/>
    <m/>
    <m/>
    <m/>
    <m/>
    <m/>
    <m/>
    <m/>
    <m/>
    <m/>
    <m/>
    <m/>
    <m/>
    <m/>
    <m/>
    <m/>
    <m/>
    <m/>
    <m/>
    <m/>
    <m/>
    <m/>
    <m/>
    <m/>
    <m/>
    <m/>
    <m/>
    <m/>
    <m/>
    <m/>
    <m/>
    <m/>
    <m/>
    <m/>
    <m/>
    <m/>
    <m/>
    <m/>
    <m/>
    <m/>
    <m/>
    <n v="1"/>
    <n v="1"/>
    <s v="DUWT0030"/>
    <s v="G2J_l3Kefb"/>
    <s v="Allocated"/>
    <m/>
    <m/>
    <m/>
    <m/>
    <m/>
    <m/>
    <m/>
    <m/>
    <n v="1960"/>
    <n v="3772"/>
    <s v="Allocated"/>
  </r>
  <r>
    <n v="458035947"/>
    <s v="BAPU KISAN BHUJBAL"/>
    <m/>
    <m/>
    <m/>
    <m/>
    <m/>
    <m/>
    <n v="3169"/>
    <n v="1847"/>
    <n v="2007"/>
    <n v="5016"/>
    <x v="2"/>
    <x v="0"/>
    <s v="UNPAID"/>
    <s v="AMOL DHUMAL"/>
    <n v="1847"/>
    <n v="160"/>
    <n v="0"/>
    <n v="6300"/>
    <s v="-"/>
    <n v="3.7949708150923377E-3"/>
    <n v="5.23723208116275E-4"/>
    <s v="FLOW"/>
    <s v="-"/>
    <s v="-"/>
    <s v="-"/>
    <m/>
    <m/>
    <m/>
    <m/>
    <s v="-"/>
    <m/>
    <s v="SHIRUR"/>
    <m/>
    <m/>
    <m/>
    <n v="8307"/>
    <n v="1847"/>
    <n v="88"/>
    <s v="-"/>
    <s v="FLOW"/>
    <m/>
    <m/>
    <m/>
    <m/>
    <s v="NPA"/>
    <m/>
    <s v="HF DELUXE DRUM SELF CAST ALL BLACK"/>
    <d v="2023-05-09T00:00:00"/>
    <n v="36"/>
    <s v="02.08.26"/>
    <s v="-"/>
    <m/>
    <m/>
    <m/>
    <m/>
    <m/>
    <m/>
    <m/>
    <m/>
    <m/>
    <m/>
    <m/>
    <m/>
    <m/>
    <m/>
    <m/>
    <m/>
    <m/>
    <m/>
    <m/>
    <m/>
    <m/>
    <m/>
    <m/>
    <m/>
    <m/>
    <m/>
    <m/>
    <m/>
    <m/>
    <m/>
    <m/>
    <m/>
    <m/>
    <m/>
    <m/>
    <m/>
    <m/>
    <m/>
    <m/>
    <m/>
    <m/>
    <m/>
    <m/>
    <m/>
    <m/>
    <m/>
    <m/>
    <m/>
    <m/>
    <m/>
    <m/>
    <m/>
    <m/>
    <m/>
    <m/>
    <m/>
    <m/>
    <m/>
    <m/>
    <m/>
    <m/>
    <m/>
    <m/>
    <m/>
    <m/>
    <m/>
    <m/>
    <m/>
    <m/>
    <m/>
    <m/>
    <m/>
    <m/>
    <m/>
    <m/>
    <m/>
    <m/>
    <m/>
    <m/>
    <m/>
    <m/>
    <m/>
    <m/>
    <m/>
    <m/>
    <m/>
    <m/>
    <m/>
    <m/>
    <m/>
    <m/>
    <m/>
    <m/>
    <m/>
    <n v="0"/>
    <s v=""/>
    <s v="ZBHT0024"/>
    <s v="GoAGkH7z_Ng7"/>
    <s v="Allocated"/>
    <m/>
    <m/>
    <m/>
    <m/>
    <m/>
    <m/>
    <m/>
    <m/>
    <n v="2007"/>
    <n v="5016"/>
    <s v="Allocated"/>
  </r>
  <r>
    <n v="461971285"/>
    <s v="PRAFUL BALU SONAWANE"/>
    <m/>
    <m/>
    <m/>
    <m/>
    <m/>
    <m/>
    <n v="5424"/>
    <n v="1808"/>
    <n v="1976"/>
    <n v="7232"/>
    <x v="5"/>
    <x v="0"/>
    <s v="UNPAID"/>
    <s v="SANDEEP KHAIRNAR"/>
    <n v="1808"/>
    <n v="168"/>
    <n v="0"/>
    <n v="2700"/>
    <s v="-"/>
    <n v="3.6278995103940927E-2"/>
    <n v="8.2855774964338443E-4"/>
    <s v="FLOW"/>
    <s v="-"/>
    <s v="-"/>
    <s v="-"/>
    <m/>
    <m/>
    <m/>
    <m/>
    <s v="-"/>
    <m/>
    <s v="KESNAND"/>
    <m/>
    <m/>
    <m/>
    <n v="4676"/>
    <n v="1808"/>
    <n v="177"/>
    <s v="-"/>
    <s v="FLOW"/>
    <m/>
    <m/>
    <m/>
    <m/>
    <s v="NPA"/>
    <s v="MH12WM1787"/>
    <s v="BAJAJ PULSAR NS 125"/>
    <d v="2024-02-20T00:00:00"/>
    <n v="24"/>
    <s v="02.08.26"/>
    <s v="-"/>
    <m/>
    <m/>
    <m/>
    <m/>
    <m/>
    <m/>
    <m/>
    <m/>
    <m/>
    <m/>
    <n v="1"/>
    <m/>
    <m/>
    <m/>
    <m/>
    <m/>
    <m/>
    <m/>
    <m/>
    <m/>
    <m/>
    <m/>
    <m/>
    <m/>
    <m/>
    <m/>
    <m/>
    <m/>
    <m/>
    <m/>
    <m/>
    <m/>
    <m/>
    <m/>
    <m/>
    <m/>
    <m/>
    <m/>
    <m/>
    <m/>
    <m/>
    <m/>
    <m/>
    <m/>
    <m/>
    <m/>
    <m/>
    <m/>
    <m/>
    <m/>
    <m/>
    <m/>
    <m/>
    <m/>
    <m/>
    <m/>
    <m/>
    <m/>
    <m/>
    <m/>
    <m/>
    <m/>
    <m/>
    <m/>
    <m/>
    <m/>
    <m/>
    <m/>
    <m/>
    <m/>
    <m/>
    <m/>
    <m/>
    <m/>
    <m/>
    <m/>
    <m/>
    <m/>
    <m/>
    <m/>
    <m/>
    <m/>
    <m/>
    <m/>
    <m/>
    <m/>
    <m/>
    <m/>
    <m/>
    <m/>
    <m/>
    <m/>
    <m/>
    <m/>
    <n v="1"/>
    <n v="1"/>
    <s v="DUWT0021"/>
    <s v="kowtvNkau7"/>
    <s v="Allocated"/>
    <m/>
    <m/>
    <m/>
    <m/>
    <m/>
    <m/>
    <m/>
    <m/>
    <n v="1976"/>
    <n v="7232"/>
    <s v="Allocated"/>
  </r>
  <r>
    <n v="462905638"/>
    <s v="PRAMOD SHASHIKANT DOKE"/>
    <m/>
    <m/>
    <m/>
    <m/>
    <m/>
    <m/>
    <n v="1420"/>
    <n v="1767"/>
    <n v="-2331"/>
    <n v="3187"/>
    <x v="3"/>
    <x v="0"/>
    <s v="UNPAID"/>
    <s v="HARIDAS DIVATE"/>
    <n v="1738"/>
    <n v="162"/>
    <n v="0"/>
    <n v="5234"/>
    <s v="-"/>
    <n v="1.6908424053157439E-2"/>
    <n v="6.6575373621437272E-4"/>
    <s v="FLOW"/>
    <s v="-"/>
    <s v="-"/>
    <s v="-"/>
    <m/>
    <m/>
    <m/>
    <m/>
    <s v="-"/>
    <m/>
    <s v="OTUR"/>
    <m/>
    <m/>
    <m/>
    <n v="7163"/>
    <n v="1738"/>
    <n v="117"/>
    <s v="-"/>
    <s v="FLOW"/>
    <m/>
    <m/>
    <m/>
    <m/>
    <s v="NPA"/>
    <s v="MH14KH7216"/>
    <s v="HONDA ACTIVA 6G DLX BS VI"/>
    <d v="2024-05-15T00:00:00"/>
    <n v="24"/>
    <s v="02.08.26"/>
    <s v="-"/>
    <m/>
    <m/>
    <m/>
    <m/>
    <m/>
    <m/>
    <m/>
    <m/>
    <m/>
    <m/>
    <n v="1"/>
    <m/>
    <m/>
    <m/>
    <m/>
    <m/>
    <m/>
    <m/>
    <m/>
    <m/>
    <m/>
    <m/>
    <m/>
    <m/>
    <m/>
    <m/>
    <m/>
    <m/>
    <m/>
    <m/>
    <m/>
    <m/>
    <m/>
    <m/>
    <m/>
    <m/>
    <m/>
    <m/>
    <m/>
    <m/>
    <m/>
    <m/>
    <m/>
    <m/>
    <m/>
    <m/>
    <m/>
    <m/>
    <m/>
    <m/>
    <m/>
    <m/>
    <m/>
    <m/>
    <m/>
    <m/>
    <m/>
    <m/>
    <m/>
    <m/>
    <m/>
    <m/>
    <m/>
    <m/>
    <m/>
    <m/>
    <m/>
    <m/>
    <m/>
    <m/>
    <m/>
    <m/>
    <m/>
    <m/>
    <m/>
    <m/>
    <m/>
    <m/>
    <m/>
    <m/>
    <m/>
    <m/>
    <m/>
    <m/>
    <m/>
    <m/>
    <m/>
    <m/>
    <m/>
    <m/>
    <m/>
    <m/>
    <m/>
    <m/>
    <n v="1"/>
    <n v="1"/>
    <s v="ZBHT0021"/>
    <s v="k2lNLBj_NM7"/>
    <s v="Allocated"/>
    <m/>
    <m/>
    <m/>
    <m/>
    <m/>
    <m/>
    <m/>
    <m/>
    <n v="-2331"/>
    <n v="3187"/>
    <s v="Allocated"/>
  </r>
  <r>
    <n v="460443378"/>
    <s v="SHITAL NAVNATH PAWAR"/>
    <m/>
    <m/>
    <m/>
    <m/>
    <m/>
    <m/>
    <n v="3174"/>
    <n v="1654"/>
    <n v="1931"/>
    <n v="4828"/>
    <x v="2"/>
    <x v="0"/>
    <s v="UNPAID"/>
    <s v="AMOL DHUMAL"/>
    <n v="1654"/>
    <n v="277"/>
    <n v="0"/>
    <n v="1350"/>
    <s v="-"/>
    <n v="3.3984199935910811E-3"/>
    <n v="4.6899739373271193E-4"/>
    <s v="FLOW"/>
    <s v="-"/>
    <s v="-"/>
    <s v="-"/>
    <m/>
    <m/>
    <m/>
    <m/>
    <s v="-"/>
    <m/>
    <s v="SHIRUR"/>
    <m/>
    <m/>
    <m/>
    <n v="3281"/>
    <n v="1654"/>
    <n v="88"/>
    <s v="-"/>
    <s v="FLOW"/>
    <m/>
    <m/>
    <m/>
    <m/>
    <s v="NPA"/>
    <m/>
    <s v="TVS SPORT ES"/>
    <d v="2023-11-02T00:00:00"/>
    <n v="30"/>
    <s v="02.08.26"/>
    <s v="-"/>
    <m/>
    <m/>
    <m/>
    <m/>
    <m/>
    <m/>
    <m/>
    <m/>
    <m/>
    <m/>
    <m/>
    <m/>
    <m/>
    <m/>
    <m/>
    <m/>
    <m/>
    <m/>
    <m/>
    <m/>
    <m/>
    <m/>
    <m/>
    <m/>
    <m/>
    <m/>
    <m/>
    <m/>
    <m/>
    <m/>
    <m/>
    <m/>
    <m/>
    <m/>
    <m/>
    <m/>
    <m/>
    <m/>
    <m/>
    <m/>
    <m/>
    <m/>
    <m/>
    <m/>
    <m/>
    <m/>
    <m/>
    <m/>
    <m/>
    <m/>
    <m/>
    <m/>
    <m/>
    <m/>
    <m/>
    <m/>
    <m/>
    <m/>
    <m/>
    <m/>
    <m/>
    <m/>
    <m/>
    <m/>
    <m/>
    <m/>
    <m/>
    <m/>
    <m/>
    <m/>
    <m/>
    <m/>
    <m/>
    <m/>
    <m/>
    <m/>
    <m/>
    <m/>
    <m/>
    <m/>
    <m/>
    <m/>
    <m/>
    <m/>
    <m/>
    <m/>
    <m/>
    <m/>
    <m/>
    <m/>
    <m/>
    <m/>
    <m/>
    <m/>
    <n v="0"/>
    <s v=""/>
    <s v="ZBHT0024"/>
    <s v="GoiXCPAx9c"/>
    <s v="Allocated"/>
    <m/>
    <m/>
    <m/>
    <m/>
    <m/>
    <m/>
    <m/>
    <m/>
    <n v="1931"/>
    <n v="4828"/>
    <s v="Allocated"/>
  </r>
  <r>
    <n v="139863935"/>
    <s v="PRAVIN BALU AUTI"/>
    <s v="COLLECT"/>
    <s v="03.08.26"/>
    <n v="3500"/>
    <m/>
    <m/>
    <m/>
    <n v="3047"/>
    <n v="1456"/>
    <n v="2196"/>
    <n v="1003"/>
    <x v="4"/>
    <x v="1"/>
    <s v="PAID"/>
    <s v="HARIDAS DIVATE"/>
    <n v="1456"/>
    <n v="740"/>
    <n v="0"/>
    <n v="4508"/>
    <s v="-"/>
    <n v="0.33050272278857135"/>
    <n v="7.751921599407557E-4"/>
    <s v="STABLE"/>
    <s v="PAID"/>
    <s v="-"/>
    <s v="-"/>
    <m/>
    <m/>
    <m/>
    <m/>
    <s v="-"/>
    <m/>
    <s v="JUNNAR"/>
    <m/>
    <m/>
    <m/>
    <n v="6704"/>
    <n v="1456"/>
    <n v="149"/>
    <s v="-"/>
    <s v="FLOW"/>
    <m/>
    <m/>
    <m/>
    <m/>
    <s v="NPA"/>
    <s v="MH14KR8415"/>
    <s v="HF DELUXE DRS C I3S FI"/>
    <d v="2023-03-13T00:00:00"/>
    <n v="36"/>
    <s v="02.08.26"/>
    <s v="-"/>
    <m/>
    <m/>
    <m/>
    <m/>
    <m/>
    <m/>
    <m/>
    <n v="2"/>
    <m/>
    <m/>
    <m/>
    <m/>
    <m/>
    <m/>
    <m/>
    <m/>
    <m/>
    <m/>
    <m/>
    <m/>
    <m/>
    <m/>
    <m/>
    <m/>
    <m/>
    <m/>
    <m/>
    <m/>
    <m/>
    <m/>
    <m/>
    <m/>
    <m/>
    <m/>
    <m/>
    <m/>
    <m/>
    <m/>
    <m/>
    <m/>
    <m/>
    <m/>
    <m/>
    <m/>
    <m/>
    <m/>
    <m/>
    <m/>
    <m/>
    <m/>
    <m/>
    <m/>
    <m/>
    <m/>
    <m/>
    <m/>
    <m/>
    <m/>
    <m/>
    <m/>
    <m/>
    <m/>
    <m/>
    <m/>
    <m/>
    <m/>
    <m/>
    <m/>
    <m/>
    <m/>
    <m/>
    <m/>
    <m/>
    <m/>
    <m/>
    <m/>
    <m/>
    <m/>
    <m/>
    <m/>
    <m/>
    <m/>
    <m/>
    <m/>
    <m/>
    <m/>
    <m/>
    <m/>
    <m/>
    <m/>
    <m/>
    <m/>
    <m/>
    <m/>
    <n v="2"/>
    <n v="1"/>
    <s v="ZBHT0021"/>
    <s v="B6Mk7fNO93"/>
    <s v="Allocated"/>
    <m/>
    <m/>
    <m/>
    <m/>
    <m/>
    <m/>
    <m/>
    <m/>
    <n v="2196"/>
    <n v="4503"/>
    <s v="Allocated"/>
  </r>
  <r>
    <n v="465414331"/>
    <s v="YOGESH SAHEBRAO WALHEKAR"/>
    <m/>
    <m/>
    <m/>
    <m/>
    <m/>
    <m/>
    <n v="3009"/>
    <n v="604"/>
    <n v="700"/>
    <n v="3613"/>
    <x v="5"/>
    <x v="0"/>
    <s v="UNPAID"/>
    <s v="VIKRAM GAIKWAD"/>
    <n v="604"/>
    <n v="96"/>
    <n v="0"/>
    <n v="4050"/>
    <s v="-"/>
    <n v="5.3958609994045796E-3"/>
    <n v="2.7679694733661735E-4"/>
    <s v="FLOW"/>
    <s v="-"/>
    <s v="-"/>
    <s v="-"/>
    <m/>
    <m/>
    <m/>
    <m/>
    <s v="-"/>
    <m/>
    <s v="YERWADA"/>
    <m/>
    <m/>
    <m/>
    <n v="4750"/>
    <n v="604"/>
    <n v="176"/>
    <s v="-"/>
    <s v="FLOW"/>
    <m/>
    <m/>
    <m/>
    <m/>
    <s v="NPA"/>
    <s v="MH12WV0314"/>
    <s v="PIAGGIO VESPA SXL 125 CBS"/>
    <d v="2025-02-04T00:00:00"/>
    <n v="12"/>
    <s v="03.08.26"/>
    <s v="-"/>
    <m/>
    <m/>
    <m/>
    <m/>
    <m/>
    <m/>
    <m/>
    <m/>
    <m/>
    <m/>
    <m/>
    <m/>
    <m/>
    <m/>
    <m/>
    <m/>
    <m/>
    <m/>
    <m/>
    <m/>
    <m/>
    <m/>
    <m/>
    <m/>
    <m/>
    <m/>
    <m/>
    <m/>
    <m/>
    <m/>
    <m/>
    <m/>
    <m/>
    <m/>
    <m/>
    <m/>
    <m/>
    <m/>
    <m/>
    <m/>
    <m/>
    <m/>
    <m/>
    <m/>
    <m/>
    <m/>
    <m/>
    <m/>
    <m/>
    <m/>
    <m/>
    <m/>
    <m/>
    <m/>
    <m/>
    <m/>
    <m/>
    <m/>
    <m/>
    <m/>
    <m/>
    <m/>
    <m/>
    <m/>
    <m/>
    <m/>
    <m/>
    <m/>
    <m/>
    <m/>
    <m/>
    <m/>
    <m/>
    <m/>
    <m/>
    <m/>
    <m/>
    <m/>
    <m/>
    <m/>
    <m/>
    <m/>
    <m/>
    <m/>
    <m/>
    <m/>
    <m/>
    <m/>
    <m/>
    <m/>
    <m/>
    <m/>
    <m/>
    <m/>
    <n v="0"/>
    <s v=""/>
    <s v="ZBHT0012"/>
    <s v="G23A2kFC4OM7"/>
    <s v="Allocated"/>
    <m/>
    <m/>
    <m/>
    <m/>
    <m/>
    <m/>
    <m/>
    <m/>
    <n v="700"/>
    <n v="3613"/>
    <e v="#N/A"/>
  </r>
  <r>
    <n v="139918071"/>
    <s v="PRATHAMESH JAGANNATH SUPEKAR"/>
    <m/>
    <m/>
    <m/>
    <m/>
    <m/>
    <m/>
    <n v="5583"/>
    <n v="56"/>
    <n v="59"/>
    <n v="5639"/>
    <x v="3"/>
    <x v="0"/>
    <s v="UNPAID"/>
    <s v="PARMESHWAR KOTULE"/>
    <n v="56"/>
    <n v="3"/>
    <n v="0"/>
    <n v="5473"/>
    <s v="-"/>
    <n v="1"/>
    <n v="2.1451213594939514E-5"/>
    <s v="FLOW"/>
    <s v="-"/>
    <s v="-"/>
    <s v="-"/>
    <m/>
    <m/>
    <m/>
    <m/>
    <s v="-"/>
    <m/>
    <s v="TALEGAON DABADE"/>
    <m/>
    <m/>
    <m/>
    <n v="5532"/>
    <n v="56"/>
    <n v="117"/>
    <s v="-"/>
    <s v="FLOW"/>
    <m/>
    <m/>
    <m/>
    <m/>
    <s v="NPA"/>
    <s v="MH14KT3263"/>
    <s v="YAMAHA MT15"/>
    <d v="2023-03-28T00:00:00"/>
    <n v="36"/>
    <s v="02.08.26"/>
    <s v="-"/>
    <m/>
    <m/>
    <m/>
    <m/>
    <m/>
    <m/>
    <m/>
    <m/>
    <m/>
    <m/>
    <n v="1"/>
    <m/>
    <m/>
    <m/>
    <m/>
    <m/>
    <m/>
    <m/>
    <m/>
    <m/>
    <m/>
    <m/>
    <m/>
    <m/>
    <m/>
    <m/>
    <m/>
    <m/>
    <m/>
    <m/>
    <m/>
    <m/>
    <m/>
    <m/>
    <m/>
    <m/>
    <m/>
    <m/>
    <m/>
    <m/>
    <m/>
    <m/>
    <m/>
    <m/>
    <m/>
    <m/>
    <m/>
    <m/>
    <m/>
    <m/>
    <m/>
    <m/>
    <m/>
    <m/>
    <m/>
    <m/>
    <m/>
    <m/>
    <m/>
    <m/>
    <m/>
    <m/>
    <m/>
    <m/>
    <m/>
    <m/>
    <m/>
    <m/>
    <m/>
    <m/>
    <m/>
    <m/>
    <m/>
    <m/>
    <m/>
    <m/>
    <m/>
    <m/>
    <m/>
    <m/>
    <m/>
    <m/>
    <m/>
    <m/>
    <m/>
    <m/>
    <m/>
    <m/>
    <m/>
    <m/>
    <m/>
    <m/>
    <m/>
    <m/>
    <n v="1"/>
    <n v="1"/>
    <s v="DUWT0027"/>
    <s v="B6qgSr9bA1"/>
    <s v="Allocated"/>
    <m/>
    <m/>
    <m/>
    <m/>
    <m/>
    <m/>
    <m/>
    <m/>
    <n v="59"/>
    <n v="5639"/>
    <s v="Allocated"/>
  </r>
  <r>
    <n v="458253431"/>
    <s v="YUVRAJ SHIVAJI KADAM"/>
    <m/>
    <m/>
    <m/>
    <m/>
    <m/>
    <m/>
    <n v="2543"/>
    <n v="48"/>
    <n v="176"/>
    <n v="2591"/>
    <x v="0"/>
    <x v="0"/>
    <s v="UNPAID"/>
    <s v="ANWAR SHAIKH"/>
    <n v="48"/>
    <n v="128"/>
    <n v="0"/>
    <n v="1800"/>
    <s v="-"/>
    <n v="2.3117823842182323E-4"/>
    <n v="1.2870292872040871E-5"/>
    <s v="FLOW"/>
    <s v="-"/>
    <s v="-"/>
    <s v="-"/>
    <m/>
    <m/>
    <m/>
    <m/>
    <s v="-"/>
    <m/>
    <s v="CHARHOLI"/>
    <m/>
    <m/>
    <m/>
    <n v="1976"/>
    <n v="48"/>
    <n v="57"/>
    <s v="-"/>
    <s v="FLOW"/>
    <m/>
    <m/>
    <m/>
    <m/>
    <s v="REGULAR"/>
    <s v="MH14KV6925"/>
    <s v="BAJAJ CHETAK PREMIUM"/>
    <d v="2023-05-25T00:00:00"/>
    <n v="36"/>
    <s v="02.08.26"/>
    <s v="-"/>
    <m/>
    <m/>
    <m/>
    <m/>
    <m/>
    <m/>
    <m/>
    <m/>
    <m/>
    <m/>
    <n v="1"/>
    <m/>
    <m/>
    <m/>
    <m/>
    <m/>
    <m/>
    <m/>
    <m/>
    <m/>
    <m/>
    <m/>
    <m/>
    <m/>
    <m/>
    <m/>
    <m/>
    <m/>
    <m/>
    <m/>
    <m/>
    <m/>
    <m/>
    <m/>
    <m/>
    <m/>
    <m/>
    <m/>
    <m/>
    <m/>
    <m/>
    <m/>
    <m/>
    <m/>
    <m/>
    <m/>
    <m/>
    <m/>
    <m/>
    <m/>
    <m/>
    <m/>
    <m/>
    <m/>
    <m/>
    <m/>
    <m/>
    <m/>
    <m/>
    <m/>
    <m/>
    <m/>
    <m/>
    <m/>
    <m/>
    <m/>
    <m/>
    <m/>
    <m/>
    <m/>
    <m/>
    <m/>
    <m/>
    <m/>
    <m/>
    <m/>
    <m/>
    <m/>
    <m/>
    <m/>
    <m/>
    <m/>
    <m/>
    <m/>
    <m/>
    <m/>
    <m/>
    <m/>
    <m/>
    <m/>
    <m/>
    <m/>
    <m/>
    <m/>
    <n v="1"/>
    <n v="1"/>
    <s v="ZBHT0009"/>
    <s v="B2tGCsY_yS"/>
    <s v="Allocated"/>
    <m/>
    <m/>
    <m/>
    <m/>
    <m/>
    <m/>
    <m/>
    <m/>
    <n v="176"/>
    <n v="2591"/>
    <s v="Allocated"/>
  </r>
  <r>
    <n v="463889272"/>
    <s v="DINESH MANSING RATHOD"/>
    <m/>
    <m/>
    <m/>
    <m/>
    <m/>
    <m/>
    <n v="2396"/>
    <n v="27"/>
    <n v="45"/>
    <n v="2423"/>
    <x v="4"/>
    <x v="0"/>
    <s v="UNPAID"/>
    <s v="VIKRAM GAIKWAD"/>
    <n v="27"/>
    <n v="18"/>
    <n v="0"/>
    <n v="2250"/>
    <s v="-"/>
    <n v="1.9856153201253143E-4"/>
    <n v="1.4375129339560718E-5"/>
    <s v="FLOW"/>
    <s v="-"/>
    <s v="-"/>
    <s v="-"/>
    <m/>
    <m/>
    <m/>
    <m/>
    <s v="-"/>
    <m/>
    <s v="DHANORI"/>
    <m/>
    <m/>
    <m/>
    <n v="2295"/>
    <n v="27"/>
    <n v="148"/>
    <s v="-"/>
    <s v="FLOW"/>
    <m/>
    <m/>
    <m/>
    <m/>
    <s v="NPA"/>
    <s v="MH12VH2165"/>
    <s v="HUNTER 350 REBEL RED"/>
    <d v="2024-08-29T00:00:00"/>
    <n v="18"/>
    <s v="02.08.26"/>
    <s v="-"/>
    <m/>
    <m/>
    <m/>
    <m/>
    <m/>
    <m/>
    <m/>
    <m/>
    <m/>
    <m/>
    <m/>
    <m/>
    <m/>
    <n v="1"/>
    <m/>
    <m/>
    <m/>
    <m/>
    <m/>
    <m/>
    <m/>
    <m/>
    <m/>
    <m/>
    <m/>
    <m/>
    <m/>
    <m/>
    <m/>
    <m/>
    <m/>
    <m/>
    <m/>
    <m/>
    <m/>
    <m/>
    <m/>
    <m/>
    <m/>
    <m/>
    <m/>
    <m/>
    <m/>
    <m/>
    <m/>
    <m/>
    <m/>
    <m/>
    <m/>
    <m/>
    <m/>
    <m/>
    <m/>
    <m/>
    <m/>
    <m/>
    <m/>
    <m/>
    <m/>
    <m/>
    <m/>
    <m/>
    <m/>
    <m/>
    <m/>
    <m/>
    <m/>
    <m/>
    <m/>
    <m/>
    <m/>
    <m/>
    <m/>
    <m/>
    <m/>
    <m/>
    <m/>
    <m/>
    <m/>
    <m/>
    <m/>
    <m/>
    <m/>
    <m/>
    <m/>
    <m/>
    <m/>
    <m/>
    <m/>
    <m/>
    <m/>
    <m/>
    <m/>
    <m/>
    <n v="1"/>
    <n v="1"/>
    <s v="ZBHT0012"/>
    <s v="k6SBug0FX5Xz"/>
    <s v="Allocated"/>
    <m/>
    <m/>
    <m/>
    <m/>
    <m/>
    <m/>
    <m/>
    <m/>
    <n v="45"/>
    <n v="2423"/>
    <s v="Allocated"/>
  </r>
  <r>
    <n v="457769120"/>
    <s v="SARIKA DATTATRAY TIKHOLE"/>
    <m/>
    <m/>
    <m/>
    <m/>
    <m/>
    <m/>
    <n v="3679"/>
    <n v="25"/>
    <n v="32"/>
    <n v="3704"/>
    <x v="3"/>
    <x v="0"/>
    <s v="UNPAID"/>
    <s v="SWAPNIL JADHAV"/>
    <n v="25"/>
    <n v="7"/>
    <n v="0"/>
    <n v="5850"/>
    <s v="-"/>
    <n v="1.0193887744908153E-4"/>
    <n v="9.5764346405979974E-6"/>
    <s v="FLOW"/>
    <s v="-"/>
    <s v="-"/>
    <s v="-"/>
    <m/>
    <m/>
    <m/>
    <m/>
    <s v="-"/>
    <m/>
    <s v="KATRAJ"/>
    <m/>
    <m/>
    <m/>
    <n v="5882"/>
    <n v="25"/>
    <n v="118"/>
    <s v="-"/>
    <s v="FLOW"/>
    <m/>
    <m/>
    <m/>
    <m/>
    <s v="NPA"/>
    <s v="MH12VK6318"/>
    <s v="SUZUKI BURGMAN STREET BT BSVI"/>
    <d v="2023-04-20T00:00:00"/>
    <n v="36"/>
    <s v="02.08.26"/>
    <s v="-"/>
    <m/>
    <m/>
    <m/>
    <m/>
    <m/>
    <m/>
    <m/>
    <m/>
    <m/>
    <m/>
    <m/>
    <m/>
    <m/>
    <m/>
    <m/>
    <m/>
    <m/>
    <m/>
    <m/>
    <m/>
    <m/>
    <m/>
    <m/>
    <m/>
    <m/>
    <m/>
    <m/>
    <m/>
    <m/>
    <m/>
    <m/>
    <m/>
    <m/>
    <m/>
    <m/>
    <m/>
    <m/>
    <m/>
    <m/>
    <m/>
    <m/>
    <m/>
    <m/>
    <m/>
    <m/>
    <m/>
    <m/>
    <m/>
    <m/>
    <m/>
    <m/>
    <m/>
    <m/>
    <m/>
    <m/>
    <m/>
    <m/>
    <m/>
    <m/>
    <m/>
    <m/>
    <m/>
    <m/>
    <m/>
    <m/>
    <m/>
    <m/>
    <m/>
    <m/>
    <m/>
    <m/>
    <m/>
    <m/>
    <m/>
    <m/>
    <m/>
    <m/>
    <m/>
    <m/>
    <m/>
    <m/>
    <m/>
    <m/>
    <m/>
    <m/>
    <m/>
    <m/>
    <m/>
    <m/>
    <m/>
    <m/>
    <m/>
    <m/>
    <m/>
    <n v="0"/>
    <s v=""/>
    <s v="DUWT0031"/>
    <s v="AoTK4kSSGb"/>
    <s v="Allocated"/>
    <m/>
    <m/>
    <m/>
    <m/>
    <m/>
    <m/>
    <m/>
    <m/>
    <n v="32"/>
    <n v="3704"/>
    <s v="Allocated"/>
  </r>
  <r>
    <n v="464470735"/>
    <s v="SUNITA ANIL KHANDAGALE"/>
    <m/>
    <m/>
    <m/>
    <m/>
    <m/>
    <m/>
    <n v="9458"/>
    <n v="13"/>
    <n v="27"/>
    <n v="9471"/>
    <x v="2"/>
    <x v="0"/>
    <s v="UNPAID"/>
    <s v="NITIN KADAM"/>
    <n v="13"/>
    <n v="14"/>
    <n v="0"/>
    <n v="900"/>
    <s v="-"/>
    <n v="3.0419441036687061E-5"/>
    <n v="3.6861947512244587E-6"/>
    <s v="FLOW"/>
    <s v="-"/>
    <s v="-"/>
    <s v="-"/>
    <m/>
    <m/>
    <m/>
    <m/>
    <s v="-"/>
    <m/>
    <s v="REUPEENAGAR"/>
    <m/>
    <m/>
    <m/>
    <n v="927"/>
    <n v="13"/>
    <n v="88"/>
    <s v="-"/>
    <s v="FLOW"/>
    <m/>
    <m/>
    <m/>
    <m/>
    <s v="REGULAR"/>
    <s v="MH14MB0573"/>
    <s v="PIAGGIO VESPA SXL 149 ABS"/>
    <d v="2024-10-28T00:00:00"/>
    <n v="18"/>
    <s v="02.08.26"/>
    <s v="-"/>
    <m/>
    <n v="1"/>
    <m/>
    <m/>
    <m/>
    <m/>
    <m/>
    <m/>
    <m/>
    <m/>
    <m/>
    <m/>
    <m/>
    <m/>
    <m/>
    <m/>
    <m/>
    <m/>
    <m/>
    <m/>
    <m/>
    <m/>
    <m/>
    <m/>
    <m/>
    <m/>
    <m/>
    <m/>
    <m/>
    <m/>
    <m/>
    <m/>
    <m/>
    <m/>
    <m/>
    <m/>
    <m/>
    <m/>
    <m/>
    <m/>
    <m/>
    <m/>
    <m/>
    <m/>
    <m/>
    <m/>
    <m/>
    <m/>
    <m/>
    <m/>
    <m/>
    <m/>
    <m/>
    <m/>
    <m/>
    <m/>
    <m/>
    <m/>
    <m/>
    <m/>
    <m/>
    <m/>
    <m/>
    <m/>
    <m/>
    <m/>
    <m/>
    <m/>
    <m/>
    <m/>
    <m/>
    <m/>
    <m/>
    <m/>
    <m/>
    <m/>
    <m/>
    <m/>
    <m/>
    <m/>
    <m/>
    <m/>
    <m/>
    <m/>
    <m/>
    <m/>
    <m/>
    <m/>
    <m/>
    <m/>
    <m/>
    <m/>
    <m/>
    <m/>
    <n v="1"/>
    <n v="1"/>
    <s v="ZBHT0011"/>
    <s v="G6GMNdwnXQS"/>
    <s v="Allocated"/>
    <m/>
    <m/>
    <m/>
    <m/>
    <m/>
    <m/>
    <m/>
    <m/>
    <n v="27"/>
    <n v="9471"/>
    <s v="Allocated"/>
  </r>
  <r>
    <n v="462081623"/>
    <s v="SONALI PARMESHWAR SONAWANE"/>
    <m/>
    <m/>
    <m/>
    <m/>
    <m/>
    <m/>
    <n v="4663"/>
    <n v="11"/>
    <n v="12"/>
    <n v="4674"/>
    <x v="4"/>
    <x v="0"/>
    <s v="UNPAID"/>
    <s v="SANDEEP KHAIRNAR"/>
    <n v="11"/>
    <n v="1"/>
    <n v="0"/>
    <n v="900"/>
    <s v="-"/>
    <n v="6.9287672337337743E-5"/>
    <n v="5.8565341753765889E-6"/>
    <s v="FLOW"/>
    <s v="-"/>
    <s v="-"/>
    <s v="-"/>
    <m/>
    <m/>
    <m/>
    <m/>
    <s v="-"/>
    <m/>
    <s v="WAGHOLI"/>
    <m/>
    <m/>
    <m/>
    <n v="912"/>
    <n v="11"/>
    <n v="149"/>
    <s v="-"/>
    <s v="FLOW"/>
    <m/>
    <m/>
    <m/>
    <m/>
    <s v="NPA"/>
    <s v="MH12WM7658"/>
    <s v="HONDA ACTIVA 6G DLX BS VI"/>
    <d v="2024-02-29T00:00:00"/>
    <n v="24"/>
    <s v="03.08.26"/>
    <s v="-"/>
    <m/>
    <m/>
    <m/>
    <m/>
    <m/>
    <m/>
    <m/>
    <m/>
    <m/>
    <m/>
    <m/>
    <m/>
    <m/>
    <m/>
    <m/>
    <m/>
    <m/>
    <m/>
    <m/>
    <m/>
    <m/>
    <m/>
    <m/>
    <m/>
    <m/>
    <m/>
    <m/>
    <m/>
    <m/>
    <m/>
    <m/>
    <m/>
    <m/>
    <m/>
    <m/>
    <m/>
    <m/>
    <m/>
    <m/>
    <m/>
    <m/>
    <m/>
    <m/>
    <m/>
    <m/>
    <m/>
    <m/>
    <m/>
    <m/>
    <m/>
    <m/>
    <m/>
    <m/>
    <m/>
    <m/>
    <m/>
    <m/>
    <m/>
    <m/>
    <m/>
    <m/>
    <m/>
    <m/>
    <m/>
    <m/>
    <m/>
    <m/>
    <m/>
    <m/>
    <m/>
    <m/>
    <m/>
    <m/>
    <m/>
    <m/>
    <m/>
    <m/>
    <m/>
    <m/>
    <m/>
    <m/>
    <m/>
    <m/>
    <m/>
    <m/>
    <m/>
    <m/>
    <m/>
    <m/>
    <m/>
    <m/>
    <m/>
    <m/>
    <m/>
    <n v="0"/>
    <s v=""/>
    <s v="DUWT0021"/>
    <s v="A6uamzELzz"/>
    <s v="Allocated"/>
    <m/>
    <m/>
    <m/>
    <m/>
    <m/>
    <m/>
    <m/>
    <m/>
    <n v="12"/>
    <n v="4674"/>
    <e v="#N/A"/>
  </r>
  <r>
    <n v="463098437"/>
    <s v="AMAN HARUN TAKI"/>
    <s v="ONLINE"/>
    <s v="05.08.26"/>
    <n v="458"/>
    <m/>
    <m/>
    <s v="CBC COLL"/>
    <n v="5279"/>
    <n v="8"/>
    <n v="8"/>
    <n v="4829"/>
    <x v="0"/>
    <x v="2"/>
    <s v="PAID"/>
    <s v="HARIDAS DIVATE"/>
    <n v="8"/>
    <n v="0"/>
    <n v="450"/>
    <n v="450"/>
    <s v="-"/>
    <n v="1.6191528292853905E-5"/>
    <n v="2.1450488120068117E-6"/>
    <s v="RB"/>
    <s v="PAID"/>
    <s v="-"/>
    <s v="-"/>
    <m/>
    <m/>
    <m/>
    <m/>
    <s v="-"/>
    <m/>
    <s v="JUNNAR"/>
    <m/>
    <m/>
    <m/>
    <n v="458"/>
    <n v="8"/>
    <n v="57"/>
    <s v="-"/>
    <s v="FLOW"/>
    <m/>
    <m/>
    <m/>
    <m/>
    <s v="REGULAR"/>
    <s v="MH14LQ4350"/>
    <s v="SUZUKI BURGMAN STREET BT BSVI"/>
    <d v="2024-06-03T00:00:00"/>
    <n v="24"/>
    <s v="02.08.26"/>
    <s v="-"/>
    <m/>
    <m/>
    <m/>
    <m/>
    <m/>
    <m/>
    <m/>
    <m/>
    <m/>
    <m/>
    <m/>
    <m/>
    <m/>
    <m/>
    <m/>
    <m/>
    <m/>
    <m/>
    <m/>
    <m/>
    <m/>
    <m/>
    <m/>
    <m/>
    <m/>
    <m/>
    <m/>
    <m/>
    <m/>
    <m/>
    <m/>
    <m/>
    <m/>
    <m/>
    <m/>
    <m/>
    <m/>
    <m/>
    <m/>
    <m/>
    <m/>
    <m/>
    <m/>
    <m/>
    <m/>
    <m/>
    <m/>
    <m/>
    <m/>
    <m/>
    <m/>
    <m/>
    <m/>
    <m/>
    <m/>
    <m/>
    <m/>
    <m/>
    <m/>
    <m/>
    <m/>
    <m/>
    <m/>
    <m/>
    <m/>
    <m/>
    <m/>
    <m/>
    <m/>
    <m/>
    <m/>
    <m/>
    <m/>
    <m/>
    <m/>
    <m/>
    <m/>
    <m/>
    <m/>
    <m/>
    <m/>
    <m/>
    <m/>
    <m/>
    <m/>
    <m/>
    <m/>
    <m/>
    <m/>
    <m/>
    <m/>
    <m/>
    <m/>
    <m/>
    <n v="0"/>
    <s v=""/>
    <s v="ZBHT0021"/>
    <s v="A6RhsDvyYb"/>
    <s v="Allocated"/>
    <m/>
    <m/>
    <m/>
    <m/>
    <m/>
    <m/>
    <m/>
    <m/>
    <n v="8"/>
    <n v="5287"/>
    <s v="Allocated"/>
  </r>
  <r>
    <n v="117460395"/>
    <s v="KOMAL BHARAT RAWAL"/>
    <m/>
    <m/>
    <m/>
    <m/>
    <m/>
    <m/>
    <n v="3073"/>
    <n v="0"/>
    <n v="98"/>
    <n v="3073"/>
    <x v="0"/>
    <x v="0"/>
    <s v="UNPAID"/>
    <s v="SWAPNIL JADHAV"/>
    <n v="0"/>
    <n v="98"/>
    <n v="0"/>
    <n v="5850"/>
    <s v="-"/>
    <n v="0"/>
    <n v="0"/>
    <s v="FLOW"/>
    <s v="-"/>
    <s v="-"/>
    <s v="-"/>
    <m/>
    <m/>
    <s v="-"/>
    <m/>
    <s v="-"/>
    <m/>
    <s v="DHANKWADI"/>
    <m/>
    <m/>
    <m/>
    <n v="5948"/>
    <n v="0"/>
    <n v="56"/>
    <s v="-"/>
    <s v="FLOW"/>
    <m/>
    <m/>
    <m/>
    <m/>
    <s v="NPA"/>
    <s v="MH12TG2834"/>
    <s v="HONDA ACTIVA"/>
    <d v="2021-02-27T00:00:00"/>
    <n v="60"/>
    <s v="02.08.26"/>
    <s v="-"/>
    <m/>
    <m/>
    <m/>
    <m/>
    <m/>
    <m/>
    <m/>
    <m/>
    <m/>
    <m/>
    <n v="1"/>
    <m/>
    <m/>
    <m/>
    <m/>
    <m/>
    <m/>
    <m/>
    <m/>
    <m/>
    <m/>
    <m/>
    <m/>
    <m/>
    <m/>
    <m/>
    <m/>
    <m/>
    <m/>
    <m/>
    <m/>
    <m/>
    <m/>
    <m/>
    <m/>
    <m/>
    <m/>
    <m/>
    <m/>
    <m/>
    <m/>
    <m/>
    <m/>
    <m/>
    <m/>
    <m/>
    <m/>
    <m/>
    <m/>
    <m/>
    <m/>
    <m/>
    <m/>
    <m/>
    <m/>
    <m/>
    <m/>
    <m/>
    <m/>
    <m/>
    <m/>
    <m/>
    <m/>
    <m/>
    <m/>
    <m/>
    <m/>
    <m/>
    <m/>
    <m/>
    <m/>
    <m/>
    <m/>
    <m/>
    <m/>
    <m/>
    <m/>
    <m/>
    <m/>
    <m/>
    <m/>
    <m/>
    <m/>
    <m/>
    <m/>
    <m/>
    <m/>
    <m/>
    <m/>
    <m/>
    <m/>
    <m/>
    <m/>
    <m/>
    <n v="1"/>
    <n v="1"/>
    <s v="DUWT0031"/>
    <s v="A2ZiaxHHBp7"/>
    <s v="Allocated"/>
    <m/>
    <m/>
    <m/>
    <m/>
    <m/>
    <m/>
    <m/>
    <m/>
    <n v="98"/>
    <n v="3073"/>
    <s v="Allocated"/>
  </r>
  <r>
    <n v="134623829"/>
    <s v="SUSHMA SHRIRAM BHARGAV"/>
    <m/>
    <m/>
    <m/>
    <m/>
    <m/>
    <m/>
    <n v="3609"/>
    <n v="0"/>
    <n v="9"/>
    <n v="3609"/>
    <x v="2"/>
    <x v="0"/>
    <s v="UNPAID"/>
    <s v="SWAPNIL JADHAV"/>
    <n v="0"/>
    <n v="9"/>
    <n v="0"/>
    <n v="3597"/>
    <s v="-"/>
    <n v="0"/>
    <n v="0"/>
    <s v="FLOW"/>
    <s v="-"/>
    <s v="-"/>
    <s v="-"/>
    <m/>
    <m/>
    <m/>
    <m/>
    <s v="-"/>
    <m/>
    <s v="DHANKWADI"/>
    <m/>
    <m/>
    <m/>
    <n v="3606"/>
    <n v="0"/>
    <n v="87"/>
    <s v="-"/>
    <s v="FLOW"/>
    <m/>
    <m/>
    <m/>
    <m/>
    <s v="REGULAR"/>
    <s v="MH12UT1143"/>
    <s v="ACCESS SPL ED DISC CBS"/>
    <d v="2022-10-04T00:00:00"/>
    <n v="36"/>
    <s v="02.08.26"/>
    <s v="-"/>
    <m/>
    <n v="1"/>
    <m/>
    <m/>
    <m/>
    <m/>
    <m/>
    <m/>
    <m/>
    <m/>
    <m/>
    <m/>
    <m/>
    <m/>
    <m/>
    <m/>
    <m/>
    <m/>
    <m/>
    <m/>
    <m/>
    <m/>
    <m/>
    <m/>
    <m/>
    <m/>
    <m/>
    <m/>
    <m/>
    <m/>
    <m/>
    <m/>
    <m/>
    <m/>
    <m/>
    <m/>
    <m/>
    <m/>
    <m/>
    <m/>
    <m/>
    <m/>
    <m/>
    <m/>
    <m/>
    <m/>
    <m/>
    <m/>
    <m/>
    <m/>
    <m/>
    <m/>
    <m/>
    <m/>
    <m/>
    <m/>
    <m/>
    <m/>
    <m/>
    <m/>
    <m/>
    <m/>
    <m/>
    <m/>
    <m/>
    <m/>
    <m/>
    <m/>
    <m/>
    <m/>
    <m/>
    <m/>
    <m/>
    <m/>
    <m/>
    <m/>
    <m/>
    <m/>
    <m/>
    <m/>
    <m/>
    <m/>
    <m/>
    <m/>
    <m/>
    <m/>
    <m/>
    <m/>
    <m/>
    <m/>
    <m/>
    <m/>
    <m/>
    <m/>
    <n v="1"/>
    <n v="1"/>
    <s v="DUWT0031"/>
    <s v="kPJGsCWWkXtc"/>
    <s v="Allocated"/>
    <m/>
    <m/>
    <m/>
    <m/>
    <m/>
    <m/>
    <m/>
    <m/>
    <n v="9"/>
    <n v="3609"/>
    <s v="Allocated"/>
  </r>
  <r>
    <n v="136841301"/>
    <s v="DEVKATE APPASAHEB RAMA"/>
    <m/>
    <m/>
    <m/>
    <m/>
    <m/>
    <m/>
    <n v="5778"/>
    <n v="0"/>
    <n v="27"/>
    <n v="5778"/>
    <x v="5"/>
    <x v="0"/>
    <s v="UNPAID"/>
    <s v="NITIN KADAM"/>
    <n v="0"/>
    <n v="27"/>
    <n v="0"/>
    <n v="2677"/>
    <s v="-"/>
    <n v="0"/>
    <n v="0"/>
    <s v="FLOW"/>
    <s v="-"/>
    <s v="-"/>
    <s v="-"/>
    <m/>
    <m/>
    <m/>
    <m/>
    <s v="-"/>
    <m/>
    <s v="CHIKHALI"/>
    <m/>
    <m/>
    <m/>
    <n v="2704"/>
    <n v="0"/>
    <n v="176"/>
    <s v="-"/>
    <s v="FLOW"/>
    <m/>
    <m/>
    <m/>
    <m/>
    <s v="NPA"/>
    <s v="MH14KM3125"/>
    <s v="RE BULLET X 350 ES EFI JET BLACK"/>
    <d v="2022-12-13T00:00:00"/>
    <n v="36"/>
    <s v="02.08.26"/>
    <s v="-"/>
    <m/>
    <m/>
    <m/>
    <m/>
    <m/>
    <m/>
    <m/>
    <m/>
    <m/>
    <m/>
    <m/>
    <m/>
    <m/>
    <m/>
    <m/>
    <m/>
    <m/>
    <m/>
    <m/>
    <m/>
    <m/>
    <m/>
    <m/>
    <m/>
    <m/>
    <m/>
    <m/>
    <m/>
    <m/>
    <m/>
    <m/>
    <m/>
    <m/>
    <m/>
    <m/>
    <m/>
    <m/>
    <m/>
    <m/>
    <m/>
    <m/>
    <m/>
    <m/>
    <m/>
    <m/>
    <m/>
    <m/>
    <m/>
    <m/>
    <m/>
    <m/>
    <m/>
    <m/>
    <m/>
    <m/>
    <m/>
    <m/>
    <m/>
    <m/>
    <m/>
    <m/>
    <m/>
    <m/>
    <m/>
    <m/>
    <m/>
    <m/>
    <m/>
    <m/>
    <m/>
    <m/>
    <m/>
    <m/>
    <m/>
    <m/>
    <m/>
    <m/>
    <m/>
    <m/>
    <m/>
    <m/>
    <m/>
    <m/>
    <m/>
    <m/>
    <m/>
    <m/>
    <m/>
    <m/>
    <m/>
    <m/>
    <m/>
    <m/>
    <m/>
    <n v="0"/>
    <s v=""/>
    <s v="ZBHT0011"/>
    <s v="BoynAYWoic"/>
    <s v="Allocated"/>
    <m/>
    <m/>
    <m/>
    <m/>
    <m/>
    <m/>
    <m/>
    <m/>
    <n v="27"/>
    <n v="5778"/>
    <s v="Allocated"/>
  </r>
  <r>
    <n v="136892187"/>
    <s v="KARAN UTTAM LOHAR"/>
    <m/>
    <m/>
    <m/>
    <m/>
    <m/>
    <m/>
    <n v="2794"/>
    <n v="0"/>
    <n v="5"/>
    <n v="2794"/>
    <x v="5"/>
    <x v="0"/>
    <s v="UNPAID"/>
    <s v="SACHIN INGALE"/>
    <n v="0"/>
    <n v="5"/>
    <n v="0"/>
    <n v="450"/>
    <s v="-"/>
    <n v="0"/>
    <n v="0"/>
    <s v="FLOW"/>
    <s v="-"/>
    <s v="-"/>
    <s v="-"/>
    <m/>
    <m/>
    <m/>
    <m/>
    <s v="-"/>
    <m/>
    <s v="KUSGAON"/>
    <m/>
    <m/>
    <m/>
    <n v="455"/>
    <n v="0"/>
    <n v="176"/>
    <s v="-"/>
    <s v="FLOW"/>
    <m/>
    <m/>
    <m/>
    <m/>
    <s v="NPA"/>
    <s v="MH14KM2722"/>
    <s v="SPLENDOR PLUS BS6 I3S DRS CAST FI"/>
    <d v="2022-12-27T00:00:00"/>
    <n v="36"/>
    <s v="02.08.26"/>
    <s v="-"/>
    <m/>
    <m/>
    <m/>
    <m/>
    <m/>
    <m/>
    <m/>
    <m/>
    <m/>
    <m/>
    <m/>
    <m/>
    <m/>
    <m/>
    <m/>
    <m/>
    <m/>
    <m/>
    <m/>
    <m/>
    <m/>
    <m/>
    <m/>
    <m/>
    <m/>
    <m/>
    <m/>
    <m/>
    <m/>
    <m/>
    <m/>
    <m/>
    <m/>
    <m/>
    <m/>
    <m/>
    <m/>
    <m/>
    <m/>
    <m/>
    <m/>
    <m/>
    <m/>
    <m/>
    <m/>
    <m/>
    <m/>
    <m/>
    <m/>
    <m/>
    <m/>
    <m/>
    <m/>
    <m/>
    <m/>
    <m/>
    <m/>
    <m/>
    <m/>
    <m/>
    <m/>
    <m/>
    <m/>
    <m/>
    <m/>
    <m/>
    <m/>
    <m/>
    <m/>
    <m/>
    <m/>
    <m/>
    <m/>
    <m/>
    <m/>
    <m/>
    <m/>
    <m/>
    <m/>
    <m/>
    <m/>
    <m/>
    <m/>
    <m/>
    <m/>
    <m/>
    <m/>
    <m/>
    <m/>
    <m/>
    <m/>
    <m/>
    <m/>
    <m/>
    <n v="0"/>
    <s v=""/>
    <s v="ZBHT0013"/>
    <s v="BP_qi7K3c7"/>
    <s v="Allocated"/>
    <m/>
    <m/>
    <m/>
    <m/>
    <m/>
    <m/>
    <m/>
    <m/>
    <n v="5"/>
    <n v="2794"/>
    <s v="Allocated"/>
  </r>
  <r>
    <n v="138453108"/>
    <s v="RAJITA NAGESH YELKANTI"/>
    <m/>
    <m/>
    <m/>
    <m/>
    <m/>
    <m/>
    <n v="3963"/>
    <n v="0"/>
    <n v="7"/>
    <n v="3963"/>
    <x v="4"/>
    <x v="0"/>
    <s v="UNPAID"/>
    <s v="KIRAN KHAIRNAR"/>
    <n v="0"/>
    <n v="7"/>
    <n v="0"/>
    <n v="900"/>
    <s v="-"/>
    <n v="0"/>
    <n v="0"/>
    <s v="FLOW"/>
    <s v="-"/>
    <s v="-"/>
    <s v="-"/>
    <m/>
    <m/>
    <m/>
    <m/>
    <s v="-"/>
    <m/>
    <s v="GANJ PETH"/>
    <m/>
    <m/>
    <m/>
    <n v="907"/>
    <n v="0"/>
    <n v="148"/>
    <s v="-"/>
    <s v="FLOW"/>
    <m/>
    <m/>
    <m/>
    <m/>
    <s v="NPA"/>
    <s v="MH12VD0618"/>
    <s v="BAJAJ CHETAK PREMIUM"/>
    <d v="2023-02-06T00:00:00"/>
    <n v="36"/>
    <s v="02.08.26"/>
    <s v="-"/>
    <m/>
    <m/>
    <m/>
    <m/>
    <m/>
    <m/>
    <m/>
    <m/>
    <m/>
    <m/>
    <n v="1"/>
    <m/>
    <m/>
    <m/>
    <m/>
    <m/>
    <m/>
    <m/>
    <m/>
    <m/>
    <m/>
    <m/>
    <m/>
    <m/>
    <m/>
    <m/>
    <m/>
    <m/>
    <m/>
    <m/>
    <m/>
    <m/>
    <m/>
    <m/>
    <m/>
    <m/>
    <m/>
    <m/>
    <m/>
    <m/>
    <m/>
    <m/>
    <m/>
    <m/>
    <m/>
    <m/>
    <m/>
    <m/>
    <m/>
    <m/>
    <m/>
    <m/>
    <m/>
    <m/>
    <m/>
    <m/>
    <m/>
    <m/>
    <m/>
    <m/>
    <m/>
    <m/>
    <m/>
    <m/>
    <m/>
    <m/>
    <m/>
    <m/>
    <m/>
    <m/>
    <m/>
    <m/>
    <m/>
    <m/>
    <m/>
    <m/>
    <m/>
    <m/>
    <m/>
    <m/>
    <m/>
    <m/>
    <m/>
    <m/>
    <m/>
    <m/>
    <m/>
    <m/>
    <m/>
    <m/>
    <m/>
    <m/>
    <m/>
    <m/>
    <n v="1"/>
    <n v="1"/>
    <s v="DUWT0014"/>
    <s v="BPnHezK3cm"/>
    <s v="Allocated"/>
    <m/>
    <m/>
    <m/>
    <m/>
    <m/>
    <m/>
    <m/>
    <m/>
    <n v="7"/>
    <n v="3963"/>
    <s v="Allocated"/>
  </r>
  <r>
    <n v="139133063"/>
    <s v="YOGESH BAJARANG DHALE"/>
    <m/>
    <m/>
    <m/>
    <m/>
    <m/>
    <m/>
    <n v="2977"/>
    <n v="0"/>
    <n v="52"/>
    <n v="2977"/>
    <x v="4"/>
    <x v="0"/>
    <s v="UNPAID"/>
    <s v="ANWAR SHAIKH"/>
    <n v="0"/>
    <n v="52"/>
    <n v="0"/>
    <n v="2250"/>
    <s v="-"/>
    <n v="0"/>
    <n v="0"/>
    <s v="FLOW"/>
    <s v="-"/>
    <s v="-"/>
    <s v="-"/>
    <m/>
    <m/>
    <m/>
    <m/>
    <s v="-"/>
    <m/>
    <s v="ALANDI DEVACHI"/>
    <m/>
    <m/>
    <m/>
    <n v="2302"/>
    <n v="0"/>
    <n v="148"/>
    <s v="-"/>
    <s v="FLOW"/>
    <m/>
    <m/>
    <m/>
    <m/>
    <s v="NPA"/>
    <s v="MH14KR4403"/>
    <s v="SPLENDOR PLUS BS6 I3S DRS CAST FI"/>
    <d v="2023-03-06T00:00:00"/>
    <n v="36"/>
    <s v="02.08.26"/>
    <s v="-"/>
    <m/>
    <m/>
    <m/>
    <m/>
    <m/>
    <m/>
    <m/>
    <m/>
    <m/>
    <m/>
    <n v="1"/>
    <m/>
    <m/>
    <m/>
    <m/>
    <m/>
    <m/>
    <m/>
    <m/>
    <m/>
    <m/>
    <m/>
    <m/>
    <m/>
    <m/>
    <m/>
    <m/>
    <m/>
    <m/>
    <m/>
    <m/>
    <m/>
    <m/>
    <m/>
    <m/>
    <m/>
    <m/>
    <m/>
    <m/>
    <m/>
    <m/>
    <m/>
    <m/>
    <m/>
    <m/>
    <m/>
    <m/>
    <m/>
    <m/>
    <m/>
    <m/>
    <m/>
    <m/>
    <m/>
    <m/>
    <m/>
    <m/>
    <m/>
    <m/>
    <m/>
    <m/>
    <m/>
    <m/>
    <m/>
    <m/>
    <m/>
    <m/>
    <m/>
    <m/>
    <m/>
    <m/>
    <m/>
    <m/>
    <m/>
    <m/>
    <m/>
    <m/>
    <m/>
    <m/>
    <m/>
    <m/>
    <m/>
    <m/>
    <m/>
    <m/>
    <m/>
    <m/>
    <m/>
    <m/>
    <m/>
    <m/>
    <m/>
    <m/>
    <m/>
    <n v="1"/>
    <n v="1"/>
    <s v="ZBHT0009"/>
    <s v="GoHNqQhXH37"/>
    <s v="Allocated"/>
    <m/>
    <m/>
    <m/>
    <m/>
    <m/>
    <m/>
    <m/>
    <m/>
    <n v="52"/>
    <n v="2977"/>
    <s v="Allocated"/>
  </r>
  <r>
    <n v="139790141"/>
    <s v="PRATIK BALASAHEB GANGAVANE"/>
    <m/>
    <m/>
    <m/>
    <m/>
    <m/>
    <m/>
    <n v="3670"/>
    <n v="0"/>
    <n v="50"/>
    <n v="3670"/>
    <x v="0"/>
    <x v="0"/>
    <s v="UNPAID"/>
    <s v="NITIN KADAM"/>
    <n v="0"/>
    <n v="50"/>
    <n v="0"/>
    <n v="5082"/>
    <s v="-"/>
    <n v="0"/>
    <n v="0"/>
    <s v="FLOW"/>
    <s v="-"/>
    <s v="-"/>
    <s v="-"/>
    <m/>
    <m/>
    <m/>
    <m/>
    <s v="-"/>
    <m/>
    <s v="THERGAON"/>
    <m/>
    <m/>
    <m/>
    <n v="5132"/>
    <n v="0"/>
    <n v="57"/>
    <s v="-"/>
    <s v="FLOW"/>
    <m/>
    <m/>
    <m/>
    <m/>
    <s v="REGULAR"/>
    <s v="MH14KR9385"/>
    <s v="HONDA ACTIVA 6G H SMART"/>
    <d v="2023-03-17T00:00:00"/>
    <n v="36"/>
    <s v="02.08.26"/>
    <s v="-"/>
    <m/>
    <m/>
    <m/>
    <m/>
    <m/>
    <m/>
    <m/>
    <m/>
    <m/>
    <m/>
    <n v="1"/>
    <m/>
    <m/>
    <m/>
    <m/>
    <m/>
    <m/>
    <m/>
    <m/>
    <m/>
    <m/>
    <m/>
    <m/>
    <m/>
    <m/>
    <m/>
    <m/>
    <m/>
    <m/>
    <m/>
    <m/>
    <m/>
    <m/>
    <m/>
    <m/>
    <m/>
    <m/>
    <m/>
    <m/>
    <m/>
    <m/>
    <m/>
    <m/>
    <m/>
    <m/>
    <m/>
    <m/>
    <m/>
    <m/>
    <m/>
    <m/>
    <m/>
    <m/>
    <m/>
    <m/>
    <m/>
    <m/>
    <m/>
    <m/>
    <m/>
    <m/>
    <m/>
    <m/>
    <m/>
    <m/>
    <m/>
    <m/>
    <m/>
    <m/>
    <m/>
    <m/>
    <m/>
    <m/>
    <m/>
    <m/>
    <m/>
    <m/>
    <m/>
    <m/>
    <m/>
    <m/>
    <m/>
    <m/>
    <m/>
    <m/>
    <m/>
    <m/>
    <m/>
    <m/>
    <m/>
    <m/>
    <m/>
    <m/>
    <m/>
    <n v="1"/>
    <n v="1"/>
    <s v="ZBHT0011"/>
    <s v="Ao38QYH8d9"/>
    <s v="Allocated"/>
    <m/>
    <m/>
    <m/>
    <m/>
    <m/>
    <m/>
    <m/>
    <m/>
    <n v="50"/>
    <n v="3670"/>
    <s v="Allocated"/>
  </r>
  <r>
    <n v="141293333"/>
    <s v="BALIRAM MADHAV MORE"/>
    <m/>
    <m/>
    <m/>
    <m/>
    <m/>
    <m/>
    <n v="3459"/>
    <n v="0"/>
    <n v="5"/>
    <n v="3459"/>
    <x v="0"/>
    <x v="0"/>
    <s v="UNPAID"/>
    <s v="SACHIN KHAPRE"/>
    <n v="0"/>
    <n v="5"/>
    <n v="0"/>
    <n v="3150"/>
    <s v="-"/>
    <n v="0"/>
    <n v="0"/>
    <s v="FLOW"/>
    <s v="-"/>
    <s v="-"/>
    <s v="-"/>
    <m/>
    <m/>
    <m/>
    <m/>
    <s v="-"/>
    <m/>
    <s v="PIMPARI"/>
    <m/>
    <m/>
    <m/>
    <n v="3155"/>
    <n v="0"/>
    <n v="57"/>
    <s v="-"/>
    <s v="FLOW"/>
    <m/>
    <m/>
    <m/>
    <m/>
    <s v="REGULAR"/>
    <s v="MH24BT1152"/>
    <s v="PIAGGIO VESPA ZX 125"/>
    <d v="2023-04-29T00:00:00"/>
    <n v="36"/>
    <s v="02.08.26"/>
    <s v="-"/>
    <m/>
    <m/>
    <m/>
    <m/>
    <m/>
    <m/>
    <m/>
    <m/>
    <m/>
    <m/>
    <m/>
    <m/>
    <m/>
    <m/>
    <m/>
    <m/>
    <m/>
    <m/>
    <m/>
    <m/>
    <m/>
    <m/>
    <m/>
    <m/>
    <m/>
    <m/>
    <m/>
    <m/>
    <m/>
    <m/>
    <m/>
    <m/>
    <m/>
    <m/>
    <m/>
    <m/>
    <m/>
    <m/>
    <m/>
    <m/>
    <m/>
    <m/>
    <m/>
    <m/>
    <m/>
    <m/>
    <m/>
    <m/>
    <m/>
    <m/>
    <m/>
    <m/>
    <m/>
    <m/>
    <m/>
    <m/>
    <m/>
    <m/>
    <m/>
    <m/>
    <m/>
    <m/>
    <m/>
    <m/>
    <m/>
    <m/>
    <m/>
    <m/>
    <m/>
    <m/>
    <m/>
    <m/>
    <m/>
    <m/>
    <m/>
    <m/>
    <m/>
    <m/>
    <m/>
    <m/>
    <m/>
    <m/>
    <m/>
    <m/>
    <m/>
    <m/>
    <m/>
    <m/>
    <m/>
    <m/>
    <m/>
    <m/>
    <m/>
    <m/>
    <n v="0"/>
    <s v=""/>
    <s v="ZBHT0015"/>
    <s v="Ao4DlDYredm"/>
    <s v="Allocated"/>
    <m/>
    <m/>
    <m/>
    <m/>
    <m/>
    <m/>
    <m/>
    <m/>
    <n v="5"/>
    <n v="3459"/>
    <s v="Allocated"/>
  </r>
  <r>
    <n v="454518679"/>
    <s v="SHESHRAV RAMNATH RANMALE"/>
    <m/>
    <m/>
    <m/>
    <m/>
    <m/>
    <m/>
    <n v="3135"/>
    <n v="0"/>
    <n v="2"/>
    <n v="3135"/>
    <x v="3"/>
    <x v="0"/>
    <s v="UNPAID"/>
    <s v="NITIN KADAM"/>
    <n v="0"/>
    <n v="2"/>
    <n v="0"/>
    <n v="3121.26"/>
    <s v="-"/>
    <n v="0"/>
    <n v="0"/>
    <s v="FLOW"/>
    <s v="-"/>
    <s v="-"/>
    <s v="-"/>
    <m/>
    <m/>
    <m/>
    <m/>
    <s v="-"/>
    <m/>
    <s v="THERGAON"/>
    <m/>
    <m/>
    <m/>
    <n v="3123.26"/>
    <n v="0"/>
    <n v="118"/>
    <s v="-"/>
    <s v="FLOW"/>
    <m/>
    <m/>
    <m/>
    <m/>
    <s v="NPA"/>
    <s v="MH16DB1209"/>
    <s v="HONDA SHINE SP DRUM BSVI"/>
    <d v="2022-08-28T00:00:00"/>
    <n v="42"/>
    <s v="02.08.26"/>
    <s v="-"/>
    <m/>
    <m/>
    <m/>
    <m/>
    <m/>
    <m/>
    <m/>
    <m/>
    <m/>
    <m/>
    <n v="1"/>
    <m/>
    <m/>
    <m/>
    <m/>
    <m/>
    <m/>
    <m/>
    <m/>
    <m/>
    <m/>
    <m/>
    <m/>
    <m/>
    <m/>
    <m/>
    <m/>
    <m/>
    <m/>
    <m/>
    <m/>
    <m/>
    <m/>
    <m/>
    <m/>
    <m/>
    <m/>
    <m/>
    <m/>
    <m/>
    <m/>
    <m/>
    <m/>
    <m/>
    <m/>
    <m/>
    <m/>
    <m/>
    <m/>
    <m/>
    <m/>
    <m/>
    <m/>
    <m/>
    <m/>
    <m/>
    <m/>
    <m/>
    <m/>
    <m/>
    <m/>
    <m/>
    <m/>
    <m/>
    <m/>
    <m/>
    <m/>
    <m/>
    <m/>
    <m/>
    <m/>
    <m/>
    <m/>
    <m/>
    <m/>
    <m/>
    <m/>
    <m/>
    <m/>
    <m/>
    <m/>
    <m/>
    <m/>
    <m/>
    <m/>
    <m/>
    <m/>
    <m/>
    <m/>
    <m/>
    <m/>
    <m/>
    <m/>
    <m/>
    <n v="1"/>
    <n v="1"/>
    <s v="ZBHT0011"/>
    <s v="G2yHsQ9bkb"/>
    <s v="Allocated"/>
    <m/>
    <m/>
    <m/>
    <m/>
    <m/>
    <m/>
    <m/>
    <m/>
    <n v="2"/>
    <n v="3135"/>
    <s v="Allocated"/>
  </r>
  <r>
    <n v="456338926"/>
    <s v="SANDIP BALU HULAVALE"/>
    <m/>
    <m/>
    <m/>
    <m/>
    <m/>
    <m/>
    <n v="3359"/>
    <n v="0"/>
    <n v="18"/>
    <n v="3359"/>
    <x v="4"/>
    <x v="0"/>
    <s v="UNPAID"/>
    <s v="SACHIN INGALE"/>
    <n v="0"/>
    <n v="18"/>
    <n v="0"/>
    <n v="3996"/>
    <s v="-"/>
    <n v="0"/>
    <n v="0"/>
    <s v="FLOW"/>
    <s v="-"/>
    <s v="-"/>
    <s v="-"/>
    <m/>
    <m/>
    <m/>
    <m/>
    <s v="-"/>
    <m/>
    <s v="KARLA"/>
    <m/>
    <m/>
    <m/>
    <n v="4014"/>
    <n v="0"/>
    <n v="149"/>
    <s v="-"/>
    <s v="FLOW"/>
    <m/>
    <m/>
    <m/>
    <m/>
    <s v="NPA"/>
    <s v="MH14KP3148"/>
    <s v="SPLENDOR PLUS BS6 I3S DRS CAST FI"/>
    <d v="2023-01-11T00:00:00"/>
    <n v="36"/>
    <s v="02.08.26"/>
    <s v="-"/>
    <m/>
    <m/>
    <m/>
    <m/>
    <m/>
    <m/>
    <m/>
    <m/>
    <m/>
    <m/>
    <m/>
    <m/>
    <m/>
    <m/>
    <m/>
    <m/>
    <m/>
    <m/>
    <m/>
    <m/>
    <m/>
    <m/>
    <m/>
    <m/>
    <m/>
    <m/>
    <m/>
    <m/>
    <m/>
    <m/>
    <m/>
    <m/>
    <m/>
    <m/>
    <m/>
    <m/>
    <m/>
    <m/>
    <m/>
    <m/>
    <m/>
    <m/>
    <m/>
    <m/>
    <m/>
    <m/>
    <m/>
    <m/>
    <m/>
    <m/>
    <m/>
    <m/>
    <m/>
    <m/>
    <m/>
    <m/>
    <m/>
    <m/>
    <m/>
    <m/>
    <m/>
    <m/>
    <m/>
    <m/>
    <m/>
    <m/>
    <m/>
    <m/>
    <m/>
    <m/>
    <m/>
    <m/>
    <m/>
    <m/>
    <m/>
    <m/>
    <m/>
    <m/>
    <m/>
    <m/>
    <m/>
    <m/>
    <m/>
    <m/>
    <m/>
    <m/>
    <m/>
    <m/>
    <m/>
    <m/>
    <m/>
    <m/>
    <m/>
    <m/>
    <n v="0"/>
    <s v=""/>
    <s v="ZBHT0013"/>
    <s v="GoZXcL8yc7"/>
    <s v="Allocated"/>
    <m/>
    <m/>
    <m/>
    <m/>
    <m/>
    <m/>
    <m/>
    <m/>
    <n v="18"/>
    <n v="3359"/>
    <s v="Allocated"/>
  </r>
  <r>
    <n v="456721727"/>
    <s v="ABHIJIT RAMESH GORE"/>
    <m/>
    <m/>
    <m/>
    <m/>
    <m/>
    <m/>
    <n v="3794"/>
    <n v="0"/>
    <n v="23"/>
    <n v="3794"/>
    <x v="3"/>
    <x v="0"/>
    <s v="UNPAID"/>
    <s v="DATTATRAY BACCHE"/>
    <n v="0"/>
    <n v="23"/>
    <n v="0"/>
    <n v="2082.71"/>
    <s v="-"/>
    <n v="0"/>
    <n v="0"/>
    <s v="FLOW"/>
    <s v="-"/>
    <s v="-"/>
    <s v="-"/>
    <m/>
    <m/>
    <m/>
    <m/>
    <s v="-"/>
    <m/>
    <s v="RAJGURU NAGAR "/>
    <m/>
    <m/>
    <m/>
    <n v="2105.71"/>
    <n v="0"/>
    <n v="118"/>
    <s v="-"/>
    <s v="FLOW"/>
    <m/>
    <m/>
    <m/>
    <m/>
    <s v="NPA"/>
    <s v="MH14KP8052"/>
    <s v="TVS JUPITER 125 DISC"/>
    <d v="2023-02-07T00:00:00"/>
    <n v="36"/>
    <s v="02.08.26"/>
    <s v="-"/>
    <m/>
    <m/>
    <m/>
    <m/>
    <m/>
    <m/>
    <m/>
    <m/>
    <m/>
    <m/>
    <m/>
    <m/>
    <m/>
    <m/>
    <m/>
    <m/>
    <m/>
    <m/>
    <m/>
    <m/>
    <m/>
    <m/>
    <m/>
    <m/>
    <m/>
    <m/>
    <m/>
    <m/>
    <m/>
    <m/>
    <m/>
    <m/>
    <m/>
    <m/>
    <m/>
    <m/>
    <m/>
    <m/>
    <m/>
    <m/>
    <m/>
    <m/>
    <m/>
    <m/>
    <m/>
    <m/>
    <m/>
    <m/>
    <m/>
    <m/>
    <m/>
    <m/>
    <m/>
    <m/>
    <m/>
    <m/>
    <m/>
    <m/>
    <m/>
    <m/>
    <m/>
    <m/>
    <m/>
    <m/>
    <m/>
    <m/>
    <m/>
    <m/>
    <m/>
    <m/>
    <m/>
    <m/>
    <m/>
    <m/>
    <m/>
    <m/>
    <m/>
    <m/>
    <m/>
    <m/>
    <m/>
    <m/>
    <m/>
    <m/>
    <m/>
    <m/>
    <m/>
    <m/>
    <m/>
    <m/>
    <m/>
    <m/>
    <m/>
    <m/>
    <n v="0"/>
    <s v=""/>
    <s v="ZBHT0016"/>
    <s v="k20dN98Ok9"/>
    <s v="Allocated"/>
    <m/>
    <m/>
    <m/>
    <m/>
    <m/>
    <m/>
    <m/>
    <m/>
    <n v="23"/>
    <n v="3794"/>
    <s v="Allocated"/>
  </r>
  <r>
    <n v="456883484"/>
    <s v="SHAM JANU WAGHMARE"/>
    <m/>
    <m/>
    <m/>
    <m/>
    <m/>
    <m/>
    <n v="3554"/>
    <n v="0"/>
    <n v="53"/>
    <n v="3554"/>
    <x v="3"/>
    <x v="0"/>
    <s v="UNPAID"/>
    <s v="PARMESHWAR KOTULE"/>
    <n v="0"/>
    <n v="53"/>
    <n v="0"/>
    <n v="4889.53"/>
    <s v="-"/>
    <n v="0"/>
    <n v="0"/>
    <s v="FLOW"/>
    <s v="-"/>
    <s v="-"/>
    <s v="-"/>
    <m/>
    <m/>
    <m/>
    <m/>
    <s v="-"/>
    <m/>
    <s v="VARALE"/>
    <m/>
    <m/>
    <m/>
    <n v="4942.53"/>
    <n v="0"/>
    <n v="118"/>
    <s v="-"/>
    <s v="FLOW"/>
    <m/>
    <m/>
    <m/>
    <m/>
    <s v="NPA"/>
    <s v="MH14KR0232"/>
    <s v="PLEASURE PLUS XTEC DRUM CAST"/>
    <d v="2023-02-18T00:00:00"/>
    <n v="36"/>
    <s v="02.08.26"/>
    <s v="-"/>
    <m/>
    <m/>
    <m/>
    <m/>
    <m/>
    <m/>
    <m/>
    <m/>
    <m/>
    <m/>
    <n v="1"/>
    <m/>
    <m/>
    <m/>
    <m/>
    <m/>
    <m/>
    <m/>
    <m/>
    <m/>
    <m/>
    <m/>
    <m/>
    <m/>
    <m/>
    <m/>
    <m/>
    <m/>
    <m/>
    <m/>
    <m/>
    <m/>
    <m/>
    <m/>
    <m/>
    <m/>
    <m/>
    <m/>
    <m/>
    <m/>
    <m/>
    <m/>
    <m/>
    <m/>
    <m/>
    <m/>
    <m/>
    <m/>
    <m/>
    <m/>
    <m/>
    <m/>
    <m/>
    <m/>
    <m/>
    <m/>
    <m/>
    <m/>
    <m/>
    <m/>
    <m/>
    <m/>
    <m/>
    <m/>
    <m/>
    <m/>
    <m/>
    <m/>
    <m/>
    <m/>
    <m/>
    <m/>
    <m/>
    <m/>
    <m/>
    <m/>
    <m/>
    <m/>
    <m/>
    <m/>
    <m/>
    <m/>
    <m/>
    <m/>
    <m/>
    <m/>
    <m/>
    <m/>
    <m/>
    <m/>
    <m/>
    <m/>
    <m/>
    <m/>
    <n v="1"/>
    <n v="1"/>
    <s v="DUWT0027"/>
    <s v="A68yd1G6eOJm"/>
    <s v="Allocated"/>
    <m/>
    <m/>
    <m/>
    <m/>
    <m/>
    <m/>
    <m/>
    <m/>
    <n v="53"/>
    <n v="3554"/>
    <s v="Allocated"/>
  </r>
  <r>
    <n v="457308586"/>
    <s v="ANILKUMAR DHANDEV YADHAV"/>
    <m/>
    <m/>
    <m/>
    <m/>
    <m/>
    <m/>
    <n v="7229"/>
    <n v="0"/>
    <n v="413"/>
    <n v="7229"/>
    <x v="2"/>
    <x v="0"/>
    <s v="UNPAID"/>
    <s v="NITIN KADAM"/>
    <n v="0"/>
    <n v="413"/>
    <n v="0"/>
    <n v="4006"/>
    <s v="-"/>
    <n v="0"/>
    <n v="0"/>
    <s v="FLOW"/>
    <s v="-"/>
    <s v="-"/>
    <s v="-"/>
    <m/>
    <m/>
    <m/>
    <m/>
    <s v="-"/>
    <m/>
    <s v="JADHAWADI"/>
    <m/>
    <m/>
    <m/>
    <n v="4419"/>
    <n v="0"/>
    <n v="88"/>
    <s v="-"/>
    <s v="FLOW"/>
    <m/>
    <m/>
    <m/>
    <m/>
    <s v="REGULAR"/>
    <s v="MH14KT1313"/>
    <s v="CLASSIC 350 CHROME RED"/>
    <d v="2023-03-21T00:00:00"/>
    <n v="36"/>
    <s v="02.08.26"/>
    <s v="-"/>
    <m/>
    <n v="1"/>
    <m/>
    <m/>
    <m/>
    <m/>
    <m/>
    <m/>
    <m/>
    <m/>
    <m/>
    <m/>
    <m/>
    <m/>
    <m/>
    <m/>
    <m/>
    <m/>
    <m/>
    <m/>
    <m/>
    <m/>
    <m/>
    <m/>
    <m/>
    <m/>
    <m/>
    <m/>
    <m/>
    <m/>
    <m/>
    <m/>
    <m/>
    <m/>
    <m/>
    <m/>
    <m/>
    <m/>
    <m/>
    <m/>
    <m/>
    <m/>
    <m/>
    <m/>
    <m/>
    <m/>
    <m/>
    <m/>
    <m/>
    <m/>
    <m/>
    <m/>
    <m/>
    <m/>
    <m/>
    <m/>
    <m/>
    <m/>
    <m/>
    <m/>
    <m/>
    <m/>
    <m/>
    <m/>
    <m/>
    <m/>
    <m/>
    <m/>
    <m/>
    <m/>
    <m/>
    <m/>
    <m/>
    <m/>
    <m/>
    <m/>
    <m/>
    <m/>
    <m/>
    <m/>
    <m/>
    <m/>
    <m/>
    <m/>
    <m/>
    <m/>
    <m/>
    <m/>
    <m/>
    <m/>
    <m/>
    <m/>
    <m/>
    <m/>
    <n v="1"/>
    <n v="1"/>
    <s v="ZBHT0011"/>
    <s v="B20GKdqy98Nz"/>
    <s v="Allocated"/>
    <m/>
    <m/>
    <m/>
    <m/>
    <m/>
    <m/>
    <m/>
    <m/>
    <n v="413"/>
    <n v="7229"/>
    <s v="Allocated"/>
  </r>
  <r>
    <n v="457508343"/>
    <s v="SHILRATNA SHIVAJI DABAKEKAR"/>
    <m/>
    <m/>
    <m/>
    <m/>
    <m/>
    <m/>
    <n v="3346"/>
    <n v="0"/>
    <n v="16"/>
    <n v="3346"/>
    <x v="0"/>
    <x v="0"/>
    <s v="UNPAID"/>
    <s v="SACHIN KHAPRE"/>
    <n v="0"/>
    <n v="16"/>
    <n v="0"/>
    <n v="4045"/>
    <s v="-"/>
    <n v="0"/>
    <n v="0"/>
    <s v="FLOW"/>
    <s v="-"/>
    <s v="-"/>
    <s v="-"/>
    <m/>
    <m/>
    <m/>
    <m/>
    <s v="-"/>
    <m/>
    <s v="PIMPALE GURAV"/>
    <m/>
    <m/>
    <m/>
    <n v="4061"/>
    <n v="0"/>
    <n v="57"/>
    <s v="-"/>
    <s v="FLOW"/>
    <m/>
    <m/>
    <m/>
    <m/>
    <s v="REGULAR"/>
    <s v="MH14KT5106"/>
    <s v="ACCESS SPL ED DISC CBS BT BSVI"/>
    <d v="2023-04-03T00:00:00"/>
    <n v="36"/>
    <s v="02.08.26"/>
    <s v="-"/>
    <m/>
    <m/>
    <m/>
    <m/>
    <m/>
    <m/>
    <m/>
    <m/>
    <m/>
    <m/>
    <n v="1"/>
    <m/>
    <m/>
    <m/>
    <m/>
    <m/>
    <m/>
    <m/>
    <m/>
    <m/>
    <m/>
    <m/>
    <m/>
    <m/>
    <m/>
    <m/>
    <m/>
    <m/>
    <m/>
    <m/>
    <m/>
    <m/>
    <m/>
    <m/>
    <m/>
    <m/>
    <m/>
    <m/>
    <m/>
    <m/>
    <m/>
    <m/>
    <m/>
    <m/>
    <m/>
    <m/>
    <m/>
    <m/>
    <m/>
    <m/>
    <m/>
    <m/>
    <m/>
    <m/>
    <m/>
    <m/>
    <m/>
    <m/>
    <m/>
    <m/>
    <m/>
    <m/>
    <m/>
    <m/>
    <m/>
    <m/>
    <m/>
    <m/>
    <m/>
    <m/>
    <m/>
    <m/>
    <m/>
    <m/>
    <m/>
    <m/>
    <m/>
    <m/>
    <m/>
    <m/>
    <m/>
    <m/>
    <m/>
    <m/>
    <m/>
    <m/>
    <m/>
    <m/>
    <m/>
    <m/>
    <m/>
    <m/>
    <m/>
    <m/>
    <n v="1"/>
    <n v="1"/>
    <s v="ZBHT0015"/>
    <s v="kPQoR2BNgS"/>
    <s v="Allocated"/>
    <m/>
    <m/>
    <m/>
    <m/>
    <m/>
    <m/>
    <m/>
    <m/>
    <n v="16"/>
    <n v="3346"/>
    <s v="Allocated"/>
  </r>
  <r>
    <n v="457769291"/>
    <s v="RAVI DNYANOBA PAWAR"/>
    <m/>
    <m/>
    <m/>
    <m/>
    <m/>
    <m/>
    <n v="3343"/>
    <n v="0"/>
    <n v="33"/>
    <n v="3343"/>
    <x v="0"/>
    <x v="0"/>
    <s v="UNPAID"/>
    <s v="UDAY SOHANE"/>
    <n v="0"/>
    <n v="33"/>
    <n v="0"/>
    <n v="5066"/>
    <s v="-"/>
    <n v="0"/>
    <n v="0"/>
    <s v="FLOW"/>
    <s v="-"/>
    <s v="-"/>
    <s v="-"/>
    <m/>
    <m/>
    <m/>
    <m/>
    <s v="-"/>
    <m/>
    <s v="BHOSARI"/>
    <m/>
    <m/>
    <m/>
    <n v="5099"/>
    <n v="0"/>
    <n v="57"/>
    <s v="-"/>
    <s v="FLOW"/>
    <m/>
    <m/>
    <m/>
    <m/>
    <s v="REGULAR"/>
    <s v="MH14KV2842"/>
    <s v="AMPERE MAGNUS EX"/>
    <d v="2023-04-20T00:00:00"/>
    <n v="36"/>
    <s v="02.08.26"/>
    <s v="-"/>
    <m/>
    <m/>
    <m/>
    <m/>
    <m/>
    <m/>
    <m/>
    <n v="1"/>
    <m/>
    <m/>
    <m/>
    <m/>
    <m/>
    <m/>
    <m/>
    <m/>
    <m/>
    <m/>
    <m/>
    <m/>
    <m/>
    <m/>
    <m/>
    <m/>
    <m/>
    <m/>
    <m/>
    <m/>
    <m/>
    <m/>
    <m/>
    <m/>
    <m/>
    <m/>
    <m/>
    <m/>
    <m/>
    <m/>
    <m/>
    <m/>
    <m/>
    <m/>
    <m/>
    <m/>
    <m/>
    <m/>
    <m/>
    <m/>
    <m/>
    <m/>
    <m/>
    <m/>
    <m/>
    <m/>
    <m/>
    <m/>
    <m/>
    <m/>
    <m/>
    <m/>
    <m/>
    <m/>
    <m/>
    <m/>
    <m/>
    <m/>
    <m/>
    <m/>
    <m/>
    <m/>
    <m/>
    <m/>
    <m/>
    <m/>
    <m/>
    <m/>
    <m/>
    <m/>
    <m/>
    <m/>
    <m/>
    <m/>
    <m/>
    <m/>
    <m/>
    <m/>
    <m/>
    <m/>
    <m/>
    <m/>
    <m/>
    <m/>
    <m/>
    <m/>
    <n v="1"/>
    <n v="1"/>
    <s v="DUWT0025"/>
    <s v="G2v2d3yyd9"/>
    <s v="Allocated"/>
    <m/>
    <m/>
    <m/>
    <m/>
    <m/>
    <m/>
    <m/>
    <m/>
    <n v="33"/>
    <n v="3343"/>
    <s v="Allocated"/>
  </r>
  <r>
    <n v="457770613"/>
    <s v="MAHESH BABURAO HUMBE"/>
    <m/>
    <m/>
    <m/>
    <m/>
    <m/>
    <m/>
    <n v="2340"/>
    <n v="0"/>
    <n v="10"/>
    <n v="2340"/>
    <x v="2"/>
    <x v="0"/>
    <s v="UNPAID"/>
    <s v="SWAPNIL JADHAV"/>
    <n v="0"/>
    <n v="10"/>
    <n v="0"/>
    <n v="2781.09"/>
    <s v="-"/>
    <n v="0"/>
    <n v="0"/>
    <s v="FLOW"/>
    <s v="-"/>
    <s v="-"/>
    <s v="-"/>
    <m/>
    <m/>
    <m/>
    <m/>
    <s v="-"/>
    <m/>
    <s v="DHAYARI"/>
    <m/>
    <m/>
    <m/>
    <n v="2791.09"/>
    <n v="0"/>
    <n v="88"/>
    <s v="-"/>
    <s v="FLOW"/>
    <m/>
    <m/>
    <m/>
    <m/>
    <s v="REGULAR"/>
    <s v="MH12VK8232"/>
    <s v="PLEASURE PLUS BS6 FI LX DRS SM"/>
    <d v="2023-04-20T00:00:00"/>
    <n v="36"/>
    <s v="02.08.26"/>
    <s v="-"/>
    <m/>
    <m/>
    <m/>
    <m/>
    <m/>
    <m/>
    <m/>
    <m/>
    <m/>
    <m/>
    <m/>
    <m/>
    <m/>
    <m/>
    <m/>
    <m/>
    <m/>
    <m/>
    <m/>
    <m/>
    <m/>
    <m/>
    <m/>
    <m/>
    <m/>
    <m/>
    <m/>
    <m/>
    <m/>
    <m/>
    <m/>
    <m/>
    <m/>
    <m/>
    <m/>
    <m/>
    <m/>
    <m/>
    <m/>
    <m/>
    <m/>
    <m/>
    <m/>
    <m/>
    <m/>
    <m/>
    <m/>
    <m/>
    <m/>
    <m/>
    <m/>
    <m/>
    <m/>
    <m/>
    <m/>
    <m/>
    <m/>
    <m/>
    <m/>
    <m/>
    <m/>
    <m/>
    <m/>
    <m/>
    <m/>
    <m/>
    <m/>
    <m/>
    <m/>
    <m/>
    <m/>
    <m/>
    <m/>
    <m/>
    <m/>
    <m/>
    <m/>
    <m/>
    <m/>
    <m/>
    <m/>
    <m/>
    <m/>
    <m/>
    <m/>
    <m/>
    <m/>
    <m/>
    <m/>
    <m/>
    <m/>
    <m/>
    <m/>
    <m/>
    <n v="0"/>
    <s v=""/>
    <s v="DUWT0031"/>
    <s v="A2ehfvjlfb"/>
    <s v="Allocated"/>
    <m/>
    <m/>
    <m/>
    <m/>
    <m/>
    <m/>
    <m/>
    <m/>
    <n v="10"/>
    <n v="2340"/>
    <s v="Allocated"/>
  </r>
  <r>
    <n v="458817303"/>
    <s v="SHWETA DEVDAS KHUDE"/>
    <m/>
    <m/>
    <m/>
    <m/>
    <m/>
    <m/>
    <n v="4366"/>
    <n v="0"/>
    <n v="2"/>
    <n v="4366"/>
    <x v="0"/>
    <x v="0"/>
    <s v="UNPAID"/>
    <s v="SACHIN KHAPRE"/>
    <n v="0"/>
    <n v="2"/>
    <n v="0"/>
    <n v="4198"/>
    <s v="-"/>
    <n v="0"/>
    <n v="0"/>
    <s v="FLOW"/>
    <s v="-"/>
    <s v="-"/>
    <s v="-"/>
    <m/>
    <m/>
    <m/>
    <m/>
    <s v="-"/>
    <m/>
    <s v="PIMPLE GURAV"/>
    <m/>
    <m/>
    <m/>
    <n v="4200"/>
    <n v="0"/>
    <n v="57"/>
    <s v="-"/>
    <s v="FLOW"/>
    <m/>
    <m/>
    <m/>
    <m/>
    <s v="REGULAR"/>
    <s v="MH14KX7909"/>
    <s v="ACTIVA 125 DISC BSVI"/>
    <d v="2023-07-04T00:00:00"/>
    <n v="30"/>
    <s v="02.08.26"/>
    <s v="-"/>
    <m/>
    <m/>
    <m/>
    <m/>
    <m/>
    <m/>
    <m/>
    <m/>
    <m/>
    <m/>
    <n v="1"/>
    <m/>
    <m/>
    <m/>
    <m/>
    <m/>
    <m/>
    <m/>
    <m/>
    <m/>
    <m/>
    <m/>
    <m/>
    <m/>
    <m/>
    <m/>
    <m/>
    <m/>
    <m/>
    <m/>
    <m/>
    <m/>
    <m/>
    <m/>
    <m/>
    <m/>
    <m/>
    <m/>
    <m/>
    <m/>
    <m/>
    <m/>
    <m/>
    <m/>
    <m/>
    <m/>
    <m/>
    <m/>
    <m/>
    <m/>
    <m/>
    <m/>
    <m/>
    <m/>
    <m/>
    <m/>
    <m/>
    <m/>
    <m/>
    <m/>
    <m/>
    <m/>
    <m/>
    <m/>
    <m/>
    <m/>
    <m/>
    <m/>
    <m/>
    <m/>
    <m/>
    <m/>
    <m/>
    <m/>
    <m/>
    <m/>
    <m/>
    <m/>
    <m/>
    <m/>
    <m/>
    <m/>
    <m/>
    <m/>
    <m/>
    <m/>
    <m/>
    <m/>
    <m/>
    <m/>
    <m/>
    <m/>
    <m/>
    <m/>
    <n v="1"/>
    <n v="1"/>
    <s v="ZBHT0015"/>
    <s v="kPZaIPkOIb"/>
    <s v="Allocated"/>
    <m/>
    <m/>
    <m/>
    <m/>
    <m/>
    <m/>
    <m/>
    <m/>
    <n v="2"/>
    <n v="4366"/>
    <s v="Allocated"/>
  </r>
  <r>
    <n v="460241672"/>
    <s v="AMOL NARAYAN POTE"/>
    <m/>
    <m/>
    <m/>
    <m/>
    <m/>
    <m/>
    <n v="4574"/>
    <n v="0"/>
    <n v="6"/>
    <n v="4574"/>
    <x v="5"/>
    <x v="0"/>
    <s v="UNPAID"/>
    <s v="AMOL DHUMAL"/>
    <n v="0"/>
    <n v="6"/>
    <n v="0"/>
    <n v="445"/>
    <s v="-"/>
    <n v="0"/>
    <n v="0"/>
    <s v="FLOW"/>
    <s v="-"/>
    <s v="-"/>
    <s v="-"/>
    <m/>
    <m/>
    <m/>
    <m/>
    <s v="-"/>
    <m/>
    <s v="KAREGAON"/>
    <m/>
    <m/>
    <m/>
    <n v="451"/>
    <n v="0"/>
    <n v="177"/>
    <s v="-"/>
    <s v="FLOW"/>
    <m/>
    <m/>
    <m/>
    <m/>
    <s v="NPA"/>
    <s v="MH16DH4828"/>
    <s v="SPLENDOR PLUS DRS CAST FI BLACK"/>
    <d v="2023-10-21T00:00:00"/>
    <n v="24"/>
    <s v="02.08.26"/>
    <s v="-"/>
    <m/>
    <m/>
    <m/>
    <m/>
    <m/>
    <m/>
    <m/>
    <m/>
    <m/>
    <m/>
    <n v="1"/>
    <m/>
    <m/>
    <m/>
    <m/>
    <m/>
    <m/>
    <m/>
    <m/>
    <m/>
    <m/>
    <m/>
    <m/>
    <m/>
    <m/>
    <m/>
    <m/>
    <m/>
    <m/>
    <m/>
    <m/>
    <m/>
    <m/>
    <m/>
    <m/>
    <m/>
    <m/>
    <m/>
    <m/>
    <m/>
    <m/>
    <m/>
    <m/>
    <m/>
    <m/>
    <m/>
    <m/>
    <m/>
    <m/>
    <m/>
    <m/>
    <m/>
    <m/>
    <m/>
    <m/>
    <m/>
    <m/>
    <m/>
    <m/>
    <m/>
    <m/>
    <m/>
    <m/>
    <m/>
    <m/>
    <m/>
    <m/>
    <m/>
    <m/>
    <m/>
    <m/>
    <m/>
    <m/>
    <m/>
    <m/>
    <m/>
    <m/>
    <m/>
    <m/>
    <m/>
    <m/>
    <m/>
    <m/>
    <m/>
    <m/>
    <m/>
    <m/>
    <m/>
    <m/>
    <m/>
    <m/>
    <m/>
    <m/>
    <m/>
    <n v="1"/>
    <n v="1"/>
    <s v="ZBHT0024"/>
    <s v="GPG1l6EfVm"/>
    <s v="Allocated"/>
    <m/>
    <m/>
    <m/>
    <m/>
    <m/>
    <m/>
    <m/>
    <m/>
    <n v="6"/>
    <n v="4574"/>
    <s v="Allocated"/>
  </r>
  <r>
    <n v="461160772"/>
    <s v="AMIT JITENDRA TAWADE"/>
    <m/>
    <m/>
    <m/>
    <m/>
    <m/>
    <m/>
    <n v="6259"/>
    <n v="0"/>
    <n v="3"/>
    <n v="6259"/>
    <x v="0"/>
    <x v="0"/>
    <s v="UNPAID"/>
    <s v="TANAJI SURVASE"/>
    <n v="0"/>
    <n v="3"/>
    <n v="0"/>
    <n v="3678.28"/>
    <s v="-"/>
    <n v="0"/>
    <n v="0"/>
    <s v="FLOW"/>
    <s v="-"/>
    <s v="-"/>
    <s v="-"/>
    <m/>
    <m/>
    <m/>
    <m/>
    <s v="-"/>
    <m/>
    <s v="WAKAD"/>
    <m/>
    <m/>
    <m/>
    <n v="3681.28"/>
    <n v="0"/>
    <n v="57"/>
    <s v="-"/>
    <s v="FLOW"/>
    <m/>
    <m/>
    <m/>
    <m/>
    <s v="NPA"/>
    <s v="MH14LG0787"/>
    <s v="XPULSE 200 4V FI STD"/>
    <d v="2023-12-18T00:00:00"/>
    <n v="24"/>
    <s v="02.08.26"/>
    <s v="-"/>
    <m/>
    <m/>
    <m/>
    <m/>
    <m/>
    <m/>
    <m/>
    <m/>
    <m/>
    <m/>
    <n v="1"/>
    <m/>
    <m/>
    <m/>
    <m/>
    <m/>
    <m/>
    <m/>
    <m/>
    <m/>
    <m/>
    <m/>
    <m/>
    <m/>
    <m/>
    <m/>
    <m/>
    <m/>
    <m/>
    <m/>
    <m/>
    <m/>
    <m/>
    <m/>
    <m/>
    <m/>
    <m/>
    <m/>
    <m/>
    <m/>
    <m/>
    <m/>
    <m/>
    <m/>
    <m/>
    <m/>
    <m/>
    <m/>
    <m/>
    <m/>
    <m/>
    <m/>
    <m/>
    <m/>
    <m/>
    <m/>
    <m/>
    <m/>
    <m/>
    <m/>
    <m/>
    <m/>
    <m/>
    <m/>
    <m/>
    <m/>
    <m/>
    <m/>
    <m/>
    <m/>
    <m/>
    <m/>
    <m/>
    <m/>
    <m/>
    <m/>
    <m/>
    <m/>
    <m/>
    <m/>
    <m/>
    <m/>
    <m/>
    <m/>
    <m/>
    <m/>
    <m/>
    <m/>
    <m/>
    <m/>
    <m/>
    <m/>
    <m/>
    <m/>
    <n v="1"/>
    <n v="1"/>
    <s v="DUWT0030"/>
    <s v="G6C9Sjyv0S"/>
    <s v="Allocated"/>
    <m/>
    <m/>
    <m/>
    <m/>
    <m/>
    <m/>
    <m/>
    <m/>
    <n v="3"/>
    <n v="6259"/>
    <s v="Allocated"/>
  </r>
  <r>
    <n v="461234688"/>
    <s v="VILAKSHI DINESH SHINDE"/>
    <m/>
    <m/>
    <m/>
    <m/>
    <m/>
    <m/>
    <n v="4992"/>
    <n v="0"/>
    <n v="3"/>
    <n v="4992"/>
    <x v="5"/>
    <x v="0"/>
    <s v="UNPAID"/>
    <s v="NITIN KADAM"/>
    <n v="0"/>
    <n v="3"/>
    <n v="0"/>
    <n v="4050"/>
    <s v="-"/>
    <n v="0"/>
    <n v="0"/>
    <s v="FLOW"/>
    <s v="-"/>
    <s v="-"/>
    <s v="-"/>
    <m/>
    <m/>
    <m/>
    <m/>
    <s v="-"/>
    <m/>
    <s v="WALHEKARWADI"/>
    <m/>
    <m/>
    <m/>
    <n v="4053"/>
    <n v="0"/>
    <n v="177"/>
    <s v="-"/>
    <s v="FLOW"/>
    <m/>
    <m/>
    <m/>
    <m/>
    <s v="NPA"/>
    <s v="MH14LG4276"/>
    <s v="AMPERE ELECTRIC ZEAL EX"/>
    <d v="2023-12-26T00:00:00"/>
    <n v="24"/>
    <s v="02.08.26"/>
    <s v="-"/>
    <m/>
    <m/>
    <m/>
    <m/>
    <m/>
    <m/>
    <m/>
    <m/>
    <m/>
    <m/>
    <n v="1"/>
    <m/>
    <m/>
    <m/>
    <m/>
    <m/>
    <m/>
    <m/>
    <m/>
    <m/>
    <m/>
    <m/>
    <m/>
    <m/>
    <m/>
    <m/>
    <m/>
    <m/>
    <m/>
    <m/>
    <m/>
    <m/>
    <m/>
    <m/>
    <m/>
    <m/>
    <m/>
    <m/>
    <m/>
    <m/>
    <m/>
    <m/>
    <m/>
    <m/>
    <m/>
    <m/>
    <m/>
    <m/>
    <m/>
    <m/>
    <m/>
    <m/>
    <m/>
    <m/>
    <m/>
    <m/>
    <m/>
    <m/>
    <m/>
    <m/>
    <m/>
    <m/>
    <m/>
    <m/>
    <m/>
    <m/>
    <m/>
    <m/>
    <m/>
    <m/>
    <m/>
    <m/>
    <m/>
    <m/>
    <m/>
    <m/>
    <m/>
    <m/>
    <m/>
    <m/>
    <m/>
    <m/>
    <m/>
    <m/>
    <m/>
    <m/>
    <m/>
    <m/>
    <m/>
    <m/>
    <m/>
    <m/>
    <m/>
    <m/>
    <n v="1"/>
    <n v="1"/>
    <s v="ZBHT0011"/>
    <s v="G6tk52nL7z"/>
    <s v="Allocated"/>
    <m/>
    <m/>
    <m/>
    <m/>
    <m/>
    <m/>
    <m/>
    <m/>
    <n v="3"/>
    <n v="4992"/>
    <s v="Allocated"/>
  </r>
  <r>
    <n v="461261729"/>
    <s v="SUDHAKAR KISHAN SAWRE"/>
    <m/>
    <m/>
    <m/>
    <m/>
    <m/>
    <m/>
    <n v="4531"/>
    <n v="0"/>
    <n v="46"/>
    <n v="4531"/>
    <x v="5"/>
    <x v="0"/>
    <s v="UNPAID"/>
    <s v="DATTATRAY BACCHE"/>
    <n v="0"/>
    <n v="46"/>
    <n v="0"/>
    <n v="3570"/>
    <s v="-"/>
    <n v="0"/>
    <n v="0"/>
    <s v="FLOW"/>
    <s v="-"/>
    <s v="-"/>
    <s v="-"/>
    <m/>
    <m/>
    <m/>
    <m/>
    <s v="-"/>
    <m/>
    <s v="BHOSE"/>
    <m/>
    <m/>
    <m/>
    <n v="3616"/>
    <n v="0"/>
    <n v="177"/>
    <s v="-"/>
    <s v="FLOW"/>
    <m/>
    <m/>
    <m/>
    <m/>
    <s v="NPA"/>
    <s v="MH14LG8826"/>
    <s v="HONDA SHINE SP DISC BSVI"/>
    <d v="2023-12-26T00:00:00"/>
    <n v="24"/>
    <s v="02.08.26"/>
    <s v="-"/>
    <m/>
    <m/>
    <m/>
    <m/>
    <m/>
    <m/>
    <m/>
    <m/>
    <m/>
    <m/>
    <m/>
    <m/>
    <m/>
    <m/>
    <m/>
    <m/>
    <m/>
    <m/>
    <m/>
    <m/>
    <m/>
    <m/>
    <m/>
    <m/>
    <m/>
    <m/>
    <m/>
    <m/>
    <m/>
    <m/>
    <m/>
    <m/>
    <m/>
    <m/>
    <m/>
    <m/>
    <m/>
    <m/>
    <m/>
    <m/>
    <m/>
    <m/>
    <m/>
    <m/>
    <m/>
    <m/>
    <m/>
    <m/>
    <m/>
    <m/>
    <m/>
    <m/>
    <m/>
    <m/>
    <m/>
    <m/>
    <m/>
    <m/>
    <m/>
    <m/>
    <m/>
    <m/>
    <m/>
    <m/>
    <m/>
    <m/>
    <m/>
    <m/>
    <m/>
    <m/>
    <m/>
    <m/>
    <m/>
    <m/>
    <m/>
    <m/>
    <m/>
    <m/>
    <m/>
    <m/>
    <m/>
    <m/>
    <m/>
    <m/>
    <m/>
    <m/>
    <m/>
    <m/>
    <m/>
    <m/>
    <m/>
    <m/>
    <m/>
    <m/>
    <n v="0"/>
    <s v=""/>
    <s v="ZBHT0016"/>
    <s v="BoHbedPqhD7"/>
    <s v="Allocated"/>
    <m/>
    <m/>
    <m/>
    <m/>
    <m/>
    <m/>
    <m/>
    <m/>
    <n v="46"/>
    <n v="4531"/>
    <s v="Allocated"/>
  </r>
  <r>
    <n v="462011491"/>
    <s v="RAHUL HIRA CHAVAN"/>
    <m/>
    <m/>
    <m/>
    <m/>
    <m/>
    <m/>
    <n v="3778"/>
    <n v="0"/>
    <n v="9"/>
    <n v="3778"/>
    <x v="4"/>
    <x v="0"/>
    <s v="UNPAID"/>
    <s v="DATTATRAY BACCHE"/>
    <n v="0"/>
    <n v="9"/>
    <n v="0"/>
    <n v="893"/>
    <s v="-"/>
    <n v="0"/>
    <n v="0"/>
    <s v="FLOW"/>
    <s v="-"/>
    <s v="-"/>
    <s v="-"/>
    <m/>
    <m/>
    <m/>
    <m/>
    <s v="-"/>
    <m/>
    <s v="KHALUMBARE"/>
    <m/>
    <m/>
    <m/>
    <n v="902"/>
    <n v="0"/>
    <n v="149"/>
    <s v="-"/>
    <s v="FLOW"/>
    <m/>
    <m/>
    <m/>
    <m/>
    <s v="NPA"/>
    <s v="MH14LK0545"/>
    <s v="BAJAJ PLATINA 100 ES ALLOY DRUM CBS"/>
    <d v="2024-02-23T00:00:00"/>
    <n v="24"/>
    <s v="02.08.26"/>
    <s v="-"/>
    <m/>
    <m/>
    <m/>
    <m/>
    <m/>
    <m/>
    <m/>
    <m/>
    <m/>
    <m/>
    <m/>
    <m/>
    <m/>
    <m/>
    <m/>
    <m/>
    <m/>
    <m/>
    <m/>
    <m/>
    <m/>
    <m/>
    <m/>
    <m/>
    <m/>
    <m/>
    <m/>
    <m/>
    <m/>
    <m/>
    <m/>
    <m/>
    <m/>
    <m/>
    <m/>
    <m/>
    <m/>
    <m/>
    <m/>
    <m/>
    <m/>
    <m/>
    <m/>
    <m/>
    <m/>
    <m/>
    <m/>
    <m/>
    <m/>
    <m/>
    <m/>
    <m/>
    <m/>
    <m/>
    <m/>
    <m/>
    <m/>
    <m/>
    <m/>
    <m/>
    <m/>
    <m/>
    <m/>
    <m/>
    <m/>
    <m/>
    <m/>
    <m/>
    <m/>
    <m/>
    <m/>
    <m/>
    <m/>
    <m/>
    <m/>
    <m/>
    <m/>
    <m/>
    <m/>
    <m/>
    <m/>
    <m/>
    <m/>
    <m/>
    <m/>
    <m/>
    <m/>
    <m/>
    <m/>
    <m/>
    <m/>
    <m/>
    <m/>
    <m/>
    <n v="0"/>
    <s v=""/>
    <s v="ZBHT0016"/>
    <s v="B6SfsJj5JL7"/>
    <s v="Allocated"/>
    <m/>
    <m/>
    <m/>
    <m/>
    <m/>
    <m/>
    <m/>
    <m/>
    <n v="9"/>
    <n v="3778"/>
    <s v="Allocated"/>
  </r>
  <r>
    <n v="462216543"/>
    <s v="GULFAM"/>
    <m/>
    <m/>
    <m/>
    <m/>
    <m/>
    <m/>
    <n v="4121"/>
    <n v="0"/>
    <n v="408"/>
    <n v="4121"/>
    <x v="3"/>
    <x v="0"/>
    <s v="UNPAID"/>
    <s v="NITIN KADAM"/>
    <n v="0"/>
    <n v="408"/>
    <n v="0"/>
    <n v="1769"/>
    <s v="-"/>
    <n v="0"/>
    <n v="0"/>
    <s v="FLOW"/>
    <s v="-"/>
    <s v="-"/>
    <s v="-"/>
    <m/>
    <m/>
    <m/>
    <m/>
    <s v="-"/>
    <m/>
    <s v="THERGAON"/>
    <m/>
    <m/>
    <m/>
    <n v="2177"/>
    <n v="0"/>
    <n v="118"/>
    <s v="-"/>
    <s v="FLOW"/>
    <m/>
    <m/>
    <m/>
    <m/>
    <s v="NPA"/>
    <s v="MH14LK8042"/>
    <s v="SPLENDOR PLUS I3S XTEC"/>
    <d v="2024-03-13T00:00:00"/>
    <n v="24"/>
    <s v="02.08.26"/>
    <s v="-"/>
    <m/>
    <m/>
    <m/>
    <m/>
    <m/>
    <m/>
    <m/>
    <n v="1"/>
    <m/>
    <m/>
    <m/>
    <m/>
    <m/>
    <m/>
    <m/>
    <m/>
    <m/>
    <m/>
    <m/>
    <m/>
    <m/>
    <m/>
    <m/>
    <m/>
    <m/>
    <m/>
    <m/>
    <m/>
    <m/>
    <m/>
    <m/>
    <m/>
    <m/>
    <m/>
    <m/>
    <m/>
    <m/>
    <m/>
    <m/>
    <m/>
    <m/>
    <m/>
    <m/>
    <m/>
    <m/>
    <m/>
    <m/>
    <m/>
    <m/>
    <m/>
    <m/>
    <m/>
    <m/>
    <m/>
    <m/>
    <m/>
    <m/>
    <m/>
    <m/>
    <m/>
    <m/>
    <m/>
    <m/>
    <m/>
    <m/>
    <m/>
    <m/>
    <m/>
    <m/>
    <m/>
    <m/>
    <m/>
    <m/>
    <m/>
    <m/>
    <m/>
    <m/>
    <m/>
    <m/>
    <m/>
    <m/>
    <m/>
    <m/>
    <m/>
    <m/>
    <m/>
    <m/>
    <m/>
    <m/>
    <m/>
    <m/>
    <m/>
    <m/>
    <m/>
    <n v="1"/>
    <n v="1"/>
    <s v="ZBHT0011"/>
    <s v="APGX7f4Iu7"/>
    <s v="Allocated"/>
    <m/>
    <m/>
    <m/>
    <m/>
    <m/>
    <m/>
    <m/>
    <m/>
    <n v="408"/>
    <n v="4121"/>
    <s v="Allocated"/>
  </r>
  <r>
    <n v="462303824"/>
    <s v="RAMRAO NARAYANRAO SHETE"/>
    <m/>
    <m/>
    <m/>
    <m/>
    <m/>
    <m/>
    <n v="4270"/>
    <n v="0"/>
    <n v="35"/>
    <n v="4270"/>
    <x v="0"/>
    <x v="0"/>
    <s v="UNPAID"/>
    <s v="SUNNY SHINDE"/>
    <n v="0"/>
    <n v="35"/>
    <n v="0"/>
    <n v="2940"/>
    <s v="-"/>
    <n v="0"/>
    <n v="0"/>
    <s v="FLOW"/>
    <s v="-"/>
    <s v="-"/>
    <s v="-"/>
    <m/>
    <m/>
    <m/>
    <m/>
    <s v="-"/>
    <m/>
    <s v="MAHALUNGE"/>
    <m/>
    <m/>
    <m/>
    <n v="2975"/>
    <n v="0"/>
    <n v="57"/>
    <s v="-"/>
    <s v="FLOW"/>
    <m/>
    <m/>
    <m/>
    <m/>
    <s v="REGULAR"/>
    <s v="MH22BD4526"/>
    <s v="SPLENDOR PLUS DRS CAST FI BLACK"/>
    <d v="2024-03-21T00:00:00"/>
    <n v="24"/>
    <s v="02.08.26"/>
    <s v="-"/>
    <m/>
    <m/>
    <m/>
    <m/>
    <m/>
    <m/>
    <m/>
    <m/>
    <m/>
    <m/>
    <m/>
    <m/>
    <m/>
    <m/>
    <m/>
    <m/>
    <m/>
    <m/>
    <m/>
    <m/>
    <m/>
    <m/>
    <m/>
    <m/>
    <m/>
    <m/>
    <m/>
    <m/>
    <m/>
    <m/>
    <m/>
    <m/>
    <m/>
    <m/>
    <m/>
    <m/>
    <m/>
    <m/>
    <m/>
    <m/>
    <m/>
    <m/>
    <m/>
    <m/>
    <m/>
    <m/>
    <m/>
    <m/>
    <m/>
    <m/>
    <m/>
    <m/>
    <m/>
    <m/>
    <m/>
    <m/>
    <m/>
    <m/>
    <m/>
    <m/>
    <m/>
    <m/>
    <m/>
    <m/>
    <m/>
    <m/>
    <m/>
    <m/>
    <m/>
    <m/>
    <m/>
    <m/>
    <m/>
    <m/>
    <m/>
    <m/>
    <m/>
    <m/>
    <m/>
    <m/>
    <m/>
    <m/>
    <m/>
    <m/>
    <m/>
    <m/>
    <m/>
    <m/>
    <m/>
    <m/>
    <m/>
    <m/>
    <m/>
    <m/>
    <n v="0"/>
    <s v=""/>
    <s v="DUWT0023"/>
    <s v="kP3DBbPDg9"/>
    <s v="Allocated"/>
    <m/>
    <m/>
    <m/>
    <m/>
    <m/>
    <m/>
    <m/>
    <m/>
    <n v="35"/>
    <n v="4270"/>
    <s v="Allocated"/>
  </r>
  <r>
    <n v="462525757"/>
    <s v="SOMNATH LAXMAN MADGE"/>
    <m/>
    <m/>
    <m/>
    <m/>
    <m/>
    <m/>
    <n v="4979"/>
    <n v="0"/>
    <n v="186"/>
    <n v="4979"/>
    <x v="2"/>
    <x v="0"/>
    <s v="UNPAID"/>
    <s v="DATTATRAY BACCHE"/>
    <n v="0"/>
    <n v="186"/>
    <n v="0"/>
    <n v="450"/>
    <s v="-"/>
    <n v="0"/>
    <n v="0"/>
    <s v="FLOW"/>
    <s v="-"/>
    <s v="-"/>
    <s v="-"/>
    <m/>
    <m/>
    <m/>
    <m/>
    <s v="-"/>
    <m/>
    <s v="RAJGURU NAGAR"/>
    <m/>
    <m/>
    <m/>
    <n v="636"/>
    <n v="0"/>
    <n v="88"/>
    <s v="-"/>
    <s v="FLOW"/>
    <m/>
    <m/>
    <m/>
    <m/>
    <s v="REGULAR"/>
    <s v="MH14LN5785"/>
    <s v="HONDA DIO 125 SMART LTD ED"/>
    <d v="2024-04-10T00:00:00"/>
    <n v="24"/>
    <s v="02.08.26"/>
    <s v="-"/>
    <m/>
    <m/>
    <m/>
    <m/>
    <m/>
    <m/>
    <m/>
    <m/>
    <m/>
    <m/>
    <m/>
    <m/>
    <m/>
    <m/>
    <m/>
    <m/>
    <m/>
    <m/>
    <m/>
    <m/>
    <m/>
    <m/>
    <m/>
    <m/>
    <m/>
    <m/>
    <m/>
    <m/>
    <m/>
    <m/>
    <m/>
    <m/>
    <m/>
    <m/>
    <m/>
    <m/>
    <m/>
    <m/>
    <m/>
    <m/>
    <m/>
    <m/>
    <m/>
    <m/>
    <m/>
    <m/>
    <m/>
    <m/>
    <m/>
    <m/>
    <m/>
    <m/>
    <m/>
    <m/>
    <m/>
    <m/>
    <m/>
    <m/>
    <m/>
    <m/>
    <m/>
    <m/>
    <m/>
    <m/>
    <m/>
    <m/>
    <m/>
    <m/>
    <m/>
    <m/>
    <m/>
    <m/>
    <m/>
    <m/>
    <m/>
    <m/>
    <m/>
    <m/>
    <m/>
    <m/>
    <m/>
    <m/>
    <m/>
    <m/>
    <m/>
    <m/>
    <m/>
    <m/>
    <m/>
    <m/>
    <m/>
    <m/>
    <m/>
    <m/>
    <n v="0"/>
    <s v=""/>
    <s v="ZBHT0016"/>
    <s v="B2ahBJtOB1"/>
    <s v="Allocated"/>
    <m/>
    <m/>
    <m/>
    <m/>
    <m/>
    <m/>
    <m/>
    <m/>
    <n v="186"/>
    <n v="4979"/>
    <s v="Allocated"/>
  </r>
  <r>
    <n v="463182764"/>
    <s v="NILAM RAJU GAIKWAD"/>
    <m/>
    <m/>
    <m/>
    <m/>
    <m/>
    <m/>
    <n v="1668"/>
    <n v="0"/>
    <n v="133"/>
    <n v="1668"/>
    <x v="5"/>
    <x v="0"/>
    <s v="UNPAID"/>
    <s v="VIKRAM GAIKWAD"/>
    <n v="0"/>
    <n v="133"/>
    <n v="0"/>
    <n v="4500"/>
    <s v="-"/>
    <n v="0"/>
    <n v="0"/>
    <s v="FLOW"/>
    <s v="-"/>
    <s v="-"/>
    <s v="-"/>
    <m/>
    <m/>
    <m/>
    <m/>
    <s v="-"/>
    <m/>
    <s v="YERWADA"/>
    <m/>
    <m/>
    <m/>
    <n v="4633"/>
    <n v="0"/>
    <n v="176"/>
    <s v="-"/>
    <s v="FLOW"/>
    <m/>
    <m/>
    <m/>
    <m/>
    <s v="NPA"/>
    <s v="MH12WB5598"/>
    <s v="HONDA DIO SMART"/>
    <d v="2024-06-12T00:00:00"/>
    <n v="18"/>
    <s v="02.08.26"/>
    <s v="-"/>
    <m/>
    <m/>
    <m/>
    <m/>
    <m/>
    <m/>
    <m/>
    <m/>
    <m/>
    <m/>
    <m/>
    <m/>
    <m/>
    <n v="1"/>
    <m/>
    <m/>
    <m/>
    <m/>
    <m/>
    <m/>
    <m/>
    <m/>
    <m/>
    <m/>
    <m/>
    <m/>
    <m/>
    <m/>
    <m/>
    <m/>
    <m/>
    <m/>
    <m/>
    <m/>
    <m/>
    <m/>
    <m/>
    <m/>
    <m/>
    <m/>
    <m/>
    <m/>
    <m/>
    <m/>
    <m/>
    <m/>
    <m/>
    <m/>
    <m/>
    <m/>
    <m/>
    <m/>
    <m/>
    <m/>
    <m/>
    <m/>
    <m/>
    <m/>
    <m/>
    <m/>
    <m/>
    <m/>
    <m/>
    <m/>
    <m/>
    <m/>
    <m/>
    <m/>
    <m/>
    <m/>
    <m/>
    <m/>
    <m/>
    <m/>
    <m/>
    <m/>
    <m/>
    <m/>
    <m/>
    <m/>
    <m/>
    <m/>
    <m/>
    <m/>
    <m/>
    <m/>
    <m/>
    <m/>
    <m/>
    <m/>
    <m/>
    <m/>
    <m/>
    <m/>
    <n v="1"/>
    <n v="1"/>
    <s v="ZBHT0012"/>
    <s v="koQfwGzTtpz"/>
    <s v="Allocated"/>
    <m/>
    <m/>
    <m/>
    <m/>
    <m/>
    <m/>
    <m/>
    <m/>
    <n v="133"/>
    <n v="1668"/>
    <s v="Allocated"/>
  </r>
  <r>
    <n v="464280901"/>
    <s v="RAJESH RAMESH BARELA"/>
    <m/>
    <m/>
    <m/>
    <m/>
    <m/>
    <m/>
    <n v="5763"/>
    <n v="0"/>
    <n v="5"/>
    <n v="5763"/>
    <x v="2"/>
    <x v="0"/>
    <s v="PAID"/>
    <s v="AMOL DHUMAL"/>
    <n v="0"/>
    <n v="5"/>
    <n v="0"/>
    <n v="450"/>
    <s v="-"/>
    <n v="0"/>
    <n v="0"/>
    <s v="FLOW"/>
    <s v="-"/>
    <s v="-"/>
    <s v="-"/>
    <m/>
    <m/>
    <m/>
    <m/>
    <s v="-"/>
    <m/>
    <s v="SHIRUR"/>
    <m/>
    <m/>
    <m/>
    <n v="455"/>
    <n v="0"/>
    <n v="88"/>
    <s v="-"/>
    <s v="FLOW"/>
    <m/>
    <m/>
    <m/>
    <m/>
    <s v="REGULAR"/>
    <s v="MH19EM0386"/>
    <s v="BAJAJ PULSAR N160 UG"/>
    <d v="2024-10-10T00:00:00"/>
    <n v="18"/>
    <s v="02.08.26"/>
    <s v="-"/>
    <m/>
    <n v="1"/>
    <m/>
    <m/>
    <m/>
    <m/>
    <m/>
    <m/>
    <m/>
    <m/>
    <m/>
    <m/>
    <m/>
    <m/>
    <m/>
    <m/>
    <m/>
    <m/>
    <m/>
    <m/>
    <m/>
    <m/>
    <m/>
    <m/>
    <m/>
    <m/>
    <m/>
    <m/>
    <m/>
    <m/>
    <m/>
    <m/>
    <m/>
    <m/>
    <m/>
    <m/>
    <m/>
    <m/>
    <m/>
    <m/>
    <m/>
    <m/>
    <m/>
    <m/>
    <m/>
    <m/>
    <m/>
    <m/>
    <m/>
    <m/>
    <m/>
    <m/>
    <m/>
    <m/>
    <m/>
    <m/>
    <m/>
    <m/>
    <m/>
    <m/>
    <m/>
    <m/>
    <m/>
    <m/>
    <m/>
    <m/>
    <m/>
    <m/>
    <m/>
    <m/>
    <m/>
    <m/>
    <m/>
    <m/>
    <m/>
    <m/>
    <m/>
    <m/>
    <m/>
    <m/>
    <m/>
    <m/>
    <m/>
    <m/>
    <m/>
    <m/>
    <m/>
    <m/>
    <m/>
    <m/>
    <m/>
    <m/>
    <m/>
    <m/>
    <n v="1"/>
    <n v="1"/>
    <s v="ZBHT0024"/>
    <s v="A2gJKbBjhNm"/>
    <s v="Allocated"/>
    <m/>
    <m/>
    <m/>
    <m/>
    <m/>
    <m/>
    <m/>
    <m/>
    <n v="5"/>
    <n v="5763"/>
    <s v="Allocated"/>
  </r>
  <r>
    <n v="464282194"/>
    <s v="SANI PRAKASH SALVE"/>
    <m/>
    <m/>
    <m/>
    <m/>
    <m/>
    <m/>
    <n v="5059"/>
    <n v="0"/>
    <n v="36"/>
    <n v="5059"/>
    <x v="2"/>
    <x v="0"/>
    <s v="UNPAID"/>
    <s v="AMOL DHUMAL"/>
    <n v="0"/>
    <n v="36"/>
    <n v="0"/>
    <n v="2696"/>
    <s v="-"/>
    <n v="0"/>
    <n v="0"/>
    <s v="FLOW"/>
    <s v="-"/>
    <s v="-"/>
    <s v="-"/>
    <m/>
    <m/>
    <m/>
    <m/>
    <s v="-"/>
    <m/>
    <s v="SHIRUR"/>
    <m/>
    <m/>
    <m/>
    <n v="2732"/>
    <n v="0"/>
    <n v="88"/>
    <s v="-"/>
    <s v="FLOW"/>
    <m/>
    <m/>
    <m/>
    <m/>
    <s v="REGULAR"/>
    <s v="MH12XG6756"/>
    <s v="HONDA ACTIVA 6G DLX BS VI"/>
    <d v="2024-10-10T00:00:00"/>
    <n v="18"/>
    <s v="02.08.26"/>
    <s v="-"/>
    <m/>
    <m/>
    <m/>
    <m/>
    <m/>
    <m/>
    <m/>
    <m/>
    <m/>
    <m/>
    <n v="1"/>
    <m/>
    <m/>
    <m/>
    <m/>
    <m/>
    <m/>
    <m/>
    <m/>
    <m/>
    <m/>
    <m/>
    <m/>
    <m/>
    <m/>
    <m/>
    <m/>
    <m/>
    <m/>
    <m/>
    <m/>
    <m/>
    <m/>
    <m/>
    <m/>
    <m/>
    <m/>
    <m/>
    <m/>
    <m/>
    <m/>
    <m/>
    <m/>
    <m/>
    <m/>
    <m/>
    <m/>
    <m/>
    <m/>
    <m/>
    <m/>
    <m/>
    <m/>
    <m/>
    <m/>
    <m/>
    <m/>
    <m/>
    <m/>
    <m/>
    <m/>
    <m/>
    <m/>
    <m/>
    <m/>
    <m/>
    <m/>
    <m/>
    <m/>
    <m/>
    <m/>
    <m/>
    <m/>
    <m/>
    <m/>
    <m/>
    <m/>
    <m/>
    <m/>
    <m/>
    <m/>
    <m/>
    <m/>
    <m/>
    <m/>
    <m/>
    <m/>
    <m/>
    <m/>
    <m/>
    <m/>
    <m/>
    <m/>
    <m/>
    <n v="1"/>
    <n v="1"/>
    <s v="ZBHT0024"/>
    <s v="GoWg-KHM9c"/>
    <s v="Allocated"/>
    <m/>
    <m/>
    <m/>
    <m/>
    <m/>
    <m/>
    <m/>
    <m/>
    <n v="36"/>
    <n v="5059"/>
    <s v="Allocated"/>
  </r>
  <r>
    <n v="464316591"/>
    <s v="PARAB DATTATRAYA PANDURANG"/>
    <m/>
    <m/>
    <m/>
    <m/>
    <m/>
    <m/>
    <n v="6068"/>
    <n v="0"/>
    <n v="7"/>
    <n v="6068"/>
    <x v="0"/>
    <x v="0"/>
    <s v="UNPAID"/>
    <s v="SACHIN KHAPRE"/>
    <n v="0"/>
    <n v="7"/>
    <n v="0"/>
    <n v="639.88"/>
    <s v="-"/>
    <n v="0"/>
    <n v="0"/>
    <s v="FLOW"/>
    <s v="-"/>
    <s v="-"/>
    <s v="-"/>
    <m/>
    <m/>
    <m/>
    <m/>
    <s v="-"/>
    <m/>
    <s v="NEW SANGVI"/>
    <m/>
    <m/>
    <m/>
    <n v="646.88"/>
    <n v="0"/>
    <n v="57"/>
    <s v="-"/>
    <s v="FLOW"/>
    <m/>
    <m/>
    <m/>
    <m/>
    <s v="REGULAR"/>
    <s v="MH14LW5368"/>
    <s v="PLEASURE PLUS XTEC DRUM CAST"/>
    <d v="2024-10-14T00:00:00"/>
    <n v="18"/>
    <s v="02.08.26"/>
    <s v="-"/>
    <m/>
    <m/>
    <m/>
    <m/>
    <m/>
    <m/>
    <m/>
    <m/>
    <m/>
    <m/>
    <n v="1"/>
    <m/>
    <m/>
    <m/>
    <m/>
    <m/>
    <m/>
    <m/>
    <m/>
    <m/>
    <m/>
    <m/>
    <m/>
    <m/>
    <m/>
    <m/>
    <m/>
    <m/>
    <m/>
    <m/>
    <m/>
    <m/>
    <m/>
    <m/>
    <m/>
    <m/>
    <m/>
    <m/>
    <m/>
    <m/>
    <m/>
    <m/>
    <m/>
    <m/>
    <m/>
    <m/>
    <m/>
    <m/>
    <m/>
    <m/>
    <m/>
    <m/>
    <m/>
    <m/>
    <m/>
    <m/>
    <m/>
    <m/>
    <m/>
    <m/>
    <m/>
    <m/>
    <m/>
    <m/>
    <m/>
    <m/>
    <m/>
    <m/>
    <m/>
    <m/>
    <m/>
    <m/>
    <m/>
    <m/>
    <m/>
    <m/>
    <m/>
    <m/>
    <m/>
    <m/>
    <m/>
    <m/>
    <m/>
    <m/>
    <m/>
    <m/>
    <m/>
    <m/>
    <m/>
    <m/>
    <m/>
    <m/>
    <m/>
    <m/>
    <n v="1"/>
    <n v="1"/>
    <s v="ZBHT0015"/>
    <s v="A6e8h7oNI9"/>
    <s v="Allocated"/>
    <m/>
    <m/>
    <m/>
    <m/>
    <m/>
    <m/>
    <m/>
    <m/>
    <n v="7"/>
    <n v="6068"/>
    <s v="Allocated"/>
  </r>
  <r>
    <n v="465618986"/>
    <s v="HARSHADA PRAMOD DESHMUKH"/>
    <m/>
    <m/>
    <m/>
    <m/>
    <m/>
    <m/>
    <n v="2369"/>
    <n v="0"/>
    <n v="40"/>
    <n v="2369"/>
    <x v="0"/>
    <x v="0"/>
    <s v="UNPAID"/>
    <s v="SACHIN INGALE"/>
    <n v="0"/>
    <n v="40"/>
    <n v="0"/>
    <n v="354"/>
    <s v="-"/>
    <n v="0"/>
    <n v="0"/>
    <s v="FLOW"/>
    <s v="-"/>
    <s v="-"/>
    <s v="-"/>
    <m/>
    <m/>
    <m/>
    <m/>
    <s v="-"/>
    <m/>
    <s v="MAVAL"/>
    <m/>
    <m/>
    <m/>
    <n v="394"/>
    <n v="0"/>
    <n v="56"/>
    <s v="-"/>
    <s v="FLOW"/>
    <m/>
    <m/>
    <m/>
    <m/>
    <s v="REGULAR"/>
    <s v="MH14LH4413"/>
    <s v="HONDA ACTIVA STD"/>
    <d v="2025-03-03T00:00:00"/>
    <n v="12"/>
    <s v="02.08.26"/>
    <s v="-"/>
    <m/>
    <m/>
    <m/>
    <m/>
    <m/>
    <m/>
    <m/>
    <m/>
    <m/>
    <m/>
    <m/>
    <m/>
    <m/>
    <m/>
    <m/>
    <m/>
    <m/>
    <m/>
    <m/>
    <m/>
    <m/>
    <m/>
    <m/>
    <m/>
    <m/>
    <m/>
    <m/>
    <m/>
    <m/>
    <m/>
    <m/>
    <m/>
    <m/>
    <m/>
    <m/>
    <m/>
    <m/>
    <m/>
    <m/>
    <m/>
    <m/>
    <m/>
    <m/>
    <m/>
    <m/>
    <m/>
    <m/>
    <m/>
    <m/>
    <m/>
    <m/>
    <m/>
    <m/>
    <m/>
    <m/>
    <m/>
    <m/>
    <m/>
    <m/>
    <m/>
    <m/>
    <m/>
    <m/>
    <m/>
    <m/>
    <m/>
    <m/>
    <m/>
    <m/>
    <m/>
    <m/>
    <m/>
    <m/>
    <m/>
    <m/>
    <m/>
    <m/>
    <m/>
    <m/>
    <m/>
    <m/>
    <m/>
    <m/>
    <m/>
    <m/>
    <m/>
    <m/>
    <m/>
    <m/>
    <m/>
    <m/>
    <m/>
    <m/>
    <m/>
    <n v="0"/>
    <s v=""/>
    <s v="ZBHT0013"/>
    <s v="B2Jkmj_8vzz"/>
    <s v="Allocated"/>
    <m/>
    <m/>
    <m/>
    <m/>
    <m/>
    <m/>
    <m/>
    <m/>
    <n v="40"/>
    <n v="2369"/>
    <s v="Allocated"/>
  </r>
  <r>
    <n v="465832967"/>
    <s v="UMESH SHANKAR BENDE"/>
    <m/>
    <m/>
    <m/>
    <m/>
    <m/>
    <m/>
    <n v="1754"/>
    <n v="0"/>
    <n v="17.13"/>
    <n v="1754"/>
    <x v="0"/>
    <x v="0"/>
    <s v="UNPAID"/>
    <s v="SACHIN INGALE"/>
    <n v="0"/>
    <n v="17.13"/>
    <n v="0"/>
    <n v="450"/>
    <s v="-"/>
    <n v="0"/>
    <n v="0"/>
    <s v="FLOW"/>
    <s v="-"/>
    <s v="-"/>
    <s v="-"/>
    <m/>
    <m/>
    <m/>
    <m/>
    <s v="-"/>
    <m/>
    <s v="VEHERGAON"/>
    <m/>
    <m/>
    <m/>
    <n v="467.13"/>
    <n v="0"/>
    <n v="56"/>
    <s v="-"/>
    <s v="FLOW"/>
    <m/>
    <m/>
    <m/>
    <m/>
    <s v="REGULAR"/>
    <s v="MH28BY0660"/>
    <s v="HONDA ACTIVA DLX"/>
    <d v="2025-04-02T00:00:00"/>
    <n v="12"/>
    <s v="02.08.26"/>
    <s v="-"/>
    <m/>
    <m/>
    <m/>
    <m/>
    <m/>
    <m/>
    <m/>
    <m/>
    <m/>
    <m/>
    <m/>
    <m/>
    <m/>
    <m/>
    <m/>
    <m/>
    <m/>
    <m/>
    <m/>
    <m/>
    <m/>
    <m/>
    <m/>
    <m/>
    <m/>
    <m/>
    <m/>
    <m/>
    <m/>
    <m/>
    <m/>
    <m/>
    <m/>
    <m/>
    <m/>
    <m/>
    <m/>
    <m/>
    <m/>
    <m/>
    <m/>
    <m/>
    <m/>
    <m/>
    <m/>
    <m/>
    <m/>
    <m/>
    <m/>
    <m/>
    <m/>
    <m/>
    <m/>
    <m/>
    <m/>
    <m/>
    <m/>
    <m/>
    <m/>
    <m/>
    <m/>
    <m/>
    <m/>
    <m/>
    <m/>
    <m/>
    <m/>
    <m/>
    <m/>
    <m/>
    <m/>
    <m/>
    <m/>
    <m/>
    <m/>
    <m/>
    <m/>
    <m/>
    <m/>
    <m/>
    <m/>
    <m/>
    <m/>
    <m/>
    <m/>
    <m/>
    <m/>
    <m/>
    <m/>
    <m/>
    <m/>
    <m/>
    <m/>
    <m/>
    <n v="0"/>
    <s v=""/>
    <s v="ZBHT0013"/>
    <s v="BPgAwoYoAnlc"/>
    <s v="Allocated"/>
    <m/>
    <m/>
    <m/>
    <m/>
    <m/>
    <m/>
    <m/>
    <m/>
    <n v="17.13"/>
    <n v="1754"/>
    <s v="Allocated"/>
  </r>
  <r>
    <n v="459908712"/>
    <s v="VIKAS ARUN KAMBLE"/>
    <m/>
    <m/>
    <m/>
    <m/>
    <m/>
    <m/>
    <n v="3792"/>
    <n v="0"/>
    <n v="65"/>
    <n v="3792"/>
    <x v="2"/>
    <x v="0"/>
    <s v="UNPAID"/>
    <s v="SACHIN KHAPRE"/>
    <n v="0"/>
    <n v="65"/>
    <n v="0"/>
    <n v="4610"/>
    <s v="-"/>
    <n v="0"/>
    <n v="0"/>
    <s v="FLOW"/>
    <s v="-"/>
    <s v="-"/>
    <s v="-"/>
    <m/>
    <m/>
    <m/>
    <m/>
    <s v="-"/>
    <m/>
    <s v="KALEWADI"/>
    <m/>
    <m/>
    <m/>
    <n v="4675"/>
    <n v="0"/>
    <n v="88"/>
    <s v="-"/>
    <s v="FLOW"/>
    <m/>
    <m/>
    <m/>
    <m/>
    <s v="REGULAR"/>
    <s v="MH14LC1547"/>
    <s v="HONDA ACTIVA 6G DLX LTD ED"/>
    <d v="2023-09-27T00:00:00"/>
    <n v="30"/>
    <s v="03.08.26"/>
    <s v="-"/>
    <m/>
    <m/>
    <m/>
    <m/>
    <m/>
    <m/>
    <m/>
    <m/>
    <m/>
    <m/>
    <m/>
    <m/>
    <m/>
    <m/>
    <m/>
    <m/>
    <m/>
    <m/>
    <m/>
    <m/>
    <m/>
    <m/>
    <m/>
    <m/>
    <m/>
    <m/>
    <m/>
    <m/>
    <m/>
    <m/>
    <m/>
    <m/>
    <m/>
    <m/>
    <m/>
    <m/>
    <m/>
    <m/>
    <m/>
    <m/>
    <m/>
    <m/>
    <m/>
    <m/>
    <m/>
    <m/>
    <m/>
    <m/>
    <m/>
    <m/>
    <m/>
    <m/>
    <m/>
    <m/>
    <m/>
    <m/>
    <m/>
    <m/>
    <m/>
    <m/>
    <m/>
    <m/>
    <m/>
    <m/>
    <m/>
    <m/>
    <m/>
    <m/>
    <m/>
    <m/>
    <m/>
    <m/>
    <m/>
    <m/>
    <m/>
    <m/>
    <m/>
    <m/>
    <m/>
    <m/>
    <m/>
    <m/>
    <m/>
    <m/>
    <m/>
    <m/>
    <m/>
    <m/>
    <m/>
    <m/>
    <m/>
    <m/>
    <m/>
    <m/>
    <n v="0"/>
    <s v=""/>
    <s v="ZBHT0015"/>
    <e v="#N/A"/>
    <e v="#N/A"/>
    <m/>
    <m/>
    <m/>
    <m/>
    <m/>
    <m/>
    <m/>
    <m/>
    <n v="65"/>
    <n v="3792"/>
    <e v="#N/A"/>
  </r>
  <r>
    <n v="138058440"/>
    <s v="RITESH SHYAM JADHAV"/>
    <m/>
    <m/>
    <m/>
    <m/>
    <m/>
    <s v="TEST "/>
    <n v="3110"/>
    <n v="0"/>
    <n v="28"/>
    <n v="3110"/>
    <x v="0"/>
    <x v="2"/>
    <s v="UNPAID"/>
    <s v="UDAY SOHANE"/>
    <n v="0"/>
    <n v="28"/>
    <n v="0"/>
    <n v="4946"/>
    <s v="-"/>
    <n v="0"/>
    <n v="0"/>
    <s v="RB"/>
    <s v="PAID"/>
    <s v="-"/>
    <s v="-"/>
    <m/>
    <m/>
    <m/>
    <m/>
    <s v="-"/>
    <m/>
    <s v="KASARWADI"/>
    <m/>
    <m/>
    <m/>
    <n v="4974"/>
    <n v="0"/>
    <n v="57"/>
    <s v="-"/>
    <s v="FLOW"/>
    <m/>
    <m/>
    <m/>
    <m/>
    <s v="REGULAR"/>
    <s v="MH14KP5003"/>
    <s v="HONDA ACTIVA DLX"/>
    <d v="2023-01-21T00:00:00"/>
    <n v="36"/>
    <s v="03.08.26"/>
    <s v="-"/>
    <m/>
    <m/>
    <m/>
    <m/>
    <m/>
    <m/>
    <m/>
    <m/>
    <m/>
    <m/>
    <n v="1"/>
    <m/>
    <m/>
    <m/>
    <m/>
    <m/>
    <m/>
    <m/>
    <m/>
    <m/>
    <m/>
    <m/>
    <m/>
    <m/>
    <m/>
    <m/>
    <m/>
    <m/>
    <m/>
    <m/>
    <m/>
    <m/>
    <m/>
    <m/>
    <m/>
    <m/>
    <m/>
    <m/>
    <m/>
    <m/>
    <m/>
    <m/>
    <m/>
    <m/>
    <m/>
    <m/>
    <m/>
    <m/>
    <m/>
    <m/>
    <m/>
    <m/>
    <m/>
    <m/>
    <m/>
    <m/>
    <m/>
    <m/>
    <m/>
    <m/>
    <m/>
    <m/>
    <m/>
    <m/>
    <m/>
    <m/>
    <m/>
    <m/>
    <m/>
    <m/>
    <m/>
    <m/>
    <m/>
    <m/>
    <m/>
    <m/>
    <m/>
    <m/>
    <m/>
    <m/>
    <m/>
    <m/>
    <m/>
    <m/>
    <m/>
    <m/>
    <m/>
    <m/>
    <m/>
    <m/>
    <m/>
    <m/>
    <m/>
    <m/>
    <n v="1"/>
    <n v="1"/>
    <s v="DUWT0025"/>
    <e v="#N/A"/>
    <e v="#N/A"/>
    <m/>
    <m/>
    <m/>
    <m/>
    <m/>
    <m/>
    <m/>
    <m/>
    <n v="28"/>
    <n v="3110"/>
    <e v="#N/A"/>
  </r>
  <r>
    <n v="139054823"/>
    <s v="ASHA GANESH DOLAS"/>
    <m/>
    <m/>
    <m/>
    <m/>
    <m/>
    <m/>
    <n v="3574"/>
    <n v="0"/>
    <n v="38"/>
    <n v="3574"/>
    <x v="3"/>
    <x v="0"/>
    <s v="UNPAID"/>
    <s v="UDAY SOHANE"/>
    <n v="0"/>
    <n v="38"/>
    <n v="0"/>
    <n v="4472"/>
    <s v="-"/>
    <n v="0"/>
    <n v="0"/>
    <s v="FLOW"/>
    <s v="-"/>
    <s v="-"/>
    <s v="-"/>
    <m/>
    <m/>
    <m/>
    <m/>
    <s v="-"/>
    <m/>
    <s v="KASARWADI"/>
    <m/>
    <m/>
    <m/>
    <n v="4510"/>
    <n v="0"/>
    <n v="118"/>
    <s v="-"/>
    <s v="FLOW"/>
    <m/>
    <m/>
    <m/>
    <m/>
    <s v="NPA"/>
    <s v="MH14KR0966"/>
    <s v="HONDA ACTIVA 6G DLX BS VI"/>
    <d v="2023-02-17T00:00:00"/>
    <n v="36"/>
    <s v="03.08.26"/>
    <s v="-"/>
    <m/>
    <m/>
    <m/>
    <m/>
    <m/>
    <m/>
    <m/>
    <m/>
    <m/>
    <m/>
    <n v="1"/>
    <m/>
    <m/>
    <m/>
    <m/>
    <m/>
    <m/>
    <m/>
    <m/>
    <m/>
    <m/>
    <m/>
    <m/>
    <m/>
    <m/>
    <m/>
    <m/>
    <m/>
    <m/>
    <m/>
    <m/>
    <m/>
    <m/>
    <m/>
    <m/>
    <m/>
    <m/>
    <m/>
    <m/>
    <m/>
    <m/>
    <m/>
    <m/>
    <m/>
    <m/>
    <m/>
    <m/>
    <m/>
    <m/>
    <m/>
    <m/>
    <m/>
    <m/>
    <m/>
    <m/>
    <m/>
    <m/>
    <m/>
    <m/>
    <m/>
    <m/>
    <m/>
    <m/>
    <m/>
    <m/>
    <m/>
    <m/>
    <m/>
    <m/>
    <m/>
    <m/>
    <m/>
    <m/>
    <m/>
    <m/>
    <m/>
    <m/>
    <m/>
    <m/>
    <m/>
    <m/>
    <m/>
    <m/>
    <m/>
    <m/>
    <m/>
    <m/>
    <m/>
    <m/>
    <m/>
    <m/>
    <m/>
    <m/>
    <m/>
    <n v="1"/>
    <n v="1"/>
    <s v="DUWT0025"/>
    <e v="#N/A"/>
    <e v="#N/A"/>
    <m/>
    <m/>
    <m/>
    <m/>
    <m/>
    <m/>
    <m/>
    <m/>
    <n v="38"/>
    <n v="3574"/>
    <e v="#N/A"/>
  </r>
  <r>
    <n v="462333309"/>
    <s v="LALITA RAHIDAS PAPAL"/>
    <m/>
    <m/>
    <m/>
    <m/>
    <m/>
    <m/>
    <n v="1235"/>
    <n v="0"/>
    <n v="18"/>
    <n v="1235"/>
    <x v="2"/>
    <x v="0"/>
    <s v="UNPAID"/>
    <s v="TANAJI SURVASE"/>
    <n v="0"/>
    <n v="18"/>
    <n v="0"/>
    <n v="450"/>
    <s v="-"/>
    <n v="0"/>
    <n v="0"/>
    <s v="FLOW"/>
    <s v="-"/>
    <s v="-"/>
    <s v="-"/>
    <m/>
    <m/>
    <m/>
    <m/>
    <s v="-"/>
    <m/>
    <s v="MULSHI "/>
    <m/>
    <m/>
    <m/>
    <n v="468"/>
    <n v="0"/>
    <n v="87"/>
    <s v="-"/>
    <s v="FLOW"/>
    <m/>
    <m/>
    <m/>
    <m/>
    <s v="REGULAR"/>
    <s v="MH12UX1152"/>
    <s v="HF DELUXE BS6 I3S DRUM SELF CAST"/>
    <d v="2024-03-23T00:00:00"/>
    <n v="24"/>
    <s v="03.08.26"/>
    <s v="-"/>
    <m/>
    <m/>
    <m/>
    <m/>
    <m/>
    <m/>
    <m/>
    <m/>
    <m/>
    <m/>
    <m/>
    <m/>
    <m/>
    <m/>
    <m/>
    <m/>
    <m/>
    <m/>
    <m/>
    <m/>
    <m/>
    <m/>
    <m/>
    <m/>
    <m/>
    <m/>
    <m/>
    <m/>
    <m/>
    <m/>
    <m/>
    <m/>
    <m/>
    <m/>
    <m/>
    <m/>
    <m/>
    <m/>
    <m/>
    <m/>
    <m/>
    <m/>
    <m/>
    <m/>
    <m/>
    <m/>
    <m/>
    <m/>
    <m/>
    <m/>
    <m/>
    <m/>
    <m/>
    <m/>
    <m/>
    <m/>
    <m/>
    <m/>
    <m/>
    <m/>
    <m/>
    <m/>
    <m/>
    <m/>
    <m/>
    <m/>
    <m/>
    <m/>
    <m/>
    <m/>
    <m/>
    <m/>
    <m/>
    <m/>
    <m/>
    <m/>
    <m/>
    <m/>
    <m/>
    <m/>
    <m/>
    <m/>
    <m/>
    <m/>
    <m/>
    <m/>
    <m/>
    <m/>
    <m/>
    <m/>
    <m/>
    <m/>
    <m/>
    <m/>
    <n v="0"/>
    <s v=""/>
    <s v="DUWT0030"/>
    <s v="GoVKjSCeh1"/>
    <s v="Allocated"/>
    <m/>
    <m/>
    <m/>
    <m/>
    <m/>
    <m/>
    <m/>
    <m/>
    <n v="18"/>
    <n v="1235"/>
    <e v="#N/A"/>
  </r>
  <r>
    <n v="462203870"/>
    <s v="LALBAHADUR GORE KAMI"/>
    <m/>
    <m/>
    <m/>
    <m/>
    <m/>
    <m/>
    <n v="1207"/>
    <n v="0"/>
    <n v="19"/>
    <n v="1207"/>
    <x v="5"/>
    <x v="0"/>
    <s v="UNPAID"/>
    <s v="VIKRAM GAIKWAD"/>
    <n v="0"/>
    <n v="19"/>
    <n v="0"/>
    <n v="450"/>
    <s v="-"/>
    <n v="0"/>
    <n v="0"/>
    <s v="FLOW"/>
    <s v="-"/>
    <s v="-"/>
    <s v="-"/>
    <m/>
    <m/>
    <m/>
    <m/>
    <s v="-"/>
    <m/>
    <s v="VADGAON SHERI"/>
    <m/>
    <m/>
    <m/>
    <n v="469"/>
    <n v="0"/>
    <n v="176"/>
    <s v="-"/>
    <s v="FLOW"/>
    <m/>
    <m/>
    <m/>
    <m/>
    <s v="NPA"/>
    <s v="MH12VS1687"/>
    <s v="SPLENDOR PLUS DRS CAST FI BLACK"/>
    <d v="2024-03-12T00:00:00"/>
    <n v="22"/>
    <s v="03.08.26"/>
    <s v="-"/>
    <m/>
    <m/>
    <m/>
    <m/>
    <m/>
    <m/>
    <m/>
    <m/>
    <m/>
    <m/>
    <m/>
    <m/>
    <m/>
    <m/>
    <m/>
    <m/>
    <m/>
    <m/>
    <m/>
    <m/>
    <m/>
    <m/>
    <m/>
    <m/>
    <m/>
    <m/>
    <m/>
    <m/>
    <m/>
    <m/>
    <m/>
    <m/>
    <m/>
    <m/>
    <m/>
    <m/>
    <m/>
    <m/>
    <m/>
    <m/>
    <m/>
    <m/>
    <m/>
    <m/>
    <m/>
    <m/>
    <m/>
    <m/>
    <m/>
    <m/>
    <m/>
    <m/>
    <m/>
    <m/>
    <m/>
    <m/>
    <m/>
    <m/>
    <m/>
    <m/>
    <m/>
    <m/>
    <m/>
    <m/>
    <m/>
    <m/>
    <m/>
    <m/>
    <m/>
    <m/>
    <m/>
    <m/>
    <m/>
    <m/>
    <m/>
    <m/>
    <m/>
    <m/>
    <m/>
    <m/>
    <m/>
    <m/>
    <m/>
    <m/>
    <m/>
    <m/>
    <m/>
    <m/>
    <m/>
    <m/>
    <m/>
    <m/>
    <m/>
    <m/>
    <n v="0"/>
    <s v=""/>
    <s v="ZBHT0012"/>
    <s v="kPM9O9OVOm"/>
    <s v="Allocated"/>
    <m/>
    <m/>
    <m/>
    <m/>
    <m/>
    <m/>
    <m/>
    <m/>
    <n v="19"/>
    <n v="1207"/>
    <e v="#N/A"/>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0">
  <r>
    <n v="467186575"/>
    <s v="NISAR BASHIR HAWALDAR"/>
    <m/>
    <x v="0"/>
    <m/>
    <m/>
    <m/>
    <m/>
    <n v="7088"/>
    <n v="13914"/>
    <n v="6999"/>
    <n v="21002"/>
    <x v="0"/>
    <x v="0"/>
    <x v="0"/>
    <x v="0"/>
    <n v="229566"/>
    <n v="173"/>
    <n v="0"/>
    <n v="3138"/>
    <s v="-"/>
    <n v="0.87492044133620439"/>
    <n v="6.1553784447144475E-2"/>
    <s v="FLOW"/>
    <s v="-"/>
    <s v="NC"/>
    <s v="-"/>
    <m/>
    <m/>
    <m/>
    <m/>
    <s v="-"/>
    <m/>
    <s v="AMBEGAON"/>
    <m/>
    <m/>
    <m/>
    <n v="17225"/>
    <n v="229566"/>
    <n v="57"/>
    <s v="-"/>
    <s v="FLOW"/>
    <m/>
    <m/>
    <m/>
    <m/>
    <s v="NPA"/>
    <m/>
    <s v="CLASSIC 350 COMMANDO SAND"/>
    <d v="2025-10-29T00:00:00"/>
    <n v="48"/>
    <x v="0"/>
    <x v="0"/>
    <m/>
    <m/>
    <m/>
    <m/>
    <m/>
    <m/>
    <m/>
    <m/>
    <m/>
    <m/>
    <m/>
    <m/>
    <m/>
    <m/>
    <m/>
    <m/>
    <m/>
    <m/>
    <m/>
    <m/>
    <m/>
    <m/>
    <m/>
    <m/>
    <m/>
    <m/>
    <m/>
    <m/>
    <m/>
    <m/>
    <m/>
    <m/>
    <m/>
    <m/>
    <m/>
    <m/>
    <m/>
    <m/>
    <m/>
    <m/>
    <m/>
    <m/>
    <m/>
    <m/>
    <m/>
    <m/>
    <m/>
    <m/>
    <m/>
    <m/>
    <m/>
    <m/>
    <m/>
    <m/>
    <m/>
    <m/>
    <m/>
    <m/>
    <m/>
    <m/>
    <m/>
    <m/>
    <m/>
    <m/>
    <m/>
    <m/>
    <m/>
    <m/>
    <m/>
    <m/>
    <m/>
    <m/>
    <m/>
    <m/>
    <m/>
    <m/>
    <m/>
    <m/>
    <m/>
    <m/>
    <m/>
    <m/>
    <m/>
    <m/>
    <m/>
    <m/>
    <m/>
    <m/>
    <m/>
    <m/>
    <m/>
    <m/>
    <m/>
    <m/>
    <x v="0"/>
    <x v="0"/>
    <s v="DUWT0029"/>
    <s v="B28u3S_y8zc"/>
    <s v="Allocated"/>
    <m/>
    <m/>
    <m/>
    <d v="1899-12-30T00:00:00"/>
    <n v="0"/>
    <d v="1899-12-30T00:00:00"/>
    <m/>
    <m/>
    <n v="6999"/>
    <n v="21002"/>
  </r>
  <r>
    <n v="467800464"/>
    <s v="SHOBHA MANILAL RATHOD"/>
    <m/>
    <x v="0"/>
    <m/>
    <m/>
    <m/>
    <m/>
    <n v="8720"/>
    <n v="8720"/>
    <n v="8732"/>
    <n v="17440"/>
    <x v="1"/>
    <x v="0"/>
    <x v="0"/>
    <x v="1"/>
    <n v="224501"/>
    <n v="12"/>
    <n v="0"/>
    <n v="900"/>
    <s v="-"/>
    <n v="0.77940099221296821"/>
    <n v="1.966661338775607E-2"/>
    <s v="FLOW"/>
    <s v="-"/>
    <s v="-"/>
    <s v="-"/>
    <m/>
    <m/>
    <m/>
    <m/>
    <s v="-"/>
    <m/>
    <s v="WAGHOLI"/>
    <m/>
    <m/>
    <m/>
    <n v="9632"/>
    <n v="224501"/>
    <n v="22"/>
    <s v="-"/>
    <s v="FLOW"/>
    <m/>
    <m/>
    <m/>
    <m/>
    <s v="REGULAR"/>
    <s v="MH12ZH5606"/>
    <s v="YEZDI ROADSTER MK2 SHADOW BLACK"/>
    <d v="2026-02-21T00:00:00"/>
    <n v="36"/>
    <x v="0"/>
    <x v="0"/>
    <m/>
    <m/>
    <m/>
    <m/>
    <m/>
    <m/>
    <m/>
    <m/>
    <m/>
    <m/>
    <m/>
    <m/>
    <m/>
    <m/>
    <m/>
    <m/>
    <m/>
    <m/>
    <m/>
    <m/>
    <m/>
    <m/>
    <m/>
    <m/>
    <m/>
    <m/>
    <m/>
    <m/>
    <m/>
    <m/>
    <m/>
    <m/>
    <m/>
    <m/>
    <m/>
    <m/>
    <m/>
    <m/>
    <m/>
    <m/>
    <m/>
    <m/>
    <m/>
    <m/>
    <m/>
    <m/>
    <m/>
    <m/>
    <m/>
    <m/>
    <m/>
    <m/>
    <m/>
    <m/>
    <m/>
    <m/>
    <m/>
    <m/>
    <m/>
    <m/>
    <m/>
    <m/>
    <m/>
    <m/>
    <m/>
    <m/>
    <m/>
    <m/>
    <m/>
    <m/>
    <m/>
    <m/>
    <m/>
    <m/>
    <m/>
    <m/>
    <m/>
    <m/>
    <m/>
    <m/>
    <m/>
    <m/>
    <m/>
    <m/>
    <m/>
    <m/>
    <m/>
    <m/>
    <m/>
    <m/>
    <m/>
    <m/>
    <m/>
    <m/>
    <x v="0"/>
    <x v="0"/>
    <s v="DUWT0021"/>
    <s v="A2yKC_jV0IS"/>
    <s v="Allocated"/>
    <m/>
    <m/>
    <m/>
    <m/>
    <m/>
    <m/>
    <m/>
    <m/>
    <n v="8732"/>
    <n v="17440"/>
  </r>
  <r>
    <n v="465866224"/>
    <s v="KARAN DNYANDEV MADKE"/>
    <m/>
    <x v="0"/>
    <m/>
    <m/>
    <m/>
    <m/>
    <n v="7421"/>
    <n v="22237"/>
    <n v="7881"/>
    <n v="29658"/>
    <x v="2"/>
    <x v="0"/>
    <x v="0"/>
    <x v="2"/>
    <n v="209612"/>
    <n v="486"/>
    <n v="0"/>
    <n v="3600"/>
    <s v="-"/>
    <n v="0.67595673440906845"/>
    <n v="5.9436204168743172E-2"/>
    <s v="FLOW"/>
    <s v="-"/>
    <s v="RTP"/>
    <s v="-"/>
    <m/>
    <m/>
    <m/>
    <m/>
    <s v="-"/>
    <m/>
    <s v="BAVDHAN"/>
    <m/>
    <m/>
    <m/>
    <n v="26323"/>
    <n v="209612"/>
    <n v="88"/>
    <s v="-"/>
    <s v="FLOW"/>
    <m/>
    <m/>
    <m/>
    <m/>
    <s v="REGULAR"/>
    <s v="MH12XZ2846"/>
    <s v="JAWA 42 BOBBER MYSTIC COPPER"/>
    <d v="2025-04-07T00:00:00"/>
    <n v="48"/>
    <x v="0"/>
    <x v="0"/>
    <m/>
    <n v="1"/>
    <m/>
    <m/>
    <m/>
    <m/>
    <m/>
    <m/>
    <m/>
    <m/>
    <m/>
    <m/>
    <m/>
    <m/>
    <m/>
    <m/>
    <m/>
    <m/>
    <m/>
    <m/>
    <m/>
    <m/>
    <m/>
    <m/>
    <m/>
    <m/>
    <m/>
    <m/>
    <m/>
    <m/>
    <m/>
    <m/>
    <m/>
    <m/>
    <m/>
    <m/>
    <m/>
    <m/>
    <m/>
    <m/>
    <m/>
    <m/>
    <m/>
    <m/>
    <m/>
    <m/>
    <m/>
    <m/>
    <m/>
    <m/>
    <m/>
    <m/>
    <m/>
    <m/>
    <m/>
    <m/>
    <m/>
    <m/>
    <m/>
    <m/>
    <m/>
    <m/>
    <m/>
    <m/>
    <m/>
    <m/>
    <m/>
    <m/>
    <m/>
    <m/>
    <m/>
    <m/>
    <m/>
    <m/>
    <m/>
    <m/>
    <m/>
    <m/>
    <m/>
    <m/>
    <m/>
    <m/>
    <m/>
    <m/>
    <m/>
    <m/>
    <m/>
    <m/>
    <m/>
    <m/>
    <m/>
    <m/>
    <m/>
    <m/>
    <x v="1"/>
    <x v="1"/>
    <s v="DUWT0023"/>
    <s v="A2Nt4R0Gi7"/>
    <s v="Allocated"/>
    <m/>
    <m/>
    <m/>
    <m/>
    <m/>
    <m/>
    <m/>
    <m/>
    <n v="7881"/>
    <n v="29658"/>
  </r>
  <r>
    <n v="466494991"/>
    <s v="AARTI RAJU VIDHATE"/>
    <m/>
    <x v="0"/>
    <m/>
    <m/>
    <m/>
    <m/>
    <n v="6652"/>
    <n v="26170"/>
    <n v="6922"/>
    <n v="32822"/>
    <x v="3"/>
    <x v="0"/>
    <x v="0"/>
    <x v="3"/>
    <n v="203287"/>
    <n v="708"/>
    <n v="0"/>
    <n v="2250"/>
    <s v="-"/>
    <n v="0.75660035525644576"/>
    <n v="7.7870586751329796E-2"/>
    <s v="FLOW"/>
    <s v="-"/>
    <s v="-"/>
    <s v="-"/>
    <m/>
    <m/>
    <m/>
    <m/>
    <s v="-"/>
    <m/>
    <s v="SHIVAJI NAGAR"/>
    <m/>
    <m/>
    <m/>
    <n v="29128"/>
    <n v="203287"/>
    <n v="118"/>
    <s v="-"/>
    <s v="FLOW"/>
    <m/>
    <m/>
    <m/>
    <m/>
    <s v="NPA"/>
    <s v="MH12YJ2592"/>
    <s v="JAWA 42 FJ DUAL DEEP BLACK MATTE"/>
    <d v="2025-07-11T00:00:00"/>
    <n v="48"/>
    <x v="0"/>
    <x v="0"/>
    <m/>
    <m/>
    <m/>
    <m/>
    <m/>
    <m/>
    <m/>
    <m/>
    <m/>
    <m/>
    <n v="1"/>
    <m/>
    <m/>
    <m/>
    <m/>
    <m/>
    <m/>
    <m/>
    <m/>
    <m/>
    <m/>
    <m/>
    <m/>
    <m/>
    <m/>
    <m/>
    <m/>
    <m/>
    <m/>
    <m/>
    <m/>
    <m/>
    <m/>
    <m/>
    <m/>
    <m/>
    <m/>
    <m/>
    <m/>
    <m/>
    <m/>
    <m/>
    <m/>
    <m/>
    <m/>
    <m/>
    <m/>
    <m/>
    <m/>
    <m/>
    <m/>
    <m/>
    <m/>
    <m/>
    <m/>
    <m/>
    <m/>
    <m/>
    <m/>
    <m/>
    <m/>
    <m/>
    <m/>
    <m/>
    <m/>
    <m/>
    <m/>
    <m/>
    <m/>
    <m/>
    <m/>
    <m/>
    <m/>
    <m/>
    <m/>
    <m/>
    <m/>
    <m/>
    <m/>
    <m/>
    <m/>
    <m/>
    <m/>
    <m/>
    <m/>
    <m/>
    <m/>
    <m/>
    <m/>
    <m/>
    <m/>
    <m/>
    <m/>
    <m/>
    <x v="1"/>
    <x v="1"/>
    <s v="DUWT0014"/>
    <s v="A676lSKZJrz"/>
    <s v="Allocated"/>
    <m/>
    <m/>
    <m/>
    <m/>
    <m/>
    <m/>
    <m/>
    <m/>
    <n v="6922"/>
    <n v="32822"/>
  </r>
  <r>
    <n v="466752729"/>
    <s v="AKSHAY SURESH NANGDE"/>
    <m/>
    <x v="0"/>
    <m/>
    <m/>
    <m/>
    <m/>
    <n v="9036"/>
    <n v="7784"/>
    <n v="7967"/>
    <n v="16820"/>
    <x v="1"/>
    <x v="0"/>
    <x v="0"/>
    <x v="4"/>
    <n v="202871"/>
    <n v="183"/>
    <n v="0"/>
    <n v="2250"/>
    <s v="-"/>
    <n v="0.21625769057091374"/>
    <n v="1.7771793999080011E-2"/>
    <s v="FLOW"/>
    <s v="-"/>
    <s v="PTP"/>
    <s v="-"/>
    <m/>
    <m/>
    <m/>
    <m/>
    <s v="-"/>
    <m/>
    <s v="BHOR"/>
    <m/>
    <m/>
    <m/>
    <n v="10217"/>
    <n v="202871"/>
    <n v="27"/>
    <s v="-"/>
    <s v="FLOW"/>
    <m/>
    <m/>
    <m/>
    <m/>
    <s v="REGULAR"/>
    <s v="MH12YM1095"/>
    <s v="CLASSIC 350 STEALTH BLACK"/>
    <d v="2025-08-25T00:00:00"/>
    <n v="36"/>
    <x v="0"/>
    <x v="0"/>
    <m/>
    <m/>
    <m/>
    <m/>
    <m/>
    <m/>
    <m/>
    <m/>
    <m/>
    <m/>
    <n v="1"/>
    <m/>
    <m/>
    <m/>
    <m/>
    <m/>
    <m/>
    <m/>
    <m/>
    <m/>
    <m/>
    <m/>
    <m/>
    <m/>
    <m/>
    <m/>
    <m/>
    <m/>
    <m/>
    <m/>
    <m/>
    <m/>
    <m/>
    <m/>
    <m/>
    <m/>
    <m/>
    <m/>
    <m/>
    <m/>
    <m/>
    <m/>
    <m/>
    <m/>
    <m/>
    <m/>
    <m/>
    <m/>
    <m/>
    <m/>
    <m/>
    <m/>
    <m/>
    <m/>
    <m/>
    <m/>
    <m/>
    <m/>
    <m/>
    <m/>
    <m/>
    <m/>
    <m/>
    <m/>
    <m/>
    <m/>
    <m/>
    <m/>
    <m/>
    <m/>
    <m/>
    <m/>
    <m/>
    <m/>
    <m/>
    <m/>
    <m/>
    <m/>
    <m/>
    <m/>
    <m/>
    <m/>
    <m/>
    <m/>
    <m/>
    <m/>
    <m/>
    <m/>
    <m/>
    <m/>
    <m/>
    <m/>
    <m/>
    <m/>
    <x v="1"/>
    <x v="1"/>
    <s v="DUWT0011"/>
    <s v="G61ZucWc7m"/>
    <s v="Allocated"/>
    <m/>
    <m/>
    <m/>
    <m/>
    <m/>
    <m/>
    <m/>
    <m/>
    <n v="7967"/>
    <n v="16820"/>
  </r>
  <r>
    <n v="466999604"/>
    <s v="SABINA SHAHARUKH SHAIKH"/>
    <m/>
    <x v="0"/>
    <m/>
    <m/>
    <m/>
    <m/>
    <n v="8579"/>
    <n v="8579"/>
    <n v="8579"/>
    <n v="17158"/>
    <x v="1"/>
    <x v="0"/>
    <x v="0"/>
    <x v="4"/>
    <n v="198269"/>
    <n v="0"/>
    <n v="0"/>
    <n v="450"/>
    <s v="-"/>
    <n v="0.21135202198345007"/>
    <n v="1.7368652120823554E-2"/>
    <s v="FLOW"/>
    <s v="-"/>
    <s v="-"/>
    <s v="-"/>
    <m/>
    <m/>
    <m/>
    <m/>
    <s v="-"/>
    <m/>
    <s v="BHOR"/>
    <m/>
    <m/>
    <m/>
    <n v="9029"/>
    <n v="198269"/>
    <n v="22"/>
    <s v="-"/>
    <s v="FLOW"/>
    <m/>
    <m/>
    <m/>
    <m/>
    <s v="REGULAR"/>
    <s v="MH12YR1734"/>
    <s v="CLASSIC 350 GUN GREY"/>
    <d v="2025-10-03T00:00:00"/>
    <n v="36"/>
    <x v="0"/>
    <x v="0"/>
    <m/>
    <m/>
    <m/>
    <m/>
    <m/>
    <m/>
    <m/>
    <m/>
    <m/>
    <m/>
    <m/>
    <m/>
    <m/>
    <m/>
    <m/>
    <m/>
    <m/>
    <m/>
    <m/>
    <m/>
    <m/>
    <m/>
    <m/>
    <m/>
    <m/>
    <m/>
    <m/>
    <m/>
    <m/>
    <m/>
    <m/>
    <m/>
    <m/>
    <m/>
    <m/>
    <m/>
    <m/>
    <m/>
    <m/>
    <m/>
    <m/>
    <m/>
    <m/>
    <m/>
    <m/>
    <m/>
    <m/>
    <m/>
    <m/>
    <m/>
    <m/>
    <m/>
    <m/>
    <m/>
    <m/>
    <m/>
    <m/>
    <m/>
    <m/>
    <m/>
    <m/>
    <m/>
    <m/>
    <m/>
    <m/>
    <m/>
    <m/>
    <m/>
    <m/>
    <m/>
    <m/>
    <m/>
    <m/>
    <m/>
    <m/>
    <m/>
    <m/>
    <m/>
    <m/>
    <m/>
    <m/>
    <m/>
    <m/>
    <m/>
    <m/>
    <m/>
    <m/>
    <m/>
    <m/>
    <m/>
    <m/>
    <m/>
    <m/>
    <m/>
    <x v="0"/>
    <x v="0"/>
    <s v="DUWT0011"/>
    <s v="APvDKYEt8Yb"/>
    <s v="Allocated"/>
    <m/>
    <m/>
    <m/>
    <m/>
    <m/>
    <m/>
    <m/>
    <m/>
    <n v="8579"/>
    <n v="17158"/>
  </r>
  <r>
    <n v="463131407"/>
    <s v="POONAM HARSHAL BHAGWAT"/>
    <m/>
    <x v="0"/>
    <m/>
    <m/>
    <m/>
    <m/>
    <n v="9542"/>
    <n v="7977"/>
    <n v="8128"/>
    <n v="17519"/>
    <x v="1"/>
    <x v="0"/>
    <x v="0"/>
    <x v="5"/>
    <n v="197768"/>
    <n v="151"/>
    <n v="0"/>
    <n v="4500"/>
    <s v="-"/>
    <n v="0.44230499390356792"/>
    <n v="1.7324763793790419E-2"/>
    <s v="FLOW"/>
    <s v="-"/>
    <s v="PTP"/>
    <s v="-"/>
    <m/>
    <m/>
    <m/>
    <m/>
    <s v="-"/>
    <m/>
    <s v="CHAKAN"/>
    <m/>
    <m/>
    <m/>
    <n v="12628"/>
    <n v="197768"/>
    <n v="27"/>
    <s v="-"/>
    <s v="FLOW"/>
    <m/>
    <m/>
    <m/>
    <m/>
    <s v="NPA"/>
    <m/>
    <s v="TVS APACHE RR 310 BS6"/>
    <d v="2024-06-06T00:00:00"/>
    <n v="48"/>
    <x v="1"/>
    <x v="0"/>
    <m/>
    <m/>
    <m/>
    <m/>
    <m/>
    <m/>
    <m/>
    <m/>
    <m/>
    <m/>
    <n v="1"/>
    <m/>
    <m/>
    <m/>
    <m/>
    <m/>
    <m/>
    <m/>
    <m/>
    <m/>
    <m/>
    <m/>
    <m/>
    <m/>
    <m/>
    <m/>
    <m/>
    <m/>
    <m/>
    <m/>
    <m/>
    <m/>
    <m/>
    <m/>
    <m/>
    <m/>
    <m/>
    <m/>
    <m/>
    <m/>
    <m/>
    <m/>
    <m/>
    <m/>
    <m/>
    <m/>
    <m/>
    <m/>
    <m/>
    <m/>
    <m/>
    <m/>
    <m/>
    <m/>
    <m/>
    <m/>
    <m/>
    <m/>
    <m/>
    <m/>
    <m/>
    <m/>
    <m/>
    <m/>
    <m/>
    <m/>
    <m/>
    <m/>
    <m/>
    <m/>
    <m/>
    <m/>
    <m/>
    <m/>
    <m/>
    <m/>
    <m/>
    <m/>
    <m/>
    <m/>
    <m/>
    <m/>
    <m/>
    <m/>
    <m/>
    <m/>
    <m/>
    <m/>
    <m/>
    <m/>
    <m/>
    <m/>
    <m/>
    <m/>
    <x v="1"/>
    <x v="1"/>
    <s v="DUWT0017"/>
    <s v="G69k9gMqpOMc"/>
    <s v="Allocated"/>
    <m/>
    <m/>
    <m/>
    <m/>
    <m/>
    <m/>
    <m/>
    <m/>
    <n v="8128"/>
    <n v="17519"/>
  </r>
  <r>
    <n v="466275141"/>
    <s v="ANWAR AHMAD SHAIKH"/>
    <m/>
    <x v="0"/>
    <m/>
    <m/>
    <m/>
    <m/>
    <n v="9204"/>
    <n v="25911"/>
    <n v="7973"/>
    <n v="35115"/>
    <x v="2"/>
    <x v="0"/>
    <x v="0"/>
    <x v="6"/>
    <n v="194945"/>
    <n v="470"/>
    <n v="0"/>
    <n v="1350"/>
    <s v="-"/>
    <n v="0.50867929065612938"/>
    <n v="5.527732582903478E-2"/>
    <s v="FLOW"/>
    <s v="-"/>
    <s v="MPTP"/>
    <s v="-"/>
    <m/>
    <m/>
    <m/>
    <m/>
    <s v="-"/>
    <m/>
    <s v="YERWADA"/>
    <m/>
    <m/>
    <m/>
    <n v="27731"/>
    <n v="194945"/>
    <n v="88"/>
    <s v="-"/>
    <s v="FLOW"/>
    <m/>
    <m/>
    <m/>
    <m/>
    <s v="REGULAR"/>
    <s v="MH12YE7827"/>
    <s v="BAJAJ KTM DUKE 250"/>
    <d v="2025-06-05T00:00:00"/>
    <n v="36"/>
    <x v="0"/>
    <x v="0"/>
    <m/>
    <m/>
    <m/>
    <m/>
    <m/>
    <m/>
    <m/>
    <n v="1"/>
    <m/>
    <m/>
    <m/>
    <m/>
    <m/>
    <m/>
    <m/>
    <m/>
    <m/>
    <m/>
    <m/>
    <m/>
    <m/>
    <m/>
    <m/>
    <m/>
    <m/>
    <m/>
    <m/>
    <m/>
    <m/>
    <m/>
    <m/>
    <m/>
    <m/>
    <m/>
    <m/>
    <m/>
    <m/>
    <m/>
    <m/>
    <m/>
    <m/>
    <m/>
    <m/>
    <m/>
    <m/>
    <m/>
    <m/>
    <m/>
    <m/>
    <m/>
    <m/>
    <m/>
    <m/>
    <m/>
    <m/>
    <m/>
    <m/>
    <m/>
    <m/>
    <m/>
    <m/>
    <m/>
    <m/>
    <m/>
    <m/>
    <m/>
    <m/>
    <m/>
    <m/>
    <m/>
    <m/>
    <m/>
    <m/>
    <m/>
    <m/>
    <m/>
    <m/>
    <m/>
    <m/>
    <m/>
    <m/>
    <m/>
    <m/>
    <m/>
    <m/>
    <m/>
    <m/>
    <m/>
    <m/>
    <m/>
    <m/>
    <m/>
    <m/>
    <m/>
    <x v="1"/>
    <x v="1"/>
    <s v="ZBHT0012"/>
    <s v="GPm82dmwr7m"/>
    <s v="Allocated"/>
    <m/>
    <m/>
    <m/>
    <m/>
    <m/>
    <m/>
    <m/>
    <m/>
    <n v="7973"/>
    <n v="35115"/>
  </r>
  <r>
    <n v="467568633"/>
    <s v="AMRPALI NEVIL SHINDE"/>
    <m/>
    <x v="0"/>
    <m/>
    <m/>
    <m/>
    <m/>
    <n v="6069"/>
    <n v="6069"/>
    <n v="6069"/>
    <n v="12138"/>
    <x v="1"/>
    <x v="0"/>
    <x v="0"/>
    <x v="6"/>
    <n v="194440"/>
    <n v="0"/>
    <n v="0"/>
    <n v="450"/>
    <s v="-"/>
    <n v="0.18330183104143352"/>
    <n v="1.7033226164316819E-2"/>
    <s v="FLOW"/>
    <s v="-"/>
    <s v="-"/>
    <s v="-"/>
    <m/>
    <m/>
    <m/>
    <m/>
    <s v="-"/>
    <m/>
    <s v="RAMWADI"/>
    <m/>
    <m/>
    <m/>
    <n v="6519"/>
    <n v="194440"/>
    <n v="22"/>
    <s v="-"/>
    <s v="FLOW"/>
    <m/>
    <m/>
    <m/>
    <m/>
    <s v="REGULAR"/>
    <s v="MH12ZB7445"/>
    <s v="HONDA CB 350 DLX PRO"/>
    <d v="2026-01-09T00:00:00"/>
    <n v="48"/>
    <x v="0"/>
    <x v="0"/>
    <m/>
    <m/>
    <m/>
    <m/>
    <m/>
    <m/>
    <m/>
    <m/>
    <m/>
    <m/>
    <m/>
    <m/>
    <m/>
    <m/>
    <m/>
    <m/>
    <m/>
    <m/>
    <m/>
    <m/>
    <m/>
    <m/>
    <m/>
    <m/>
    <m/>
    <m/>
    <m/>
    <m/>
    <m/>
    <m/>
    <m/>
    <m/>
    <m/>
    <m/>
    <m/>
    <m/>
    <m/>
    <m/>
    <m/>
    <m/>
    <m/>
    <m/>
    <m/>
    <m/>
    <m/>
    <m/>
    <m/>
    <m/>
    <m/>
    <m/>
    <m/>
    <m/>
    <m/>
    <m/>
    <m/>
    <m/>
    <m/>
    <m/>
    <m/>
    <m/>
    <m/>
    <m/>
    <m/>
    <m/>
    <m/>
    <m/>
    <m/>
    <m/>
    <m/>
    <m/>
    <m/>
    <m/>
    <m/>
    <m/>
    <m/>
    <m/>
    <m/>
    <m/>
    <m/>
    <m/>
    <m/>
    <m/>
    <m/>
    <m/>
    <m/>
    <m/>
    <m/>
    <m/>
    <m/>
    <m/>
    <m/>
    <m/>
    <m/>
    <m/>
    <x v="0"/>
    <x v="0"/>
    <s v="ZBHT0012"/>
    <s v="k2yW1UEy8Y9"/>
    <s v="Allocated"/>
    <m/>
    <m/>
    <m/>
    <m/>
    <m/>
    <m/>
    <m/>
    <m/>
    <n v="6069"/>
    <n v="12138"/>
  </r>
  <r>
    <n v="467444078"/>
    <s v="INDRAJIT RAMBHAU MULE"/>
    <m/>
    <x v="0"/>
    <m/>
    <m/>
    <m/>
    <m/>
    <n v="6009"/>
    <n v="5915"/>
    <n v="6038"/>
    <n v="11924"/>
    <x v="1"/>
    <x v="0"/>
    <x v="0"/>
    <x v="7"/>
    <n v="193073"/>
    <n v="123"/>
    <n v="0"/>
    <n v="2700"/>
    <s v="-"/>
    <n v="0.43203980889489163"/>
    <n v="1.6913474980575712E-2"/>
    <s v="FLOW"/>
    <s v="-"/>
    <s v="PTP"/>
    <s v="-"/>
    <m/>
    <m/>
    <m/>
    <m/>
    <s v="-"/>
    <m/>
    <s v="ALANDI DEVACHI "/>
    <m/>
    <m/>
    <m/>
    <n v="8738"/>
    <n v="193073"/>
    <n v="27"/>
    <s v="-"/>
    <s v="FLOW"/>
    <m/>
    <m/>
    <m/>
    <m/>
    <s v="REGULAR"/>
    <s v="MH14MY6501"/>
    <s v="CLASSIC 350 REDDITCH RED"/>
    <d v="2025-12-16T00:00:00"/>
    <n v="48"/>
    <x v="0"/>
    <x v="0"/>
    <m/>
    <m/>
    <m/>
    <m/>
    <m/>
    <m/>
    <m/>
    <m/>
    <m/>
    <m/>
    <n v="1"/>
    <m/>
    <m/>
    <m/>
    <m/>
    <m/>
    <m/>
    <m/>
    <m/>
    <m/>
    <m/>
    <m/>
    <m/>
    <m/>
    <m/>
    <m/>
    <m/>
    <m/>
    <m/>
    <m/>
    <m/>
    <m/>
    <m/>
    <m/>
    <m/>
    <m/>
    <m/>
    <m/>
    <m/>
    <m/>
    <m/>
    <m/>
    <m/>
    <m/>
    <m/>
    <m/>
    <m/>
    <m/>
    <m/>
    <m/>
    <m/>
    <m/>
    <m/>
    <m/>
    <m/>
    <m/>
    <m/>
    <m/>
    <m/>
    <m/>
    <m/>
    <m/>
    <m/>
    <m/>
    <m/>
    <m/>
    <m/>
    <m/>
    <m/>
    <m/>
    <m/>
    <m/>
    <m/>
    <m/>
    <m/>
    <m/>
    <m/>
    <m/>
    <m/>
    <m/>
    <m/>
    <m/>
    <m/>
    <m/>
    <m/>
    <m/>
    <m/>
    <m/>
    <m/>
    <m/>
    <m/>
    <m/>
    <m/>
    <m/>
    <x v="1"/>
    <x v="1"/>
    <s v="ZBHT0009"/>
    <s v="BoD8DEoiw7"/>
    <s v="Allocated"/>
    <m/>
    <m/>
    <m/>
    <m/>
    <m/>
    <m/>
    <m/>
    <m/>
    <n v="6038"/>
    <n v="11924"/>
  </r>
  <r>
    <n v="466388955"/>
    <s v="SANTOSH VITTHALRAO MOLE"/>
    <m/>
    <x v="0"/>
    <m/>
    <m/>
    <m/>
    <m/>
    <n v="8554"/>
    <n v="24267"/>
    <n v="7723"/>
    <n v="32821"/>
    <x v="2"/>
    <x v="0"/>
    <x v="0"/>
    <x v="7"/>
    <n v="191847"/>
    <n v="564"/>
    <n v="0"/>
    <n v="1800"/>
    <s v="-"/>
    <n v="0.49975310221672425"/>
    <n v="5.4398877264473754E-2"/>
    <s v="FLOW"/>
    <s v="-"/>
    <s v="-"/>
    <s v="-"/>
    <m/>
    <m/>
    <m/>
    <m/>
    <s v="-"/>
    <m/>
    <s v="ALANDI"/>
    <m/>
    <m/>
    <m/>
    <n v="26631"/>
    <n v="191847"/>
    <n v="88"/>
    <s v="-"/>
    <s v="FLOW"/>
    <m/>
    <m/>
    <m/>
    <m/>
    <s v="REGULAR"/>
    <s v="MH14MM5655"/>
    <s v="METEOR 350 SUPERNOVA RED"/>
    <d v="2025-06-24T00:00:00"/>
    <n v="36"/>
    <x v="0"/>
    <x v="0"/>
    <m/>
    <m/>
    <m/>
    <m/>
    <m/>
    <m/>
    <m/>
    <m/>
    <m/>
    <m/>
    <m/>
    <m/>
    <m/>
    <n v="1"/>
    <m/>
    <m/>
    <m/>
    <m/>
    <m/>
    <m/>
    <m/>
    <m/>
    <m/>
    <m/>
    <m/>
    <m/>
    <m/>
    <m/>
    <m/>
    <m/>
    <m/>
    <m/>
    <m/>
    <m/>
    <m/>
    <m/>
    <m/>
    <m/>
    <m/>
    <m/>
    <m/>
    <m/>
    <m/>
    <m/>
    <m/>
    <m/>
    <m/>
    <m/>
    <m/>
    <m/>
    <m/>
    <m/>
    <m/>
    <m/>
    <m/>
    <m/>
    <m/>
    <m/>
    <m/>
    <m/>
    <m/>
    <m/>
    <m/>
    <m/>
    <m/>
    <m/>
    <m/>
    <m/>
    <m/>
    <m/>
    <m/>
    <m/>
    <m/>
    <m/>
    <m/>
    <m/>
    <m/>
    <m/>
    <m/>
    <m/>
    <m/>
    <m/>
    <m/>
    <m/>
    <m/>
    <m/>
    <m/>
    <m/>
    <m/>
    <m/>
    <m/>
    <m/>
    <m/>
    <m/>
    <x v="1"/>
    <x v="1"/>
    <s v="ZBHT0009"/>
    <s v="AokWLqI5y17"/>
    <s v="Allocated"/>
    <m/>
    <m/>
    <m/>
    <m/>
    <m/>
    <m/>
    <m/>
    <m/>
    <n v="7723"/>
    <n v="32821"/>
  </r>
  <r>
    <n v="465962896"/>
    <s v="MAYUR VIJAY GHADSINGH"/>
    <m/>
    <x v="0"/>
    <m/>
    <m/>
    <m/>
    <m/>
    <n v="6679"/>
    <n v="6679"/>
    <n v="6746"/>
    <n v="13358"/>
    <x v="1"/>
    <x v="0"/>
    <x v="0"/>
    <x v="6"/>
    <n v="188409"/>
    <n v="67"/>
    <n v="0"/>
    <n v="1800"/>
    <s v="-"/>
    <n v="0.17761630675110804"/>
    <n v="1.6504901812347088E-2"/>
    <s v="FLOW"/>
    <s v="-"/>
    <s v="-"/>
    <s v="-"/>
    <m/>
    <m/>
    <m/>
    <m/>
    <s v="-"/>
    <m/>
    <s v="YERWADA"/>
    <m/>
    <m/>
    <m/>
    <n v="8546"/>
    <n v="188409"/>
    <n v="27"/>
    <s v="-"/>
    <s v="FLOW"/>
    <m/>
    <m/>
    <m/>
    <m/>
    <s v="REGULAR"/>
    <s v="MH12XZ6318"/>
    <s v="HONDA HIGHNESS CB 350 DLX 3"/>
    <d v="2025-04-21T00:00:00"/>
    <n v="48"/>
    <x v="0"/>
    <x v="0"/>
    <m/>
    <m/>
    <m/>
    <m/>
    <m/>
    <m/>
    <m/>
    <m/>
    <m/>
    <m/>
    <m/>
    <m/>
    <m/>
    <m/>
    <m/>
    <m/>
    <m/>
    <m/>
    <m/>
    <m/>
    <m/>
    <m/>
    <m/>
    <m/>
    <m/>
    <m/>
    <m/>
    <m/>
    <m/>
    <m/>
    <m/>
    <m/>
    <m/>
    <m/>
    <m/>
    <m/>
    <m/>
    <m/>
    <m/>
    <m/>
    <m/>
    <m/>
    <m/>
    <m/>
    <m/>
    <m/>
    <m/>
    <m/>
    <m/>
    <m/>
    <m/>
    <m/>
    <m/>
    <m/>
    <m/>
    <m/>
    <m/>
    <m/>
    <m/>
    <m/>
    <m/>
    <m/>
    <m/>
    <m/>
    <m/>
    <m/>
    <m/>
    <m/>
    <m/>
    <m/>
    <m/>
    <m/>
    <m/>
    <m/>
    <m/>
    <m/>
    <m/>
    <m/>
    <m/>
    <m/>
    <m/>
    <m/>
    <m/>
    <m/>
    <m/>
    <m/>
    <m/>
    <m/>
    <m/>
    <m/>
    <m/>
    <m/>
    <m/>
    <m/>
    <x v="0"/>
    <x v="0"/>
    <s v="ZBHT0012"/>
    <s v="BPaA-7cCvoyS"/>
    <s v="Allocated"/>
    <m/>
    <m/>
    <m/>
    <m/>
    <m/>
    <m/>
    <m/>
    <m/>
    <n v="6746"/>
    <n v="13358"/>
  </r>
  <r>
    <n v="464007891"/>
    <s v="SUBHASH VISHNU PATIL"/>
    <m/>
    <x v="0"/>
    <m/>
    <m/>
    <m/>
    <m/>
    <n v="8899"/>
    <n v="44465.279999999999"/>
    <n v="10308.279999999999"/>
    <n v="53364.28"/>
    <x v="4"/>
    <x v="0"/>
    <x v="0"/>
    <x v="8"/>
    <n v="188157"/>
    <n v="1439"/>
    <n v="0"/>
    <n v="4050"/>
    <s v="-"/>
    <n v="0.71135385507499294"/>
    <n v="0.10017708189421207"/>
    <s v="FLOW"/>
    <s v="-"/>
    <s v="OS"/>
    <s v="-"/>
    <m/>
    <m/>
    <m/>
    <m/>
    <s v="-"/>
    <m/>
    <s v="MAVAL"/>
    <m/>
    <m/>
    <m/>
    <n v="49954.28"/>
    <n v="188157"/>
    <n v="149"/>
    <s v="-"/>
    <s v="FLOW"/>
    <m/>
    <m/>
    <m/>
    <m/>
    <s v="NPA"/>
    <s v="MH14LW0799"/>
    <s v="CLASSIC 350 DARK STEALTH BLACK"/>
    <d v="2024-09-12T00:00:00"/>
    <n v="42"/>
    <x v="0"/>
    <x v="0"/>
    <m/>
    <m/>
    <m/>
    <m/>
    <m/>
    <m/>
    <m/>
    <m/>
    <m/>
    <m/>
    <m/>
    <m/>
    <m/>
    <m/>
    <m/>
    <m/>
    <m/>
    <m/>
    <m/>
    <m/>
    <m/>
    <m/>
    <m/>
    <m/>
    <m/>
    <m/>
    <m/>
    <m/>
    <m/>
    <m/>
    <m/>
    <m/>
    <m/>
    <m/>
    <m/>
    <m/>
    <m/>
    <m/>
    <m/>
    <m/>
    <m/>
    <m/>
    <m/>
    <m/>
    <m/>
    <m/>
    <m/>
    <m/>
    <m/>
    <m/>
    <m/>
    <m/>
    <m/>
    <m/>
    <m/>
    <m/>
    <m/>
    <m/>
    <m/>
    <m/>
    <m/>
    <m/>
    <m/>
    <m/>
    <m/>
    <m/>
    <m/>
    <m/>
    <m/>
    <m/>
    <m/>
    <m/>
    <m/>
    <m/>
    <m/>
    <m/>
    <m/>
    <m/>
    <m/>
    <m/>
    <m/>
    <m/>
    <m/>
    <m/>
    <m/>
    <m/>
    <m/>
    <m/>
    <m/>
    <m/>
    <m/>
    <m/>
    <m/>
    <m/>
    <x v="0"/>
    <x v="0"/>
    <s v="ZBHT0013"/>
    <s v="BovCaMk6Oez"/>
    <s v="Allocated"/>
    <m/>
    <m/>
    <m/>
    <m/>
    <m/>
    <m/>
    <m/>
    <m/>
    <n v="10308.279999999999"/>
    <n v="53364.28"/>
  </r>
  <r>
    <n v="466166742"/>
    <s v="CHAUDHARI SIDDHESHWAR BHIMA"/>
    <m/>
    <x v="0"/>
    <m/>
    <m/>
    <m/>
    <m/>
    <n v="8001"/>
    <n v="48006"/>
    <n v="9651"/>
    <n v="56007"/>
    <x v="5"/>
    <x v="0"/>
    <x v="0"/>
    <x v="9"/>
    <n v="184910"/>
    <n v="1650"/>
    <n v="0"/>
    <n v="3600"/>
    <s v="-"/>
    <n v="0.64999740226012515"/>
    <n v="8.4739277370883964E-2"/>
    <s v="FLOW"/>
    <s v="-"/>
    <s v="NC"/>
    <s v="-"/>
    <m/>
    <m/>
    <m/>
    <m/>
    <s v="-"/>
    <m/>
    <s v="BHOSARI"/>
    <m/>
    <m/>
    <m/>
    <n v="53256"/>
    <n v="184910"/>
    <n v="177"/>
    <s v="-"/>
    <s v="FLOW"/>
    <m/>
    <m/>
    <m/>
    <m/>
    <s v="NPA"/>
    <s v="MH12YC1819"/>
    <s v="CLASSIC 350 COMMANDO SAND"/>
    <d v="2025-05-20T00:00:00"/>
    <n v="36"/>
    <x v="0"/>
    <x v="0"/>
    <m/>
    <m/>
    <m/>
    <m/>
    <m/>
    <m/>
    <m/>
    <n v="1"/>
    <m/>
    <m/>
    <m/>
    <m/>
    <m/>
    <m/>
    <m/>
    <m/>
    <m/>
    <m/>
    <m/>
    <m/>
    <m/>
    <m/>
    <m/>
    <m/>
    <m/>
    <m/>
    <m/>
    <m/>
    <m/>
    <m/>
    <m/>
    <m/>
    <m/>
    <m/>
    <m/>
    <m/>
    <m/>
    <m/>
    <m/>
    <m/>
    <m/>
    <m/>
    <m/>
    <m/>
    <m/>
    <m/>
    <m/>
    <m/>
    <m/>
    <m/>
    <m/>
    <m/>
    <m/>
    <m/>
    <m/>
    <m/>
    <m/>
    <m/>
    <m/>
    <m/>
    <m/>
    <m/>
    <m/>
    <m/>
    <m/>
    <m/>
    <m/>
    <m/>
    <m/>
    <m/>
    <m/>
    <m/>
    <m/>
    <m/>
    <m/>
    <m/>
    <m/>
    <m/>
    <m/>
    <m/>
    <m/>
    <m/>
    <m/>
    <m/>
    <m/>
    <m/>
    <m/>
    <m/>
    <m/>
    <m/>
    <m/>
    <m/>
    <m/>
    <m/>
    <x v="1"/>
    <x v="1"/>
    <s v="DUWT0025"/>
    <s v="k6QFfwyM0uc"/>
    <s v="Allocated"/>
    <m/>
    <m/>
    <m/>
    <m/>
    <m/>
    <m/>
    <m/>
    <m/>
    <n v="9651"/>
    <n v="56007"/>
  </r>
  <r>
    <n v="466642523"/>
    <s v="DAREKAR PRITAM DATTATRAY"/>
    <m/>
    <x v="0"/>
    <m/>
    <m/>
    <m/>
    <m/>
    <n v="5986"/>
    <n v="17918"/>
    <n v="6607"/>
    <n v="23904"/>
    <x v="2"/>
    <x v="0"/>
    <x v="0"/>
    <x v="10"/>
    <n v="181866"/>
    <n v="661"/>
    <n v="0"/>
    <n v="4050"/>
    <s v="-"/>
    <n v="0.37367415390231895"/>
    <n v="5.156873035586057E-2"/>
    <s v="FLOW"/>
    <s v="-"/>
    <s v="PAID"/>
    <s v="-"/>
    <m/>
    <m/>
    <m/>
    <m/>
    <s v="-"/>
    <m/>
    <s v="SHIRUR"/>
    <m/>
    <m/>
    <m/>
    <n v="22629"/>
    <n v="181866"/>
    <n v="88"/>
    <s v="-"/>
    <s v="FLOW"/>
    <m/>
    <m/>
    <m/>
    <m/>
    <s v="REGULAR"/>
    <s v="MH12YP0854"/>
    <s v="CLASSIC 350 STEALTH BLACK"/>
    <d v="2025-08-05T00:00:00"/>
    <n v="48"/>
    <x v="0"/>
    <x v="0"/>
    <m/>
    <n v="1"/>
    <m/>
    <m/>
    <m/>
    <m/>
    <m/>
    <m/>
    <m/>
    <m/>
    <m/>
    <m/>
    <m/>
    <n v="1"/>
    <m/>
    <m/>
    <m/>
    <m/>
    <m/>
    <m/>
    <m/>
    <m/>
    <m/>
    <m/>
    <m/>
    <m/>
    <m/>
    <m/>
    <m/>
    <m/>
    <m/>
    <m/>
    <m/>
    <m/>
    <m/>
    <m/>
    <m/>
    <m/>
    <m/>
    <m/>
    <m/>
    <m/>
    <m/>
    <m/>
    <m/>
    <m/>
    <m/>
    <m/>
    <m/>
    <m/>
    <m/>
    <m/>
    <m/>
    <m/>
    <m/>
    <m/>
    <m/>
    <m/>
    <m/>
    <m/>
    <m/>
    <m/>
    <m/>
    <m/>
    <m/>
    <m/>
    <m/>
    <m/>
    <m/>
    <m/>
    <m/>
    <m/>
    <m/>
    <m/>
    <m/>
    <m/>
    <m/>
    <m/>
    <m/>
    <m/>
    <m/>
    <m/>
    <m/>
    <m/>
    <m/>
    <m/>
    <m/>
    <m/>
    <m/>
    <m/>
    <m/>
    <m/>
    <m/>
    <m/>
    <x v="2"/>
    <x v="1"/>
    <s v="ZBHT0024"/>
    <s v="G2qYPr601c"/>
    <s v="Allocated"/>
    <m/>
    <m/>
    <m/>
    <m/>
    <m/>
    <m/>
    <m/>
    <m/>
    <n v="6607"/>
    <n v="23904"/>
  </r>
  <r>
    <n v="468285255"/>
    <s v="RABBIL RAZZAK SHAIKHMALBARI"/>
    <m/>
    <x v="0"/>
    <m/>
    <m/>
    <m/>
    <m/>
    <n v="6265"/>
    <n v="6911"/>
    <n v="6911"/>
    <n v="13176"/>
    <x v="1"/>
    <x v="0"/>
    <x v="0"/>
    <x v="2"/>
    <n v="177201"/>
    <n v="0"/>
    <n v="0"/>
    <n v="450"/>
    <s v="-"/>
    <n v="0.21922043673215136"/>
    <n v="1.5523064747701629E-2"/>
    <s v="FLOW"/>
    <s v="-"/>
    <s v="-"/>
    <s v="-"/>
    <m/>
    <m/>
    <m/>
    <m/>
    <s v="-"/>
    <m/>
    <s v="KHADKI"/>
    <m/>
    <m/>
    <m/>
    <n v="7361"/>
    <n v="177201"/>
    <n v="27"/>
    <s v="-"/>
    <s v="FLOW"/>
    <m/>
    <m/>
    <m/>
    <m/>
    <s v="REGULAR"/>
    <s v="MH12ZR6231"/>
    <s v="YAMAHA AEROX 155 STD"/>
    <d v="2026-05-27T00:00:00"/>
    <n v="36"/>
    <x v="0"/>
    <x v="0"/>
    <m/>
    <m/>
    <m/>
    <m/>
    <m/>
    <m/>
    <m/>
    <m/>
    <m/>
    <m/>
    <n v="1"/>
    <m/>
    <m/>
    <m/>
    <m/>
    <m/>
    <m/>
    <m/>
    <m/>
    <m/>
    <m/>
    <m/>
    <m/>
    <m/>
    <m/>
    <m/>
    <m/>
    <m/>
    <m/>
    <m/>
    <m/>
    <m/>
    <m/>
    <m/>
    <m/>
    <m/>
    <m/>
    <m/>
    <m/>
    <m/>
    <m/>
    <m/>
    <m/>
    <m/>
    <m/>
    <m/>
    <m/>
    <m/>
    <m/>
    <m/>
    <m/>
    <m/>
    <m/>
    <m/>
    <m/>
    <m/>
    <m/>
    <m/>
    <m/>
    <m/>
    <m/>
    <m/>
    <m/>
    <m/>
    <m/>
    <m/>
    <m/>
    <m/>
    <m/>
    <m/>
    <m/>
    <m/>
    <m/>
    <m/>
    <m/>
    <m/>
    <m/>
    <m/>
    <m/>
    <m/>
    <m/>
    <m/>
    <m/>
    <m/>
    <m/>
    <m/>
    <m/>
    <m/>
    <m/>
    <m/>
    <m/>
    <m/>
    <m/>
    <m/>
    <x v="1"/>
    <x v="1"/>
    <s v="DUWT0023"/>
    <s v="BP0dGuI8IJb"/>
    <s v="Allocated"/>
    <m/>
    <m/>
    <m/>
    <m/>
    <m/>
    <m/>
    <m/>
    <m/>
    <n v="6911"/>
    <n v="13176"/>
  </r>
  <r>
    <n v="465673833"/>
    <s v="GANESH PANDURANG GAVHANE"/>
    <m/>
    <x v="0"/>
    <m/>
    <m/>
    <m/>
    <m/>
    <n v="6382"/>
    <n v="5643"/>
    <n v="5781"/>
    <n v="12025"/>
    <x v="1"/>
    <x v="0"/>
    <x v="0"/>
    <x v="4"/>
    <n v="169511"/>
    <n v="138"/>
    <n v="0"/>
    <n v="6626"/>
    <s v="-"/>
    <n v="0.180696390249795"/>
    <n v="1.4849409588250918E-2"/>
    <s v="FLOW"/>
    <s v="-"/>
    <s v="PTP"/>
    <s v="-"/>
    <m/>
    <m/>
    <m/>
    <m/>
    <s v="-"/>
    <m/>
    <s v="BHOR"/>
    <m/>
    <m/>
    <m/>
    <n v="12407"/>
    <n v="169511"/>
    <n v="27"/>
    <s v="-"/>
    <s v="FLOW"/>
    <m/>
    <m/>
    <m/>
    <m/>
    <s v="REGULAR"/>
    <s v="MH12XV6230"/>
    <s v="CLASSIC 350 GUN GREY"/>
    <d v="2025-03-10T00:00:00"/>
    <n v="48"/>
    <x v="0"/>
    <x v="0"/>
    <m/>
    <m/>
    <m/>
    <m/>
    <m/>
    <m/>
    <m/>
    <m/>
    <m/>
    <m/>
    <m/>
    <m/>
    <m/>
    <m/>
    <m/>
    <m/>
    <m/>
    <m/>
    <m/>
    <m/>
    <m/>
    <m/>
    <m/>
    <m/>
    <m/>
    <m/>
    <m/>
    <m/>
    <m/>
    <m/>
    <m/>
    <m/>
    <m/>
    <m/>
    <m/>
    <m/>
    <m/>
    <m/>
    <m/>
    <m/>
    <m/>
    <m/>
    <m/>
    <m/>
    <m/>
    <m/>
    <m/>
    <m/>
    <m/>
    <m/>
    <m/>
    <m/>
    <m/>
    <m/>
    <m/>
    <m/>
    <m/>
    <m/>
    <m/>
    <m/>
    <m/>
    <m/>
    <m/>
    <m/>
    <m/>
    <m/>
    <m/>
    <m/>
    <m/>
    <m/>
    <m/>
    <m/>
    <m/>
    <m/>
    <m/>
    <m/>
    <m/>
    <m/>
    <m/>
    <m/>
    <m/>
    <m/>
    <m/>
    <m/>
    <m/>
    <m/>
    <m/>
    <m/>
    <m/>
    <m/>
    <m/>
    <m/>
    <m/>
    <m/>
    <x v="0"/>
    <x v="0"/>
    <s v="DUWT0011"/>
    <s v="AoXGJNwC_NMc"/>
    <s v="Allocated"/>
    <m/>
    <m/>
    <m/>
    <m/>
    <m/>
    <m/>
    <m/>
    <m/>
    <n v="5781"/>
    <n v="12025"/>
  </r>
  <r>
    <n v="463274645"/>
    <s v="GOVIND VILAS THORAT"/>
    <m/>
    <x v="0"/>
    <m/>
    <m/>
    <m/>
    <m/>
    <n v="7682"/>
    <n v="7073"/>
    <n v="7180"/>
    <n v="14755"/>
    <x v="1"/>
    <x v="0"/>
    <x v="0"/>
    <x v="0"/>
    <n v="163645"/>
    <n v="107"/>
    <n v="0"/>
    <n v="4050"/>
    <s v="-"/>
    <n v="0.92021003810286428"/>
    <n v="1.4335539475723236E-2"/>
    <s v="FLOW"/>
    <s v="-"/>
    <s v="PTP"/>
    <s v="-"/>
    <m/>
    <m/>
    <m/>
    <m/>
    <s v="-"/>
    <m/>
    <s v="AMBEGAON"/>
    <m/>
    <m/>
    <m/>
    <n v="11230"/>
    <n v="163645"/>
    <n v="27"/>
    <s v="-"/>
    <s v="FLOW"/>
    <m/>
    <m/>
    <m/>
    <m/>
    <s v="NPA"/>
    <s v="MH14LQ9456"/>
    <s v="CLASSIC SIGNALS 350 MARSH GREY"/>
    <d v="2024-06-21T00:00:00"/>
    <n v="48"/>
    <x v="0"/>
    <x v="0"/>
    <m/>
    <m/>
    <m/>
    <m/>
    <m/>
    <m/>
    <m/>
    <m/>
    <m/>
    <m/>
    <m/>
    <m/>
    <m/>
    <m/>
    <m/>
    <m/>
    <m/>
    <m/>
    <m/>
    <m/>
    <m/>
    <m/>
    <m/>
    <m/>
    <m/>
    <m/>
    <m/>
    <m/>
    <m/>
    <m/>
    <m/>
    <m/>
    <m/>
    <m/>
    <m/>
    <m/>
    <m/>
    <m/>
    <m/>
    <m/>
    <m/>
    <m/>
    <m/>
    <m/>
    <m/>
    <m/>
    <m/>
    <m/>
    <m/>
    <m/>
    <m/>
    <m/>
    <m/>
    <m/>
    <m/>
    <m/>
    <m/>
    <m/>
    <m/>
    <m/>
    <m/>
    <m/>
    <m/>
    <m/>
    <m/>
    <m/>
    <m/>
    <m/>
    <m/>
    <m/>
    <m/>
    <m/>
    <m/>
    <m/>
    <m/>
    <m/>
    <m/>
    <m/>
    <m/>
    <m/>
    <m/>
    <m/>
    <m/>
    <m/>
    <m/>
    <m/>
    <m/>
    <m/>
    <m/>
    <m/>
    <m/>
    <m/>
    <m/>
    <m/>
    <x v="0"/>
    <x v="0"/>
    <s v="DUWT0029"/>
    <s v="A6CqjIUWum"/>
    <s v="Allocated"/>
    <m/>
    <m/>
    <m/>
    <m/>
    <m/>
    <m/>
    <m/>
    <m/>
    <n v="7180"/>
    <n v="14755"/>
  </r>
  <r>
    <n v="463411381"/>
    <s v="MINA BABASAHEB PANDURE"/>
    <m/>
    <x v="0"/>
    <m/>
    <m/>
    <m/>
    <m/>
    <n v="6741"/>
    <n v="33135"/>
    <n v="8029"/>
    <n v="39876"/>
    <x v="4"/>
    <x v="0"/>
    <x v="0"/>
    <x v="11"/>
    <n v="162359"/>
    <n v="1858"/>
    <n v="0"/>
    <n v="7196"/>
    <s v="-"/>
    <n v="1"/>
    <n v="8.6441912016360686E-2"/>
    <s v="FLOW"/>
    <s v="-"/>
    <s v="PTP"/>
    <s v="-"/>
    <m/>
    <m/>
    <m/>
    <m/>
    <s v="-"/>
    <m/>
    <s v="CHIKHALI"/>
    <m/>
    <m/>
    <m/>
    <n v="42189"/>
    <n v="162359"/>
    <n v="149"/>
    <s v="-"/>
    <s v="FLOW"/>
    <m/>
    <m/>
    <m/>
    <m/>
    <s v="NPA"/>
    <s v="MH14LR7021"/>
    <s v="CLASSIC 350 DARK STEALTH BLACK"/>
    <d v="2024-07-06T00:00:00"/>
    <n v="48"/>
    <x v="0"/>
    <x v="0"/>
    <m/>
    <m/>
    <m/>
    <m/>
    <m/>
    <m/>
    <m/>
    <n v="1"/>
    <m/>
    <m/>
    <m/>
    <m/>
    <m/>
    <m/>
    <m/>
    <m/>
    <m/>
    <m/>
    <m/>
    <m/>
    <m/>
    <m/>
    <m/>
    <m/>
    <m/>
    <m/>
    <m/>
    <m/>
    <m/>
    <m/>
    <m/>
    <m/>
    <m/>
    <m/>
    <m/>
    <m/>
    <m/>
    <m/>
    <m/>
    <m/>
    <m/>
    <m/>
    <m/>
    <m/>
    <m/>
    <m/>
    <m/>
    <m/>
    <m/>
    <m/>
    <m/>
    <m/>
    <m/>
    <m/>
    <m/>
    <m/>
    <m/>
    <m/>
    <m/>
    <m/>
    <m/>
    <m/>
    <m/>
    <m/>
    <m/>
    <m/>
    <m/>
    <m/>
    <m/>
    <m/>
    <m/>
    <m/>
    <m/>
    <m/>
    <m/>
    <m/>
    <m/>
    <m/>
    <m/>
    <m/>
    <m/>
    <m/>
    <m/>
    <m/>
    <m/>
    <m/>
    <m/>
    <m/>
    <m/>
    <m/>
    <m/>
    <m/>
    <m/>
    <m/>
    <x v="1"/>
    <x v="1"/>
    <s v="ZBHT0011"/>
    <s v="B2DB_QGCpEg7"/>
    <s v="Allocated"/>
    <m/>
    <m/>
    <m/>
    <m/>
    <m/>
    <m/>
    <m/>
    <m/>
    <n v="8029"/>
    <n v="39876"/>
  </r>
  <r>
    <n v="467360608"/>
    <s v="MARUTI ASHOK DEVKATE"/>
    <m/>
    <x v="0"/>
    <m/>
    <m/>
    <m/>
    <m/>
    <n v="7972"/>
    <n v="7290"/>
    <n v="7429"/>
    <n v="15262"/>
    <x v="1"/>
    <x v="0"/>
    <x v="0"/>
    <x v="8"/>
    <n v="162016"/>
    <n v="139"/>
    <n v="0"/>
    <n v="2700"/>
    <s v="-"/>
    <n v="0.27247571930312103"/>
    <n v="1.4192836711777176E-2"/>
    <s v="FLOW"/>
    <s v="-"/>
    <s v="PAID"/>
    <s v="-"/>
    <m/>
    <m/>
    <m/>
    <m/>
    <s v="-"/>
    <m/>
    <s v="TALEGAON DABADE"/>
    <m/>
    <m/>
    <m/>
    <n v="10129"/>
    <n v="162016"/>
    <n v="27"/>
    <s v="-"/>
    <s v="FLOW"/>
    <m/>
    <m/>
    <m/>
    <m/>
    <s v="REGULAR"/>
    <s v="MH12YY2522"/>
    <s v="BAJAJ KTM DUKE 250"/>
    <d v="2025-11-28T00:00:00"/>
    <n v="30"/>
    <x v="0"/>
    <x v="0"/>
    <m/>
    <m/>
    <m/>
    <m/>
    <m/>
    <m/>
    <m/>
    <m/>
    <m/>
    <m/>
    <n v="2"/>
    <m/>
    <m/>
    <m/>
    <m/>
    <m/>
    <m/>
    <m/>
    <m/>
    <m/>
    <m/>
    <m/>
    <m/>
    <m/>
    <m/>
    <m/>
    <m/>
    <m/>
    <m/>
    <m/>
    <m/>
    <m/>
    <m/>
    <m/>
    <m/>
    <m/>
    <m/>
    <m/>
    <m/>
    <m/>
    <m/>
    <m/>
    <m/>
    <m/>
    <m/>
    <m/>
    <m/>
    <m/>
    <m/>
    <m/>
    <m/>
    <m/>
    <m/>
    <m/>
    <m/>
    <m/>
    <m/>
    <m/>
    <m/>
    <m/>
    <m/>
    <m/>
    <m/>
    <m/>
    <m/>
    <m/>
    <m/>
    <m/>
    <m/>
    <m/>
    <m/>
    <m/>
    <m/>
    <m/>
    <m/>
    <m/>
    <m/>
    <m/>
    <m/>
    <m/>
    <m/>
    <m/>
    <m/>
    <m/>
    <m/>
    <m/>
    <m/>
    <m/>
    <m/>
    <m/>
    <m/>
    <m/>
    <m/>
    <m/>
    <x v="2"/>
    <x v="1"/>
    <s v="ZBHT0013"/>
    <s v="GPe8pTwbO7"/>
    <s v="Allocated"/>
    <m/>
    <m/>
    <m/>
    <m/>
    <m/>
    <m/>
    <m/>
    <m/>
    <n v="7429"/>
    <n v="15262"/>
  </r>
  <r>
    <n v="465207517"/>
    <s v="BABURAV FAKIRA SHINDE"/>
    <m/>
    <x v="0"/>
    <m/>
    <m/>
    <m/>
    <m/>
    <n v="6415"/>
    <n v="6214"/>
    <n v="6373"/>
    <n v="12629"/>
    <x v="1"/>
    <x v="0"/>
    <x v="0"/>
    <x v="12"/>
    <n v="161029"/>
    <n v="159"/>
    <n v="0"/>
    <n v="4045"/>
    <s v="-"/>
    <n v="0.28229653328658455"/>
    <n v="1.4106374079478365E-2"/>
    <s v="FLOW"/>
    <s v="-"/>
    <s v="PTP"/>
    <s v="-"/>
    <m/>
    <m/>
    <m/>
    <m/>
    <s v="-"/>
    <m/>
    <s v="RAJGURU NAGAR"/>
    <m/>
    <m/>
    <m/>
    <n v="10418"/>
    <n v="161029"/>
    <n v="27"/>
    <s v="-"/>
    <s v="FLOW"/>
    <m/>
    <m/>
    <m/>
    <m/>
    <s v="REGULAR"/>
    <s v="MH14MB9254"/>
    <s v="CLASSIC 350 MADRAS RED"/>
    <d v="2025-01-13T00:00:00"/>
    <n v="48"/>
    <x v="0"/>
    <x v="0"/>
    <m/>
    <m/>
    <m/>
    <m/>
    <m/>
    <m/>
    <m/>
    <m/>
    <m/>
    <m/>
    <m/>
    <m/>
    <m/>
    <m/>
    <m/>
    <m/>
    <m/>
    <m/>
    <m/>
    <m/>
    <m/>
    <m/>
    <m/>
    <m/>
    <m/>
    <m/>
    <m/>
    <m/>
    <m/>
    <m/>
    <m/>
    <m/>
    <m/>
    <m/>
    <m/>
    <m/>
    <m/>
    <m/>
    <m/>
    <m/>
    <m/>
    <m/>
    <m/>
    <m/>
    <m/>
    <m/>
    <m/>
    <m/>
    <m/>
    <m/>
    <m/>
    <m/>
    <m/>
    <m/>
    <m/>
    <m/>
    <m/>
    <m/>
    <m/>
    <m/>
    <m/>
    <m/>
    <m/>
    <m/>
    <m/>
    <m/>
    <m/>
    <m/>
    <m/>
    <m/>
    <m/>
    <m/>
    <m/>
    <m/>
    <m/>
    <m/>
    <m/>
    <m/>
    <m/>
    <m/>
    <m/>
    <m/>
    <m/>
    <m/>
    <m/>
    <m/>
    <m/>
    <m/>
    <m/>
    <m/>
    <m/>
    <m/>
    <m/>
    <m/>
    <x v="0"/>
    <x v="0"/>
    <s v="ZBHT0016"/>
    <s v="B6j6yHMWNm"/>
    <s v="Allocated"/>
    <m/>
    <m/>
    <m/>
    <m/>
    <m/>
    <m/>
    <m/>
    <m/>
    <n v="6373"/>
    <n v="12629"/>
  </r>
  <r>
    <n v="466807372"/>
    <s v="PAVAN DYNESHWAR DAMKONDE"/>
    <m/>
    <x v="0"/>
    <m/>
    <m/>
    <m/>
    <m/>
    <n v="5256"/>
    <n v="5251"/>
    <n v="5251"/>
    <n v="10507"/>
    <x v="1"/>
    <x v="0"/>
    <x v="0"/>
    <x v="13"/>
    <n v="160846"/>
    <n v="0"/>
    <n v="0"/>
    <n v="1642"/>
    <s v="-"/>
    <n v="0.29726077318960126"/>
    <n v="1.4090343013915364E-2"/>
    <s v="FLOW"/>
    <s v="-"/>
    <s v="-"/>
    <s v="-"/>
    <m/>
    <m/>
    <m/>
    <m/>
    <s v="-"/>
    <m/>
    <s v="PIMPLE NILKH"/>
    <m/>
    <m/>
    <m/>
    <n v="6893"/>
    <n v="160846"/>
    <n v="27"/>
    <s v="-"/>
    <s v="FLOW"/>
    <m/>
    <m/>
    <m/>
    <m/>
    <s v="REGULAR"/>
    <s v="MH14MP9923"/>
    <s v="HUNTER 350 TOKYO BLACK"/>
    <d v="2025-09-02T00:00:00"/>
    <n v="48"/>
    <x v="0"/>
    <x v="0"/>
    <m/>
    <m/>
    <m/>
    <m/>
    <m/>
    <m/>
    <m/>
    <n v="2"/>
    <m/>
    <m/>
    <m/>
    <m/>
    <m/>
    <m/>
    <m/>
    <m/>
    <m/>
    <m/>
    <m/>
    <m/>
    <m/>
    <m/>
    <m/>
    <m/>
    <m/>
    <m/>
    <m/>
    <m/>
    <m/>
    <m/>
    <m/>
    <m/>
    <m/>
    <m/>
    <m/>
    <m/>
    <m/>
    <m/>
    <m/>
    <m/>
    <m/>
    <m/>
    <m/>
    <m/>
    <m/>
    <m/>
    <m/>
    <m/>
    <m/>
    <m/>
    <m/>
    <m/>
    <m/>
    <m/>
    <m/>
    <m/>
    <m/>
    <m/>
    <m/>
    <m/>
    <m/>
    <m/>
    <m/>
    <m/>
    <m/>
    <m/>
    <m/>
    <m/>
    <m/>
    <m/>
    <m/>
    <m/>
    <m/>
    <m/>
    <m/>
    <m/>
    <m/>
    <m/>
    <m/>
    <m/>
    <m/>
    <m/>
    <m/>
    <m/>
    <m/>
    <m/>
    <m/>
    <m/>
    <m/>
    <m/>
    <m/>
    <m/>
    <m/>
    <m/>
    <x v="2"/>
    <x v="1"/>
    <s v="ZBHT0015"/>
    <s v="k2d4uRqt2y1"/>
    <s v="Allocated"/>
    <m/>
    <m/>
    <m/>
    <m/>
    <m/>
    <m/>
    <m/>
    <m/>
    <n v="5251"/>
    <n v="10507"/>
  </r>
  <r>
    <n v="464516849"/>
    <s v="MAYUR MURLIDHAR SABALE"/>
    <m/>
    <x v="0"/>
    <m/>
    <m/>
    <m/>
    <m/>
    <n v="6580"/>
    <n v="5718"/>
    <n v="5864"/>
    <n v="12298"/>
    <x v="1"/>
    <x v="0"/>
    <x v="0"/>
    <x v="14"/>
    <n v="159248"/>
    <n v="146"/>
    <n v="0"/>
    <n v="4483"/>
    <s v="-"/>
    <n v="0.29614957204780079"/>
    <n v="1.3950355894955385E-2"/>
    <s v="FLOW"/>
    <s v="-"/>
    <s v="PTP"/>
    <s v="-"/>
    <m/>
    <m/>
    <m/>
    <m/>
    <s v="-"/>
    <m/>
    <s v="OTUR"/>
    <m/>
    <m/>
    <m/>
    <n v="10347"/>
    <n v="159248"/>
    <n v="27"/>
    <s v="-"/>
    <s v="FLOW"/>
    <m/>
    <m/>
    <m/>
    <m/>
    <s v="REGULAR"/>
    <s v="MH14LZ1972"/>
    <s v="CLASSIC 350 STEALTH BLACK"/>
    <d v="2024-10-31T00:00:00"/>
    <n v="48"/>
    <x v="0"/>
    <x v="0"/>
    <m/>
    <m/>
    <m/>
    <m/>
    <m/>
    <m/>
    <m/>
    <m/>
    <m/>
    <m/>
    <m/>
    <m/>
    <m/>
    <n v="1"/>
    <m/>
    <m/>
    <m/>
    <m/>
    <m/>
    <m/>
    <m/>
    <m/>
    <m/>
    <m/>
    <m/>
    <m/>
    <m/>
    <m/>
    <m/>
    <m/>
    <m/>
    <m/>
    <m/>
    <m/>
    <m/>
    <m/>
    <m/>
    <m/>
    <m/>
    <m/>
    <m/>
    <m/>
    <m/>
    <m/>
    <m/>
    <m/>
    <m/>
    <m/>
    <m/>
    <m/>
    <m/>
    <m/>
    <m/>
    <m/>
    <m/>
    <m/>
    <m/>
    <m/>
    <m/>
    <m/>
    <m/>
    <m/>
    <m/>
    <m/>
    <m/>
    <m/>
    <m/>
    <m/>
    <m/>
    <m/>
    <m/>
    <m/>
    <m/>
    <m/>
    <m/>
    <m/>
    <m/>
    <m/>
    <m/>
    <m/>
    <m/>
    <m/>
    <m/>
    <m/>
    <m/>
    <m/>
    <m/>
    <m/>
    <m/>
    <m/>
    <m/>
    <m/>
    <m/>
    <m/>
    <x v="1"/>
    <x v="1"/>
    <s v="ZBHT0021"/>
    <s v="B6Yf1KFXPim"/>
    <s v="Allocated"/>
    <m/>
    <m/>
    <m/>
    <m/>
    <m/>
    <m/>
    <m/>
    <m/>
    <n v="5864"/>
    <n v="12298"/>
  </r>
  <r>
    <n v="466483159"/>
    <s v="AKASH KALURAM DHOTRE"/>
    <m/>
    <x v="0"/>
    <m/>
    <m/>
    <m/>
    <m/>
    <n v="7218"/>
    <n v="21401"/>
    <n v="7876"/>
    <n v="28619"/>
    <x v="2"/>
    <x v="0"/>
    <x v="0"/>
    <x v="11"/>
    <n v="158691"/>
    <n v="911"/>
    <n v="0"/>
    <n v="5394"/>
    <s v="-"/>
    <n v="0.37133011673483896"/>
    <n v="4.4997379328196967E-2"/>
    <s v="FLOW"/>
    <s v="-"/>
    <s v="BPTP"/>
    <s v="-"/>
    <m/>
    <m/>
    <m/>
    <m/>
    <s v="-"/>
    <m/>
    <s v="YAMUNA NAGAR"/>
    <m/>
    <m/>
    <m/>
    <n v="27706"/>
    <n v="158691"/>
    <n v="88"/>
    <s v="-"/>
    <s v="FLOW"/>
    <m/>
    <m/>
    <m/>
    <m/>
    <s v="NPA"/>
    <s v="MH14MM8940"/>
    <s v="BULLET 350 BATTALION BLACK"/>
    <d v="2025-07-09T00:00:00"/>
    <n v="36"/>
    <x v="0"/>
    <x v="0"/>
    <m/>
    <m/>
    <m/>
    <m/>
    <m/>
    <m/>
    <m/>
    <m/>
    <m/>
    <m/>
    <m/>
    <m/>
    <m/>
    <m/>
    <m/>
    <m/>
    <m/>
    <m/>
    <m/>
    <m/>
    <m/>
    <m/>
    <m/>
    <m/>
    <m/>
    <m/>
    <m/>
    <m/>
    <m/>
    <m/>
    <m/>
    <m/>
    <m/>
    <m/>
    <m/>
    <m/>
    <m/>
    <m/>
    <m/>
    <m/>
    <m/>
    <m/>
    <m/>
    <m/>
    <m/>
    <m/>
    <m/>
    <m/>
    <m/>
    <m/>
    <m/>
    <m/>
    <m/>
    <m/>
    <m/>
    <m/>
    <m/>
    <m/>
    <m/>
    <m/>
    <m/>
    <m/>
    <m/>
    <m/>
    <m/>
    <m/>
    <m/>
    <m/>
    <m/>
    <m/>
    <m/>
    <m/>
    <m/>
    <m/>
    <m/>
    <m/>
    <m/>
    <m/>
    <m/>
    <m/>
    <m/>
    <m/>
    <m/>
    <m/>
    <m/>
    <m/>
    <m/>
    <m/>
    <m/>
    <m/>
    <m/>
    <m/>
    <m/>
    <m/>
    <x v="0"/>
    <x v="0"/>
    <s v="ZBHT0011"/>
    <s v="B6cAs5otJwCz"/>
    <s v="Allocated"/>
    <m/>
    <m/>
    <m/>
    <m/>
    <m/>
    <m/>
    <m/>
    <m/>
    <n v="7876"/>
    <n v="28619"/>
  </r>
  <r>
    <n v="464712154"/>
    <s v="SONALI PRAMOD ADAGALE"/>
    <m/>
    <x v="0"/>
    <m/>
    <m/>
    <m/>
    <m/>
    <n v="6512"/>
    <n v="6504"/>
    <n v="6663"/>
    <n v="13016"/>
    <x v="1"/>
    <x v="0"/>
    <x v="0"/>
    <x v="2"/>
    <n v="158053"/>
    <n v="159"/>
    <n v="0"/>
    <n v="7170"/>
    <s v="-"/>
    <n v="0.19553189703684923"/>
    <n v="1.3845672160814474E-2"/>
    <s v="FLOW"/>
    <s v="-"/>
    <s v="MPTP"/>
    <s v="-"/>
    <m/>
    <m/>
    <m/>
    <m/>
    <s v="-"/>
    <m/>
    <s v="KHADKI"/>
    <m/>
    <m/>
    <m/>
    <n v="13833"/>
    <n v="158053"/>
    <n v="27"/>
    <s v="-"/>
    <s v="FLOW"/>
    <m/>
    <m/>
    <m/>
    <m/>
    <s v="REGULAR"/>
    <s v="MH12XL4258"/>
    <s v="BULLET 350 BLACK GOLD"/>
    <d v="2024-11-18T00:00:00"/>
    <n v="48"/>
    <x v="0"/>
    <x v="0"/>
    <m/>
    <m/>
    <m/>
    <m/>
    <m/>
    <m/>
    <m/>
    <m/>
    <m/>
    <m/>
    <n v="1"/>
    <m/>
    <m/>
    <m/>
    <m/>
    <m/>
    <m/>
    <m/>
    <m/>
    <m/>
    <m/>
    <m/>
    <m/>
    <m/>
    <m/>
    <m/>
    <m/>
    <m/>
    <m/>
    <m/>
    <m/>
    <m/>
    <m/>
    <m/>
    <m/>
    <m/>
    <m/>
    <m/>
    <m/>
    <m/>
    <m/>
    <m/>
    <m/>
    <m/>
    <m/>
    <m/>
    <m/>
    <m/>
    <m/>
    <m/>
    <m/>
    <m/>
    <m/>
    <m/>
    <m/>
    <m/>
    <m/>
    <m/>
    <m/>
    <m/>
    <m/>
    <m/>
    <m/>
    <m/>
    <m/>
    <m/>
    <m/>
    <m/>
    <m/>
    <m/>
    <m/>
    <m/>
    <m/>
    <m/>
    <m/>
    <m/>
    <m/>
    <m/>
    <m/>
    <m/>
    <m/>
    <m/>
    <m/>
    <m/>
    <m/>
    <m/>
    <m/>
    <m/>
    <m/>
    <m/>
    <m/>
    <m/>
    <m/>
    <m/>
    <x v="1"/>
    <x v="1"/>
    <s v="DUWT0023"/>
    <s v="GoBz6zN6iwm"/>
    <s v="Allocated"/>
    <m/>
    <m/>
    <m/>
    <m/>
    <m/>
    <m/>
    <m/>
    <m/>
    <n v="6663"/>
    <n v="13016"/>
  </r>
  <r>
    <n v="465041822"/>
    <s v="DIKSHA AKSHAY AARNE"/>
    <m/>
    <x v="0"/>
    <m/>
    <m/>
    <m/>
    <m/>
    <n v="5975"/>
    <n v="23804"/>
    <n v="6578"/>
    <n v="29779"/>
    <x v="3"/>
    <x v="0"/>
    <x v="0"/>
    <x v="15"/>
    <n v="155650"/>
    <n v="699"/>
    <n v="0"/>
    <n v="3600"/>
    <s v="-"/>
    <n v="0.63467145099798161"/>
    <n v="5.9622882072363131E-2"/>
    <s v="FLOW"/>
    <s v="-"/>
    <s v="-"/>
    <s v="-"/>
    <m/>
    <m/>
    <m/>
    <m/>
    <s v="-"/>
    <m/>
    <s v="PADMAVATI"/>
    <m/>
    <m/>
    <m/>
    <n v="28103"/>
    <n v="155650"/>
    <n v="118"/>
    <s v="-"/>
    <s v="FLOW"/>
    <m/>
    <m/>
    <m/>
    <m/>
    <s v="NPA"/>
    <s v="MH12XR1965"/>
    <s v="BULLET 350 THE STANDARD BLACK"/>
    <d v="2024-12-26T00:00:00"/>
    <n v="48"/>
    <x v="0"/>
    <x v="0"/>
    <m/>
    <m/>
    <m/>
    <m/>
    <m/>
    <m/>
    <m/>
    <m/>
    <m/>
    <m/>
    <n v="1"/>
    <m/>
    <m/>
    <m/>
    <m/>
    <m/>
    <m/>
    <m/>
    <m/>
    <m/>
    <m/>
    <m/>
    <m/>
    <m/>
    <m/>
    <m/>
    <m/>
    <m/>
    <m/>
    <m/>
    <m/>
    <m/>
    <m/>
    <m/>
    <m/>
    <m/>
    <m/>
    <m/>
    <m/>
    <m/>
    <m/>
    <m/>
    <m/>
    <m/>
    <m/>
    <m/>
    <m/>
    <m/>
    <m/>
    <m/>
    <m/>
    <m/>
    <m/>
    <m/>
    <m/>
    <m/>
    <m/>
    <m/>
    <m/>
    <m/>
    <m/>
    <m/>
    <m/>
    <m/>
    <m/>
    <m/>
    <m/>
    <m/>
    <m/>
    <m/>
    <m/>
    <m/>
    <m/>
    <m/>
    <m/>
    <m/>
    <m/>
    <m/>
    <m/>
    <m/>
    <m/>
    <m/>
    <m/>
    <m/>
    <m/>
    <m/>
    <m/>
    <m/>
    <m/>
    <m/>
    <m/>
    <m/>
    <m/>
    <m/>
    <x v="1"/>
    <x v="1"/>
    <s v="DUWT0031"/>
    <s v="A2Um78XRLm"/>
    <s v="Allocated"/>
    <m/>
    <m/>
    <m/>
    <m/>
    <m/>
    <m/>
    <m/>
    <m/>
    <n v="6578"/>
    <n v="29779"/>
  </r>
  <r>
    <n v="464088878"/>
    <s v="LALITA RAMDAS SURYAVANSHI"/>
    <m/>
    <x v="0"/>
    <m/>
    <m/>
    <m/>
    <m/>
    <n v="6045"/>
    <n v="29309"/>
    <n v="6065"/>
    <n v="35354"/>
    <x v="4"/>
    <x v="0"/>
    <x v="0"/>
    <x v="10"/>
    <n v="155641"/>
    <n v="936"/>
    <n v="0"/>
    <n v="2700"/>
    <s v="-"/>
    <n v="0.33247388545916734"/>
    <n v="8.2865166871798873E-2"/>
    <s v="FLOW"/>
    <s v="-"/>
    <s v="RTP"/>
    <s v="-"/>
    <m/>
    <m/>
    <m/>
    <m/>
    <s v="-"/>
    <m/>
    <s v="SHIKRAPUR"/>
    <m/>
    <m/>
    <m/>
    <n v="32945"/>
    <n v="155641"/>
    <n v="149"/>
    <s v="-"/>
    <s v="FLOW"/>
    <m/>
    <m/>
    <m/>
    <m/>
    <s v="NPA"/>
    <s v="MH12XF0103"/>
    <s v="BULLET 350 THE STANDARD BLACK"/>
    <d v="2024-09-23T00:00:00"/>
    <n v="48"/>
    <x v="0"/>
    <x v="0"/>
    <m/>
    <m/>
    <m/>
    <m/>
    <m/>
    <m/>
    <m/>
    <n v="1"/>
    <m/>
    <m/>
    <m/>
    <m/>
    <m/>
    <m/>
    <m/>
    <m/>
    <m/>
    <m/>
    <m/>
    <m/>
    <m/>
    <m/>
    <m/>
    <m/>
    <m/>
    <m/>
    <m/>
    <m/>
    <m/>
    <m/>
    <m/>
    <m/>
    <m/>
    <m/>
    <m/>
    <m/>
    <m/>
    <m/>
    <m/>
    <m/>
    <m/>
    <m/>
    <m/>
    <m/>
    <m/>
    <m/>
    <m/>
    <m/>
    <m/>
    <m/>
    <m/>
    <m/>
    <m/>
    <m/>
    <m/>
    <m/>
    <m/>
    <m/>
    <m/>
    <m/>
    <m/>
    <m/>
    <m/>
    <m/>
    <m/>
    <m/>
    <m/>
    <m/>
    <m/>
    <m/>
    <m/>
    <m/>
    <m/>
    <m/>
    <m/>
    <m/>
    <m/>
    <m/>
    <m/>
    <m/>
    <m/>
    <m/>
    <m/>
    <m/>
    <m/>
    <m/>
    <m/>
    <m/>
    <m/>
    <m/>
    <m/>
    <m/>
    <m/>
    <m/>
    <x v="1"/>
    <x v="1"/>
    <s v="ZBHT0024"/>
    <s v="k6tcoLJJdVm"/>
    <s v="Allocated"/>
    <m/>
    <m/>
    <m/>
    <m/>
    <m/>
    <m/>
    <m/>
    <m/>
    <n v="6065"/>
    <n v="35354"/>
  </r>
  <r>
    <n v="466953270"/>
    <s v="NEEL DEEPAK BENDBHAR"/>
    <m/>
    <x v="0"/>
    <m/>
    <m/>
    <m/>
    <m/>
    <n v="5286"/>
    <n v="5203"/>
    <n v="5328"/>
    <n v="10489"/>
    <x v="1"/>
    <x v="0"/>
    <x v="0"/>
    <x v="11"/>
    <n v="155193"/>
    <n v="125"/>
    <n v="0"/>
    <n v="3150"/>
    <s v="-"/>
    <n v="0.1108184382207183"/>
    <n v="1.3595132010485601E-2"/>
    <s v="FLOW"/>
    <s v="-"/>
    <s v="PAID"/>
    <s v="-"/>
    <m/>
    <m/>
    <m/>
    <m/>
    <s v="-"/>
    <m/>
    <s v="CHINCHWAD"/>
    <m/>
    <m/>
    <m/>
    <n v="8478"/>
    <n v="155193"/>
    <n v="27"/>
    <s v="-"/>
    <s v="FLOW"/>
    <m/>
    <m/>
    <m/>
    <m/>
    <s v="REGULAR"/>
    <s v="MH14MR4870"/>
    <s v="BULLET 350 BATTALION BLACK"/>
    <d v="2025-09-26T00:00:00"/>
    <n v="48"/>
    <x v="0"/>
    <x v="0"/>
    <m/>
    <m/>
    <m/>
    <m/>
    <m/>
    <m/>
    <m/>
    <m/>
    <m/>
    <m/>
    <m/>
    <m/>
    <m/>
    <n v="1"/>
    <m/>
    <m/>
    <m/>
    <m/>
    <m/>
    <m/>
    <m/>
    <m/>
    <m/>
    <m/>
    <m/>
    <m/>
    <m/>
    <m/>
    <m/>
    <m/>
    <m/>
    <m/>
    <m/>
    <m/>
    <m/>
    <m/>
    <m/>
    <m/>
    <m/>
    <m/>
    <m/>
    <m/>
    <m/>
    <m/>
    <m/>
    <m/>
    <m/>
    <m/>
    <m/>
    <m/>
    <m/>
    <m/>
    <m/>
    <m/>
    <m/>
    <m/>
    <m/>
    <m/>
    <m/>
    <m/>
    <m/>
    <m/>
    <m/>
    <m/>
    <m/>
    <m/>
    <m/>
    <m/>
    <m/>
    <m/>
    <m/>
    <m/>
    <m/>
    <m/>
    <m/>
    <m/>
    <m/>
    <m/>
    <m/>
    <m/>
    <m/>
    <m/>
    <m/>
    <m/>
    <m/>
    <m/>
    <m/>
    <m/>
    <m/>
    <m/>
    <m/>
    <m/>
    <m/>
    <m/>
    <x v="1"/>
    <x v="1"/>
    <s v="ZBHT0011"/>
    <s v="koQwLFmOjEc"/>
    <s v="Allocated"/>
    <m/>
    <m/>
    <m/>
    <m/>
    <m/>
    <m/>
    <m/>
    <m/>
    <n v="5328"/>
    <n v="10489"/>
  </r>
  <r>
    <n v="461739127"/>
    <s v="SANJAY SUKHDEV PAWAR"/>
    <m/>
    <x v="0"/>
    <m/>
    <m/>
    <m/>
    <m/>
    <n v="7184"/>
    <n v="43100"/>
    <n v="8627"/>
    <n v="50284"/>
    <x v="5"/>
    <x v="0"/>
    <x v="0"/>
    <x v="11"/>
    <n v="153415"/>
    <n v="1447"/>
    <n v="0"/>
    <n v="4461"/>
    <s v="-"/>
    <n v="0.34802739483635919"/>
    <n v="7.0305966350409185E-2"/>
    <s v="FLOW"/>
    <s v="-"/>
    <s v="RTP"/>
    <s v="-"/>
    <m/>
    <m/>
    <m/>
    <m/>
    <s v="-"/>
    <m/>
    <s v="CHINCHWAD"/>
    <m/>
    <m/>
    <m/>
    <n v="49008"/>
    <n v="153415"/>
    <n v="177"/>
    <s v="-"/>
    <s v="FLOW"/>
    <m/>
    <m/>
    <m/>
    <m/>
    <s v="NPA"/>
    <s v="MH14LH4492"/>
    <s v="CLASSIC 350 DARK STEALTH BLACK"/>
    <d v="2024-01-31T00:00:00"/>
    <n v="48"/>
    <x v="0"/>
    <x v="0"/>
    <m/>
    <m/>
    <m/>
    <m/>
    <m/>
    <m/>
    <m/>
    <m/>
    <m/>
    <m/>
    <m/>
    <m/>
    <m/>
    <m/>
    <m/>
    <m/>
    <m/>
    <m/>
    <m/>
    <m/>
    <m/>
    <m/>
    <m/>
    <m/>
    <m/>
    <m/>
    <m/>
    <m/>
    <m/>
    <m/>
    <m/>
    <m/>
    <m/>
    <m/>
    <m/>
    <m/>
    <m/>
    <m/>
    <m/>
    <m/>
    <m/>
    <m/>
    <m/>
    <m/>
    <m/>
    <m/>
    <m/>
    <m/>
    <m/>
    <m/>
    <m/>
    <m/>
    <m/>
    <m/>
    <m/>
    <m/>
    <m/>
    <m/>
    <m/>
    <m/>
    <m/>
    <m/>
    <m/>
    <m/>
    <m/>
    <m/>
    <m/>
    <m/>
    <m/>
    <m/>
    <m/>
    <m/>
    <m/>
    <m/>
    <m/>
    <m/>
    <m/>
    <m/>
    <m/>
    <m/>
    <m/>
    <m/>
    <m/>
    <m/>
    <m/>
    <m/>
    <m/>
    <m/>
    <m/>
    <m/>
    <m/>
    <m/>
    <m/>
    <m/>
    <x v="0"/>
    <x v="0"/>
    <s v="ZBHT0011"/>
    <s v="G28m-6KVOz"/>
    <s v="Allocated"/>
    <m/>
    <m/>
    <m/>
    <m/>
    <m/>
    <m/>
    <m/>
    <m/>
    <n v="8627"/>
    <n v="50284"/>
  </r>
  <r>
    <n v="465042758"/>
    <s v="AKASH DNYANESHWAR OZARKAR"/>
    <m/>
    <x v="0"/>
    <m/>
    <m/>
    <m/>
    <m/>
    <n v="6230"/>
    <n v="6045"/>
    <n v="6158"/>
    <n v="12275"/>
    <x v="1"/>
    <x v="0"/>
    <x v="0"/>
    <x v="16"/>
    <n v="153076"/>
    <n v="113"/>
    <n v="0"/>
    <n v="1800"/>
    <s v="-"/>
    <n v="0.3058387721631014"/>
    <n v="1.3409679738371537E-2"/>
    <s v="FLOW"/>
    <s v="-"/>
    <s v="PTP"/>
    <s v="-"/>
    <m/>
    <m/>
    <m/>
    <m/>
    <s v="-"/>
    <m/>
    <s v="PIRANGUT"/>
    <m/>
    <m/>
    <m/>
    <n v="7958"/>
    <n v="153076"/>
    <n v="27"/>
    <s v="-"/>
    <s v="FLOW"/>
    <m/>
    <m/>
    <m/>
    <m/>
    <s v="REGULAR"/>
    <s v="MH12XU4443"/>
    <s v="JAWA 42 FJ DUAL AURORA GREEN MATTE"/>
    <d v="2024-12-26T00:00:00"/>
    <n v="48"/>
    <x v="0"/>
    <x v="0"/>
    <m/>
    <m/>
    <m/>
    <m/>
    <m/>
    <m/>
    <m/>
    <m/>
    <m/>
    <m/>
    <m/>
    <m/>
    <m/>
    <m/>
    <m/>
    <m/>
    <m/>
    <m/>
    <m/>
    <m/>
    <m/>
    <m/>
    <m/>
    <m/>
    <m/>
    <m/>
    <m/>
    <m/>
    <m/>
    <m/>
    <m/>
    <m/>
    <m/>
    <m/>
    <m/>
    <m/>
    <m/>
    <m/>
    <m/>
    <m/>
    <m/>
    <m/>
    <m/>
    <m/>
    <m/>
    <m/>
    <m/>
    <m/>
    <m/>
    <m/>
    <m/>
    <m/>
    <m/>
    <m/>
    <m/>
    <m/>
    <m/>
    <m/>
    <m/>
    <m/>
    <m/>
    <m/>
    <m/>
    <m/>
    <m/>
    <m/>
    <m/>
    <m/>
    <m/>
    <m/>
    <m/>
    <m/>
    <m/>
    <m/>
    <m/>
    <m/>
    <m/>
    <m/>
    <m/>
    <m/>
    <m/>
    <m/>
    <m/>
    <m/>
    <m/>
    <m/>
    <m/>
    <m/>
    <m/>
    <m/>
    <m/>
    <m/>
    <m/>
    <m/>
    <x v="0"/>
    <x v="0"/>
    <s v="DUWT0030"/>
    <s v="B6UNMYrGNm"/>
    <s v="Allocated"/>
    <m/>
    <m/>
    <m/>
    <m/>
    <m/>
    <m/>
    <m/>
    <m/>
    <n v="6158"/>
    <n v="12275"/>
  </r>
  <r>
    <n v="462452555"/>
    <s v="RISHIKESH MANIKRAV KALE"/>
    <m/>
    <x v="0"/>
    <m/>
    <m/>
    <m/>
    <m/>
    <n v="8055"/>
    <n v="6829"/>
    <n v="6974"/>
    <n v="14884"/>
    <x v="1"/>
    <x v="0"/>
    <x v="0"/>
    <x v="11"/>
    <n v="152844"/>
    <n v="145"/>
    <n v="0"/>
    <n v="6840"/>
    <s v="-"/>
    <n v="0.10914109123096703"/>
    <n v="1.3389356201701503E-2"/>
    <s v="FLOW"/>
    <s v="-"/>
    <s v="MPTP"/>
    <s v="-"/>
    <m/>
    <m/>
    <m/>
    <m/>
    <s v="-"/>
    <m/>
    <s v="YAMUNA NAGAR"/>
    <m/>
    <m/>
    <m/>
    <n v="13814"/>
    <n v="152844"/>
    <n v="27"/>
    <s v="-"/>
    <s v="FLOW"/>
    <m/>
    <m/>
    <m/>
    <m/>
    <s v="REGULAR"/>
    <s v="MH50XO2"/>
    <s v="CONTINENTAL GT650 MISTER CLEAN"/>
    <d v="2024-04-04T00:00:00"/>
    <n v="48"/>
    <x v="1"/>
    <x v="0"/>
    <m/>
    <m/>
    <m/>
    <m/>
    <m/>
    <m/>
    <m/>
    <m/>
    <m/>
    <m/>
    <m/>
    <m/>
    <m/>
    <m/>
    <m/>
    <m/>
    <m/>
    <m/>
    <m/>
    <m/>
    <m/>
    <m/>
    <m/>
    <m/>
    <m/>
    <m/>
    <m/>
    <m/>
    <m/>
    <m/>
    <m/>
    <m/>
    <m/>
    <m/>
    <m/>
    <m/>
    <m/>
    <m/>
    <m/>
    <m/>
    <m/>
    <m/>
    <m/>
    <m/>
    <m/>
    <m/>
    <m/>
    <m/>
    <m/>
    <m/>
    <m/>
    <m/>
    <m/>
    <m/>
    <m/>
    <m/>
    <m/>
    <m/>
    <m/>
    <m/>
    <m/>
    <m/>
    <m/>
    <m/>
    <m/>
    <m/>
    <m/>
    <m/>
    <m/>
    <m/>
    <m/>
    <m/>
    <m/>
    <m/>
    <m/>
    <m/>
    <m/>
    <m/>
    <m/>
    <m/>
    <m/>
    <m/>
    <m/>
    <m/>
    <m/>
    <m/>
    <m/>
    <m/>
    <m/>
    <m/>
    <m/>
    <m/>
    <m/>
    <m/>
    <x v="0"/>
    <x v="0"/>
    <s v="ZBHT0011"/>
    <s v="Go3-Qv34Ogm"/>
    <s v="Allocated"/>
    <m/>
    <m/>
    <m/>
    <m/>
    <m/>
    <m/>
    <m/>
    <m/>
    <n v="6974"/>
    <n v="14884"/>
  </r>
  <r>
    <n v="465084077"/>
    <s v="NEYAZ AHMAD HASHMI"/>
    <m/>
    <x v="0"/>
    <m/>
    <m/>
    <m/>
    <m/>
    <n v="5940"/>
    <n v="11866"/>
    <n v="6019"/>
    <n v="17806"/>
    <x v="0"/>
    <x v="0"/>
    <x v="0"/>
    <x v="9"/>
    <n v="151026"/>
    <n v="93"/>
    <n v="0"/>
    <n v="900"/>
    <s v="-"/>
    <n v="0.83392669058501478"/>
    <n v="4.0494767735267598E-2"/>
    <s v="FLOW"/>
    <s v="-"/>
    <s v="NC"/>
    <s v="-"/>
    <m/>
    <m/>
    <m/>
    <m/>
    <s v="-"/>
    <m/>
    <s v="BHOSARI"/>
    <m/>
    <m/>
    <m/>
    <n v="12859"/>
    <n v="151026"/>
    <n v="57"/>
    <s v="-"/>
    <s v="FLOW"/>
    <m/>
    <m/>
    <m/>
    <m/>
    <s v="REGULAR"/>
    <s v="MH14MB8745"/>
    <s v="YAMAHA YZF R15 V3 DARK KNIGHT"/>
    <d v="2024-12-31T00:00:00"/>
    <n v="48"/>
    <x v="0"/>
    <x v="0"/>
    <m/>
    <m/>
    <m/>
    <m/>
    <m/>
    <m/>
    <m/>
    <n v="1"/>
    <m/>
    <m/>
    <m/>
    <m/>
    <m/>
    <m/>
    <m/>
    <m/>
    <m/>
    <m/>
    <m/>
    <m/>
    <m/>
    <m/>
    <m/>
    <m/>
    <m/>
    <m/>
    <m/>
    <m/>
    <m/>
    <m/>
    <m/>
    <m/>
    <m/>
    <m/>
    <m/>
    <m/>
    <m/>
    <m/>
    <m/>
    <m/>
    <m/>
    <m/>
    <m/>
    <m/>
    <m/>
    <m/>
    <m/>
    <m/>
    <m/>
    <m/>
    <m/>
    <m/>
    <m/>
    <m/>
    <m/>
    <m/>
    <m/>
    <m/>
    <m/>
    <m/>
    <m/>
    <m/>
    <m/>
    <m/>
    <m/>
    <m/>
    <m/>
    <m/>
    <m/>
    <m/>
    <m/>
    <m/>
    <m/>
    <m/>
    <m/>
    <m/>
    <m/>
    <m/>
    <m/>
    <m/>
    <m/>
    <m/>
    <m/>
    <m/>
    <m/>
    <m/>
    <m/>
    <m/>
    <m/>
    <m/>
    <m/>
    <m/>
    <m/>
    <m/>
    <x v="1"/>
    <x v="1"/>
    <s v="DUWT0025"/>
    <s v="G2Af3CZBCH9"/>
    <s v="Allocated"/>
    <m/>
    <m/>
    <m/>
    <m/>
    <m/>
    <m/>
    <m/>
    <m/>
    <n v="6019"/>
    <n v="17806"/>
  </r>
  <r>
    <n v="466843453"/>
    <s v="OMKAR SUNIL KUMBHAR"/>
    <m/>
    <x v="0"/>
    <m/>
    <m/>
    <m/>
    <m/>
    <n v="6379"/>
    <n v="6270.23"/>
    <n v="6368.23"/>
    <n v="12649.23"/>
    <x v="1"/>
    <x v="0"/>
    <x v="0"/>
    <x v="2"/>
    <n v="145027"/>
    <n v="98"/>
    <n v="0"/>
    <n v="3600"/>
    <s v="-"/>
    <n v="0.17941705903439437"/>
    <n v="1.2704575657952969E-2"/>
    <s v="FLOW"/>
    <s v="-"/>
    <s v="MPTP"/>
    <s v="-"/>
    <m/>
    <m/>
    <m/>
    <m/>
    <s v="-"/>
    <m/>
    <s v="PASHAN"/>
    <m/>
    <m/>
    <m/>
    <n v="9968.23"/>
    <n v="145027"/>
    <n v="27"/>
    <s v="-"/>
    <s v="FLOW"/>
    <m/>
    <m/>
    <m/>
    <m/>
    <s v="REGULAR"/>
    <s v="MH12YP2925"/>
    <s v="BULLET 350 BATTALION BLACK"/>
    <d v="2025-09-09T00:00:00"/>
    <n v="36"/>
    <x v="0"/>
    <x v="0"/>
    <m/>
    <m/>
    <m/>
    <m/>
    <m/>
    <m/>
    <m/>
    <m/>
    <m/>
    <m/>
    <m/>
    <m/>
    <m/>
    <m/>
    <m/>
    <m/>
    <m/>
    <m/>
    <m/>
    <m/>
    <m/>
    <m/>
    <m/>
    <m/>
    <m/>
    <m/>
    <m/>
    <m/>
    <m/>
    <m/>
    <m/>
    <m/>
    <m/>
    <m/>
    <m/>
    <m/>
    <m/>
    <m/>
    <m/>
    <m/>
    <m/>
    <m/>
    <m/>
    <m/>
    <m/>
    <m/>
    <m/>
    <m/>
    <m/>
    <m/>
    <m/>
    <m/>
    <m/>
    <m/>
    <m/>
    <m/>
    <m/>
    <m/>
    <m/>
    <m/>
    <m/>
    <m/>
    <m/>
    <m/>
    <m/>
    <m/>
    <m/>
    <m/>
    <m/>
    <m/>
    <m/>
    <m/>
    <m/>
    <m/>
    <m/>
    <m/>
    <m/>
    <m/>
    <m/>
    <m/>
    <m/>
    <m/>
    <m/>
    <m/>
    <m/>
    <m/>
    <m/>
    <m/>
    <m/>
    <m/>
    <m/>
    <m/>
    <m/>
    <m/>
    <x v="0"/>
    <x v="0"/>
    <s v="DUWT0023"/>
    <s v="kPkA3feZ5i7"/>
    <s v="Allocated"/>
    <m/>
    <m/>
    <m/>
    <m/>
    <m/>
    <m/>
    <m/>
    <m/>
    <n v="6368.23"/>
    <n v="12649.23"/>
  </r>
  <r>
    <n v="467873801"/>
    <s v="VAIBHAV BHAURAO BIJURKAR"/>
    <m/>
    <x v="0"/>
    <m/>
    <m/>
    <m/>
    <m/>
    <n v="6263"/>
    <n v="6263"/>
    <n v="6263"/>
    <n v="12526"/>
    <x v="1"/>
    <x v="0"/>
    <x v="0"/>
    <x v="10"/>
    <n v="138797"/>
    <n v="0"/>
    <n v="0"/>
    <n v="900"/>
    <s v="-"/>
    <n v="0.10772044372934528"/>
    <n v="1.2158818617201613E-2"/>
    <s v="FLOW"/>
    <s v="-"/>
    <s v="-"/>
    <s v="-"/>
    <m/>
    <m/>
    <m/>
    <m/>
    <s v="-"/>
    <m/>
    <s v="SHIKRAPUR"/>
    <m/>
    <m/>
    <m/>
    <n v="7163"/>
    <n v="138797"/>
    <n v="22"/>
    <s v="-"/>
    <s v="FLOW"/>
    <m/>
    <m/>
    <m/>
    <m/>
    <s v="REGULAR"/>
    <s v="MH29CQ0938"/>
    <s v="APACHE RTR 160 4V DUAL CHANNEL"/>
    <d v="2026-03-06T00:00:00"/>
    <n v="30"/>
    <x v="0"/>
    <x v="0"/>
    <m/>
    <m/>
    <m/>
    <m/>
    <m/>
    <m/>
    <m/>
    <n v="1"/>
    <m/>
    <m/>
    <m/>
    <m/>
    <m/>
    <m/>
    <m/>
    <m/>
    <m/>
    <m/>
    <m/>
    <m/>
    <m/>
    <m/>
    <m/>
    <m/>
    <m/>
    <m/>
    <m/>
    <m/>
    <m/>
    <m/>
    <m/>
    <m/>
    <m/>
    <m/>
    <m/>
    <m/>
    <m/>
    <m/>
    <m/>
    <m/>
    <m/>
    <m/>
    <m/>
    <m/>
    <m/>
    <m/>
    <m/>
    <m/>
    <m/>
    <m/>
    <m/>
    <m/>
    <m/>
    <m/>
    <m/>
    <m/>
    <m/>
    <m/>
    <m/>
    <m/>
    <m/>
    <m/>
    <m/>
    <m/>
    <m/>
    <m/>
    <m/>
    <m/>
    <m/>
    <m/>
    <m/>
    <m/>
    <m/>
    <m/>
    <m/>
    <m/>
    <m/>
    <m/>
    <m/>
    <m/>
    <m/>
    <m/>
    <m/>
    <m/>
    <m/>
    <m/>
    <m/>
    <m/>
    <m/>
    <m/>
    <m/>
    <m/>
    <m/>
    <m/>
    <x v="1"/>
    <x v="1"/>
    <s v="ZBHT0024"/>
    <s v="ko54bitydb"/>
    <s v="Allocated"/>
    <m/>
    <m/>
    <m/>
    <m/>
    <m/>
    <m/>
    <m/>
    <m/>
    <n v="6263"/>
    <n v="12526"/>
  </r>
  <r>
    <n v="467872639"/>
    <s v="ANURAG BANSI SHINDE"/>
    <m/>
    <x v="0"/>
    <m/>
    <m/>
    <m/>
    <m/>
    <n v="7083"/>
    <n v="14058"/>
    <n v="7246"/>
    <n v="21141"/>
    <x v="0"/>
    <x v="0"/>
    <x v="0"/>
    <x v="11"/>
    <n v="131899"/>
    <n v="271"/>
    <n v="0"/>
    <n v="0"/>
    <s v="-"/>
    <n v="0.31590690758802648"/>
    <n v="3.5366224156860811E-2"/>
    <s v="FLOW"/>
    <s v="-"/>
    <s v="RTP"/>
    <s v="-"/>
    <m/>
    <m/>
    <m/>
    <m/>
    <s v="-"/>
    <m/>
    <s v="CHINCHWAD"/>
    <m/>
    <m/>
    <m/>
    <n v="14329"/>
    <n v="131899"/>
    <n v="57"/>
    <s v="-"/>
    <s v="FLOW"/>
    <m/>
    <m/>
    <m/>
    <m/>
    <s v="REGULAR"/>
    <s v="MH14NC7091"/>
    <s v="PIAGGIO VESPA S 125"/>
    <d v="2026-03-06T00:00:00"/>
    <n v="24"/>
    <x v="0"/>
    <x v="0"/>
    <m/>
    <m/>
    <m/>
    <m/>
    <m/>
    <m/>
    <m/>
    <m/>
    <m/>
    <m/>
    <n v="1"/>
    <m/>
    <m/>
    <m/>
    <m/>
    <m/>
    <m/>
    <m/>
    <m/>
    <m/>
    <m/>
    <m/>
    <m/>
    <m/>
    <m/>
    <m/>
    <m/>
    <m/>
    <m/>
    <m/>
    <m/>
    <m/>
    <m/>
    <m/>
    <m/>
    <m/>
    <m/>
    <m/>
    <m/>
    <m/>
    <m/>
    <m/>
    <m/>
    <m/>
    <m/>
    <m/>
    <m/>
    <m/>
    <m/>
    <m/>
    <m/>
    <m/>
    <m/>
    <m/>
    <m/>
    <m/>
    <m/>
    <m/>
    <m/>
    <m/>
    <m/>
    <m/>
    <m/>
    <m/>
    <m/>
    <m/>
    <m/>
    <m/>
    <m/>
    <m/>
    <m/>
    <m/>
    <m/>
    <m/>
    <m/>
    <m/>
    <m/>
    <m/>
    <m/>
    <m/>
    <m/>
    <m/>
    <m/>
    <m/>
    <m/>
    <m/>
    <m/>
    <m/>
    <m/>
    <m/>
    <m/>
    <m/>
    <m/>
    <m/>
    <x v="1"/>
    <x v="1"/>
    <s v="ZBHT0011"/>
    <s v="B6uul1Ryibz"/>
    <s v="Allocated"/>
    <m/>
    <m/>
    <m/>
    <m/>
    <m/>
    <m/>
    <m/>
    <m/>
    <n v="7246"/>
    <n v="21141"/>
  </r>
  <r>
    <n v="461753486"/>
    <s v="BALASAHEB RAMCHANDRA ZANJE"/>
    <m/>
    <x v="0"/>
    <m/>
    <m/>
    <m/>
    <m/>
    <n v="6119"/>
    <n v="30595"/>
    <n v="7015"/>
    <n v="36714"/>
    <x v="4"/>
    <x v="0"/>
    <x v="0"/>
    <x v="10"/>
    <n v="124058"/>
    <n v="896"/>
    <n v="0"/>
    <n v="2250"/>
    <s v="-"/>
    <n v="0.26500758336359559"/>
    <n v="6.6049992429897161E-2"/>
    <s v="FLOW"/>
    <s v="-"/>
    <s v="RTP"/>
    <s v="-"/>
    <m/>
    <m/>
    <m/>
    <m/>
    <s v="-"/>
    <m/>
    <s v="KHALSA"/>
    <m/>
    <m/>
    <m/>
    <n v="33741"/>
    <n v="124058"/>
    <n v="149"/>
    <s v="-"/>
    <s v="FLOW"/>
    <m/>
    <m/>
    <m/>
    <m/>
    <s v="NPA"/>
    <s v="MH12WL6614"/>
    <s v="BULLET 350 THE STANDARD MAROON"/>
    <d v="2024-02-01T00:00:00"/>
    <n v="48"/>
    <x v="0"/>
    <x v="0"/>
    <m/>
    <m/>
    <m/>
    <m/>
    <m/>
    <m/>
    <m/>
    <m/>
    <m/>
    <m/>
    <n v="1"/>
    <m/>
    <m/>
    <m/>
    <m/>
    <m/>
    <m/>
    <m/>
    <m/>
    <m/>
    <m/>
    <m/>
    <m/>
    <m/>
    <m/>
    <m/>
    <m/>
    <m/>
    <m/>
    <m/>
    <m/>
    <m/>
    <m/>
    <m/>
    <m/>
    <m/>
    <m/>
    <m/>
    <m/>
    <m/>
    <m/>
    <m/>
    <m/>
    <m/>
    <m/>
    <m/>
    <m/>
    <m/>
    <m/>
    <m/>
    <m/>
    <m/>
    <m/>
    <m/>
    <m/>
    <m/>
    <m/>
    <m/>
    <m/>
    <m/>
    <m/>
    <m/>
    <m/>
    <m/>
    <m/>
    <m/>
    <m/>
    <m/>
    <m/>
    <m/>
    <m/>
    <m/>
    <m/>
    <m/>
    <m/>
    <m/>
    <m/>
    <m/>
    <m/>
    <m/>
    <m/>
    <m/>
    <m/>
    <m/>
    <m/>
    <m/>
    <m/>
    <m/>
    <m/>
    <m/>
    <m/>
    <m/>
    <m/>
    <m/>
    <x v="1"/>
    <x v="1"/>
    <s v="ZBHT0024"/>
    <s v="AokKx1Wzcz"/>
    <s v="Allocated"/>
    <m/>
    <m/>
    <m/>
    <m/>
    <m/>
    <m/>
    <m/>
    <m/>
    <n v="7015"/>
    <n v="36714"/>
  </r>
  <r>
    <n v="462935606"/>
    <s v="ADITYA MARUTI KHAWALE"/>
    <m/>
    <x v="0"/>
    <m/>
    <m/>
    <m/>
    <m/>
    <n v="5635"/>
    <n v="22540"/>
    <n v="6069"/>
    <n v="28175"/>
    <x v="3"/>
    <x v="0"/>
    <x v="0"/>
    <x v="11"/>
    <n v="123906"/>
    <n v="434"/>
    <n v="0"/>
    <n v="1800"/>
    <s v="-"/>
    <n v="0.43233637113725376"/>
    <n v="4.746310842311742E-2"/>
    <s v="FLOW"/>
    <s v="-"/>
    <s v="NC"/>
    <s v="-"/>
    <m/>
    <m/>
    <m/>
    <m/>
    <s v="-"/>
    <m/>
    <s v="CHINCHWAD"/>
    <m/>
    <m/>
    <m/>
    <n v="24774"/>
    <n v="123906"/>
    <n v="118"/>
    <s v="-"/>
    <s v="FLOW"/>
    <m/>
    <m/>
    <m/>
    <m/>
    <s v="NPA"/>
    <s v="MH14LN8288"/>
    <s v="BULLET 350 BLACK GOLD"/>
    <d v="2024-05-18T00:00:00"/>
    <n v="48"/>
    <x v="0"/>
    <x v="0"/>
    <m/>
    <m/>
    <m/>
    <m/>
    <m/>
    <m/>
    <m/>
    <m/>
    <m/>
    <m/>
    <n v="1"/>
    <m/>
    <m/>
    <m/>
    <m/>
    <m/>
    <m/>
    <m/>
    <m/>
    <m/>
    <m/>
    <m/>
    <m/>
    <m/>
    <m/>
    <m/>
    <m/>
    <m/>
    <m/>
    <m/>
    <m/>
    <m/>
    <m/>
    <m/>
    <m/>
    <m/>
    <m/>
    <m/>
    <m/>
    <m/>
    <m/>
    <m/>
    <m/>
    <m/>
    <m/>
    <m/>
    <m/>
    <m/>
    <m/>
    <m/>
    <m/>
    <m/>
    <m/>
    <m/>
    <m/>
    <m/>
    <m/>
    <m/>
    <m/>
    <m/>
    <m/>
    <m/>
    <m/>
    <m/>
    <m/>
    <m/>
    <m/>
    <m/>
    <m/>
    <m/>
    <m/>
    <m/>
    <m/>
    <m/>
    <m/>
    <m/>
    <m/>
    <m/>
    <m/>
    <m/>
    <m/>
    <m/>
    <m/>
    <m/>
    <m/>
    <m/>
    <m/>
    <m/>
    <m/>
    <m/>
    <m/>
    <m/>
    <m/>
    <m/>
    <x v="1"/>
    <x v="1"/>
    <s v="ZBHT0011"/>
    <s v="k6fvFRFsSz"/>
    <s v="Allocated"/>
    <m/>
    <m/>
    <m/>
    <m/>
    <m/>
    <m/>
    <m/>
    <m/>
    <n v="6069"/>
    <n v="28175"/>
  </r>
  <r>
    <n v="462010693"/>
    <s v="ALI MOHAMMAD SHAIKH"/>
    <m/>
    <x v="0"/>
    <m/>
    <m/>
    <m/>
    <m/>
    <n v="6364"/>
    <n v="12452"/>
    <n v="6485"/>
    <n v="18816"/>
    <x v="0"/>
    <x v="0"/>
    <x v="0"/>
    <x v="11"/>
    <n v="122283"/>
    <n v="397"/>
    <n v="0"/>
    <n v="7200"/>
    <s v="-"/>
    <n v="0.29287594584179288"/>
    <n v="3.2787875484828623E-2"/>
    <s v="FLOW"/>
    <s v="-"/>
    <s v="PTP"/>
    <s v="-"/>
    <m/>
    <m/>
    <m/>
    <m/>
    <s v="-"/>
    <m/>
    <s v="NIGADI"/>
    <m/>
    <m/>
    <m/>
    <n v="20049"/>
    <n v="122283"/>
    <n v="57"/>
    <s v="-"/>
    <s v="FLOW"/>
    <m/>
    <m/>
    <m/>
    <m/>
    <s v="NPA"/>
    <s v="MH14LK1686"/>
    <s v="BULLET 350 BLACK GOLD"/>
    <d v="2024-02-23T00:00:00"/>
    <n v="48"/>
    <x v="0"/>
    <x v="0"/>
    <m/>
    <m/>
    <m/>
    <m/>
    <m/>
    <m/>
    <m/>
    <m/>
    <m/>
    <m/>
    <m/>
    <m/>
    <m/>
    <m/>
    <m/>
    <m/>
    <m/>
    <m/>
    <m/>
    <m/>
    <m/>
    <m/>
    <m/>
    <m/>
    <m/>
    <m/>
    <m/>
    <m/>
    <m/>
    <m/>
    <m/>
    <m/>
    <m/>
    <m/>
    <m/>
    <m/>
    <m/>
    <m/>
    <m/>
    <m/>
    <m/>
    <m/>
    <m/>
    <m/>
    <m/>
    <m/>
    <m/>
    <m/>
    <m/>
    <m/>
    <m/>
    <m/>
    <m/>
    <m/>
    <m/>
    <m/>
    <m/>
    <m/>
    <m/>
    <m/>
    <m/>
    <m/>
    <m/>
    <m/>
    <m/>
    <m/>
    <m/>
    <m/>
    <m/>
    <m/>
    <m/>
    <m/>
    <m/>
    <m/>
    <m/>
    <m/>
    <m/>
    <m/>
    <m/>
    <m/>
    <m/>
    <m/>
    <m/>
    <m/>
    <m/>
    <m/>
    <m/>
    <m/>
    <m/>
    <m/>
    <m/>
    <m/>
    <m/>
    <m/>
    <x v="0"/>
    <x v="0"/>
    <s v="ZBHT0011"/>
    <s v="k2tax_usNM7"/>
    <s v="Allocated"/>
    <m/>
    <m/>
    <m/>
    <m/>
    <m/>
    <m/>
    <m/>
    <m/>
    <n v="6485"/>
    <n v="18816"/>
  </r>
  <r>
    <n v="464403745"/>
    <s v="ANKIT RAJKUMAR JAISWAL"/>
    <m/>
    <x v="0"/>
    <m/>
    <m/>
    <m/>
    <m/>
    <n v="7718"/>
    <n v="7584"/>
    <n v="7717"/>
    <n v="15302"/>
    <x v="1"/>
    <x v="0"/>
    <x v="0"/>
    <x v="11"/>
    <n v="118172"/>
    <n v="133"/>
    <n v="0"/>
    <n v="5400"/>
    <s v="-"/>
    <n v="8.4382906970151508E-2"/>
    <n v="1.0352038686945316E-2"/>
    <s v="FLOW"/>
    <s v="-"/>
    <s v="PTP"/>
    <s v="-"/>
    <m/>
    <m/>
    <m/>
    <m/>
    <s v="-"/>
    <m/>
    <s v="CHINCHWAD"/>
    <m/>
    <m/>
    <m/>
    <n v="13117"/>
    <n v="118172"/>
    <n v="27"/>
    <s v="-"/>
    <s v="FLOW"/>
    <m/>
    <m/>
    <m/>
    <m/>
    <s v="REGULAR"/>
    <s v="MH14LZ1613"/>
    <s v="CLASSIC 350 DARK GUNMETAL GREY"/>
    <d v="2024-10-22T00:00:00"/>
    <n v="36"/>
    <x v="1"/>
    <x v="0"/>
    <m/>
    <m/>
    <m/>
    <m/>
    <m/>
    <m/>
    <m/>
    <m/>
    <m/>
    <m/>
    <m/>
    <m/>
    <m/>
    <m/>
    <m/>
    <m/>
    <m/>
    <m/>
    <m/>
    <m/>
    <m/>
    <m/>
    <m/>
    <m/>
    <m/>
    <m/>
    <m/>
    <m/>
    <m/>
    <m/>
    <m/>
    <m/>
    <m/>
    <m/>
    <m/>
    <m/>
    <m/>
    <m/>
    <m/>
    <m/>
    <m/>
    <m/>
    <m/>
    <m/>
    <m/>
    <m/>
    <m/>
    <m/>
    <m/>
    <m/>
    <m/>
    <m/>
    <m/>
    <m/>
    <m/>
    <m/>
    <m/>
    <m/>
    <m/>
    <m/>
    <m/>
    <m/>
    <m/>
    <m/>
    <m/>
    <m/>
    <m/>
    <m/>
    <m/>
    <m/>
    <m/>
    <m/>
    <m/>
    <m/>
    <m/>
    <m/>
    <m/>
    <m/>
    <m/>
    <m/>
    <m/>
    <m/>
    <m/>
    <m/>
    <m/>
    <m/>
    <m/>
    <m/>
    <m/>
    <m/>
    <m/>
    <m/>
    <m/>
    <m/>
    <x v="0"/>
    <x v="0"/>
    <s v="ZBHT0011"/>
    <s v="kPjGQ2IR_NJm"/>
    <s v="Allocated"/>
    <m/>
    <m/>
    <m/>
    <m/>
    <m/>
    <m/>
    <m/>
    <m/>
    <n v="7717"/>
    <n v="15302"/>
  </r>
  <r>
    <n v="466423164"/>
    <s v="RAHUL AMKAPRASAD VARUN"/>
    <m/>
    <x v="0"/>
    <m/>
    <m/>
    <m/>
    <m/>
    <n v="5419"/>
    <n v="16211"/>
    <n v="5887"/>
    <n v="21630"/>
    <x v="2"/>
    <x v="0"/>
    <x v="0"/>
    <x v="11"/>
    <n v="117677"/>
    <n v="514"/>
    <n v="0"/>
    <n v="4500"/>
    <s v="-"/>
    <n v="0.2753591202210941"/>
    <n v="3.3367718441526202E-2"/>
    <s v="FLOW"/>
    <s v="-"/>
    <s v="PTP"/>
    <s v="-"/>
    <m/>
    <m/>
    <m/>
    <m/>
    <s v="-"/>
    <m/>
    <s v="AKURDI"/>
    <m/>
    <m/>
    <m/>
    <n v="21225"/>
    <n v="117677"/>
    <n v="88"/>
    <s v="-"/>
    <s v="FLOW"/>
    <m/>
    <m/>
    <m/>
    <m/>
    <s v="NPA"/>
    <s v="MH14MM8793"/>
    <s v="BAJAJ PULSAR 220 F UG"/>
    <d v="2025-06-29T00:00:00"/>
    <n v="36"/>
    <x v="0"/>
    <x v="0"/>
    <m/>
    <m/>
    <m/>
    <m/>
    <m/>
    <m/>
    <m/>
    <n v="1"/>
    <m/>
    <m/>
    <m/>
    <m/>
    <m/>
    <m/>
    <m/>
    <m/>
    <m/>
    <m/>
    <m/>
    <m/>
    <m/>
    <m/>
    <m/>
    <m/>
    <m/>
    <m/>
    <m/>
    <m/>
    <m/>
    <m/>
    <m/>
    <m/>
    <m/>
    <m/>
    <m/>
    <m/>
    <m/>
    <m/>
    <m/>
    <m/>
    <m/>
    <m/>
    <m/>
    <m/>
    <m/>
    <m/>
    <m/>
    <m/>
    <m/>
    <m/>
    <m/>
    <m/>
    <m/>
    <m/>
    <m/>
    <m/>
    <m/>
    <m/>
    <m/>
    <m/>
    <m/>
    <m/>
    <m/>
    <m/>
    <m/>
    <m/>
    <m/>
    <m/>
    <m/>
    <m/>
    <m/>
    <m/>
    <m/>
    <m/>
    <m/>
    <m/>
    <m/>
    <m/>
    <m/>
    <m/>
    <m/>
    <m/>
    <m/>
    <m/>
    <m/>
    <m/>
    <m/>
    <m/>
    <m/>
    <m/>
    <m/>
    <m/>
    <m/>
    <m/>
    <x v="1"/>
    <x v="1"/>
    <s v="ZBHT0011"/>
    <s v="B2v5j_qkn4z"/>
    <s v="Allocated"/>
    <m/>
    <m/>
    <m/>
    <m/>
    <m/>
    <m/>
    <m/>
    <m/>
    <n v="5887"/>
    <n v="21630"/>
  </r>
  <r>
    <n v="466373007"/>
    <s v="LATA SHASHIKANT SHETE"/>
    <m/>
    <x v="0"/>
    <m/>
    <m/>
    <m/>
    <m/>
    <n v="4189"/>
    <n v="4189"/>
    <n v="4479"/>
    <n v="8378"/>
    <x v="1"/>
    <x v="0"/>
    <x v="0"/>
    <x v="17"/>
    <n v="117453"/>
    <n v="290"/>
    <n v="0"/>
    <n v="2201"/>
    <s v="-"/>
    <n v="0.21099063365632309"/>
    <n v="1.0289053243558442E-2"/>
    <s v="FLOW"/>
    <s v="-"/>
    <s v="PAID"/>
    <s v="-"/>
    <m/>
    <m/>
    <m/>
    <m/>
    <s v="-"/>
    <m/>
    <s v="NARAYAN GAON"/>
    <m/>
    <m/>
    <m/>
    <n v="6680"/>
    <n v="117453"/>
    <n v="27"/>
    <s v="-"/>
    <s v="FLOW"/>
    <m/>
    <m/>
    <m/>
    <m/>
    <s v="REGULAR"/>
    <s v="MH14MM4064"/>
    <s v="SUZUKI GIXXER 150 SF 2"/>
    <d v="2025-06-21T00:00:00"/>
    <n v="48"/>
    <x v="0"/>
    <x v="0"/>
    <m/>
    <m/>
    <m/>
    <m/>
    <m/>
    <m/>
    <m/>
    <m/>
    <m/>
    <m/>
    <m/>
    <m/>
    <m/>
    <n v="1"/>
    <m/>
    <m/>
    <m/>
    <m/>
    <m/>
    <m/>
    <m/>
    <m/>
    <m/>
    <m/>
    <m/>
    <m/>
    <m/>
    <m/>
    <m/>
    <m/>
    <m/>
    <m/>
    <m/>
    <m/>
    <m/>
    <m/>
    <m/>
    <m/>
    <m/>
    <m/>
    <m/>
    <m/>
    <m/>
    <m/>
    <m/>
    <m/>
    <m/>
    <m/>
    <m/>
    <m/>
    <m/>
    <m/>
    <m/>
    <m/>
    <m/>
    <m/>
    <m/>
    <m/>
    <m/>
    <m/>
    <m/>
    <m/>
    <m/>
    <m/>
    <m/>
    <m/>
    <m/>
    <m/>
    <m/>
    <m/>
    <m/>
    <m/>
    <m/>
    <m/>
    <m/>
    <m/>
    <m/>
    <m/>
    <m/>
    <m/>
    <m/>
    <m/>
    <m/>
    <m/>
    <m/>
    <m/>
    <m/>
    <m/>
    <m/>
    <m/>
    <m/>
    <m/>
    <m/>
    <m/>
    <x v="1"/>
    <x v="1"/>
    <s v="DUWT0015"/>
    <s v="G6BkotlN4NJz"/>
    <s v="Allocated"/>
    <m/>
    <m/>
    <m/>
    <m/>
    <m/>
    <m/>
    <m/>
    <m/>
    <n v="4479"/>
    <n v="8378"/>
  </r>
  <r>
    <n v="464026981"/>
    <s v="MANISHA AKSHAY CHOUDHARI"/>
    <m/>
    <x v="0"/>
    <m/>
    <m/>
    <m/>
    <m/>
    <n v="8648"/>
    <n v="7957"/>
    <n v="8149"/>
    <n v="16605"/>
    <x v="1"/>
    <x v="0"/>
    <x v="0"/>
    <x v="11"/>
    <n v="116875"/>
    <n v="192"/>
    <n v="0"/>
    <n v="7007"/>
    <s v="-"/>
    <n v="8.3456760079684333E-2"/>
    <n v="1.0238419604785684E-2"/>
    <s v="FLOW"/>
    <s v="-"/>
    <s v="NC"/>
    <s v="-"/>
    <m/>
    <m/>
    <m/>
    <m/>
    <s v="-"/>
    <m/>
    <s v="KALEWADI"/>
    <m/>
    <m/>
    <m/>
    <n v="15156"/>
    <n v="116875"/>
    <n v="27"/>
    <s v="-"/>
    <s v="FLOW"/>
    <m/>
    <m/>
    <m/>
    <m/>
    <s v="NPA"/>
    <s v="MH14LV4525"/>
    <s v="CLASSIC 350 DARK STEALTH BLACK"/>
    <d v="2024-09-14T00:00:00"/>
    <n v="36"/>
    <x v="0"/>
    <x v="0"/>
    <m/>
    <m/>
    <m/>
    <m/>
    <m/>
    <m/>
    <m/>
    <n v="1"/>
    <m/>
    <m/>
    <m/>
    <m/>
    <m/>
    <m/>
    <m/>
    <m/>
    <m/>
    <m/>
    <m/>
    <m/>
    <m/>
    <m/>
    <m/>
    <m/>
    <m/>
    <m/>
    <m/>
    <m/>
    <m/>
    <m/>
    <m/>
    <m/>
    <m/>
    <m/>
    <m/>
    <m/>
    <m/>
    <m/>
    <m/>
    <m/>
    <m/>
    <m/>
    <m/>
    <m/>
    <m/>
    <m/>
    <m/>
    <m/>
    <m/>
    <m/>
    <m/>
    <m/>
    <m/>
    <m/>
    <m/>
    <m/>
    <m/>
    <m/>
    <m/>
    <m/>
    <m/>
    <m/>
    <m/>
    <m/>
    <m/>
    <m/>
    <m/>
    <m/>
    <m/>
    <m/>
    <m/>
    <m/>
    <m/>
    <m/>
    <m/>
    <m/>
    <m/>
    <m/>
    <m/>
    <m/>
    <m/>
    <m/>
    <m/>
    <m/>
    <m/>
    <m/>
    <m/>
    <m/>
    <m/>
    <m/>
    <m/>
    <m/>
    <m/>
    <m/>
    <x v="1"/>
    <x v="1"/>
    <s v="ZBHT0011"/>
    <s v="k2gfqEz8yZc"/>
    <s v="Allocated"/>
    <m/>
    <m/>
    <m/>
    <m/>
    <m/>
    <m/>
    <m/>
    <m/>
    <n v="8149"/>
    <n v="16605"/>
  </r>
  <r>
    <n v="464450501"/>
    <s v="NAMDEV SHANKAR PAWAR"/>
    <m/>
    <x v="0"/>
    <m/>
    <m/>
    <m/>
    <m/>
    <n v="6669"/>
    <n v="26518"/>
    <n v="7723"/>
    <n v="33187"/>
    <x v="3"/>
    <x v="0"/>
    <x v="0"/>
    <x v="7"/>
    <n v="116410"/>
    <n v="1212"/>
    <n v="0"/>
    <n v="7192"/>
    <s v="-"/>
    <n v="0.33547063178102543"/>
    <n v="4.4591710260480512E-2"/>
    <s v="FLOW"/>
    <s v="-"/>
    <s v="PTP"/>
    <s v="-"/>
    <m/>
    <m/>
    <m/>
    <m/>
    <s v="-"/>
    <m/>
    <s v="MOSHI"/>
    <m/>
    <m/>
    <m/>
    <n v="34922"/>
    <n v="116410"/>
    <n v="118"/>
    <s v="-"/>
    <s v="FLOW"/>
    <m/>
    <m/>
    <m/>
    <m/>
    <s v="NPA"/>
    <s v="MH14LZ0307"/>
    <s v="BAJAJ KTM DUKE 200 ABS"/>
    <d v="2024-10-26T00:00:00"/>
    <n v="36"/>
    <x v="0"/>
    <x v="0"/>
    <m/>
    <m/>
    <m/>
    <m/>
    <m/>
    <m/>
    <m/>
    <m/>
    <m/>
    <m/>
    <m/>
    <m/>
    <m/>
    <n v="1"/>
    <m/>
    <m/>
    <m/>
    <m/>
    <m/>
    <m/>
    <m/>
    <m/>
    <m/>
    <m/>
    <m/>
    <m/>
    <m/>
    <m/>
    <m/>
    <m/>
    <m/>
    <m/>
    <m/>
    <m/>
    <m/>
    <m/>
    <m/>
    <m/>
    <m/>
    <m/>
    <m/>
    <m/>
    <m/>
    <m/>
    <m/>
    <m/>
    <m/>
    <m/>
    <m/>
    <m/>
    <m/>
    <m/>
    <m/>
    <m/>
    <m/>
    <m/>
    <m/>
    <m/>
    <m/>
    <m/>
    <m/>
    <m/>
    <m/>
    <m/>
    <m/>
    <m/>
    <m/>
    <m/>
    <m/>
    <m/>
    <m/>
    <m/>
    <m/>
    <m/>
    <m/>
    <m/>
    <m/>
    <m/>
    <m/>
    <m/>
    <m/>
    <m/>
    <m/>
    <m/>
    <m/>
    <m/>
    <m/>
    <m/>
    <m/>
    <m/>
    <m/>
    <m/>
    <m/>
    <m/>
    <x v="1"/>
    <x v="1"/>
    <s v="ZBHT0009"/>
    <s v="GPJBWCgJQuom"/>
    <s v="Allocated"/>
    <m/>
    <m/>
    <m/>
    <m/>
    <m/>
    <m/>
    <m/>
    <m/>
    <n v="7723"/>
    <n v="33187"/>
  </r>
  <r>
    <n v="462692295"/>
    <s v="PETENINUO PFITHU"/>
    <m/>
    <x v="0"/>
    <m/>
    <m/>
    <m/>
    <m/>
    <n v="5068"/>
    <n v="30334"/>
    <n v="6349"/>
    <n v="35402"/>
    <x v="5"/>
    <x v="0"/>
    <x v="0"/>
    <x v="16"/>
    <n v="116146"/>
    <n v="1355"/>
    <n v="0"/>
    <n v="3600"/>
    <s v="-"/>
    <n v="0.52791243960444156"/>
    <n v="5.3226586498938341E-2"/>
    <s v="FLOW"/>
    <s v="-"/>
    <s v="NC"/>
    <s v="-"/>
    <m/>
    <m/>
    <m/>
    <m/>
    <s v="-"/>
    <m/>
    <s v="WAKAD"/>
    <m/>
    <m/>
    <m/>
    <n v="35289"/>
    <n v="116146"/>
    <n v="177"/>
    <s v="-"/>
    <s v="FLOW"/>
    <m/>
    <m/>
    <m/>
    <m/>
    <s v="NPA"/>
    <s v="MH14LN2332"/>
    <s v="SUZUKI GIXXER 150 SF"/>
    <d v="2024-04-25T00:00:00"/>
    <n v="48"/>
    <x v="1"/>
    <x v="0"/>
    <m/>
    <m/>
    <m/>
    <m/>
    <m/>
    <m/>
    <m/>
    <m/>
    <m/>
    <m/>
    <m/>
    <m/>
    <m/>
    <n v="1"/>
    <m/>
    <m/>
    <m/>
    <m/>
    <m/>
    <m/>
    <m/>
    <m/>
    <m/>
    <m/>
    <m/>
    <m/>
    <m/>
    <m/>
    <m/>
    <m/>
    <m/>
    <m/>
    <m/>
    <m/>
    <m/>
    <m/>
    <m/>
    <m/>
    <m/>
    <m/>
    <m/>
    <m/>
    <m/>
    <m/>
    <m/>
    <m/>
    <m/>
    <m/>
    <m/>
    <m/>
    <m/>
    <m/>
    <m/>
    <m/>
    <m/>
    <m/>
    <m/>
    <m/>
    <m/>
    <m/>
    <m/>
    <m/>
    <m/>
    <m/>
    <m/>
    <m/>
    <m/>
    <m/>
    <m/>
    <m/>
    <m/>
    <m/>
    <m/>
    <m/>
    <m/>
    <m/>
    <m/>
    <m/>
    <m/>
    <m/>
    <m/>
    <m/>
    <m/>
    <m/>
    <m/>
    <m/>
    <m/>
    <m/>
    <m/>
    <m/>
    <m/>
    <m/>
    <m/>
    <m/>
    <x v="1"/>
    <x v="1"/>
    <s v="DUWT0030"/>
    <s v="G2TtfJBEOz"/>
    <s v="Allocated"/>
    <m/>
    <m/>
    <m/>
    <m/>
    <m/>
    <m/>
    <m/>
    <m/>
    <n v="6349"/>
    <n v="35402"/>
  </r>
  <r>
    <n v="467352097"/>
    <s v="VARSHA MANGESH KALE"/>
    <m/>
    <x v="0"/>
    <m/>
    <m/>
    <m/>
    <m/>
    <n v="5980"/>
    <n v="3014"/>
    <n v="3078"/>
    <n v="8994"/>
    <x v="1"/>
    <x v="0"/>
    <x v="0"/>
    <x v="10"/>
    <n v="115975"/>
    <n v="64"/>
    <n v="0"/>
    <n v="1798"/>
    <s v="-"/>
    <n v="9.0008274397219104E-2"/>
    <n v="1.0159578298738136E-2"/>
    <s v="FLOW"/>
    <s v="-"/>
    <s v="PTP"/>
    <s v="-"/>
    <m/>
    <m/>
    <m/>
    <m/>
    <s v="-"/>
    <m/>
    <s v="SHIRUR"/>
    <m/>
    <m/>
    <m/>
    <n v="4876"/>
    <n v="115975"/>
    <n v="27"/>
    <s v="-"/>
    <s v="FLOW"/>
    <m/>
    <m/>
    <m/>
    <m/>
    <s v="REGULAR"/>
    <s v="MH12YZ5028"/>
    <s v="APACHE RTR 160 4V U626"/>
    <d v="2025-11-27T00:00:00"/>
    <n v="30"/>
    <x v="0"/>
    <x v="0"/>
    <m/>
    <m/>
    <m/>
    <m/>
    <m/>
    <m/>
    <m/>
    <m/>
    <m/>
    <m/>
    <m/>
    <m/>
    <m/>
    <m/>
    <m/>
    <m/>
    <m/>
    <m/>
    <m/>
    <m/>
    <m/>
    <m/>
    <m/>
    <m/>
    <m/>
    <m/>
    <m/>
    <m/>
    <m/>
    <m/>
    <m/>
    <m/>
    <m/>
    <m/>
    <m/>
    <m/>
    <m/>
    <m/>
    <m/>
    <m/>
    <m/>
    <m/>
    <m/>
    <m/>
    <m/>
    <m/>
    <m/>
    <m/>
    <m/>
    <m/>
    <m/>
    <m/>
    <m/>
    <m/>
    <m/>
    <m/>
    <m/>
    <m/>
    <m/>
    <m/>
    <m/>
    <m/>
    <m/>
    <m/>
    <m/>
    <m/>
    <m/>
    <m/>
    <m/>
    <m/>
    <m/>
    <m/>
    <m/>
    <m/>
    <m/>
    <m/>
    <m/>
    <m/>
    <m/>
    <m/>
    <m/>
    <m/>
    <m/>
    <m/>
    <m/>
    <m/>
    <m/>
    <m/>
    <m/>
    <m/>
    <m/>
    <m/>
    <m/>
    <m/>
    <x v="0"/>
    <x v="0"/>
    <s v="ZBHT0024"/>
    <s v="ko0o3BP6N1m"/>
    <s v="Allocated"/>
    <m/>
    <m/>
    <m/>
    <m/>
    <m/>
    <m/>
    <m/>
    <m/>
    <n v="3078"/>
    <n v="8994"/>
  </r>
  <r>
    <n v="466451184"/>
    <s v="KIRAN SHANTARAM DAUNDKAR"/>
    <m/>
    <x v="0"/>
    <m/>
    <m/>
    <m/>
    <m/>
    <n v="4588"/>
    <n v="9143"/>
    <n v="4661"/>
    <n v="13731"/>
    <x v="0"/>
    <x v="0"/>
    <x v="0"/>
    <x v="12"/>
    <n v="114498"/>
    <n v="106"/>
    <n v="0"/>
    <n v="1350"/>
    <s v="-"/>
    <n v="0.33348741012066047"/>
    <n v="3.0700474859644493E-2"/>
    <s v="FLOW"/>
    <s v="-"/>
    <s v="PTP"/>
    <s v="-"/>
    <m/>
    <m/>
    <m/>
    <m/>
    <s v="-"/>
    <m/>
    <s v="AKURDI"/>
    <m/>
    <m/>
    <m/>
    <n v="10599"/>
    <n v="114498"/>
    <n v="57"/>
    <s v="-"/>
    <s v="FLOW"/>
    <m/>
    <m/>
    <m/>
    <m/>
    <s v="REGULAR"/>
    <s v="MH14MN0336"/>
    <s v="TVS RONIN DS"/>
    <d v="2025-07-03T00:00:00"/>
    <n v="42"/>
    <x v="0"/>
    <x v="0"/>
    <m/>
    <m/>
    <m/>
    <m/>
    <m/>
    <m/>
    <m/>
    <m/>
    <m/>
    <m/>
    <m/>
    <m/>
    <m/>
    <m/>
    <m/>
    <m/>
    <m/>
    <m/>
    <m/>
    <m/>
    <m/>
    <m/>
    <m/>
    <m/>
    <m/>
    <m/>
    <m/>
    <m/>
    <m/>
    <m/>
    <m/>
    <m/>
    <m/>
    <m/>
    <m/>
    <m/>
    <m/>
    <m/>
    <m/>
    <m/>
    <m/>
    <m/>
    <m/>
    <m/>
    <m/>
    <m/>
    <m/>
    <m/>
    <m/>
    <m/>
    <m/>
    <m/>
    <m/>
    <m/>
    <m/>
    <m/>
    <m/>
    <m/>
    <m/>
    <m/>
    <m/>
    <m/>
    <m/>
    <m/>
    <m/>
    <m/>
    <m/>
    <m/>
    <m/>
    <m/>
    <m/>
    <m/>
    <m/>
    <m/>
    <m/>
    <m/>
    <m/>
    <m/>
    <m/>
    <m/>
    <m/>
    <m/>
    <m/>
    <m/>
    <m/>
    <m/>
    <m/>
    <m/>
    <m/>
    <m/>
    <m/>
    <m/>
    <m/>
    <m/>
    <x v="0"/>
    <x v="0"/>
    <s v="ZBHT0016"/>
    <s v="GoAcJHhBNNz"/>
    <s v="Allocated"/>
    <m/>
    <m/>
    <m/>
    <m/>
    <m/>
    <m/>
    <m/>
    <m/>
    <n v="4661"/>
    <n v="13731"/>
  </r>
  <r>
    <n v="462452784"/>
    <s v="SHANKAR RAMCHANDRA GONATE"/>
    <m/>
    <x v="0"/>
    <m/>
    <m/>
    <m/>
    <m/>
    <n v="5834"/>
    <n v="4993.66"/>
    <n v="5099.66"/>
    <n v="10827.66"/>
    <x v="1"/>
    <x v="0"/>
    <x v="0"/>
    <x v="8"/>
    <n v="111152"/>
    <n v="106"/>
    <n v="0"/>
    <n v="4625.8100000000004"/>
    <s v="-"/>
    <n v="0.18693351984977105"/>
    <n v="9.7370764997744448E-3"/>
    <s v="FLOW"/>
    <s v="-"/>
    <s v="PTP"/>
    <s v="-"/>
    <m/>
    <m/>
    <m/>
    <m/>
    <s v="-"/>
    <m/>
    <s v="JOVN"/>
    <m/>
    <m/>
    <m/>
    <n v="9725.4699999999993"/>
    <n v="111152"/>
    <n v="27"/>
    <s v="-"/>
    <s v="FLOW"/>
    <m/>
    <m/>
    <m/>
    <m/>
    <s v="REGULAR"/>
    <s v="MH14LM4889"/>
    <s v="CLASSIC 350 HALCYON BLACK"/>
    <d v="2024-04-04T00:00:00"/>
    <n v="48"/>
    <x v="0"/>
    <x v="0"/>
    <m/>
    <m/>
    <m/>
    <m/>
    <m/>
    <m/>
    <m/>
    <m/>
    <m/>
    <m/>
    <n v="1"/>
    <m/>
    <m/>
    <m/>
    <m/>
    <m/>
    <m/>
    <m/>
    <m/>
    <m/>
    <m/>
    <m/>
    <m/>
    <m/>
    <m/>
    <m/>
    <m/>
    <m/>
    <m/>
    <m/>
    <m/>
    <m/>
    <m/>
    <m/>
    <m/>
    <m/>
    <m/>
    <m/>
    <m/>
    <m/>
    <m/>
    <m/>
    <m/>
    <m/>
    <m/>
    <m/>
    <m/>
    <m/>
    <m/>
    <m/>
    <m/>
    <m/>
    <m/>
    <m/>
    <m/>
    <m/>
    <m/>
    <m/>
    <m/>
    <m/>
    <m/>
    <m/>
    <m/>
    <m/>
    <m/>
    <m/>
    <m/>
    <m/>
    <m/>
    <m/>
    <m/>
    <m/>
    <m/>
    <m/>
    <m/>
    <m/>
    <m/>
    <m/>
    <m/>
    <m/>
    <m/>
    <m/>
    <m/>
    <m/>
    <m/>
    <m/>
    <m/>
    <m/>
    <m/>
    <m/>
    <m/>
    <m/>
    <m/>
    <m/>
    <x v="1"/>
    <x v="1"/>
    <s v="ZBHT0013"/>
    <s v="AocUMVcK4z"/>
    <s v="Allocated"/>
    <m/>
    <m/>
    <m/>
    <m/>
    <m/>
    <m/>
    <m/>
    <m/>
    <n v="5099.66"/>
    <n v="10827.66"/>
  </r>
  <r>
    <n v="463860514"/>
    <s v="MANASI SANTOSH SHINDE"/>
    <m/>
    <x v="0"/>
    <m/>
    <m/>
    <m/>
    <m/>
    <n v="5026"/>
    <n v="4659.29"/>
    <n v="4765.29"/>
    <n v="9685.2900000000009"/>
    <x v="1"/>
    <x v="0"/>
    <x v="0"/>
    <x v="11"/>
    <n v="109720"/>
    <n v="106"/>
    <n v="0"/>
    <n v="7178"/>
    <s v="-"/>
    <n v="7.8347599708602916E-2"/>
    <n v="9.6116312217076807E-3"/>
    <s v="FLOW"/>
    <s v="-"/>
    <s v="PAID"/>
    <s v="-"/>
    <m/>
    <m/>
    <m/>
    <m/>
    <s v="-"/>
    <m/>
    <s v="CHINCHWAD"/>
    <m/>
    <m/>
    <m/>
    <n v="11943.29"/>
    <n v="109720"/>
    <n v="27"/>
    <s v="-"/>
    <s v="FLOW"/>
    <m/>
    <m/>
    <m/>
    <m/>
    <s v="REGULAR"/>
    <m/>
    <s v="PIAGGIO VESPA SXL 149 ABS RACING 60"/>
    <d v="2024-08-26T00:00:00"/>
    <n v="48"/>
    <x v="0"/>
    <x v="0"/>
    <m/>
    <m/>
    <m/>
    <m/>
    <m/>
    <m/>
    <m/>
    <m/>
    <m/>
    <m/>
    <m/>
    <m/>
    <m/>
    <n v="1"/>
    <m/>
    <m/>
    <m/>
    <m/>
    <m/>
    <m/>
    <m/>
    <m/>
    <m/>
    <m/>
    <m/>
    <m/>
    <m/>
    <m/>
    <m/>
    <m/>
    <m/>
    <m/>
    <m/>
    <m/>
    <m/>
    <m/>
    <m/>
    <m/>
    <m/>
    <m/>
    <m/>
    <m/>
    <m/>
    <m/>
    <m/>
    <m/>
    <m/>
    <m/>
    <m/>
    <m/>
    <m/>
    <m/>
    <m/>
    <m/>
    <m/>
    <m/>
    <m/>
    <m/>
    <m/>
    <m/>
    <m/>
    <m/>
    <m/>
    <m/>
    <m/>
    <m/>
    <m/>
    <m/>
    <m/>
    <m/>
    <m/>
    <m/>
    <m/>
    <m/>
    <m/>
    <m/>
    <m/>
    <m/>
    <m/>
    <m/>
    <m/>
    <m/>
    <m/>
    <m/>
    <m/>
    <m/>
    <m/>
    <m/>
    <m/>
    <m/>
    <m/>
    <m/>
    <m/>
    <m/>
    <x v="1"/>
    <x v="1"/>
    <s v="ZBHT0011"/>
    <s v="AoEbI5eFP5m"/>
    <s v="Allocated"/>
    <m/>
    <m/>
    <m/>
    <m/>
    <m/>
    <m/>
    <m/>
    <m/>
    <n v="4765.29"/>
    <n v="9685.2900000000009"/>
  </r>
  <r>
    <n v="463352388"/>
    <s v="ASHUTOSH KUMAR JHA"/>
    <m/>
    <x v="0"/>
    <m/>
    <m/>
    <m/>
    <m/>
    <n v="7290"/>
    <n v="34716.83"/>
    <n v="7340.8300000000017"/>
    <n v="42006.83"/>
    <x v="4"/>
    <x v="0"/>
    <x v="0"/>
    <x v="16"/>
    <n v="108923.83"/>
    <n v="1784"/>
    <n v="0"/>
    <n v="6300"/>
    <s v="-"/>
    <n v="0.94921031911848197"/>
    <n v="5.7992375718900889E-2"/>
    <s v="FLOW"/>
    <s v="-"/>
    <s v="NC"/>
    <s v="-"/>
    <m/>
    <m/>
    <m/>
    <m/>
    <s v="-"/>
    <m/>
    <s v="MAAN"/>
    <m/>
    <m/>
    <m/>
    <n v="42800.83"/>
    <n v="108923.83"/>
    <n v="149"/>
    <s v="-"/>
    <s v="FLOW"/>
    <m/>
    <m/>
    <m/>
    <m/>
    <s v="NPA"/>
    <s v="MH14LR2633"/>
    <s v="CB350 RS MONOTONE"/>
    <d v="2024-06-30T00:00:00"/>
    <n v="36"/>
    <x v="1"/>
    <x v="0"/>
    <m/>
    <m/>
    <m/>
    <m/>
    <m/>
    <m/>
    <m/>
    <m/>
    <m/>
    <m/>
    <m/>
    <m/>
    <m/>
    <m/>
    <m/>
    <m/>
    <m/>
    <m/>
    <m/>
    <m/>
    <m/>
    <m/>
    <m/>
    <m/>
    <m/>
    <m/>
    <m/>
    <m/>
    <m/>
    <m/>
    <m/>
    <m/>
    <m/>
    <m/>
    <m/>
    <m/>
    <m/>
    <m/>
    <m/>
    <m/>
    <m/>
    <m/>
    <m/>
    <m/>
    <m/>
    <m/>
    <m/>
    <m/>
    <m/>
    <m/>
    <m/>
    <m/>
    <m/>
    <m/>
    <m/>
    <m/>
    <m/>
    <m/>
    <m/>
    <m/>
    <m/>
    <m/>
    <m/>
    <m/>
    <m/>
    <m/>
    <m/>
    <m/>
    <m/>
    <m/>
    <m/>
    <m/>
    <m/>
    <m/>
    <m/>
    <m/>
    <m/>
    <m/>
    <m/>
    <m/>
    <m/>
    <m/>
    <m/>
    <m/>
    <m/>
    <m/>
    <m/>
    <m/>
    <m/>
    <m/>
    <m/>
    <m/>
    <m/>
    <m/>
    <x v="0"/>
    <x v="0"/>
    <s v="DUWT0030"/>
    <e v="#N/A"/>
    <e v="#N/A"/>
    <m/>
    <m/>
    <m/>
    <m/>
    <m/>
    <m/>
    <m/>
    <m/>
    <n v="7340.8300000000017"/>
    <n v="42006.83"/>
  </r>
  <r>
    <n v="464556066"/>
    <s v="LATABAI VITTHAL KUSEKAR"/>
    <m/>
    <x v="0"/>
    <m/>
    <m/>
    <m/>
    <m/>
    <n v="4189"/>
    <n v="16756"/>
    <n v="4572"/>
    <n v="20945"/>
    <x v="3"/>
    <x v="0"/>
    <x v="0"/>
    <x v="10"/>
    <n v="108553"/>
    <n v="383"/>
    <n v="0"/>
    <n v="1800"/>
    <s v="-"/>
    <n v="0.24822388768873499"/>
    <n v="4.1582028381633378E-2"/>
    <s v="FLOW"/>
    <s v="-"/>
    <s v="NC"/>
    <s v="-"/>
    <m/>
    <m/>
    <m/>
    <m/>
    <s v="-"/>
    <m/>
    <s v="ANDHAL GAON"/>
    <m/>
    <m/>
    <m/>
    <n v="18939"/>
    <n v="108553"/>
    <n v="118"/>
    <s v="-"/>
    <s v="FLOW"/>
    <m/>
    <m/>
    <m/>
    <m/>
    <s v="NPA"/>
    <s v="MH12XL0586"/>
    <s v="APACHE 200 4V 2CH R MODE"/>
    <d v="2024-11-04T00:00:00"/>
    <n v="48"/>
    <x v="0"/>
    <x v="0"/>
    <m/>
    <m/>
    <m/>
    <m/>
    <m/>
    <m/>
    <m/>
    <m/>
    <m/>
    <m/>
    <m/>
    <m/>
    <m/>
    <m/>
    <m/>
    <m/>
    <m/>
    <m/>
    <m/>
    <m/>
    <m/>
    <m/>
    <m/>
    <m/>
    <m/>
    <m/>
    <m/>
    <m/>
    <m/>
    <m/>
    <m/>
    <m/>
    <m/>
    <m/>
    <m/>
    <m/>
    <m/>
    <m/>
    <m/>
    <m/>
    <m/>
    <m/>
    <m/>
    <m/>
    <m/>
    <m/>
    <m/>
    <m/>
    <m/>
    <m/>
    <m/>
    <m/>
    <m/>
    <m/>
    <m/>
    <m/>
    <m/>
    <m/>
    <m/>
    <m/>
    <m/>
    <m/>
    <m/>
    <m/>
    <m/>
    <m/>
    <m/>
    <m/>
    <m/>
    <m/>
    <m/>
    <m/>
    <m/>
    <m/>
    <m/>
    <m/>
    <m/>
    <m/>
    <m/>
    <m/>
    <m/>
    <m/>
    <m/>
    <m/>
    <m/>
    <m/>
    <m/>
    <m/>
    <m/>
    <m/>
    <m/>
    <m/>
    <m/>
    <m/>
    <x v="0"/>
    <x v="0"/>
    <s v="ZBHT0024"/>
    <s v="A63E2q3ZIrm"/>
    <s v="Allocated"/>
    <m/>
    <m/>
    <m/>
    <m/>
    <m/>
    <m/>
    <m/>
    <m/>
    <n v="4572"/>
    <n v="20945"/>
  </r>
  <r>
    <n v="460466165"/>
    <s v="RITHIK MOHAN GAWALI"/>
    <m/>
    <x v="0"/>
    <m/>
    <m/>
    <m/>
    <m/>
    <n v="5868"/>
    <n v="26004"/>
    <n v="3502"/>
    <n v="31872"/>
    <x v="4"/>
    <x v="0"/>
    <x v="0"/>
    <x v="2"/>
    <n v="107312"/>
    <n v="970"/>
    <n v="0"/>
    <n v="6750"/>
    <s v="-"/>
    <n v="0.62129644800596562"/>
    <n v="5.7134217766182951E-2"/>
    <s v="FLOW"/>
    <s v="-"/>
    <s v="PTP"/>
    <s v="-"/>
    <m/>
    <m/>
    <m/>
    <m/>
    <s v="-"/>
    <m/>
    <s v="KHADAKI"/>
    <m/>
    <m/>
    <m/>
    <n v="33724"/>
    <n v="107312"/>
    <n v="149"/>
    <s v="-"/>
    <s v="FLOW"/>
    <m/>
    <m/>
    <m/>
    <m/>
    <s v="NPA"/>
    <s v="MH12WC4429"/>
    <s v="CLASSIC 350 CHROME RED"/>
    <d v="2023-11-04T00:00:00"/>
    <n v="48"/>
    <x v="1"/>
    <x v="0"/>
    <m/>
    <m/>
    <m/>
    <m/>
    <m/>
    <m/>
    <m/>
    <m/>
    <m/>
    <m/>
    <n v="1"/>
    <m/>
    <m/>
    <m/>
    <m/>
    <m/>
    <m/>
    <m/>
    <m/>
    <m/>
    <m/>
    <m/>
    <m/>
    <m/>
    <m/>
    <m/>
    <m/>
    <m/>
    <m/>
    <m/>
    <m/>
    <m/>
    <m/>
    <m/>
    <m/>
    <m/>
    <m/>
    <m/>
    <m/>
    <m/>
    <m/>
    <m/>
    <m/>
    <m/>
    <m/>
    <m/>
    <m/>
    <m/>
    <m/>
    <m/>
    <m/>
    <m/>
    <m/>
    <m/>
    <m/>
    <m/>
    <m/>
    <m/>
    <m/>
    <m/>
    <m/>
    <m/>
    <m/>
    <m/>
    <m/>
    <m/>
    <m/>
    <m/>
    <m/>
    <m/>
    <m/>
    <m/>
    <m/>
    <m/>
    <m/>
    <m/>
    <m/>
    <m/>
    <m/>
    <m/>
    <m/>
    <m/>
    <m/>
    <m/>
    <m/>
    <m/>
    <m/>
    <m/>
    <m/>
    <m/>
    <m/>
    <m/>
    <m/>
    <m/>
    <x v="1"/>
    <x v="1"/>
    <s v="DUWT0023"/>
    <s v="k6bj5dz_OIc"/>
    <s v="Allocated"/>
    <m/>
    <m/>
    <m/>
    <m/>
    <m/>
    <m/>
    <m/>
    <m/>
    <n v="3502"/>
    <n v="31872"/>
  </r>
  <r>
    <n v="460026902"/>
    <s v="ANANAD VAIJINATH KALVATKAR"/>
    <m/>
    <x v="0"/>
    <m/>
    <m/>
    <m/>
    <m/>
    <n v="6829"/>
    <n v="12788.14"/>
    <n v="6285.1399999999994"/>
    <n v="19617.14"/>
    <x v="0"/>
    <x v="0"/>
    <x v="0"/>
    <x v="18"/>
    <n v="103272.97"/>
    <n v="326"/>
    <n v="0"/>
    <n v="6750"/>
    <s v="-"/>
    <n v="0.26315894485853636"/>
    <n v="2.7690695201364392E-2"/>
    <s v="FLOW"/>
    <s v="-"/>
    <s v="PAID"/>
    <s v="-"/>
    <m/>
    <m/>
    <m/>
    <m/>
    <s v="-"/>
    <m/>
    <s v="SADUMBARE"/>
    <m/>
    <m/>
    <m/>
    <n v="19864.14"/>
    <n v="103272.97"/>
    <n v="57"/>
    <s v="-"/>
    <s v="FLOW"/>
    <m/>
    <m/>
    <m/>
    <m/>
    <s v="REGULAR"/>
    <s v="MH14LC3427"/>
    <s v="RE CLASSIC 350 EFI REDDITCH RED"/>
    <d v="2023-10-07T00:00:00"/>
    <n v="48"/>
    <x v="0"/>
    <x v="0"/>
    <m/>
    <m/>
    <m/>
    <m/>
    <m/>
    <m/>
    <m/>
    <m/>
    <m/>
    <m/>
    <n v="1"/>
    <m/>
    <m/>
    <m/>
    <m/>
    <m/>
    <m/>
    <m/>
    <m/>
    <m/>
    <m/>
    <m/>
    <m/>
    <m/>
    <m/>
    <m/>
    <m/>
    <m/>
    <m/>
    <m/>
    <m/>
    <m/>
    <m/>
    <m/>
    <m/>
    <m/>
    <m/>
    <m/>
    <m/>
    <m/>
    <m/>
    <m/>
    <m/>
    <m/>
    <m/>
    <m/>
    <m/>
    <m/>
    <m/>
    <m/>
    <m/>
    <m/>
    <m/>
    <m/>
    <m/>
    <m/>
    <m/>
    <m/>
    <m/>
    <m/>
    <m/>
    <m/>
    <m/>
    <m/>
    <m/>
    <m/>
    <m/>
    <m/>
    <m/>
    <m/>
    <m/>
    <m/>
    <m/>
    <m/>
    <m/>
    <m/>
    <m/>
    <m/>
    <m/>
    <m/>
    <m/>
    <m/>
    <m/>
    <m/>
    <m/>
    <m/>
    <m/>
    <m/>
    <m/>
    <m/>
    <m/>
    <m/>
    <m/>
    <m/>
    <x v="1"/>
    <x v="1"/>
    <s v="DUWT0027"/>
    <s v="BoWAh79wsEgm"/>
    <s v="Allocated"/>
    <m/>
    <m/>
    <m/>
    <m/>
    <m/>
    <m/>
    <m/>
    <m/>
    <n v="6285.1399999999994"/>
    <n v="19617.14"/>
  </r>
  <r>
    <n v="460272739"/>
    <s v="VILAS NAMDEV GAIKWAD"/>
    <m/>
    <x v="0"/>
    <m/>
    <m/>
    <m/>
    <m/>
    <n v="6595"/>
    <n v="6584"/>
    <n v="6715"/>
    <n v="13179"/>
    <x v="1"/>
    <x v="0"/>
    <x v="0"/>
    <x v="3"/>
    <n v="101706"/>
    <n v="131"/>
    <n v="0"/>
    <n v="5850"/>
    <s v="-"/>
    <n v="0.18660339331737263"/>
    <n v="8.9095931920798524E-3"/>
    <s v="FLOW"/>
    <s v="-"/>
    <s v="PTP"/>
    <s v="-"/>
    <m/>
    <m/>
    <m/>
    <m/>
    <s v="-"/>
    <m/>
    <s v="JANWADI"/>
    <m/>
    <m/>
    <m/>
    <n v="12565"/>
    <n v="101706"/>
    <n v="27"/>
    <s v="-"/>
    <s v="FLOW"/>
    <m/>
    <m/>
    <m/>
    <m/>
    <s v="REGULAR"/>
    <s v="MH12WB3507"/>
    <s v="METEOR 350 STELLAR PURE BLACK"/>
    <d v="2023-10-23T00:00:00"/>
    <n v="48"/>
    <x v="0"/>
    <x v="0"/>
    <m/>
    <m/>
    <m/>
    <m/>
    <m/>
    <m/>
    <m/>
    <n v="1"/>
    <m/>
    <m/>
    <m/>
    <m/>
    <m/>
    <m/>
    <m/>
    <m/>
    <m/>
    <m/>
    <m/>
    <m/>
    <m/>
    <m/>
    <m/>
    <m/>
    <m/>
    <m/>
    <m/>
    <m/>
    <m/>
    <m/>
    <m/>
    <m/>
    <m/>
    <m/>
    <m/>
    <m/>
    <m/>
    <m/>
    <m/>
    <m/>
    <m/>
    <m/>
    <m/>
    <m/>
    <m/>
    <m/>
    <m/>
    <m/>
    <m/>
    <m/>
    <m/>
    <m/>
    <m/>
    <m/>
    <m/>
    <m/>
    <m/>
    <m/>
    <m/>
    <m/>
    <m/>
    <m/>
    <m/>
    <m/>
    <m/>
    <m/>
    <m/>
    <m/>
    <m/>
    <m/>
    <m/>
    <m/>
    <m/>
    <m/>
    <m/>
    <m/>
    <m/>
    <m/>
    <m/>
    <m/>
    <m/>
    <m/>
    <m/>
    <m/>
    <m/>
    <m/>
    <m/>
    <m/>
    <m/>
    <m/>
    <m/>
    <m/>
    <m/>
    <m/>
    <x v="1"/>
    <x v="1"/>
    <s v="DUWT0014"/>
    <s v="G6Htj8M3pDJc"/>
    <s v="Allocated"/>
    <m/>
    <m/>
    <m/>
    <m/>
    <m/>
    <m/>
    <m/>
    <m/>
    <n v="6715"/>
    <n v="13179"/>
  </r>
  <r>
    <n v="460986849"/>
    <s v="SHUBHAM SANTOSH ZENDE"/>
    <m/>
    <x v="0"/>
    <m/>
    <m/>
    <m/>
    <m/>
    <n v="6377"/>
    <n v="5429"/>
    <n v="5567"/>
    <n v="11806"/>
    <x v="1"/>
    <x v="0"/>
    <x v="0"/>
    <x v="12"/>
    <n v="101462"/>
    <n v="138"/>
    <n v="0"/>
    <n v="3600"/>
    <s v="-"/>
    <n v="0.17787088574308629"/>
    <n v="8.8882184379958512E-3"/>
    <s v="FLOW"/>
    <s v="-"/>
    <s v="PTP"/>
    <s v="-"/>
    <m/>
    <m/>
    <m/>
    <m/>
    <s v="-"/>
    <m/>
    <s v="PEER"/>
    <m/>
    <m/>
    <m/>
    <n v="9167"/>
    <n v="101462"/>
    <n v="27"/>
    <s v="-"/>
    <s v="FLOW"/>
    <m/>
    <m/>
    <m/>
    <m/>
    <s v="REGULAR"/>
    <s v="MH14LG0053"/>
    <s v="BULLET 350 THE STANDARD BLACK"/>
    <d v="2023-12-04T00:00:00"/>
    <n v="48"/>
    <x v="1"/>
    <x v="0"/>
    <m/>
    <m/>
    <m/>
    <m/>
    <m/>
    <m/>
    <m/>
    <m/>
    <m/>
    <m/>
    <m/>
    <m/>
    <m/>
    <m/>
    <m/>
    <m/>
    <m/>
    <m/>
    <m/>
    <m/>
    <m/>
    <m/>
    <m/>
    <m/>
    <m/>
    <m/>
    <m/>
    <m/>
    <m/>
    <m/>
    <m/>
    <m/>
    <m/>
    <m/>
    <m/>
    <m/>
    <m/>
    <m/>
    <m/>
    <m/>
    <m/>
    <m/>
    <m/>
    <m/>
    <m/>
    <m/>
    <m/>
    <m/>
    <m/>
    <m/>
    <m/>
    <m/>
    <m/>
    <m/>
    <m/>
    <m/>
    <m/>
    <m/>
    <m/>
    <m/>
    <m/>
    <m/>
    <m/>
    <m/>
    <m/>
    <m/>
    <m/>
    <m/>
    <m/>
    <m/>
    <m/>
    <m/>
    <m/>
    <m/>
    <m/>
    <m/>
    <m/>
    <m/>
    <m/>
    <m/>
    <m/>
    <m/>
    <m/>
    <m/>
    <m/>
    <m/>
    <m/>
    <m/>
    <m/>
    <m/>
    <m/>
    <m/>
    <m/>
    <m/>
    <x v="0"/>
    <x v="0"/>
    <s v="ZBHT0016"/>
    <s v="kPkjyH-t_5c"/>
    <s v="Allocated"/>
    <m/>
    <m/>
    <m/>
    <m/>
    <m/>
    <m/>
    <m/>
    <m/>
    <n v="5567"/>
    <n v="11806"/>
  </r>
  <r>
    <n v="464922563"/>
    <s v="SHUBHAM TUKARAM INGALE"/>
    <m/>
    <x v="0"/>
    <m/>
    <m/>
    <m/>
    <m/>
    <n v="5975"/>
    <n v="11598"/>
    <n v="5968"/>
    <n v="17573"/>
    <x v="0"/>
    <x v="0"/>
    <x v="0"/>
    <x v="18"/>
    <n v="101092"/>
    <n v="345"/>
    <n v="0"/>
    <n v="5651"/>
    <s v="-"/>
    <n v="0.25760142323435797"/>
    <n v="2.7105909312924076E-2"/>
    <s v="FLOW"/>
    <s v="-"/>
    <s v="PAID"/>
    <s v="-"/>
    <m/>
    <m/>
    <m/>
    <m/>
    <s v="-"/>
    <m/>
    <s v="KIVALE"/>
    <m/>
    <m/>
    <m/>
    <n v="17594"/>
    <n v="101092"/>
    <n v="57"/>
    <s v="-"/>
    <s v="FLOW"/>
    <m/>
    <m/>
    <m/>
    <m/>
    <s v="REGULAR"/>
    <s v="MH14MB1401"/>
    <s v="BULLET BATTALION 350 BLACK"/>
    <d v="2024-12-11T00:00:00"/>
    <n v="36"/>
    <x v="0"/>
    <x v="0"/>
    <m/>
    <m/>
    <m/>
    <m/>
    <m/>
    <m/>
    <m/>
    <m/>
    <m/>
    <m/>
    <n v="1"/>
    <m/>
    <m/>
    <m/>
    <m/>
    <m/>
    <m/>
    <m/>
    <m/>
    <m/>
    <m/>
    <m/>
    <m/>
    <m/>
    <m/>
    <m/>
    <m/>
    <m/>
    <m/>
    <m/>
    <m/>
    <m/>
    <m/>
    <m/>
    <m/>
    <m/>
    <m/>
    <m/>
    <m/>
    <m/>
    <m/>
    <m/>
    <m/>
    <m/>
    <m/>
    <m/>
    <m/>
    <m/>
    <m/>
    <m/>
    <m/>
    <m/>
    <m/>
    <m/>
    <m/>
    <m/>
    <m/>
    <m/>
    <m/>
    <m/>
    <m/>
    <m/>
    <m/>
    <m/>
    <m/>
    <m/>
    <m/>
    <m/>
    <m/>
    <m/>
    <m/>
    <m/>
    <m/>
    <m/>
    <m/>
    <m/>
    <m/>
    <m/>
    <m/>
    <m/>
    <m/>
    <m/>
    <m/>
    <m/>
    <m/>
    <m/>
    <m/>
    <m/>
    <m/>
    <m/>
    <m/>
    <m/>
    <m/>
    <m/>
    <x v="1"/>
    <x v="1"/>
    <s v="DUWT0027"/>
    <s v="GPTDIIXwbEc"/>
    <s v="Allocated"/>
    <m/>
    <m/>
    <m/>
    <m/>
    <m/>
    <m/>
    <m/>
    <m/>
    <n v="5968"/>
    <n v="17573"/>
  </r>
  <r>
    <n v="461222559"/>
    <s v="RAMESHWAR KUMAR SAH"/>
    <m/>
    <x v="0"/>
    <m/>
    <m/>
    <m/>
    <m/>
    <n v="5981"/>
    <n v="5967"/>
    <n v="6033"/>
    <n v="11948"/>
    <x v="1"/>
    <x v="0"/>
    <x v="0"/>
    <x v="11"/>
    <n v="99219"/>
    <n v="66"/>
    <n v="0"/>
    <n v="6952.7"/>
    <s v="-"/>
    <n v="7.0849166017935394E-2"/>
    <n v="8.6917283830351289E-3"/>
    <s v="FLOW"/>
    <s v="-"/>
    <s v="PTP"/>
    <s v="-"/>
    <m/>
    <m/>
    <m/>
    <m/>
    <s v="-"/>
    <m/>
    <s v="CHINCHWAD"/>
    <m/>
    <m/>
    <m/>
    <n v="12985.7"/>
    <n v="99219"/>
    <n v="27"/>
    <s v="-"/>
    <s v="FLOW"/>
    <m/>
    <m/>
    <m/>
    <m/>
    <s v="REGULAR"/>
    <s v="MH14LG7650"/>
    <s v="HUNTER 350 REBEL BLACK"/>
    <d v="2023-12-23T00:00:00"/>
    <n v="48"/>
    <x v="0"/>
    <x v="0"/>
    <m/>
    <m/>
    <m/>
    <m/>
    <m/>
    <m/>
    <m/>
    <m/>
    <m/>
    <m/>
    <m/>
    <m/>
    <m/>
    <m/>
    <m/>
    <m/>
    <m/>
    <m/>
    <m/>
    <m/>
    <m/>
    <m/>
    <m/>
    <m/>
    <m/>
    <m/>
    <m/>
    <m/>
    <m/>
    <m/>
    <m/>
    <m/>
    <m/>
    <m/>
    <m/>
    <m/>
    <m/>
    <m/>
    <m/>
    <m/>
    <m/>
    <m/>
    <m/>
    <m/>
    <m/>
    <m/>
    <m/>
    <m/>
    <m/>
    <m/>
    <m/>
    <m/>
    <m/>
    <m/>
    <m/>
    <m/>
    <m/>
    <m/>
    <m/>
    <m/>
    <m/>
    <m/>
    <m/>
    <m/>
    <m/>
    <m/>
    <m/>
    <m/>
    <m/>
    <m/>
    <m/>
    <m/>
    <m/>
    <m/>
    <m/>
    <m/>
    <m/>
    <m/>
    <m/>
    <m/>
    <m/>
    <m/>
    <m/>
    <m/>
    <m/>
    <m/>
    <m/>
    <m/>
    <m/>
    <m/>
    <m/>
    <m/>
    <m/>
    <m/>
    <x v="0"/>
    <x v="0"/>
    <s v="ZBHT0011"/>
    <s v="kPJAd7EMrnm"/>
    <s v="Allocated"/>
    <m/>
    <m/>
    <m/>
    <m/>
    <m/>
    <m/>
    <m/>
    <m/>
    <n v="6033"/>
    <n v="11948"/>
  </r>
  <r>
    <n v="464268783"/>
    <s v="YOGESH NARAYAN PARIHAR"/>
    <m/>
    <x v="0"/>
    <m/>
    <m/>
    <m/>
    <m/>
    <n v="5443"/>
    <n v="32289"/>
    <n v="6352"/>
    <n v="37732"/>
    <x v="5"/>
    <x v="0"/>
    <x v="0"/>
    <x v="11"/>
    <n v="98284"/>
    <n v="1278"/>
    <n v="0"/>
    <n v="4928"/>
    <s v="-"/>
    <n v="0.22296075660200584"/>
    <n v="4.504091253647699E-2"/>
    <s v="FLOW"/>
    <s v="-"/>
    <s v="NC"/>
    <s v="-"/>
    <m/>
    <m/>
    <m/>
    <m/>
    <s v="-"/>
    <m/>
    <s v="TALAWADE"/>
    <m/>
    <m/>
    <m/>
    <n v="38495"/>
    <n v="98284"/>
    <n v="177"/>
    <s v="-"/>
    <s v="FLOW"/>
    <m/>
    <m/>
    <m/>
    <m/>
    <s v="NPA"/>
    <s v="MH21CD4927"/>
    <s v="HONDA SP 160 DOUBLE DISC"/>
    <d v="2024-10-09T00:00:00"/>
    <n v="36"/>
    <x v="1"/>
    <x v="0"/>
    <m/>
    <m/>
    <m/>
    <m/>
    <m/>
    <m/>
    <m/>
    <m/>
    <m/>
    <m/>
    <m/>
    <m/>
    <m/>
    <m/>
    <m/>
    <m/>
    <m/>
    <m/>
    <m/>
    <m/>
    <m/>
    <m/>
    <m/>
    <m/>
    <m/>
    <m/>
    <m/>
    <m/>
    <m/>
    <m/>
    <m/>
    <m/>
    <m/>
    <m/>
    <m/>
    <m/>
    <m/>
    <m/>
    <m/>
    <m/>
    <m/>
    <m/>
    <m/>
    <m/>
    <m/>
    <m/>
    <m/>
    <m/>
    <m/>
    <m/>
    <m/>
    <m/>
    <m/>
    <m/>
    <m/>
    <m/>
    <m/>
    <m/>
    <m/>
    <m/>
    <m/>
    <m/>
    <m/>
    <m/>
    <m/>
    <m/>
    <m/>
    <m/>
    <m/>
    <m/>
    <m/>
    <m/>
    <m/>
    <m/>
    <m/>
    <m/>
    <m/>
    <m/>
    <m/>
    <m/>
    <m/>
    <m/>
    <m/>
    <m/>
    <m/>
    <m/>
    <m/>
    <m/>
    <m/>
    <m/>
    <m/>
    <m/>
    <m/>
    <m/>
    <x v="0"/>
    <x v="0"/>
    <s v="ZBHT0011"/>
    <s v="G2kV8qdAW7"/>
    <s v="Allocated"/>
    <m/>
    <m/>
    <m/>
    <m/>
    <m/>
    <m/>
    <m/>
    <m/>
    <n v="6352"/>
    <n v="37732"/>
  </r>
  <r>
    <n v="467633570"/>
    <s v="PRAJAKTA HANUMANT GAYAKWAD"/>
    <m/>
    <x v="0"/>
    <m/>
    <m/>
    <m/>
    <m/>
    <n v="3185"/>
    <n v="3185"/>
    <n v="3341"/>
    <n v="6370"/>
    <x v="0"/>
    <x v="0"/>
    <x v="0"/>
    <x v="14"/>
    <n v="97958"/>
    <n v="156"/>
    <n v="0"/>
    <n v="1800"/>
    <s v="-"/>
    <n v="0.19826121606392286"/>
    <n v="2.6265586440820408E-2"/>
    <s v="FLOW"/>
    <s v="-"/>
    <s v="PAID"/>
    <s v="-"/>
    <m/>
    <m/>
    <m/>
    <m/>
    <s v="-"/>
    <m/>
    <s v="JUNNAR"/>
    <m/>
    <m/>
    <m/>
    <n v="5141"/>
    <n v="97958"/>
    <n v="57"/>
    <s v="-"/>
    <s v="FLOW"/>
    <m/>
    <m/>
    <m/>
    <m/>
    <s v="REGULAR"/>
    <s v="MH14NB8306"/>
    <s v="TVS RAIDER DISC CONNECTED"/>
    <d v="2026-01-22T00:00:00"/>
    <n v="48"/>
    <x v="0"/>
    <x v="0"/>
    <m/>
    <m/>
    <m/>
    <m/>
    <m/>
    <m/>
    <m/>
    <m/>
    <m/>
    <m/>
    <n v="1"/>
    <m/>
    <m/>
    <m/>
    <m/>
    <m/>
    <m/>
    <m/>
    <m/>
    <m/>
    <m/>
    <m/>
    <m/>
    <m/>
    <m/>
    <m/>
    <m/>
    <m/>
    <m/>
    <m/>
    <m/>
    <m/>
    <m/>
    <m/>
    <m/>
    <m/>
    <m/>
    <m/>
    <m/>
    <m/>
    <m/>
    <m/>
    <m/>
    <m/>
    <m/>
    <m/>
    <m/>
    <m/>
    <m/>
    <m/>
    <m/>
    <m/>
    <m/>
    <m/>
    <m/>
    <m/>
    <m/>
    <m/>
    <m/>
    <m/>
    <m/>
    <m/>
    <m/>
    <m/>
    <m/>
    <m/>
    <m/>
    <m/>
    <m/>
    <m/>
    <m/>
    <m/>
    <m/>
    <m/>
    <m/>
    <m/>
    <m/>
    <m/>
    <m/>
    <m/>
    <m/>
    <m/>
    <m/>
    <m/>
    <m/>
    <m/>
    <m/>
    <m/>
    <m/>
    <m/>
    <m/>
    <m/>
    <m/>
    <m/>
    <x v="1"/>
    <x v="1"/>
    <s v="ZBHT0021"/>
    <s v="BoSVf5Vfgbc"/>
    <s v="Allocated"/>
    <m/>
    <m/>
    <m/>
    <m/>
    <m/>
    <m/>
    <m/>
    <m/>
    <n v="3341"/>
    <n v="6370"/>
  </r>
  <r>
    <n v="468166984"/>
    <s v="RUSHIKESH VITTHAL SONTAKKE"/>
    <m/>
    <x v="0"/>
    <m/>
    <m/>
    <m/>
    <m/>
    <n v="3842"/>
    <n v="3842"/>
    <n v="3842"/>
    <n v="7684"/>
    <x v="1"/>
    <x v="0"/>
    <x v="0"/>
    <x v="3"/>
    <n v="97633"/>
    <n v="0"/>
    <n v="0"/>
    <n v="450"/>
    <s v="-"/>
    <n v="0.17913052425378093"/>
    <n v="8.5527924814891177E-3"/>
    <s v="FLOW"/>
    <s v="-"/>
    <s v="-"/>
    <s v="-"/>
    <m/>
    <m/>
    <m/>
    <m/>
    <s v="-"/>
    <m/>
    <s v="BHAVANI PETH"/>
    <m/>
    <m/>
    <m/>
    <n v="4292"/>
    <n v="97633"/>
    <n v="27"/>
    <s v="-"/>
    <s v="FLOW"/>
    <m/>
    <m/>
    <m/>
    <m/>
    <s v="REGULAR"/>
    <s v="MH12ZQ4565"/>
    <s v="ACCESS 125 BT CONNECT ED DISC"/>
    <d v="2026-05-04T00:00:00"/>
    <n v="36"/>
    <x v="0"/>
    <x v="0"/>
    <m/>
    <m/>
    <m/>
    <m/>
    <m/>
    <m/>
    <m/>
    <m/>
    <m/>
    <m/>
    <m/>
    <m/>
    <m/>
    <m/>
    <m/>
    <m/>
    <m/>
    <m/>
    <m/>
    <m/>
    <m/>
    <m/>
    <m/>
    <m/>
    <m/>
    <m/>
    <m/>
    <m/>
    <m/>
    <m/>
    <m/>
    <m/>
    <m/>
    <m/>
    <m/>
    <m/>
    <m/>
    <m/>
    <m/>
    <m/>
    <m/>
    <m/>
    <m/>
    <m/>
    <m/>
    <m/>
    <m/>
    <m/>
    <m/>
    <m/>
    <m/>
    <m/>
    <m/>
    <m/>
    <m/>
    <m/>
    <m/>
    <m/>
    <m/>
    <m/>
    <m/>
    <m/>
    <m/>
    <m/>
    <m/>
    <m/>
    <m/>
    <m/>
    <m/>
    <m/>
    <m/>
    <m/>
    <m/>
    <m/>
    <m/>
    <m/>
    <m/>
    <m/>
    <m/>
    <m/>
    <m/>
    <m/>
    <m/>
    <m/>
    <m/>
    <m/>
    <m/>
    <m/>
    <m/>
    <m/>
    <m/>
    <m/>
    <m/>
    <m/>
    <x v="0"/>
    <x v="0"/>
    <s v="DUWT0014"/>
    <s v="kobSMlocI9"/>
    <s v="Allocated"/>
    <m/>
    <m/>
    <m/>
    <m/>
    <m/>
    <m/>
    <m/>
    <m/>
    <n v="3842"/>
    <n v="7684"/>
  </r>
  <r>
    <n v="468093645"/>
    <s v="MOOSA SOHAIL SHAIKH"/>
    <m/>
    <x v="0"/>
    <m/>
    <m/>
    <m/>
    <m/>
    <n v="3682"/>
    <n v="3564"/>
    <n v="3621"/>
    <n v="7246"/>
    <x v="1"/>
    <x v="0"/>
    <x v="0"/>
    <x v="3"/>
    <n v="96871"/>
    <n v="57"/>
    <n v="0"/>
    <n v="900"/>
    <s v="-"/>
    <n v="0.17773245741693908"/>
    <n v="8.4860401757021944E-3"/>
    <s v="FLOW"/>
    <s v="-"/>
    <s v="PTP"/>
    <s v="-"/>
    <m/>
    <m/>
    <m/>
    <m/>
    <s v="-"/>
    <m/>
    <s v="BHWANI PETH"/>
    <m/>
    <m/>
    <m/>
    <n v="4521"/>
    <n v="96871"/>
    <n v="27"/>
    <s v="-"/>
    <s v="FLOW"/>
    <m/>
    <m/>
    <m/>
    <m/>
    <s v="REGULAR"/>
    <s v="MH12ZN6297"/>
    <s v="ACCESS 125 RIDE CONNECT TFT"/>
    <d v="2026-04-18T00:00:00"/>
    <n v="36"/>
    <x v="0"/>
    <x v="0"/>
    <m/>
    <m/>
    <m/>
    <m/>
    <m/>
    <m/>
    <m/>
    <m/>
    <m/>
    <m/>
    <m/>
    <m/>
    <m/>
    <m/>
    <m/>
    <m/>
    <m/>
    <m/>
    <m/>
    <m/>
    <m/>
    <m/>
    <m/>
    <m/>
    <m/>
    <m/>
    <m/>
    <m/>
    <m/>
    <m/>
    <m/>
    <m/>
    <m/>
    <m/>
    <m/>
    <m/>
    <m/>
    <m/>
    <m/>
    <m/>
    <m/>
    <m/>
    <m/>
    <m/>
    <m/>
    <m/>
    <m/>
    <m/>
    <m/>
    <m/>
    <m/>
    <m/>
    <m/>
    <m/>
    <m/>
    <m/>
    <m/>
    <m/>
    <m/>
    <m/>
    <m/>
    <m/>
    <m/>
    <m/>
    <m/>
    <m/>
    <m/>
    <m/>
    <m/>
    <m/>
    <m/>
    <m/>
    <m/>
    <m/>
    <m/>
    <m/>
    <m/>
    <m/>
    <m/>
    <m/>
    <m/>
    <m/>
    <m/>
    <m/>
    <m/>
    <m/>
    <m/>
    <m/>
    <m/>
    <m/>
    <m/>
    <m/>
    <m/>
    <m/>
    <x v="0"/>
    <x v="0"/>
    <s v="DUWT0014"/>
    <s v="k2HvUjnXhb"/>
    <s v="Allocated"/>
    <m/>
    <m/>
    <m/>
    <m/>
    <m/>
    <m/>
    <m/>
    <m/>
    <n v="3621"/>
    <n v="7246"/>
  </r>
  <r>
    <n v="466294591"/>
    <s v="VAIBHAV SANJAY SABLE"/>
    <m/>
    <x v="0"/>
    <m/>
    <m/>
    <m/>
    <m/>
    <n v="4490"/>
    <n v="13354.46"/>
    <n v="4569.4599999999991"/>
    <n v="17844.46"/>
    <x v="2"/>
    <x v="0"/>
    <x v="0"/>
    <x v="12"/>
    <n v="96329"/>
    <n v="195"/>
    <n v="0"/>
    <n v="1350"/>
    <s v="-"/>
    <n v="0.74526900521453876"/>
    <n v="2.7314419553130839E-2"/>
    <s v="FLOW"/>
    <s v="-"/>
    <s v="RTP"/>
    <s v="-"/>
    <m/>
    <m/>
    <m/>
    <m/>
    <s v="-"/>
    <m/>
    <s v="AMBETHAN"/>
    <m/>
    <m/>
    <m/>
    <n v="14899.46"/>
    <n v="96329"/>
    <n v="88"/>
    <s v="-"/>
    <s v="FLOW"/>
    <m/>
    <m/>
    <m/>
    <m/>
    <s v="REGULAR"/>
    <s v="MH14MK8568"/>
    <s v="BAJAJ CHETAK 3503"/>
    <d v="2025-06-09T00:00:00"/>
    <n v="36"/>
    <x v="0"/>
    <x v="0"/>
    <m/>
    <m/>
    <m/>
    <m/>
    <m/>
    <m/>
    <m/>
    <m/>
    <m/>
    <m/>
    <m/>
    <m/>
    <m/>
    <m/>
    <m/>
    <m/>
    <m/>
    <m/>
    <m/>
    <m/>
    <m/>
    <m/>
    <m/>
    <m/>
    <m/>
    <m/>
    <m/>
    <m/>
    <m/>
    <m/>
    <m/>
    <m/>
    <m/>
    <m/>
    <m/>
    <m/>
    <m/>
    <m/>
    <m/>
    <m/>
    <m/>
    <m/>
    <m/>
    <m/>
    <m/>
    <m/>
    <m/>
    <m/>
    <m/>
    <m/>
    <m/>
    <m/>
    <m/>
    <m/>
    <m/>
    <m/>
    <m/>
    <m/>
    <m/>
    <m/>
    <m/>
    <m/>
    <m/>
    <m/>
    <m/>
    <m/>
    <m/>
    <m/>
    <m/>
    <m/>
    <m/>
    <m/>
    <m/>
    <m/>
    <m/>
    <m/>
    <m/>
    <m/>
    <m/>
    <m/>
    <m/>
    <m/>
    <m/>
    <m/>
    <m/>
    <m/>
    <m/>
    <m/>
    <m/>
    <m/>
    <m/>
    <m/>
    <m/>
    <m/>
    <x v="0"/>
    <x v="0"/>
    <s v="ZBHT0016"/>
    <s v="G6fMdQ8dp8S"/>
    <s v="Allocated"/>
    <m/>
    <m/>
    <m/>
    <m/>
    <m/>
    <m/>
    <m/>
    <m/>
    <n v="4569.4599999999991"/>
    <n v="17844.46"/>
  </r>
  <r>
    <n v="466524699"/>
    <s v="SWATI NAVNATH LOKHANDE"/>
    <m/>
    <x v="0"/>
    <m/>
    <m/>
    <m/>
    <m/>
    <n v="4123"/>
    <n v="24738"/>
    <n v="5184"/>
    <n v="28861"/>
    <x v="5"/>
    <x v="0"/>
    <x v="0"/>
    <x v="11"/>
    <n v="96165"/>
    <n v="1061"/>
    <n v="0"/>
    <n v="3150"/>
    <s v="-"/>
    <n v="0.21815372958601492"/>
    <n v="4.4069831855340739E-2"/>
    <s v="FLOW"/>
    <s v="-"/>
    <s v="-"/>
    <s v="-"/>
    <m/>
    <m/>
    <m/>
    <m/>
    <s v="-"/>
    <m/>
    <s v="RAVET"/>
    <m/>
    <m/>
    <m/>
    <n v="28949"/>
    <n v="96165"/>
    <n v="177"/>
    <s v="-"/>
    <s v="FLOW"/>
    <m/>
    <m/>
    <m/>
    <m/>
    <s v="NPA"/>
    <s v="MH12YG9145"/>
    <s v="HONDA ACTIVA 125 SMART 2B"/>
    <d v="2025-07-16T00:00:00"/>
    <n v="36"/>
    <x v="0"/>
    <x v="0"/>
    <m/>
    <m/>
    <m/>
    <m/>
    <m/>
    <m/>
    <m/>
    <m/>
    <m/>
    <m/>
    <n v="1"/>
    <m/>
    <m/>
    <m/>
    <m/>
    <m/>
    <m/>
    <m/>
    <m/>
    <m/>
    <m/>
    <m/>
    <m/>
    <m/>
    <m/>
    <m/>
    <m/>
    <m/>
    <m/>
    <m/>
    <m/>
    <m/>
    <m/>
    <m/>
    <m/>
    <m/>
    <m/>
    <m/>
    <m/>
    <m/>
    <m/>
    <m/>
    <m/>
    <m/>
    <m/>
    <m/>
    <m/>
    <m/>
    <m/>
    <m/>
    <m/>
    <m/>
    <m/>
    <m/>
    <m/>
    <m/>
    <m/>
    <m/>
    <m/>
    <m/>
    <m/>
    <m/>
    <m/>
    <m/>
    <m/>
    <m/>
    <m/>
    <m/>
    <m/>
    <m/>
    <m/>
    <m/>
    <m/>
    <m/>
    <m/>
    <m/>
    <m/>
    <m/>
    <m/>
    <m/>
    <m/>
    <m/>
    <m/>
    <m/>
    <m/>
    <m/>
    <m/>
    <m/>
    <m/>
    <m/>
    <m/>
    <m/>
    <m/>
    <m/>
    <x v="1"/>
    <x v="1"/>
    <s v="ZBHT0011"/>
    <s v="BoloALA_Iuz"/>
    <s v="Allocated"/>
    <m/>
    <m/>
    <m/>
    <m/>
    <m/>
    <m/>
    <m/>
    <m/>
    <n v="5184"/>
    <n v="28861"/>
  </r>
  <r>
    <n v="458321906"/>
    <s v="JAYPAL RAGHU KAMBLE"/>
    <s v="ONLINE"/>
    <x v="1"/>
    <n v="7810"/>
    <m/>
    <m/>
    <m/>
    <n v="7527"/>
    <n v="22581"/>
    <n v="8366"/>
    <n v="22298"/>
    <x v="2"/>
    <x v="1"/>
    <x v="1"/>
    <x v="11"/>
    <n v="95976"/>
    <n v="839"/>
    <n v="0"/>
    <n v="3600"/>
    <s v="-"/>
    <n v="0.22457971330285209"/>
    <n v="2.7214325187962973E-2"/>
    <s v="STABLE"/>
    <s v="PAID"/>
    <s v="PAID"/>
    <s v="-"/>
    <m/>
    <m/>
    <m/>
    <m/>
    <s v="-"/>
    <m/>
    <s v="CHIKHALI"/>
    <m/>
    <m/>
    <m/>
    <n v="27020"/>
    <n v="95976"/>
    <n v="88"/>
    <s v="-"/>
    <s v="FLOW"/>
    <m/>
    <m/>
    <m/>
    <m/>
    <s v="REGULAR"/>
    <s v="MH14KV8147"/>
    <s v="CLASSIC SIGNALS 350 DESERT SAND"/>
    <d v="2023-05-30T00:00:00"/>
    <n v="48"/>
    <x v="0"/>
    <x v="0"/>
    <m/>
    <n v="1"/>
    <m/>
    <m/>
    <m/>
    <m/>
    <m/>
    <m/>
    <m/>
    <m/>
    <m/>
    <m/>
    <m/>
    <m/>
    <m/>
    <m/>
    <m/>
    <m/>
    <m/>
    <m/>
    <m/>
    <m/>
    <m/>
    <m/>
    <m/>
    <m/>
    <m/>
    <m/>
    <m/>
    <m/>
    <m/>
    <m/>
    <m/>
    <m/>
    <m/>
    <m/>
    <m/>
    <m/>
    <m/>
    <m/>
    <m/>
    <m/>
    <m/>
    <m/>
    <m/>
    <m/>
    <m/>
    <m/>
    <m/>
    <m/>
    <m/>
    <m/>
    <m/>
    <m/>
    <m/>
    <m/>
    <m/>
    <m/>
    <m/>
    <m/>
    <m/>
    <m/>
    <m/>
    <m/>
    <m/>
    <m/>
    <m/>
    <m/>
    <m/>
    <m/>
    <m/>
    <m/>
    <m/>
    <m/>
    <m/>
    <m/>
    <m/>
    <m/>
    <m/>
    <m/>
    <m/>
    <m/>
    <m/>
    <m/>
    <m/>
    <m/>
    <m/>
    <m/>
    <m/>
    <m/>
    <m/>
    <m/>
    <m/>
    <m/>
    <x v="1"/>
    <x v="1"/>
    <s v="ZBHT0011"/>
    <s v="B2OE7AQvZ7"/>
    <s v="Allocated"/>
    <m/>
    <m/>
    <m/>
    <m/>
    <m/>
    <m/>
    <m/>
    <m/>
    <n v="8366"/>
    <n v="30108"/>
  </r>
  <r>
    <n v="465745229"/>
    <s v="GANESH MACHINDRA SALUNKE"/>
    <m/>
    <x v="0"/>
    <m/>
    <m/>
    <m/>
    <m/>
    <n v="5140"/>
    <n v="4071"/>
    <n v="4139"/>
    <n v="9211"/>
    <x v="1"/>
    <x v="0"/>
    <x v="0"/>
    <x v="10"/>
    <n v="95924"/>
    <n v="68"/>
    <n v="0"/>
    <n v="1990"/>
    <s v="-"/>
    <n v="7.4446680002404356E-2"/>
    <n v="8.4030816014499417E-3"/>
    <s v="FLOW"/>
    <s v="-"/>
    <s v="PTP"/>
    <s v="-"/>
    <m/>
    <m/>
    <m/>
    <m/>
    <s v="-"/>
    <m/>
    <s v="SADAL GAON"/>
    <m/>
    <m/>
    <m/>
    <n v="6129"/>
    <n v="95924"/>
    <n v="27"/>
    <s v="-"/>
    <s v="FLOW"/>
    <m/>
    <m/>
    <m/>
    <m/>
    <s v="REGULAR"/>
    <s v="MH12XY1938"/>
    <s v="HONDA UNICORN 2B"/>
    <d v="2025-03-21T00:00:00"/>
    <n v="36"/>
    <x v="0"/>
    <x v="0"/>
    <m/>
    <m/>
    <m/>
    <m/>
    <m/>
    <m/>
    <m/>
    <m/>
    <m/>
    <m/>
    <m/>
    <m/>
    <m/>
    <m/>
    <m/>
    <m/>
    <m/>
    <m/>
    <m/>
    <m/>
    <m/>
    <m/>
    <m/>
    <m/>
    <m/>
    <m/>
    <m/>
    <m/>
    <m/>
    <m/>
    <m/>
    <m/>
    <m/>
    <m/>
    <m/>
    <m/>
    <m/>
    <m/>
    <m/>
    <m/>
    <m/>
    <m/>
    <m/>
    <m/>
    <m/>
    <m/>
    <m/>
    <m/>
    <m/>
    <m/>
    <m/>
    <m/>
    <m/>
    <m/>
    <m/>
    <m/>
    <m/>
    <m/>
    <m/>
    <m/>
    <m/>
    <m/>
    <m/>
    <m/>
    <m/>
    <m/>
    <m/>
    <m/>
    <m/>
    <m/>
    <m/>
    <m/>
    <m/>
    <m/>
    <m/>
    <m/>
    <m/>
    <m/>
    <m/>
    <m/>
    <m/>
    <m/>
    <m/>
    <m/>
    <m/>
    <m/>
    <m/>
    <m/>
    <m/>
    <m/>
    <m/>
    <m/>
    <m/>
    <m/>
    <x v="0"/>
    <x v="0"/>
    <s v="ZBHT0024"/>
    <s v="B6tw_o2E1m"/>
    <s v="Allocated"/>
    <m/>
    <m/>
    <m/>
    <m/>
    <m/>
    <m/>
    <m/>
    <m/>
    <n v="4139"/>
    <n v="9211"/>
  </r>
  <r>
    <n v="466324484"/>
    <s v="ANIKET CHANDRAKANT VANJARI"/>
    <m/>
    <x v="0"/>
    <m/>
    <m/>
    <m/>
    <m/>
    <n v="4811"/>
    <n v="4614"/>
    <n v="4737"/>
    <n v="9425"/>
    <x v="1"/>
    <x v="0"/>
    <x v="0"/>
    <x v="8"/>
    <n v="95447"/>
    <n v="123"/>
    <n v="0"/>
    <n v="3600"/>
    <s v="-"/>
    <n v="0.16052112124929013"/>
    <n v="8.3612957092447406E-3"/>
    <s v="FLOW"/>
    <s v="-"/>
    <s v="PTP"/>
    <s v="-"/>
    <m/>
    <m/>
    <m/>
    <m/>
    <s v="-"/>
    <m/>
    <s v="MAVAL"/>
    <m/>
    <m/>
    <m/>
    <n v="8337"/>
    <n v="95447"/>
    <n v="27"/>
    <s v="-"/>
    <s v="FLOW"/>
    <m/>
    <m/>
    <m/>
    <m/>
    <s v="REGULAR"/>
    <s v="MH14MM1990"/>
    <s v="YAMAHA FZ 15"/>
    <d v="2025-06-13T00:00:00"/>
    <n v="36"/>
    <x v="0"/>
    <x v="0"/>
    <m/>
    <m/>
    <m/>
    <m/>
    <m/>
    <m/>
    <m/>
    <m/>
    <m/>
    <m/>
    <m/>
    <m/>
    <m/>
    <m/>
    <m/>
    <m/>
    <m/>
    <m/>
    <m/>
    <m/>
    <m/>
    <m/>
    <m/>
    <m/>
    <m/>
    <m/>
    <m/>
    <m/>
    <m/>
    <m/>
    <m/>
    <m/>
    <m/>
    <m/>
    <m/>
    <m/>
    <m/>
    <m/>
    <m/>
    <m/>
    <m/>
    <m/>
    <m/>
    <m/>
    <m/>
    <m/>
    <m/>
    <m/>
    <m/>
    <m/>
    <m/>
    <m/>
    <m/>
    <m/>
    <m/>
    <m/>
    <m/>
    <m/>
    <m/>
    <m/>
    <m/>
    <m/>
    <m/>
    <m/>
    <m/>
    <m/>
    <m/>
    <m/>
    <m/>
    <m/>
    <m/>
    <m/>
    <m/>
    <m/>
    <m/>
    <m/>
    <m/>
    <m/>
    <m/>
    <m/>
    <m/>
    <m/>
    <m/>
    <m/>
    <m/>
    <m/>
    <m/>
    <m/>
    <m/>
    <m/>
    <m/>
    <m/>
    <m/>
    <m/>
    <x v="0"/>
    <x v="0"/>
    <s v="ZBHT0013"/>
    <s v="A2J6at9DVNc"/>
    <s v="Allocated"/>
    <m/>
    <m/>
    <m/>
    <m/>
    <m/>
    <m/>
    <m/>
    <m/>
    <n v="4737"/>
    <n v="9425"/>
  </r>
  <r>
    <n v="462727406"/>
    <s v="SHWETA PRASHANT KALE"/>
    <m/>
    <x v="0"/>
    <m/>
    <m/>
    <m/>
    <m/>
    <n v="4932"/>
    <n v="4691"/>
    <n v="4813"/>
    <n v="9623"/>
    <x v="1"/>
    <x v="0"/>
    <x v="0"/>
    <x v="6"/>
    <n v="95117"/>
    <n v="122"/>
    <n v="0"/>
    <n v="900"/>
    <s v="-"/>
    <n v="8.9668382345032049E-2"/>
    <n v="8.3323872303606404E-3"/>
    <s v="FLOW"/>
    <s v="-"/>
    <s v="PTP"/>
    <s v="-"/>
    <m/>
    <m/>
    <m/>
    <m/>
    <s v="-"/>
    <m/>
    <s v="VISHRANTWADI"/>
    <m/>
    <m/>
    <m/>
    <n v="5713"/>
    <n v="95117"/>
    <n v="27"/>
    <s v="-"/>
    <s v="FLOW"/>
    <m/>
    <m/>
    <m/>
    <m/>
    <s v="REGULAR"/>
    <s v="MH14LN6712"/>
    <s v="BULLET 350 MILITARY BLACK"/>
    <d v="2024-04-29T00:00:00"/>
    <n v="48"/>
    <x v="0"/>
    <x v="0"/>
    <m/>
    <m/>
    <m/>
    <m/>
    <m/>
    <m/>
    <m/>
    <m/>
    <m/>
    <m/>
    <m/>
    <m/>
    <m/>
    <n v="1"/>
    <m/>
    <m/>
    <m/>
    <m/>
    <m/>
    <m/>
    <m/>
    <m/>
    <m/>
    <m/>
    <m/>
    <m/>
    <m/>
    <m/>
    <m/>
    <m/>
    <m/>
    <m/>
    <m/>
    <m/>
    <m/>
    <m/>
    <m/>
    <m/>
    <m/>
    <m/>
    <m/>
    <m/>
    <m/>
    <m/>
    <m/>
    <m/>
    <m/>
    <m/>
    <m/>
    <m/>
    <m/>
    <m/>
    <m/>
    <m/>
    <m/>
    <m/>
    <m/>
    <m/>
    <m/>
    <m/>
    <m/>
    <m/>
    <m/>
    <m/>
    <m/>
    <m/>
    <m/>
    <m/>
    <m/>
    <m/>
    <m/>
    <m/>
    <m/>
    <m/>
    <m/>
    <m/>
    <m/>
    <m/>
    <m/>
    <m/>
    <m/>
    <m/>
    <m/>
    <m/>
    <m/>
    <m/>
    <m/>
    <m/>
    <m/>
    <m/>
    <m/>
    <m/>
    <m/>
    <m/>
    <x v="1"/>
    <x v="1"/>
    <s v="ZBHT0012"/>
    <s v="B2WfW15fjz"/>
    <s v="Allocated"/>
    <m/>
    <m/>
    <m/>
    <m/>
    <m/>
    <m/>
    <m/>
    <m/>
    <n v="4813"/>
    <n v="9623"/>
  </r>
  <r>
    <n v="460748946"/>
    <s v="PRATHAMESH SANJAY KUDALE"/>
    <m/>
    <x v="0"/>
    <m/>
    <m/>
    <m/>
    <m/>
    <n v="6124"/>
    <n v="6119"/>
    <n v="6243"/>
    <n v="12243"/>
    <x v="1"/>
    <x v="0"/>
    <x v="0"/>
    <x v="10"/>
    <n v="94441.2"/>
    <n v="124"/>
    <n v="0"/>
    <n v="5627"/>
    <s v="-"/>
    <n v="7.3295877939233867E-2"/>
    <n v="8.2731861696640485E-3"/>
    <s v="FLOW"/>
    <s v="-"/>
    <s v="PTP"/>
    <s v="-"/>
    <m/>
    <m/>
    <m/>
    <m/>
    <s v="-"/>
    <m/>
    <s v="DUMLA"/>
    <m/>
    <m/>
    <m/>
    <n v="11870"/>
    <n v="94441.2"/>
    <n v="27"/>
    <s v="-"/>
    <s v="FLOW"/>
    <m/>
    <m/>
    <m/>
    <m/>
    <s v="REGULAR"/>
    <s v="MH12WG1139"/>
    <s v="CLASSIC 350 DARK GUNMETAL GREY"/>
    <d v="2023-11-17T00:00:00"/>
    <n v="48"/>
    <x v="0"/>
    <x v="0"/>
    <m/>
    <m/>
    <m/>
    <m/>
    <m/>
    <m/>
    <m/>
    <m/>
    <m/>
    <m/>
    <m/>
    <m/>
    <m/>
    <m/>
    <m/>
    <m/>
    <m/>
    <m/>
    <m/>
    <m/>
    <m/>
    <m/>
    <m/>
    <m/>
    <m/>
    <m/>
    <m/>
    <m/>
    <m/>
    <m/>
    <m/>
    <m/>
    <m/>
    <m/>
    <m/>
    <m/>
    <m/>
    <m/>
    <m/>
    <m/>
    <m/>
    <m/>
    <m/>
    <m/>
    <m/>
    <m/>
    <m/>
    <m/>
    <m/>
    <m/>
    <m/>
    <m/>
    <m/>
    <m/>
    <m/>
    <m/>
    <m/>
    <m/>
    <m/>
    <m/>
    <m/>
    <m/>
    <m/>
    <m/>
    <m/>
    <m/>
    <m/>
    <m/>
    <m/>
    <m/>
    <m/>
    <m/>
    <m/>
    <m/>
    <m/>
    <m/>
    <m/>
    <m/>
    <m/>
    <m/>
    <m/>
    <m/>
    <m/>
    <m/>
    <m/>
    <m/>
    <m/>
    <m/>
    <m/>
    <m/>
    <m/>
    <m/>
    <m/>
    <m/>
    <x v="0"/>
    <x v="0"/>
    <s v="ZBHT0024"/>
    <s v="ko8CV2kufOm"/>
    <s v="Allocated"/>
    <m/>
    <m/>
    <m/>
    <m/>
    <m/>
    <m/>
    <m/>
    <m/>
    <n v="6243"/>
    <n v="12243"/>
  </r>
  <r>
    <n v="467440993"/>
    <s v="ARCHANA SHIVAJI DAVKHAR"/>
    <m/>
    <x v="0"/>
    <m/>
    <m/>
    <m/>
    <m/>
    <n v="3535"/>
    <n v="20536"/>
    <n v="3775"/>
    <n v="24071"/>
    <x v="5"/>
    <x v="0"/>
    <x v="0"/>
    <x v="6"/>
    <n v="94419"/>
    <n v="914"/>
    <n v="0"/>
    <n v="2250"/>
    <s v="-"/>
    <n v="0.84349635712380955"/>
    <n v="4.3269687037377609E-2"/>
    <s v="FLOW"/>
    <s v="-"/>
    <s v="NC"/>
    <s v="-"/>
    <m/>
    <m/>
    <m/>
    <m/>
    <s v="-"/>
    <m/>
    <s v="DIGHI"/>
    <m/>
    <m/>
    <m/>
    <n v="23700"/>
    <n v="94419"/>
    <n v="177"/>
    <s v="-"/>
    <s v="FLOW"/>
    <m/>
    <m/>
    <m/>
    <m/>
    <s v="NPA"/>
    <m/>
    <s v="HONDA ACTIVA 125 DISC BSVI"/>
    <d v="2025-12-15T00:00:00"/>
    <n v="36"/>
    <x v="1"/>
    <x v="0"/>
    <m/>
    <m/>
    <m/>
    <m/>
    <m/>
    <m/>
    <m/>
    <m/>
    <m/>
    <m/>
    <m/>
    <m/>
    <m/>
    <m/>
    <m/>
    <m/>
    <m/>
    <m/>
    <m/>
    <m/>
    <m/>
    <m/>
    <m/>
    <m/>
    <m/>
    <m/>
    <m/>
    <m/>
    <m/>
    <m/>
    <m/>
    <m/>
    <m/>
    <m/>
    <m/>
    <m/>
    <m/>
    <m/>
    <m/>
    <m/>
    <m/>
    <m/>
    <m/>
    <m/>
    <m/>
    <m/>
    <m/>
    <m/>
    <m/>
    <m/>
    <m/>
    <m/>
    <m/>
    <m/>
    <m/>
    <m/>
    <m/>
    <m/>
    <m/>
    <m/>
    <m/>
    <m/>
    <m/>
    <m/>
    <m/>
    <m/>
    <m/>
    <m/>
    <m/>
    <m/>
    <m/>
    <m/>
    <m/>
    <m/>
    <m/>
    <m/>
    <m/>
    <m/>
    <m/>
    <m/>
    <m/>
    <m/>
    <m/>
    <m/>
    <m/>
    <m/>
    <m/>
    <m/>
    <m/>
    <m/>
    <m/>
    <m/>
    <m/>
    <m/>
    <x v="0"/>
    <x v="0"/>
    <s v="ZBHT0012"/>
    <s v="A6S8ct3aw9Ez"/>
    <s v="Allocated"/>
    <m/>
    <m/>
    <m/>
    <m/>
    <m/>
    <m/>
    <m/>
    <m/>
    <n v="3775"/>
    <n v="24071"/>
  </r>
  <r>
    <n v="463343105"/>
    <s v="GANESH BALU KOLEKAR"/>
    <m/>
    <x v="0"/>
    <m/>
    <m/>
    <m/>
    <m/>
    <n v="3923"/>
    <n v="20861"/>
    <n v="2464"/>
    <n v="24784"/>
    <x v="5"/>
    <x v="0"/>
    <x v="0"/>
    <x v="12"/>
    <n v="93218"/>
    <n v="1218"/>
    <n v="0"/>
    <n v="7200"/>
    <s v="-"/>
    <n v="0.65807289644412759"/>
    <n v="4.2719301054345689E-2"/>
    <s v="FLOW"/>
    <s v="-"/>
    <s v="RTP"/>
    <s v="-"/>
    <m/>
    <m/>
    <m/>
    <m/>
    <s v="-"/>
    <m/>
    <s v="BIRADWADI"/>
    <m/>
    <m/>
    <m/>
    <n v="29279"/>
    <n v="93218"/>
    <n v="177"/>
    <s v="-"/>
    <s v="FLOW"/>
    <m/>
    <m/>
    <m/>
    <m/>
    <s v="NPA"/>
    <s v="MH14LR2068"/>
    <s v="TVS JUPITER 125 DISC SXC"/>
    <d v="2024-06-29T00:00:00"/>
    <n v="48"/>
    <x v="0"/>
    <x v="0"/>
    <m/>
    <m/>
    <m/>
    <m/>
    <m/>
    <m/>
    <m/>
    <m/>
    <m/>
    <m/>
    <m/>
    <m/>
    <m/>
    <n v="1"/>
    <m/>
    <m/>
    <m/>
    <m/>
    <m/>
    <m/>
    <m/>
    <m/>
    <m/>
    <m/>
    <m/>
    <m/>
    <m/>
    <m/>
    <m/>
    <m/>
    <m/>
    <m/>
    <m/>
    <m/>
    <m/>
    <m/>
    <m/>
    <m/>
    <m/>
    <m/>
    <m/>
    <m/>
    <m/>
    <m/>
    <m/>
    <m/>
    <m/>
    <m/>
    <m/>
    <m/>
    <m/>
    <m/>
    <m/>
    <m/>
    <m/>
    <m/>
    <m/>
    <m/>
    <m/>
    <m/>
    <m/>
    <m/>
    <m/>
    <m/>
    <m/>
    <m/>
    <m/>
    <m/>
    <m/>
    <m/>
    <m/>
    <m/>
    <m/>
    <m/>
    <m/>
    <m/>
    <m/>
    <m/>
    <m/>
    <m/>
    <m/>
    <m/>
    <m/>
    <m/>
    <m/>
    <m/>
    <m/>
    <m/>
    <m/>
    <m/>
    <m/>
    <m/>
    <m/>
    <m/>
    <x v="1"/>
    <x v="1"/>
    <s v="ZBHT0016"/>
    <s v="kPgAxgqq4NIz"/>
    <s v="Allocated"/>
    <m/>
    <m/>
    <m/>
    <m/>
    <m/>
    <m/>
    <m/>
    <m/>
    <n v="2464"/>
    <n v="24784"/>
  </r>
  <r>
    <n v="461001866"/>
    <s v="PANKAJ GANPAT LAHANE"/>
    <s v="ONLINE"/>
    <x v="2"/>
    <n v="5600"/>
    <m/>
    <m/>
    <m/>
    <n v="5309"/>
    <n v="15746"/>
    <n v="5742"/>
    <n v="15455"/>
    <x v="2"/>
    <x v="1"/>
    <x v="1"/>
    <x v="7"/>
    <n v="92663"/>
    <n v="614"/>
    <n v="0"/>
    <n v="900"/>
    <s v="-"/>
    <n v="0.24138309022663018"/>
    <n v="2.627491263328554E-2"/>
    <s v="STABLE"/>
    <s v="PAID"/>
    <s v="PAID"/>
    <s v="-"/>
    <m/>
    <m/>
    <m/>
    <m/>
    <s v="-"/>
    <m/>
    <s v="MOSHI"/>
    <m/>
    <m/>
    <m/>
    <n v="17260"/>
    <n v="92663"/>
    <n v="88"/>
    <s v="-"/>
    <s v="FLOW"/>
    <m/>
    <m/>
    <m/>
    <m/>
    <s v="REGULAR"/>
    <s v="MH14LF7047"/>
    <s v="BULLET 350 MILITARY BLACK"/>
    <d v="2023-12-05T00:00:00"/>
    <n v="48"/>
    <x v="0"/>
    <x v="0"/>
    <m/>
    <n v="1"/>
    <m/>
    <m/>
    <m/>
    <m/>
    <m/>
    <m/>
    <m/>
    <m/>
    <m/>
    <m/>
    <m/>
    <m/>
    <m/>
    <m/>
    <m/>
    <m/>
    <m/>
    <m/>
    <m/>
    <m/>
    <m/>
    <m/>
    <m/>
    <m/>
    <m/>
    <m/>
    <m/>
    <m/>
    <m/>
    <m/>
    <m/>
    <m/>
    <m/>
    <m/>
    <m/>
    <m/>
    <m/>
    <m/>
    <m/>
    <m/>
    <m/>
    <m/>
    <m/>
    <m/>
    <m/>
    <m/>
    <m/>
    <m/>
    <m/>
    <m/>
    <m/>
    <m/>
    <m/>
    <m/>
    <m/>
    <m/>
    <m/>
    <m/>
    <m/>
    <m/>
    <m/>
    <m/>
    <m/>
    <m/>
    <m/>
    <m/>
    <m/>
    <m/>
    <m/>
    <m/>
    <m/>
    <m/>
    <m/>
    <m/>
    <m/>
    <m/>
    <m/>
    <m/>
    <m/>
    <m/>
    <m/>
    <m/>
    <m/>
    <m/>
    <m/>
    <m/>
    <m/>
    <m/>
    <m/>
    <m/>
    <m/>
    <m/>
    <x v="1"/>
    <x v="1"/>
    <s v="ZBHT0009"/>
    <s v="B2wvM_bVsEgc"/>
    <s v="Allocated"/>
    <m/>
    <m/>
    <m/>
    <m/>
    <m/>
    <m/>
    <m/>
    <m/>
    <n v="5742"/>
    <n v="21055"/>
  </r>
  <r>
    <n v="463392804"/>
    <s v="MAYUR RAJENDRA RENAKE"/>
    <m/>
    <x v="0"/>
    <m/>
    <m/>
    <m/>
    <m/>
    <n v="6516"/>
    <n v="26064"/>
    <n v="7143"/>
    <n v="32580"/>
    <x v="3"/>
    <x v="0"/>
    <x v="0"/>
    <x v="10"/>
    <n v="92387"/>
    <n v="627"/>
    <n v="0"/>
    <n v="2250"/>
    <s v="-"/>
    <n v="0.21125772951368604"/>
    <n v="3.5389522685637088E-2"/>
    <s v="FLOW"/>
    <s v="-"/>
    <s v="-"/>
    <s v="-"/>
    <m/>
    <m/>
    <m/>
    <m/>
    <s v="-"/>
    <m/>
    <s v="SHIRUR"/>
    <m/>
    <m/>
    <m/>
    <n v="28941"/>
    <n v="92387"/>
    <n v="118"/>
    <s v="-"/>
    <s v="FLOW"/>
    <m/>
    <m/>
    <m/>
    <m/>
    <s v="NPA"/>
    <s v="MH12WY7273"/>
    <s v="YAMAHA R15 M"/>
    <d v="2024-07-04T00:00:00"/>
    <n v="36"/>
    <x v="0"/>
    <x v="0"/>
    <m/>
    <m/>
    <m/>
    <m/>
    <m/>
    <m/>
    <m/>
    <m/>
    <m/>
    <m/>
    <n v="1"/>
    <m/>
    <m/>
    <m/>
    <m/>
    <m/>
    <m/>
    <m/>
    <m/>
    <m/>
    <m/>
    <m/>
    <m/>
    <m/>
    <m/>
    <m/>
    <m/>
    <m/>
    <m/>
    <m/>
    <m/>
    <m/>
    <m/>
    <m/>
    <m/>
    <m/>
    <m/>
    <m/>
    <m/>
    <m/>
    <m/>
    <m/>
    <m/>
    <m/>
    <m/>
    <m/>
    <m/>
    <m/>
    <m/>
    <m/>
    <m/>
    <m/>
    <m/>
    <m/>
    <m/>
    <m/>
    <m/>
    <m/>
    <m/>
    <m/>
    <m/>
    <m/>
    <m/>
    <m/>
    <m/>
    <m/>
    <m/>
    <m/>
    <m/>
    <m/>
    <m/>
    <m/>
    <m/>
    <m/>
    <m/>
    <m/>
    <m/>
    <m/>
    <m/>
    <m/>
    <m/>
    <m/>
    <m/>
    <m/>
    <m/>
    <m/>
    <m/>
    <m/>
    <m/>
    <m/>
    <m/>
    <m/>
    <m/>
    <m/>
    <x v="1"/>
    <x v="1"/>
    <s v="ZBHT0024"/>
    <s v="B2_b_dWySz"/>
    <s v="Allocated"/>
    <m/>
    <m/>
    <m/>
    <m/>
    <m/>
    <m/>
    <m/>
    <m/>
    <n v="7143"/>
    <n v="32580"/>
  </r>
  <r>
    <n v="460017651"/>
    <s v="RAVINDRA BALASAHEB SHILIMKAR"/>
    <m/>
    <x v="0"/>
    <m/>
    <m/>
    <m/>
    <m/>
    <n v="6422"/>
    <n v="5350"/>
    <n v="5480"/>
    <n v="11772"/>
    <x v="1"/>
    <x v="0"/>
    <x v="0"/>
    <x v="4"/>
    <n v="91975.12"/>
    <n v="130"/>
    <n v="0"/>
    <n v="7200"/>
    <s v="-"/>
    <n v="9.8044210563277445E-2"/>
    <n v="8.0571539829776759E-3"/>
    <s v="FLOW"/>
    <s v="-"/>
    <s v="PTP"/>
    <s v="-"/>
    <m/>
    <m/>
    <m/>
    <m/>
    <s v="-"/>
    <m/>
    <s v="BHOR"/>
    <m/>
    <m/>
    <m/>
    <n v="12680"/>
    <n v="91975.12"/>
    <n v="27"/>
    <s v="-"/>
    <s v="FLOW"/>
    <m/>
    <m/>
    <m/>
    <m/>
    <s v="REGULAR"/>
    <s v="MH12VY4073"/>
    <s v="BULLET 350 BLACK GOLD"/>
    <d v="2023-10-06T00:00:00"/>
    <n v="48"/>
    <x v="0"/>
    <x v="0"/>
    <m/>
    <m/>
    <m/>
    <m/>
    <m/>
    <m/>
    <m/>
    <m/>
    <m/>
    <m/>
    <m/>
    <m/>
    <m/>
    <m/>
    <m/>
    <m/>
    <m/>
    <m/>
    <m/>
    <m/>
    <m/>
    <m/>
    <m/>
    <m/>
    <m/>
    <m/>
    <m/>
    <m/>
    <m/>
    <m/>
    <m/>
    <m/>
    <m/>
    <m/>
    <m/>
    <m/>
    <m/>
    <m/>
    <m/>
    <m/>
    <m/>
    <m/>
    <m/>
    <m/>
    <m/>
    <m/>
    <m/>
    <m/>
    <m/>
    <m/>
    <m/>
    <m/>
    <m/>
    <m/>
    <m/>
    <m/>
    <m/>
    <m/>
    <m/>
    <m/>
    <m/>
    <m/>
    <m/>
    <m/>
    <m/>
    <m/>
    <m/>
    <m/>
    <m/>
    <m/>
    <m/>
    <m/>
    <m/>
    <m/>
    <m/>
    <m/>
    <m/>
    <m/>
    <m/>
    <m/>
    <m/>
    <m/>
    <m/>
    <m/>
    <m/>
    <m/>
    <m/>
    <m/>
    <m/>
    <m/>
    <m/>
    <m/>
    <m/>
    <m/>
    <x v="0"/>
    <x v="0"/>
    <s v="DUWT0011"/>
    <s v="AoiG3KCrpOIc"/>
    <s v="Allocated"/>
    <m/>
    <m/>
    <m/>
    <m/>
    <m/>
    <m/>
    <m/>
    <m/>
    <n v="5480"/>
    <n v="11772"/>
  </r>
  <r>
    <n v="466775197"/>
    <s v="ALKA BHAGWAN CHAURE"/>
    <m/>
    <x v="0"/>
    <m/>
    <m/>
    <m/>
    <m/>
    <n v="4058"/>
    <n v="11969"/>
    <n v="4446"/>
    <n v="16027"/>
    <x v="2"/>
    <x v="0"/>
    <x v="0"/>
    <x v="8"/>
    <n v="91823"/>
    <n v="593"/>
    <n v="0"/>
    <n v="4008.34"/>
    <s v="-"/>
    <n v="0.6078125790190112"/>
    <n v="2.6036727741667962E-2"/>
    <s v="FLOW"/>
    <s v="-"/>
    <s v="PAID"/>
    <s v="-"/>
    <m/>
    <m/>
    <m/>
    <m/>
    <s v="-"/>
    <m/>
    <s v="KAMSHET "/>
    <m/>
    <m/>
    <m/>
    <n v="16570.34"/>
    <n v="91823"/>
    <n v="88"/>
    <s v="-"/>
    <s v="FLOW"/>
    <m/>
    <m/>
    <m/>
    <m/>
    <s v="NPA"/>
    <s v="MH14MU2504"/>
    <s v="XTREME 125 R"/>
    <d v="2025-08-28T00:00:00"/>
    <n v="36"/>
    <x v="0"/>
    <x v="0"/>
    <m/>
    <m/>
    <m/>
    <m/>
    <m/>
    <m/>
    <m/>
    <m/>
    <m/>
    <m/>
    <n v="1"/>
    <m/>
    <m/>
    <m/>
    <m/>
    <m/>
    <m/>
    <m/>
    <m/>
    <m/>
    <m/>
    <m/>
    <m/>
    <m/>
    <m/>
    <m/>
    <m/>
    <m/>
    <m/>
    <m/>
    <m/>
    <m/>
    <m/>
    <m/>
    <m/>
    <m/>
    <m/>
    <m/>
    <m/>
    <m/>
    <m/>
    <m/>
    <m/>
    <m/>
    <m/>
    <m/>
    <m/>
    <m/>
    <m/>
    <m/>
    <m/>
    <m/>
    <m/>
    <m/>
    <m/>
    <m/>
    <m/>
    <m/>
    <m/>
    <m/>
    <m/>
    <m/>
    <m/>
    <m/>
    <m/>
    <m/>
    <m/>
    <m/>
    <m/>
    <m/>
    <m/>
    <m/>
    <m/>
    <m/>
    <m/>
    <m/>
    <m/>
    <m/>
    <m/>
    <m/>
    <m/>
    <m/>
    <m/>
    <m/>
    <m/>
    <m/>
    <m/>
    <m/>
    <m/>
    <m/>
    <m/>
    <m/>
    <m/>
    <m/>
    <x v="1"/>
    <x v="1"/>
    <s v="ZBHT0013"/>
    <s v="Goy2rMOILCc"/>
    <s v="Allocated"/>
    <m/>
    <m/>
    <m/>
    <m/>
    <m/>
    <m/>
    <m/>
    <m/>
    <n v="4446"/>
    <n v="16027"/>
  </r>
  <r>
    <n v="464245972"/>
    <s v="ROHIT SHASHIKANT SATHE"/>
    <m/>
    <x v="0"/>
    <m/>
    <m/>
    <m/>
    <m/>
    <n v="5841"/>
    <n v="17263"/>
    <n v="6013"/>
    <n v="23104"/>
    <x v="2"/>
    <x v="0"/>
    <x v="0"/>
    <x v="15"/>
    <n v="91370"/>
    <n v="432"/>
    <n v="0"/>
    <n v="3600"/>
    <s v="-"/>
    <n v="0.39746099981908284"/>
    <n v="2.590827803225991E-2"/>
    <s v="FLOW"/>
    <s v="-"/>
    <s v="-"/>
    <s v="-"/>
    <m/>
    <m/>
    <m/>
    <m/>
    <s v="-"/>
    <m/>
    <s v="PARAVTI"/>
    <m/>
    <m/>
    <m/>
    <n v="21295"/>
    <n v="91370"/>
    <n v="88"/>
    <s v="-"/>
    <s v="FLOW"/>
    <m/>
    <m/>
    <m/>
    <m/>
    <s v="NPA"/>
    <s v="MH12XF9329"/>
    <s v="YAMAHA MT15"/>
    <d v="2024-10-08T00:00:00"/>
    <n v="36"/>
    <x v="0"/>
    <x v="0"/>
    <m/>
    <m/>
    <m/>
    <m/>
    <m/>
    <m/>
    <m/>
    <m/>
    <m/>
    <m/>
    <m/>
    <m/>
    <m/>
    <m/>
    <m/>
    <m/>
    <m/>
    <m/>
    <m/>
    <m/>
    <m/>
    <m/>
    <m/>
    <m/>
    <m/>
    <m/>
    <m/>
    <m/>
    <m/>
    <m/>
    <m/>
    <m/>
    <m/>
    <m/>
    <m/>
    <m/>
    <m/>
    <m/>
    <m/>
    <m/>
    <m/>
    <m/>
    <m/>
    <m/>
    <m/>
    <m/>
    <m/>
    <m/>
    <m/>
    <m/>
    <m/>
    <m/>
    <m/>
    <m/>
    <m/>
    <m/>
    <m/>
    <m/>
    <m/>
    <m/>
    <m/>
    <m/>
    <m/>
    <m/>
    <m/>
    <m/>
    <m/>
    <m/>
    <m/>
    <m/>
    <m/>
    <m/>
    <m/>
    <m/>
    <m/>
    <m/>
    <m/>
    <m/>
    <m/>
    <m/>
    <m/>
    <m/>
    <m/>
    <m/>
    <m/>
    <m/>
    <m/>
    <m/>
    <m/>
    <m/>
    <m/>
    <m/>
    <m/>
    <m/>
    <x v="0"/>
    <x v="0"/>
    <s v="DUWT0031"/>
    <s v="APrNZcWmz7"/>
    <s v="Allocated"/>
    <m/>
    <m/>
    <m/>
    <m/>
    <m/>
    <m/>
    <m/>
    <m/>
    <n v="6013"/>
    <n v="23104"/>
  </r>
  <r>
    <n v="467961065"/>
    <s v="AAKASH RAVINDRA ADEP"/>
    <m/>
    <x v="0"/>
    <m/>
    <m/>
    <m/>
    <m/>
    <n v="3461"/>
    <n v="3461"/>
    <n v="3461"/>
    <n v="6922"/>
    <x v="1"/>
    <x v="0"/>
    <x v="0"/>
    <x v="3"/>
    <n v="91049"/>
    <n v="0"/>
    <n v="0"/>
    <n v="450"/>
    <s v="-"/>
    <n v="0.16705063966878514"/>
    <n v="7.9760245270257251E-3"/>
    <s v="FLOW"/>
    <s v="-"/>
    <s v="-"/>
    <s v="-"/>
    <m/>
    <m/>
    <m/>
    <m/>
    <s v="-"/>
    <m/>
    <s v="GANJ PETH"/>
    <m/>
    <m/>
    <m/>
    <n v="3911"/>
    <n v="91049"/>
    <n v="27"/>
    <s v="-"/>
    <s v="FLOW"/>
    <m/>
    <m/>
    <m/>
    <m/>
    <s v="REGULAR"/>
    <s v="MH12ZK6305"/>
    <s v="ACCESS DISC BT ABS EDITION"/>
    <d v="2026-03-23T00:00:00"/>
    <n v="36"/>
    <x v="0"/>
    <x v="0"/>
    <m/>
    <m/>
    <m/>
    <m/>
    <m/>
    <m/>
    <m/>
    <m/>
    <m/>
    <m/>
    <m/>
    <m/>
    <m/>
    <m/>
    <m/>
    <m/>
    <m/>
    <m/>
    <m/>
    <m/>
    <m/>
    <m/>
    <m/>
    <m/>
    <m/>
    <m/>
    <m/>
    <m/>
    <m/>
    <m/>
    <m/>
    <m/>
    <m/>
    <m/>
    <m/>
    <m/>
    <m/>
    <m/>
    <m/>
    <m/>
    <m/>
    <m/>
    <m/>
    <m/>
    <m/>
    <m/>
    <m/>
    <m/>
    <m/>
    <m/>
    <m/>
    <m/>
    <m/>
    <m/>
    <m/>
    <m/>
    <m/>
    <m/>
    <m/>
    <m/>
    <m/>
    <m/>
    <m/>
    <m/>
    <m/>
    <m/>
    <m/>
    <m/>
    <m/>
    <m/>
    <m/>
    <m/>
    <m/>
    <m/>
    <m/>
    <m/>
    <m/>
    <m/>
    <m/>
    <m/>
    <m/>
    <m/>
    <m/>
    <m/>
    <m/>
    <m/>
    <m/>
    <m/>
    <m/>
    <m/>
    <m/>
    <m/>
    <m/>
    <m/>
    <x v="0"/>
    <x v="0"/>
    <s v="DUWT0014"/>
    <s v="APB295a0fI1"/>
    <s v="Allocated"/>
    <m/>
    <m/>
    <m/>
    <m/>
    <m/>
    <m/>
    <m/>
    <m/>
    <n v="3461"/>
    <n v="6922"/>
  </r>
  <r>
    <n v="464425420"/>
    <s v="TANMAYEE RAJENDRA GAIKWAD"/>
    <m/>
    <x v="0"/>
    <m/>
    <m/>
    <m/>
    <m/>
    <n v="10801"/>
    <n v="53981"/>
    <n v="12583"/>
    <n v="64782"/>
    <x v="4"/>
    <x v="0"/>
    <x v="0"/>
    <x v="4"/>
    <n v="91033"/>
    <n v="1806"/>
    <n v="0"/>
    <n v="0"/>
    <s v="-"/>
    <n v="0.94267311456057323"/>
    <n v="4.8467079598823362E-2"/>
    <s v="FLOW"/>
    <s v="-"/>
    <s v="NC"/>
    <s v="-"/>
    <m/>
    <m/>
    <m/>
    <m/>
    <s v="-"/>
    <m/>
    <s v="BHOR"/>
    <m/>
    <m/>
    <m/>
    <n v="55787"/>
    <n v="91033"/>
    <n v="149"/>
    <s v="-"/>
    <s v="FLOW"/>
    <m/>
    <m/>
    <m/>
    <m/>
    <s v="NPA"/>
    <s v="MH12XK5986"/>
    <s v="METEOR 350 FIREBALL RED"/>
    <d v="2024-10-24T00:00:00"/>
    <n v="24"/>
    <x v="0"/>
    <x v="0"/>
    <m/>
    <m/>
    <m/>
    <m/>
    <m/>
    <m/>
    <m/>
    <m/>
    <m/>
    <m/>
    <m/>
    <m/>
    <m/>
    <m/>
    <m/>
    <m/>
    <m/>
    <m/>
    <m/>
    <m/>
    <m/>
    <m/>
    <m/>
    <m/>
    <m/>
    <m/>
    <m/>
    <m/>
    <m/>
    <m/>
    <m/>
    <m/>
    <m/>
    <m/>
    <m/>
    <m/>
    <m/>
    <m/>
    <m/>
    <m/>
    <m/>
    <m/>
    <m/>
    <m/>
    <m/>
    <m/>
    <m/>
    <m/>
    <m/>
    <m/>
    <m/>
    <m/>
    <m/>
    <m/>
    <m/>
    <m/>
    <m/>
    <m/>
    <m/>
    <m/>
    <m/>
    <m/>
    <m/>
    <m/>
    <m/>
    <m/>
    <m/>
    <m/>
    <m/>
    <m/>
    <m/>
    <m/>
    <m/>
    <m/>
    <m/>
    <m/>
    <m/>
    <m/>
    <m/>
    <m/>
    <m/>
    <m/>
    <m/>
    <m/>
    <m/>
    <m/>
    <m/>
    <m/>
    <m/>
    <m/>
    <m/>
    <m/>
    <m/>
    <m/>
    <x v="0"/>
    <x v="0"/>
    <s v="DUWT0011"/>
    <s v="A2vL7qR4DM7"/>
    <s v="Allocated"/>
    <m/>
    <m/>
    <m/>
    <m/>
    <m/>
    <m/>
    <m/>
    <m/>
    <n v="12583"/>
    <n v="64782"/>
  </r>
  <r>
    <n v="468046860"/>
    <s v="MAYUR DIPAK BHOITE"/>
    <m/>
    <x v="0"/>
    <m/>
    <m/>
    <m/>
    <m/>
    <n v="2700"/>
    <n v="2700"/>
    <n v="2700"/>
    <n v="5400"/>
    <x v="1"/>
    <x v="0"/>
    <x v="0"/>
    <x v="17"/>
    <n v="90811"/>
    <n v="0"/>
    <n v="0"/>
    <n v="538"/>
    <s v="-"/>
    <n v="0.16313138389793666"/>
    <n v="7.9551753816487075E-3"/>
    <s v="FLOW"/>
    <s v="-"/>
    <s v="-"/>
    <s v="-"/>
    <m/>
    <m/>
    <m/>
    <m/>
    <s v="-"/>
    <m/>
    <s v="NARAYAN GAON"/>
    <m/>
    <m/>
    <m/>
    <n v="3238"/>
    <n v="90811"/>
    <n v="22"/>
    <s v="-"/>
    <s v="FLOW"/>
    <m/>
    <m/>
    <m/>
    <m/>
    <s v="REGULAR"/>
    <s v="MH14NG9389"/>
    <s v="ACCESS SPL ED DISC CBS BT BSVI"/>
    <d v="2026-04-08T00:00:00"/>
    <n v="48"/>
    <x v="0"/>
    <x v="0"/>
    <m/>
    <m/>
    <m/>
    <m/>
    <m/>
    <m/>
    <m/>
    <n v="1"/>
    <m/>
    <m/>
    <m/>
    <m/>
    <m/>
    <m/>
    <m/>
    <m/>
    <m/>
    <m/>
    <m/>
    <m/>
    <m/>
    <m/>
    <m/>
    <m/>
    <m/>
    <m/>
    <m/>
    <m/>
    <m/>
    <m/>
    <m/>
    <m/>
    <m/>
    <m/>
    <m/>
    <m/>
    <m/>
    <m/>
    <m/>
    <m/>
    <m/>
    <m/>
    <m/>
    <m/>
    <m/>
    <m/>
    <m/>
    <m/>
    <m/>
    <m/>
    <m/>
    <m/>
    <m/>
    <m/>
    <m/>
    <m/>
    <m/>
    <m/>
    <m/>
    <m/>
    <m/>
    <m/>
    <m/>
    <m/>
    <m/>
    <m/>
    <m/>
    <m/>
    <m/>
    <m/>
    <m/>
    <m/>
    <m/>
    <m/>
    <m/>
    <m/>
    <m/>
    <m/>
    <m/>
    <m/>
    <m/>
    <m/>
    <m/>
    <m/>
    <m/>
    <m/>
    <m/>
    <m/>
    <m/>
    <m/>
    <m/>
    <m/>
    <m/>
    <m/>
    <x v="1"/>
    <x v="1"/>
    <s v="DUWT0015"/>
    <s v="G2ykcOShmGkb"/>
    <s v="Allocated"/>
    <m/>
    <m/>
    <m/>
    <m/>
    <m/>
    <m/>
    <m/>
    <m/>
    <n v="2700"/>
    <n v="5400"/>
  </r>
  <r>
    <n v="465765507"/>
    <s v="ANIL DINKAR RATHOD"/>
    <m/>
    <x v="0"/>
    <m/>
    <m/>
    <m/>
    <m/>
    <n v="4246"/>
    <n v="25372"/>
    <n v="5372"/>
    <n v="29618"/>
    <x v="5"/>
    <x v="0"/>
    <x v="0"/>
    <x v="18"/>
    <n v="90749"/>
    <n v="1230"/>
    <n v="0"/>
    <n v="3150"/>
    <s v="-"/>
    <n v="1"/>
    <n v="4.1587824791143521E-2"/>
    <s v="FLOW"/>
    <s v="-"/>
    <s v="NC"/>
    <s v="-"/>
    <m/>
    <m/>
    <m/>
    <m/>
    <s v="-"/>
    <m/>
    <s v="TALEGAON DABADE"/>
    <m/>
    <m/>
    <m/>
    <n v="29752"/>
    <n v="90749"/>
    <n v="177"/>
    <s v="-"/>
    <s v="FLOW"/>
    <m/>
    <m/>
    <m/>
    <m/>
    <s v="NPA"/>
    <s v="MH14MJ0569"/>
    <s v="HONDA ACTIVA DLX 2B"/>
    <d v="2025-03-24T00:00:00"/>
    <n v="36"/>
    <x v="0"/>
    <x v="0"/>
    <m/>
    <m/>
    <m/>
    <m/>
    <m/>
    <m/>
    <m/>
    <m/>
    <m/>
    <m/>
    <n v="1"/>
    <m/>
    <m/>
    <m/>
    <m/>
    <m/>
    <m/>
    <m/>
    <m/>
    <m/>
    <m/>
    <m/>
    <m/>
    <m/>
    <m/>
    <m/>
    <m/>
    <m/>
    <m/>
    <m/>
    <m/>
    <m/>
    <m/>
    <m/>
    <m/>
    <m/>
    <m/>
    <m/>
    <m/>
    <m/>
    <m/>
    <m/>
    <m/>
    <m/>
    <m/>
    <m/>
    <m/>
    <m/>
    <m/>
    <m/>
    <m/>
    <m/>
    <m/>
    <m/>
    <m/>
    <m/>
    <m/>
    <m/>
    <m/>
    <m/>
    <m/>
    <m/>
    <m/>
    <m/>
    <m/>
    <m/>
    <m/>
    <m/>
    <m/>
    <m/>
    <m/>
    <m/>
    <m/>
    <m/>
    <m/>
    <m/>
    <m/>
    <m/>
    <m/>
    <m/>
    <m/>
    <m/>
    <m/>
    <m/>
    <m/>
    <m/>
    <m/>
    <m/>
    <m/>
    <m/>
    <m/>
    <m/>
    <m/>
    <m/>
    <x v="1"/>
    <x v="1"/>
    <s v="DUWT0027"/>
    <s v="GP-lcrFr9Ez"/>
    <s v="Allocated"/>
    <m/>
    <m/>
    <m/>
    <m/>
    <m/>
    <m/>
    <m/>
    <m/>
    <n v="5372"/>
    <n v="29618"/>
  </r>
  <r>
    <n v="463867730"/>
    <s v="REKHA VIJENDRA CHANDALIYA"/>
    <m/>
    <x v="0"/>
    <m/>
    <m/>
    <m/>
    <m/>
    <n v="3723"/>
    <n v="15701"/>
    <n v="1469"/>
    <n v="19424"/>
    <x v="4"/>
    <x v="0"/>
    <x v="0"/>
    <x v="6"/>
    <n v="90481"/>
    <n v="660"/>
    <n v="0"/>
    <n v="4950"/>
    <s v="-"/>
    <n v="0.66540911029725391"/>
    <n v="4.8173188065659012E-2"/>
    <s v="FLOW"/>
    <s v="-"/>
    <s v="BPTP"/>
    <s v="-"/>
    <m/>
    <m/>
    <m/>
    <m/>
    <s v="-"/>
    <m/>
    <s v="YERWADA"/>
    <m/>
    <m/>
    <m/>
    <n v="21311"/>
    <n v="90481"/>
    <n v="149"/>
    <s v="-"/>
    <s v="FLOW"/>
    <m/>
    <m/>
    <m/>
    <m/>
    <s v="NPA"/>
    <s v="MH12XC7245"/>
    <s v="XTREME 125 R"/>
    <d v="2024-08-27T00:00:00"/>
    <n v="48"/>
    <x v="0"/>
    <x v="0"/>
    <m/>
    <m/>
    <m/>
    <m/>
    <m/>
    <m/>
    <m/>
    <m/>
    <m/>
    <m/>
    <n v="1"/>
    <m/>
    <m/>
    <m/>
    <m/>
    <m/>
    <m/>
    <m/>
    <m/>
    <m/>
    <m/>
    <m/>
    <m/>
    <m/>
    <m/>
    <m/>
    <m/>
    <m/>
    <m/>
    <m/>
    <m/>
    <m/>
    <m/>
    <m/>
    <m/>
    <m/>
    <m/>
    <m/>
    <m/>
    <m/>
    <m/>
    <m/>
    <m/>
    <m/>
    <m/>
    <m/>
    <m/>
    <m/>
    <m/>
    <m/>
    <m/>
    <m/>
    <m/>
    <m/>
    <m/>
    <m/>
    <m/>
    <m/>
    <m/>
    <m/>
    <m/>
    <m/>
    <m/>
    <m/>
    <m/>
    <m/>
    <m/>
    <m/>
    <m/>
    <m/>
    <m/>
    <m/>
    <m/>
    <m/>
    <m/>
    <m/>
    <m/>
    <m/>
    <m/>
    <m/>
    <m/>
    <m/>
    <m/>
    <m/>
    <m/>
    <m/>
    <m/>
    <m/>
    <m/>
    <m/>
    <m/>
    <m/>
    <m/>
    <m/>
    <x v="1"/>
    <x v="1"/>
    <s v="ZBHT0012"/>
    <s v="APjt0OVRpDJm"/>
    <s v="Allocated"/>
    <m/>
    <m/>
    <m/>
    <m/>
    <m/>
    <m/>
    <m/>
    <m/>
    <n v="1469"/>
    <n v="19424"/>
  </r>
  <r>
    <n v="465280105"/>
    <s v="ABHIJEET BAPU SHINDE"/>
    <m/>
    <x v="0"/>
    <m/>
    <m/>
    <m/>
    <m/>
    <n v="3565"/>
    <n v="3470"/>
    <n v="3523"/>
    <n v="7035"/>
    <x v="1"/>
    <x v="0"/>
    <x v="0"/>
    <x v="6"/>
    <n v="90361"/>
    <n v="53"/>
    <n v="0"/>
    <n v="437"/>
    <s v="-"/>
    <n v="8.5184821820278617E-2"/>
    <n v="7.9157547286249335E-3"/>
    <s v="FLOW"/>
    <s v="-"/>
    <s v="MPTP"/>
    <s v="-"/>
    <m/>
    <m/>
    <m/>
    <m/>
    <s v="-"/>
    <m/>
    <s v="YERWADA"/>
    <m/>
    <m/>
    <m/>
    <n v="3960"/>
    <n v="90361"/>
    <n v="27"/>
    <s v="-"/>
    <s v="FLOW"/>
    <m/>
    <m/>
    <m/>
    <m/>
    <s v="NPA"/>
    <s v="MH12XS6902"/>
    <s v="HONDA UNICORN 160 BSVI"/>
    <d v="2025-01-21T00:00:00"/>
    <n v="48"/>
    <x v="0"/>
    <x v="0"/>
    <m/>
    <m/>
    <m/>
    <m/>
    <m/>
    <m/>
    <m/>
    <m/>
    <m/>
    <m/>
    <n v="1"/>
    <m/>
    <m/>
    <m/>
    <m/>
    <m/>
    <m/>
    <m/>
    <m/>
    <m/>
    <m/>
    <m/>
    <m/>
    <m/>
    <m/>
    <m/>
    <m/>
    <m/>
    <m/>
    <m/>
    <m/>
    <m/>
    <m/>
    <m/>
    <m/>
    <m/>
    <m/>
    <m/>
    <m/>
    <m/>
    <m/>
    <m/>
    <m/>
    <m/>
    <m/>
    <m/>
    <m/>
    <m/>
    <m/>
    <m/>
    <m/>
    <m/>
    <m/>
    <m/>
    <m/>
    <m/>
    <m/>
    <m/>
    <m/>
    <m/>
    <m/>
    <m/>
    <m/>
    <m/>
    <m/>
    <m/>
    <m/>
    <m/>
    <m/>
    <m/>
    <m/>
    <m/>
    <m/>
    <m/>
    <m/>
    <m/>
    <m/>
    <m/>
    <m/>
    <m/>
    <m/>
    <m/>
    <m/>
    <m/>
    <m/>
    <m/>
    <m/>
    <m/>
    <m/>
    <m/>
    <m/>
    <m/>
    <m/>
    <m/>
    <x v="1"/>
    <x v="1"/>
    <s v="ZBHT0012"/>
    <s v="k2h8AYWZopm"/>
    <s v="Allocated"/>
    <m/>
    <m/>
    <m/>
    <m/>
    <m/>
    <m/>
    <m/>
    <m/>
    <n v="3523"/>
    <n v="7035"/>
  </r>
  <r>
    <n v="467197482"/>
    <s v="SULTANA ASLAM SHAIKH"/>
    <m/>
    <x v="0"/>
    <m/>
    <m/>
    <m/>
    <m/>
    <n v="3904"/>
    <n v="3904"/>
    <n v="3956"/>
    <n v="7808"/>
    <x v="1"/>
    <x v="0"/>
    <x v="0"/>
    <x v="10"/>
    <n v="90219"/>
    <n v="52"/>
    <n v="0"/>
    <n v="1346"/>
    <s v="-"/>
    <n v="7.0019025719704336E-2"/>
    <n v="7.9033153225596536E-3"/>
    <s v="FLOW"/>
    <s v="-"/>
    <s v="-"/>
    <s v="-"/>
    <m/>
    <m/>
    <m/>
    <m/>
    <s v="-"/>
    <m/>
    <s v="SHIRUR"/>
    <m/>
    <m/>
    <m/>
    <n v="5302"/>
    <n v="90219"/>
    <n v="27"/>
    <s v="-"/>
    <s v="FLOW"/>
    <m/>
    <m/>
    <m/>
    <m/>
    <s v="REGULAR"/>
    <s v="MH12YW4711"/>
    <s v="HONDA HORNET CB 125"/>
    <d v="2025-10-30T00:00:00"/>
    <n v="36"/>
    <x v="0"/>
    <x v="0"/>
    <m/>
    <m/>
    <m/>
    <m/>
    <m/>
    <m/>
    <m/>
    <m/>
    <m/>
    <m/>
    <n v="1"/>
    <m/>
    <m/>
    <m/>
    <m/>
    <m/>
    <m/>
    <m/>
    <m/>
    <m/>
    <m/>
    <m/>
    <m/>
    <m/>
    <m/>
    <m/>
    <m/>
    <m/>
    <m/>
    <m/>
    <m/>
    <m/>
    <m/>
    <m/>
    <m/>
    <m/>
    <m/>
    <m/>
    <m/>
    <m/>
    <m/>
    <m/>
    <m/>
    <m/>
    <m/>
    <m/>
    <m/>
    <m/>
    <m/>
    <m/>
    <m/>
    <m/>
    <m/>
    <m/>
    <m/>
    <m/>
    <m/>
    <m/>
    <m/>
    <m/>
    <m/>
    <m/>
    <m/>
    <m/>
    <m/>
    <m/>
    <m/>
    <m/>
    <m/>
    <m/>
    <m/>
    <m/>
    <m/>
    <m/>
    <m/>
    <m/>
    <m/>
    <m/>
    <m/>
    <m/>
    <m/>
    <m/>
    <m/>
    <m/>
    <m/>
    <m/>
    <m/>
    <m/>
    <m/>
    <m/>
    <m/>
    <m/>
    <m/>
    <m/>
    <x v="1"/>
    <x v="1"/>
    <s v="ZBHT0024"/>
    <s v="k65Viiyx_yb"/>
    <s v="Allocated"/>
    <m/>
    <m/>
    <m/>
    <m/>
    <m/>
    <m/>
    <m/>
    <m/>
    <n v="3956"/>
    <n v="7808"/>
  </r>
  <r>
    <n v="467169041"/>
    <s v="PRAKASH SADASHIV CHAUDHARI"/>
    <m/>
    <x v="0"/>
    <m/>
    <m/>
    <m/>
    <m/>
    <n v="2999"/>
    <n v="2956"/>
    <n v="3017"/>
    <n v="5955"/>
    <x v="1"/>
    <x v="0"/>
    <x v="0"/>
    <x v="17"/>
    <n v="89933"/>
    <n v="61"/>
    <n v="0"/>
    <n v="3517"/>
    <s v="-"/>
    <n v="0.16155415916676547"/>
    <n v="7.8782613075267672E-3"/>
    <s v="FLOW"/>
    <s v="-"/>
    <s v="PTP"/>
    <s v="-"/>
    <m/>
    <m/>
    <m/>
    <m/>
    <s v="-"/>
    <m/>
    <s v="NARAYAN GAON"/>
    <m/>
    <m/>
    <m/>
    <n v="6534"/>
    <n v="89933"/>
    <n v="22"/>
    <s v="-"/>
    <s v="FLOW"/>
    <m/>
    <m/>
    <m/>
    <m/>
    <s v="REGULAR"/>
    <s v="MH12YW6209"/>
    <s v="YAMAHA FASCINO S 125 DLX"/>
    <d v="2025-10-27T00:00:00"/>
    <n v="48"/>
    <x v="0"/>
    <x v="0"/>
    <m/>
    <m/>
    <m/>
    <m/>
    <m/>
    <m/>
    <m/>
    <m/>
    <m/>
    <m/>
    <n v="1"/>
    <m/>
    <m/>
    <m/>
    <m/>
    <m/>
    <m/>
    <m/>
    <m/>
    <m/>
    <m/>
    <m/>
    <m/>
    <m/>
    <m/>
    <m/>
    <m/>
    <m/>
    <m/>
    <m/>
    <m/>
    <m/>
    <m/>
    <m/>
    <m/>
    <m/>
    <m/>
    <m/>
    <m/>
    <m/>
    <m/>
    <m/>
    <m/>
    <m/>
    <m/>
    <m/>
    <m/>
    <m/>
    <m/>
    <m/>
    <m/>
    <m/>
    <m/>
    <m/>
    <m/>
    <m/>
    <m/>
    <m/>
    <m/>
    <m/>
    <m/>
    <m/>
    <m/>
    <m/>
    <m/>
    <m/>
    <m/>
    <m/>
    <m/>
    <m/>
    <m/>
    <m/>
    <m/>
    <m/>
    <m/>
    <m/>
    <m/>
    <m/>
    <m/>
    <m/>
    <m/>
    <m/>
    <m/>
    <m/>
    <m/>
    <m/>
    <m/>
    <m/>
    <m/>
    <m/>
    <m/>
    <m/>
    <m/>
    <m/>
    <x v="1"/>
    <x v="1"/>
    <s v="DUWT0015"/>
    <s v="kP_6YWHaZuc"/>
    <s v="Allocated"/>
    <m/>
    <m/>
    <m/>
    <m/>
    <m/>
    <m/>
    <m/>
    <m/>
    <n v="3017"/>
    <n v="5955"/>
  </r>
  <r>
    <n v="465222064"/>
    <s v="BIKASH SARMA"/>
    <m/>
    <x v="0"/>
    <m/>
    <m/>
    <m/>
    <m/>
    <n v="3538"/>
    <n v="6909"/>
    <n v="3578"/>
    <n v="10447"/>
    <x v="0"/>
    <x v="0"/>
    <x v="0"/>
    <x v="6"/>
    <n v="89124"/>
    <n v="207"/>
    <n v="0"/>
    <n v="4003"/>
    <s v="-"/>
    <n v="0.30514647588928895"/>
    <n v="2.3896916290161888E-2"/>
    <s v="FLOW"/>
    <s v="-"/>
    <s v="PAID"/>
    <s v="-"/>
    <m/>
    <m/>
    <m/>
    <m/>
    <s v="-"/>
    <m/>
    <s v="WADGAON SHERI"/>
    <m/>
    <m/>
    <m/>
    <n v="11119"/>
    <n v="89124"/>
    <n v="57"/>
    <s v="-"/>
    <s v="FLOW"/>
    <m/>
    <m/>
    <m/>
    <m/>
    <s v="REGULAR"/>
    <s v="MH12XS6005"/>
    <s v="HUNTER 350 REBEL BLUE"/>
    <d v="2025-01-15T00:00:00"/>
    <n v="48"/>
    <x v="0"/>
    <x v="0"/>
    <m/>
    <m/>
    <m/>
    <m/>
    <m/>
    <m/>
    <m/>
    <m/>
    <m/>
    <m/>
    <m/>
    <m/>
    <m/>
    <m/>
    <m/>
    <m/>
    <m/>
    <m/>
    <m/>
    <m/>
    <m/>
    <m/>
    <m/>
    <m/>
    <m/>
    <m/>
    <m/>
    <m/>
    <m/>
    <m/>
    <m/>
    <m/>
    <m/>
    <m/>
    <m/>
    <m/>
    <m/>
    <m/>
    <m/>
    <m/>
    <m/>
    <m/>
    <m/>
    <m/>
    <m/>
    <m/>
    <m/>
    <m/>
    <m/>
    <m/>
    <m/>
    <m/>
    <m/>
    <m/>
    <m/>
    <m/>
    <m/>
    <m/>
    <m/>
    <m/>
    <m/>
    <m/>
    <m/>
    <m/>
    <m/>
    <m/>
    <m/>
    <m/>
    <m/>
    <m/>
    <m/>
    <m/>
    <m/>
    <m/>
    <m/>
    <m/>
    <m/>
    <m/>
    <m/>
    <m/>
    <m/>
    <m/>
    <m/>
    <m/>
    <m/>
    <m/>
    <m/>
    <m/>
    <m/>
    <m/>
    <m/>
    <m/>
    <m/>
    <m/>
    <x v="0"/>
    <x v="0"/>
    <s v="ZBHT0012"/>
    <s v="k2G6ktRHJ97"/>
    <s v="Allocated"/>
    <m/>
    <m/>
    <m/>
    <m/>
    <m/>
    <m/>
    <m/>
    <m/>
    <n v="3578"/>
    <n v="10447"/>
  </r>
  <r>
    <n v="462817786"/>
    <s v="HRUSHIKESH SUNIL PANGARE"/>
    <m/>
    <x v="0"/>
    <m/>
    <m/>
    <m/>
    <m/>
    <n v="4562"/>
    <n v="4451"/>
    <n v="4559"/>
    <n v="9013"/>
    <x v="1"/>
    <x v="0"/>
    <x v="0"/>
    <x v="4"/>
    <n v="88590"/>
    <n v="108"/>
    <n v="0"/>
    <n v="1696"/>
    <s v="-"/>
    <n v="9.4435719288006911E-2"/>
    <n v="7.7606125586135929E-3"/>
    <s v="FLOW"/>
    <s v="-"/>
    <s v="PTP"/>
    <s v="-"/>
    <m/>
    <m/>
    <m/>
    <m/>
    <s v="-"/>
    <m/>
    <s v="VELU"/>
    <m/>
    <m/>
    <m/>
    <n v="6255"/>
    <n v="88590"/>
    <n v="27"/>
    <s v="-"/>
    <s v="FLOW"/>
    <m/>
    <m/>
    <m/>
    <m/>
    <s v="REGULAR"/>
    <s v="MH12WT3874"/>
    <s v="HUNTER 350 REBEL BLACK"/>
    <d v="2024-05-07T00:00:00"/>
    <n v="48"/>
    <x v="0"/>
    <x v="0"/>
    <m/>
    <m/>
    <m/>
    <m/>
    <m/>
    <m/>
    <m/>
    <m/>
    <m/>
    <m/>
    <m/>
    <m/>
    <m/>
    <n v="1"/>
    <m/>
    <m/>
    <m/>
    <m/>
    <m/>
    <m/>
    <m/>
    <m/>
    <m/>
    <m/>
    <m/>
    <m/>
    <m/>
    <m/>
    <m/>
    <m/>
    <m/>
    <m/>
    <m/>
    <m/>
    <m/>
    <m/>
    <m/>
    <m/>
    <m/>
    <m/>
    <m/>
    <m/>
    <m/>
    <m/>
    <m/>
    <m/>
    <m/>
    <m/>
    <m/>
    <m/>
    <m/>
    <m/>
    <m/>
    <m/>
    <m/>
    <m/>
    <m/>
    <m/>
    <m/>
    <m/>
    <m/>
    <m/>
    <m/>
    <m/>
    <m/>
    <m/>
    <m/>
    <m/>
    <m/>
    <m/>
    <m/>
    <m/>
    <m/>
    <m/>
    <m/>
    <m/>
    <m/>
    <m/>
    <m/>
    <m/>
    <m/>
    <m/>
    <m/>
    <m/>
    <m/>
    <m/>
    <m/>
    <m/>
    <m/>
    <m/>
    <m/>
    <m/>
    <m/>
    <m/>
    <x v="1"/>
    <x v="1"/>
    <s v="DUWT0011"/>
    <s v="G2YVtv2N9c"/>
    <s v="Allocated"/>
    <m/>
    <m/>
    <m/>
    <m/>
    <m/>
    <m/>
    <m/>
    <m/>
    <n v="4559"/>
    <n v="9013"/>
  </r>
  <r>
    <n v="465840588"/>
    <s v="JEEVAN DIGAMBER JANGAM"/>
    <m/>
    <x v="0"/>
    <m/>
    <m/>
    <m/>
    <m/>
    <n v="4000"/>
    <n v="22593"/>
    <n v="3953"/>
    <n v="26593"/>
    <x v="5"/>
    <x v="0"/>
    <x v="0"/>
    <x v="14"/>
    <n v="87743"/>
    <n v="1360"/>
    <n v="0"/>
    <n v="6300"/>
    <s v="-"/>
    <n v="0.41717420968301738"/>
    <n v="4.0210255877743073E-2"/>
    <s v="FLOW"/>
    <s v="-"/>
    <s v="BPTP"/>
    <s v="-"/>
    <m/>
    <m/>
    <m/>
    <m/>
    <s v="-"/>
    <m/>
    <s v="ALE"/>
    <m/>
    <m/>
    <m/>
    <n v="30253"/>
    <n v="87743"/>
    <n v="177"/>
    <s v="-"/>
    <s v="FLOW"/>
    <m/>
    <m/>
    <m/>
    <m/>
    <s v="NPA"/>
    <s v="MH12XY0192"/>
    <s v="OLA S1X PLUS GEN 3"/>
    <d v="2025-04-03T00:00:00"/>
    <n v="36"/>
    <x v="0"/>
    <x v="0"/>
    <m/>
    <m/>
    <m/>
    <m/>
    <m/>
    <m/>
    <m/>
    <m/>
    <m/>
    <m/>
    <n v="1"/>
    <m/>
    <m/>
    <m/>
    <m/>
    <m/>
    <m/>
    <m/>
    <m/>
    <m/>
    <m/>
    <m/>
    <m/>
    <m/>
    <m/>
    <m/>
    <m/>
    <m/>
    <m/>
    <m/>
    <m/>
    <m/>
    <m/>
    <m/>
    <m/>
    <m/>
    <m/>
    <m/>
    <m/>
    <m/>
    <m/>
    <m/>
    <m/>
    <m/>
    <m/>
    <m/>
    <m/>
    <m/>
    <m/>
    <m/>
    <m/>
    <m/>
    <m/>
    <m/>
    <m/>
    <m/>
    <m/>
    <m/>
    <m/>
    <m/>
    <m/>
    <m/>
    <m/>
    <m/>
    <m/>
    <m/>
    <m/>
    <m/>
    <m/>
    <m/>
    <m/>
    <m/>
    <m/>
    <m/>
    <m/>
    <m/>
    <m/>
    <m/>
    <m/>
    <m/>
    <m/>
    <m/>
    <m/>
    <m/>
    <m/>
    <m/>
    <m/>
    <m/>
    <m/>
    <m/>
    <m/>
    <m/>
    <m/>
    <m/>
    <x v="1"/>
    <x v="1"/>
    <s v="ZBHT0021"/>
    <s v="G63Ohn0kWc"/>
    <s v="Allocated"/>
    <m/>
    <m/>
    <m/>
    <m/>
    <m/>
    <m/>
    <m/>
    <m/>
    <n v="3953"/>
    <n v="26593"/>
  </r>
  <r>
    <n v="461938420"/>
    <s v="CHINMAY SHYAM NANDANWADKAR"/>
    <m/>
    <x v="0"/>
    <m/>
    <m/>
    <m/>
    <m/>
    <n v="4890"/>
    <n v="4890"/>
    <n v="4892"/>
    <n v="9780"/>
    <x v="1"/>
    <x v="0"/>
    <x v="0"/>
    <x v="11"/>
    <n v="87508.82"/>
    <n v="2"/>
    <n v="0"/>
    <n v="900"/>
    <s v="-"/>
    <n v="6.2487294935583165E-2"/>
    <n v="7.6658996216441636E-3"/>
    <s v="FLOW"/>
    <s v="-"/>
    <s v="-"/>
    <s v="-"/>
    <m/>
    <m/>
    <m/>
    <m/>
    <s v="-"/>
    <m/>
    <s v="CHINCHWAD"/>
    <m/>
    <m/>
    <m/>
    <n v="5792"/>
    <n v="87508.82"/>
    <n v="27"/>
    <s v="-"/>
    <s v="FLOW"/>
    <m/>
    <m/>
    <m/>
    <m/>
    <s v="REGULAR"/>
    <s v="MH14LH8685"/>
    <s v="HONDA HIGHNESS CB 350 DLX 2"/>
    <d v="2024-02-16T00:00:00"/>
    <n v="48"/>
    <x v="0"/>
    <x v="0"/>
    <m/>
    <m/>
    <m/>
    <m/>
    <m/>
    <m/>
    <m/>
    <m/>
    <m/>
    <m/>
    <n v="1"/>
    <m/>
    <m/>
    <m/>
    <m/>
    <m/>
    <m/>
    <m/>
    <m/>
    <m/>
    <m/>
    <m/>
    <m/>
    <m/>
    <m/>
    <m/>
    <m/>
    <m/>
    <m/>
    <m/>
    <m/>
    <m/>
    <m/>
    <m/>
    <m/>
    <m/>
    <m/>
    <m/>
    <m/>
    <m/>
    <m/>
    <m/>
    <m/>
    <m/>
    <m/>
    <m/>
    <m/>
    <m/>
    <m/>
    <m/>
    <m/>
    <m/>
    <m/>
    <m/>
    <m/>
    <m/>
    <m/>
    <m/>
    <m/>
    <m/>
    <m/>
    <m/>
    <m/>
    <m/>
    <m/>
    <m/>
    <m/>
    <m/>
    <m/>
    <m/>
    <m/>
    <m/>
    <m/>
    <m/>
    <m/>
    <m/>
    <m/>
    <m/>
    <m/>
    <m/>
    <m/>
    <m/>
    <m/>
    <m/>
    <m/>
    <m/>
    <m/>
    <m/>
    <m/>
    <m/>
    <m/>
    <m/>
    <m/>
    <m/>
    <x v="1"/>
    <x v="1"/>
    <s v="ZBHT0011"/>
    <s v="G6qcYYMjyS"/>
    <s v="Allocated"/>
    <m/>
    <m/>
    <m/>
    <m/>
    <m/>
    <m/>
    <m/>
    <m/>
    <n v="4892"/>
    <n v="9780"/>
  </r>
  <r>
    <n v="467761956"/>
    <s v="TUKARAM KUNDLIK JAYBHAYE"/>
    <m/>
    <x v="0"/>
    <m/>
    <m/>
    <m/>
    <m/>
    <n v="5073"/>
    <n v="5073"/>
    <n v="5073"/>
    <n v="10146"/>
    <x v="1"/>
    <x v="0"/>
    <x v="0"/>
    <x v="7"/>
    <n v="87377"/>
    <n v="0"/>
    <n v="0"/>
    <n v="450"/>
    <s v="-"/>
    <n v="0.19552367437088017"/>
    <n v="7.6543519983517322E-3"/>
    <s v="FLOW"/>
    <s v="-"/>
    <s v="-"/>
    <s v="-"/>
    <m/>
    <m/>
    <m/>
    <m/>
    <s v="-"/>
    <m/>
    <s v="MOSHI"/>
    <m/>
    <m/>
    <m/>
    <n v="5523"/>
    <n v="87377"/>
    <n v="22"/>
    <s v="-"/>
    <s v="FLOW"/>
    <m/>
    <m/>
    <m/>
    <m/>
    <s v="REGULAR"/>
    <s v="MH14NB8728"/>
    <s v="HONDA ACTIVA 125 SMART 2B"/>
    <d v="2026-02-13T00:00:00"/>
    <n v="24"/>
    <x v="0"/>
    <x v="0"/>
    <m/>
    <m/>
    <m/>
    <m/>
    <m/>
    <m/>
    <m/>
    <m/>
    <m/>
    <m/>
    <m/>
    <m/>
    <m/>
    <m/>
    <m/>
    <m/>
    <m/>
    <m/>
    <m/>
    <m/>
    <m/>
    <m/>
    <m/>
    <m/>
    <m/>
    <m/>
    <m/>
    <m/>
    <m/>
    <m/>
    <m/>
    <m/>
    <m/>
    <m/>
    <m/>
    <m/>
    <m/>
    <m/>
    <m/>
    <m/>
    <m/>
    <m/>
    <m/>
    <m/>
    <m/>
    <m/>
    <m/>
    <m/>
    <m/>
    <m/>
    <m/>
    <m/>
    <m/>
    <m/>
    <m/>
    <m/>
    <m/>
    <m/>
    <m/>
    <m/>
    <m/>
    <m/>
    <m/>
    <m/>
    <m/>
    <m/>
    <m/>
    <m/>
    <m/>
    <m/>
    <m/>
    <m/>
    <m/>
    <m/>
    <m/>
    <m/>
    <m/>
    <m/>
    <m/>
    <m/>
    <m/>
    <m/>
    <m/>
    <m/>
    <m/>
    <m/>
    <m/>
    <m/>
    <m/>
    <m/>
    <m/>
    <m/>
    <m/>
    <m/>
    <x v="0"/>
    <x v="0"/>
    <s v="ZBHT0009"/>
    <s v="GoY8rxnyt01"/>
    <s v="Allocated"/>
    <m/>
    <m/>
    <m/>
    <m/>
    <m/>
    <m/>
    <m/>
    <m/>
    <n v="5073"/>
    <n v="10146"/>
  </r>
  <r>
    <n v="465104448"/>
    <s v="MEGHRAJ BALASAHEB MANE"/>
    <m/>
    <x v="0"/>
    <m/>
    <m/>
    <m/>
    <m/>
    <n v="3707"/>
    <n v="21768"/>
    <n v="5085"/>
    <n v="25475"/>
    <x v="5"/>
    <x v="0"/>
    <x v="0"/>
    <x v="11"/>
    <n v="85967"/>
    <n v="1852"/>
    <n v="0"/>
    <n v="7030.56"/>
    <s v="-"/>
    <n v="0.19501920315417196"/>
    <n v="3.939636286703143E-2"/>
    <s v="FLOW"/>
    <s v="-"/>
    <s v="PAID"/>
    <s v="-"/>
    <m/>
    <m/>
    <m/>
    <m/>
    <s v="-"/>
    <m/>
    <s v="TALWADE"/>
    <m/>
    <m/>
    <m/>
    <n v="30650.560000000001"/>
    <n v="85967"/>
    <n v="177"/>
    <s v="-"/>
    <s v="FLOW"/>
    <m/>
    <m/>
    <m/>
    <m/>
    <s v="NPA"/>
    <s v="MH24CA3432"/>
    <s v="HONDA ACTIVA 6G DLX LTD ED"/>
    <d v="2025-01-02T00:00:00"/>
    <n v="42"/>
    <x v="0"/>
    <x v="0"/>
    <m/>
    <m/>
    <m/>
    <m/>
    <m/>
    <m/>
    <m/>
    <n v="1"/>
    <m/>
    <m/>
    <m/>
    <m/>
    <m/>
    <m/>
    <m/>
    <m/>
    <m/>
    <m/>
    <m/>
    <m/>
    <m/>
    <m/>
    <m/>
    <m/>
    <m/>
    <m/>
    <m/>
    <m/>
    <m/>
    <m/>
    <m/>
    <m/>
    <m/>
    <m/>
    <m/>
    <m/>
    <m/>
    <m/>
    <m/>
    <m/>
    <m/>
    <m/>
    <m/>
    <m/>
    <m/>
    <m/>
    <m/>
    <m/>
    <m/>
    <m/>
    <m/>
    <m/>
    <m/>
    <m/>
    <m/>
    <m/>
    <m/>
    <m/>
    <m/>
    <m/>
    <m/>
    <m/>
    <m/>
    <m/>
    <m/>
    <m/>
    <m/>
    <m/>
    <m/>
    <m/>
    <m/>
    <m/>
    <m/>
    <m/>
    <m/>
    <m/>
    <m/>
    <m/>
    <m/>
    <m/>
    <m/>
    <m/>
    <m/>
    <m/>
    <m/>
    <m/>
    <m/>
    <m/>
    <m/>
    <m/>
    <m/>
    <m/>
    <m/>
    <m/>
    <x v="1"/>
    <x v="1"/>
    <s v="ZBHT0011"/>
    <s v="A62aV3gKMm"/>
    <s v="Allocated"/>
    <m/>
    <m/>
    <m/>
    <m/>
    <m/>
    <m/>
    <m/>
    <m/>
    <n v="5085"/>
    <n v="25475"/>
  </r>
  <r>
    <n v="467069077"/>
    <s v="ASHWINI SHRIKANT TOPE"/>
    <m/>
    <x v="0"/>
    <m/>
    <m/>
    <m/>
    <m/>
    <n v="3801"/>
    <n v="3790"/>
    <n v="3898"/>
    <n v="7591"/>
    <x v="1"/>
    <x v="0"/>
    <x v="0"/>
    <x v="12"/>
    <n v="85434"/>
    <n v="108"/>
    <n v="0"/>
    <n v="3150"/>
    <s v="-"/>
    <n v="0.14977253801989746"/>
    <n v="7.4841423787401938E-3"/>
    <s v="FLOW"/>
    <s v="-"/>
    <s v="PTP"/>
    <s v="-"/>
    <m/>
    <m/>
    <m/>
    <m/>
    <s v="-"/>
    <m/>
    <s v="WAKI BK"/>
    <m/>
    <m/>
    <m/>
    <n v="7048"/>
    <n v="85434"/>
    <n v="27"/>
    <s v="-"/>
    <s v="FLOW"/>
    <m/>
    <m/>
    <m/>
    <m/>
    <s v="REGULAR"/>
    <s v="MH14MU9853"/>
    <s v="HONDA ACTIVA DLX 2B"/>
    <d v="2025-10-13T00:00:00"/>
    <n v="36"/>
    <x v="0"/>
    <x v="0"/>
    <m/>
    <m/>
    <m/>
    <m/>
    <m/>
    <m/>
    <m/>
    <m/>
    <m/>
    <m/>
    <m/>
    <m/>
    <m/>
    <n v="1"/>
    <m/>
    <m/>
    <m/>
    <m/>
    <m/>
    <m/>
    <m/>
    <m/>
    <m/>
    <m/>
    <m/>
    <m/>
    <m/>
    <m/>
    <m/>
    <m/>
    <m/>
    <m/>
    <m/>
    <m/>
    <m/>
    <m/>
    <m/>
    <m/>
    <m/>
    <m/>
    <m/>
    <m/>
    <m/>
    <m/>
    <m/>
    <m/>
    <m/>
    <m/>
    <m/>
    <m/>
    <m/>
    <m/>
    <m/>
    <m/>
    <m/>
    <m/>
    <m/>
    <m/>
    <m/>
    <m/>
    <m/>
    <m/>
    <m/>
    <m/>
    <m/>
    <m/>
    <m/>
    <m/>
    <m/>
    <m/>
    <m/>
    <m/>
    <m/>
    <m/>
    <m/>
    <m/>
    <m/>
    <m/>
    <m/>
    <m/>
    <m/>
    <m/>
    <m/>
    <m/>
    <m/>
    <m/>
    <m/>
    <m/>
    <m/>
    <m/>
    <m/>
    <m/>
    <m/>
    <m/>
    <x v="1"/>
    <x v="1"/>
    <s v="ZBHT0016"/>
    <s v="A6DtQ7Jh9yOc"/>
    <s v="Allocated"/>
    <m/>
    <m/>
    <m/>
    <m/>
    <m/>
    <m/>
    <m/>
    <m/>
    <n v="3898"/>
    <n v="7591"/>
  </r>
  <r>
    <n v="463426988"/>
    <s v="VISHAL PARMESHWAR SANANSE"/>
    <m/>
    <x v="0"/>
    <m/>
    <m/>
    <m/>
    <m/>
    <n v="4760"/>
    <n v="13758.99"/>
    <n v="4779.989999999998"/>
    <n v="18518.989999999998"/>
    <x v="2"/>
    <x v="0"/>
    <x v="0"/>
    <x v="18"/>
    <n v="85385"/>
    <n v="541"/>
    <n v="0"/>
    <n v="7200"/>
    <s v="-"/>
    <n v="0.93697875515758056"/>
    <n v="2.4211210679484649E-2"/>
    <s v="FLOW"/>
    <s v="-"/>
    <s v="PTP"/>
    <s v="-"/>
    <m/>
    <m/>
    <m/>
    <m/>
    <s v="-"/>
    <m/>
    <s v="VADGAON MAVAL"/>
    <m/>
    <m/>
    <m/>
    <n v="21499.99"/>
    <n v="85385"/>
    <n v="88"/>
    <s v="-"/>
    <s v="FLOW"/>
    <m/>
    <m/>
    <m/>
    <m/>
    <s v="NPA"/>
    <s v="MH14LR4687"/>
    <s v="HONDA UNICORN 160 BSVI"/>
    <d v="2024-07-08T00:00:00"/>
    <n v="42"/>
    <x v="1"/>
    <x v="0"/>
    <m/>
    <m/>
    <m/>
    <m/>
    <m/>
    <m/>
    <m/>
    <m/>
    <m/>
    <m/>
    <n v="1"/>
    <m/>
    <m/>
    <m/>
    <m/>
    <m/>
    <m/>
    <m/>
    <m/>
    <m/>
    <m/>
    <m/>
    <m/>
    <m/>
    <m/>
    <m/>
    <m/>
    <m/>
    <m/>
    <m/>
    <m/>
    <m/>
    <m/>
    <m/>
    <m/>
    <m/>
    <m/>
    <m/>
    <m/>
    <m/>
    <m/>
    <m/>
    <m/>
    <m/>
    <m/>
    <m/>
    <m/>
    <m/>
    <m/>
    <m/>
    <m/>
    <m/>
    <m/>
    <m/>
    <m/>
    <m/>
    <m/>
    <m/>
    <m/>
    <m/>
    <m/>
    <m/>
    <m/>
    <m/>
    <m/>
    <m/>
    <m/>
    <m/>
    <m/>
    <m/>
    <m/>
    <m/>
    <m/>
    <m/>
    <m/>
    <m/>
    <m/>
    <m/>
    <m/>
    <m/>
    <m/>
    <m/>
    <m/>
    <m/>
    <m/>
    <m/>
    <m/>
    <m/>
    <m/>
    <m/>
    <m/>
    <m/>
    <m/>
    <m/>
    <x v="1"/>
    <x v="1"/>
    <s v="DUWT0027"/>
    <s v="GPIGGeCYGWc"/>
    <s v="Allocated"/>
    <m/>
    <m/>
    <m/>
    <m/>
    <m/>
    <m/>
    <m/>
    <m/>
    <n v="4779.989999999998"/>
    <n v="18518.989999999998"/>
  </r>
  <r>
    <n v="463825579"/>
    <s v="GANESH SANJAY VIDHATE"/>
    <m/>
    <x v="0"/>
    <m/>
    <m/>
    <m/>
    <m/>
    <n v="3828"/>
    <n v="7033"/>
    <n v="3422"/>
    <n v="10861"/>
    <x v="0"/>
    <x v="0"/>
    <x v="0"/>
    <x v="14"/>
    <n v="85098"/>
    <n v="217"/>
    <n v="0"/>
    <n v="1800"/>
    <s v="-"/>
    <n v="0.17223333433316018"/>
    <n v="2.2817420475519459E-2"/>
    <s v="FLOW"/>
    <s v="-"/>
    <s v="BPTP"/>
    <s v="-"/>
    <m/>
    <m/>
    <m/>
    <m/>
    <s v="-"/>
    <m/>
    <s v="JUNNAR"/>
    <m/>
    <m/>
    <m/>
    <n v="9050"/>
    <n v="85098"/>
    <n v="57"/>
    <s v="-"/>
    <s v="FLOW"/>
    <m/>
    <m/>
    <m/>
    <m/>
    <s v="REGULAR"/>
    <m/>
    <s v="FZS V4"/>
    <d v="2024-08-21T00:00:00"/>
    <n v="48"/>
    <x v="0"/>
    <x v="0"/>
    <m/>
    <m/>
    <m/>
    <m/>
    <m/>
    <m/>
    <m/>
    <m/>
    <m/>
    <m/>
    <n v="1"/>
    <m/>
    <m/>
    <m/>
    <m/>
    <m/>
    <m/>
    <m/>
    <m/>
    <m/>
    <m/>
    <m/>
    <m/>
    <m/>
    <m/>
    <m/>
    <m/>
    <m/>
    <m/>
    <m/>
    <m/>
    <m/>
    <m/>
    <m/>
    <m/>
    <m/>
    <m/>
    <m/>
    <m/>
    <m/>
    <m/>
    <m/>
    <m/>
    <m/>
    <m/>
    <m/>
    <m/>
    <m/>
    <m/>
    <m/>
    <m/>
    <m/>
    <m/>
    <m/>
    <m/>
    <m/>
    <m/>
    <m/>
    <m/>
    <m/>
    <m/>
    <m/>
    <m/>
    <m/>
    <m/>
    <m/>
    <m/>
    <m/>
    <m/>
    <m/>
    <m/>
    <m/>
    <m/>
    <m/>
    <m/>
    <m/>
    <m/>
    <m/>
    <m/>
    <m/>
    <m/>
    <m/>
    <m/>
    <m/>
    <m/>
    <m/>
    <m/>
    <m/>
    <m/>
    <m/>
    <m/>
    <m/>
    <m/>
    <m/>
    <x v="1"/>
    <x v="1"/>
    <s v="ZBHT0021"/>
    <s v="BPPGLdMSrL77"/>
    <s v="Allocated"/>
    <m/>
    <m/>
    <m/>
    <m/>
    <m/>
    <m/>
    <m/>
    <m/>
    <n v="3422"/>
    <n v="10861"/>
  </r>
  <r>
    <n v="467044576"/>
    <s v="KARAN SANTOSH TIPKAR"/>
    <m/>
    <x v="0"/>
    <m/>
    <m/>
    <m/>
    <m/>
    <n v="4628"/>
    <n v="4628"/>
    <n v="4671"/>
    <n v="9256"/>
    <x v="1"/>
    <x v="0"/>
    <x v="0"/>
    <x v="10"/>
    <n v="85033"/>
    <n v="43"/>
    <n v="0"/>
    <n v="1353"/>
    <s v="-"/>
    <n v="6.5994167681127244E-2"/>
    <n v="7.4490141968234528E-3"/>
    <s v="FLOW"/>
    <s v="-"/>
    <s v="-"/>
    <s v="-"/>
    <m/>
    <m/>
    <m/>
    <m/>
    <s v="-"/>
    <m/>
    <s v="TALEGAON DHAMDHERE"/>
    <m/>
    <m/>
    <m/>
    <n v="6024"/>
    <n v="85033"/>
    <n v="27"/>
    <s v="-"/>
    <s v="FLOW"/>
    <m/>
    <m/>
    <m/>
    <m/>
    <s v="REGULAR"/>
    <s v="MH12YT4788"/>
    <s v="TVS RAIDER DISC IGO I ECU"/>
    <d v="2025-10-09T00:00:00"/>
    <n v="30"/>
    <x v="0"/>
    <x v="0"/>
    <m/>
    <m/>
    <m/>
    <m/>
    <m/>
    <m/>
    <m/>
    <n v="1"/>
    <m/>
    <m/>
    <m/>
    <m/>
    <m/>
    <m/>
    <m/>
    <m/>
    <m/>
    <m/>
    <m/>
    <m/>
    <m/>
    <m/>
    <m/>
    <m/>
    <m/>
    <m/>
    <m/>
    <m/>
    <m/>
    <m/>
    <m/>
    <m/>
    <m/>
    <m/>
    <m/>
    <m/>
    <m/>
    <m/>
    <m/>
    <m/>
    <m/>
    <m/>
    <m/>
    <m/>
    <m/>
    <m/>
    <m/>
    <m/>
    <m/>
    <m/>
    <m/>
    <m/>
    <m/>
    <m/>
    <m/>
    <m/>
    <m/>
    <m/>
    <m/>
    <m/>
    <m/>
    <m/>
    <m/>
    <m/>
    <m/>
    <m/>
    <m/>
    <m/>
    <m/>
    <m/>
    <m/>
    <m/>
    <m/>
    <m/>
    <m/>
    <m/>
    <m/>
    <m/>
    <m/>
    <m/>
    <m/>
    <m/>
    <m/>
    <m/>
    <m/>
    <m/>
    <m/>
    <m/>
    <m/>
    <m/>
    <m/>
    <m/>
    <m/>
    <m/>
    <x v="1"/>
    <x v="1"/>
    <s v="ZBHT0024"/>
    <s v="G6GfUjVdg9"/>
    <s v="Allocated"/>
    <m/>
    <m/>
    <m/>
    <m/>
    <m/>
    <m/>
    <m/>
    <m/>
    <n v="4671"/>
    <n v="9256"/>
  </r>
  <r>
    <n v="466785163"/>
    <s v="VIJAY ANIL KAMBLE"/>
    <m/>
    <x v="0"/>
    <m/>
    <m/>
    <m/>
    <m/>
    <n v="3720"/>
    <n v="7046"/>
    <n v="3582"/>
    <n v="10766"/>
    <x v="0"/>
    <x v="0"/>
    <x v="0"/>
    <x v="8"/>
    <n v="85012"/>
    <n v="256"/>
    <n v="0"/>
    <n v="0"/>
    <s v="-"/>
    <n v="0.69708965152487334"/>
    <n v="2.2794361200790387E-2"/>
    <s v="FLOW"/>
    <s v="-"/>
    <s v="PAID"/>
    <s v="-"/>
    <m/>
    <m/>
    <m/>
    <m/>
    <s v="-"/>
    <m/>
    <s v="LONAVALA"/>
    <m/>
    <m/>
    <m/>
    <n v="7302"/>
    <n v="85012"/>
    <n v="57"/>
    <s v="-"/>
    <s v="FLOW"/>
    <m/>
    <m/>
    <m/>
    <m/>
    <s v="REGULAR"/>
    <s v="MH14MP8491"/>
    <s v="HONDA ACTIVA 125 DISC 2B"/>
    <d v="2025-08-29T00:00:00"/>
    <n v="36"/>
    <x v="0"/>
    <x v="0"/>
    <m/>
    <m/>
    <m/>
    <m/>
    <m/>
    <m/>
    <m/>
    <m/>
    <m/>
    <m/>
    <m/>
    <m/>
    <m/>
    <m/>
    <m/>
    <m/>
    <m/>
    <m/>
    <m/>
    <m/>
    <m/>
    <m/>
    <m/>
    <m/>
    <m/>
    <m/>
    <m/>
    <m/>
    <m/>
    <m/>
    <m/>
    <m/>
    <m/>
    <m/>
    <m/>
    <m/>
    <m/>
    <m/>
    <m/>
    <m/>
    <m/>
    <m/>
    <m/>
    <m/>
    <m/>
    <m/>
    <m/>
    <m/>
    <m/>
    <m/>
    <m/>
    <m/>
    <m/>
    <m/>
    <m/>
    <m/>
    <m/>
    <m/>
    <m/>
    <m/>
    <m/>
    <m/>
    <m/>
    <m/>
    <m/>
    <m/>
    <m/>
    <m/>
    <m/>
    <m/>
    <m/>
    <m/>
    <m/>
    <m/>
    <m/>
    <m/>
    <m/>
    <m/>
    <m/>
    <m/>
    <m/>
    <m/>
    <m/>
    <m/>
    <m/>
    <m/>
    <m/>
    <m/>
    <m/>
    <m/>
    <m/>
    <m/>
    <m/>
    <m/>
    <x v="0"/>
    <x v="0"/>
    <s v="ZBHT0013"/>
    <s v="koVaHu-hfa7"/>
    <s v="Allocated"/>
    <m/>
    <m/>
    <m/>
    <m/>
    <m/>
    <m/>
    <m/>
    <m/>
    <n v="3582"/>
    <n v="10766"/>
  </r>
  <r>
    <n v="467751169"/>
    <s v="SURESH SAHEBRAV RATHOD"/>
    <m/>
    <x v="0"/>
    <m/>
    <m/>
    <m/>
    <m/>
    <n v="4070"/>
    <n v="4070"/>
    <n v="4105"/>
    <n v="8140"/>
    <x v="1"/>
    <x v="0"/>
    <x v="0"/>
    <x v="12"/>
    <n v="83482"/>
    <n v="35"/>
    <n v="0"/>
    <n v="900"/>
    <s v="-"/>
    <n v="0.14635052811500196"/>
    <n v="7.313144346068179E-3"/>
    <s v="FLOW"/>
    <s v="-"/>
    <s v="-"/>
    <s v="-"/>
    <m/>
    <m/>
    <m/>
    <m/>
    <s v="-"/>
    <m/>
    <s v="AMBETHAN"/>
    <m/>
    <m/>
    <m/>
    <n v="5005"/>
    <n v="83482"/>
    <n v="22"/>
    <s v="-"/>
    <s v="FLOW"/>
    <m/>
    <m/>
    <m/>
    <m/>
    <s v="REGULAR"/>
    <s v="MH52D2916"/>
    <s v="HONDA SHINE 125 DISC 2B"/>
    <d v="2026-02-11T00:00:00"/>
    <n v="30"/>
    <x v="0"/>
    <x v="0"/>
    <m/>
    <m/>
    <m/>
    <m/>
    <m/>
    <m/>
    <m/>
    <m/>
    <m/>
    <m/>
    <m/>
    <m/>
    <m/>
    <m/>
    <m/>
    <m/>
    <m/>
    <m/>
    <m/>
    <m/>
    <m/>
    <m/>
    <m/>
    <m/>
    <m/>
    <m/>
    <m/>
    <m/>
    <m/>
    <m/>
    <m/>
    <m/>
    <m/>
    <m/>
    <m/>
    <m/>
    <m/>
    <m/>
    <m/>
    <m/>
    <m/>
    <m/>
    <m/>
    <m/>
    <m/>
    <m/>
    <m/>
    <m/>
    <m/>
    <m/>
    <m/>
    <m/>
    <m/>
    <m/>
    <m/>
    <m/>
    <m/>
    <m/>
    <m/>
    <m/>
    <m/>
    <m/>
    <m/>
    <m/>
    <m/>
    <m/>
    <m/>
    <m/>
    <m/>
    <m/>
    <m/>
    <m/>
    <m/>
    <m/>
    <m/>
    <m/>
    <m/>
    <m/>
    <m/>
    <m/>
    <m/>
    <m/>
    <m/>
    <m/>
    <m/>
    <m/>
    <m/>
    <m/>
    <m/>
    <m/>
    <m/>
    <m/>
    <m/>
    <m/>
    <x v="0"/>
    <x v="0"/>
    <s v="ZBHT0016"/>
    <s v="B2UVMDPsntS"/>
    <s v="Allocated"/>
    <m/>
    <m/>
    <m/>
    <m/>
    <m/>
    <m/>
    <m/>
    <m/>
    <n v="4105"/>
    <n v="8140"/>
  </r>
  <r>
    <n v="464767626"/>
    <s v="PRASHANT KATTYA DEVENOOR"/>
    <m/>
    <x v="0"/>
    <m/>
    <m/>
    <m/>
    <m/>
    <n v="5260"/>
    <n v="5217"/>
    <n v="5361"/>
    <n v="10477"/>
    <x v="1"/>
    <x v="0"/>
    <x v="0"/>
    <x v="18"/>
    <n v="82285"/>
    <n v="144"/>
    <n v="0"/>
    <n v="0"/>
    <s v="-"/>
    <n v="0.40900573110054028"/>
    <n v="7.2082854090249407E-3"/>
    <s v="FLOW"/>
    <s v="-"/>
    <s v="PTP"/>
    <s v="-"/>
    <m/>
    <m/>
    <m/>
    <m/>
    <s v="-"/>
    <m/>
    <s v="DEHU ROAD"/>
    <m/>
    <m/>
    <m/>
    <n v="5361"/>
    <n v="82285"/>
    <n v="27"/>
    <s v="-"/>
    <s v="FLOW"/>
    <m/>
    <m/>
    <m/>
    <m/>
    <s v="REGULAR"/>
    <m/>
    <s v="ELTHOR BRAVO 42X2"/>
    <d v="2024-11-25T00:00:00"/>
    <n v="36"/>
    <x v="0"/>
    <x v="0"/>
    <m/>
    <m/>
    <m/>
    <m/>
    <m/>
    <m/>
    <m/>
    <m/>
    <m/>
    <m/>
    <n v="1"/>
    <m/>
    <m/>
    <m/>
    <m/>
    <m/>
    <m/>
    <m/>
    <m/>
    <m/>
    <m/>
    <m/>
    <m/>
    <m/>
    <m/>
    <m/>
    <m/>
    <m/>
    <m/>
    <m/>
    <m/>
    <m/>
    <m/>
    <m/>
    <m/>
    <m/>
    <m/>
    <m/>
    <m/>
    <m/>
    <m/>
    <m/>
    <m/>
    <m/>
    <m/>
    <m/>
    <m/>
    <m/>
    <m/>
    <m/>
    <m/>
    <m/>
    <m/>
    <m/>
    <m/>
    <m/>
    <m/>
    <m/>
    <m/>
    <m/>
    <m/>
    <m/>
    <m/>
    <m/>
    <m/>
    <m/>
    <m/>
    <m/>
    <m/>
    <m/>
    <m/>
    <m/>
    <m/>
    <m/>
    <m/>
    <m/>
    <m/>
    <m/>
    <m/>
    <m/>
    <m/>
    <m/>
    <m/>
    <m/>
    <m/>
    <m/>
    <m/>
    <m/>
    <m/>
    <m/>
    <m/>
    <m/>
    <m/>
    <m/>
    <x v="1"/>
    <x v="1"/>
    <s v="DUWT0027"/>
    <s v="GPesb3v9vOc"/>
    <s v="Allocated"/>
    <m/>
    <m/>
    <m/>
    <m/>
    <m/>
    <m/>
    <m/>
    <m/>
    <n v="5361"/>
    <n v="10477"/>
  </r>
  <r>
    <n v="464789548"/>
    <s v="DATTATRAY BALASO MARGAJE"/>
    <m/>
    <x v="0"/>
    <m/>
    <m/>
    <m/>
    <m/>
    <n v="4091"/>
    <n v="3746"/>
    <n v="3807"/>
    <n v="7837"/>
    <x v="1"/>
    <x v="0"/>
    <x v="0"/>
    <x v="11"/>
    <n v="82143"/>
    <n v="61"/>
    <n v="0"/>
    <n v="2260"/>
    <s v="-"/>
    <n v="5.8655731706742334E-2"/>
    <n v="7.1958460029596617E-3"/>
    <s v="FLOW"/>
    <s v="-"/>
    <s v="NC"/>
    <s v="-"/>
    <m/>
    <m/>
    <m/>
    <m/>
    <s v="-"/>
    <m/>
    <s v="CHINCHWAD"/>
    <m/>
    <m/>
    <m/>
    <n v="6067"/>
    <n v="82143"/>
    <n v="27"/>
    <s v="-"/>
    <s v="FLOW"/>
    <m/>
    <m/>
    <m/>
    <m/>
    <s v="NPA"/>
    <s v="MH14MA5934"/>
    <s v="BAJAJ FREEDOM 125 NG04 DISC LED"/>
    <d v="2024-11-27T00:00:00"/>
    <n v="42"/>
    <x v="0"/>
    <x v="0"/>
    <m/>
    <m/>
    <m/>
    <m/>
    <m/>
    <m/>
    <m/>
    <m/>
    <m/>
    <m/>
    <m/>
    <m/>
    <m/>
    <m/>
    <m/>
    <m/>
    <m/>
    <m/>
    <m/>
    <m/>
    <m/>
    <m/>
    <m/>
    <m/>
    <m/>
    <m/>
    <m/>
    <m/>
    <m/>
    <m/>
    <m/>
    <m/>
    <m/>
    <m/>
    <m/>
    <m/>
    <m/>
    <m/>
    <m/>
    <m/>
    <m/>
    <m/>
    <m/>
    <m/>
    <m/>
    <m/>
    <m/>
    <m/>
    <m/>
    <m/>
    <m/>
    <m/>
    <m/>
    <m/>
    <m/>
    <m/>
    <m/>
    <m/>
    <m/>
    <m/>
    <m/>
    <m/>
    <m/>
    <m/>
    <m/>
    <m/>
    <m/>
    <m/>
    <m/>
    <m/>
    <m/>
    <m/>
    <m/>
    <m/>
    <m/>
    <m/>
    <m/>
    <m/>
    <m/>
    <m/>
    <m/>
    <m/>
    <m/>
    <m/>
    <m/>
    <m/>
    <m/>
    <m/>
    <m/>
    <m/>
    <m/>
    <m/>
    <m/>
    <m/>
    <x v="0"/>
    <x v="0"/>
    <s v="ZBHT0011"/>
    <s v="GopkOEzjt6v1"/>
    <s v="Allocated"/>
    <m/>
    <m/>
    <m/>
    <m/>
    <m/>
    <m/>
    <m/>
    <m/>
    <n v="3807"/>
    <n v="7837"/>
  </r>
  <r>
    <n v="467739627"/>
    <s v="SHITAL SANJAY CHAVHAN"/>
    <m/>
    <x v="0"/>
    <m/>
    <m/>
    <m/>
    <m/>
    <n v="3242"/>
    <n v="12968"/>
    <n v="3622"/>
    <n v="16210"/>
    <x v="3"/>
    <x v="0"/>
    <x v="0"/>
    <x v="10"/>
    <n v="81582"/>
    <n v="380"/>
    <n v="0"/>
    <n v="1800"/>
    <s v="-"/>
    <n v="0.18655035978206386"/>
    <n v="3.1250587633970629E-2"/>
    <s v="FLOW"/>
    <s v="-"/>
    <s v="RTP"/>
    <s v="-"/>
    <m/>
    <m/>
    <m/>
    <m/>
    <s v="-"/>
    <m/>
    <s v="ALEGAON PAGA"/>
    <m/>
    <m/>
    <m/>
    <n v="15148"/>
    <n v="81582"/>
    <n v="113"/>
    <s v="-"/>
    <s v="FLOW"/>
    <m/>
    <m/>
    <m/>
    <m/>
    <s v="NPA"/>
    <s v="MH12ZH0258"/>
    <s v="HF DELUXE DRS C I3S FI"/>
    <d v="2026-02-09T00:00:00"/>
    <n v="36"/>
    <x v="0"/>
    <x v="0"/>
    <m/>
    <m/>
    <m/>
    <m/>
    <m/>
    <m/>
    <m/>
    <m/>
    <m/>
    <m/>
    <m/>
    <m/>
    <m/>
    <m/>
    <m/>
    <m/>
    <m/>
    <m/>
    <m/>
    <m/>
    <m/>
    <m/>
    <m/>
    <m/>
    <m/>
    <m/>
    <m/>
    <m/>
    <m/>
    <m/>
    <m/>
    <m/>
    <m/>
    <m/>
    <m/>
    <m/>
    <m/>
    <m/>
    <m/>
    <m/>
    <m/>
    <m/>
    <m/>
    <m/>
    <m/>
    <m/>
    <m/>
    <m/>
    <m/>
    <m/>
    <m/>
    <m/>
    <m/>
    <m/>
    <m/>
    <m/>
    <m/>
    <m/>
    <m/>
    <m/>
    <m/>
    <m/>
    <m/>
    <m/>
    <m/>
    <m/>
    <m/>
    <m/>
    <m/>
    <m/>
    <m/>
    <m/>
    <m/>
    <m/>
    <m/>
    <m/>
    <m/>
    <m/>
    <m/>
    <m/>
    <m/>
    <m/>
    <m/>
    <m/>
    <m/>
    <m/>
    <m/>
    <m/>
    <m/>
    <m/>
    <m/>
    <m/>
    <m/>
    <m/>
    <x v="0"/>
    <x v="0"/>
    <s v="ZBHT0024"/>
    <s v="GPUhHz-NRSm"/>
    <s v="Allocated"/>
    <m/>
    <m/>
    <m/>
    <m/>
    <m/>
    <m/>
    <m/>
    <m/>
    <n v="3622"/>
    <n v="16210"/>
  </r>
  <r>
    <n v="465651090"/>
    <s v="SUMIT VILAS PATOLE"/>
    <m/>
    <x v="0"/>
    <m/>
    <m/>
    <m/>
    <m/>
    <n v="4600"/>
    <n v="4314"/>
    <n v="4389"/>
    <n v="8914"/>
    <x v="1"/>
    <x v="0"/>
    <x v="0"/>
    <x v="6"/>
    <n v="81291"/>
    <n v="75"/>
    <n v="0"/>
    <n v="4375"/>
    <s v="-"/>
    <n v="7.6634381542836721E-2"/>
    <n v="7.1212095665679834E-3"/>
    <s v="FLOW"/>
    <s v="-"/>
    <s v="PAID"/>
    <s v="-"/>
    <m/>
    <m/>
    <m/>
    <m/>
    <s v="-"/>
    <m/>
    <s v="YERWADA"/>
    <m/>
    <m/>
    <m/>
    <n v="8764"/>
    <n v="81291"/>
    <n v="27"/>
    <s v="-"/>
    <s v="FLOW"/>
    <m/>
    <m/>
    <m/>
    <m/>
    <s v="REGULAR"/>
    <m/>
    <s v="XTREME 160R 4V CONNECTED 2"/>
    <d v="2025-03-06T00:00:00"/>
    <n v="36"/>
    <x v="0"/>
    <x v="0"/>
    <m/>
    <m/>
    <m/>
    <m/>
    <m/>
    <m/>
    <m/>
    <m/>
    <m/>
    <m/>
    <n v="1"/>
    <m/>
    <m/>
    <m/>
    <m/>
    <m/>
    <m/>
    <m/>
    <m/>
    <m/>
    <m/>
    <m/>
    <m/>
    <m/>
    <m/>
    <m/>
    <m/>
    <m/>
    <m/>
    <m/>
    <m/>
    <m/>
    <m/>
    <m/>
    <m/>
    <m/>
    <m/>
    <m/>
    <m/>
    <m/>
    <m/>
    <m/>
    <m/>
    <m/>
    <m/>
    <m/>
    <m/>
    <m/>
    <m/>
    <m/>
    <m/>
    <m/>
    <m/>
    <m/>
    <m/>
    <m/>
    <m/>
    <m/>
    <m/>
    <m/>
    <m/>
    <m/>
    <m/>
    <m/>
    <m/>
    <m/>
    <m/>
    <m/>
    <m/>
    <m/>
    <m/>
    <m/>
    <m/>
    <m/>
    <m/>
    <m/>
    <m/>
    <m/>
    <m/>
    <m/>
    <m/>
    <m/>
    <m/>
    <m/>
    <m/>
    <m/>
    <m/>
    <m/>
    <m/>
    <m/>
    <m/>
    <m/>
    <m/>
    <m/>
    <x v="1"/>
    <x v="1"/>
    <s v="ZBHT0012"/>
    <s v="BPhdR3SDN37"/>
    <s v="Allocated"/>
    <m/>
    <m/>
    <m/>
    <m/>
    <m/>
    <m/>
    <m/>
    <m/>
    <n v="4389"/>
    <n v="8914"/>
  </r>
  <r>
    <n v="465789678"/>
    <s v="PRAMOD SHIVAJI KAKADE"/>
    <m/>
    <x v="0"/>
    <m/>
    <m/>
    <m/>
    <m/>
    <n v="4317"/>
    <n v="7124.75"/>
    <n v="3202.75"/>
    <n v="11441.75"/>
    <x v="0"/>
    <x v="0"/>
    <x v="0"/>
    <x v="18"/>
    <n v="81088.75"/>
    <n v="395"/>
    <n v="0"/>
    <n v="3600"/>
    <s v="-"/>
    <n v="0.20662938123981173"/>
    <n v="2.1742415856827169E-2"/>
    <s v="FLOW"/>
    <s v="-"/>
    <s v="MPTP"/>
    <s v="-"/>
    <m/>
    <m/>
    <m/>
    <m/>
    <s v="-"/>
    <m/>
    <s v="TALEGAON DABADE"/>
    <m/>
    <m/>
    <m/>
    <n v="11119.75"/>
    <n v="81088.75"/>
    <n v="57"/>
    <s v="-"/>
    <s v="FLOW"/>
    <m/>
    <m/>
    <m/>
    <m/>
    <s v="REGULAR"/>
    <s v="MH14MG5320"/>
    <s v="DESTINI 125 FI ZX DSSC DISC"/>
    <d v="2025-03-27T00:00:00"/>
    <n v="36"/>
    <x v="0"/>
    <x v="0"/>
    <m/>
    <m/>
    <m/>
    <m/>
    <m/>
    <m/>
    <m/>
    <m/>
    <m/>
    <m/>
    <n v="1"/>
    <m/>
    <m/>
    <m/>
    <m/>
    <m/>
    <m/>
    <m/>
    <m/>
    <m/>
    <m/>
    <m/>
    <m/>
    <m/>
    <m/>
    <m/>
    <m/>
    <m/>
    <m/>
    <m/>
    <m/>
    <m/>
    <m/>
    <m/>
    <m/>
    <m/>
    <m/>
    <m/>
    <m/>
    <m/>
    <m/>
    <m/>
    <m/>
    <m/>
    <m/>
    <m/>
    <m/>
    <m/>
    <m/>
    <m/>
    <m/>
    <m/>
    <m/>
    <m/>
    <m/>
    <m/>
    <m/>
    <m/>
    <m/>
    <m/>
    <m/>
    <m/>
    <m/>
    <m/>
    <m/>
    <m/>
    <m/>
    <m/>
    <m/>
    <m/>
    <m/>
    <m/>
    <m/>
    <m/>
    <m/>
    <m/>
    <m/>
    <m/>
    <m/>
    <m/>
    <m/>
    <m/>
    <m/>
    <m/>
    <m/>
    <m/>
    <m/>
    <m/>
    <m/>
    <m/>
    <m/>
    <m/>
    <m/>
    <m/>
    <x v="1"/>
    <x v="1"/>
    <s v="DUWT0027"/>
    <s v="B2yjMhGDNm"/>
    <s v="Allocated"/>
    <m/>
    <m/>
    <m/>
    <m/>
    <m/>
    <m/>
    <m/>
    <m/>
    <n v="3202.75"/>
    <n v="11441.75"/>
  </r>
  <r>
    <n v="463996767"/>
    <s v="ASHOK YADAV"/>
    <m/>
    <x v="0"/>
    <m/>
    <m/>
    <m/>
    <m/>
    <n v="4688"/>
    <n v="28128"/>
    <n v="5770"/>
    <n v="32816"/>
    <x v="5"/>
    <x v="0"/>
    <x v="0"/>
    <x v="10"/>
    <n v="80652"/>
    <n v="1082"/>
    <n v="0"/>
    <n v="7004"/>
    <s v="-"/>
    <n v="0.41517515324036042"/>
    <n v="3.696064138508752E-2"/>
    <s v="FLOW"/>
    <s v="-"/>
    <s v="-"/>
    <s v="-"/>
    <m/>
    <m/>
    <m/>
    <m/>
    <s v="-"/>
    <m/>
    <s v="SHIRUR"/>
    <m/>
    <m/>
    <m/>
    <n v="36214"/>
    <n v="80652"/>
    <n v="177"/>
    <s v="-"/>
    <s v="FLOW"/>
    <m/>
    <m/>
    <m/>
    <m/>
    <s v="NPA"/>
    <s v="MH12XD9215"/>
    <s v="XTREME 125"/>
    <d v="2024-09-11T00:00:00"/>
    <n v="36"/>
    <x v="0"/>
    <x v="0"/>
    <m/>
    <m/>
    <m/>
    <m/>
    <m/>
    <m/>
    <m/>
    <m/>
    <m/>
    <m/>
    <n v="1"/>
    <m/>
    <m/>
    <m/>
    <m/>
    <m/>
    <m/>
    <m/>
    <m/>
    <m/>
    <m/>
    <m/>
    <m/>
    <m/>
    <m/>
    <m/>
    <m/>
    <m/>
    <m/>
    <m/>
    <m/>
    <m/>
    <m/>
    <m/>
    <m/>
    <m/>
    <m/>
    <m/>
    <m/>
    <m/>
    <m/>
    <m/>
    <m/>
    <m/>
    <m/>
    <m/>
    <m/>
    <m/>
    <m/>
    <m/>
    <m/>
    <m/>
    <m/>
    <m/>
    <m/>
    <m/>
    <m/>
    <m/>
    <m/>
    <m/>
    <m/>
    <m/>
    <m/>
    <m/>
    <m/>
    <m/>
    <m/>
    <m/>
    <m/>
    <m/>
    <m/>
    <m/>
    <m/>
    <m/>
    <m/>
    <m/>
    <m/>
    <m/>
    <m/>
    <m/>
    <m/>
    <m/>
    <m/>
    <m/>
    <m/>
    <m/>
    <m/>
    <m/>
    <m/>
    <m/>
    <m/>
    <m/>
    <m/>
    <m/>
    <x v="1"/>
    <x v="1"/>
    <s v="ZBHT0024"/>
    <s v="AP2ySr8KpEgz"/>
    <s v="Allocated"/>
    <m/>
    <m/>
    <m/>
    <m/>
    <m/>
    <m/>
    <m/>
    <m/>
    <n v="5770"/>
    <n v="32816"/>
  </r>
  <r>
    <n v="466873637"/>
    <s v="SANTOSH MOHAN KHOKAR"/>
    <m/>
    <x v="0"/>
    <m/>
    <m/>
    <m/>
    <m/>
    <n v="4587"/>
    <n v="9148"/>
    <n v="5036"/>
    <n v="13735"/>
    <x v="0"/>
    <x v="0"/>
    <x v="0"/>
    <x v="7"/>
    <n v="80648"/>
    <n v="475"/>
    <n v="0"/>
    <n v="4500"/>
    <s v="-"/>
    <n v="0.38841797025506664"/>
    <n v="2.1624237073840671E-2"/>
    <s v="FLOW"/>
    <s v="-"/>
    <s v="PTP"/>
    <s v="-"/>
    <m/>
    <m/>
    <m/>
    <m/>
    <s v="-"/>
    <m/>
    <s v="DAPODI"/>
    <m/>
    <m/>
    <m/>
    <n v="14123"/>
    <n v="80648"/>
    <n v="57"/>
    <s v="-"/>
    <s v="FLOW"/>
    <m/>
    <m/>
    <m/>
    <m/>
    <s v="REGULAR"/>
    <s v="MH14MP9385"/>
    <s v="HONDA ACTIVA DLX 2B"/>
    <d v="2025-09-16T00:00:00"/>
    <n v="30"/>
    <x v="0"/>
    <x v="0"/>
    <m/>
    <m/>
    <m/>
    <m/>
    <m/>
    <m/>
    <m/>
    <n v="1"/>
    <m/>
    <m/>
    <m/>
    <m/>
    <m/>
    <m/>
    <m/>
    <m/>
    <m/>
    <m/>
    <m/>
    <m/>
    <m/>
    <m/>
    <m/>
    <m/>
    <m/>
    <m/>
    <m/>
    <m/>
    <m/>
    <m/>
    <m/>
    <m/>
    <m/>
    <m/>
    <m/>
    <m/>
    <m/>
    <m/>
    <m/>
    <m/>
    <m/>
    <m/>
    <m/>
    <m/>
    <m/>
    <m/>
    <m/>
    <m/>
    <m/>
    <m/>
    <m/>
    <m/>
    <m/>
    <m/>
    <m/>
    <m/>
    <m/>
    <m/>
    <m/>
    <m/>
    <m/>
    <m/>
    <m/>
    <m/>
    <m/>
    <m/>
    <m/>
    <m/>
    <m/>
    <m/>
    <m/>
    <m/>
    <m/>
    <m/>
    <m/>
    <m/>
    <m/>
    <m/>
    <m/>
    <m/>
    <m/>
    <m/>
    <m/>
    <m/>
    <m/>
    <m/>
    <m/>
    <m/>
    <m/>
    <m/>
    <m/>
    <m/>
    <m/>
    <m/>
    <x v="1"/>
    <x v="1"/>
    <s v="ZBHT0009"/>
    <s v="Bo4vjckGRF7"/>
    <s v="Allocated"/>
    <m/>
    <m/>
    <m/>
    <m/>
    <m/>
    <m/>
    <m/>
    <m/>
    <n v="5036"/>
    <n v="13735"/>
  </r>
  <r>
    <n v="464402919"/>
    <s v="JAGAN RAMESH THARKUDE"/>
    <m/>
    <x v="0"/>
    <m/>
    <m/>
    <m/>
    <m/>
    <n v="5104"/>
    <n v="10194"/>
    <n v="5412"/>
    <n v="15298"/>
    <x v="0"/>
    <x v="0"/>
    <x v="0"/>
    <x v="12"/>
    <n v="80289"/>
    <n v="322"/>
    <n v="0"/>
    <n v="4065"/>
    <s v="-"/>
    <n v="0.23385011678088446"/>
    <n v="2.1527978008401866E-2"/>
    <s v="FLOW"/>
    <s v="-"/>
    <s v="PAID"/>
    <s v="-"/>
    <m/>
    <m/>
    <m/>
    <m/>
    <s v="-"/>
    <m/>
    <s v="RAJGURU NAGAR "/>
    <m/>
    <m/>
    <m/>
    <n v="14581"/>
    <n v="80289"/>
    <n v="57"/>
    <s v="-"/>
    <s v="FLOW"/>
    <m/>
    <m/>
    <m/>
    <m/>
    <s v="REGULAR"/>
    <s v="MH14LW7651"/>
    <s v="BAJAJ PULSAR 220 F UG"/>
    <d v="2024-10-22T00:00:00"/>
    <n v="36"/>
    <x v="0"/>
    <x v="0"/>
    <m/>
    <m/>
    <m/>
    <m/>
    <m/>
    <m/>
    <m/>
    <m/>
    <m/>
    <m/>
    <m/>
    <m/>
    <m/>
    <m/>
    <m/>
    <m/>
    <m/>
    <m/>
    <m/>
    <m/>
    <m/>
    <m/>
    <m/>
    <m/>
    <m/>
    <m/>
    <m/>
    <m/>
    <m/>
    <m/>
    <m/>
    <m/>
    <m/>
    <m/>
    <m/>
    <m/>
    <m/>
    <m/>
    <m/>
    <m/>
    <m/>
    <m/>
    <m/>
    <m/>
    <m/>
    <m/>
    <m/>
    <m/>
    <m/>
    <m/>
    <m/>
    <m/>
    <m/>
    <m/>
    <m/>
    <m/>
    <m/>
    <m/>
    <m/>
    <m/>
    <m/>
    <m/>
    <m/>
    <m/>
    <m/>
    <m/>
    <m/>
    <m/>
    <m/>
    <m/>
    <m/>
    <m/>
    <m/>
    <m/>
    <m/>
    <m/>
    <m/>
    <m/>
    <m/>
    <m/>
    <m/>
    <m/>
    <m/>
    <m/>
    <m/>
    <m/>
    <m/>
    <m/>
    <m/>
    <m/>
    <m/>
    <m/>
    <m/>
    <m/>
    <x v="0"/>
    <x v="0"/>
    <s v="ZBHT0016"/>
    <s v="B6U6KbNjEz"/>
    <s v="Allocated"/>
    <m/>
    <m/>
    <m/>
    <m/>
    <m/>
    <m/>
    <m/>
    <m/>
    <n v="5412"/>
    <n v="15298"/>
  </r>
  <r>
    <n v="466948686"/>
    <s v="TEJAS SHARAD NALAWADE"/>
    <s v="ONLINE"/>
    <x v="1"/>
    <n v="3473"/>
    <m/>
    <m/>
    <m/>
    <n v="3470"/>
    <n v="6771.8"/>
    <n v="3530.7999999999993"/>
    <n v="6768.7999999999993"/>
    <x v="0"/>
    <x v="0"/>
    <x v="0"/>
    <x v="14"/>
    <n v="80196"/>
    <n v="229"/>
    <n v="0"/>
    <n v="3600"/>
    <s v="-"/>
    <n v="0.16231197537171396"/>
    <n v="2.1503041815962284E-2"/>
    <s v="FLOW"/>
    <s v="-"/>
    <s v="NC"/>
    <s v="-"/>
    <m/>
    <m/>
    <m/>
    <m/>
    <s v="-"/>
    <m/>
    <s v="DHOLWAD"/>
    <m/>
    <m/>
    <m/>
    <n v="10600.8"/>
    <n v="80196"/>
    <n v="57"/>
    <s v="-"/>
    <s v="FLOW"/>
    <m/>
    <m/>
    <m/>
    <m/>
    <s v="NPA"/>
    <s v="MH14MR8876"/>
    <s v="HONDA SHINE DISC BSVI"/>
    <d v="2025-09-26T00:00:00"/>
    <n v="36"/>
    <x v="0"/>
    <x v="0"/>
    <m/>
    <m/>
    <m/>
    <m/>
    <m/>
    <m/>
    <m/>
    <m/>
    <m/>
    <m/>
    <m/>
    <m/>
    <m/>
    <n v="1"/>
    <m/>
    <m/>
    <m/>
    <m/>
    <m/>
    <m/>
    <m/>
    <m/>
    <m/>
    <m/>
    <m/>
    <m/>
    <m/>
    <m/>
    <m/>
    <m/>
    <m/>
    <m/>
    <m/>
    <m/>
    <m/>
    <m/>
    <m/>
    <m/>
    <m/>
    <m/>
    <m/>
    <m/>
    <m/>
    <m/>
    <m/>
    <m/>
    <m/>
    <m/>
    <m/>
    <m/>
    <m/>
    <m/>
    <m/>
    <m/>
    <m/>
    <m/>
    <m/>
    <m/>
    <m/>
    <m/>
    <m/>
    <m/>
    <m/>
    <m/>
    <m/>
    <m/>
    <m/>
    <m/>
    <m/>
    <m/>
    <m/>
    <m/>
    <m/>
    <m/>
    <m/>
    <m/>
    <m/>
    <m/>
    <m/>
    <m/>
    <m/>
    <m/>
    <m/>
    <m/>
    <m/>
    <m/>
    <m/>
    <m/>
    <m/>
    <m/>
    <m/>
    <m/>
    <m/>
    <m/>
    <x v="1"/>
    <x v="1"/>
    <s v="ZBHT0021"/>
    <s v="B6RGji62GCFc"/>
    <s v="Allocated"/>
    <m/>
    <m/>
    <m/>
    <m/>
    <m/>
    <m/>
    <m/>
    <m/>
    <n v="3530.7999999999993"/>
    <n v="10241.799999999999"/>
  </r>
  <r>
    <n v="466488961"/>
    <s v="AKSHAY BHARAT SHEJAL"/>
    <m/>
    <x v="0"/>
    <m/>
    <m/>
    <m/>
    <m/>
    <n v="5082"/>
    <n v="4344"/>
    <n v="4500"/>
    <n v="9426"/>
    <x v="1"/>
    <x v="0"/>
    <x v="0"/>
    <x v="12"/>
    <n v="79987"/>
    <n v="156"/>
    <n v="0"/>
    <n v="4050"/>
    <s v="-"/>
    <n v="0.14022351755270193"/>
    <n v="7.0069772742502034E-3"/>
    <s v="FLOW"/>
    <s v="-"/>
    <s v="RTP"/>
    <s v="-"/>
    <m/>
    <m/>
    <m/>
    <m/>
    <s v="-"/>
    <m/>
    <s v="RASE"/>
    <m/>
    <m/>
    <m/>
    <n v="8550"/>
    <n v="79987"/>
    <n v="27"/>
    <s v="-"/>
    <s v="FLOW"/>
    <m/>
    <m/>
    <m/>
    <m/>
    <s v="REGULAR"/>
    <s v="MH14MM8501"/>
    <s v="TVS JUPITER 125 DISC SXC"/>
    <d v="2025-07-10T00:00:00"/>
    <n v="30"/>
    <x v="0"/>
    <x v="0"/>
    <m/>
    <m/>
    <m/>
    <m/>
    <m/>
    <m/>
    <m/>
    <m/>
    <m/>
    <m/>
    <m/>
    <m/>
    <m/>
    <m/>
    <m/>
    <m/>
    <m/>
    <m/>
    <m/>
    <m/>
    <m/>
    <m/>
    <m/>
    <m/>
    <m/>
    <m/>
    <m/>
    <m/>
    <m/>
    <m/>
    <m/>
    <m/>
    <m/>
    <m/>
    <m/>
    <m/>
    <m/>
    <m/>
    <m/>
    <m/>
    <m/>
    <m/>
    <m/>
    <m/>
    <m/>
    <m/>
    <m/>
    <m/>
    <m/>
    <m/>
    <m/>
    <m/>
    <m/>
    <m/>
    <m/>
    <m/>
    <m/>
    <m/>
    <m/>
    <m/>
    <m/>
    <m/>
    <m/>
    <m/>
    <m/>
    <m/>
    <m/>
    <m/>
    <m/>
    <m/>
    <m/>
    <m/>
    <m/>
    <m/>
    <m/>
    <m/>
    <m/>
    <m/>
    <m/>
    <m/>
    <m/>
    <m/>
    <m/>
    <m/>
    <m/>
    <m/>
    <m/>
    <m/>
    <m/>
    <m/>
    <m/>
    <m/>
    <m/>
    <m/>
    <x v="0"/>
    <x v="0"/>
    <s v="ZBHT0016"/>
    <s v="G2GTQFBpMjc"/>
    <s v="Allocated"/>
    <m/>
    <m/>
    <m/>
    <m/>
    <m/>
    <m/>
    <m/>
    <m/>
    <n v="4500"/>
    <n v="9426"/>
  </r>
  <r>
    <n v="466209921"/>
    <s v="SHANKAR RAMDAS RATHOD"/>
    <m/>
    <x v="0"/>
    <m/>
    <m/>
    <m/>
    <m/>
    <n v="4115"/>
    <n v="4113"/>
    <n v="4188"/>
    <n v="8228"/>
    <x v="1"/>
    <x v="0"/>
    <x v="0"/>
    <x v="3"/>
    <n v="79317"/>
    <n v="75"/>
    <n v="0"/>
    <n v="4398"/>
    <s v="-"/>
    <n v="0.14552554763488926"/>
    <n v="6.9482843019703618E-3"/>
    <s v="FLOW"/>
    <s v="-"/>
    <s v="PTP"/>
    <s v="-"/>
    <m/>
    <m/>
    <m/>
    <m/>
    <s v="-"/>
    <m/>
    <s v="BHAWANI PETH"/>
    <m/>
    <m/>
    <m/>
    <n v="8586"/>
    <n v="79317"/>
    <n v="27"/>
    <s v="-"/>
    <s v="FLOW"/>
    <m/>
    <m/>
    <m/>
    <m/>
    <s v="REGULAR"/>
    <s v="MH12YE3523"/>
    <s v="HONDA ACTIVA DLX 2B"/>
    <d v="2025-05-27T00:00:00"/>
    <n v="36"/>
    <x v="0"/>
    <x v="0"/>
    <m/>
    <m/>
    <m/>
    <m/>
    <m/>
    <m/>
    <m/>
    <m/>
    <m/>
    <m/>
    <n v="1"/>
    <m/>
    <m/>
    <m/>
    <m/>
    <m/>
    <m/>
    <m/>
    <m/>
    <m/>
    <m/>
    <m/>
    <m/>
    <m/>
    <m/>
    <m/>
    <m/>
    <m/>
    <m/>
    <m/>
    <m/>
    <m/>
    <m/>
    <m/>
    <m/>
    <m/>
    <m/>
    <m/>
    <m/>
    <m/>
    <m/>
    <m/>
    <m/>
    <m/>
    <m/>
    <m/>
    <m/>
    <m/>
    <m/>
    <m/>
    <m/>
    <m/>
    <m/>
    <m/>
    <m/>
    <m/>
    <m/>
    <m/>
    <m/>
    <m/>
    <m/>
    <m/>
    <m/>
    <m/>
    <m/>
    <m/>
    <m/>
    <m/>
    <m/>
    <m/>
    <m/>
    <m/>
    <m/>
    <m/>
    <m/>
    <m/>
    <m/>
    <m/>
    <m/>
    <m/>
    <m/>
    <m/>
    <m/>
    <m/>
    <m/>
    <m/>
    <m/>
    <m/>
    <m/>
    <m/>
    <m/>
    <m/>
    <m/>
    <m/>
    <x v="1"/>
    <x v="1"/>
    <s v="DUWT0014"/>
    <s v="k6fqacJiv9m"/>
    <s v="Allocated"/>
    <m/>
    <m/>
    <m/>
    <m/>
    <m/>
    <m/>
    <m/>
    <m/>
    <n v="4188"/>
    <n v="8228"/>
  </r>
  <r>
    <n v="466443893"/>
    <s v="DADABHAU YALAPPA MORE"/>
    <m/>
    <x v="0"/>
    <m/>
    <m/>
    <m/>
    <m/>
    <n v="3601"/>
    <n v="17976"/>
    <n v="4376"/>
    <n v="21577"/>
    <x v="4"/>
    <x v="0"/>
    <x v="0"/>
    <x v="10"/>
    <n v="79096"/>
    <n v="804"/>
    <n v="0"/>
    <n v="5400"/>
    <s v="-"/>
    <n v="0.16896161322709505"/>
    <n v="4.2111675194144244E-2"/>
    <s v="FLOW"/>
    <s v="-"/>
    <s v="-"/>
    <s v="-"/>
    <m/>
    <m/>
    <m/>
    <m/>
    <s v="-"/>
    <m/>
    <s v="SHIRUR"/>
    <m/>
    <m/>
    <m/>
    <n v="24180"/>
    <n v="79096"/>
    <n v="149"/>
    <s v="-"/>
    <s v="FLOW"/>
    <m/>
    <m/>
    <m/>
    <m/>
    <s v="NPA"/>
    <s v="MH12YP0617"/>
    <s v="SPLENDOR PLUS XTEC 2"/>
    <d v="2025-07-02T00:00:00"/>
    <n v="36"/>
    <x v="0"/>
    <x v="0"/>
    <m/>
    <m/>
    <m/>
    <m/>
    <m/>
    <m/>
    <m/>
    <m/>
    <m/>
    <m/>
    <n v="1"/>
    <m/>
    <m/>
    <m/>
    <m/>
    <m/>
    <m/>
    <m/>
    <m/>
    <m/>
    <m/>
    <m/>
    <m/>
    <m/>
    <m/>
    <m/>
    <m/>
    <m/>
    <m/>
    <m/>
    <m/>
    <m/>
    <m/>
    <m/>
    <m/>
    <m/>
    <m/>
    <m/>
    <m/>
    <m/>
    <m/>
    <m/>
    <m/>
    <m/>
    <m/>
    <m/>
    <m/>
    <m/>
    <m/>
    <m/>
    <m/>
    <m/>
    <m/>
    <m/>
    <m/>
    <m/>
    <m/>
    <m/>
    <m/>
    <m/>
    <m/>
    <m/>
    <m/>
    <m/>
    <m/>
    <m/>
    <m/>
    <m/>
    <m/>
    <m/>
    <m/>
    <m/>
    <m/>
    <m/>
    <m/>
    <m/>
    <m/>
    <m/>
    <m/>
    <m/>
    <m/>
    <m/>
    <m/>
    <m/>
    <m/>
    <m/>
    <m/>
    <m/>
    <m/>
    <m/>
    <m/>
    <m/>
    <m/>
    <m/>
    <x v="1"/>
    <x v="1"/>
    <s v="ZBHT0024"/>
    <s v="Aol15LEsEg7"/>
    <s v="Allocated"/>
    <m/>
    <m/>
    <m/>
    <m/>
    <m/>
    <m/>
    <m/>
    <m/>
    <n v="4376"/>
    <n v="21577"/>
  </r>
  <r>
    <n v="467134166"/>
    <s v="CHAKRANARAYAN ABHIJIT BHAGCHAND"/>
    <m/>
    <x v="0"/>
    <m/>
    <m/>
    <m/>
    <m/>
    <n v="3461"/>
    <n v="13713"/>
    <n v="4317"/>
    <n v="17174"/>
    <x v="3"/>
    <x v="0"/>
    <x v="0"/>
    <x v="7"/>
    <n v="78929"/>
    <n v="987"/>
    <n v="0"/>
    <n v="4050"/>
    <s v="-"/>
    <n v="0.22745779139115677"/>
    <n v="3.0234336389910372E-2"/>
    <s v="FLOW"/>
    <s v="-"/>
    <s v="RTP"/>
    <s v="-"/>
    <m/>
    <m/>
    <m/>
    <m/>
    <s v="-"/>
    <m/>
    <s v="DAPODI"/>
    <m/>
    <m/>
    <m/>
    <n v="18750"/>
    <n v="78929"/>
    <n v="113"/>
    <s v="-"/>
    <s v="FLOW"/>
    <m/>
    <m/>
    <m/>
    <m/>
    <s v="NPA"/>
    <s v="MH14MX0426"/>
    <s v="HONDA ACTIVA STD 2B"/>
    <d v="2025-10-23T00:00:00"/>
    <n v="36"/>
    <x v="0"/>
    <x v="0"/>
    <m/>
    <m/>
    <m/>
    <m/>
    <m/>
    <m/>
    <m/>
    <n v="1"/>
    <m/>
    <m/>
    <m/>
    <m/>
    <m/>
    <m/>
    <m/>
    <m/>
    <m/>
    <m/>
    <m/>
    <m/>
    <m/>
    <m/>
    <m/>
    <m/>
    <m/>
    <m/>
    <m/>
    <m/>
    <m/>
    <m/>
    <m/>
    <m/>
    <m/>
    <m/>
    <m/>
    <m/>
    <m/>
    <m/>
    <m/>
    <m/>
    <m/>
    <m/>
    <m/>
    <m/>
    <m/>
    <m/>
    <m/>
    <m/>
    <m/>
    <m/>
    <m/>
    <m/>
    <m/>
    <m/>
    <m/>
    <m/>
    <m/>
    <m/>
    <m/>
    <m/>
    <m/>
    <m/>
    <m/>
    <m/>
    <m/>
    <m/>
    <m/>
    <m/>
    <m/>
    <m/>
    <m/>
    <m/>
    <m/>
    <m/>
    <m/>
    <m/>
    <m/>
    <m/>
    <m/>
    <m/>
    <m/>
    <m/>
    <m/>
    <m/>
    <m/>
    <m/>
    <m/>
    <m/>
    <m/>
    <m/>
    <m/>
    <m/>
    <m/>
    <m/>
    <x v="1"/>
    <x v="1"/>
    <s v="ZBHT0009"/>
    <s v="B6ktVYk6Oem"/>
    <s v="Allocated"/>
    <m/>
    <m/>
    <m/>
    <m/>
    <m/>
    <m/>
    <m/>
    <m/>
    <n v="4317"/>
    <n v="17174"/>
  </r>
  <r>
    <n v="465651022"/>
    <s v="NARAYAN CHANDRAKANT PATIL"/>
    <m/>
    <x v="0"/>
    <m/>
    <m/>
    <m/>
    <m/>
    <n v="4575"/>
    <n v="4225"/>
    <n v="4321"/>
    <n v="8800"/>
    <x v="1"/>
    <x v="0"/>
    <x v="0"/>
    <x v="5"/>
    <n v="78818"/>
    <n v="96"/>
    <n v="0"/>
    <n v="4500"/>
    <s v="-"/>
    <n v="0.17627520635032673"/>
    <n v="6.9045711778395556E-3"/>
    <s v="FLOW"/>
    <s v="-"/>
    <s v="PTP"/>
    <s v="-"/>
    <m/>
    <m/>
    <m/>
    <m/>
    <s v="-"/>
    <m/>
    <s v="CHAKAN"/>
    <m/>
    <m/>
    <m/>
    <n v="8821"/>
    <n v="78818"/>
    <n v="27"/>
    <s v="-"/>
    <s v="FLOW"/>
    <m/>
    <m/>
    <m/>
    <m/>
    <s v="REGULAR"/>
    <s v="MH14ME9832"/>
    <s v="TVS JUPITER 125 DISC SXC OBDIIA"/>
    <d v="2025-03-06T00:00:00"/>
    <n v="36"/>
    <x v="0"/>
    <x v="0"/>
    <m/>
    <m/>
    <m/>
    <m/>
    <m/>
    <m/>
    <m/>
    <n v="1"/>
    <m/>
    <m/>
    <m/>
    <m/>
    <m/>
    <m/>
    <m/>
    <m/>
    <m/>
    <m/>
    <m/>
    <m/>
    <m/>
    <m/>
    <m/>
    <m/>
    <m/>
    <m/>
    <m/>
    <m/>
    <m/>
    <m/>
    <m/>
    <m/>
    <m/>
    <m/>
    <m/>
    <m/>
    <m/>
    <m/>
    <m/>
    <m/>
    <m/>
    <m/>
    <m/>
    <m/>
    <m/>
    <m/>
    <m/>
    <m/>
    <m/>
    <m/>
    <m/>
    <m/>
    <m/>
    <m/>
    <m/>
    <m/>
    <m/>
    <m/>
    <m/>
    <m/>
    <m/>
    <m/>
    <m/>
    <m/>
    <m/>
    <m/>
    <m/>
    <m/>
    <m/>
    <m/>
    <m/>
    <m/>
    <m/>
    <m/>
    <m/>
    <m/>
    <m/>
    <m/>
    <m/>
    <m/>
    <m/>
    <m/>
    <m/>
    <m/>
    <m/>
    <m/>
    <m/>
    <m/>
    <m/>
    <m/>
    <m/>
    <m/>
    <m/>
    <m/>
    <x v="1"/>
    <x v="1"/>
    <s v="DUWT0017"/>
    <s v="k6QdMKEdGZm"/>
    <s v="Allocated"/>
    <m/>
    <m/>
    <m/>
    <m/>
    <m/>
    <m/>
    <m/>
    <m/>
    <n v="4321"/>
    <n v="8800"/>
  </r>
  <r>
    <n v="466014661"/>
    <s v="MANOHAR PRAKASH DESHMUKH"/>
    <m/>
    <x v="0"/>
    <m/>
    <m/>
    <m/>
    <m/>
    <n v="4040"/>
    <n v="4040"/>
    <n v="4133"/>
    <n v="8080"/>
    <x v="1"/>
    <x v="0"/>
    <x v="0"/>
    <x v="14"/>
    <n v="78456"/>
    <n v="93"/>
    <n v="0"/>
    <n v="4439"/>
    <s v="-"/>
    <n v="0.14590268527442893"/>
    <n v="6.8728594525182081E-3"/>
    <s v="FLOW"/>
    <s v="-"/>
    <s v="PTP"/>
    <s v="-"/>
    <m/>
    <m/>
    <m/>
    <m/>
    <s v="-"/>
    <m/>
    <s v="JUNNAR"/>
    <m/>
    <m/>
    <m/>
    <n v="8572"/>
    <n v="78456"/>
    <n v="27"/>
    <s v="-"/>
    <s v="FLOW"/>
    <m/>
    <m/>
    <m/>
    <m/>
    <s v="REGULAR"/>
    <s v="MH14MJ4459"/>
    <s v="OLA S1X PLUS GEN 3"/>
    <d v="2025-04-29T00:00:00"/>
    <n v="36"/>
    <x v="0"/>
    <x v="0"/>
    <m/>
    <m/>
    <m/>
    <m/>
    <m/>
    <m/>
    <m/>
    <m/>
    <m/>
    <m/>
    <m/>
    <m/>
    <m/>
    <n v="1"/>
    <m/>
    <m/>
    <m/>
    <m/>
    <m/>
    <m/>
    <m/>
    <m/>
    <m/>
    <m/>
    <m/>
    <m/>
    <m/>
    <m/>
    <m/>
    <m/>
    <m/>
    <m/>
    <m/>
    <m/>
    <m/>
    <m/>
    <m/>
    <m/>
    <m/>
    <m/>
    <m/>
    <m/>
    <m/>
    <m/>
    <m/>
    <m/>
    <m/>
    <m/>
    <m/>
    <m/>
    <m/>
    <m/>
    <m/>
    <m/>
    <m/>
    <m/>
    <m/>
    <m/>
    <m/>
    <m/>
    <m/>
    <m/>
    <m/>
    <m/>
    <m/>
    <m/>
    <m/>
    <m/>
    <m/>
    <m/>
    <m/>
    <m/>
    <m/>
    <m/>
    <m/>
    <m/>
    <m/>
    <m/>
    <m/>
    <m/>
    <m/>
    <m/>
    <m/>
    <m/>
    <m/>
    <m/>
    <m/>
    <m/>
    <m/>
    <m/>
    <m/>
    <m/>
    <m/>
    <m/>
    <x v="1"/>
    <x v="1"/>
    <s v="ZBHT0021"/>
    <s v="kPM-rdMenLm"/>
    <s v="Allocated"/>
    <m/>
    <m/>
    <m/>
    <m/>
    <m/>
    <m/>
    <m/>
    <m/>
    <n v="4133"/>
    <n v="8080"/>
  </r>
  <r>
    <n v="465605639"/>
    <s v="MANISHA SUBHASH PAWAR"/>
    <m/>
    <x v="0"/>
    <m/>
    <m/>
    <m/>
    <m/>
    <n v="3667"/>
    <n v="3666"/>
    <n v="3731"/>
    <n v="7333"/>
    <x v="1"/>
    <x v="0"/>
    <x v="0"/>
    <x v="10"/>
    <n v="78250"/>
    <n v="65"/>
    <n v="0"/>
    <n v="3588"/>
    <s v="-"/>
    <n v="6.0729876883659363E-2"/>
    <n v="6.8548135535784361E-3"/>
    <s v="FLOW"/>
    <s v="-"/>
    <s v="PAID"/>
    <s v="-"/>
    <m/>
    <m/>
    <m/>
    <m/>
    <s v="-"/>
    <m/>
    <s v="RANJAN GAON"/>
    <m/>
    <m/>
    <m/>
    <n v="7319"/>
    <n v="78250"/>
    <n v="27"/>
    <s v="-"/>
    <s v="FLOW"/>
    <m/>
    <m/>
    <m/>
    <m/>
    <s v="NPA"/>
    <s v="MH14ME5312"/>
    <s v="HONDA ACTIVA STD 2B"/>
    <d v="2025-03-01T00:00:00"/>
    <n v="42"/>
    <x v="0"/>
    <x v="0"/>
    <m/>
    <m/>
    <m/>
    <m/>
    <m/>
    <m/>
    <m/>
    <m/>
    <m/>
    <m/>
    <n v="1"/>
    <m/>
    <m/>
    <m/>
    <m/>
    <m/>
    <m/>
    <m/>
    <m/>
    <m/>
    <m/>
    <m/>
    <m/>
    <m/>
    <m/>
    <m/>
    <m/>
    <m/>
    <m/>
    <m/>
    <m/>
    <m/>
    <m/>
    <m/>
    <m/>
    <m/>
    <m/>
    <m/>
    <m/>
    <m/>
    <m/>
    <m/>
    <m/>
    <m/>
    <m/>
    <m/>
    <m/>
    <m/>
    <m/>
    <m/>
    <m/>
    <m/>
    <m/>
    <m/>
    <m/>
    <m/>
    <m/>
    <m/>
    <m/>
    <m/>
    <m/>
    <m/>
    <m/>
    <m/>
    <m/>
    <m/>
    <m/>
    <m/>
    <m/>
    <m/>
    <m/>
    <m/>
    <m/>
    <m/>
    <m/>
    <m/>
    <m/>
    <m/>
    <m/>
    <m/>
    <m/>
    <m/>
    <m/>
    <m/>
    <m/>
    <m/>
    <m/>
    <m/>
    <m/>
    <m/>
    <m/>
    <m/>
    <m/>
    <m/>
    <x v="1"/>
    <x v="1"/>
    <s v="ZBHT0024"/>
    <s v="BPH7vWNY8b"/>
    <s v="Allocated"/>
    <m/>
    <m/>
    <m/>
    <m/>
    <m/>
    <m/>
    <m/>
    <m/>
    <n v="3731"/>
    <n v="7333"/>
  </r>
  <r>
    <n v="465197697"/>
    <s v="BHANUDAS SADASHIV KARANDE"/>
    <m/>
    <x v="0"/>
    <m/>
    <m/>
    <m/>
    <m/>
    <n v="4725"/>
    <n v="4725"/>
    <n v="4754"/>
    <n v="9450"/>
    <x v="1"/>
    <x v="0"/>
    <x v="0"/>
    <x v="10"/>
    <n v="77762"/>
    <n v="29"/>
    <n v="0"/>
    <n v="1342.48"/>
    <s v="-"/>
    <n v="6.0351139760090981E-2"/>
    <n v="6.8120640454104328E-3"/>
    <s v="FLOW"/>
    <s v="-"/>
    <s v="-"/>
    <s v="-"/>
    <m/>
    <m/>
    <m/>
    <m/>
    <s v="-"/>
    <m/>
    <s v="SHIRUR"/>
    <m/>
    <m/>
    <m/>
    <n v="6096.48"/>
    <n v="77762"/>
    <n v="27"/>
    <s v="-"/>
    <s v="FLOW"/>
    <m/>
    <m/>
    <m/>
    <m/>
    <s v="REGULAR"/>
    <s v="MH12XS1678"/>
    <s v="OLA S1 PRO"/>
    <d v="2025-01-13T00:00:00"/>
    <n v="36"/>
    <x v="0"/>
    <x v="0"/>
    <m/>
    <m/>
    <m/>
    <m/>
    <m/>
    <m/>
    <m/>
    <m/>
    <m/>
    <m/>
    <n v="1"/>
    <m/>
    <m/>
    <m/>
    <m/>
    <m/>
    <m/>
    <m/>
    <m/>
    <m/>
    <m/>
    <m/>
    <m/>
    <m/>
    <m/>
    <m/>
    <m/>
    <m/>
    <m/>
    <m/>
    <m/>
    <m/>
    <m/>
    <m/>
    <m/>
    <m/>
    <m/>
    <m/>
    <m/>
    <m/>
    <m/>
    <m/>
    <m/>
    <m/>
    <m/>
    <m/>
    <m/>
    <m/>
    <m/>
    <m/>
    <m/>
    <m/>
    <m/>
    <m/>
    <m/>
    <m/>
    <m/>
    <m/>
    <m/>
    <m/>
    <m/>
    <m/>
    <m/>
    <m/>
    <m/>
    <m/>
    <m/>
    <m/>
    <m/>
    <m/>
    <m/>
    <m/>
    <m/>
    <m/>
    <m/>
    <m/>
    <m/>
    <m/>
    <m/>
    <m/>
    <m/>
    <m/>
    <m/>
    <m/>
    <m/>
    <m/>
    <m/>
    <m/>
    <m/>
    <m/>
    <m/>
    <m/>
    <m/>
    <m/>
    <x v="1"/>
    <x v="1"/>
    <s v="ZBHT0024"/>
    <s v="GoK5eHgq8b"/>
    <s v="Allocated"/>
    <m/>
    <m/>
    <m/>
    <m/>
    <m/>
    <m/>
    <m/>
    <m/>
    <n v="4754"/>
    <n v="9450"/>
  </r>
  <r>
    <n v="463952496"/>
    <s v="SURAJ BALU GAWARI"/>
    <m/>
    <x v="0"/>
    <m/>
    <m/>
    <m/>
    <m/>
    <n v="5489"/>
    <n v="10830"/>
    <n v="5599"/>
    <n v="16319"/>
    <x v="0"/>
    <x v="0"/>
    <x v="0"/>
    <x v="14"/>
    <n v="77172"/>
    <n v="258"/>
    <n v="0"/>
    <n v="4440"/>
    <s v="-"/>
    <n v="0.15619157767701519"/>
    <n v="2.069221336502371E-2"/>
    <s v="FLOW"/>
    <s v="-"/>
    <s v="PAID"/>
    <s v="-"/>
    <m/>
    <m/>
    <m/>
    <m/>
    <s v="-"/>
    <m/>
    <s v="AMBOLI"/>
    <m/>
    <m/>
    <m/>
    <n v="15528"/>
    <n v="77172"/>
    <n v="57"/>
    <s v="-"/>
    <s v="FLOW"/>
    <m/>
    <m/>
    <m/>
    <m/>
    <s v="REGULAR"/>
    <s v="MH14LT8873"/>
    <s v="YAMAHA MT15 CUSTOMIZED COLOR"/>
    <d v="2024-09-05T00:00:00"/>
    <n v="36"/>
    <x v="0"/>
    <x v="0"/>
    <m/>
    <m/>
    <m/>
    <m/>
    <m/>
    <m/>
    <m/>
    <m/>
    <m/>
    <m/>
    <m/>
    <m/>
    <m/>
    <n v="1"/>
    <m/>
    <m/>
    <m/>
    <m/>
    <m/>
    <m/>
    <m/>
    <m/>
    <m/>
    <m/>
    <m/>
    <m/>
    <m/>
    <m/>
    <m/>
    <m/>
    <m/>
    <m/>
    <m/>
    <m/>
    <m/>
    <m/>
    <m/>
    <m/>
    <m/>
    <m/>
    <m/>
    <m/>
    <m/>
    <m/>
    <m/>
    <m/>
    <m/>
    <m/>
    <m/>
    <m/>
    <m/>
    <m/>
    <m/>
    <m/>
    <m/>
    <m/>
    <m/>
    <m/>
    <m/>
    <m/>
    <m/>
    <m/>
    <m/>
    <m/>
    <m/>
    <m/>
    <m/>
    <m/>
    <m/>
    <m/>
    <m/>
    <m/>
    <m/>
    <m/>
    <m/>
    <m/>
    <m/>
    <m/>
    <m/>
    <m/>
    <m/>
    <m/>
    <m/>
    <m/>
    <m/>
    <m/>
    <m/>
    <m/>
    <m/>
    <m/>
    <m/>
    <m/>
    <m/>
    <m/>
    <x v="1"/>
    <x v="1"/>
    <s v="ZBHT0021"/>
    <s v="k6WH6TWtSm"/>
    <s v="Allocated"/>
    <m/>
    <m/>
    <m/>
    <m/>
    <m/>
    <m/>
    <m/>
    <m/>
    <n v="5599"/>
    <n v="16319"/>
  </r>
  <r>
    <n v="463603128"/>
    <s v="NITA JAYSINGH BONWATE"/>
    <m/>
    <x v="0"/>
    <m/>
    <m/>
    <m/>
    <m/>
    <n v="5812"/>
    <n v="11241"/>
    <n v="5736"/>
    <n v="17053"/>
    <x v="0"/>
    <x v="0"/>
    <x v="0"/>
    <x v="14"/>
    <n v="77060"/>
    <n v="307"/>
    <n v="0"/>
    <n v="3874"/>
    <s v="-"/>
    <n v="0.15596489628091523"/>
    <n v="2.0662182681655615E-2"/>
    <s v="FLOW"/>
    <s v="-"/>
    <s v="NC"/>
    <s v="-"/>
    <m/>
    <m/>
    <m/>
    <m/>
    <s v="-"/>
    <m/>
    <s v="JUNNAR"/>
    <m/>
    <m/>
    <m/>
    <n v="15422"/>
    <n v="77060"/>
    <n v="57"/>
    <s v="-"/>
    <s v="FLOW"/>
    <m/>
    <m/>
    <m/>
    <m/>
    <s v="REGULAR"/>
    <s v="MH14LR9442"/>
    <s v="YAMAHA AEROX 155 MOTOGP EDITION"/>
    <d v="2024-07-29T00:00:00"/>
    <n v="36"/>
    <x v="0"/>
    <x v="0"/>
    <m/>
    <m/>
    <m/>
    <m/>
    <m/>
    <m/>
    <m/>
    <n v="1"/>
    <m/>
    <m/>
    <m/>
    <m/>
    <m/>
    <m/>
    <m/>
    <m/>
    <m/>
    <m/>
    <m/>
    <m/>
    <m/>
    <m/>
    <m/>
    <m/>
    <m/>
    <m/>
    <m/>
    <m/>
    <m/>
    <m/>
    <m/>
    <m/>
    <m/>
    <m/>
    <m/>
    <m/>
    <m/>
    <m/>
    <m/>
    <m/>
    <m/>
    <m/>
    <m/>
    <m/>
    <m/>
    <m/>
    <m/>
    <m/>
    <m/>
    <m/>
    <m/>
    <m/>
    <m/>
    <m/>
    <m/>
    <m/>
    <m/>
    <m/>
    <m/>
    <m/>
    <m/>
    <m/>
    <m/>
    <m/>
    <m/>
    <m/>
    <m/>
    <m/>
    <m/>
    <m/>
    <m/>
    <m/>
    <m/>
    <m/>
    <m/>
    <m/>
    <m/>
    <m/>
    <m/>
    <m/>
    <m/>
    <m/>
    <m/>
    <m/>
    <m/>
    <m/>
    <m/>
    <m/>
    <m/>
    <m/>
    <m/>
    <m/>
    <m/>
    <m/>
    <x v="1"/>
    <x v="1"/>
    <s v="ZBHT0021"/>
    <s v="BP9YOJHbvEc"/>
    <s v="Allocated"/>
    <m/>
    <m/>
    <m/>
    <m/>
    <m/>
    <m/>
    <m/>
    <m/>
    <n v="5736"/>
    <n v="17053"/>
  </r>
  <r>
    <n v="465143032"/>
    <s v="VISHAL DNYANESHWAR TAMBE"/>
    <m/>
    <x v="0"/>
    <m/>
    <m/>
    <m/>
    <m/>
    <n v="4330"/>
    <n v="12821"/>
    <n v="4537"/>
    <n v="17151"/>
    <x v="2"/>
    <x v="0"/>
    <x v="0"/>
    <x v="14"/>
    <n v="76514"/>
    <n v="376"/>
    <n v="0"/>
    <n v="6259"/>
    <s v="-"/>
    <n v="0.44102067518574234"/>
    <n v="2.1695808091937559E-2"/>
    <s v="FLOW"/>
    <s v="-"/>
    <s v="NC"/>
    <s v="-"/>
    <m/>
    <m/>
    <m/>
    <m/>
    <s v="-"/>
    <m/>
    <s v="OTUR"/>
    <m/>
    <m/>
    <m/>
    <n v="19456"/>
    <n v="76514"/>
    <n v="88"/>
    <s v="-"/>
    <s v="FLOW"/>
    <m/>
    <m/>
    <m/>
    <m/>
    <s v="REGULAR"/>
    <s v="MH14MB7155"/>
    <s v="HONDA UNICORN 160 BS6"/>
    <d v="2025-01-06T00:00:00"/>
    <n v="36"/>
    <x v="0"/>
    <x v="0"/>
    <m/>
    <n v="1"/>
    <m/>
    <m/>
    <m/>
    <m/>
    <m/>
    <m/>
    <m/>
    <m/>
    <n v="1"/>
    <m/>
    <m/>
    <m/>
    <m/>
    <m/>
    <m/>
    <m/>
    <m/>
    <m/>
    <m/>
    <m/>
    <m/>
    <m/>
    <m/>
    <m/>
    <m/>
    <m/>
    <m/>
    <m/>
    <m/>
    <m/>
    <m/>
    <m/>
    <m/>
    <m/>
    <m/>
    <m/>
    <m/>
    <m/>
    <m/>
    <m/>
    <m/>
    <m/>
    <m/>
    <m/>
    <m/>
    <m/>
    <m/>
    <m/>
    <m/>
    <m/>
    <m/>
    <m/>
    <m/>
    <m/>
    <m/>
    <m/>
    <m/>
    <m/>
    <m/>
    <m/>
    <m/>
    <m/>
    <m/>
    <m/>
    <m/>
    <m/>
    <m/>
    <m/>
    <m/>
    <m/>
    <m/>
    <m/>
    <m/>
    <m/>
    <m/>
    <m/>
    <m/>
    <m/>
    <m/>
    <m/>
    <m/>
    <m/>
    <m/>
    <m/>
    <m/>
    <m/>
    <m/>
    <m/>
    <m/>
    <m/>
    <m/>
    <m/>
    <x v="2"/>
    <x v="1"/>
    <s v="ZBHT0021"/>
    <s v="A2DBmVWDIrR7"/>
    <s v="Allocated"/>
    <m/>
    <m/>
    <m/>
    <m/>
    <m/>
    <m/>
    <m/>
    <m/>
    <n v="4537"/>
    <n v="17151"/>
  </r>
  <r>
    <n v="466116116"/>
    <s v="SHWETA VINAYAK LANDGE"/>
    <m/>
    <x v="0"/>
    <m/>
    <m/>
    <m/>
    <m/>
    <n v="3988"/>
    <n v="3267"/>
    <n v="3384"/>
    <n v="7255"/>
    <x v="1"/>
    <x v="0"/>
    <x v="0"/>
    <x v="16"/>
    <n v="76138"/>
    <n v="117"/>
    <n v="0"/>
    <n v="4938"/>
    <s v="-"/>
    <n v="0.15212020457128628"/>
    <n v="6.6697992887201915E-3"/>
    <s v="FLOW"/>
    <s v="-"/>
    <s v="PTP"/>
    <s v="-"/>
    <m/>
    <m/>
    <m/>
    <m/>
    <s v="-"/>
    <m/>
    <s v="HINJEWADI"/>
    <m/>
    <m/>
    <m/>
    <n v="8322"/>
    <n v="76138"/>
    <n v="27"/>
    <s v="-"/>
    <s v="FLOW"/>
    <m/>
    <m/>
    <m/>
    <m/>
    <s v="REGULAR"/>
    <s v="MH14MK5294"/>
    <s v="TVS RAIDER DISC CONNECTED"/>
    <d v="2025-05-13T00:00:00"/>
    <n v="36"/>
    <x v="0"/>
    <x v="0"/>
    <m/>
    <m/>
    <m/>
    <m/>
    <m/>
    <m/>
    <m/>
    <m/>
    <m/>
    <m/>
    <m/>
    <m/>
    <m/>
    <m/>
    <m/>
    <m/>
    <m/>
    <m/>
    <m/>
    <m/>
    <m/>
    <m/>
    <m/>
    <m/>
    <m/>
    <m/>
    <m/>
    <m/>
    <m/>
    <m/>
    <m/>
    <m/>
    <m/>
    <m/>
    <m/>
    <m/>
    <m/>
    <m/>
    <m/>
    <m/>
    <m/>
    <m/>
    <m/>
    <m/>
    <m/>
    <m/>
    <m/>
    <m/>
    <m/>
    <m/>
    <m/>
    <m/>
    <m/>
    <m/>
    <m/>
    <m/>
    <m/>
    <m/>
    <m/>
    <m/>
    <m/>
    <m/>
    <m/>
    <m/>
    <m/>
    <m/>
    <m/>
    <m/>
    <m/>
    <m/>
    <m/>
    <m/>
    <m/>
    <m/>
    <m/>
    <m/>
    <m/>
    <m/>
    <m/>
    <m/>
    <m/>
    <m/>
    <m/>
    <m/>
    <m/>
    <m/>
    <m/>
    <m/>
    <m/>
    <m/>
    <m/>
    <m/>
    <m/>
    <m/>
    <x v="0"/>
    <x v="0"/>
    <s v="DUWT0030"/>
    <s v="G6cWOUee25z"/>
    <s v="Allocated"/>
    <m/>
    <m/>
    <m/>
    <m/>
    <m/>
    <m/>
    <m/>
    <m/>
    <n v="3384"/>
    <n v="7255"/>
  </r>
  <r>
    <n v="466372391"/>
    <s v="PALLAVI MACHHINDRA GOPHANE"/>
    <m/>
    <x v="0"/>
    <m/>
    <m/>
    <m/>
    <m/>
    <n v="3723"/>
    <n v="3257"/>
    <n v="3372"/>
    <n v="6980"/>
    <x v="1"/>
    <x v="0"/>
    <x v="0"/>
    <x v="14"/>
    <n v="76110"/>
    <n v="115"/>
    <n v="0"/>
    <n v="4498"/>
    <s v="-"/>
    <n v="0.14153988702249395"/>
    <n v="6.6673464480876011E-3"/>
    <s v="FLOW"/>
    <s v="-"/>
    <s v="PAID"/>
    <s v="-"/>
    <m/>
    <m/>
    <m/>
    <m/>
    <s v="-"/>
    <m/>
    <s v="JUNNAR"/>
    <m/>
    <m/>
    <m/>
    <n v="7870"/>
    <n v="76110"/>
    <n v="27"/>
    <s v="-"/>
    <s v="FLOW"/>
    <m/>
    <m/>
    <m/>
    <m/>
    <s v="REGULAR"/>
    <s v="MH14MM5925"/>
    <s v="TVS JUPITER 110 DRUM SMW OBDIIA"/>
    <d v="2025-06-21T00:00:00"/>
    <n v="36"/>
    <x v="0"/>
    <x v="0"/>
    <m/>
    <m/>
    <m/>
    <m/>
    <m/>
    <m/>
    <m/>
    <n v="1"/>
    <m/>
    <m/>
    <m/>
    <m/>
    <m/>
    <m/>
    <m/>
    <m/>
    <m/>
    <m/>
    <m/>
    <m/>
    <m/>
    <m/>
    <m/>
    <m/>
    <m/>
    <m/>
    <m/>
    <m/>
    <m/>
    <m/>
    <m/>
    <m/>
    <m/>
    <m/>
    <m/>
    <m/>
    <m/>
    <m/>
    <m/>
    <m/>
    <m/>
    <m/>
    <m/>
    <m/>
    <m/>
    <m/>
    <m/>
    <m/>
    <m/>
    <m/>
    <m/>
    <m/>
    <m/>
    <m/>
    <m/>
    <m/>
    <m/>
    <m/>
    <m/>
    <m/>
    <m/>
    <m/>
    <m/>
    <m/>
    <m/>
    <m/>
    <m/>
    <m/>
    <m/>
    <m/>
    <m/>
    <m/>
    <m/>
    <m/>
    <m/>
    <m/>
    <m/>
    <m/>
    <m/>
    <m/>
    <m/>
    <m/>
    <m/>
    <m/>
    <m/>
    <m/>
    <m/>
    <m/>
    <m/>
    <m/>
    <m/>
    <m/>
    <m/>
    <m/>
    <x v="1"/>
    <x v="1"/>
    <s v="ZBHT0021"/>
    <s v="A6ppDss3SDz"/>
    <s v="Allocated"/>
    <m/>
    <m/>
    <m/>
    <m/>
    <m/>
    <m/>
    <m/>
    <m/>
    <n v="3372"/>
    <n v="6980"/>
  </r>
  <r>
    <n v="467505394"/>
    <s v="DATTATRAY JESWANT MORE"/>
    <m/>
    <x v="0"/>
    <m/>
    <m/>
    <m/>
    <m/>
    <n v="11476"/>
    <n v="11026"/>
    <n v="11184"/>
    <n v="22502"/>
    <x v="1"/>
    <x v="0"/>
    <x v="0"/>
    <x v="2"/>
    <n v="76090"/>
    <n v="158"/>
    <n v="0"/>
    <n v="900"/>
    <s v="-"/>
    <n v="9.4133120190909733E-2"/>
    <n v="6.6655944190643227E-3"/>
    <s v="FLOW"/>
    <s v="-"/>
    <s v="NC"/>
    <s v="-"/>
    <m/>
    <m/>
    <m/>
    <m/>
    <s v="-"/>
    <m/>
    <s v="AUNDH"/>
    <m/>
    <m/>
    <m/>
    <n v="12084"/>
    <n v="76090"/>
    <n v="27"/>
    <s v="-"/>
    <s v="FLOW"/>
    <m/>
    <m/>
    <m/>
    <m/>
    <s v="REGULAR"/>
    <s v="MH12YZ8545"/>
    <s v="JAWA 42 BOBBER BLACK MIRROR"/>
    <d v="2025-12-29T00:00:00"/>
    <n v="12"/>
    <x v="0"/>
    <x v="0"/>
    <m/>
    <m/>
    <m/>
    <m/>
    <m/>
    <m/>
    <m/>
    <m/>
    <m/>
    <m/>
    <m/>
    <m/>
    <m/>
    <m/>
    <m/>
    <m/>
    <m/>
    <m/>
    <m/>
    <m/>
    <m/>
    <m/>
    <m/>
    <m/>
    <m/>
    <m/>
    <m/>
    <m/>
    <m/>
    <m/>
    <m/>
    <m/>
    <m/>
    <m/>
    <m/>
    <m/>
    <m/>
    <m/>
    <m/>
    <m/>
    <m/>
    <m/>
    <m/>
    <m/>
    <m/>
    <m/>
    <m/>
    <m/>
    <m/>
    <m/>
    <m/>
    <m/>
    <m/>
    <m/>
    <m/>
    <m/>
    <m/>
    <m/>
    <m/>
    <m/>
    <m/>
    <m/>
    <m/>
    <m/>
    <m/>
    <m/>
    <m/>
    <m/>
    <m/>
    <m/>
    <m/>
    <m/>
    <m/>
    <m/>
    <m/>
    <m/>
    <m/>
    <m/>
    <m/>
    <m/>
    <m/>
    <m/>
    <m/>
    <m/>
    <m/>
    <m/>
    <m/>
    <m/>
    <m/>
    <m/>
    <m/>
    <m/>
    <m/>
    <m/>
    <x v="0"/>
    <x v="0"/>
    <s v="DUWT0023"/>
    <s v="GoPGh2Pjv689"/>
    <s v="Allocated"/>
    <m/>
    <m/>
    <m/>
    <m/>
    <m/>
    <m/>
    <m/>
    <m/>
    <n v="11184"/>
    <n v="22502"/>
  </r>
  <r>
    <n v="464930378"/>
    <s v="SARITA SEBASTIAN MARIYAN"/>
    <m/>
    <x v="0"/>
    <m/>
    <m/>
    <m/>
    <m/>
    <n v="4169"/>
    <n v="24966"/>
    <n v="5643"/>
    <n v="29135"/>
    <x v="5"/>
    <x v="0"/>
    <x v="0"/>
    <x v="2"/>
    <n v="75508"/>
    <n v="1522"/>
    <n v="0"/>
    <n v="7200"/>
    <s v="-"/>
    <n v="0.89517486662714874"/>
    <n v="3.4603284601810107E-2"/>
    <s v="FLOW"/>
    <s v="-"/>
    <s v="NC"/>
    <s v="-"/>
    <m/>
    <m/>
    <m/>
    <m/>
    <s v="-"/>
    <m/>
    <s v="KHADAKI"/>
    <m/>
    <m/>
    <m/>
    <n v="33688"/>
    <n v="75508"/>
    <n v="177"/>
    <s v="-"/>
    <s v="FLOW"/>
    <m/>
    <m/>
    <m/>
    <m/>
    <s v="NPA"/>
    <s v="MH12XP7219"/>
    <s v="HONDA ACTIVA 125 SMART"/>
    <d v="2024-12-12T00:00:00"/>
    <n v="36"/>
    <x v="1"/>
    <x v="0"/>
    <m/>
    <m/>
    <m/>
    <m/>
    <m/>
    <m/>
    <m/>
    <m/>
    <m/>
    <m/>
    <n v="1"/>
    <m/>
    <m/>
    <m/>
    <m/>
    <m/>
    <m/>
    <m/>
    <m/>
    <m/>
    <m/>
    <m/>
    <m/>
    <m/>
    <m/>
    <m/>
    <m/>
    <m/>
    <m/>
    <m/>
    <m/>
    <m/>
    <m/>
    <m/>
    <m/>
    <m/>
    <m/>
    <m/>
    <m/>
    <m/>
    <m/>
    <m/>
    <m/>
    <m/>
    <m/>
    <m/>
    <m/>
    <m/>
    <m/>
    <m/>
    <m/>
    <m/>
    <m/>
    <m/>
    <m/>
    <m/>
    <m/>
    <m/>
    <m/>
    <m/>
    <m/>
    <m/>
    <m/>
    <m/>
    <m/>
    <m/>
    <m/>
    <m/>
    <m/>
    <m/>
    <m/>
    <m/>
    <m/>
    <m/>
    <m/>
    <m/>
    <m/>
    <m/>
    <m/>
    <m/>
    <m/>
    <m/>
    <m/>
    <m/>
    <m/>
    <m/>
    <m/>
    <m/>
    <m/>
    <m/>
    <m/>
    <m/>
    <m/>
    <m/>
    <x v="1"/>
    <x v="1"/>
    <s v="DUWT0023"/>
    <s v="BPmkdf2qsOgc"/>
    <s v="Allocated"/>
    <m/>
    <m/>
    <m/>
    <m/>
    <m/>
    <m/>
    <m/>
    <m/>
    <n v="5643"/>
    <n v="29135"/>
  </r>
  <r>
    <n v="463948980"/>
    <s v="SHITAL BABAN KAMANKAR"/>
    <m/>
    <x v="0"/>
    <m/>
    <m/>
    <m/>
    <m/>
    <n v="3381"/>
    <n v="6661.29"/>
    <n v="3471.2900000000009"/>
    <n v="10042.290000000001"/>
    <x v="0"/>
    <x v="0"/>
    <x v="0"/>
    <x v="6"/>
    <n v="75160"/>
    <n v="191"/>
    <n v="0"/>
    <n v="1800"/>
    <s v="-"/>
    <n v="0.25733594910281138"/>
    <n v="2.0152733588803998E-2"/>
    <s v="FLOW"/>
    <s v="-"/>
    <s v="-"/>
    <s v="-"/>
    <m/>
    <m/>
    <m/>
    <m/>
    <s v="-"/>
    <m/>
    <s v="DHANORI"/>
    <m/>
    <m/>
    <m/>
    <n v="8652.2900000000009"/>
    <n v="75160"/>
    <n v="57"/>
    <s v="-"/>
    <s v="FLOW"/>
    <m/>
    <m/>
    <m/>
    <m/>
    <s v="REGULAR"/>
    <m/>
    <s v="HONDA SP 125 BS VI DISC"/>
    <d v="2024-09-05T00:00:00"/>
    <n v="48"/>
    <x v="1"/>
    <x v="0"/>
    <m/>
    <m/>
    <m/>
    <m/>
    <m/>
    <m/>
    <m/>
    <m/>
    <m/>
    <m/>
    <m/>
    <m/>
    <m/>
    <m/>
    <m/>
    <m/>
    <m/>
    <m/>
    <m/>
    <m/>
    <m/>
    <m/>
    <m/>
    <m/>
    <m/>
    <m/>
    <m/>
    <m/>
    <m/>
    <m/>
    <m/>
    <m/>
    <m/>
    <m/>
    <m/>
    <m/>
    <m/>
    <m/>
    <m/>
    <m/>
    <m/>
    <m/>
    <m/>
    <m/>
    <m/>
    <m/>
    <m/>
    <m/>
    <m/>
    <m/>
    <m/>
    <m/>
    <m/>
    <m/>
    <m/>
    <m/>
    <m/>
    <m/>
    <m/>
    <m/>
    <m/>
    <m/>
    <m/>
    <m/>
    <m/>
    <m/>
    <m/>
    <m/>
    <m/>
    <m/>
    <m/>
    <m/>
    <m/>
    <m/>
    <m/>
    <m/>
    <m/>
    <m/>
    <m/>
    <m/>
    <m/>
    <m/>
    <m/>
    <m/>
    <m/>
    <m/>
    <m/>
    <m/>
    <m/>
    <m/>
    <m/>
    <m/>
    <m/>
    <m/>
    <x v="0"/>
    <x v="0"/>
    <s v="ZBHT0012"/>
    <s v="k6RVUHbqoS"/>
    <s v="Allocated"/>
    <m/>
    <m/>
    <m/>
    <m/>
    <m/>
    <m/>
    <m/>
    <m/>
    <n v="3471.2900000000009"/>
    <n v="10042.290000000001"/>
  </r>
  <r>
    <n v="467016806"/>
    <s v="GANDHALE SHASHWATI UDAY"/>
    <m/>
    <x v="0"/>
    <m/>
    <m/>
    <m/>
    <m/>
    <n v="3450"/>
    <n v="3450"/>
    <n v="3484"/>
    <n v="6900"/>
    <x v="0"/>
    <x v="0"/>
    <x v="0"/>
    <x v="10"/>
    <n v="74938"/>
    <n v="34"/>
    <n v="0"/>
    <n v="450"/>
    <s v="-"/>
    <n v="0.21269143875662727"/>
    <n v="2.0093208484270809E-2"/>
    <s v="FLOW"/>
    <s v="-"/>
    <s v="-"/>
    <s v="-"/>
    <m/>
    <m/>
    <m/>
    <m/>
    <s v="-"/>
    <m/>
    <s v="SHIRUR"/>
    <m/>
    <m/>
    <m/>
    <n v="3934"/>
    <n v="74938"/>
    <n v="57"/>
    <s v="-"/>
    <s v="FLOW"/>
    <m/>
    <m/>
    <m/>
    <m/>
    <s v="REGULAR"/>
    <m/>
    <s v="ACCESS 125 BT CONNECT ED DISC"/>
    <d v="2025-10-06T00:00:00"/>
    <n v="36"/>
    <x v="0"/>
    <x v="0"/>
    <m/>
    <m/>
    <m/>
    <m/>
    <m/>
    <m/>
    <m/>
    <m/>
    <m/>
    <m/>
    <n v="1"/>
    <m/>
    <m/>
    <m/>
    <m/>
    <m/>
    <m/>
    <m/>
    <m/>
    <m/>
    <m/>
    <m/>
    <m/>
    <m/>
    <m/>
    <m/>
    <m/>
    <m/>
    <m/>
    <m/>
    <m/>
    <m/>
    <m/>
    <m/>
    <m/>
    <m/>
    <m/>
    <m/>
    <m/>
    <m/>
    <m/>
    <m/>
    <m/>
    <m/>
    <m/>
    <m/>
    <m/>
    <m/>
    <m/>
    <m/>
    <m/>
    <m/>
    <m/>
    <m/>
    <m/>
    <m/>
    <m/>
    <m/>
    <m/>
    <m/>
    <m/>
    <m/>
    <m/>
    <m/>
    <m/>
    <m/>
    <m/>
    <m/>
    <m/>
    <m/>
    <m/>
    <m/>
    <m/>
    <m/>
    <m/>
    <m/>
    <m/>
    <m/>
    <m/>
    <m/>
    <m/>
    <m/>
    <m/>
    <m/>
    <m/>
    <m/>
    <m/>
    <m/>
    <m/>
    <m/>
    <m/>
    <m/>
    <m/>
    <m/>
    <x v="1"/>
    <x v="1"/>
    <s v="ZBHT0024"/>
    <s v="G6L_XL6EIS"/>
    <s v="Allocated"/>
    <m/>
    <m/>
    <m/>
    <m/>
    <m/>
    <m/>
    <m/>
    <m/>
    <n v="3484"/>
    <n v="6900"/>
  </r>
  <r>
    <n v="457317317"/>
    <s v="SUNNY SURESH MARATHE"/>
    <m/>
    <x v="0"/>
    <m/>
    <m/>
    <m/>
    <m/>
    <n v="6685"/>
    <n v="20429"/>
    <n v="972"/>
    <n v="27114"/>
    <x v="3"/>
    <x v="0"/>
    <x v="0"/>
    <x v="8"/>
    <n v="73863"/>
    <n v="598"/>
    <n v="0"/>
    <n v="5857"/>
    <s v="-"/>
    <n v="0.48344940294852889"/>
    <n v="2.8293767674339595E-2"/>
    <s v="FLOW"/>
    <s v="-"/>
    <s v="PTP"/>
    <s v="-"/>
    <m/>
    <m/>
    <m/>
    <m/>
    <s v="-"/>
    <m/>
    <s v="LONAVLA"/>
    <m/>
    <m/>
    <m/>
    <n v="26884"/>
    <n v="73863"/>
    <n v="118"/>
    <s v="-"/>
    <s v="FLOW"/>
    <m/>
    <m/>
    <m/>
    <m/>
    <s v="NPA"/>
    <s v="MH14KR8364"/>
    <s v="CLASSIC 350 DARK GUNMETAL GREY"/>
    <d v="2023-03-21T00:00:00"/>
    <n v="48"/>
    <x v="0"/>
    <x v="0"/>
    <m/>
    <m/>
    <m/>
    <m/>
    <m/>
    <m/>
    <m/>
    <m/>
    <m/>
    <m/>
    <m/>
    <m/>
    <m/>
    <m/>
    <m/>
    <m/>
    <m/>
    <m/>
    <m/>
    <m/>
    <m/>
    <m/>
    <m/>
    <m/>
    <m/>
    <m/>
    <m/>
    <m/>
    <m/>
    <m/>
    <m/>
    <m/>
    <m/>
    <m/>
    <m/>
    <m/>
    <m/>
    <m/>
    <m/>
    <m/>
    <m/>
    <m/>
    <m/>
    <m/>
    <m/>
    <m/>
    <m/>
    <m/>
    <m/>
    <m/>
    <m/>
    <m/>
    <m/>
    <m/>
    <m/>
    <m/>
    <m/>
    <m/>
    <m/>
    <m/>
    <m/>
    <m/>
    <m/>
    <m/>
    <m/>
    <m/>
    <m/>
    <m/>
    <m/>
    <m/>
    <m/>
    <m/>
    <m/>
    <m/>
    <m/>
    <m/>
    <m/>
    <m/>
    <m/>
    <m/>
    <m/>
    <m/>
    <m/>
    <m/>
    <m/>
    <m/>
    <m/>
    <m/>
    <m/>
    <m/>
    <m/>
    <m/>
    <m/>
    <m/>
    <x v="0"/>
    <x v="0"/>
    <s v="ZBHT0013"/>
    <s v="GoLfE2BLRc"/>
    <s v="Allocated"/>
    <m/>
    <m/>
    <m/>
    <m/>
    <m/>
    <m/>
    <m/>
    <m/>
    <n v="972"/>
    <n v="27114"/>
  </r>
  <r>
    <n v="467180522"/>
    <s v="MAYUR DIPAK BHOITE"/>
    <m/>
    <x v="0"/>
    <m/>
    <m/>
    <m/>
    <m/>
    <n v="2480"/>
    <n v="2480"/>
    <n v="2480"/>
    <n v="4960"/>
    <x v="1"/>
    <x v="0"/>
    <x v="0"/>
    <x v="17"/>
    <n v="73819"/>
    <n v="0"/>
    <n v="0"/>
    <n v="450"/>
    <s v="-"/>
    <n v="0.13260723511426795"/>
    <n v="6.4666515234710108E-3"/>
    <s v="FLOW"/>
    <s v="-"/>
    <s v="-"/>
    <s v="-"/>
    <m/>
    <m/>
    <m/>
    <m/>
    <s v="-"/>
    <m/>
    <s v="NARAYAN GAON"/>
    <m/>
    <m/>
    <m/>
    <n v="2930"/>
    <n v="73819"/>
    <n v="27"/>
    <s v="-"/>
    <s v="FLOW"/>
    <m/>
    <m/>
    <m/>
    <m/>
    <s v="REGULAR"/>
    <s v="MH14MX2771"/>
    <s v="HONDA ACTIVA DLX 2B"/>
    <d v="2025-10-28T00:00:00"/>
    <n v="48"/>
    <x v="0"/>
    <x v="0"/>
    <m/>
    <m/>
    <m/>
    <m/>
    <m/>
    <m/>
    <m/>
    <n v="1"/>
    <m/>
    <m/>
    <m/>
    <m/>
    <m/>
    <m/>
    <m/>
    <m/>
    <m/>
    <m/>
    <m/>
    <m/>
    <m/>
    <m/>
    <m/>
    <m/>
    <m/>
    <m/>
    <m/>
    <m/>
    <m/>
    <m/>
    <m/>
    <m/>
    <m/>
    <m/>
    <m/>
    <m/>
    <m/>
    <m/>
    <m/>
    <m/>
    <m/>
    <m/>
    <m/>
    <m/>
    <m/>
    <m/>
    <m/>
    <m/>
    <m/>
    <m/>
    <m/>
    <m/>
    <m/>
    <m/>
    <m/>
    <m/>
    <m/>
    <m/>
    <m/>
    <m/>
    <m/>
    <m/>
    <m/>
    <m/>
    <m/>
    <m/>
    <m/>
    <m/>
    <m/>
    <m/>
    <m/>
    <m/>
    <m/>
    <m/>
    <m/>
    <m/>
    <m/>
    <m/>
    <m/>
    <m/>
    <m/>
    <m/>
    <m/>
    <m/>
    <m/>
    <m/>
    <m/>
    <m/>
    <m/>
    <m/>
    <m/>
    <m/>
    <m/>
    <m/>
    <x v="1"/>
    <x v="1"/>
    <s v="DUWT0015"/>
    <s v="GoGEnK4dQI9"/>
    <s v="Allocated"/>
    <m/>
    <m/>
    <m/>
    <m/>
    <m/>
    <m/>
    <m/>
    <m/>
    <n v="2480"/>
    <n v="4960"/>
  </r>
  <r>
    <n v="466301939"/>
    <s v="ANNA TATYA FULMALI"/>
    <m/>
    <x v="0"/>
    <m/>
    <m/>
    <m/>
    <m/>
    <n v="3382"/>
    <n v="11949"/>
    <n v="2114"/>
    <n v="15331"/>
    <x v="3"/>
    <x v="0"/>
    <x v="0"/>
    <x v="14"/>
    <n v="73439"/>
    <n v="311"/>
    <n v="0"/>
    <n v="3600"/>
    <s v="-"/>
    <n v="0.71446360991934932"/>
    <n v="2.8131351342835051E-2"/>
    <s v="FLOW"/>
    <s v="-"/>
    <s v="NC"/>
    <s v="-"/>
    <m/>
    <m/>
    <m/>
    <m/>
    <s v="-"/>
    <m/>
    <s v="JUNNAR"/>
    <m/>
    <m/>
    <m/>
    <n v="15860"/>
    <n v="73439"/>
    <n v="118"/>
    <s v="-"/>
    <s v="FLOW"/>
    <m/>
    <m/>
    <m/>
    <m/>
    <s v="NPA"/>
    <s v="MH14MM0907"/>
    <s v="TVS RAIDER SMARTXONNECT"/>
    <d v="2025-06-10T00:00:00"/>
    <n v="36"/>
    <x v="0"/>
    <x v="0"/>
    <m/>
    <m/>
    <m/>
    <m/>
    <m/>
    <m/>
    <m/>
    <m/>
    <m/>
    <m/>
    <n v="1"/>
    <m/>
    <m/>
    <m/>
    <m/>
    <m/>
    <m/>
    <m/>
    <m/>
    <m/>
    <m/>
    <m/>
    <m/>
    <m/>
    <m/>
    <m/>
    <m/>
    <m/>
    <m/>
    <m/>
    <m/>
    <m/>
    <m/>
    <m/>
    <m/>
    <m/>
    <m/>
    <m/>
    <m/>
    <m/>
    <m/>
    <m/>
    <m/>
    <m/>
    <m/>
    <m/>
    <m/>
    <m/>
    <m/>
    <m/>
    <m/>
    <m/>
    <m/>
    <m/>
    <m/>
    <m/>
    <m/>
    <m/>
    <m/>
    <m/>
    <m/>
    <m/>
    <m/>
    <m/>
    <m/>
    <m/>
    <m/>
    <m/>
    <m/>
    <m/>
    <m/>
    <m/>
    <m/>
    <m/>
    <m/>
    <m/>
    <m/>
    <m/>
    <m/>
    <m/>
    <m/>
    <m/>
    <m/>
    <m/>
    <m/>
    <m/>
    <m/>
    <m/>
    <m/>
    <m/>
    <m/>
    <m/>
    <m/>
    <m/>
    <x v="1"/>
    <x v="1"/>
    <s v="ZBHT0021"/>
    <s v="G2_cyiSGjc"/>
    <s v="Allocated"/>
    <m/>
    <m/>
    <m/>
    <m/>
    <m/>
    <m/>
    <m/>
    <m/>
    <n v="2114"/>
    <n v="15331"/>
  </r>
  <r>
    <n v="465510482"/>
    <s v="SACHIN RATNAKAR SHINDE"/>
    <m/>
    <x v="0"/>
    <m/>
    <m/>
    <m/>
    <m/>
    <n v="3655"/>
    <n v="21930"/>
    <n v="4651"/>
    <n v="25585"/>
    <x v="5"/>
    <x v="0"/>
    <x v="0"/>
    <x v="14"/>
    <n v="73394"/>
    <n v="996"/>
    <n v="0"/>
    <n v="2700"/>
    <s v="-"/>
    <n v="0.34895187018309587"/>
    <n v="3.3634495286131945E-2"/>
    <s v="FLOW"/>
    <s v="-"/>
    <s v="RTP"/>
    <s v="-"/>
    <m/>
    <m/>
    <m/>
    <m/>
    <s v="-"/>
    <m/>
    <s v="JUNNAR"/>
    <m/>
    <m/>
    <m/>
    <n v="25626"/>
    <n v="73394"/>
    <n v="177"/>
    <s v="-"/>
    <s v="FLOW"/>
    <m/>
    <m/>
    <m/>
    <m/>
    <s v="NPA"/>
    <s v="MH14ME3275"/>
    <s v="SPLENDOR PLUS I3S BS6 FI DRUM SELF"/>
    <d v="2025-02-15T00:00:00"/>
    <n v="36"/>
    <x v="0"/>
    <x v="0"/>
    <m/>
    <m/>
    <m/>
    <m/>
    <m/>
    <m/>
    <m/>
    <m/>
    <m/>
    <m/>
    <m/>
    <m/>
    <m/>
    <m/>
    <m/>
    <m/>
    <m/>
    <m/>
    <m/>
    <m/>
    <m/>
    <m/>
    <m/>
    <m/>
    <m/>
    <m/>
    <m/>
    <m/>
    <m/>
    <m/>
    <m/>
    <m/>
    <m/>
    <m/>
    <m/>
    <m/>
    <m/>
    <m/>
    <m/>
    <m/>
    <m/>
    <m/>
    <m/>
    <m/>
    <m/>
    <m/>
    <m/>
    <m/>
    <m/>
    <m/>
    <m/>
    <m/>
    <m/>
    <m/>
    <m/>
    <m/>
    <m/>
    <m/>
    <m/>
    <m/>
    <m/>
    <m/>
    <m/>
    <m/>
    <m/>
    <m/>
    <m/>
    <m/>
    <m/>
    <m/>
    <m/>
    <m/>
    <m/>
    <m/>
    <m/>
    <m/>
    <m/>
    <m/>
    <m/>
    <m/>
    <m/>
    <m/>
    <m/>
    <m/>
    <m/>
    <m/>
    <m/>
    <m/>
    <m/>
    <m/>
    <m/>
    <m/>
    <m/>
    <m/>
    <x v="0"/>
    <x v="0"/>
    <s v="ZBHT0021"/>
    <s v="k6kEEFH-5qm"/>
    <s v="Allocated"/>
    <m/>
    <m/>
    <m/>
    <m/>
    <m/>
    <m/>
    <m/>
    <m/>
    <n v="4651"/>
    <n v="25585"/>
  </r>
  <r>
    <n v="466063242"/>
    <s v="SANTOSH NANDU ROY"/>
    <m/>
    <x v="0"/>
    <m/>
    <m/>
    <m/>
    <m/>
    <n v="3849"/>
    <n v="3798"/>
    <n v="3908"/>
    <n v="7647"/>
    <x v="1"/>
    <x v="0"/>
    <x v="0"/>
    <x v="15"/>
    <n v="72369"/>
    <n v="110"/>
    <n v="0"/>
    <n v="1350"/>
    <s v="-"/>
    <n v="0.23223089788630699"/>
    <n v="6.339629419283295E-3"/>
    <s v="FLOW"/>
    <s v="-"/>
    <s v="PAID"/>
    <s v="-"/>
    <m/>
    <m/>
    <m/>
    <m/>
    <s v="-"/>
    <m/>
    <s v="NHARE"/>
    <m/>
    <m/>
    <m/>
    <n v="5258"/>
    <n v="72369"/>
    <n v="27"/>
    <s v="-"/>
    <s v="FLOW"/>
    <m/>
    <m/>
    <m/>
    <m/>
    <s v="REGULAR"/>
    <s v="MH12YC5760"/>
    <s v="TVS NTORQ 125 RACE XP"/>
    <d v="2025-05-05T00:00:00"/>
    <n v="36"/>
    <x v="0"/>
    <x v="0"/>
    <m/>
    <m/>
    <m/>
    <m/>
    <m/>
    <m/>
    <m/>
    <m/>
    <m/>
    <m/>
    <m/>
    <m/>
    <m/>
    <n v="1"/>
    <m/>
    <m/>
    <m/>
    <m/>
    <m/>
    <m/>
    <m/>
    <m/>
    <m/>
    <m/>
    <m/>
    <m/>
    <m/>
    <m/>
    <m/>
    <m/>
    <m/>
    <m/>
    <m/>
    <m/>
    <m/>
    <m/>
    <m/>
    <m/>
    <m/>
    <m/>
    <m/>
    <m/>
    <m/>
    <m/>
    <m/>
    <m/>
    <m/>
    <m/>
    <m/>
    <m/>
    <m/>
    <m/>
    <m/>
    <m/>
    <m/>
    <m/>
    <m/>
    <m/>
    <m/>
    <m/>
    <m/>
    <m/>
    <m/>
    <m/>
    <m/>
    <m/>
    <m/>
    <m/>
    <m/>
    <m/>
    <m/>
    <m/>
    <m/>
    <m/>
    <m/>
    <m/>
    <m/>
    <m/>
    <m/>
    <m/>
    <m/>
    <m/>
    <m/>
    <m/>
    <m/>
    <m/>
    <m/>
    <m/>
    <m/>
    <m/>
    <m/>
    <m/>
    <m/>
    <m/>
    <x v="1"/>
    <x v="1"/>
    <s v="DUWT0031"/>
    <s v="B20u07yd4tS"/>
    <s v="Allocated"/>
    <m/>
    <m/>
    <m/>
    <m/>
    <m/>
    <m/>
    <m/>
    <m/>
    <n v="3908"/>
    <n v="7647"/>
  </r>
  <r>
    <n v="461700090"/>
    <s v="AMARJEET KOUR GURUCHARANSINGHGILL"/>
    <m/>
    <x v="0"/>
    <m/>
    <m/>
    <m/>
    <m/>
    <n v="4217"/>
    <n v="4075"/>
    <n v="4160"/>
    <n v="8292"/>
    <x v="1"/>
    <x v="0"/>
    <x v="0"/>
    <x v="6"/>
    <n v="72100"/>
    <n v="85"/>
    <n v="0"/>
    <n v="7194"/>
    <s v="-"/>
    <n v="6.7969872547250343E-2"/>
    <n v="6.3160646289201951E-3"/>
    <s v="FLOW"/>
    <s v="-"/>
    <s v="PAID"/>
    <s v="-"/>
    <m/>
    <m/>
    <m/>
    <m/>
    <s v="-"/>
    <m/>
    <s v="YERWADA"/>
    <m/>
    <m/>
    <m/>
    <n v="11354"/>
    <n v="72100"/>
    <n v="27"/>
    <s v="-"/>
    <s v="FLOW"/>
    <m/>
    <m/>
    <m/>
    <m/>
    <s v="REGULAR"/>
    <s v="MH12WN0638"/>
    <s v="PIAGGIO APRILIA SR160 FACELIFT"/>
    <d v="2024-01-29T00:00:00"/>
    <n v="48"/>
    <x v="0"/>
    <x v="0"/>
    <m/>
    <m/>
    <m/>
    <m/>
    <m/>
    <m/>
    <m/>
    <m/>
    <m/>
    <m/>
    <n v="1"/>
    <m/>
    <m/>
    <m/>
    <m/>
    <m/>
    <m/>
    <m/>
    <m/>
    <m/>
    <m/>
    <m/>
    <m/>
    <m/>
    <m/>
    <m/>
    <m/>
    <m/>
    <m/>
    <m/>
    <m/>
    <m/>
    <m/>
    <m/>
    <m/>
    <m/>
    <m/>
    <m/>
    <m/>
    <m/>
    <m/>
    <m/>
    <m/>
    <m/>
    <m/>
    <m/>
    <m/>
    <m/>
    <m/>
    <m/>
    <m/>
    <m/>
    <m/>
    <m/>
    <m/>
    <m/>
    <m/>
    <m/>
    <m/>
    <m/>
    <m/>
    <m/>
    <m/>
    <m/>
    <m/>
    <m/>
    <m/>
    <m/>
    <m/>
    <m/>
    <m/>
    <m/>
    <m/>
    <m/>
    <m/>
    <m/>
    <m/>
    <m/>
    <m/>
    <m/>
    <m/>
    <m/>
    <m/>
    <m/>
    <m/>
    <m/>
    <m/>
    <m/>
    <m/>
    <m/>
    <m/>
    <m/>
    <m/>
    <m/>
    <x v="1"/>
    <x v="1"/>
    <s v="ZBHT0012"/>
    <s v="Boppk2L_NIz"/>
    <s v="Allocated"/>
    <m/>
    <m/>
    <m/>
    <m/>
    <m/>
    <m/>
    <m/>
    <m/>
    <n v="4160"/>
    <n v="8292"/>
  </r>
  <r>
    <n v="465368631"/>
    <s v="SUDHIR PRADIP TELGOTE"/>
    <m/>
    <x v="0"/>
    <m/>
    <m/>
    <m/>
    <m/>
    <n v="4299"/>
    <n v="4196"/>
    <n v="4332"/>
    <n v="8495"/>
    <x v="1"/>
    <x v="0"/>
    <x v="0"/>
    <x v="8"/>
    <n v="72032"/>
    <n v="136"/>
    <n v="0"/>
    <n v="2700"/>
    <s v="-"/>
    <n v="0.12114217739508698"/>
    <n v="6.310107730241047E-3"/>
    <s v="FLOW"/>
    <s v="-"/>
    <s v="PTP"/>
    <s v="-"/>
    <m/>
    <m/>
    <m/>
    <m/>
    <s v="-"/>
    <m/>
    <s v="MAVAL"/>
    <m/>
    <m/>
    <m/>
    <n v="7032"/>
    <n v="72032"/>
    <n v="27"/>
    <s v="-"/>
    <s v="FLOW"/>
    <m/>
    <m/>
    <m/>
    <m/>
    <s v="REGULAR"/>
    <s v="MH14MD7473"/>
    <s v="HONDA SHINE DISC BSVI"/>
    <d v="2025-01-30T00:00:00"/>
    <n v="36"/>
    <x v="0"/>
    <x v="0"/>
    <m/>
    <m/>
    <m/>
    <m/>
    <m/>
    <m/>
    <m/>
    <m/>
    <m/>
    <m/>
    <m/>
    <m/>
    <m/>
    <m/>
    <m/>
    <m/>
    <m/>
    <m/>
    <m/>
    <m/>
    <m/>
    <m/>
    <m/>
    <m/>
    <m/>
    <m/>
    <m/>
    <m/>
    <m/>
    <m/>
    <m/>
    <m/>
    <m/>
    <m/>
    <m/>
    <m/>
    <m/>
    <m/>
    <m/>
    <m/>
    <m/>
    <m/>
    <m/>
    <m/>
    <m/>
    <m/>
    <m/>
    <m/>
    <m/>
    <m/>
    <m/>
    <m/>
    <m/>
    <m/>
    <m/>
    <m/>
    <m/>
    <m/>
    <m/>
    <m/>
    <m/>
    <m/>
    <m/>
    <m/>
    <m/>
    <m/>
    <m/>
    <m/>
    <m/>
    <m/>
    <m/>
    <m/>
    <m/>
    <m/>
    <m/>
    <m/>
    <m/>
    <m/>
    <m/>
    <m/>
    <m/>
    <m/>
    <m/>
    <m/>
    <m/>
    <m/>
    <m/>
    <m/>
    <m/>
    <m/>
    <m/>
    <m/>
    <m/>
    <m/>
    <x v="0"/>
    <x v="0"/>
    <s v="ZBHT0013"/>
    <s v="A6NBw5fNIrRc"/>
    <s v="Allocated"/>
    <m/>
    <m/>
    <m/>
    <m/>
    <m/>
    <m/>
    <m/>
    <m/>
    <n v="4332"/>
    <n v="8495"/>
  </r>
  <r>
    <n v="467279658"/>
    <s v="SAIFULLAH"/>
    <m/>
    <x v="0"/>
    <m/>
    <m/>
    <m/>
    <m/>
    <n v="4084"/>
    <n v="24504"/>
    <n v="5377"/>
    <n v="28588"/>
    <x v="5"/>
    <x v="0"/>
    <x v="0"/>
    <x v="16"/>
    <n v="71794"/>
    <n v="1293"/>
    <n v="0"/>
    <n v="3146.84"/>
    <s v="-"/>
    <n v="0.32632157533588135"/>
    <n v="3.2901258339544881E-2"/>
    <s v="FLOW"/>
    <s v="-"/>
    <s v="NC"/>
    <s v="-"/>
    <m/>
    <m/>
    <m/>
    <m/>
    <s v="-"/>
    <m/>
    <s v="JAMBE"/>
    <m/>
    <m/>
    <m/>
    <n v="28943.84"/>
    <n v="71794"/>
    <n v="177"/>
    <s v="-"/>
    <s v="FLOW"/>
    <m/>
    <m/>
    <m/>
    <m/>
    <s v="NPA"/>
    <s v="MH14MX5322"/>
    <s v="SPLENDOR PLUS I3S BS6 FI DRUM SELF"/>
    <d v="2025-11-13T00:00:00"/>
    <n v="24"/>
    <x v="0"/>
    <x v="0"/>
    <m/>
    <m/>
    <m/>
    <m/>
    <m/>
    <m/>
    <m/>
    <m/>
    <m/>
    <m/>
    <n v="1"/>
    <m/>
    <m/>
    <m/>
    <m/>
    <m/>
    <m/>
    <m/>
    <m/>
    <m/>
    <m/>
    <m/>
    <m/>
    <m/>
    <m/>
    <m/>
    <m/>
    <m/>
    <m/>
    <m/>
    <m/>
    <m/>
    <m/>
    <m/>
    <m/>
    <m/>
    <m/>
    <m/>
    <m/>
    <m/>
    <m/>
    <m/>
    <m/>
    <m/>
    <m/>
    <m/>
    <m/>
    <m/>
    <m/>
    <m/>
    <m/>
    <m/>
    <m/>
    <m/>
    <m/>
    <m/>
    <m/>
    <m/>
    <m/>
    <m/>
    <m/>
    <m/>
    <m/>
    <m/>
    <m/>
    <m/>
    <m/>
    <m/>
    <m/>
    <m/>
    <m/>
    <m/>
    <m/>
    <m/>
    <m/>
    <m/>
    <m/>
    <m/>
    <m/>
    <m/>
    <m/>
    <m/>
    <m/>
    <m/>
    <m/>
    <m/>
    <m/>
    <m/>
    <m/>
    <m/>
    <m/>
    <m/>
    <m/>
    <m/>
    <x v="1"/>
    <x v="1"/>
    <s v="DUWT0030"/>
    <s v="k25NZ4LbE7"/>
    <s v="Allocated"/>
    <m/>
    <m/>
    <m/>
    <m/>
    <m/>
    <m/>
    <m/>
    <m/>
    <n v="5377"/>
    <n v="28588"/>
  </r>
  <r>
    <n v="464515656"/>
    <s v="SALMAN USUF KHAN"/>
    <m/>
    <x v="0"/>
    <m/>
    <m/>
    <m/>
    <m/>
    <n v="4381"/>
    <n v="13143"/>
    <n v="4592"/>
    <n v="17524"/>
    <x v="2"/>
    <x v="0"/>
    <x v="0"/>
    <x v="6"/>
    <n v="71259"/>
    <n v="211"/>
    <n v="0"/>
    <n v="1350"/>
    <s v="-"/>
    <n v="0.18593950895311562"/>
    <n v="2.0205734752115671E-2"/>
    <s v="FLOW"/>
    <s v="-"/>
    <s v="BPTP"/>
    <s v="-"/>
    <m/>
    <m/>
    <m/>
    <m/>
    <s v="-"/>
    <m/>
    <s v="YERWADA"/>
    <m/>
    <m/>
    <m/>
    <n v="14704"/>
    <n v="71259"/>
    <n v="88"/>
    <s v="-"/>
    <s v="FLOW"/>
    <m/>
    <m/>
    <m/>
    <m/>
    <s v="NPA"/>
    <s v="MH12XK8967"/>
    <s v="SUZUKI BURGMAN STREET EX"/>
    <d v="2024-10-31T00:00:00"/>
    <n v="36"/>
    <x v="1"/>
    <x v="0"/>
    <m/>
    <m/>
    <m/>
    <m/>
    <m/>
    <m/>
    <m/>
    <m/>
    <m/>
    <m/>
    <m/>
    <m/>
    <m/>
    <n v="1"/>
    <m/>
    <m/>
    <m/>
    <m/>
    <m/>
    <m/>
    <m/>
    <m/>
    <m/>
    <m/>
    <m/>
    <m/>
    <m/>
    <m/>
    <m/>
    <m/>
    <m/>
    <m/>
    <m/>
    <m/>
    <m/>
    <m/>
    <m/>
    <m/>
    <m/>
    <m/>
    <m/>
    <m/>
    <m/>
    <m/>
    <m/>
    <m/>
    <m/>
    <m/>
    <m/>
    <m/>
    <m/>
    <m/>
    <m/>
    <m/>
    <m/>
    <m/>
    <m/>
    <m/>
    <m/>
    <m/>
    <m/>
    <m/>
    <m/>
    <m/>
    <m/>
    <m/>
    <m/>
    <m/>
    <m/>
    <m/>
    <m/>
    <m/>
    <m/>
    <m/>
    <m/>
    <m/>
    <m/>
    <m/>
    <m/>
    <m/>
    <m/>
    <m/>
    <m/>
    <m/>
    <m/>
    <m/>
    <m/>
    <m/>
    <m/>
    <m/>
    <m/>
    <m/>
    <m/>
    <m/>
    <x v="1"/>
    <x v="1"/>
    <s v="ZBHT0012"/>
    <s v="B6lRbc5c69"/>
    <s v="Allocated"/>
    <m/>
    <m/>
    <m/>
    <m/>
    <m/>
    <m/>
    <m/>
    <m/>
    <n v="4592"/>
    <n v="17524"/>
  </r>
  <r>
    <n v="467312870"/>
    <s v="LAXMAN MANIRAM JOSHI"/>
    <m/>
    <x v="0"/>
    <m/>
    <m/>
    <m/>
    <m/>
    <n v="9394"/>
    <n v="37528"/>
    <n v="10570"/>
    <n v="46922"/>
    <x v="3"/>
    <x v="0"/>
    <x v="0"/>
    <x v="16"/>
    <n v="70047"/>
    <n v="1224"/>
    <n v="0"/>
    <n v="2700"/>
    <s v="-"/>
    <n v="0.64305779964747356"/>
    <n v="2.6832020690798715E-2"/>
    <s v="FLOW"/>
    <s v="-"/>
    <s v="NC"/>
    <s v="-"/>
    <m/>
    <m/>
    <m/>
    <m/>
    <s v="-"/>
    <m/>
    <s v="MARUNJI"/>
    <m/>
    <m/>
    <m/>
    <n v="41452"/>
    <n v="70047"/>
    <n v="113"/>
    <s v="-"/>
    <s v="FLOW"/>
    <m/>
    <m/>
    <m/>
    <m/>
    <s v="NPA"/>
    <s v="MH14MY0638"/>
    <s v="HONDA ACTIVA 125 DISC 2B"/>
    <d v="2025-11-20T00:00:00"/>
    <n v="12"/>
    <x v="1"/>
    <x v="0"/>
    <m/>
    <m/>
    <m/>
    <m/>
    <m/>
    <m/>
    <m/>
    <m/>
    <m/>
    <m/>
    <n v="1"/>
    <m/>
    <m/>
    <m/>
    <m/>
    <m/>
    <m/>
    <m/>
    <m/>
    <m/>
    <m/>
    <m/>
    <m/>
    <m/>
    <m/>
    <m/>
    <m/>
    <m/>
    <m/>
    <m/>
    <m/>
    <m/>
    <m/>
    <m/>
    <m/>
    <m/>
    <m/>
    <m/>
    <m/>
    <m/>
    <m/>
    <m/>
    <m/>
    <m/>
    <m/>
    <m/>
    <m/>
    <m/>
    <m/>
    <m/>
    <m/>
    <m/>
    <m/>
    <m/>
    <m/>
    <m/>
    <m/>
    <m/>
    <m/>
    <m/>
    <m/>
    <m/>
    <m/>
    <m/>
    <m/>
    <m/>
    <m/>
    <m/>
    <m/>
    <m/>
    <m/>
    <m/>
    <m/>
    <m/>
    <m/>
    <m/>
    <m/>
    <m/>
    <m/>
    <m/>
    <m/>
    <m/>
    <m/>
    <m/>
    <m/>
    <m/>
    <m/>
    <m/>
    <m/>
    <m/>
    <m/>
    <m/>
    <m/>
    <m/>
    <x v="1"/>
    <x v="1"/>
    <s v="DUWT0030"/>
    <s v="koiWeMh-Wq7"/>
    <s v="Allocated"/>
    <m/>
    <m/>
    <m/>
    <m/>
    <m/>
    <m/>
    <m/>
    <m/>
    <n v="10570"/>
    <n v="46922"/>
  </r>
  <r>
    <n v="457265224"/>
    <s v="JAHANA SHARUKH SHAIKH"/>
    <m/>
    <x v="0"/>
    <m/>
    <m/>
    <m/>
    <m/>
    <n v="6522"/>
    <n v="22547"/>
    <n v="4307"/>
    <n v="29069"/>
    <x v="3"/>
    <x v="0"/>
    <x v="0"/>
    <x v="11"/>
    <n v="69944.289999999994"/>
    <n v="1326"/>
    <n v="0"/>
    <n v="6998"/>
    <s v="-"/>
    <n v="0.24405162397601168"/>
    <n v="2.6792676866721279E-2"/>
    <s v="FLOW"/>
    <s v="-"/>
    <s v="PTP"/>
    <s v="-"/>
    <m/>
    <m/>
    <m/>
    <m/>
    <s v="-"/>
    <m/>
    <s v="NIGADI"/>
    <m/>
    <m/>
    <m/>
    <n v="30871"/>
    <n v="69944.289999999994"/>
    <n v="118"/>
    <s v="-"/>
    <s v="FLOW"/>
    <m/>
    <m/>
    <m/>
    <m/>
    <s v="NPA"/>
    <s v="MH14KR7081"/>
    <s v="CLASSIC 350 DARK GUNMETAL GREY"/>
    <d v="2023-03-17T00:00:00"/>
    <n v="48"/>
    <x v="0"/>
    <x v="0"/>
    <m/>
    <m/>
    <m/>
    <m/>
    <m/>
    <m/>
    <m/>
    <m/>
    <m/>
    <m/>
    <m/>
    <m/>
    <m/>
    <m/>
    <m/>
    <m/>
    <m/>
    <m/>
    <m/>
    <m/>
    <m/>
    <m/>
    <m/>
    <m/>
    <m/>
    <m/>
    <m/>
    <m/>
    <m/>
    <m/>
    <m/>
    <m/>
    <m/>
    <m/>
    <m/>
    <m/>
    <m/>
    <m/>
    <m/>
    <m/>
    <m/>
    <m/>
    <m/>
    <m/>
    <m/>
    <m/>
    <m/>
    <m/>
    <m/>
    <m/>
    <m/>
    <m/>
    <m/>
    <m/>
    <m/>
    <m/>
    <m/>
    <m/>
    <m/>
    <m/>
    <m/>
    <m/>
    <m/>
    <m/>
    <m/>
    <m/>
    <m/>
    <m/>
    <m/>
    <m/>
    <m/>
    <m/>
    <m/>
    <m/>
    <m/>
    <m/>
    <m/>
    <m/>
    <m/>
    <m/>
    <m/>
    <m/>
    <m/>
    <m/>
    <m/>
    <m/>
    <m/>
    <m/>
    <m/>
    <m/>
    <m/>
    <m/>
    <m/>
    <m/>
    <x v="0"/>
    <x v="0"/>
    <s v="ZBHT0011"/>
    <s v="GP_BsBoPeNMm"/>
    <s v="Allocated"/>
    <m/>
    <m/>
    <m/>
    <m/>
    <m/>
    <m/>
    <m/>
    <m/>
    <n v="4307"/>
    <n v="29069"/>
  </r>
  <r>
    <n v="465922492"/>
    <s v="ROHINI AMIT GAIKWAD"/>
    <m/>
    <x v="0"/>
    <m/>
    <m/>
    <m/>
    <m/>
    <n v="3838"/>
    <n v="7671"/>
    <n v="4152"/>
    <n v="11509"/>
    <x v="0"/>
    <x v="0"/>
    <x v="0"/>
    <x v="7"/>
    <n v="69882"/>
    <n v="319"/>
    <n v="0"/>
    <n v="6298"/>
    <s v="-"/>
    <n v="0.33656661786237191"/>
    <n v="1.8737537635082503E-2"/>
    <s v="FLOW"/>
    <s v="-"/>
    <s v="PTP"/>
    <s v="-"/>
    <m/>
    <m/>
    <m/>
    <m/>
    <s v="-"/>
    <m/>
    <s v="DAPODI"/>
    <m/>
    <m/>
    <m/>
    <n v="14288"/>
    <n v="69882"/>
    <n v="57"/>
    <s v="-"/>
    <s v="FLOW"/>
    <m/>
    <m/>
    <m/>
    <m/>
    <s v="REGULAR"/>
    <s v="MH14MJ1078"/>
    <s v="HONDA ACTIVA DLX 2B"/>
    <d v="2025-04-15T00:00:00"/>
    <n v="36"/>
    <x v="0"/>
    <x v="0"/>
    <m/>
    <m/>
    <m/>
    <m/>
    <m/>
    <m/>
    <m/>
    <n v="1"/>
    <m/>
    <m/>
    <m/>
    <m/>
    <m/>
    <m/>
    <m/>
    <m/>
    <m/>
    <m/>
    <m/>
    <m/>
    <m/>
    <m/>
    <m/>
    <m/>
    <m/>
    <m/>
    <m/>
    <m/>
    <m/>
    <m/>
    <m/>
    <m/>
    <m/>
    <m/>
    <m/>
    <m/>
    <m/>
    <m/>
    <m/>
    <m/>
    <m/>
    <m/>
    <m/>
    <m/>
    <m/>
    <m/>
    <m/>
    <m/>
    <m/>
    <m/>
    <m/>
    <m/>
    <m/>
    <m/>
    <m/>
    <m/>
    <m/>
    <m/>
    <m/>
    <m/>
    <m/>
    <m/>
    <m/>
    <m/>
    <m/>
    <m/>
    <m/>
    <m/>
    <m/>
    <m/>
    <m/>
    <m/>
    <m/>
    <m/>
    <m/>
    <m/>
    <m/>
    <m/>
    <m/>
    <m/>
    <m/>
    <m/>
    <m/>
    <m/>
    <m/>
    <m/>
    <m/>
    <m/>
    <m/>
    <m/>
    <m/>
    <m/>
    <m/>
    <m/>
    <x v="1"/>
    <x v="1"/>
    <s v="ZBHT0009"/>
    <s v="BPQQP_Xe6Z7"/>
    <s v="Allocated"/>
    <m/>
    <m/>
    <m/>
    <m/>
    <m/>
    <m/>
    <m/>
    <m/>
    <n v="4152"/>
    <n v="11509"/>
  </r>
  <r>
    <n v="464416298"/>
    <s v="SHILA PRATHAMESH KAKADE"/>
    <s v="ONLINE"/>
    <x v="3"/>
    <n v="3000"/>
    <m/>
    <m/>
    <m/>
    <n v="3005"/>
    <n v="2065"/>
    <n v="2119"/>
    <n v="2070"/>
    <x v="1"/>
    <x v="1"/>
    <x v="1"/>
    <x v="17"/>
    <n v="68650"/>
    <n v="54"/>
    <n v="0"/>
    <n v="2700"/>
    <s v="-"/>
    <n v="0.12332172869578964"/>
    <n v="6.0138396224045966E-3"/>
    <s v="STABLE"/>
    <s v="PAID"/>
    <s v="MPTP"/>
    <s v="-"/>
    <m/>
    <m/>
    <m/>
    <m/>
    <s v="-"/>
    <m/>
    <s v="PIMPAL WANDI"/>
    <m/>
    <m/>
    <m/>
    <n v="4819"/>
    <n v="68650"/>
    <n v="27"/>
    <s v="-"/>
    <s v="FLOW"/>
    <m/>
    <m/>
    <m/>
    <m/>
    <s v="REGULAR"/>
    <s v="MH14LW8546"/>
    <s v="HONDA ACTIVA 125 DRUM ALLOY BSVI"/>
    <d v="2024-10-23T00:00:00"/>
    <n v="48"/>
    <x v="0"/>
    <x v="0"/>
    <m/>
    <m/>
    <m/>
    <m/>
    <m/>
    <m/>
    <m/>
    <m/>
    <m/>
    <m/>
    <n v="2"/>
    <m/>
    <m/>
    <m/>
    <m/>
    <m/>
    <m/>
    <m/>
    <m/>
    <m/>
    <m/>
    <m/>
    <m/>
    <m/>
    <m/>
    <m/>
    <m/>
    <m/>
    <m/>
    <m/>
    <m/>
    <m/>
    <m/>
    <m/>
    <m/>
    <m/>
    <m/>
    <m/>
    <m/>
    <m/>
    <m/>
    <m/>
    <m/>
    <m/>
    <m/>
    <m/>
    <m/>
    <m/>
    <m/>
    <m/>
    <m/>
    <m/>
    <m/>
    <m/>
    <m/>
    <m/>
    <m/>
    <m/>
    <m/>
    <m/>
    <m/>
    <m/>
    <m/>
    <m/>
    <m/>
    <m/>
    <m/>
    <m/>
    <m/>
    <m/>
    <m/>
    <m/>
    <m/>
    <m/>
    <m/>
    <m/>
    <m/>
    <m/>
    <m/>
    <m/>
    <m/>
    <m/>
    <m/>
    <m/>
    <m/>
    <m/>
    <m/>
    <m/>
    <m/>
    <m/>
    <m/>
    <m/>
    <m/>
    <m/>
    <x v="2"/>
    <x v="1"/>
    <s v="DUWT0015"/>
    <s v="k6O_cc57cc"/>
    <s v="Allocated"/>
    <m/>
    <m/>
    <m/>
    <m/>
    <m/>
    <m/>
    <m/>
    <m/>
    <n v="2119"/>
    <n v="5070"/>
  </r>
  <r>
    <n v="457349311"/>
    <s v="RAHUL BANDA CHAVAN"/>
    <m/>
    <x v="0"/>
    <m/>
    <m/>
    <m/>
    <m/>
    <n v="6290"/>
    <n v="16956"/>
    <n v="5248"/>
    <n v="23246"/>
    <x v="2"/>
    <x v="0"/>
    <x v="0"/>
    <x v="4"/>
    <n v="68640"/>
    <n v="872"/>
    <n v="0"/>
    <n v="7177"/>
    <s v="-"/>
    <n v="0.37242046335421164"/>
    <n v="1.9463108286465143E-2"/>
    <s v="FLOW"/>
    <s v="-"/>
    <s v="-"/>
    <s v="-"/>
    <m/>
    <m/>
    <m/>
    <m/>
    <s v="-"/>
    <m/>
    <s v="BHOR"/>
    <m/>
    <m/>
    <m/>
    <n v="25005"/>
    <n v="68640"/>
    <n v="88"/>
    <s v="-"/>
    <s v="FLOW"/>
    <m/>
    <m/>
    <m/>
    <m/>
    <s v="NPA"/>
    <s v="MH12VH8942"/>
    <s v="CLASSIC 350 DARK STEALTH BLACK"/>
    <d v="2023-03-23T00:00:00"/>
    <n v="48"/>
    <x v="0"/>
    <x v="0"/>
    <m/>
    <m/>
    <m/>
    <m/>
    <m/>
    <m/>
    <m/>
    <m/>
    <m/>
    <m/>
    <m/>
    <m/>
    <m/>
    <m/>
    <m/>
    <m/>
    <m/>
    <m/>
    <m/>
    <m/>
    <m/>
    <m/>
    <m/>
    <m/>
    <m/>
    <m/>
    <m/>
    <m/>
    <m/>
    <m/>
    <m/>
    <m/>
    <m/>
    <m/>
    <m/>
    <m/>
    <m/>
    <m/>
    <m/>
    <m/>
    <m/>
    <m/>
    <m/>
    <m/>
    <m/>
    <m/>
    <m/>
    <m/>
    <m/>
    <m/>
    <m/>
    <m/>
    <m/>
    <m/>
    <m/>
    <m/>
    <m/>
    <m/>
    <m/>
    <m/>
    <m/>
    <m/>
    <m/>
    <m/>
    <m/>
    <m/>
    <m/>
    <m/>
    <m/>
    <m/>
    <m/>
    <m/>
    <m/>
    <m/>
    <m/>
    <m/>
    <m/>
    <m/>
    <m/>
    <m/>
    <m/>
    <m/>
    <m/>
    <m/>
    <m/>
    <m/>
    <m/>
    <m/>
    <m/>
    <m/>
    <m/>
    <m/>
    <m/>
    <m/>
    <x v="0"/>
    <x v="0"/>
    <s v="DUWT0011"/>
    <s v="A6ry5V_SpOIm"/>
    <s v="Allocated"/>
    <m/>
    <m/>
    <m/>
    <m/>
    <m/>
    <m/>
    <m/>
    <m/>
    <n v="5248"/>
    <n v="23246"/>
  </r>
  <r>
    <n v="466683939"/>
    <s v="AVINASH KALURAM WAGH"/>
    <m/>
    <x v="0"/>
    <m/>
    <m/>
    <m/>
    <m/>
    <n v="3424"/>
    <n v="3404"/>
    <n v="3474"/>
    <n v="6828"/>
    <x v="1"/>
    <x v="0"/>
    <x v="0"/>
    <x v="10"/>
    <n v="68550"/>
    <n v="70"/>
    <n v="0"/>
    <n v="3559"/>
    <s v="-"/>
    <n v="5.320170045207475E-2"/>
    <n v="6.005079477288202E-3"/>
    <s v="FLOW"/>
    <s v="-"/>
    <s v="PAID"/>
    <s v="-"/>
    <m/>
    <m/>
    <m/>
    <m/>
    <s v="-"/>
    <m/>
    <s v="SHIRUR"/>
    <m/>
    <m/>
    <m/>
    <n v="7033"/>
    <n v="68550"/>
    <n v="27"/>
    <s v="-"/>
    <s v="FLOW"/>
    <m/>
    <m/>
    <m/>
    <m/>
    <s v="REGULAR"/>
    <s v="MH12YP0703"/>
    <s v="HONDA SHINE DISC BSVI"/>
    <d v="2025-08-12T00:00:00"/>
    <n v="36"/>
    <x v="0"/>
    <x v="0"/>
    <m/>
    <m/>
    <m/>
    <m/>
    <m/>
    <m/>
    <m/>
    <m/>
    <m/>
    <m/>
    <m/>
    <m/>
    <m/>
    <m/>
    <m/>
    <m/>
    <m/>
    <m/>
    <m/>
    <m/>
    <m/>
    <m/>
    <m/>
    <m/>
    <m/>
    <m/>
    <m/>
    <m/>
    <m/>
    <m/>
    <m/>
    <m/>
    <m/>
    <m/>
    <m/>
    <m/>
    <m/>
    <m/>
    <m/>
    <m/>
    <m/>
    <m/>
    <m/>
    <m/>
    <m/>
    <m/>
    <m/>
    <m/>
    <m/>
    <m/>
    <m/>
    <m/>
    <m/>
    <m/>
    <m/>
    <m/>
    <m/>
    <m/>
    <m/>
    <m/>
    <m/>
    <m/>
    <m/>
    <m/>
    <m/>
    <m/>
    <m/>
    <m/>
    <m/>
    <m/>
    <m/>
    <m/>
    <m/>
    <m/>
    <m/>
    <m/>
    <m/>
    <m/>
    <m/>
    <m/>
    <m/>
    <m/>
    <m/>
    <m/>
    <m/>
    <m/>
    <m/>
    <m/>
    <m/>
    <m/>
    <m/>
    <m/>
    <m/>
    <m/>
    <x v="0"/>
    <x v="0"/>
    <s v="ZBHT0024"/>
    <s v="k6kmGBr8otS"/>
    <s v="Allocated"/>
    <m/>
    <m/>
    <m/>
    <m/>
    <m/>
    <m/>
    <m/>
    <m/>
    <n v="3474"/>
    <n v="6828"/>
  </r>
  <r>
    <n v="462987786"/>
    <s v="JAYSHREE SACHIN GILBILE"/>
    <m/>
    <x v="0"/>
    <m/>
    <m/>
    <m/>
    <m/>
    <n v="4480"/>
    <n v="26880"/>
    <n v="5598"/>
    <n v="31360"/>
    <x v="5"/>
    <x v="0"/>
    <x v="0"/>
    <x v="13"/>
    <n v="66071"/>
    <n v="1118"/>
    <n v="0"/>
    <n v="2700"/>
    <s v="-"/>
    <n v="0.61512550902797303"/>
    <n v="3.0278561436221266E-2"/>
    <s v="FLOW"/>
    <s v="-"/>
    <s v="NC"/>
    <s v="-"/>
    <m/>
    <m/>
    <m/>
    <m/>
    <s v="-"/>
    <m/>
    <s v="RAHATANI"/>
    <m/>
    <m/>
    <m/>
    <n v="30698"/>
    <n v="66071"/>
    <n v="177"/>
    <s v="-"/>
    <s v="FLOW"/>
    <m/>
    <m/>
    <m/>
    <m/>
    <s v="NPA"/>
    <s v="MH14LQ3961"/>
    <s v="AMPERE PRIMUS"/>
    <d v="2024-05-24T00:00:00"/>
    <n v="36"/>
    <x v="1"/>
    <x v="0"/>
    <m/>
    <m/>
    <m/>
    <m/>
    <m/>
    <m/>
    <m/>
    <m/>
    <m/>
    <m/>
    <m/>
    <m/>
    <m/>
    <n v="1"/>
    <m/>
    <m/>
    <m/>
    <m/>
    <m/>
    <m/>
    <m/>
    <m/>
    <m/>
    <m/>
    <m/>
    <m/>
    <m/>
    <m/>
    <m/>
    <m/>
    <m/>
    <m/>
    <m/>
    <m/>
    <m/>
    <m/>
    <m/>
    <m/>
    <m/>
    <m/>
    <m/>
    <m/>
    <m/>
    <m/>
    <m/>
    <m/>
    <m/>
    <m/>
    <m/>
    <m/>
    <m/>
    <m/>
    <m/>
    <m/>
    <m/>
    <m/>
    <m/>
    <m/>
    <m/>
    <m/>
    <m/>
    <m/>
    <m/>
    <m/>
    <m/>
    <m/>
    <m/>
    <m/>
    <m/>
    <m/>
    <m/>
    <m/>
    <m/>
    <m/>
    <m/>
    <m/>
    <m/>
    <m/>
    <m/>
    <m/>
    <m/>
    <m/>
    <m/>
    <m/>
    <m/>
    <m/>
    <m/>
    <m/>
    <m/>
    <m/>
    <m/>
    <m/>
    <m/>
    <m/>
    <x v="1"/>
    <x v="1"/>
    <s v="ZBHT0015"/>
    <s v="GPUdtgIYjz"/>
    <s v="Allocated"/>
    <m/>
    <m/>
    <m/>
    <m/>
    <m/>
    <m/>
    <m/>
    <m/>
    <n v="5598"/>
    <n v="31360"/>
  </r>
  <r>
    <n v="462498267"/>
    <s v="JITENDRA DNYANESHWER TAMBE"/>
    <m/>
    <x v="0"/>
    <m/>
    <m/>
    <m/>
    <m/>
    <n v="4659"/>
    <n v="4051.5"/>
    <n v="4125.5"/>
    <n v="8710.5"/>
    <x v="1"/>
    <x v="0"/>
    <x v="0"/>
    <x v="14"/>
    <n v="65948"/>
    <n v="74"/>
    <n v="0"/>
    <n v="6750"/>
    <s v="-"/>
    <n v="0.12264186663197256"/>
    <n v="5.7771405013596257E-3"/>
    <s v="FLOW"/>
    <s v="-"/>
    <s v="BPTP"/>
    <s v="-"/>
    <m/>
    <m/>
    <m/>
    <m/>
    <s v="-"/>
    <m/>
    <s v="OTUR"/>
    <m/>
    <m/>
    <m/>
    <n v="10875.5"/>
    <n v="65948"/>
    <n v="27"/>
    <s v="-"/>
    <s v="FLOW"/>
    <m/>
    <m/>
    <m/>
    <m/>
    <s v="REGULAR"/>
    <s v="MH14LN2388"/>
    <s v="HONDA UNICORN 160 BSVI"/>
    <d v="2024-04-08T00:00:00"/>
    <n v="42"/>
    <x v="0"/>
    <x v="0"/>
    <m/>
    <m/>
    <m/>
    <m/>
    <m/>
    <m/>
    <m/>
    <m/>
    <m/>
    <m/>
    <n v="1"/>
    <m/>
    <m/>
    <m/>
    <m/>
    <m/>
    <m/>
    <m/>
    <m/>
    <m/>
    <m/>
    <m/>
    <m/>
    <m/>
    <m/>
    <m/>
    <m/>
    <m/>
    <m/>
    <m/>
    <m/>
    <m/>
    <m/>
    <m/>
    <m/>
    <m/>
    <m/>
    <m/>
    <m/>
    <m/>
    <m/>
    <m/>
    <m/>
    <m/>
    <m/>
    <m/>
    <m/>
    <m/>
    <m/>
    <m/>
    <m/>
    <m/>
    <m/>
    <m/>
    <m/>
    <m/>
    <m/>
    <m/>
    <m/>
    <m/>
    <m/>
    <m/>
    <m/>
    <m/>
    <m/>
    <m/>
    <m/>
    <m/>
    <m/>
    <m/>
    <m/>
    <m/>
    <m/>
    <m/>
    <m/>
    <m/>
    <m/>
    <m/>
    <m/>
    <m/>
    <m/>
    <m/>
    <m/>
    <m/>
    <m/>
    <m/>
    <m/>
    <m/>
    <m/>
    <m/>
    <m/>
    <m/>
    <m/>
    <m/>
    <x v="1"/>
    <x v="1"/>
    <s v="ZBHT0021"/>
    <s v="G6keZBrsEJ7"/>
    <s v="Allocated"/>
    <m/>
    <m/>
    <m/>
    <m/>
    <m/>
    <m/>
    <m/>
    <m/>
    <n v="4125.5"/>
    <n v="8710.5"/>
  </r>
  <r>
    <n v="467095115"/>
    <s v="REKHA GORAKSHA CHAVAN"/>
    <m/>
    <x v="0"/>
    <m/>
    <m/>
    <m/>
    <m/>
    <n v="5978"/>
    <n v="17837"/>
    <n v="6645"/>
    <n v="23815"/>
    <x v="2"/>
    <x v="0"/>
    <x v="0"/>
    <x v="5"/>
    <n v="64705"/>
    <n v="764"/>
    <n v="0"/>
    <n v="2250"/>
    <s v="-"/>
    <n v="0.70155370753868007"/>
    <n v="1.8347325490613738E-2"/>
    <s v="FLOW"/>
    <s v="-"/>
    <s v="NC"/>
    <s v="-"/>
    <m/>
    <m/>
    <m/>
    <m/>
    <s v="-"/>
    <m/>
    <s v="CHAKAN"/>
    <m/>
    <m/>
    <m/>
    <n v="20851"/>
    <n v="64705"/>
    <n v="88"/>
    <s v="-"/>
    <s v="FLOW"/>
    <m/>
    <m/>
    <m/>
    <m/>
    <s v="NPA"/>
    <s v="MH14MX3953"/>
    <s v="HONDA ACTIVA 110 SMART 2 B"/>
    <d v="2025-10-16T00:00:00"/>
    <n v="18"/>
    <x v="0"/>
    <x v="0"/>
    <m/>
    <m/>
    <m/>
    <m/>
    <m/>
    <m/>
    <m/>
    <n v="1"/>
    <m/>
    <m/>
    <m/>
    <m/>
    <m/>
    <m/>
    <m/>
    <m/>
    <m/>
    <m/>
    <m/>
    <m/>
    <m/>
    <m/>
    <m/>
    <m/>
    <m/>
    <m/>
    <m/>
    <m/>
    <m/>
    <m/>
    <m/>
    <m/>
    <m/>
    <m/>
    <m/>
    <m/>
    <m/>
    <m/>
    <m/>
    <m/>
    <m/>
    <m/>
    <m/>
    <m/>
    <m/>
    <m/>
    <m/>
    <m/>
    <m/>
    <m/>
    <m/>
    <m/>
    <m/>
    <m/>
    <m/>
    <m/>
    <m/>
    <m/>
    <m/>
    <m/>
    <m/>
    <m/>
    <m/>
    <m/>
    <m/>
    <m/>
    <m/>
    <m/>
    <m/>
    <m/>
    <m/>
    <m/>
    <m/>
    <m/>
    <m/>
    <m/>
    <m/>
    <m/>
    <m/>
    <m/>
    <m/>
    <m/>
    <m/>
    <m/>
    <m/>
    <m/>
    <m/>
    <m/>
    <m/>
    <m/>
    <m/>
    <m/>
    <m/>
    <m/>
    <x v="1"/>
    <x v="1"/>
    <s v="DUWT0017"/>
    <s v="AoLMOoSODwm"/>
    <s v="Allocated"/>
    <m/>
    <m/>
    <m/>
    <m/>
    <m/>
    <m/>
    <m/>
    <m/>
    <n v="6645"/>
    <n v="23815"/>
  </r>
  <r>
    <n v="466690494"/>
    <s v="ARUN LAXMAN PAYGHAN"/>
    <m/>
    <x v="0"/>
    <m/>
    <m/>
    <m/>
    <m/>
    <n v="5142"/>
    <n v="5142"/>
    <n v="5230"/>
    <n v="10284"/>
    <x v="1"/>
    <x v="0"/>
    <x v="0"/>
    <x v="1"/>
    <n v="63542"/>
    <n v="88"/>
    <n v="0"/>
    <n v="450"/>
    <s v="-"/>
    <n v="0.22059900778703179"/>
    <n v="5.5663714098591818E-3"/>
    <s v="FLOW"/>
    <s v="-"/>
    <s v="-"/>
    <s v="-"/>
    <m/>
    <m/>
    <m/>
    <m/>
    <s v="-"/>
    <m/>
    <s v="WAGHOLI"/>
    <m/>
    <m/>
    <m/>
    <n v="5680"/>
    <n v="63542"/>
    <n v="27"/>
    <s v="-"/>
    <s v="FLOW"/>
    <m/>
    <m/>
    <m/>
    <m/>
    <s v="REGULAR"/>
    <s v="MH12YK5215"/>
    <s v="HONDA SHINE DISC BSVI"/>
    <d v="2025-08-13T00:00:00"/>
    <n v="24"/>
    <x v="0"/>
    <x v="0"/>
    <m/>
    <m/>
    <m/>
    <m/>
    <m/>
    <m/>
    <m/>
    <m/>
    <m/>
    <m/>
    <m/>
    <m/>
    <m/>
    <m/>
    <m/>
    <m/>
    <m/>
    <m/>
    <m/>
    <m/>
    <m/>
    <m/>
    <m/>
    <m/>
    <m/>
    <m/>
    <m/>
    <m/>
    <m/>
    <m/>
    <m/>
    <m/>
    <m/>
    <m/>
    <m/>
    <m/>
    <m/>
    <m/>
    <m/>
    <m/>
    <m/>
    <m/>
    <m/>
    <m/>
    <m/>
    <m/>
    <m/>
    <m/>
    <m/>
    <m/>
    <m/>
    <m/>
    <m/>
    <m/>
    <m/>
    <m/>
    <m/>
    <m/>
    <m/>
    <m/>
    <m/>
    <m/>
    <m/>
    <m/>
    <m/>
    <m/>
    <m/>
    <m/>
    <m/>
    <m/>
    <m/>
    <m/>
    <m/>
    <m/>
    <m/>
    <m/>
    <m/>
    <m/>
    <m/>
    <m/>
    <m/>
    <m/>
    <m/>
    <m/>
    <m/>
    <m/>
    <m/>
    <m/>
    <m/>
    <m/>
    <m/>
    <m/>
    <m/>
    <m/>
    <x v="0"/>
    <x v="0"/>
    <s v="DUWT0021"/>
    <s v="G2Amhv2nE3c"/>
    <s v="Allocated"/>
    <m/>
    <m/>
    <m/>
    <m/>
    <m/>
    <m/>
    <m/>
    <m/>
    <n v="5230"/>
    <n v="10284"/>
  </r>
  <r>
    <n v="463259658"/>
    <s v="ADARSH DUBEY"/>
    <m/>
    <x v="0"/>
    <m/>
    <m/>
    <m/>
    <m/>
    <n v="5475"/>
    <n v="9073"/>
    <n v="3861"/>
    <n v="14548"/>
    <x v="0"/>
    <x v="0"/>
    <x v="0"/>
    <x v="11"/>
    <n v="63468"/>
    <n v="263"/>
    <n v="0"/>
    <n v="5345"/>
    <s v="-"/>
    <n v="0.15201009568531121"/>
    <n v="1.7017744750056043E-2"/>
    <s v="FLOW"/>
    <s v="-"/>
    <s v="NC"/>
    <s v="-"/>
    <m/>
    <m/>
    <m/>
    <m/>
    <s v="-"/>
    <m/>
    <s v="TALWADE"/>
    <m/>
    <m/>
    <m/>
    <n v="14681"/>
    <n v="63468"/>
    <n v="57"/>
    <s v="-"/>
    <s v="FLOW"/>
    <m/>
    <m/>
    <m/>
    <m/>
    <s v="REGULAR"/>
    <s v="MH14LQ8521"/>
    <s v="HUNTER 350 REBEL BLUE"/>
    <d v="2024-06-20T00:00:00"/>
    <n v="36"/>
    <x v="0"/>
    <x v="0"/>
    <m/>
    <m/>
    <m/>
    <m/>
    <m/>
    <m/>
    <m/>
    <n v="1"/>
    <m/>
    <m/>
    <m/>
    <m/>
    <m/>
    <m/>
    <m/>
    <m/>
    <m/>
    <m/>
    <m/>
    <m/>
    <m/>
    <m/>
    <m/>
    <m/>
    <m/>
    <m/>
    <m/>
    <m/>
    <m/>
    <m/>
    <m/>
    <m/>
    <m/>
    <m/>
    <m/>
    <m/>
    <m/>
    <m/>
    <m/>
    <m/>
    <m/>
    <m/>
    <m/>
    <m/>
    <m/>
    <m/>
    <m/>
    <m/>
    <m/>
    <m/>
    <m/>
    <m/>
    <m/>
    <m/>
    <m/>
    <m/>
    <m/>
    <m/>
    <m/>
    <m/>
    <m/>
    <m/>
    <m/>
    <m/>
    <m/>
    <m/>
    <m/>
    <m/>
    <m/>
    <m/>
    <m/>
    <m/>
    <m/>
    <m/>
    <m/>
    <m/>
    <m/>
    <m/>
    <m/>
    <m/>
    <m/>
    <m/>
    <m/>
    <m/>
    <m/>
    <m/>
    <m/>
    <m/>
    <m/>
    <m/>
    <m/>
    <m/>
    <m/>
    <m/>
    <x v="1"/>
    <x v="1"/>
    <s v="ZBHT0011"/>
    <s v="G2AGrBIUiuz"/>
    <s v="Allocated"/>
    <m/>
    <m/>
    <m/>
    <m/>
    <m/>
    <m/>
    <m/>
    <m/>
    <n v="3861"/>
    <n v="14548"/>
  </r>
  <r>
    <n v="466926773"/>
    <s v="FARUK FATEH MUHAMMADMANSURI"/>
    <m/>
    <x v="0"/>
    <m/>
    <m/>
    <m/>
    <m/>
    <n v="4786"/>
    <n v="4786"/>
    <n v="4806"/>
    <n v="9572"/>
    <x v="1"/>
    <x v="0"/>
    <x v="0"/>
    <x v="15"/>
    <n v="63452"/>
    <n v="20"/>
    <n v="0"/>
    <n v="450"/>
    <s v="-"/>
    <n v="0.20361639559316769"/>
    <n v="5.5584872792544277E-3"/>
    <s v="FLOW"/>
    <s v="-"/>
    <s v="-"/>
    <s v="-"/>
    <m/>
    <m/>
    <m/>
    <m/>
    <s v="-"/>
    <m/>
    <s v="BIBWEWADI"/>
    <m/>
    <m/>
    <m/>
    <n v="5256"/>
    <n v="63452"/>
    <n v="22"/>
    <s v="-"/>
    <s v="FLOW"/>
    <m/>
    <m/>
    <m/>
    <m/>
    <s v="REGULAR"/>
    <s v="MH12YP3263"/>
    <s v="SUZUKI BURGMAN STREET EX"/>
    <d v="2025-09-24T00:00:00"/>
    <n v="24"/>
    <x v="0"/>
    <x v="0"/>
    <m/>
    <m/>
    <m/>
    <m/>
    <m/>
    <m/>
    <m/>
    <m/>
    <m/>
    <m/>
    <m/>
    <m/>
    <m/>
    <m/>
    <m/>
    <m/>
    <m/>
    <m/>
    <m/>
    <m/>
    <m/>
    <m/>
    <m/>
    <m/>
    <m/>
    <m/>
    <m/>
    <m/>
    <m/>
    <m/>
    <m/>
    <m/>
    <m/>
    <m/>
    <m/>
    <m/>
    <m/>
    <m/>
    <m/>
    <m/>
    <m/>
    <m/>
    <m/>
    <m/>
    <m/>
    <m/>
    <m/>
    <m/>
    <m/>
    <m/>
    <m/>
    <m/>
    <m/>
    <m/>
    <m/>
    <m/>
    <m/>
    <m/>
    <m/>
    <m/>
    <m/>
    <m/>
    <m/>
    <m/>
    <m/>
    <m/>
    <m/>
    <m/>
    <m/>
    <m/>
    <m/>
    <m/>
    <m/>
    <m/>
    <m/>
    <m/>
    <m/>
    <m/>
    <m/>
    <m/>
    <m/>
    <m/>
    <m/>
    <m/>
    <m/>
    <m/>
    <m/>
    <m/>
    <m/>
    <m/>
    <m/>
    <m/>
    <m/>
    <m/>
    <x v="0"/>
    <x v="0"/>
    <s v="DUWT0031"/>
    <s v="kPtjNTo4C8b"/>
    <s v="Allocated"/>
    <m/>
    <m/>
    <m/>
    <m/>
    <m/>
    <m/>
    <m/>
    <m/>
    <n v="4806"/>
    <n v="9572"/>
  </r>
  <r>
    <n v="467443060"/>
    <s v="ROHITKUMAR BABURAM SINGH"/>
    <m/>
    <x v="0"/>
    <m/>
    <m/>
    <m/>
    <m/>
    <n v="4154"/>
    <n v="4154"/>
    <n v="4264"/>
    <n v="8308"/>
    <x v="1"/>
    <x v="0"/>
    <x v="0"/>
    <x v="2"/>
    <n v="63155"/>
    <n v="110"/>
    <n v="0"/>
    <n v="1281"/>
    <s v="-"/>
    <n v="7.8130860897054857E-2"/>
    <n v="5.5324696482587365E-3"/>
    <s v="FLOW"/>
    <s v="-"/>
    <s v="-"/>
    <s v="-"/>
    <m/>
    <m/>
    <m/>
    <m/>
    <s v="-"/>
    <m/>
    <s v="BANNER"/>
    <m/>
    <m/>
    <m/>
    <n v="5545"/>
    <n v="63155"/>
    <n v="27"/>
    <s v="-"/>
    <s v="FLOW"/>
    <m/>
    <m/>
    <m/>
    <m/>
    <s v="REGULAR"/>
    <s v="MH12YZ3467"/>
    <s v="SPLENDOR PLUS DRS CAST FI BLACK"/>
    <d v="2025-12-16T00:00:00"/>
    <n v="24"/>
    <x v="0"/>
    <x v="0"/>
    <m/>
    <m/>
    <m/>
    <m/>
    <m/>
    <m/>
    <m/>
    <m/>
    <m/>
    <m/>
    <m/>
    <m/>
    <m/>
    <m/>
    <m/>
    <m/>
    <m/>
    <m/>
    <m/>
    <m/>
    <m/>
    <m/>
    <m/>
    <m/>
    <m/>
    <m/>
    <m/>
    <m/>
    <m/>
    <m/>
    <m/>
    <m/>
    <m/>
    <m/>
    <m/>
    <m/>
    <m/>
    <m/>
    <m/>
    <m/>
    <m/>
    <m/>
    <m/>
    <m/>
    <m/>
    <m/>
    <m/>
    <m/>
    <m/>
    <m/>
    <m/>
    <m/>
    <m/>
    <m/>
    <m/>
    <m/>
    <m/>
    <m/>
    <m/>
    <m/>
    <m/>
    <m/>
    <m/>
    <m/>
    <m/>
    <m/>
    <m/>
    <m/>
    <m/>
    <m/>
    <m/>
    <m/>
    <m/>
    <m/>
    <m/>
    <m/>
    <m/>
    <m/>
    <m/>
    <m/>
    <m/>
    <m/>
    <m/>
    <m/>
    <m/>
    <m/>
    <m/>
    <m/>
    <m/>
    <m/>
    <m/>
    <m/>
    <m/>
    <m/>
    <x v="0"/>
    <x v="0"/>
    <s v="DUWT0023"/>
    <s v="G23YbBYZt9m"/>
    <s v="Allocated"/>
    <m/>
    <m/>
    <m/>
    <m/>
    <m/>
    <m/>
    <m/>
    <m/>
    <n v="4264"/>
    <n v="8308"/>
  </r>
  <r>
    <n v="465689807"/>
    <s v="BHARAT DNYANOBA RASAL"/>
    <m/>
    <x v="0"/>
    <m/>
    <m/>
    <m/>
    <m/>
    <n v="3619"/>
    <n v="3619"/>
    <n v="3625"/>
    <n v="7238"/>
    <x v="1"/>
    <x v="0"/>
    <x v="0"/>
    <x v="15"/>
    <n v="63143"/>
    <n v="6"/>
    <n v="0"/>
    <n v="880.79"/>
    <s v="-"/>
    <n v="0.20262481981559899"/>
    <n v="5.5314184308447693E-3"/>
    <s v="FLOW"/>
    <s v="-"/>
    <s v="-"/>
    <s v="-"/>
    <m/>
    <m/>
    <m/>
    <m/>
    <s v="-"/>
    <m/>
    <s v="SINHAGAD ROAD"/>
    <m/>
    <m/>
    <m/>
    <n v="4505.79"/>
    <n v="63143"/>
    <n v="27"/>
    <s v="-"/>
    <s v="FLOW"/>
    <m/>
    <m/>
    <m/>
    <m/>
    <s v="REGULAR"/>
    <s v="MH22BG0210"/>
    <s v="SPLENDOR PLUS DRS CAST FI BLACK"/>
    <d v="2025-03-12T00:00:00"/>
    <n v="36"/>
    <x v="0"/>
    <x v="0"/>
    <m/>
    <m/>
    <m/>
    <m/>
    <m/>
    <m/>
    <m/>
    <m/>
    <m/>
    <m/>
    <m/>
    <m/>
    <m/>
    <m/>
    <m/>
    <m/>
    <m/>
    <m/>
    <m/>
    <m/>
    <m/>
    <m/>
    <m/>
    <m/>
    <m/>
    <m/>
    <m/>
    <m/>
    <m/>
    <m/>
    <m/>
    <m/>
    <m/>
    <m/>
    <m/>
    <m/>
    <m/>
    <m/>
    <m/>
    <m/>
    <m/>
    <m/>
    <m/>
    <m/>
    <m/>
    <m/>
    <m/>
    <m/>
    <m/>
    <m/>
    <m/>
    <m/>
    <m/>
    <m/>
    <m/>
    <m/>
    <m/>
    <m/>
    <m/>
    <m/>
    <m/>
    <m/>
    <m/>
    <m/>
    <m/>
    <m/>
    <m/>
    <m/>
    <m/>
    <m/>
    <m/>
    <m/>
    <m/>
    <m/>
    <m/>
    <m/>
    <m/>
    <m/>
    <m/>
    <m/>
    <m/>
    <m/>
    <m/>
    <m/>
    <m/>
    <m/>
    <m/>
    <m/>
    <m/>
    <m/>
    <m/>
    <m/>
    <m/>
    <m/>
    <x v="0"/>
    <x v="0"/>
    <s v="DUWT0031"/>
    <s v="BosoF_wtot1"/>
    <s v="Allocated"/>
    <m/>
    <m/>
    <m/>
    <m/>
    <m/>
    <m/>
    <m/>
    <m/>
    <n v="3625"/>
    <n v="7238"/>
  </r>
  <r>
    <n v="467091224"/>
    <s v="SONALI CHETAN PAWAR"/>
    <m/>
    <x v="0"/>
    <m/>
    <m/>
    <m/>
    <m/>
    <n v="4508"/>
    <n v="4241"/>
    <n v="4316"/>
    <n v="8749"/>
    <x v="1"/>
    <x v="0"/>
    <x v="0"/>
    <x v="11"/>
    <n v="63065"/>
    <n v="75"/>
    <n v="0"/>
    <n v="3600"/>
    <s v="-"/>
    <n v="4.5032732187596083E-2"/>
    <n v="5.5245855176539816E-3"/>
    <s v="FLOW"/>
    <s v="-"/>
    <s v="PAID"/>
    <s v="-"/>
    <m/>
    <m/>
    <m/>
    <m/>
    <s v="-"/>
    <m/>
    <s v="THERGAON"/>
    <m/>
    <m/>
    <m/>
    <n v="7916"/>
    <n v="63065"/>
    <n v="27"/>
    <s v="-"/>
    <s v="FLOW"/>
    <m/>
    <m/>
    <m/>
    <m/>
    <s v="REGULAR"/>
    <m/>
    <s v="SPLENDOR PLUS I3S BS6 FI DRUM SELF"/>
    <d v="2025-10-15T00:00:00"/>
    <n v="24"/>
    <x v="0"/>
    <x v="0"/>
    <m/>
    <m/>
    <m/>
    <m/>
    <m/>
    <m/>
    <m/>
    <m/>
    <m/>
    <m/>
    <n v="1"/>
    <m/>
    <m/>
    <m/>
    <m/>
    <m/>
    <m/>
    <m/>
    <m/>
    <m/>
    <m/>
    <m/>
    <m/>
    <m/>
    <m/>
    <m/>
    <m/>
    <m/>
    <m/>
    <m/>
    <m/>
    <m/>
    <m/>
    <m/>
    <m/>
    <m/>
    <m/>
    <m/>
    <m/>
    <m/>
    <m/>
    <m/>
    <m/>
    <m/>
    <m/>
    <m/>
    <m/>
    <m/>
    <m/>
    <m/>
    <m/>
    <m/>
    <m/>
    <m/>
    <m/>
    <m/>
    <m/>
    <m/>
    <m/>
    <m/>
    <m/>
    <m/>
    <m/>
    <m/>
    <m/>
    <m/>
    <m/>
    <m/>
    <m/>
    <m/>
    <m/>
    <m/>
    <m/>
    <m/>
    <m/>
    <m/>
    <m/>
    <m/>
    <m/>
    <m/>
    <m/>
    <m/>
    <m/>
    <m/>
    <m/>
    <m/>
    <m/>
    <m/>
    <m/>
    <m/>
    <m/>
    <m/>
    <m/>
    <m/>
    <x v="1"/>
    <x v="1"/>
    <s v="ZBHT0011"/>
    <s v="B2pKCc5mm7"/>
    <s v="Allocated"/>
    <m/>
    <m/>
    <m/>
    <m/>
    <m/>
    <m/>
    <m/>
    <m/>
    <n v="4316"/>
    <n v="8749"/>
  </r>
  <r>
    <n v="464154276"/>
    <s v="VIJAY POPAT DATE"/>
    <m/>
    <x v="0"/>
    <m/>
    <m/>
    <m/>
    <m/>
    <n v="4536"/>
    <n v="4167"/>
    <n v="4292"/>
    <n v="8703"/>
    <x v="1"/>
    <x v="0"/>
    <x v="0"/>
    <x v="10"/>
    <n v="62887"/>
    <n v="125"/>
    <n v="0"/>
    <n v="2250"/>
    <s v="-"/>
    <n v="4.8806642397222828E-2"/>
    <n v="5.5089924593468001E-3"/>
    <s v="FLOW"/>
    <s v="-"/>
    <s v="PTP"/>
    <s v="-"/>
    <m/>
    <m/>
    <m/>
    <m/>
    <s v="-"/>
    <m/>
    <s v="SHIRUR"/>
    <m/>
    <m/>
    <m/>
    <n v="6542"/>
    <n v="62887"/>
    <n v="27"/>
    <s v="-"/>
    <s v="FLOW"/>
    <m/>
    <m/>
    <m/>
    <m/>
    <s v="REGULAR"/>
    <s v="MH12XF0402"/>
    <s v="BAJAJ CHETAK 3201"/>
    <d v="2024-09-30T00:00:00"/>
    <n v="36"/>
    <x v="0"/>
    <x v="0"/>
    <m/>
    <m/>
    <m/>
    <m/>
    <m/>
    <m/>
    <m/>
    <m/>
    <m/>
    <m/>
    <n v="1"/>
    <m/>
    <m/>
    <m/>
    <m/>
    <m/>
    <m/>
    <m/>
    <m/>
    <m/>
    <m/>
    <m/>
    <m/>
    <m/>
    <m/>
    <m/>
    <m/>
    <m/>
    <m/>
    <m/>
    <m/>
    <m/>
    <m/>
    <m/>
    <m/>
    <m/>
    <m/>
    <m/>
    <m/>
    <m/>
    <m/>
    <m/>
    <m/>
    <m/>
    <m/>
    <m/>
    <m/>
    <m/>
    <m/>
    <m/>
    <m/>
    <m/>
    <m/>
    <m/>
    <m/>
    <m/>
    <m/>
    <m/>
    <m/>
    <m/>
    <m/>
    <m/>
    <m/>
    <m/>
    <m/>
    <m/>
    <m/>
    <m/>
    <m/>
    <m/>
    <m/>
    <m/>
    <m/>
    <m/>
    <m/>
    <m/>
    <m/>
    <m/>
    <m/>
    <m/>
    <m/>
    <m/>
    <m/>
    <m/>
    <m/>
    <m/>
    <m/>
    <m/>
    <m/>
    <m/>
    <m/>
    <m/>
    <m/>
    <m/>
    <x v="1"/>
    <x v="1"/>
    <s v="ZBHT0024"/>
    <s v="APBbpw4YV37"/>
    <s v="Allocated"/>
    <m/>
    <m/>
    <m/>
    <m/>
    <m/>
    <m/>
    <m/>
    <m/>
    <n v="4292"/>
    <n v="8703"/>
  </r>
  <r>
    <n v="463181927"/>
    <s v="VINOD GANPAT BHOSALE"/>
    <m/>
    <x v="0"/>
    <m/>
    <m/>
    <m/>
    <m/>
    <n v="4428"/>
    <n v="22134"/>
    <n v="5235"/>
    <n v="26562"/>
    <x v="4"/>
    <x v="0"/>
    <x v="0"/>
    <x v="3"/>
    <n v="62774"/>
    <n v="813"/>
    <n v="0"/>
    <n v="5169.33"/>
    <s v="-"/>
    <n v="1"/>
    <n v="3.342164330228091E-2"/>
    <s v="FLOW"/>
    <s v="-"/>
    <s v="NC"/>
    <s v="-"/>
    <m/>
    <m/>
    <m/>
    <m/>
    <s v="-"/>
    <m/>
    <s v="JANTA VASAHAT"/>
    <m/>
    <m/>
    <m/>
    <n v="28116.33"/>
    <n v="62774"/>
    <n v="149"/>
    <s v="-"/>
    <s v="FLOW"/>
    <m/>
    <m/>
    <m/>
    <m/>
    <s v="NPA"/>
    <s v="MH12WW0086"/>
    <s v="BAJAJ CHETAK PREMIUM"/>
    <d v="2024-06-11T00:00:00"/>
    <n v="36"/>
    <x v="0"/>
    <x v="0"/>
    <m/>
    <m/>
    <m/>
    <m/>
    <m/>
    <m/>
    <m/>
    <n v="1"/>
    <m/>
    <m/>
    <m/>
    <m/>
    <m/>
    <m/>
    <m/>
    <m/>
    <m/>
    <m/>
    <m/>
    <m/>
    <m/>
    <m/>
    <m/>
    <m/>
    <m/>
    <m/>
    <m/>
    <m/>
    <m/>
    <m/>
    <m/>
    <m/>
    <m/>
    <m/>
    <m/>
    <m/>
    <m/>
    <m/>
    <m/>
    <m/>
    <m/>
    <m/>
    <m/>
    <m/>
    <m/>
    <m/>
    <m/>
    <m/>
    <m/>
    <m/>
    <m/>
    <m/>
    <m/>
    <m/>
    <m/>
    <m/>
    <m/>
    <m/>
    <m/>
    <m/>
    <m/>
    <m/>
    <m/>
    <m/>
    <m/>
    <m/>
    <m/>
    <m/>
    <m/>
    <m/>
    <m/>
    <m/>
    <m/>
    <m/>
    <m/>
    <m/>
    <m/>
    <m/>
    <m/>
    <m/>
    <m/>
    <m/>
    <m/>
    <m/>
    <m/>
    <m/>
    <m/>
    <m/>
    <m/>
    <m/>
    <m/>
    <m/>
    <m/>
    <m/>
    <x v="1"/>
    <x v="1"/>
    <s v="DUWT0014"/>
    <s v="G6Glz9v8sWc"/>
    <s v="Allocated"/>
    <m/>
    <m/>
    <m/>
    <m/>
    <m/>
    <m/>
    <m/>
    <m/>
    <n v="5235"/>
    <n v="26562"/>
  </r>
  <r>
    <n v="467134226"/>
    <s v="POONAM RAHUL DANGE"/>
    <m/>
    <x v="0"/>
    <m/>
    <m/>
    <m/>
    <m/>
    <n v="4507"/>
    <n v="3014"/>
    <n v="3085"/>
    <n v="7521"/>
    <x v="1"/>
    <x v="0"/>
    <x v="0"/>
    <x v="11"/>
    <n v="62768"/>
    <n v="71"/>
    <n v="0"/>
    <n v="900"/>
    <s v="-"/>
    <n v="4.4820653832570063E-2"/>
    <n v="5.4985678866582913E-3"/>
    <s v="FLOW"/>
    <s v="-"/>
    <s v="PTP"/>
    <s v="-"/>
    <m/>
    <m/>
    <m/>
    <m/>
    <s v="-"/>
    <m/>
    <s v="THERGAON"/>
    <m/>
    <m/>
    <m/>
    <n v="3985"/>
    <n v="62768"/>
    <n v="22"/>
    <s v="-"/>
    <s v="FLOW"/>
    <m/>
    <m/>
    <m/>
    <m/>
    <s v="REGULAR"/>
    <s v="MH14MW8883"/>
    <s v="SPLENDOR PLUS XTEC 2"/>
    <d v="2025-10-23T00:00:00"/>
    <n v="24"/>
    <x v="0"/>
    <x v="0"/>
    <m/>
    <m/>
    <m/>
    <m/>
    <m/>
    <m/>
    <m/>
    <m/>
    <m/>
    <m/>
    <m/>
    <m/>
    <m/>
    <m/>
    <m/>
    <m/>
    <m/>
    <m/>
    <m/>
    <m/>
    <m/>
    <m/>
    <m/>
    <m/>
    <m/>
    <m/>
    <m/>
    <m/>
    <m/>
    <m/>
    <m/>
    <m/>
    <m/>
    <m/>
    <m/>
    <m/>
    <m/>
    <m/>
    <m/>
    <m/>
    <m/>
    <m/>
    <m/>
    <m/>
    <m/>
    <m/>
    <m/>
    <m/>
    <m/>
    <m/>
    <m/>
    <m/>
    <m/>
    <m/>
    <m/>
    <m/>
    <m/>
    <m/>
    <m/>
    <m/>
    <m/>
    <m/>
    <m/>
    <m/>
    <m/>
    <m/>
    <m/>
    <m/>
    <m/>
    <m/>
    <m/>
    <m/>
    <m/>
    <m/>
    <m/>
    <m/>
    <m/>
    <m/>
    <m/>
    <m/>
    <m/>
    <m/>
    <m/>
    <m/>
    <m/>
    <m/>
    <m/>
    <m/>
    <m/>
    <m/>
    <m/>
    <m/>
    <m/>
    <m/>
    <x v="0"/>
    <x v="0"/>
    <s v="ZBHT0011"/>
    <s v="GoGRVIB_C81"/>
    <s v="Allocated"/>
    <m/>
    <m/>
    <m/>
    <m/>
    <m/>
    <m/>
    <m/>
    <m/>
    <n v="3085"/>
    <n v="7521"/>
  </r>
  <r>
    <n v="466129754"/>
    <s v="SANDESH BALU NEHARKAR"/>
    <m/>
    <x v="0"/>
    <m/>
    <m/>
    <m/>
    <m/>
    <n v="3348"/>
    <n v="3170"/>
    <n v="3265"/>
    <n v="6518"/>
    <x v="1"/>
    <x v="0"/>
    <x v="0"/>
    <x v="17"/>
    <n v="62656"/>
    <n v="95"/>
    <n v="0"/>
    <n v="4913"/>
    <s v="-"/>
    <n v="0.11255420587273701"/>
    <n v="5.4887565241279294E-3"/>
    <s v="FLOW"/>
    <s v="-"/>
    <s v="PTP"/>
    <s v="-"/>
    <m/>
    <m/>
    <m/>
    <m/>
    <s v="-"/>
    <m/>
    <s v="NARAYAN GAON"/>
    <m/>
    <m/>
    <m/>
    <n v="8178"/>
    <n v="62656"/>
    <n v="27"/>
    <s v="-"/>
    <s v="FLOW"/>
    <m/>
    <m/>
    <m/>
    <m/>
    <s v="REGULAR"/>
    <s v="MH14MK0378"/>
    <s v="SPLENDOR PLUS I3S BS6 FI DRUM SELF"/>
    <d v="2025-05-15T00:00:00"/>
    <n v="36"/>
    <x v="0"/>
    <x v="0"/>
    <m/>
    <m/>
    <m/>
    <m/>
    <m/>
    <m/>
    <m/>
    <m/>
    <m/>
    <m/>
    <n v="1"/>
    <m/>
    <m/>
    <m/>
    <m/>
    <m/>
    <m/>
    <m/>
    <m/>
    <m/>
    <m/>
    <m/>
    <m/>
    <m/>
    <m/>
    <m/>
    <m/>
    <m/>
    <m/>
    <m/>
    <m/>
    <m/>
    <m/>
    <m/>
    <m/>
    <m/>
    <m/>
    <m/>
    <m/>
    <m/>
    <m/>
    <m/>
    <m/>
    <m/>
    <m/>
    <m/>
    <m/>
    <m/>
    <m/>
    <m/>
    <m/>
    <m/>
    <m/>
    <m/>
    <m/>
    <m/>
    <m/>
    <m/>
    <m/>
    <m/>
    <m/>
    <m/>
    <m/>
    <m/>
    <m/>
    <m/>
    <m/>
    <m/>
    <m/>
    <m/>
    <m/>
    <m/>
    <m/>
    <m/>
    <m/>
    <m/>
    <m/>
    <m/>
    <m/>
    <m/>
    <m/>
    <m/>
    <m/>
    <m/>
    <m/>
    <m/>
    <m/>
    <m/>
    <m/>
    <m/>
    <m/>
    <m/>
    <m/>
    <m/>
    <x v="1"/>
    <x v="1"/>
    <s v="DUWT0015"/>
    <s v="BoGRrxQt_Zz"/>
    <s v="Allocated"/>
    <m/>
    <m/>
    <m/>
    <m/>
    <m/>
    <m/>
    <m/>
    <m/>
    <n v="3265"/>
    <n v="6518"/>
  </r>
  <r>
    <n v="464137784"/>
    <s v="GANESH NARAYAN DOIPHODE"/>
    <m/>
    <x v="0"/>
    <m/>
    <m/>
    <m/>
    <m/>
    <n v="4209"/>
    <n v="8285"/>
    <n v="4329"/>
    <n v="12494"/>
    <x v="0"/>
    <x v="0"/>
    <x v="0"/>
    <x v="15"/>
    <n v="62518"/>
    <n v="253"/>
    <n v="0"/>
    <n v="3600"/>
    <s v="-"/>
    <n v="0.60949762608093749"/>
    <n v="1.6763020203630234E-2"/>
    <s v="FLOW"/>
    <s v="-"/>
    <s v="-"/>
    <s v="-"/>
    <m/>
    <m/>
    <m/>
    <m/>
    <s v="-"/>
    <m/>
    <s v="PARVATI"/>
    <m/>
    <m/>
    <m/>
    <n v="12138"/>
    <n v="62518"/>
    <n v="57"/>
    <s v="-"/>
    <s v="FLOW"/>
    <m/>
    <m/>
    <m/>
    <m/>
    <s v="REGULAR"/>
    <s v="MH12XF3732"/>
    <s v="SUZUKI BURGMAN STREET BT BSVI"/>
    <d v="2024-09-28T00:00:00"/>
    <n v="36"/>
    <x v="0"/>
    <x v="0"/>
    <m/>
    <m/>
    <m/>
    <m/>
    <m/>
    <m/>
    <m/>
    <m/>
    <m/>
    <m/>
    <m/>
    <m/>
    <m/>
    <m/>
    <m/>
    <m/>
    <m/>
    <m/>
    <m/>
    <m/>
    <m/>
    <m/>
    <m/>
    <m/>
    <m/>
    <m/>
    <m/>
    <m/>
    <m/>
    <m/>
    <m/>
    <m/>
    <m/>
    <m/>
    <m/>
    <m/>
    <m/>
    <m/>
    <m/>
    <m/>
    <m/>
    <m/>
    <m/>
    <m/>
    <m/>
    <m/>
    <m/>
    <m/>
    <m/>
    <m/>
    <m/>
    <m/>
    <m/>
    <m/>
    <m/>
    <m/>
    <m/>
    <m/>
    <m/>
    <m/>
    <m/>
    <m/>
    <m/>
    <m/>
    <m/>
    <m/>
    <m/>
    <m/>
    <m/>
    <m/>
    <m/>
    <m/>
    <m/>
    <m/>
    <m/>
    <m/>
    <m/>
    <m/>
    <m/>
    <m/>
    <m/>
    <m/>
    <m/>
    <m/>
    <m/>
    <m/>
    <m/>
    <m/>
    <m/>
    <m/>
    <m/>
    <m/>
    <m/>
    <m/>
    <x v="0"/>
    <x v="0"/>
    <s v="DUWT0031"/>
    <s v="B2A_sv8eHOc"/>
    <s v="Allocated"/>
    <m/>
    <m/>
    <m/>
    <m/>
    <m/>
    <m/>
    <m/>
    <m/>
    <n v="4329"/>
    <n v="12494"/>
  </r>
  <r>
    <n v="460718542"/>
    <s v="CHADHA RAMIT BALBIR"/>
    <m/>
    <x v="0"/>
    <m/>
    <m/>
    <m/>
    <m/>
    <n v="3429"/>
    <n v="16746"/>
    <n v="3541"/>
    <n v="20175"/>
    <x v="4"/>
    <x v="0"/>
    <x v="0"/>
    <x v="1"/>
    <n v="62452.4"/>
    <n v="511"/>
    <n v="0"/>
    <n v="2700"/>
    <s v="-"/>
    <n v="0.39338012980730469"/>
    <n v="3.3250419539480804E-2"/>
    <s v="FLOW"/>
    <s v="-"/>
    <s v="-"/>
    <s v="-"/>
    <m/>
    <m/>
    <m/>
    <m/>
    <s v="-"/>
    <m/>
    <s v="WAGHOLI"/>
    <m/>
    <m/>
    <m/>
    <n v="19957"/>
    <n v="62452.4"/>
    <n v="149"/>
    <s v="-"/>
    <s v="FLOW"/>
    <m/>
    <m/>
    <m/>
    <m/>
    <s v="NPA"/>
    <s v="MH15JN9875"/>
    <s v="TVS RAIDER DISC"/>
    <d v="2023-11-15T00:00:00"/>
    <n v="48"/>
    <x v="0"/>
    <x v="0"/>
    <m/>
    <m/>
    <m/>
    <m/>
    <m/>
    <m/>
    <m/>
    <m/>
    <m/>
    <m/>
    <m/>
    <m/>
    <m/>
    <m/>
    <m/>
    <m/>
    <m/>
    <m/>
    <m/>
    <m/>
    <m/>
    <m/>
    <m/>
    <m/>
    <m/>
    <m/>
    <m/>
    <m/>
    <m/>
    <m/>
    <m/>
    <m/>
    <m/>
    <m/>
    <m/>
    <m/>
    <m/>
    <m/>
    <m/>
    <m/>
    <m/>
    <m/>
    <m/>
    <m/>
    <m/>
    <m/>
    <m/>
    <m/>
    <m/>
    <m/>
    <m/>
    <m/>
    <m/>
    <m/>
    <m/>
    <m/>
    <m/>
    <m/>
    <m/>
    <m/>
    <m/>
    <m/>
    <m/>
    <m/>
    <m/>
    <m/>
    <m/>
    <m/>
    <m/>
    <m/>
    <m/>
    <m/>
    <m/>
    <m/>
    <m/>
    <m/>
    <m/>
    <m/>
    <m/>
    <m/>
    <m/>
    <m/>
    <m/>
    <m/>
    <m/>
    <m/>
    <m/>
    <m/>
    <m/>
    <m/>
    <m/>
    <m/>
    <m/>
    <m/>
    <x v="0"/>
    <x v="0"/>
    <s v="DUWT0021"/>
    <s v="G6NCUojxrz"/>
    <s v="Allocated"/>
    <m/>
    <m/>
    <m/>
    <m/>
    <m/>
    <m/>
    <m/>
    <m/>
    <n v="3541"/>
    <n v="20175"/>
  </r>
  <r>
    <n v="464449450"/>
    <s v="SRIKANT VAMANRAO BHOKARE"/>
    <m/>
    <x v="0"/>
    <m/>
    <m/>
    <m/>
    <m/>
    <n v="4172"/>
    <n v="3361"/>
    <n v="3441"/>
    <n v="7533"/>
    <x v="1"/>
    <x v="0"/>
    <x v="0"/>
    <x v="15"/>
    <n v="62083"/>
    <n v="80"/>
    <n v="0"/>
    <n v="0"/>
    <s v="-"/>
    <n v="0.19922329773073549"/>
    <n v="5.4385608926109915E-3"/>
    <s v="FLOW"/>
    <s v="-"/>
    <s v="-"/>
    <s v="-"/>
    <m/>
    <m/>
    <m/>
    <m/>
    <s v="-"/>
    <m/>
    <s v="BIBWEWADI"/>
    <m/>
    <m/>
    <m/>
    <n v="3441"/>
    <n v="62083"/>
    <n v="27"/>
    <s v="-"/>
    <s v="FLOW"/>
    <m/>
    <m/>
    <m/>
    <m/>
    <s v="REGULAR"/>
    <s v="MH12XJ7893"/>
    <s v="SUZUKI BURGMAN STREET EX"/>
    <d v="2024-10-26T00:00:00"/>
    <n v="36"/>
    <x v="0"/>
    <x v="0"/>
    <m/>
    <m/>
    <m/>
    <m/>
    <m/>
    <m/>
    <m/>
    <m/>
    <m/>
    <m/>
    <m/>
    <m/>
    <m/>
    <m/>
    <m/>
    <m/>
    <m/>
    <m/>
    <m/>
    <m/>
    <m/>
    <m/>
    <m/>
    <m/>
    <m/>
    <m/>
    <m/>
    <m/>
    <m/>
    <m/>
    <m/>
    <m/>
    <m/>
    <m/>
    <m/>
    <m/>
    <m/>
    <m/>
    <m/>
    <m/>
    <m/>
    <m/>
    <m/>
    <m/>
    <m/>
    <m/>
    <m/>
    <m/>
    <m/>
    <m/>
    <m/>
    <m/>
    <m/>
    <m/>
    <m/>
    <m/>
    <m/>
    <m/>
    <m/>
    <m/>
    <m/>
    <m/>
    <m/>
    <m/>
    <m/>
    <m/>
    <m/>
    <m/>
    <m/>
    <m/>
    <m/>
    <m/>
    <m/>
    <m/>
    <m/>
    <m/>
    <m/>
    <m/>
    <m/>
    <m/>
    <m/>
    <m/>
    <m/>
    <m/>
    <m/>
    <m/>
    <m/>
    <m/>
    <m/>
    <m/>
    <m/>
    <m/>
    <m/>
    <m/>
    <x v="0"/>
    <x v="0"/>
    <s v="DUWT0031"/>
    <s v="APzKbffFHwc"/>
    <s v="Allocated"/>
    <m/>
    <m/>
    <m/>
    <m/>
    <m/>
    <m/>
    <m/>
    <m/>
    <n v="3441"/>
    <n v="7533"/>
  </r>
  <r>
    <n v="465673611"/>
    <s v="MADHUSHRI JEEVAN KHERALE"/>
    <m/>
    <x v="0"/>
    <m/>
    <m/>
    <m/>
    <m/>
    <n v="3582"/>
    <n v="3582"/>
    <n v="3627"/>
    <n v="7164"/>
    <x v="1"/>
    <x v="0"/>
    <x v="0"/>
    <x v="13"/>
    <n v="61708"/>
    <n v="45"/>
    <n v="0"/>
    <n v="5272"/>
    <s v="-"/>
    <n v="0.11404304609367914"/>
    <n v="5.4057103484245134E-3"/>
    <s v="FLOW"/>
    <s v="-"/>
    <s v="-"/>
    <s v="-"/>
    <m/>
    <m/>
    <m/>
    <m/>
    <s v="-"/>
    <m/>
    <s v="PIMPALE GURAV"/>
    <m/>
    <m/>
    <m/>
    <n v="8899"/>
    <n v="61708"/>
    <n v="27"/>
    <s v="-"/>
    <s v="FLOW"/>
    <m/>
    <m/>
    <m/>
    <m/>
    <s v="REGULAR"/>
    <s v="MH14ME5704"/>
    <s v="DESTINI 125 XTEC"/>
    <d v="2025-03-10T00:00:00"/>
    <n v="36"/>
    <x v="0"/>
    <x v="0"/>
    <m/>
    <m/>
    <m/>
    <m/>
    <m/>
    <m/>
    <m/>
    <m/>
    <m/>
    <m/>
    <n v="1"/>
    <m/>
    <m/>
    <m/>
    <m/>
    <m/>
    <m/>
    <m/>
    <m/>
    <m/>
    <m/>
    <m/>
    <m/>
    <m/>
    <m/>
    <m/>
    <m/>
    <m/>
    <m/>
    <m/>
    <m/>
    <m/>
    <m/>
    <m/>
    <m/>
    <m/>
    <m/>
    <m/>
    <m/>
    <m/>
    <m/>
    <m/>
    <m/>
    <m/>
    <m/>
    <m/>
    <m/>
    <m/>
    <m/>
    <m/>
    <m/>
    <m/>
    <m/>
    <m/>
    <m/>
    <m/>
    <m/>
    <m/>
    <m/>
    <m/>
    <m/>
    <m/>
    <m/>
    <m/>
    <m/>
    <m/>
    <m/>
    <m/>
    <m/>
    <m/>
    <m/>
    <m/>
    <m/>
    <m/>
    <m/>
    <m/>
    <m/>
    <m/>
    <m/>
    <m/>
    <m/>
    <m/>
    <m/>
    <m/>
    <m/>
    <m/>
    <m/>
    <m/>
    <m/>
    <m/>
    <m/>
    <m/>
    <m/>
    <m/>
    <x v="1"/>
    <x v="1"/>
    <s v="ZBHT0015"/>
    <s v="koQtwFeDYy9"/>
    <s v="Allocated"/>
    <m/>
    <m/>
    <m/>
    <m/>
    <m/>
    <m/>
    <m/>
    <m/>
    <n v="3627"/>
    <n v="7164"/>
  </r>
  <r>
    <n v="467187011"/>
    <s v="SHIVAJI NIVRUTTI SHIRAGAVAKAR"/>
    <m/>
    <x v="0"/>
    <m/>
    <m/>
    <m/>
    <m/>
    <n v="4332"/>
    <n v="4332"/>
    <n v="4332"/>
    <n v="8664"/>
    <x v="1"/>
    <x v="0"/>
    <x v="0"/>
    <x v="4"/>
    <n v="61692"/>
    <n v="0"/>
    <n v="0"/>
    <n v="450"/>
    <s v="-"/>
    <n v="6.5762821924773923E-2"/>
    <n v="5.4043087252058902E-3"/>
    <s v="FLOW"/>
    <s v="-"/>
    <s v="-"/>
    <s v="-"/>
    <m/>
    <m/>
    <m/>
    <m/>
    <s v="-"/>
    <m/>
    <s v="BHOR"/>
    <m/>
    <m/>
    <m/>
    <n v="4782"/>
    <n v="61692"/>
    <n v="22"/>
    <s v="-"/>
    <s v="FLOW"/>
    <m/>
    <m/>
    <m/>
    <m/>
    <s v="REGULAR"/>
    <s v="MH12YV7481"/>
    <s v="HONDA ACTIVA STD 2B"/>
    <d v="2025-10-29T00:00:00"/>
    <n v="24"/>
    <x v="0"/>
    <x v="0"/>
    <m/>
    <m/>
    <m/>
    <m/>
    <m/>
    <m/>
    <m/>
    <m/>
    <m/>
    <m/>
    <m/>
    <m/>
    <m/>
    <m/>
    <m/>
    <m/>
    <m/>
    <m/>
    <m/>
    <m/>
    <m/>
    <m/>
    <m/>
    <m/>
    <m/>
    <m/>
    <m/>
    <m/>
    <m/>
    <m/>
    <m/>
    <m/>
    <m/>
    <m/>
    <m/>
    <m/>
    <m/>
    <m/>
    <m/>
    <m/>
    <m/>
    <m/>
    <m/>
    <m/>
    <m/>
    <m/>
    <m/>
    <m/>
    <m/>
    <m/>
    <m/>
    <m/>
    <m/>
    <m/>
    <m/>
    <m/>
    <m/>
    <m/>
    <m/>
    <m/>
    <m/>
    <m/>
    <m/>
    <m/>
    <m/>
    <m/>
    <m/>
    <m/>
    <m/>
    <m/>
    <m/>
    <m/>
    <m/>
    <m/>
    <m/>
    <m/>
    <m/>
    <m/>
    <m/>
    <m/>
    <m/>
    <m/>
    <m/>
    <m/>
    <m/>
    <m/>
    <m/>
    <m/>
    <m/>
    <m/>
    <m/>
    <m/>
    <m/>
    <m/>
    <x v="0"/>
    <x v="0"/>
    <s v="DUWT0011"/>
    <s v="B2c5rivyd1"/>
    <s v="Allocated"/>
    <m/>
    <m/>
    <m/>
    <m/>
    <m/>
    <m/>
    <m/>
    <m/>
    <n v="4332"/>
    <n v="8664"/>
  </r>
  <r>
    <n v="464441982"/>
    <s v="VRUSHBH SHIVAJI HANDE"/>
    <m/>
    <x v="0"/>
    <m/>
    <m/>
    <m/>
    <m/>
    <n v="12645"/>
    <n v="12386"/>
    <n v="12663"/>
    <n v="25031"/>
    <x v="1"/>
    <x v="0"/>
    <x v="0"/>
    <x v="18"/>
    <n v="61021"/>
    <n v="277"/>
    <n v="0"/>
    <n v="3150"/>
    <s v="-"/>
    <n v="0.30331091593226067"/>
    <n v="5.3455281514748852E-3"/>
    <s v="FLOW"/>
    <s v="-"/>
    <s v="PTP"/>
    <s v="-"/>
    <m/>
    <m/>
    <m/>
    <m/>
    <s v="-"/>
    <m/>
    <s v="TALEGAON DABHADE"/>
    <m/>
    <m/>
    <m/>
    <n v="15813"/>
    <n v="61021"/>
    <n v="27"/>
    <s v="-"/>
    <s v="FLOW"/>
    <m/>
    <m/>
    <m/>
    <m/>
    <s v="REGULAR"/>
    <s v="MH14LZ2115"/>
    <s v="CLASSIC 350 COMMANDO SAND"/>
    <d v="2024-10-25T00:00:00"/>
    <n v="24"/>
    <x v="0"/>
    <x v="0"/>
    <m/>
    <m/>
    <m/>
    <m/>
    <m/>
    <m/>
    <m/>
    <m/>
    <m/>
    <m/>
    <n v="1"/>
    <m/>
    <m/>
    <m/>
    <m/>
    <m/>
    <m/>
    <m/>
    <m/>
    <m/>
    <m/>
    <m/>
    <m/>
    <m/>
    <m/>
    <m/>
    <m/>
    <m/>
    <m/>
    <m/>
    <m/>
    <m/>
    <m/>
    <m/>
    <m/>
    <m/>
    <m/>
    <m/>
    <m/>
    <m/>
    <m/>
    <m/>
    <m/>
    <m/>
    <m/>
    <m/>
    <m/>
    <m/>
    <m/>
    <m/>
    <m/>
    <m/>
    <m/>
    <m/>
    <m/>
    <m/>
    <m/>
    <m/>
    <m/>
    <m/>
    <m/>
    <m/>
    <m/>
    <m/>
    <m/>
    <m/>
    <m/>
    <m/>
    <m/>
    <m/>
    <m/>
    <m/>
    <m/>
    <m/>
    <m/>
    <m/>
    <m/>
    <m/>
    <m/>
    <m/>
    <m/>
    <m/>
    <m/>
    <m/>
    <m/>
    <m/>
    <m/>
    <m/>
    <m/>
    <m/>
    <m/>
    <m/>
    <m/>
    <m/>
    <x v="1"/>
    <x v="1"/>
    <s v="DUWT0027"/>
    <s v="k6GYCXCyZ9c"/>
    <s v="Allocated"/>
    <m/>
    <m/>
    <m/>
    <m/>
    <m/>
    <m/>
    <m/>
    <m/>
    <n v="12663"/>
    <n v="25031"/>
  </r>
  <r>
    <n v="465922302"/>
    <s v="DATTA BABURAO YADAV"/>
    <m/>
    <x v="0"/>
    <m/>
    <m/>
    <m/>
    <m/>
    <n v="3225"/>
    <n v="9885"/>
    <n v="900"/>
    <n v="13110"/>
    <x v="3"/>
    <x v="0"/>
    <x v="0"/>
    <x v="6"/>
    <n v="60918"/>
    <n v="690"/>
    <n v="0"/>
    <n v="2700"/>
    <s v="-"/>
    <n v="0.24058861629358147"/>
    <n v="2.333508981743795E-2"/>
    <s v="FLOW"/>
    <s v="-"/>
    <s v="NC"/>
    <s v="-"/>
    <m/>
    <m/>
    <m/>
    <m/>
    <s v="-"/>
    <m/>
    <s v="LOHEGAON"/>
    <m/>
    <m/>
    <m/>
    <n v="13275"/>
    <n v="60918"/>
    <n v="118"/>
    <s v="-"/>
    <s v="FLOW"/>
    <m/>
    <m/>
    <m/>
    <m/>
    <s v="NPA"/>
    <s v="MH12XZ3688"/>
    <s v="HONDA SHINE DRUM BSVI"/>
    <d v="2025-04-15T00:00:00"/>
    <n v="36"/>
    <x v="0"/>
    <x v="0"/>
    <m/>
    <m/>
    <m/>
    <m/>
    <m/>
    <m/>
    <m/>
    <m/>
    <m/>
    <m/>
    <m/>
    <m/>
    <m/>
    <m/>
    <m/>
    <m/>
    <m/>
    <m/>
    <m/>
    <m/>
    <m/>
    <m/>
    <m/>
    <m/>
    <m/>
    <m/>
    <m/>
    <m/>
    <m/>
    <m/>
    <m/>
    <m/>
    <m/>
    <m/>
    <m/>
    <m/>
    <m/>
    <m/>
    <m/>
    <m/>
    <m/>
    <m/>
    <m/>
    <m/>
    <m/>
    <m/>
    <m/>
    <m/>
    <m/>
    <m/>
    <m/>
    <m/>
    <m/>
    <m/>
    <m/>
    <m/>
    <m/>
    <m/>
    <m/>
    <m/>
    <m/>
    <m/>
    <m/>
    <m/>
    <m/>
    <m/>
    <m/>
    <m/>
    <m/>
    <m/>
    <m/>
    <m/>
    <m/>
    <m/>
    <m/>
    <m/>
    <m/>
    <m/>
    <m/>
    <m/>
    <m/>
    <m/>
    <m/>
    <m/>
    <m/>
    <m/>
    <m/>
    <m/>
    <m/>
    <m/>
    <m/>
    <m/>
    <m/>
    <m/>
    <x v="0"/>
    <x v="0"/>
    <s v="ZBHT0012"/>
    <s v="B23deA5JrRc"/>
    <s v="Allocated"/>
    <m/>
    <m/>
    <m/>
    <m/>
    <m/>
    <m/>
    <m/>
    <m/>
    <n v="900"/>
    <n v="13110"/>
  </r>
  <r>
    <n v="457685874"/>
    <s v="FAYYAZ AJAZ ANSARI"/>
    <m/>
    <x v="0"/>
    <m/>
    <m/>
    <m/>
    <m/>
    <n v="6036"/>
    <n v="10849"/>
    <n v="5137"/>
    <n v="16885"/>
    <x v="0"/>
    <x v="0"/>
    <x v="0"/>
    <x v="13"/>
    <n v="60784.58"/>
    <n v="324"/>
    <n v="0"/>
    <n v="0"/>
    <s v="-"/>
    <n v="0.38460158139189971"/>
    <n v="1.6298236389666626E-2"/>
    <s v="FLOW"/>
    <s v="-"/>
    <s v="BPTP"/>
    <s v="-"/>
    <m/>
    <m/>
    <m/>
    <m/>
    <s v="-"/>
    <m/>
    <s v="PIMPARI"/>
    <m/>
    <m/>
    <m/>
    <n v="11173"/>
    <n v="60784.58"/>
    <n v="57"/>
    <s v="-"/>
    <s v="FLOW"/>
    <m/>
    <m/>
    <m/>
    <m/>
    <s v="REGULAR"/>
    <s v="MH14KV4801"/>
    <s v="CB350 RS DUAL TONE"/>
    <d v="2023-04-15T00:00:00"/>
    <n v="48"/>
    <x v="0"/>
    <x v="0"/>
    <m/>
    <m/>
    <m/>
    <m/>
    <m/>
    <m/>
    <m/>
    <m/>
    <m/>
    <m/>
    <m/>
    <m/>
    <m/>
    <m/>
    <m/>
    <m/>
    <m/>
    <m/>
    <m/>
    <m/>
    <m/>
    <m/>
    <m/>
    <m/>
    <m/>
    <m/>
    <m/>
    <m/>
    <m/>
    <m/>
    <m/>
    <m/>
    <m/>
    <m/>
    <m/>
    <m/>
    <m/>
    <m/>
    <m/>
    <m/>
    <m/>
    <m/>
    <m/>
    <m/>
    <m/>
    <m/>
    <m/>
    <m/>
    <m/>
    <m/>
    <m/>
    <m/>
    <m/>
    <m/>
    <m/>
    <m/>
    <m/>
    <m/>
    <m/>
    <m/>
    <m/>
    <m/>
    <m/>
    <m/>
    <m/>
    <m/>
    <m/>
    <m/>
    <m/>
    <m/>
    <m/>
    <m/>
    <m/>
    <m/>
    <m/>
    <m/>
    <m/>
    <m/>
    <m/>
    <m/>
    <m/>
    <m/>
    <m/>
    <m/>
    <m/>
    <m/>
    <m/>
    <m/>
    <m/>
    <m/>
    <m/>
    <m/>
    <m/>
    <m/>
    <x v="0"/>
    <x v="0"/>
    <s v="ZBHT0015"/>
    <s v="B6HO3AOHum"/>
    <s v="Allocated"/>
    <m/>
    <m/>
    <m/>
    <m/>
    <m/>
    <m/>
    <m/>
    <m/>
    <n v="5137"/>
    <n v="16885"/>
  </r>
  <r>
    <n v="465072149"/>
    <s v="VISHAL PADMAKAR GAIKWAD"/>
    <m/>
    <x v="0"/>
    <m/>
    <m/>
    <m/>
    <m/>
    <n v="7571"/>
    <n v="19084"/>
    <n v="4428"/>
    <n v="26655"/>
    <x v="2"/>
    <x v="0"/>
    <x v="0"/>
    <x v="10"/>
    <n v="60718"/>
    <n v="486"/>
    <n v="0"/>
    <n v="1800"/>
    <s v="-"/>
    <n v="0.12475529937778916"/>
    <n v="1.7216797915757438E-2"/>
    <s v="FLOW"/>
    <s v="-"/>
    <s v="NC"/>
    <s v="-"/>
    <m/>
    <m/>
    <m/>
    <m/>
    <s v="-"/>
    <m/>
    <s v="SHIRUR"/>
    <m/>
    <m/>
    <m/>
    <n v="21370"/>
    <n v="60718"/>
    <n v="88"/>
    <s v="-"/>
    <s v="FLOW"/>
    <m/>
    <m/>
    <m/>
    <m/>
    <s v="REGULAR"/>
    <s v="MH17DG0875"/>
    <s v="BULLET BATTALION 350 BLACK"/>
    <d v="2024-12-30T00:00:00"/>
    <n v="24"/>
    <x v="0"/>
    <x v="0"/>
    <m/>
    <n v="1"/>
    <m/>
    <m/>
    <m/>
    <m/>
    <m/>
    <m/>
    <m/>
    <m/>
    <m/>
    <m/>
    <m/>
    <m/>
    <m/>
    <m/>
    <m/>
    <m/>
    <m/>
    <m/>
    <m/>
    <m/>
    <m/>
    <m/>
    <m/>
    <m/>
    <m/>
    <m/>
    <m/>
    <m/>
    <m/>
    <m/>
    <m/>
    <m/>
    <m/>
    <m/>
    <m/>
    <m/>
    <m/>
    <m/>
    <m/>
    <m/>
    <m/>
    <m/>
    <m/>
    <m/>
    <m/>
    <m/>
    <m/>
    <m/>
    <m/>
    <m/>
    <m/>
    <m/>
    <m/>
    <m/>
    <m/>
    <m/>
    <m/>
    <m/>
    <m/>
    <m/>
    <m/>
    <m/>
    <m/>
    <m/>
    <m/>
    <m/>
    <m/>
    <m/>
    <m/>
    <m/>
    <m/>
    <m/>
    <m/>
    <m/>
    <m/>
    <m/>
    <m/>
    <m/>
    <m/>
    <m/>
    <m/>
    <m/>
    <m/>
    <m/>
    <m/>
    <m/>
    <m/>
    <m/>
    <m/>
    <m/>
    <m/>
    <m/>
    <x v="1"/>
    <x v="1"/>
    <s v="ZBHT0024"/>
    <s v="k2tFigwigw7"/>
    <s v="Allocated"/>
    <m/>
    <m/>
    <m/>
    <m/>
    <m/>
    <m/>
    <m/>
    <m/>
    <n v="4428"/>
    <n v="26655"/>
  </r>
  <r>
    <n v="466075261"/>
    <s v="RAMADAS DHONDIBA JADHAV"/>
    <m/>
    <x v="0"/>
    <m/>
    <m/>
    <m/>
    <m/>
    <n v="3297"/>
    <n v="3192"/>
    <n v="3255"/>
    <n v="6489"/>
    <x v="1"/>
    <x v="0"/>
    <x v="0"/>
    <x v="10"/>
    <n v="60582"/>
    <n v="63"/>
    <n v="0"/>
    <n v="6281"/>
    <s v="-"/>
    <n v="4.7017730368892667E-2"/>
    <n v="5.307071114413915E-3"/>
    <s v="FLOW"/>
    <s v="-"/>
    <s v="BPTP"/>
    <s v="-"/>
    <m/>
    <m/>
    <m/>
    <m/>
    <s v="-"/>
    <m/>
    <s v="SAYAGAON"/>
    <m/>
    <m/>
    <m/>
    <n v="9536"/>
    <n v="60582"/>
    <n v="27"/>
    <s v="-"/>
    <s v="FLOW"/>
    <m/>
    <m/>
    <m/>
    <m/>
    <s v="REGULAR"/>
    <s v="MH12YM7818"/>
    <s v="PASSION PLUS I3S DRS CAST"/>
    <d v="2025-05-07T00:00:00"/>
    <n v="36"/>
    <x v="0"/>
    <x v="0"/>
    <m/>
    <m/>
    <m/>
    <m/>
    <m/>
    <m/>
    <m/>
    <m/>
    <m/>
    <m/>
    <m/>
    <m/>
    <m/>
    <m/>
    <m/>
    <m/>
    <m/>
    <m/>
    <m/>
    <m/>
    <m/>
    <m/>
    <m/>
    <m/>
    <m/>
    <m/>
    <m/>
    <m/>
    <m/>
    <m/>
    <m/>
    <m/>
    <m/>
    <m/>
    <m/>
    <m/>
    <m/>
    <m/>
    <m/>
    <m/>
    <m/>
    <m/>
    <m/>
    <m/>
    <m/>
    <m/>
    <m/>
    <m/>
    <m/>
    <m/>
    <m/>
    <m/>
    <m/>
    <m/>
    <m/>
    <m/>
    <m/>
    <m/>
    <m/>
    <m/>
    <m/>
    <m/>
    <m/>
    <m/>
    <m/>
    <m/>
    <m/>
    <m/>
    <m/>
    <m/>
    <m/>
    <m/>
    <m/>
    <m/>
    <m/>
    <m/>
    <m/>
    <m/>
    <m/>
    <m/>
    <m/>
    <m/>
    <m/>
    <m/>
    <m/>
    <m/>
    <m/>
    <m/>
    <m/>
    <m/>
    <m/>
    <m/>
    <m/>
    <m/>
    <x v="0"/>
    <x v="0"/>
    <s v="ZBHT0024"/>
    <s v="Ao2EKvpJqc"/>
    <s v="Allocated"/>
    <m/>
    <m/>
    <m/>
    <m/>
    <m/>
    <m/>
    <m/>
    <m/>
    <n v="3255"/>
    <n v="6489"/>
  </r>
  <r>
    <n v="464416787"/>
    <s v="MUKUND GYANOBA KENDRE"/>
    <m/>
    <x v="0"/>
    <m/>
    <m/>
    <m/>
    <m/>
    <n v="2766"/>
    <n v="13154.98"/>
    <n v="2562.9799999999996"/>
    <n v="15920.98"/>
    <x v="4"/>
    <x v="0"/>
    <x v="0"/>
    <x v="10"/>
    <n v="60471"/>
    <n v="472"/>
    <n v="0"/>
    <n v="2700"/>
    <s v="-"/>
    <n v="0.12917565633477879"/>
    <n v="3.2195498010836154E-2"/>
    <s v="FLOW"/>
    <s v="-"/>
    <s v="NC"/>
    <s v="-"/>
    <m/>
    <m/>
    <m/>
    <m/>
    <s v="-"/>
    <m/>
    <s v="RANJAN GAON"/>
    <m/>
    <m/>
    <m/>
    <n v="16326.98"/>
    <n v="60471"/>
    <n v="149"/>
    <s v="-"/>
    <s v="FLOW"/>
    <m/>
    <m/>
    <m/>
    <m/>
    <s v="NPA"/>
    <s v="MH44AD8553"/>
    <s v="HONDA SHINE 100 OBD2"/>
    <d v="2024-10-23T00:00:00"/>
    <n v="42"/>
    <x v="0"/>
    <x v="0"/>
    <m/>
    <m/>
    <m/>
    <m/>
    <m/>
    <m/>
    <m/>
    <m/>
    <m/>
    <m/>
    <n v="1"/>
    <m/>
    <m/>
    <m/>
    <m/>
    <m/>
    <m/>
    <m/>
    <m/>
    <m/>
    <m/>
    <m/>
    <m/>
    <m/>
    <m/>
    <m/>
    <m/>
    <m/>
    <m/>
    <m/>
    <m/>
    <m/>
    <m/>
    <m/>
    <m/>
    <m/>
    <m/>
    <m/>
    <m/>
    <m/>
    <m/>
    <m/>
    <m/>
    <m/>
    <m/>
    <m/>
    <m/>
    <m/>
    <m/>
    <m/>
    <m/>
    <m/>
    <m/>
    <m/>
    <m/>
    <m/>
    <m/>
    <m/>
    <m/>
    <m/>
    <m/>
    <m/>
    <m/>
    <m/>
    <m/>
    <m/>
    <m/>
    <m/>
    <m/>
    <m/>
    <m/>
    <m/>
    <m/>
    <m/>
    <m/>
    <m/>
    <m/>
    <m/>
    <m/>
    <m/>
    <m/>
    <m/>
    <m/>
    <m/>
    <m/>
    <m/>
    <m/>
    <m/>
    <m/>
    <m/>
    <m/>
    <m/>
    <m/>
    <m/>
    <x v="1"/>
    <x v="1"/>
    <s v="ZBHT0024"/>
    <s v="G68mS_9R0w7"/>
    <s v="Allocated"/>
    <m/>
    <m/>
    <m/>
    <m/>
    <m/>
    <m/>
    <m/>
    <m/>
    <n v="2562.9799999999996"/>
    <n v="15920.98"/>
  </r>
  <r>
    <n v="465315718"/>
    <s v="SMITESH ROHIDAS BHANUSGHARE"/>
    <m/>
    <x v="0"/>
    <m/>
    <m/>
    <m/>
    <m/>
    <n v="3178"/>
    <n v="12577"/>
    <n v="3619"/>
    <n v="15755"/>
    <x v="3"/>
    <x v="0"/>
    <x v="0"/>
    <x v="8"/>
    <n v="59755"/>
    <n v="576"/>
    <n v="0"/>
    <n v="5400"/>
    <s v="-"/>
    <n v="0.39110947393403117"/>
    <n v="2.2889594077957334E-2"/>
    <s v="FLOW"/>
    <s v="-"/>
    <s v="PTP"/>
    <s v="-"/>
    <m/>
    <m/>
    <m/>
    <m/>
    <s v="-"/>
    <m/>
    <s v="SHILTANAE"/>
    <m/>
    <m/>
    <m/>
    <n v="18553"/>
    <n v="59755"/>
    <n v="118"/>
    <s v="-"/>
    <s v="FLOW"/>
    <m/>
    <m/>
    <m/>
    <m/>
    <s v="NPA"/>
    <s v="MH14MD6202"/>
    <s v="SPLENDOR PLUS I3S DRSC FI"/>
    <d v="2025-01-24T00:00:00"/>
    <n v="36"/>
    <x v="0"/>
    <x v="0"/>
    <m/>
    <m/>
    <m/>
    <m/>
    <m/>
    <m/>
    <m/>
    <m/>
    <m/>
    <m/>
    <m/>
    <m/>
    <m/>
    <m/>
    <m/>
    <m/>
    <m/>
    <m/>
    <m/>
    <m/>
    <m/>
    <m/>
    <m/>
    <m/>
    <m/>
    <m/>
    <m/>
    <m/>
    <m/>
    <m/>
    <m/>
    <m/>
    <m/>
    <m/>
    <m/>
    <m/>
    <m/>
    <m/>
    <m/>
    <m/>
    <m/>
    <m/>
    <m/>
    <m/>
    <m/>
    <m/>
    <m/>
    <m/>
    <m/>
    <m/>
    <m/>
    <m/>
    <m/>
    <m/>
    <m/>
    <m/>
    <m/>
    <m/>
    <m/>
    <m/>
    <m/>
    <m/>
    <m/>
    <m/>
    <m/>
    <m/>
    <m/>
    <m/>
    <m/>
    <m/>
    <m/>
    <m/>
    <m/>
    <m/>
    <m/>
    <m/>
    <m/>
    <m/>
    <m/>
    <m/>
    <m/>
    <m/>
    <m/>
    <m/>
    <m/>
    <m/>
    <m/>
    <m/>
    <m/>
    <m/>
    <m/>
    <m/>
    <m/>
    <m/>
    <x v="0"/>
    <x v="0"/>
    <s v="ZBHT0013"/>
    <s v="G2nGSdZiFRPm"/>
    <s v="Allocated"/>
    <m/>
    <m/>
    <m/>
    <m/>
    <m/>
    <m/>
    <m/>
    <m/>
    <n v="3619"/>
    <n v="15755"/>
  </r>
  <r>
    <n v="457264616"/>
    <s v="ROHAN AJINATH KARANJAKAR"/>
    <m/>
    <x v="0"/>
    <m/>
    <m/>
    <m/>
    <m/>
    <n v="7070"/>
    <n v="5640"/>
    <n v="5773"/>
    <n v="12710"/>
    <x v="1"/>
    <x v="0"/>
    <x v="0"/>
    <x v="11"/>
    <n v="59438.34"/>
    <n v="133"/>
    <n v="0"/>
    <n v="7168"/>
    <s v="-"/>
    <n v="4.2443048392853087E-2"/>
    <n v="5.2068848387757608E-3"/>
    <s v="FLOW"/>
    <s v="-"/>
    <s v="MPTP"/>
    <s v="-"/>
    <m/>
    <m/>
    <m/>
    <m/>
    <s v="-"/>
    <m/>
    <s v="CHIKHALI"/>
    <m/>
    <m/>
    <m/>
    <n v="12941"/>
    <n v="59438.34"/>
    <n v="27"/>
    <s v="-"/>
    <s v="FLOW"/>
    <m/>
    <m/>
    <m/>
    <m/>
    <s v="REGULAR"/>
    <m/>
    <s v="METEOR 350 SUPERNOVA RED"/>
    <d v="2023-03-17T00:00:00"/>
    <n v="48"/>
    <x v="1"/>
    <x v="0"/>
    <m/>
    <m/>
    <m/>
    <m/>
    <m/>
    <m/>
    <m/>
    <m/>
    <m/>
    <m/>
    <m/>
    <m/>
    <m/>
    <m/>
    <m/>
    <m/>
    <m/>
    <m/>
    <m/>
    <m/>
    <m/>
    <m/>
    <m/>
    <m/>
    <m/>
    <m/>
    <m/>
    <m/>
    <m/>
    <m/>
    <m/>
    <m/>
    <m/>
    <m/>
    <m/>
    <m/>
    <m/>
    <m/>
    <m/>
    <m/>
    <m/>
    <m/>
    <m/>
    <m/>
    <m/>
    <m/>
    <m/>
    <m/>
    <m/>
    <m/>
    <m/>
    <m/>
    <m/>
    <m/>
    <m/>
    <m/>
    <m/>
    <m/>
    <m/>
    <m/>
    <m/>
    <m/>
    <m/>
    <m/>
    <m/>
    <m/>
    <m/>
    <m/>
    <m/>
    <m/>
    <m/>
    <m/>
    <m/>
    <m/>
    <m/>
    <m/>
    <m/>
    <m/>
    <m/>
    <m/>
    <m/>
    <m/>
    <m/>
    <m/>
    <m/>
    <m/>
    <m/>
    <m/>
    <m/>
    <m/>
    <m/>
    <m/>
    <m/>
    <m/>
    <x v="0"/>
    <x v="0"/>
    <s v="ZBHT0011"/>
    <e v="#N/A"/>
    <e v="#N/A"/>
    <m/>
    <m/>
    <m/>
    <m/>
    <m/>
    <m/>
    <m/>
    <m/>
    <n v="5773"/>
    <n v="12710"/>
  </r>
  <r>
    <n v="462002443"/>
    <s v="RAJASHREE BAPU MANE"/>
    <m/>
    <x v="0"/>
    <m/>
    <m/>
    <m/>
    <m/>
    <n v="5840"/>
    <n v="17520"/>
    <n v="6242"/>
    <n v="23360"/>
    <x v="2"/>
    <x v="0"/>
    <x v="0"/>
    <x v="16"/>
    <n v="59239"/>
    <n v="402"/>
    <n v="0"/>
    <n v="1350"/>
    <s v="-"/>
    <n v="0.26746861649342091"/>
    <n v="1.6797422374445054E-2"/>
    <s v="FLOW"/>
    <s v="-"/>
    <s v="NC"/>
    <s v="-"/>
    <m/>
    <m/>
    <m/>
    <m/>
    <s v="-"/>
    <m/>
    <s v="JAMBE"/>
    <m/>
    <m/>
    <m/>
    <n v="19272"/>
    <n v="59239"/>
    <n v="88"/>
    <s v="-"/>
    <s v="FLOW"/>
    <m/>
    <m/>
    <m/>
    <m/>
    <s v="REGULAR"/>
    <s v="MH14LK1513"/>
    <s v="BAJAJ PULSAR RS200 ABS TWIN CHANNEL"/>
    <d v="2024-02-22T00:00:00"/>
    <n v="36"/>
    <x v="0"/>
    <x v="0"/>
    <m/>
    <n v="1"/>
    <m/>
    <m/>
    <m/>
    <m/>
    <m/>
    <m/>
    <m/>
    <m/>
    <m/>
    <m/>
    <m/>
    <m/>
    <m/>
    <m/>
    <m/>
    <m/>
    <m/>
    <m/>
    <m/>
    <m/>
    <m/>
    <m/>
    <m/>
    <m/>
    <m/>
    <m/>
    <m/>
    <m/>
    <m/>
    <m/>
    <m/>
    <m/>
    <m/>
    <m/>
    <m/>
    <m/>
    <m/>
    <m/>
    <m/>
    <m/>
    <m/>
    <m/>
    <m/>
    <m/>
    <m/>
    <m/>
    <m/>
    <m/>
    <m/>
    <m/>
    <m/>
    <m/>
    <m/>
    <m/>
    <m/>
    <m/>
    <m/>
    <m/>
    <m/>
    <m/>
    <m/>
    <m/>
    <m/>
    <m/>
    <m/>
    <m/>
    <m/>
    <m/>
    <m/>
    <m/>
    <m/>
    <m/>
    <m/>
    <m/>
    <m/>
    <m/>
    <m/>
    <m/>
    <m/>
    <m/>
    <m/>
    <m/>
    <m/>
    <m/>
    <m/>
    <m/>
    <m/>
    <m/>
    <m/>
    <m/>
    <m/>
    <m/>
    <x v="1"/>
    <x v="1"/>
    <s v="DUWT0030"/>
    <s v="G6SskSv1vNm"/>
    <s v="Allocated"/>
    <m/>
    <m/>
    <m/>
    <m/>
    <m/>
    <m/>
    <m/>
    <m/>
    <n v="6242"/>
    <n v="23360"/>
  </r>
  <r>
    <n v="464000542"/>
    <s v="DHANANJAY SHANTARAM AKHADE"/>
    <m/>
    <x v="0"/>
    <m/>
    <m/>
    <m/>
    <m/>
    <n v="4728"/>
    <n v="28368"/>
    <n v="5815"/>
    <n v="33096"/>
    <x v="5"/>
    <x v="0"/>
    <x v="0"/>
    <x v="8"/>
    <n v="59213"/>
    <n v="1087"/>
    <n v="0"/>
    <n v="5907"/>
    <s v="-"/>
    <n v="0.62495184600007803"/>
    <n v="2.7135724573912456E-2"/>
    <s v="FLOW"/>
    <s v="-"/>
    <s v="BPTP"/>
    <s v="-"/>
    <m/>
    <m/>
    <m/>
    <m/>
    <s v="-"/>
    <m/>
    <s v="LONAVALA"/>
    <m/>
    <m/>
    <m/>
    <n v="35362"/>
    <n v="59213"/>
    <n v="177"/>
    <s v="-"/>
    <s v="FLOW"/>
    <m/>
    <m/>
    <m/>
    <m/>
    <s v="NPA"/>
    <s v="MH14LV1826"/>
    <s v="XTREME 160R 4V STD"/>
    <d v="2024-09-11T00:00:00"/>
    <n v="30"/>
    <x v="0"/>
    <x v="0"/>
    <m/>
    <m/>
    <m/>
    <m/>
    <m/>
    <m/>
    <m/>
    <m/>
    <m/>
    <m/>
    <m/>
    <m/>
    <m/>
    <m/>
    <m/>
    <m/>
    <m/>
    <m/>
    <m/>
    <m/>
    <m/>
    <m/>
    <m/>
    <m/>
    <m/>
    <m/>
    <m/>
    <m/>
    <m/>
    <m/>
    <m/>
    <m/>
    <m/>
    <m/>
    <m/>
    <m/>
    <m/>
    <m/>
    <m/>
    <m/>
    <m/>
    <m/>
    <m/>
    <m/>
    <m/>
    <m/>
    <m/>
    <m/>
    <m/>
    <m/>
    <m/>
    <m/>
    <m/>
    <m/>
    <m/>
    <m/>
    <m/>
    <m/>
    <m/>
    <m/>
    <m/>
    <m/>
    <m/>
    <m/>
    <m/>
    <m/>
    <m/>
    <m/>
    <m/>
    <m/>
    <m/>
    <m/>
    <m/>
    <m/>
    <m/>
    <m/>
    <m/>
    <m/>
    <m/>
    <m/>
    <m/>
    <m/>
    <m/>
    <m/>
    <m/>
    <m/>
    <m/>
    <m/>
    <m/>
    <m/>
    <m/>
    <m/>
    <m/>
    <m/>
    <x v="0"/>
    <x v="0"/>
    <s v="ZBHT0013"/>
    <s v="A6UAhFU2qQEc"/>
    <s v="Allocated"/>
    <m/>
    <m/>
    <m/>
    <m/>
    <m/>
    <m/>
    <m/>
    <m/>
    <n v="5815"/>
    <n v="33096"/>
  </r>
  <r>
    <n v="464626828"/>
    <s v="VISHAL SANJAY SATPUTE"/>
    <m/>
    <x v="0"/>
    <m/>
    <m/>
    <m/>
    <m/>
    <n v="4023"/>
    <n v="2516"/>
    <n v="2565"/>
    <n v="6539"/>
    <x v="1"/>
    <x v="0"/>
    <x v="0"/>
    <x v="12"/>
    <n v="59031"/>
    <n v="49"/>
    <n v="0"/>
    <n v="2700"/>
    <s v="-"/>
    <n v="0.1034859972827278"/>
    <n v="5.1712012636586412E-3"/>
    <s v="FLOW"/>
    <s v="-"/>
    <s v="PAID"/>
    <s v="-"/>
    <m/>
    <m/>
    <m/>
    <m/>
    <s v="-"/>
    <m/>
    <s v="BHAMBOLI"/>
    <m/>
    <m/>
    <m/>
    <n v="5265"/>
    <n v="59031"/>
    <n v="27"/>
    <s v="-"/>
    <s v="FLOW"/>
    <m/>
    <m/>
    <m/>
    <m/>
    <s v="REGULAR"/>
    <s v="MH14MA3136"/>
    <s v="TVS JUPITER 125 DRUM ALLOY"/>
    <d v="2024-11-09T00:00:00"/>
    <n v="36"/>
    <x v="0"/>
    <x v="0"/>
    <m/>
    <m/>
    <m/>
    <m/>
    <m/>
    <m/>
    <m/>
    <m/>
    <m/>
    <m/>
    <m/>
    <m/>
    <m/>
    <n v="1"/>
    <m/>
    <m/>
    <m/>
    <m/>
    <m/>
    <m/>
    <m/>
    <m/>
    <m/>
    <m/>
    <m/>
    <m/>
    <m/>
    <m/>
    <m/>
    <m/>
    <m/>
    <m/>
    <m/>
    <m/>
    <m/>
    <m/>
    <m/>
    <m/>
    <m/>
    <m/>
    <m/>
    <m/>
    <m/>
    <m/>
    <m/>
    <m/>
    <m/>
    <m/>
    <m/>
    <m/>
    <m/>
    <m/>
    <m/>
    <m/>
    <m/>
    <m/>
    <m/>
    <m/>
    <m/>
    <m/>
    <m/>
    <m/>
    <m/>
    <m/>
    <m/>
    <m/>
    <m/>
    <m/>
    <m/>
    <m/>
    <m/>
    <m/>
    <m/>
    <m/>
    <m/>
    <m/>
    <m/>
    <m/>
    <m/>
    <m/>
    <m/>
    <m/>
    <m/>
    <m/>
    <m/>
    <m/>
    <m/>
    <m/>
    <m/>
    <m/>
    <m/>
    <m/>
    <m/>
    <m/>
    <x v="1"/>
    <x v="1"/>
    <s v="ZBHT0016"/>
    <s v="G289SlkUj7"/>
    <s v="Allocated"/>
    <m/>
    <m/>
    <m/>
    <m/>
    <m/>
    <m/>
    <m/>
    <m/>
    <n v="2565"/>
    <n v="6539"/>
  </r>
  <r>
    <n v="464497060"/>
    <s v="RAMESHWAR SHESHRAO DARADE"/>
    <m/>
    <x v="0"/>
    <m/>
    <m/>
    <m/>
    <m/>
    <n v="3983"/>
    <n v="3973"/>
    <n v="4046"/>
    <n v="7956"/>
    <x v="1"/>
    <x v="0"/>
    <x v="0"/>
    <x v="8"/>
    <n v="59007"/>
    <n v="73"/>
    <n v="0"/>
    <n v="3814"/>
    <s v="-"/>
    <n v="9.9236956651931052E-2"/>
    <n v="5.1690988288307068E-3"/>
    <s v="FLOW"/>
    <s v="-"/>
    <s v="PTP"/>
    <s v="-"/>
    <m/>
    <m/>
    <m/>
    <m/>
    <s v="-"/>
    <m/>
    <s v="LONAVALA"/>
    <m/>
    <m/>
    <m/>
    <n v="7860"/>
    <n v="59007"/>
    <n v="27"/>
    <s v="-"/>
    <s v="FLOW"/>
    <m/>
    <m/>
    <m/>
    <m/>
    <s v="REGULAR"/>
    <s v="MH22BF2078"/>
    <s v="HONDA SHINE DRUM BSVI"/>
    <d v="2024-10-30T00:00:00"/>
    <n v="36"/>
    <x v="0"/>
    <x v="0"/>
    <m/>
    <m/>
    <m/>
    <m/>
    <m/>
    <m/>
    <m/>
    <m/>
    <m/>
    <m/>
    <m/>
    <m/>
    <m/>
    <m/>
    <m/>
    <m/>
    <m/>
    <m/>
    <m/>
    <m/>
    <m/>
    <m/>
    <m/>
    <m/>
    <m/>
    <m/>
    <m/>
    <m/>
    <m/>
    <m/>
    <m/>
    <m/>
    <m/>
    <m/>
    <m/>
    <m/>
    <m/>
    <m/>
    <m/>
    <m/>
    <m/>
    <m/>
    <m/>
    <m/>
    <m/>
    <m/>
    <m/>
    <m/>
    <m/>
    <m/>
    <m/>
    <m/>
    <m/>
    <m/>
    <m/>
    <m/>
    <m/>
    <m/>
    <m/>
    <m/>
    <m/>
    <m/>
    <m/>
    <m/>
    <m/>
    <m/>
    <m/>
    <m/>
    <m/>
    <m/>
    <m/>
    <m/>
    <m/>
    <m/>
    <m/>
    <m/>
    <m/>
    <m/>
    <m/>
    <m/>
    <m/>
    <m/>
    <m/>
    <m/>
    <m/>
    <m/>
    <m/>
    <m/>
    <m/>
    <m/>
    <m/>
    <m/>
    <m/>
    <m/>
    <x v="0"/>
    <x v="0"/>
    <s v="ZBHT0013"/>
    <s v="G6R22q4xim"/>
    <s v="Allocated"/>
    <m/>
    <m/>
    <m/>
    <m/>
    <m/>
    <m/>
    <m/>
    <m/>
    <n v="4046"/>
    <n v="7956"/>
  </r>
  <r>
    <n v="463556168"/>
    <s v="GANESH DIPAK PATOLE"/>
    <m/>
    <x v="0"/>
    <m/>
    <m/>
    <m/>
    <m/>
    <n v="4726"/>
    <n v="4726"/>
    <n v="4860"/>
    <n v="9452"/>
    <x v="0"/>
    <x v="0"/>
    <x v="0"/>
    <x v="10"/>
    <n v="58927"/>
    <n v="134"/>
    <n v="0"/>
    <n v="7190"/>
    <s v="-"/>
    <n v="0.16724850425167173"/>
    <n v="1.5800161418140675E-2"/>
    <s v="FLOW"/>
    <s v="-"/>
    <s v="-"/>
    <s v="-"/>
    <m/>
    <m/>
    <m/>
    <m/>
    <s v="-"/>
    <m/>
    <s v="ANDHAL GAON"/>
    <m/>
    <m/>
    <m/>
    <n v="12050"/>
    <n v="58927"/>
    <n v="57"/>
    <s v="-"/>
    <s v="FLOW"/>
    <m/>
    <m/>
    <m/>
    <m/>
    <s v="REGULAR"/>
    <m/>
    <s v="BAJAJ PULSAR N160 DUAL CHANNEL NEW"/>
    <d v="2024-07-23T00:00:00"/>
    <n v="36"/>
    <x v="0"/>
    <x v="0"/>
    <m/>
    <m/>
    <m/>
    <m/>
    <m/>
    <m/>
    <m/>
    <m/>
    <m/>
    <m/>
    <m/>
    <m/>
    <m/>
    <m/>
    <m/>
    <m/>
    <m/>
    <m/>
    <m/>
    <m/>
    <m/>
    <m/>
    <m/>
    <m/>
    <m/>
    <m/>
    <m/>
    <m/>
    <m/>
    <m/>
    <m/>
    <m/>
    <m/>
    <m/>
    <m/>
    <m/>
    <m/>
    <m/>
    <m/>
    <m/>
    <m/>
    <m/>
    <m/>
    <m/>
    <m/>
    <m/>
    <m/>
    <m/>
    <m/>
    <m/>
    <m/>
    <m/>
    <m/>
    <m/>
    <m/>
    <m/>
    <m/>
    <m/>
    <m/>
    <m/>
    <m/>
    <m/>
    <m/>
    <m/>
    <m/>
    <m/>
    <m/>
    <m/>
    <m/>
    <m/>
    <m/>
    <m/>
    <m/>
    <m/>
    <m/>
    <m/>
    <m/>
    <m/>
    <m/>
    <m/>
    <m/>
    <m/>
    <m/>
    <m/>
    <m/>
    <m/>
    <m/>
    <m/>
    <m/>
    <m/>
    <m/>
    <m/>
    <m/>
    <m/>
    <x v="0"/>
    <x v="0"/>
    <s v="ZBHT0024"/>
    <s v="GPUs73QXhL7"/>
    <s v="Allocated"/>
    <m/>
    <m/>
    <m/>
    <m/>
    <m/>
    <m/>
    <m/>
    <m/>
    <n v="4860"/>
    <n v="9452"/>
  </r>
  <r>
    <n v="465436824"/>
    <s v="ADIKA SHARAD BELHEKAR"/>
    <m/>
    <x v="0"/>
    <m/>
    <m/>
    <m/>
    <m/>
    <n v="3311"/>
    <n v="9814"/>
    <n v="3501"/>
    <n v="13125"/>
    <x v="2"/>
    <x v="0"/>
    <x v="0"/>
    <x v="14"/>
    <n v="58722"/>
    <n v="309"/>
    <n v="0"/>
    <n v="4888"/>
    <s v="-"/>
    <n v="0.33846898722138646"/>
    <n v="1.6650825244723284E-2"/>
    <s v="FLOW"/>
    <s v="-"/>
    <s v="NC"/>
    <s v="-"/>
    <m/>
    <m/>
    <m/>
    <m/>
    <s v="-"/>
    <m/>
    <s v="BORI BK"/>
    <m/>
    <m/>
    <m/>
    <n v="15011"/>
    <n v="58722"/>
    <n v="88"/>
    <s v="-"/>
    <s v="FLOW"/>
    <m/>
    <m/>
    <m/>
    <m/>
    <s v="REGULAR"/>
    <s v="MH14MD7627"/>
    <s v="HONDA ACTIVA STD"/>
    <d v="2025-02-06T00:00:00"/>
    <n v="36"/>
    <x v="0"/>
    <x v="0"/>
    <m/>
    <n v="1"/>
    <m/>
    <m/>
    <m/>
    <m/>
    <m/>
    <m/>
    <m/>
    <m/>
    <m/>
    <m/>
    <m/>
    <m/>
    <m/>
    <m/>
    <m/>
    <m/>
    <m/>
    <m/>
    <m/>
    <m/>
    <m/>
    <m/>
    <m/>
    <m/>
    <m/>
    <m/>
    <m/>
    <m/>
    <m/>
    <m/>
    <m/>
    <m/>
    <m/>
    <m/>
    <m/>
    <m/>
    <m/>
    <m/>
    <m/>
    <m/>
    <m/>
    <m/>
    <m/>
    <m/>
    <m/>
    <m/>
    <m/>
    <m/>
    <m/>
    <m/>
    <m/>
    <m/>
    <m/>
    <m/>
    <m/>
    <m/>
    <m/>
    <m/>
    <m/>
    <m/>
    <m/>
    <m/>
    <m/>
    <m/>
    <m/>
    <m/>
    <m/>
    <m/>
    <m/>
    <m/>
    <m/>
    <m/>
    <m/>
    <m/>
    <m/>
    <m/>
    <m/>
    <m/>
    <m/>
    <m/>
    <m/>
    <m/>
    <m/>
    <m/>
    <m/>
    <m/>
    <m/>
    <m/>
    <m/>
    <m/>
    <m/>
    <m/>
    <x v="1"/>
    <x v="1"/>
    <s v="ZBHT0021"/>
    <s v="A62wHCoZwm"/>
    <s v="Allocated"/>
    <m/>
    <m/>
    <m/>
    <m/>
    <m/>
    <m/>
    <m/>
    <m/>
    <n v="3501"/>
    <n v="13125"/>
  </r>
  <r>
    <n v="464101099"/>
    <s v="RAGNI KUMARI PATEL"/>
    <m/>
    <x v="0"/>
    <m/>
    <m/>
    <m/>
    <m/>
    <n v="3961"/>
    <n v="7829.19"/>
    <n v="3935.1899999999987"/>
    <n v="11790.189999999999"/>
    <x v="0"/>
    <x v="0"/>
    <x v="0"/>
    <x v="10"/>
    <n v="58229"/>
    <n v="67"/>
    <n v="0"/>
    <n v="900"/>
    <s v="-"/>
    <n v="0.16526741823053256"/>
    <n v="1.5613005909293081E-2"/>
    <s v="FLOW"/>
    <s v="-"/>
    <s v="-"/>
    <s v="-"/>
    <m/>
    <m/>
    <m/>
    <m/>
    <s v="-"/>
    <m/>
    <s v="SHIRUR"/>
    <m/>
    <m/>
    <m/>
    <n v="8796.19"/>
    <n v="58229"/>
    <n v="57"/>
    <s v="-"/>
    <s v="FLOW"/>
    <m/>
    <m/>
    <m/>
    <m/>
    <s v="REGULAR"/>
    <s v="MH12XK9063"/>
    <s v="HONDA ACTIVA DLX"/>
    <d v="2024-09-24T00:00:00"/>
    <n v="36"/>
    <x v="0"/>
    <x v="0"/>
    <m/>
    <m/>
    <m/>
    <m/>
    <m/>
    <m/>
    <m/>
    <m/>
    <m/>
    <m/>
    <n v="1"/>
    <m/>
    <m/>
    <m/>
    <m/>
    <m/>
    <m/>
    <m/>
    <m/>
    <m/>
    <m/>
    <m/>
    <m/>
    <m/>
    <m/>
    <m/>
    <m/>
    <m/>
    <m/>
    <m/>
    <m/>
    <m/>
    <m/>
    <m/>
    <m/>
    <m/>
    <m/>
    <m/>
    <m/>
    <m/>
    <m/>
    <m/>
    <m/>
    <m/>
    <m/>
    <m/>
    <m/>
    <m/>
    <m/>
    <m/>
    <m/>
    <m/>
    <m/>
    <m/>
    <m/>
    <m/>
    <m/>
    <m/>
    <m/>
    <m/>
    <m/>
    <m/>
    <m/>
    <m/>
    <m/>
    <m/>
    <m/>
    <m/>
    <m/>
    <m/>
    <m/>
    <m/>
    <m/>
    <m/>
    <m/>
    <m/>
    <m/>
    <m/>
    <m/>
    <m/>
    <m/>
    <m/>
    <m/>
    <m/>
    <m/>
    <m/>
    <m/>
    <m/>
    <m/>
    <m/>
    <m/>
    <m/>
    <m/>
    <m/>
    <x v="1"/>
    <x v="1"/>
    <s v="ZBHT0024"/>
    <s v="komQsPLiIL7"/>
    <s v="Allocated"/>
    <m/>
    <m/>
    <m/>
    <m/>
    <m/>
    <m/>
    <m/>
    <m/>
    <n v="3935.1899999999987"/>
    <n v="11790.189999999999"/>
  </r>
  <r>
    <n v="465200754"/>
    <s v="SARALA MAHENDRA HIVALE"/>
    <m/>
    <x v="0"/>
    <m/>
    <m/>
    <m/>
    <m/>
    <n v="3616"/>
    <n v="3616"/>
    <n v="3616"/>
    <n v="7232"/>
    <x v="1"/>
    <x v="0"/>
    <x v="0"/>
    <x v="16"/>
    <n v="58031"/>
    <n v="0"/>
    <n v="0"/>
    <n v="4368.54"/>
    <s v="-"/>
    <n v="0.11594325555539038"/>
    <n v="5.0835998124946994E-3"/>
    <s v="FLOW"/>
    <s v="-"/>
    <s v="MPTP"/>
    <s v="-"/>
    <m/>
    <m/>
    <m/>
    <m/>
    <s v="-"/>
    <m/>
    <s v="PIRANGUT"/>
    <m/>
    <m/>
    <m/>
    <n v="7984.54"/>
    <n v="58031"/>
    <n v="27"/>
    <s v="-"/>
    <s v="FLOW"/>
    <m/>
    <m/>
    <m/>
    <m/>
    <s v="REGULAR"/>
    <s v="MH19EN7140"/>
    <s v="SPLENDOR PLUS I3S DRS C FI OTHERS"/>
    <d v="2025-01-13T00:00:00"/>
    <n v="36"/>
    <x v="0"/>
    <x v="0"/>
    <m/>
    <m/>
    <m/>
    <m/>
    <m/>
    <m/>
    <m/>
    <m/>
    <m/>
    <m/>
    <m/>
    <m/>
    <m/>
    <n v="1"/>
    <m/>
    <m/>
    <m/>
    <m/>
    <m/>
    <m/>
    <m/>
    <m/>
    <m/>
    <m/>
    <m/>
    <m/>
    <m/>
    <m/>
    <m/>
    <m/>
    <m/>
    <m/>
    <m/>
    <m/>
    <m/>
    <m/>
    <m/>
    <m/>
    <m/>
    <m/>
    <m/>
    <m/>
    <m/>
    <m/>
    <m/>
    <m/>
    <m/>
    <m/>
    <m/>
    <m/>
    <m/>
    <m/>
    <m/>
    <m/>
    <m/>
    <m/>
    <m/>
    <m/>
    <m/>
    <m/>
    <m/>
    <m/>
    <m/>
    <m/>
    <m/>
    <m/>
    <m/>
    <m/>
    <m/>
    <m/>
    <m/>
    <m/>
    <m/>
    <m/>
    <m/>
    <m/>
    <m/>
    <m/>
    <m/>
    <m/>
    <m/>
    <m/>
    <m/>
    <m/>
    <m/>
    <m/>
    <m/>
    <m/>
    <m/>
    <m/>
    <m/>
    <m/>
    <m/>
    <m/>
    <x v="1"/>
    <x v="1"/>
    <s v="DUWT0030"/>
    <s v="APBCGew5I3c"/>
    <s v="Allocated"/>
    <m/>
    <m/>
    <m/>
    <m/>
    <m/>
    <m/>
    <m/>
    <m/>
    <n v="3616"/>
    <n v="7232"/>
  </r>
  <r>
    <n v="464989124"/>
    <s v="SAGAR BHARAT GAIKAWAD"/>
    <m/>
    <x v="0"/>
    <m/>
    <m/>
    <m/>
    <m/>
    <n v="3106"/>
    <n v="18159"/>
    <n v="3704"/>
    <n v="21265"/>
    <x v="5"/>
    <x v="0"/>
    <x v="0"/>
    <x v="5"/>
    <n v="57998"/>
    <n v="1075"/>
    <n v="0"/>
    <n v="3600"/>
    <s v="-"/>
    <n v="1"/>
    <n v="2.6578922767597903E-2"/>
    <s v="FLOW"/>
    <s v="-"/>
    <s v="REPO"/>
    <s v="-"/>
    <m/>
    <m/>
    <m/>
    <m/>
    <s v="-"/>
    <m/>
    <s v="CHAKAN"/>
    <m/>
    <m/>
    <m/>
    <n v="22834"/>
    <n v="57998"/>
    <n v="177"/>
    <s v="-"/>
    <s v="FLOW"/>
    <m/>
    <m/>
    <m/>
    <m/>
    <s v="NPA"/>
    <s v="MH14MB2217"/>
    <s v="SPLENDOR PLUS I3S BS6 FI DRUM SELF"/>
    <d v="2024-12-19T00:00:00"/>
    <n v="36"/>
    <x v="0"/>
    <x v="0"/>
    <m/>
    <m/>
    <m/>
    <m/>
    <m/>
    <m/>
    <m/>
    <m/>
    <m/>
    <m/>
    <n v="1"/>
    <m/>
    <m/>
    <m/>
    <m/>
    <m/>
    <m/>
    <m/>
    <m/>
    <m/>
    <m/>
    <m/>
    <m/>
    <m/>
    <m/>
    <m/>
    <m/>
    <m/>
    <m/>
    <m/>
    <m/>
    <m/>
    <m/>
    <m/>
    <m/>
    <m/>
    <m/>
    <m/>
    <m/>
    <m/>
    <m/>
    <m/>
    <m/>
    <m/>
    <m/>
    <m/>
    <m/>
    <m/>
    <m/>
    <m/>
    <m/>
    <m/>
    <m/>
    <m/>
    <m/>
    <m/>
    <m/>
    <m/>
    <m/>
    <m/>
    <m/>
    <m/>
    <m/>
    <m/>
    <m/>
    <m/>
    <m/>
    <m/>
    <m/>
    <m/>
    <m/>
    <m/>
    <m/>
    <m/>
    <m/>
    <m/>
    <m/>
    <m/>
    <m/>
    <m/>
    <m/>
    <m/>
    <m/>
    <m/>
    <m/>
    <m/>
    <m/>
    <m/>
    <m/>
    <m/>
    <m/>
    <m/>
    <m/>
    <m/>
    <x v="1"/>
    <x v="1"/>
    <s v="DUWT0017"/>
    <s v="G6D9K8kEDm"/>
    <s v="Allocated"/>
    <m/>
    <m/>
    <m/>
    <m/>
    <m/>
    <m/>
    <m/>
    <m/>
    <n v="3704"/>
    <n v="21265"/>
  </r>
  <r>
    <n v="464239808"/>
    <s v="RAHUL KUMAR"/>
    <m/>
    <x v="0"/>
    <m/>
    <m/>
    <m/>
    <m/>
    <n v="4071"/>
    <n v="3688"/>
    <n v="3772"/>
    <n v="7759"/>
    <x v="1"/>
    <x v="0"/>
    <x v="0"/>
    <x v="6"/>
    <n v="57924"/>
    <n v="84"/>
    <n v="0"/>
    <n v="5110"/>
    <s v="-"/>
    <n v="5.4605920907447002E-2"/>
    <n v="5.0742264572201578E-3"/>
    <s v="FLOW"/>
    <s v="-"/>
    <s v="MPTP"/>
    <s v="-"/>
    <m/>
    <m/>
    <m/>
    <m/>
    <s v="-"/>
    <m/>
    <s v="LOHEGAON"/>
    <m/>
    <m/>
    <m/>
    <n v="8882"/>
    <n v="57924"/>
    <n v="27"/>
    <s v="-"/>
    <s v="FLOW"/>
    <m/>
    <m/>
    <m/>
    <m/>
    <s v="REGULAR"/>
    <s v="MH12XG4452"/>
    <s v="TVS NTORQ 125 RACE XP"/>
    <d v="2024-10-07T00:00:00"/>
    <n v="36"/>
    <x v="0"/>
    <x v="0"/>
    <m/>
    <m/>
    <m/>
    <m/>
    <m/>
    <m/>
    <m/>
    <m/>
    <m/>
    <m/>
    <m/>
    <m/>
    <m/>
    <n v="1"/>
    <m/>
    <m/>
    <m/>
    <m/>
    <m/>
    <m/>
    <m/>
    <m/>
    <m/>
    <m/>
    <m/>
    <m/>
    <m/>
    <m/>
    <m/>
    <m/>
    <m/>
    <m/>
    <m/>
    <m/>
    <m/>
    <m/>
    <m/>
    <m/>
    <m/>
    <m/>
    <m/>
    <m/>
    <m/>
    <m/>
    <m/>
    <m/>
    <m/>
    <m/>
    <m/>
    <m/>
    <m/>
    <m/>
    <m/>
    <m/>
    <m/>
    <m/>
    <m/>
    <m/>
    <m/>
    <m/>
    <m/>
    <m/>
    <m/>
    <m/>
    <m/>
    <m/>
    <m/>
    <m/>
    <m/>
    <m/>
    <m/>
    <m/>
    <m/>
    <m/>
    <m/>
    <m/>
    <m/>
    <m/>
    <m/>
    <m/>
    <m/>
    <m/>
    <m/>
    <m/>
    <m/>
    <m/>
    <m/>
    <m/>
    <m/>
    <m/>
    <m/>
    <m/>
    <m/>
    <m/>
    <x v="1"/>
    <x v="1"/>
    <s v="ZBHT0012"/>
    <s v="BP0kRaGtknem"/>
    <s v="Allocated"/>
    <m/>
    <m/>
    <m/>
    <m/>
    <m/>
    <m/>
    <m/>
    <m/>
    <n v="3772"/>
    <n v="7759"/>
  </r>
  <r>
    <n v="463639355"/>
    <s v="SUNIL SATISH GODIWAL"/>
    <m/>
    <x v="0"/>
    <m/>
    <m/>
    <m/>
    <m/>
    <n v="4024"/>
    <n v="16096"/>
    <n v="4508"/>
    <n v="20120"/>
    <x v="3"/>
    <x v="0"/>
    <x v="0"/>
    <x v="6"/>
    <n v="57504"/>
    <n v="484"/>
    <n v="0"/>
    <n v="2700"/>
    <s v="-"/>
    <n v="0.22710541697603515"/>
    <n v="2.202733190291789E-2"/>
    <s v="FLOW"/>
    <s v="-"/>
    <s v="NC"/>
    <s v="-"/>
    <m/>
    <m/>
    <m/>
    <m/>
    <s v="-"/>
    <m/>
    <s v="WADGAON SHERI"/>
    <m/>
    <m/>
    <m/>
    <n v="19280"/>
    <n v="57504"/>
    <n v="118"/>
    <s v="-"/>
    <s v="FLOW"/>
    <m/>
    <m/>
    <m/>
    <m/>
    <s v="NPA"/>
    <m/>
    <s v="HONDA ACTIVA 125 DISC BSVI"/>
    <d v="2024-08-02T00:00:00"/>
    <n v="36"/>
    <x v="1"/>
    <x v="0"/>
    <m/>
    <m/>
    <m/>
    <m/>
    <m/>
    <m/>
    <m/>
    <m/>
    <m/>
    <m/>
    <m/>
    <m/>
    <m/>
    <m/>
    <m/>
    <m/>
    <m/>
    <m/>
    <m/>
    <m/>
    <m/>
    <m/>
    <m/>
    <m/>
    <m/>
    <m/>
    <m/>
    <m/>
    <m/>
    <m/>
    <m/>
    <m/>
    <m/>
    <m/>
    <m/>
    <m/>
    <m/>
    <m/>
    <m/>
    <m/>
    <m/>
    <m/>
    <m/>
    <m/>
    <m/>
    <m/>
    <m/>
    <m/>
    <m/>
    <m/>
    <m/>
    <m/>
    <m/>
    <m/>
    <m/>
    <m/>
    <m/>
    <m/>
    <m/>
    <m/>
    <m/>
    <m/>
    <m/>
    <m/>
    <m/>
    <m/>
    <m/>
    <m/>
    <m/>
    <m/>
    <m/>
    <m/>
    <m/>
    <m/>
    <m/>
    <m/>
    <m/>
    <m/>
    <m/>
    <m/>
    <m/>
    <m/>
    <m/>
    <m/>
    <m/>
    <m/>
    <m/>
    <m/>
    <m/>
    <m/>
    <m/>
    <m/>
    <m/>
    <m/>
    <x v="0"/>
    <x v="0"/>
    <s v="ZBHT0012"/>
    <s v="koVDYnhIb7"/>
    <s v="Allocated"/>
    <m/>
    <m/>
    <m/>
    <m/>
    <m/>
    <m/>
    <m/>
    <m/>
    <n v="4508"/>
    <n v="20120"/>
  </r>
  <r>
    <n v="456920843"/>
    <s v="SANGITA VILAS GONTE"/>
    <m/>
    <x v="0"/>
    <m/>
    <m/>
    <m/>
    <m/>
    <n v="6161"/>
    <n v="11606"/>
    <n v="5785"/>
    <n v="17767"/>
    <x v="0"/>
    <x v="0"/>
    <x v="0"/>
    <x v="13"/>
    <n v="57194"/>
    <n v="340"/>
    <n v="0"/>
    <n v="7200"/>
    <s v="-"/>
    <n v="0.36188294541359523"/>
    <n v="1.53354902192397E-2"/>
    <s v="FLOW"/>
    <s v="-"/>
    <s v="PAID"/>
    <s v="-"/>
    <m/>
    <m/>
    <m/>
    <m/>
    <s v="-"/>
    <m/>
    <s v="PIMPARI"/>
    <m/>
    <m/>
    <m/>
    <n v="19146"/>
    <n v="57194"/>
    <n v="57"/>
    <s v="-"/>
    <s v="FLOW"/>
    <m/>
    <m/>
    <m/>
    <m/>
    <s v="REGULAR"/>
    <s v="MH14KR1491"/>
    <s v="CLASSIC 350 HALCYON BLACK SC"/>
    <d v="2023-02-21T00:00:00"/>
    <n v="48"/>
    <x v="0"/>
    <x v="0"/>
    <m/>
    <m/>
    <m/>
    <m/>
    <m/>
    <m/>
    <m/>
    <m/>
    <m/>
    <m/>
    <m/>
    <m/>
    <m/>
    <m/>
    <m/>
    <m/>
    <m/>
    <m/>
    <m/>
    <m/>
    <m/>
    <m/>
    <m/>
    <m/>
    <m/>
    <m/>
    <m/>
    <m/>
    <m/>
    <m/>
    <m/>
    <m/>
    <m/>
    <m/>
    <m/>
    <m/>
    <m/>
    <m/>
    <m/>
    <m/>
    <m/>
    <m/>
    <m/>
    <m/>
    <m/>
    <m/>
    <m/>
    <m/>
    <m/>
    <m/>
    <m/>
    <m/>
    <m/>
    <m/>
    <m/>
    <m/>
    <m/>
    <m/>
    <m/>
    <m/>
    <m/>
    <m/>
    <m/>
    <m/>
    <m/>
    <m/>
    <m/>
    <m/>
    <m/>
    <m/>
    <m/>
    <m/>
    <m/>
    <m/>
    <m/>
    <m/>
    <m/>
    <m/>
    <m/>
    <m/>
    <m/>
    <m/>
    <m/>
    <m/>
    <m/>
    <m/>
    <m/>
    <m/>
    <m/>
    <m/>
    <m/>
    <m/>
    <m/>
    <m/>
    <x v="0"/>
    <x v="0"/>
    <s v="ZBHT0015"/>
    <s v="G2HGroV1_Egc"/>
    <s v="Allocated"/>
    <m/>
    <m/>
    <m/>
    <m/>
    <m/>
    <m/>
    <m/>
    <m/>
    <n v="5785"/>
    <n v="17767"/>
  </r>
  <r>
    <n v="457622833"/>
    <s v="LAHU GANGARAM DHOTRE"/>
    <m/>
    <x v="0"/>
    <m/>
    <m/>
    <m/>
    <m/>
    <n v="6063"/>
    <n v="5862"/>
    <n v="5974"/>
    <n v="11925"/>
    <x v="1"/>
    <x v="0"/>
    <x v="0"/>
    <x v="13"/>
    <n v="56282.68"/>
    <n v="112"/>
    <n v="0"/>
    <n v="6251"/>
    <s v="-"/>
    <n v="0.10401646900751593"/>
    <n v="4.9304444433957567E-3"/>
    <s v="FLOW"/>
    <s v="-"/>
    <s v="PAID"/>
    <s v="-"/>
    <m/>
    <m/>
    <m/>
    <m/>
    <s v="-"/>
    <m/>
    <s v="PIMPARI"/>
    <m/>
    <m/>
    <m/>
    <n v="12225"/>
    <n v="56282.68"/>
    <n v="27"/>
    <s v="-"/>
    <s v="FLOW"/>
    <m/>
    <m/>
    <m/>
    <m/>
    <s v="REGULAR"/>
    <s v="MH14KT5601"/>
    <s v="METEOR 350 FIREBALL RED"/>
    <d v="2023-04-11T00:00:00"/>
    <n v="48"/>
    <x v="0"/>
    <x v="0"/>
    <m/>
    <m/>
    <m/>
    <m/>
    <m/>
    <m/>
    <m/>
    <m/>
    <m/>
    <m/>
    <m/>
    <m/>
    <m/>
    <m/>
    <m/>
    <m/>
    <m/>
    <m/>
    <m/>
    <m/>
    <m/>
    <m/>
    <m/>
    <m/>
    <m/>
    <m/>
    <m/>
    <m/>
    <m/>
    <m/>
    <m/>
    <m/>
    <m/>
    <m/>
    <m/>
    <m/>
    <m/>
    <m/>
    <m/>
    <m/>
    <m/>
    <m/>
    <m/>
    <m/>
    <m/>
    <m/>
    <m/>
    <m/>
    <m/>
    <m/>
    <m/>
    <m/>
    <m/>
    <m/>
    <m/>
    <m/>
    <m/>
    <m/>
    <m/>
    <m/>
    <m/>
    <m/>
    <m/>
    <m/>
    <m/>
    <m/>
    <m/>
    <m/>
    <m/>
    <m/>
    <m/>
    <m/>
    <m/>
    <m/>
    <m/>
    <m/>
    <m/>
    <m/>
    <m/>
    <m/>
    <m/>
    <m/>
    <m/>
    <m/>
    <m/>
    <m/>
    <m/>
    <m/>
    <m/>
    <m/>
    <m/>
    <m/>
    <m/>
    <m/>
    <x v="0"/>
    <x v="0"/>
    <s v="ZBHT0015"/>
    <s v="B2Dkc3SAuz"/>
    <s v="Allocated"/>
    <m/>
    <m/>
    <m/>
    <m/>
    <m/>
    <m/>
    <m/>
    <m/>
    <n v="5974"/>
    <n v="11925"/>
  </r>
  <r>
    <n v="463773768"/>
    <s v="RUSHAB RAMCHANDRA SABLE"/>
    <m/>
    <x v="0"/>
    <m/>
    <m/>
    <m/>
    <m/>
    <n v="4522"/>
    <n v="4208"/>
    <n v="4317"/>
    <n v="8730"/>
    <x v="1"/>
    <x v="0"/>
    <x v="0"/>
    <x v="11"/>
    <n v="56213"/>
    <n v="109"/>
    <n v="0"/>
    <n v="3597"/>
    <s v="-"/>
    <n v="4.0139934582753327E-2"/>
    <n v="4.9243403742786533E-3"/>
    <s v="FLOW"/>
    <s v="-"/>
    <s v="PAID"/>
    <s v="-"/>
    <m/>
    <m/>
    <m/>
    <m/>
    <s v="-"/>
    <m/>
    <s v="CHINCHWAD"/>
    <m/>
    <m/>
    <m/>
    <n v="7914"/>
    <n v="56213"/>
    <n v="27"/>
    <s v="-"/>
    <s v="FLOW"/>
    <m/>
    <m/>
    <m/>
    <m/>
    <s v="NPA"/>
    <s v="MH14LV1808"/>
    <s v="PIAGGIO VESPA VXL 125"/>
    <d v="2024-08-16T00:00:00"/>
    <n v="36"/>
    <x v="0"/>
    <x v="0"/>
    <m/>
    <m/>
    <m/>
    <m/>
    <m/>
    <m/>
    <m/>
    <m/>
    <m/>
    <m/>
    <n v="1"/>
    <m/>
    <m/>
    <m/>
    <m/>
    <m/>
    <m/>
    <m/>
    <m/>
    <m/>
    <m/>
    <m/>
    <m/>
    <m/>
    <m/>
    <m/>
    <m/>
    <m/>
    <m/>
    <m/>
    <m/>
    <m/>
    <m/>
    <m/>
    <m/>
    <m/>
    <m/>
    <m/>
    <m/>
    <m/>
    <m/>
    <m/>
    <m/>
    <m/>
    <m/>
    <m/>
    <m/>
    <m/>
    <m/>
    <m/>
    <m/>
    <m/>
    <m/>
    <m/>
    <m/>
    <m/>
    <m/>
    <m/>
    <m/>
    <m/>
    <m/>
    <m/>
    <m/>
    <m/>
    <m/>
    <m/>
    <m/>
    <m/>
    <m/>
    <m/>
    <m/>
    <m/>
    <m/>
    <m/>
    <m/>
    <m/>
    <m/>
    <m/>
    <m/>
    <m/>
    <m/>
    <m/>
    <m/>
    <m/>
    <m/>
    <m/>
    <m/>
    <m/>
    <m/>
    <m/>
    <m/>
    <m/>
    <m/>
    <m/>
    <x v="1"/>
    <x v="1"/>
    <s v="ZBHT0011"/>
    <s v="G21LrC0UoS"/>
    <s v="Allocated"/>
    <m/>
    <m/>
    <m/>
    <m/>
    <m/>
    <m/>
    <m/>
    <m/>
    <n v="4317"/>
    <n v="8730"/>
  </r>
  <r>
    <n v="466006259"/>
    <s v="ARIF S O TAHIR KHAN"/>
    <m/>
    <x v="0"/>
    <m/>
    <m/>
    <m/>
    <m/>
    <n v="5635"/>
    <n v="5483"/>
    <n v="5632"/>
    <n v="11118"/>
    <x v="1"/>
    <x v="0"/>
    <x v="0"/>
    <x v="11"/>
    <n v="55944"/>
    <n v="149"/>
    <n v="0"/>
    <n v="5328.42"/>
    <s v="-"/>
    <n v="3.9947850146719657E-2"/>
    <n v="4.9007755839155535E-3"/>
    <s v="FLOW"/>
    <s v="-"/>
    <s v="MPTP"/>
    <s v="-"/>
    <m/>
    <m/>
    <m/>
    <m/>
    <s v="-"/>
    <m/>
    <s v="THERGAON"/>
    <m/>
    <m/>
    <m/>
    <n v="10960.42"/>
    <n v="55944"/>
    <n v="27"/>
    <s v="-"/>
    <s v="FLOW"/>
    <m/>
    <m/>
    <m/>
    <m/>
    <s v="REGULAR"/>
    <s v="MH14MJ7138"/>
    <s v="HONDA ACTIVA DLX 2B"/>
    <d v="2025-04-28T00:00:00"/>
    <n v="24"/>
    <x v="1"/>
    <x v="0"/>
    <m/>
    <m/>
    <m/>
    <m/>
    <m/>
    <m/>
    <m/>
    <m/>
    <m/>
    <m/>
    <m/>
    <m/>
    <m/>
    <n v="1"/>
    <m/>
    <m/>
    <m/>
    <m/>
    <m/>
    <m/>
    <m/>
    <m/>
    <m/>
    <m/>
    <m/>
    <m/>
    <m/>
    <m/>
    <m/>
    <m/>
    <m/>
    <m/>
    <m/>
    <m/>
    <m/>
    <m/>
    <m/>
    <m/>
    <m/>
    <m/>
    <m/>
    <m/>
    <m/>
    <m/>
    <m/>
    <m/>
    <m/>
    <m/>
    <m/>
    <m/>
    <m/>
    <m/>
    <m/>
    <m/>
    <m/>
    <m/>
    <m/>
    <m/>
    <m/>
    <m/>
    <m/>
    <m/>
    <m/>
    <m/>
    <m/>
    <m/>
    <m/>
    <m/>
    <m/>
    <m/>
    <m/>
    <m/>
    <m/>
    <m/>
    <m/>
    <m/>
    <m/>
    <m/>
    <m/>
    <m/>
    <m/>
    <m/>
    <m/>
    <m/>
    <m/>
    <m/>
    <m/>
    <m/>
    <m/>
    <m/>
    <m/>
    <m/>
    <m/>
    <m/>
    <x v="1"/>
    <x v="1"/>
    <s v="ZBHT0011"/>
    <s v="A2vHTD9Aqz"/>
    <s v="Allocated"/>
    <m/>
    <m/>
    <m/>
    <m/>
    <m/>
    <m/>
    <m/>
    <m/>
    <n v="5632"/>
    <n v="11118"/>
  </r>
  <r>
    <n v="463265509"/>
    <s v="VIKAS NARESH JADHAV"/>
    <m/>
    <x v="0"/>
    <m/>
    <m/>
    <m/>
    <m/>
    <n v="4731"/>
    <n v="4709"/>
    <n v="4837"/>
    <n v="9440"/>
    <x v="1"/>
    <x v="0"/>
    <x v="0"/>
    <x v="18"/>
    <n v="55578"/>
    <n v="128"/>
    <n v="0"/>
    <n v="2700"/>
    <s v="-"/>
    <n v="0.27625594607894305"/>
    <n v="4.8687134527895509E-3"/>
    <s v="FLOW"/>
    <s v="-"/>
    <s v="PTP"/>
    <s v="-"/>
    <m/>
    <m/>
    <m/>
    <m/>
    <s v="-"/>
    <m/>
    <s v="JAMBHUL WADI"/>
    <m/>
    <m/>
    <m/>
    <n v="7537"/>
    <n v="55578"/>
    <n v="27"/>
    <s v="-"/>
    <s v="FLOW"/>
    <m/>
    <m/>
    <m/>
    <m/>
    <s v="REGULAR"/>
    <s v="MH14LR2229"/>
    <s v="BAJAJ PULSAR NS 125 UG"/>
    <d v="2024-06-21T00:00:00"/>
    <n v="36"/>
    <x v="1"/>
    <x v="0"/>
    <m/>
    <m/>
    <m/>
    <m/>
    <m/>
    <m/>
    <m/>
    <m/>
    <m/>
    <m/>
    <n v="1"/>
    <m/>
    <m/>
    <m/>
    <m/>
    <m/>
    <m/>
    <m/>
    <m/>
    <m/>
    <m/>
    <m/>
    <m/>
    <m/>
    <m/>
    <m/>
    <m/>
    <m/>
    <m/>
    <m/>
    <m/>
    <m/>
    <m/>
    <m/>
    <m/>
    <m/>
    <m/>
    <m/>
    <m/>
    <m/>
    <m/>
    <m/>
    <m/>
    <m/>
    <m/>
    <m/>
    <m/>
    <m/>
    <m/>
    <m/>
    <m/>
    <m/>
    <m/>
    <m/>
    <m/>
    <m/>
    <m/>
    <m/>
    <m/>
    <m/>
    <m/>
    <m/>
    <m/>
    <m/>
    <m/>
    <m/>
    <m/>
    <m/>
    <m/>
    <m/>
    <m/>
    <m/>
    <m/>
    <m/>
    <m/>
    <m/>
    <m/>
    <m/>
    <m/>
    <m/>
    <m/>
    <m/>
    <m/>
    <m/>
    <m/>
    <m/>
    <m/>
    <m/>
    <m/>
    <m/>
    <m/>
    <m/>
    <m/>
    <m/>
    <x v="1"/>
    <x v="1"/>
    <s v="DUWT0027"/>
    <s v="GPnA5XxDgrK7"/>
    <s v="Allocated"/>
    <m/>
    <m/>
    <m/>
    <m/>
    <m/>
    <m/>
    <m/>
    <m/>
    <n v="4837"/>
    <n v="9440"/>
  </r>
  <r>
    <n v="466131426"/>
    <s v="MANISH MANGALSING PAWAR"/>
    <m/>
    <x v="0"/>
    <m/>
    <m/>
    <m/>
    <m/>
    <n v="4457"/>
    <n v="17828"/>
    <n v="4995"/>
    <n v="22285"/>
    <x v="3"/>
    <x v="0"/>
    <x v="0"/>
    <x v="10"/>
    <n v="54723"/>
    <n v="538"/>
    <n v="0"/>
    <n v="2250"/>
    <s v="-"/>
    <n v="0.12513293788279131"/>
    <n v="2.0962049313497769E-2"/>
    <s v="FLOW"/>
    <s v="-"/>
    <s v="OS"/>
    <s v="-"/>
    <m/>
    <m/>
    <m/>
    <m/>
    <s v="-"/>
    <m/>
    <s v="SHIRUR"/>
    <m/>
    <m/>
    <m/>
    <n v="20616"/>
    <n v="54723"/>
    <n v="118"/>
    <s v="-"/>
    <s v="FLOW"/>
    <m/>
    <m/>
    <m/>
    <m/>
    <s v="NPA"/>
    <s v="MH37AK8354"/>
    <s v="SPLENDOR PLUS XTEC 2"/>
    <d v="2025-05-15T00:00:00"/>
    <n v="24"/>
    <x v="0"/>
    <x v="0"/>
    <m/>
    <m/>
    <m/>
    <m/>
    <m/>
    <m/>
    <m/>
    <m/>
    <m/>
    <m/>
    <n v="1"/>
    <m/>
    <m/>
    <m/>
    <m/>
    <m/>
    <m/>
    <m/>
    <m/>
    <m/>
    <m/>
    <m/>
    <m/>
    <m/>
    <m/>
    <m/>
    <m/>
    <m/>
    <m/>
    <m/>
    <m/>
    <m/>
    <m/>
    <m/>
    <m/>
    <m/>
    <m/>
    <m/>
    <m/>
    <m/>
    <m/>
    <m/>
    <m/>
    <m/>
    <m/>
    <m/>
    <m/>
    <m/>
    <m/>
    <m/>
    <m/>
    <m/>
    <m/>
    <m/>
    <m/>
    <m/>
    <m/>
    <m/>
    <m/>
    <m/>
    <m/>
    <m/>
    <m/>
    <m/>
    <m/>
    <m/>
    <m/>
    <m/>
    <m/>
    <m/>
    <m/>
    <m/>
    <m/>
    <m/>
    <m/>
    <m/>
    <m/>
    <m/>
    <m/>
    <m/>
    <m/>
    <m/>
    <m/>
    <m/>
    <m/>
    <m/>
    <m/>
    <m/>
    <m/>
    <m/>
    <m/>
    <m/>
    <m/>
    <m/>
    <x v="1"/>
    <x v="1"/>
    <s v="ZBHT0024"/>
    <s v="kovfGBMit1c"/>
    <s v="Allocated"/>
    <m/>
    <m/>
    <m/>
    <m/>
    <m/>
    <m/>
    <m/>
    <m/>
    <n v="4995"/>
    <n v="22285"/>
  </r>
  <r>
    <n v="467383940"/>
    <s v="MOHAMAD TALIB MANSUR ALAM KHAN"/>
    <m/>
    <x v="0"/>
    <m/>
    <m/>
    <m/>
    <m/>
    <n v="3432"/>
    <n v="3364"/>
    <n v="3410"/>
    <n v="6796"/>
    <x v="1"/>
    <x v="0"/>
    <x v="0"/>
    <x v="9"/>
    <n v="54604"/>
    <n v="46"/>
    <n v="0"/>
    <n v="900"/>
    <s v="-"/>
    <n v="0.27240719277912412"/>
    <n v="4.7833896393558711E-3"/>
    <s v="FLOW"/>
    <s v="-"/>
    <s v="PAID"/>
    <s v="-"/>
    <m/>
    <m/>
    <m/>
    <m/>
    <s v="-"/>
    <m/>
    <s v="BHOSARI"/>
    <m/>
    <m/>
    <m/>
    <n v="4310"/>
    <n v="54604"/>
    <n v="26"/>
    <s v="-"/>
    <s v="FLOW"/>
    <m/>
    <m/>
    <m/>
    <m/>
    <s v="REGULAR"/>
    <s v="MH14LH5669"/>
    <s v="CLASSIC 350 DARK STEALTH BLACK"/>
    <d v="2025-12-03T00:00:00"/>
    <n v="24"/>
    <x v="0"/>
    <x v="0"/>
    <m/>
    <m/>
    <m/>
    <m/>
    <m/>
    <m/>
    <m/>
    <n v="1"/>
    <m/>
    <m/>
    <m/>
    <m/>
    <m/>
    <m/>
    <m/>
    <m/>
    <m/>
    <m/>
    <m/>
    <m/>
    <m/>
    <m/>
    <m/>
    <m/>
    <m/>
    <m/>
    <m/>
    <m/>
    <m/>
    <m/>
    <m/>
    <m/>
    <m/>
    <m/>
    <m/>
    <m/>
    <m/>
    <m/>
    <m/>
    <m/>
    <m/>
    <m/>
    <m/>
    <m/>
    <m/>
    <m/>
    <m/>
    <m/>
    <m/>
    <m/>
    <m/>
    <m/>
    <m/>
    <m/>
    <m/>
    <m/>
    <m/>
    <m/>
    <m/>
    <m/>
    <m/>
    <m/>
    <m/>
    <m/>
    <m/>
    <m/>
    <m/>
    <m/>
    <m/>
    <m/>
    <m/>
    <m/>
    <m/>
    <m/>
    <m/>
    <m/>
    <m/>
    <m/>
    <m/>
    <m/>
    <m/>
    <m/>
    <m/>
    <m/>
    <m/>
    <m/>
    <m/>
    <m/>
    <m/>
    <m/>
    <m/>
    <m/>
    <m/>
    <m/>
    <x v="1"/>
    <x v="1"/>
    <s v="DUWT0025"/>
    <s v="A2hWZEvxsvS"/>
    <s v="Allocated"/>
    <m/>
    <m/>
    <m/>
    <m/>
    <m/>
    <m/>
    <m/>
    <m/>
    <n v="3410"/>
    <n v="6796"/>
  </r>
  <r>
    <n v="463953257"/>
    <s v="CHETAN SATABIR TUSAMAD"/>
    <s v="ONLINE"/>
    <x v="1"/>
    <n v="4000"/>
    <m/>
    <m/>
    <m/>
    <n v="3761"/>
    <n v="11266"/>
    <n v="4390"/>
    <n v="11027"/>
    <x v="2"/>
    <x v="1"/>
    <x v="1"/>
    <x v="7"/>
    <n v="53933"/>
    <n v="646"/>
    <n v="0"/>
    <n v="7200"/>
    <s v="-"/>
    <n v="0.14049312244577497"/>
    <n v="1.5292887809060672E-2"/>
    <s v="STABLE"/>
    <s v="PAID"/>
    <s v="PAID"/>
    <s v="-"/>
    <m/>
    <m/>
    <m/>
    <m/>
    <s v="-"/>
    <m/>
    <s v="DAPODI"/>
    <m/>
    <m/>
    <m/>
    <n v="19112"/>
    <n v="53933"/>
    <n v="88"/>
    <s v="-"/>
    <s v="FLOW"/>
    <m/>
    <m/>
    <m/>
    <m/>
    <s v="REGULAR"/>
    <s v="MH14LT9936"/>
    <s v="HONDA ACTIVA 6G H SMART"/>
    <d v="2024-09-05T00:00:00"/>
    <n v="36"/>
    <x v="0"/>
    <x v="0"/>
    <m/>
    <n v="1"/>
    <m/>
    <m/>
    <m/>
    <m/>
    <m/>
    <n v="1"/>
    <m/>
    <m/>
    <m/>
    <m/>
    <m/>
    <m/>
    <m/>
    <m/>
    <m/>
    <m/>
    <m/>
    <m/>
    <m/>
    <m/>
    <m/>
    <m/>
    <m/>
    <m/>
    <m/>
    <m/>
    <m/>
    <m/>
    <m/>
    <m/>
    <m/>
    <m/>
    <m/>
    <m/>
    <m/>
    <m/>
    <m/>
    <m/>
    <m/>
    <m/>
    <m/>
    <m/>
    <m/>
    <m/>
    <m/>
    <m/>
    <m/>
    <m/>
    <m/>
    <m/>
    <m/>
    <m/>
    <m/>
    <m/>
    <m/>
    <m/>
    <m/>
    <m/>
    <m/>
    <m/>
    <m/>
    <m/>
    <m/>
    <m/>
    <m/>
    <m/>
    <m/>
    <m/>
    <m/>
    <m/>
    <m/>
    <m/>
    <m/>
    <m/>
    <m/>
    <m/>
    <m/>
    <m/>
    <m/>
    <m/>
    <m/>
    <m/>
    <m/>
    <m/>
    <m/>
    <m/>
    <m/>
    <m/>
    <m/>
    <m/>
    <m/>
    <m/>
    <x v="2"/>
    <x v="1"/>
    <s v="ZBHT0009"/>
    <s v="k2HBnvsKpOJc"/>
    <s v="Allocated"/>
    <m/>
    <m/>
    <m/>
    <m/>
    <m/>
    <m/>
    <m/>
    <m/>
    <n v="4390"/>
    <n v="15027"/>
  </r>
  <r>
    <n v="458276615"/>
    <s v="TEJAS SANDIP SHELAR"/>
    <m/>
    <x v="0"/>
    <m/>
    <m/>
    <m/>
    <m/>
    <n v="4862"/>
    <n v="4106"/>
    <n v="4188"/>
    <n v="8968"/>
    <x v="1"/>
    <x v="0"/>
    <x v="0"/>
    <x v="10"/>
    <n v="53427"/>
    <n v="82"/>
    <n v="0"/>
    <n v="7200"/>
    <s v="-"/>
    <n v="4.1464730124770206E-2"/>
    <n v="4.680282731335912E-3"/>
    <s v="FLOW"/>
    <s v="-"/>
    <s v="-"/>
    <s v="-"/>
    <m/>
    <m/>
    <m/>
    <m/>
    <s v="-"/>
    <m/>
    <s v="SHIRUR"/>
    <m/>
    <m/>
    <m/>
    <n v="11388"/>
    <n v="53427"/>
    <n v="27"/>
    <s v="-"/>
    <s v="FLOW"/>
    <m/>
    <m/>
    <m/>
    <m/>
    <s v="NPA"/>
    <s v="MH12VN4074"/>
    <s v="RE BULLET X 350 ES EFI JET BLACK"/>
    <d v="2023-05-26T00:00:00"/>
    <n v="48"/>
    <x v="0"/>
    <x v="0"/>
    <m/>
    <m/>
    <m/>
    <m/>
    <m/>
    <m/>
    <m/>
    <n v="1"/>
    <m/>
    <m/>
    <m/>
    <m/>
    <m/>
    <m/>
    <m/>
    <m/>
    <m/>
    <m/>
    <m/>
    <m/>
    <m/>
    <m/>
    <m/>
    <m/>
    <m/>
    <m/>
    <m/>
    <m/>
    <m/>
    <m/>
    <m/>
    <m/>
    <m/>
    <m/>
    <m/>
    <m/>
    <m/>
    <m/>
    <m/>
    <m/>
    <m/>
    <m/>
    <m/>
    <m/>
    <m/>
    <m/>
    <m/>
    <m/>
    <m/>
    <m/>
    <m/>
    <m/>
    <m/>
    <m/>
    <m/>
    <m/>
    <m/>
    <m/>
    <m/>
    <m/>
    <m/>
    <m/>
    <m/>
    <m/>
    <m/>
    <m/>
    <m/>
    <m/>
    <m/>
    <m/>
    <m/>
    <m/>
    <m/>
    <m/>
    <m/>
    <m/>
    <m/>
    <m/>
    <m/>
    <m/>
    <m/>
    <m/>
    <m/>
    <m/>
    <m/>
    <m/>
    <m/>
    <m/>
    <m/>
    <m/>
    <m/>
    <m/>
    <m/>
    <m/>
    <x v="1"/>
    <x v="1"/>
    <s v="ZBHT0024"/>
    <s v="GPQGohZ9_NIm"/>
    <s v="Allocated"/>
    <m/>
    <m/>
    <m/>
    <m/>
    <m/>
    <m/>
    <m/>
    <m/>
    <n v="4188"/>
    <n v="8968"/>
  </r>
  <r>
    <n v="465511905"/>
    <s v="DIGVIJAY SINGH"/>
    <m/>
    <x v="0"/>
    <m/>
    <m/>
    <m/>
    <m/>
    <n v="5062"/>
    <n v="25067"/>
    <n v="6440"/>
    <n v="30129"/>
    <x v="4"/>
    <x v="0"/>
    <x v="0"/>
    <x v="1"/>
    <n v="53392"/>
    <n v="1621"/>
    <n v="0"/>
    <n v="3600"/>
    <s v="-"/>
    <n v="0.33630976376683064"/>
    <n v="2.842655206288244E-2"/>
    <s v="FLOW"/>
    <s v="-"/>
    <s v="-"/>
    <s v="-"/>
    <m/>
    <m/>
    <m/>
    <m/>
    <s v="-"/>
    <m/>
    <s v="WAGHOLI"/>
    <m/>
    <m/>
    <m/>
    <n v="30288"/>
    <n v="53392"/>
    <n v="149"/>
    <s v="-"/>
    <s v="FLOW"/>
    <m/>
    <m/>
    <m/>
    <m/>
    <s v="NPA"/>
    <s v="MH12XU9358"/>
    <s v="HONDA SHINE DRUM BSVI"/>
    <d v="2025-02-15T00:00:00"/>
    <n v="24"/>
    <x v="0"/>
    <x v="0"/>
    <m/>
    <m/>
    <m/>
    <m/>
    <m/>
    <m/>
    <m/>
    <m/>
    <m/>
    <m/>
    <m/>
    <m/>
    <m/>
    <m/>
    <m/>
    <m/>
    <m/>
    <m/>
    <m/>
    <m/>
    <m/>
    <m/>
    <m/>
    <m/>
    <m/>
    <m/>
    <m/>
    <m/>
    <m/>
    <m/>
    <m/>
    <m/>
    <m/>
    <m/>
    <m/>
    <m/>
    <m/>
    <m/>
    <m/>
    <m/>
    <m/>
    <m/>
    <m/>
    <m/>
    <m/>
    <m/>
    <m/>
    <m/>
    <m/>
    <m/>
    <m/>
    <m/>
    <m/>
    <m/>
    <m/>
    <m/>
    <m/>
    <m/>
    <m/>
    <m/>
    <m/>
    <m/>
    <m/>
    <m/>
    <m/>
    <m/>
    <m/>
    <m/>
    <m/>
    <m/>
    <m/>
    <m/>
    <m/>
    <m/>
    <m/>
    <m/>
    <m/>
    <m/>
    <m/>
    <m/>
    <m/>
    <m/>
    <m/>
    <m/>
    <m/>
    <m/>
    <m/>
    <m/>
    <m/>
    <m/>
    <m/>
    <m/>
    <m/>
    <m/>
    <x v="0"/>
    <x v="0"/>
    <s v="DUWT0021"/>
    <s v="G6NrQzDjO7"/>
    <s v="Allocated"/>
    <m/>
    <m/>
    <m/>
    <m/>
    <m/>
    <m/>
    <m/>
    <m/>
    <n v="6440"/>
    <n v="30129"/>
  </r>
  <r>
    <n v="466641805"/>
    <s v="SARIKA SUMIT SHINDE"/>
    <m/>
    <x v="0"/>
    <m/>
    <m/>
    <m/>
    <m/>
    <n v="4241"/>
    <n v="4232"/>
    <n v="4334"/>
    <n v="8473"/>
    <x v="1"/>
    <x v="0"/>
    <x v="0"/>
    <x v="17"/>
    <n v="53352"/>
    <n v="102"/>
    <n v="0"/>
    <n v="3150"/>
    <s v="-"/>
    <n v="9.5840653596180173E-2"/>
    <n v="4.673712622498616E-3"/>
    <s v="FLOW"/>
    <s v="-"/>
    <s v="PTP"/>
    <s v="-"/>
    <m/>
    <m/>
    <m/>
    <m/>
    <s v="-"/>
    <m/>
    <s v="PIMPAL WANDI"/>
    <m/>
    <m/>
    <m/>
    <n v="7484"/>
    <n v="53352"/>
    <n v="27"/>
    <s v="-"/>
    <s v="FLOW"/>
    <m/>
    <m/>
    <m/>
    <m/>
    <s v="REGULAR"/>
    <s v="MH14MP9447"/>
    <s v="TVS JUPITER 110 DRUM ALLOY OBDIIA"/>
    <d v="2025-08-05T00:00:00"/>
    <n v="24"/>
    <x v="0"/>
    <x v="0"/>
    <m/>
    <m/>
    <m/>
    <m/>
    <m/>
    <m/>
    <m/>
    <m/>
    <m/>
    <m/>
    <n v="1"/>
    <m/>
    <m/>
    <m/>
    <m/>
    <m/>
    <m/>
    <m/>
    <m/>
    <m/>
    <m/>
    <m/>
    <m/>
    <m/>
    <m/>
    <m/>
    <m/>
    <m/>
    <m/>
    <m/>
    <m/>
    <m/>
    <m/>
    <m/>
    <m/>
    <m/>
    <m/>
    <m/>
    <m/>
    <m/>
    <m/>
    <m/>
    <m/>
    <m/>
    <m/>
    <m/>
    <m/>
    <m/>
    <m/>
    <m/>
    <m/>
    <m/>
    <m/>
    <m/>
    <m/>
    <m/>
    <m/>
    <m/>
    <m/>
    <m/>
    <m/>
    <m/>
    <m/>
    <m/>
    <m/>
    <m/>
    <m/>
    <m/>
    <m/>
    <m/>
    <m/>
    <m/>
    <m/>
    <m/>
    <m/>
    <m/>
    <m/>
    <m/>
    <m/>
    <m/>
    <m/>
    <m/>
    <m/>
    <m/>
    <m/>
    <m/>
    <m/>
    <m/>
    <m/>
    <m/>
    <m/>
    <m/>
    <m/>
    <m/>
    <x v="1"/>
    <x v="1"/>
    <s v="DUWT0015"/>
    <s v="GPDsbLULbNz"/>
    <s v="Allocated"/>
    <m/>
    <m/>
    <m/>
    <m/>
    <m/>
    <m/>
    <m/>
    <m/>
    <n v="4334"/>
    <n v="8473"/>
  </r>
  <r>
    <n v="464296467"/>
    <s v="ANUSAYA SUNIL GAIKWAD"/>
    <m/>
    <x v="0"/>
    <m/>
    <m/>
    <m/>
    <m/>
    <n v="3592"/>
    <n v="6222"/>
    <n v="2938"/>
    <n v="9814"/>
    <x v="0"/>
    <x v="0"/>
    <x v="0"/>
    <x v="11"/>
    <n v="53089"/>
    <n v="308"/>
    <n v="0"/>
    <n v="3202.58"/>
    <s v="-"/>
    <n v="0.12715169801848944"/>
    <n v="1.4234812047578704E-2"/>
    <s v="FLOW"/>
    <s v="-"/>
    <s v="NC"/>
    <s v="-"/>
    <m/>
    <m/>
    <m/>
    <m/>
    <s v="-"/>
    <m/>
    <s v="THERGAON"/>
    <m/>
    <m/>
    <m/>
    <n v="9732.58"/>
    <n v="53089"/>
    <n v="57"/>
    <s v="-"/>
    <s v="FLOW"/>
    <m/>
    <m/>
    <m/>
    <m/>
    <s v="REGULAR"/>
    <s v="MH14LW5329"/>
    <s v="PLEASURE PLUS XTEC DRUM JUBILANT"/>
    <d v="2024-10-12T00:00:00"/>
    <n v="36"/>
    <x v="0"/>
    <x v="0"/>
    <m/>
    <m/>
    <m/>
    <m/>
    <m/>
    <m/>
    <m/>
    <n v="1"/>
    <m/>
    <m/>
    <m/>
    <m/>
    <m/>
    <m/>
    <m/>
    <m/>
    <m/>
    <m/>
    <m/>
    <m/>
    <m/>
    <m/>
    <m/>
    <m/>
    <m/>
    <m/>
    <m/>
    <m/>
    <m/>
    <m/>
    <m/>
    <m/>
    <m/>
    <m/>
    <m/>
    <m/>
    <m/>
    <m/>
    <m/>
    <m/>
    <m/>
    <m/>
    <m/>
    <m/>
    <m/>
    <m/>
    <m/>
    <m/>
    <m/>
    <m/>
    <m/>
    <m/>
    <m/>
    <m/>
    <m/>
    <m/>
    <m/>
    <m/>
    <m/>
    <m/>
    <m/>
    <m/>
    <m/>
    <m/>
    <m/>
    <m/>
    <m/>
    <m/>
    <m/>
    <m/>
    <m/>
    <m/>
    <m/>
    <m/>
    <m/>
    <m/>
    <m/>
    <m/>
    <m/>
    <m/>
    <m/>
    <m/>
    <m/>
    <m/>
    <m/>
    <m/>
    <m/>
    <m/>
    <m/>
    <m/>
    <m/>
    <m/>
    <m/>
    <m/>
    <x v="1"/>
    <x v="1"/>
    <s v="ZBHT0011"/>
    <s v="A6GuU03InJc"/>
    <s v="Allocated"/>
    <m/>
    <m/>
    <m/>
    <m/>
    <m/>
    <m/>
    <m/>
    <m/>
    <n v="2938"/>
    <n v="9814"/>
  </r>
  <r>
    <n v="463815869"/>
    <s v="RAHUL HONAJI VADEKAR"/>
    <m/>
    <x v="0"/>
    <m/>
    <m/>
    <m/>
    <m/>
    <n v="3797"/>
    <n v="10537"/>
    <n v="3461"/>
    <n v="14334"/>
    <x v="2"/>
    <x v="0"/>
    <x v="0"/>
    <x v="0"/>
    <n v="52991"/>
    <n v="518"/>
    <n v="0"/>
    <n v="3150"/>
    <s v="-"/>
    <n v="0.58942415714714746"/>
    <n v="1.5025780466318099E-2"/>
    <s v="FLOW"/>
    <s v="-"/>
    <s v="PAID"/>
    <s v="-"/>
    <m/>
    <m/>
    <m/>
    <m/>
    <s v="-"/>
    <m/>
    <s v="AHUPE"/>
    <m/>
    <m/>
    <m/>
    <n v="14205"/>
    <n v="52991"/>
    <n v="88"/>
    <s v="-"/>
    <s v="FLOW"/>
    <m/>
    <m/>
    <m/>
    <m/>
    <s v="NPA"/>
    <s v="MH14LT6037"/>
    <s v="HONDA UNICORN 160 BSVI"/>
    <d v="2024-08-20T00:00:00"/>
    <n v="36"/>
    <x v="0"/>
    <x v="0"/>
    <m/>
    <m/>
    <m/>
    <m/>
    <m/>
    <m/>
    <m/>
    <m/>
    <m/>
    <m/>
    <m/>
    <m/>
    <m/>
    <m/>
    <m/>
    <m/>
    <m/>
    <m/>
    <m/>
    <m/>
    <m/>
    <m/>
    <m/>
    <m/>
    <m/>
    <m/>
    <m/>
    <m/>
    <m/>
    <m/>
    <m/>
    <m/>
    <m/>
    <m/>
    <m/>
    <m/>
    <m/>
    <m/>
    <m/>
    <m/>
    <m/>
    <m/>
    <m/>
    <m/>
    <m/>
    <m/>
    <m/>
    <m/>
    <m/>
    <m/>
    <m/>
    <m/>
    <m/>
    <m/>
    <m/>
    <m/>
    <m/>
    <m/>
    <m/>
    <m/>
    <m/>
    <m/>
    <m/>
    <m/>
    <m/>
    <m/>
    <m/>
    <m/>
    <m/>
    <m/>
    <m/>
    <m/>
    <m/>
    <m/>
    <m/>
    <m/>
    <m/>
    <m/>
    <m/>
    <m/>
    <m/>
    <m/>
    <m/>
    <m/>
    <m/>
    <m/>
    <m/>
    <m/>
    <m/>
    <m/>
    <m/>
    <m/>
    <m/>
    <m/>
    <x v="0"/>
    <x v="0"/>
    <s v="DUWT0029"/>
    <s v="B2vbnqFFPZz"/>
    <s v="Allocated"/>
    <m/>
    <m/>
    <m/>
    <m/>
    <m/>
    <m/>
    <m/>
    <m/>
    <n v="3461"/>
    <n v="14334"/>
  </r>
  <r>
    <n v="463810078"/>
    <s v="MOHAMMAD MAZAR MOHAMMAD AKBAR"/>
    <m/>
    <x v="0"/>
    <m/>
    <m/>
    <m/>
    <m/>
    <n v="4217"/>
    <n v="3761"/>
    <n v="3854"/>
    <n v="7978"/>
    <x v="1"/>
    <x v="0"/>
    <x v="0"/>
    <x v="2"/>
    <n v="52976"/>
    <n v="93"/>
    <n v="0"/>
    <n v="7119.99"/>
    <s v="-"/>
    <n v="6.5538128206513793E-2"/>
    <n v="4.6407744768609746E-3"/>
    <s v="FLOW"/>
    <s v="-"/>
    <s v="PTP"/>
    <s v="-"/>
    <m/>
    <m/>
    <m/>
    <m/>
    <s v="-"/>
    <m/>
    <s v="KHADAKI"/>
    <m/>
    <m/>
    <m/>
    <n v="10973.99"/>
    <n v="52976"/>
    <n v="27"/>
    <s v="-"/>
    <s v="FLOW"/>
    <m/>
    <m/>
    <m/>
    <m/>
    <s v="REGULAR"/>
    <s v="MH12XC5761"/>
    <s v="BAJAJ FREEDOM 125 NG04 DISC LED"/>
    <d v="2024-08-19T00:00:00"/>
    <n v="36"/>
    <x v="0"/>
    <x v="0"/>
    <m/>
    <m/>
    <m/>
    <m/>
    <m/>
    <m/>
    <m/>
    <m/>
    <m/>
    <m/>
    <n v="1"/>
    <m/>
    <m/>
    <m/>
    <m/>
    <m/>
    <m/>
    <m/>
    <m/>
    <m/>
    <m/>
    <m/>
    <m/>
    <m/>
    <m/>
    <m/>
    <m/>
    <m/>
    <m/>
    <m/>
    <m/>
    <m/>
    <m/>
    <m/>
    <m/>
    <m/>
    <m/>
    <m/>
    <m/>
    <m/>
    <m/>
    <m/>
    <m/>
    <m/>
    <m/>
    <m/>
    <m/>
    <m/>
    <m/>
    <m/>
    <m/>
    <m/>
    <m/>
    <m/>
    <m/>
    <m/>
    <m/>
    <m/>
    <m/>
    <m/>
    <m/>
    <m/>
    <m/>
    <m/>
    <m/>
    <m/>
    <m/>
    <m/>
    <m/>
    <m/>
    <m/>
    <m/>
    <m/>
    <m/>
    <m/>
    <m/>
    <m/>
    <m/>
    <m/>
    <m/>
    <m/>
    <m/>
    <m/>
    <m/>
    <m/>
    <m/>
    <m/>
    <m/>
    <m/>
    <m/>
    <m/>
    <m/>
    <m/>
    <m/>
    <x v="1"/>
    <x v="1"/>
    <s v="DUWT0023"/>
    <s v="AoJfDEbkjm"/>
    <s v="Unallocated"/>
    <m/>
    <m/>
    <m/>
    <m/>
    <m/>
    <m/>
    <m/>
    <m/>
    <n v="3854"/>
    <n v="7978"/>
  </r>
  <r>
    <n v="463414396"/>
    <s v="JYOTI NANDU VISHWAKARMA"/>
    <m/>
    <x v="0"/>
    <m/>
    <m/>
    <m/>
    <m/>
    <n v="3872"/>
    <n v="13295"/>
    <n v="2453"/>
    <n v="17167"/>
    <x v="3"/>
    <x v="0"/>
    <x v="0"/>
    <x v="13"/>
    <n v="52531"/>
    <n v="774"/>
    <n v="0"/>
    <n v="7199"/>
    <s v="-"/>
    <n v="0.37695301610132081"/>
    <n v="2.0122387524210136E-2"/>
    <s v="FLOW"/>
    <s v="-"/>
    <s v="NC"/>
    <s v="-"/>
    <m/>
    <m/>
    <m/>
    <m/>
    <s v="-"/>
    <m/>
    <s v="PIMPARI"/>
    <m/>
    <m/>
    <m/>
    <n v="21268"/>
    <n v="52531"/>
    <n v="118"/>
    <s v="-"/>
    <s v="FLOW"/>
    <m/>
    <m/>
    <m/>
    <m/>
    <s v="NPA"/>
    <s v="MH14LR7922"/>
    <s v="AMPERE MAGNUS EX"/>
    <d v="2024-07-06T00:00:00"/>
    <n v="36"/>
    <x v="1"/>
    <x v="0"/>
    <m/>
    <m/>
    <m/>
    <m/>
    <m/>
    <m/>
    <m/>
    <m/>
    <m/>
    <m/>
    <m/>
    <m/>
    <m/>
    <n v="1"/>
    <m/>
    <m/>
    <m/>
    <m/>
    <m/>
    <m/>
    <m/>
    <m/>
    <m/>
    <m/>
    <m/>
    <m/>
    <m/>
    <m/>
    <m/>
    <m/>
    <m/>
    <m/>
    <m/>
    <m/>
    <m/>
    <m/>
    <m/>
    <m/>
    <m/>
    <m/>
    <m/>
    <m/>
    <m/>
    <m/>
    <m/>
    <m/>
    <m/>
    <m/>
    <m/>
    <m/>
    <m/>
    <m/>
    <m/>
    <m/>
    <m/>
    <m/>
    <m/>
    <m/>
    <m/>
    <m/>
    <m/>
    <m/>
    <m/>
    <m/>
    <m/>
    <m/>
    <m/>
    <m/>
    <m/>
    <m/>
    <m/>
    <m/>
    <m/>
    <m/>
    <m/>
    <m/>
    <m/>
    <m/>
    <m/>
    <m/>
    <m/>
    <m/>
    <m/>
    <m/>
    <m/>
    <m/>
    <m/>
    <m/>
    <m/>
    <m/>
    <m/>
    <m/>
    <m/>
    <m/>
    <x v="1"/>
    <x v="1"/>
    <s v="ZBHT0015"/>
    <s v="A6IymgK0GZm"/>
    <s v="Allocated"/>
    <m/>
    <m/>
    <m/>
    <m/>
    <m/>
    <m/>
    <m/>
    <m/>
    <n v="2453"/>
    <n v="17167"/>
  </r>
  <r>
    <n v="463129830"/>
    <s v="ANIKET RAJENDRA POUL"/>
    <m/>
    <x v="0"/>
    <m/>
    <m/>
    <m/>
    <m/>
    <n v="3580"/>
    <n v="20237.89"/>
    <n v="3702.8899999999994"/>
    <n v="23817.89"/>
    <x v="5"/>
    <x v="0"/>
    <x v="0"/>
    <x v="9"/>
    <n v="52257.89"/>
    <n v="1365"/>
    <n v="0"/>
    <n v="7200"/>
    <s v="-"/>
    <n v="0.18369743522576046"/>
    <n v="2.3948384811676725E-2"/>
    <s v="FLOW"/>
    <s v="-"/>
    <s v="PAID"/>
    <s v="-"/>
    <m/>
    <m/>
    <m/>
    <m/>
    <s v="-"/>
    <m/>
    <s v="BHOSARI"/>
    <m/>
    <m/>
    <m/>
    <n v="28802.89"/>
    <n v="52257.89"/>
    <n v="177"/>
    <s v="-"/>
    <s v="FLOW"/>
    <m/>
    <m/>
    <m/>
    <m/>
    <s v="NPA"/>
    <m/>
    <s v="HONDA SHINE DRUM BSVI"/>
    <d v="2024-06-06T00:00:00"/>
    <n v="36"/>
    <x v="0"/>
    <x v="0"/>
    <m/>
    <m/>
    <m/>
    <m/>
    <m/>
    <m/>
    <m/>
    <m/>
    <m/>
    <m/>
    <n v="1"/>
    <m/>
    <m/>
    <m/>
    <m/>
    <m/>
    <m/>
    <m/>
    <m/>
    <m/>
    <m/>
    <m/>
    <m/>
    <m/>
    <m/>
    <m/>
    <m/>
    <m/>
    <m/>
    <m/>
    <m/>
    <m/>
    <m/>
    <m/>
    <m/>
    <m/>
    <m/>
    <m/>
    <m/>
    <m/>
    <m/>
    <m/>
    <m/>
    <m/>
    <m/>
    <m/>
    <m/>
    <m/>
    <m/>
    <m/>
    <m/>
    <m/>
    <m/>
    <m/>
    <m/>
    <m/>
    <m/>
    <m/>
    <m/>
    <m/>
    <m/>
    <m/>
    <m/>
    <m/>
    <m/>
    <m/>
    <m/>
    <m/>
    <m/>
    <m/>
    <m/>
    <m/>
    <m/>
    <m/>
    <m/>
    <m/>
    <m/>
    <m/>
    <m/>
    <m/>
    <m/>
    <m/>
    <m/>
    <m/>
    <m/>
    <m/>
    <m/>
    <m/>
    <m/>
    <m/>
    <m/>
    <m/>
    <m/>
    <m/>
    <x v="1"/>
    <x v="1"/>
    <s v="DUWT0025"/>
    <s v="BoxBrnHjsNMz"/>
    <s v="Allocated"/>
    <m/>
    <m/>
    <m/>
    <m/>
    <m/>
    <m/>
    <m/>
    <m/>
    <n v="3702.8899999999994"/>
    <n v="23817.89"/>
  </r>
  <r>
    <n v="465639719"/>
    <s v="BHUSHAN UTTAM PATIL"/>
    <m/>
    <x v="0"/>
    <m/>
    <m/>
    <m/>
    <m/>
    <n v="5665"/>
    <n v="11159"/>
    <n v="5806"/>
    <n v="16824"/>
    <x v="0"/>
    <x v="0"/>
    <x v="0"/>
    <x v="16"/>
    <n v="52186"/>
    <n v="312"/>
    <n v="0"/>
    <n v="3600"/>
    <s v="-"/>
    <n v="0.40743584072230116"/>
    <n v="1.3992689662923436E-2"/>
    <s v="FLOW"/>
    <s v="-"/>
    <s v="NC"/>
    <s v="-"/>
    <m/>
    <m/>
    <m/>
    <m/>
    <s v="-"/>
    <m/>
    <s v="HINJEWADI"/>
    <m/>
    <m/>
    <m/>
    <n v="15071"/>
    <n v="52186"/>
    <n v="57"/>
    <s v="-"/>
    <s v="FLOW"/>
    <m/>
    <m/>
    <m/>
    <m/>
    <s v="REGULAR"/>
    <s v="MH19EQ1030"/>
    <s v="HUNTER 350 REBEL RED"/>
    <d v="2025-03-05T00:00:00"/>
    <n v="24"/>
    <x v="0"/>
    <x v="0"/>
    <m/>
    <m/>
    <m/>
    <m/>
    <m/>
    <m/>
    <m/>
    <m/>
    <m/>
    <m/>
    <n v="1"/>
    <m/>
    <m/>
    <m/>
    <m/>
    <m/>
    <m/>
    <m/>
    <m/>
    <m/>
    <m/>
    <m/>
    <m/>
    <m/>
    <m/>
    <m/>
    <m/>
    <m/>
    <m/>
    <m/>
    <m/>
    <m/>
    <m/>
    <m/>
    <m/>
    <m/>
    <m/>
    <m/>
    <m/>
    <m/>
    <m/>
    <m/>
    <m/>
    <m/>
    <m/>
    <m/>
    <m/>
    <m/>
    <m/>
    <m/>
    <m/>
    <m/>
    <m/>
    <m/>
    <m/>
    <m/>
    <m/>
    <m/>
    <m/>
    <m/>
    <m/>
    <m/>
    <m/>
    <m/>
    <m/>
    <m/>
    <m/>
    <m/>
    <m/>
    <m/>
    <m/>
    <m/>
    <m/>
    <m/>
    <m/>
    <m/>
    <m/>
    <m/>
    <m/>
    <m/>
    <m/>
    <m/>
    <m/>
    <m/>
    <m/>
    <m/>
    <m/>
    <m/>
    <m/>
    <m/>
    <m/>
    <m/>
    <m/>
    <m/>
    <x v="1"/>
    <x v="1"/>
    <s v="DUWT0030"/>
    <s v="kPfR00vpMVm"/>
    <s v="Allocated"/>
    <m/>
    <m/>
    <m/>
    <m/>
    <m/>
    <m/>
    <m/>
    <m/>
    <n v="5806"/>
    <n v="16824"/>
  </r>
  <r>
    <n v="464189381"/>
    <s v="MUKTA AMAR VATADE"/>
    <m/>
    <x v="0"/>
    <m/>
    <m/>
    <m/>
    <m/>
    <n v="3367"/>
    <n v="11307"/>
    <n v="2070"/>
    <n v="14674"/>
    <x v="3"/>
    <x v="0"/>
    <x v="0"/>
    <x v="13"/>
    <n v="51679"/>
    <n v="864"/>
    <n v="0"/>
    <n v="1350"/>
    <s v="-"/>
    <n v="0.37083921720698559"/>
    <n v="1.9796022631658555E-2"/>
    <s v="FLOW"/>
    <s v="-"/>
    <s v="PAID"/>
    <s v="-"/>
    <m/>
    <m/>
    <m/>
    <m/>
    <s v="-"/>
    <m/>
    <s v="PIMPLE NILKH"/>
    <m/>
    <m/>
    <m/>
    <n v="13521"/>
    <n v="51679"/>
    <n v="118"/>
    <s v="-"/>
    <s v="FLOW"/>
    <m/>
    <m/>
    <m/>
    <m/>
    <s v="NPA"/>
    <s v="MH14LV8651"/>
    <s v="HONDA ACTIVA 125 SMART"/>
    <d v="2024-10-03T00:00:00"/>
    <n v="36"/>
    <x v="0"/>
    <x v="0"/>
    <m/>
    <m/>
    <m/>
    <m/>
    <m/>
    <m/>
    <m/>
    <n v="1"/>
    <m/>
    <m/>
    <m/>
    <m/>
    <m/>
    <m/>
    <m/>
    <m/>
    <m/>
    <m/>
    <m/>
    <m/>
    <m/>
    <m/>
    <m/>
    <m/>
    <m/>
    <m/>
    <m/>
    <m/>
    <m/>
    <m/>
    <m/>
    <m/>
    <m/>
    <m/>
    <m/>
    <m/>
    <m/>
    <m/>
    <m/>
    <m/>
    <m/>
    <m/>
    <m/>
    <m/>
    <m/>
    <m/>
    <m/>
    <m/>
    <m/>
    <m/>
    <m/>
    <m/>
    <m/>
    <m/>
    <m/>
    <m/>
    <m/>
    <m/>
    <m/>
    <m/>
    <m/>
    <m/>
    <m/>
    <m/>
    <m/>
    <m/>
    <m/>
    <m/>
    <m/>
    <m/>
    <m/>
    <m/>
    <m/>
    <m/>
    <m/>
    <m/>
    <m/>
    <m/>
    <m/>
    <m/>
    <m/>
    <m/>
    <m/>
    <m/>
    <m/>
    <m/>
    <m/>
    <m/>
    <m/>
    <m/>
    <m/>
    <m/>
    <m/>
    <m/>
    <x v="1"/>
    <x v="1"/>
    <s v="ZBHT0015"/>
    <s v="k2SNcIR4Dgz"/>
    <s v="Allocated"/>
    <m/>
    <m/>
    <m/>
    <m/>
    <m/>
    <m/>
    <m/>
    <m/>
    <n v="2070"/>
    <n v="14674"/>
  </r>
  <r>
    <n v="460419172"/>
    <s v="PRADEEP ARJUN PHALKE"/>
    <m/>
    <x v="0"/>
    <m/>
    <m/>
    <m/>
    <m/>
    <n v="3435"/>
    <n v="3201.99"/>
    <n v="3294.99"/>
    <n v="6636.99"/>
    <x v="1"/>
    <x v="0"/>
    <x v="0"/>
    <x v="11"/>
    <n v="51577"/>
    <n v="93"/>
    <n v="0"/>
    <n v="7200"/>
    <s v="-"/>
    <n v="3.6829512852448162E-2"/>
    <n v="4.5182200466826203E-3"/>
    <s v="FLOW"/>
    <s v="-"/>
    <s v="MPTP"/>
    <s v="-"/>
    <m/>
    <m/>
    <m/>
    <m/>
    <s v="-"/>
    <m/>
    <s v="CHINCHWAD"/>
    <m/>
    <m/>
    <m/>
    <n v="10494.99"/>
    <n v="51577"/>
    <n v="27"/>
    <s v="-"/>
    <s v="FLOW"/>
    <m/>
    <m/>
    <m/>
    <m/>
    <s v="REGULAR"/>
    <s v="MH14LD8053"/>
    <s v="SUZUKI BURGMAN STREET"/>
    <d v="2023-11-01T00:00:00"/>
    <n v="48"/>
    <x v="0"/>
    <x v="0"/>
    <m/>
    <m/>
    <m/>
    <m/>
    <m/>
    <m/>
    <m/>
    <m/>
    <m/>
    <m/>
    <m/>
    <m/>
    <m/>
    <n v="1"/>
    <m/>
    <m/>
    <m/>
    <m/>
    <m/>
    <m/>
    <m/>
    <m/>
    <m/>
    <m/>
    <m/>
    <m/>
    <m/>
    <m/>
    <m/>
    <m/>
    <m/>
    <m/>
    <m/>
    <m/>
    <m/>
    <m/>
    <m/>
    <m/>
    <m/>
    <m/>
    <m/>
    <m/>
    <m/>
    <m/>
    <m/>
    <m/>
    <m/>
    <m/>
    <m/>
    <m/>
    <m/>
    <m/>
    <m/>
    <m/>
    <m/>
    <m/>
    <m/>
    <m/>
    <m/>
    <m/>
    <m/>
    <m/>
    <m/>
    <m/>
    <m/>
    <m/>
    <m/>
    <m/>
    <m/>
    <m/>
    <m/>
    <m/>
    <m/>
    <m/>
    <m/>
    <m/>
    <m/>
    <m/>
    <m/>
    <m/>
    <m/>
    <m/>
    <m/>
    <m/>
    <m/>
    <m/>
    <m/>
    <m/>
    <m/>
    <m/>
    <m/>
    <m/>
    <m/>
    <m/>
    <x v="1"/>
    <x v="1"/>
    <s v="ZBHT0011"/>
    <s v="G6wAKtHm_NJc"/>
    <s v="Allocated"/>
    <m/>
    <m/>
    <m/>
    <m/>
    <m/>
    <m/>
    <m/>
    <m/>
    <n v="3294.99"/>
    <n v="6636.99"/>
  </r>
  <r>
    <n v="464137329"/>
    <s v="SANDESH PRAKASH TAWHARE"/>
    <s v="ONLINE"/>
    <x v="4"/>
    <n v="3400"/>
    <m/>
    <m/>
    <m/>
    <n v="3159"/>
    <n v="12485"/>
    <n v="3969"/>
    <n v="12244"/>
    <x v="3"/>
    <x v="1"/>
    <x v="1"/>
    <x v="0"/>
    <n v="51379"/>
    <n v="961"/>
    <n v="0"/>
    <n v="6300"/>
    <s v="-"/>
    <n v="0.72780612046148163"/>
    <n v="1.968110541597138E-2"/>
    <s v="STABLE"/>
    <s v="PAID"/>
    <s v="PTP"/>
    <s v="-"/>
    <m/>
    <m/>
    <m/>
    <m/>
    <s v="-"/>
    <m/>
    <s v="NIRGOOODSAR"/>
    <m/>
    <m/>
    <m/>
    <n v="19746"/>
    <n v="51379"/>
    <n v="118"/>
    <s v="-"/>
    <s v="FLOW"/>
    <m/>
    <m/>
    <m/>
    <m/>
    <s v="NPA"/>
    <s v="MH14LW8931"/>
    <s v="SPLENDOR PLUS I3S DRS C FI OTHERS"/>
    <d v="2024-09-28T00:00:00"/>
    <n v="36"/>
    <x v="0"/>
    <x v="0"/>
    <m/>
    <m/>
    <m/>
    <m/>
    <m/>
    <m/>
    <m/>
    <m/>
    <m/>
    <m/>
    <n v="1"/>
    <m/>
    <m/>
    <m/>
    <m/>
    <m/>
    <m/>
    <m/>
    <m/>
    <m/>
    <m/>
    <m/>
    <m/>
    <m/>
    <m/>
    <m/>
    <m/>
    <m/>
    <m/>
    <m/>
    <m/>
    <m/>
    <m/>
    <m/>
    <m/>
    <m/>
    <m/>
    <m/>
    <m/>
    <m/>
    <m/>
    <m/>
    <m/>
    <m/>
    <m/>
    <m/>
    <m/>
    <m/>
    <m/>
    <m/>
    <m/>
    <m/>
    <m/>
    <m/>
    <m/>
    <m/>
    <m/>
    <m/>
    <m/>
    <m/>
    <m/>
    <m/>
    <m/>
    <m/>
    <m/>
    <m/>
    <m/>
    <m/>
    <m/>
    <m/>
    <m/>
    <m/>
    <m/>
    <m/>
    <m/>
    <m/>
    <m/>
    <m/>
    <m/>
    <m/>
    <m/>
    <m/>
    <m/>
    <m/>
    <m/>
    <m/>
    <m/>
    <m/>
    <m/>
    <m/>
    <m/>
    <m/>
    <m/>
    <m/>
    <x v="1"/>
    <x v="1"/>
    <s v="DUWT0029"/>
    <s v="B6w_Dnbl-7"/>
    <s v="Allocated"/>
    <m/>
    <m/>
    <m/>
    <m/>
    <m/>
    <m/>
    <m/>
    <m/>
    <n v="3969"/>
    <n v="15644"/>
  </r>
  <r>
    <n v="464645726"/>
    <s v="DHAPATE PRAMOD BHAU"/>
    <m/>
    <x v="0"/>
    <m/>
    <m/>
    <m/>
    <m/>
    <n v="3376"/>
    <n v="6618"/>
    <n v="3465"/>
    <n v="9994"/>
    <x v="0"/>
    <x v="0"/>
    <x v="0"/>
    <x v="4"/>
    <n v="51164"/>
    <n v="223"/>
    <n v="0"/>
    <n v="3576"/>
    <s v="-"/>
    <n v="0.81811349717776105"/>
    <n v="1.3718659677189566E-2"/>
    <s v="FLOW"/>
    <s v="-"/>
    <s v="PTP"/>
    <s v="-"/>
    <m/>
    <m/>
    <m/>
    <m/>
    <s v="-"/>
    <m/>
    <s v="BHOR"/>
    <m/>
    <m/>
    <m/>
    <n v="10417"/>
    <n v="51164"/>
    <n v="57"/>
    <s v="-"/>
    <s v="FLOW"/>
    <m/>
    <m/>
    <m/>
    <m/>
    <s v="REGULAR"/>
    <s v="MH12XL3563"/>
    <s v="HONDA ACTIVA DLX"/>
    <d v="2024-11-11T00:00:00"/>
    <n v="36"/>
    <x v="0"/>
    <x v="0"/>
    <m/>
    <m/>
    <m/>
    <m/>
    <m/>
    <m/>
    <m/>
    <m/>
    <m/>
    <m/>
    <m/>
    <m/>
    <m/>
    <m/>
    <m/>
    <m/>
    <m/>
    <m/>
    <m/>
    <m/>
    <m/>
    <m/>
    <m/>
    <m/>
    <m/>
    <m/>
    <m/>
    <m/>
    <m/>
    <m/>
    <m/>
    <m/>
    <m/>
    <m/>
    <m/>
    <m/>
    <m/>
    <m/>
    <m/>
    <m/>
    <m/>
    <m/>
    <m/>
    <m/>
    <m/>
    <m/>
    <m/>
    <m/>
    <m/>
    <m/>
    <m/>
    <m/>
    <m/>
    <m/>
    <m/>
    <m/>
    <m/>
    <m/>
    <m/>
    <m/>
    <m/>
    <m/>
    <m/>
    <m/>
    <m/>
    <m/>
    <m/>
    <m/>
    <m/>
    <m/>
    <m/>
    <m/>
    <m/>
    <m/>
    <m/>
    <m/>
    <m/>
    <m/>
    <m/>
    <m/>
    <m/>
    <m/>
    <m/>
    <m/>
    <m/>
    <m/>
    <m/>
    <m/>
    <m/>
    <m/>
    <m/>
    <m/>
    <m/>
    <m/>
    <x v="0"/>
    <x v="0"/>
    <s v="DUWT0011"/>
    <s v="Bo2h2cg-iz"/>
    <s v="Allocated"/>
    <m/>
    <m/>
    <m/>
    <m/>
    <m/>
    <m/>
    <m/>
    <m/>
    <n v="3465"/>
    <n v="9994"/>
  </r>
  <r>
    <n v="465983031"/>
    <s v="ARSALAN IRFAN KHAN"/>
    <m/>
    <x v="0"/>
    <m/>
    <m/>
    <m/>
    <m/>
    <n v="6865"/>
    <n v="27372"/>
    <n v="7761"/>
    <n v="34237"/>
    <x v="3"/>
    <x v="0"/>
    <x v="0"/>
    <x v="15"/>
    <n v="51111"/>
    <n v="984"/>
    <n v="0"/>
    <n v="2250"/>
    <s v="-"/>
    <n v="0.20840791861200025"/>
    <n v="1.9578446036624168E-2"/>
    <s v="FLOW"/>
    <s v="-"/>
    <s v="-"/>
    <s v="-"/>
    <m/>
    <m/>
    <m/>
    <m/>
    <s v="-"/>
    <m/>
    <s v="BIBWEWADI"/>
    <m/>
    <m/>
    <m/>
    <n v="30606"/>
    <n v="51111"/>
    <n v="118"/>
    <s v="-"/>
    <s v="FLOW"/>
    <m/>
    <m/>
    <m/>
    <m/>
    <s v="NPA"/>
    <s v="MH12XZ7268"/>
    <s v="ACCESS SPL ED DISC CBS BT BSVI"/>
    <d v="2025-04-24T00:00:00"/>
    <n v="18"/>
    <x v="0"/>
    <x v="0"/>
    <m/>
    <m/>
    <m/>
    <m/>
    <m/>
    <m/>
    <m/>
    <m/>
    <m/>
    <m/>
    <m/>
    <m/>
    <m/>
    <m/>
    <m/>
    <m/>
    <m/>
    <m/>
    <m/>
    <m/>
    <m/>
    <m/>
    <m/>
    <m/>
    <m/>
    <m/>
    <m/>
    <m/>
    <m/>
    <m/>
    <m/>
    <m/>
    <m/>
    <m/>
    <m/>
    <m/>
    <m/>
    <m/>
    <m/>
    <m/>
    <m/>
    <m/>
    <m/>
    <m/>
    <m/>
    <m/>
    <m/>
    <m/>
    <m/>
    <m/>
    <m/>
    <m/>
    <m/>
    <m/>
    <m/>
    <m/>
    <m/>
    <m/>
    <m/>
    <m/>
    <m/>
    <m/>
    <m/>
    <m/>
    <m/>
    <m/>
    <m/>
    <m/>
    <m/>
    <m/>
    <m/>
    <m/>
    <m/>
    <m/>
    <m/>
    <m/>
    <m/>
    <m/>
    <m/>
    <m/>
    <m/>
    <m/>
    <m/>
    <m/>
    <m/>
    <m/>
    <m/>
    <m/>
    <m/>
    <m/>
    <m/>
    <m/>
    <m/>
    <m/>
    <x v="0"/>
    <x v="0"/>
    <s v="DUWT0031"/>
    <s v="A6AZNBmZzcz"/>
    <s v="Allocated"/>
    <m/>
    <m/>
    <m/>
    <m/>
    <m/>
    <m/>
    <m/>
    <m/>
    <n v="7761"/>
    <n v="34237"/>
  </r>
  <r>
    <n v="464426955"/>
    <s v="VIKAS DNYANESH THORAT"/>
    <m/>
    <x v="0"/>
    <m/>
    <m/>
    <m/>
    <m/>
    <n v="3523"/>
    <n v="3523"/>
    <n v="3566"/>
    <n v="7046"/>
    <x v="1"/>
    <x v="0"/>
    <x v="0"/>
    <x v="13"/>
    <n v="50700"/>
    <n v="43"/>
    <n v="0"/>
    <n v="450"/>
    <s v="-"/>
    <n v="9.3699073652517215E-2"/>
    <n v="4.4413935740118433E-3"/>
    <s v="FLOW"/>
    <s v="-"/>
    <s v="-"/>
    <s v="-"/>
    <m/>
    <m/>
    <m/>
    <m/>
    <s v="-"/>
    <m/>
    <s v="PIMPARI"/>
    <m/>
    <m/>
    <m/>
    <n v="4016"/>
    <n v="50700"/>
    <n v="27"/>
    <s v="-"/>
    <s v="FLOW"/>
    <m/>
    <m/>
    <m/>
    <m/>
    <s v="REGULAR"/>
    <s v="MH14LZ0915"/>
    <s v="HONDA ACTIVA 6G H SMART"/>
    <d v="2024-10-24T00:00:00"/>
    <n v="36"/>
    <x v="0"/>
    <x v="0"/>
    <m/>
    <m/>
    <m/>
    <m/>
    <m/>
    <m/>
    <m/>
    <m/>
    <m/>
    <m/>
    <m/>
    <m/>
    <m/>
    <n v="1"/>
    <m/>
    <m/>
    <m/>
    <m/>
    <m/>
    <m/>
    <m/>
    <m/>
    <m/>
    <m/>
    <m/>
    <m/>
    <m/>
    <m/>
    <m/>
    <m/>
    <m/>
    <m/>
    <m/>
    <m/>
    <m/>
    <m/>
    <m/>
    <m/>
    <m/>
    <m/>
    <m/>
    <m/>
    <m/>
    <m/>
    <m/>
    <m/>
    <m/>
    <m/>
    <m/>
    <m/>
    <m/>
    <m/>
    <m/>
    <m/>
    <m/>
    <m/>
    <m/>
    <m/>
    <m/>
    <m/>
    <m/>
    <m/>
    <m/>
    <m/>
    <m/>
    <m/>
    <m/>
    <m/>
    <m/>
    <m/>
    <m/>
    <m/>
    <m/>
    <m/>
    <m/>
    <m/>
    <m/>
    <m/>
    <m/>
    <m/>
    <m/>
    <m/>
    <m/>
    <m/>
    <m/>
    <m/>
    <m/>
    <m/>
    <m/>
    <m/>
    <m/>
    <m/>
    <m/>
    <m/>
    <x v="1"/>
    <x v="1"/>
    <s v="ZBHT0015"/>
    <s v="koxZvbt2eJ7"/>
    <s v="Allocated"/>
    <m/>
    <m/>
    <m/>
    <m/>
    <m/>
    <m/>
    <m/>
    <m/>
    <n v="3566"/>
    <n v="7046"/>
  </r>
  <r>
    <n v="464400538"/>
    <s v="SAGAR DATTATRAY JADHAV"/>
    <m/>
    <x v="0"/>
    <m/>
    <m/>
    <m/>
    <m/>
    <n v="3361"/>
    <n v="3319"/>
    <n v="3360"/>
    <n v="6680"/>
    <x v="1"/>
    <x v="0"/>
    <x v="0"/>
    <x v="10"/>
    <n v="49792"/>
    <n v="41"/>
    <n v="0"/>
    <n v="5193.63"/>
    <s v="-"/>
    <n v="3.8643604214583606E-2"/>
    <n v="4.3618514563549841E-3"/>
    <s v="FLOW"/>
    <s v="-"/>
    <s v="-"/>
    <s v="-"/>
    <m/>
    <m/>
    <m/>
    <m/>
    <s v="-"/>
    <m/>
    <s v="SHIRUR"/>
    <m/>
    <m/>
    <m/>
    <n v="8553.6299999999992"/>
    <n v="49792"/>
    <n v="27"/>
    <s v="-"/>
    <s v="FLOW"/>
    <m/>
    <m/>
    <m/>
    <m/>
    <s v="REGULAR"/>
    <s v="MH12XP8883"/>
    <s v="SPLENDOR PLUS BS6 I3S DRS CAST FI"/>
    <d v="2024-10-22T00:00:00"/>
    <n v="36"/>
    <x v="0"/>
    <x v="0"/>
    <m/>
    <m/>
    <m/>
    <m/>
    <m/>
    <m/>
    <m/>
    <m/>
    <m/>
    <m/>
    <m/>
    <m/>
    <m/>
    <m/>
    <m/>
    <m/>
    <m/>
    <m/>
    <m/>
    <m/>
    <m/>
    <m/>
    <m/>
    <m/>
    <m/>
    <m/>
    <m/>
    <m/>
    <m/>
    <m/>
    <m/>
    <m/>
    <m/>
    <m/>
    <m/>
    <m/>
    <m/>
    <m/>
    <m/>
    <m/>
    <m/>
    <m/>
    <m/>
    <m/>
    <m/>
    <m/>
    <m/>
    <m/>
    <m/>
    <m/>
    <m/>
    <m/>
    <m/>
    <m/>
    <m/>
    <m/>
    <m/>
    <m/>
    <m/>
    <m/>
    <m/>
    <m/>
    <m/>
    <m/>
    <m/>
    <m/>
    <m/>
    <m/>
    <m/>
    <m/>
    <m/>
    <m/>
    <m/>
    <m/>
    <m/>
    <m/>
    <m/>
    <m/>
    <m/>
    <m/>
    <m/>
    <m/>
    <m/>
    <m/>
    <m/>
    <m/>
    <m/>
    <m/>
    <m/>
    <m/>
    <m/>
    <m/>
    <m/>
    <m/>
    <x v="0"/>
    <x v="0"/>
    <s v="ZBHT0024"/>
    <s v="koyexnugKJ7"/>
    <s v="Allocated"/>
    <m/>
    <m/>
    <m/>
    <m/>
    <m/>
    <m/>
    <m/>
    <m/>
    <n v="3360"/>
    <n v="6680"/>
  </r>
  <r>
    <n v="462406505"/>
    <s v="KARAN RAJESH RATHOD"/>
    <m/>
    <x v="0"/>
    <m/>
    <m/>
    <m/>
    <m/>
    <n v="2617"/>
    <n v="5234"/>
    <n v="2794"/>
    <n v="7851"/>
    <x v="0"/>
    <x v="0"/>
    <x v="0"/>
    <x v="6"/>
    <n v="49659"/>
    <n v="177"/>
    <n v="0"/>
    <n v="5721"/>
    <s v="-"/>
    <n v="0.17002455955955972"/>
    <n v="1.3315122369430783E-2"/>
    <s v="FLOW"/>
    <s v="-"/>
    <s v="NC"/>
    <s v="-"/>
    <m/>
    <m/>
    <m/>
    <m/>
    <s v="-"/>
    <m/>
    <s v="PORWAL ROAD"/>
    <m/>
    <m/>
    <m/>
    <n v="11132"/>
    <n v="49659"/>
    <n v="57"/>
    <s v="-"/>
    <s v="FLOW"/>
    <m/>
    <m/>
    <m/>
    <m/>
    <s v="NPA"/>
    <m/>
    <s v="ACCESS SPL ED DRUM CBS BT BSVI"/>
    <d v="2024-03-31T00:00:00"/>
    <n v="48"/>
    <x v="0"/>
    <x v="0"/>
    <m/>
    <m/>
    <m/>
    <m/>
    <m/>
    <m/>
    <m/>
    <m/>
    <m/>
    <m/>
    <m/>
    <m/>
    <m/>
    <m/>
    <m/>
    <m/>
    <m/>
    <m/>
    <m/>
    <m/>
    <m/>
    <m/>
    <m/>
    <m/>
    <m/>
    <m/>
    <m/>
    <m/>
    <m/>
    <m/>
    <m/>
    <m/>
    <m/>
    <m/>
    <m/>
    <m/>
    <m/>
    <m/>
    <m/>
    <m/>
    <m/>
    <m/>
    <m/>
    <m/>
    <m/>
    <m/>
    <m/>
    <m/>
    <m/>
    <m/>
    <m/>
    <m/>
    <m/>
    <m/>
    <m/>
    <m/>
    <m/>
    <m/>
    <m/>
    <m/>
    <m/>
    <m/>
    <m/>
    <m/>
    <m/>
    <m/>
    <m/>
    <m/>
    <m/>
    <m/>
    <m/>
    <m/>
    <m/>
    <m/>
    <m/>
    <m/>
    <m/>
    <m/>
    <m/>
    <m/>
    <m/>
    <m/>
    <m/>
    <m/>
    <m/>
    <m/>
    <m/>
    <m/>
    <m/>
    <m/>
    <m/>
    <m/>
    <m/>
    <m/>
    <x v="0"/>
    <x v="0"/>
    <s v="ZBHT0012"/>
    <s v="G6VA5v2PBKF7"/>
    <s v="Allocated"/>
    <m/>
    <m/>
    <m/>
    <m/>
    <m/>
    <m/>
    <m/>
    <m/>
    <n v="2794"/>
    <n v="7851"/>
  </r>
  <r>
    <n v="462204563"/>
    <s v="GANESH DNYANDEV BAMHANE"/>
    <m/>
    <x v="0"/>
    <m/>
    <m/>
    <m/>
    <m/>
    <n v="3917"/>
    <n v="22759"/>
    <n v="4484"/>
    <n v="26676"/>
    <x v="5"/>
    <x v="0"/>
    <x v="0"/>
    <x v="14"/>
    <n v="49190"/>
    <n v="1310"/>
    <n v="0"/>
    <n v="7048"/>
    <s v="-"/>
    <n v="0.23387392013388675"/>
    <n v="2.2542453376636105E-2"/>
    <s v="FLOW"/>
    <s v="-"/>
    <s v="RTP"/>
    <s v="-"/>
    <m/>
    <m/>
    <m/>
    <m/>
    <s v="-"/>
    <m/>
    <s v="BHATKALWADI"/>
    <m/>
    <m/>
    <m/>
    <n v="31117"/>
    <n v="49190"/>
    <n v="177"/>
    <s v="-"/>
    <s v="FLOW"/>
    <m/>
    <m/>
    <m/>
    <m/>
    <s v="NPA"/>
    <s v="MH14LK9146"/>
    <s v="AMPERE MAGNUS EX"/>
    <d v="2024-03-12T00:00:00"/>
    <n v="36"/>
    <x v="0"/>
    <x v="0"/>
    <m/>
    <m/>
    <m/>
    <m/>
    <m/>
    <m/>
    <m/>
    <m/>
    <m/>
    <m/>
    <n v="1"/>
    <m/>
    <m/>
    <m/>
    <m/>
    <m/>
    <m/>
    <m/>
    <m/>
    <m/>
    <m/>
    <m/>
    <m/>
    <m/>
    <m/>
    <m/>
    <m/>
    <m/>
    <m/>
    <m/>
    <m/>
    <m/>
    <m/>
    <m/>
    <m/>
    <m/>
    <m/>
    <m/>
    <m/>
    <m/>
    <m/>
    <m/>
    <m/>
    <m/>
    <m/>
    <m/>
    <m/>
    <m/>
    <m/>
    <m/>
    <m/>
    <m/>
    <m/>
    <m/>
    <m/>
    <m/>
    <m/>
    <m/>
    <m/>
    <m/>
    <m/>
    <m/>
    <m/>
    <m/>
    <m/>
    <m/>
    <m/>
    <m/>
    <m/>
    <m/>
    <m/>
    <m/>
    <m/>
    <m/>
    <m/>
    <m/>
    <m/>
    <m/>
    <m/>
    <m/>
    <m/>
    <m/>
    <m/>
    <m/>
    <m/>
    <m/>
    <m/>
    <m/>
    <m/>
    <m/>
    <m/>
    <m/>
    <m/>
    <m/>
    <x v="1"/>
    <x v="1"/>
    <s v="ZBHT0021"/>
    <s v="GoOGPBTw_NIm"/>
    <s v="Allocated"/>
    <m/>
    <m/>
    <m/>
    <m/>
    <m/>
    <m/>
    <m/>
    <m/>
    <n v="4484"/>
    <n v="26676"/>
  </r>
  <r>
    <n v="465244705"/>
    <s v="BHAVESH JAGDISH WAGHELA"/>
    <m/>
    <x v="0"/>
    <m/>
    <m/>
    <m/>
    <m/>
    <n v="3124"/>
    <n v="3124"/>
    <n v="3161"/>
    <n v="6248"/>
    <x v="1"/>
    <x v="0"/>
    <x v="0"/>
    <x v="13"/>
    <n v="48792"/>
    <n v="37"/>
    <n v="0"/>
    <n v="2979"/>
    <s v="-"/>
    <n v="9.0172883661807104E-2"/>
    <n v="4.2742500051910423E-3"/>
    <s v="FLOW"/>
    <s v="-"/>
    <s v="-"/>
    <s v="-"/>
    <m/>
    <m/>
    <m/>
    <m/>
    <s v="-"/>
    <m/>
    <s v="SANGAVI"/>
    <m/>
    <m/>
    <m/>
    <n v="6140"/>
    <n v="48792"/>
    <n v="27"/>
    <s v="-"/>
    <s v="FLOW"/>
    <m/>
    <m/>
    <m/>
    <m/>
    <s v="REGULAR"/>
    <s v="MH14MD1174"/>
    <s v="HONDA SHINE DRUM BSVI"/>
    <d v="2025-01-17T00:00:00"/>
    <n v="36"/>
    <x v="0"/>
    <x v="0"/>
    <m/>
    <m/>
    <m/>
    <m/>
    <m/>
    <m/>
    <m/>
    <m/>
    <m/>
    <m/>
    <n v="1"/>
    <m/>
    <m/>
    <m/>
    <m/>
    <m/>
    <m/>
    <m/>
    <m/>
    <m/>
    <m/>
    <m/>
    <m/>
    <m/>
    <m/>
    <m/>
    <m/>
    <m/>
    <m/>
    <m/>
    <m/>
    <m/>
    <m/>
    <m/>
    <m/>
    <m/>
    <m/>
    <m/>
    <m/>
    <m/>
    <m/>
    <m/>
    <m/>
    <m/>
    <m/>
    <m/>
    <m/>
    <m/>
    <m/>
    <m/>
    <m/>
    <m/>
    <m/>
    <m/>
    <m/>
    <m/>
    <m/>
    <m/>
    <m/>
    <m/>
    <m/>
    <m/>
    <m/>
    <m/>
    <m/>
    <m/>
    <m/>
    <m/>
    <m/>
    <m/>
    <m/>
    <m/>
    <m/>
    <m/>
    <m/>
    <m/>
    <m/>
    <m/>
    <m/>
    <m/>
    <m/>
    <m/>
    <m/>
    <m/>
    <m/>
    <m/>
    <m/>
    <m/>
    <m/>
    <m/>
    <m/>
    <m/>
    <m/>
    <m/>
    <x v="1"/>
    <x v="1"/>
    <s v="ZBHT0015"/>
    <s v="B6BEzbDE3c"/>
    <s v="Allocated"/>
    <m/>
    <m/>
    <m/>
    <m/>
    <m/>
    <m/>
    <m/>
    <m/>
    <n v="3161"/>
    <n v="6248"/>
  </r>
  <r>
    <n v="461248304"/>
    <s v="AMIT DILIP SALUNKE"/>
    <m/>
    <x v="0"/>
    <m/>
    <m/>
    <m/>
    <m/>
    <n v="5805"/>
    <n v="17534"/>
    <n v="1072"/>
    <n v="23339"/>
    <x v="3"/>
    <x v="0"/>
    <x v="0"/>
    <x v="11"/>
    <n v="48601"/>
    <n v="953"/>
    <n v="0"/>
    <n v="6732"/>
    <s v="-"/>
    <n v="0.16958000398400133"/>
    <n v="1.861697199870813E-2"/>
    <s v="FLOW"/>
    <s v="-"/>
    <s v="PAID"/>
    <s v="-"/>
    <m/>
    <m/>
    <m/>
    <m/>
    <s v="-"/>
    <m/>
    <s v="CHIKHALI"/>
    <m/>
    <m/>
    <m/>
    <n v="25219"/>
    <n v="48601"/>
    <n v="118"/>
    <s v="-"/>
    <s v="FLOW"/>
    <m/>
    <m/>
    <m/>
    <m/>
    <s v="NPA"/>
    <s v="MH14LG2803"/>
    <s v="BAJAJ PULSAR RS200 ABS TWIN CHANNEL"/>
    <d v="2023-12-26T00:00:00"/>
    <n v="36"/>
    <x v="0"/>
    <x v="0"/>
    <m/>
    <m/>
    <m/>
    <m/>
    <m/>
    <m/>
    <m/>
    <m/>
    <m/>
    <m/>
    <m/>
    <m/>
    <m/>
    <m/>
    <m/>
    <m/>
    <m/>
    <m/>
    <m/>
    <m/>
    <m/>
    <m/>
    <m/>
    <m/>
    <m/>
    <m/>
    <m/>
    <m/>
    <m/>
    <m/>
    <m/>
    <m/>
    <m/>
    <m/>
    <m/>
    <m/>
    <m/>
    <m/>
    <m/>
    <m/>
    <m/>
    <m/>
    <m/>
    <m/>
    <m/>
    <m/>
    <m/>
    <m/>
    <m/>
    <m/>
    <m/>
    <m/>
    <m/>
    <m/>
    <m/>
    <m/>
    <m/>
    <m/>
    <m/>
    <m/>
    <m/>
    <m/>
    <m/>
    <m/>
    <m/>
    <m/>
    <m/>
    <m/>
    <m/>
    <m/>
    <m/>
    <m/>
    <m/>
    <m/>
    <m/>
    <m/>
    <m/>
    <m/>
    <m/>
    <m/>
    <m/>
    <m/>
    <m/>
    <m/>
    <m/>
    <m/>
    <m/>
    <m/>
    <m/>
    <m/>
    <m/>
    <m/>
    <m/>
    <m/>
    <x v="0"/>
    <x v="0"/>
    <s v="ZBHT0011"/>
    <s v="GoOEd3YB57"/>
    <s v="Allocated"/>
    <m/>
    <m/>
    <m/>
    <m/>
    <m/>
    <m/>
    <m/>
    <m/>
    <n v="1072"/>
    <n v="23339"/>
  </r>
  <r>
    <n v="464288528"/>
    <s v="PRATHMESH JITENDRA WARE"/>
    <m/>
    <x v="0"/>
    <m/>
    <m/>
    <m/>
    <m/>
    <n v="3552"/>
    <n v="2521.0300000000002"/>
    <n v="2604.0300000000002"/>
    <n v="6073.0300000000007"/>
    <x v="1"/>
    <x v="0"/>
    <x v="0"/>
    <x v="10"/>
    <n v="48582.03"/>
    <n v="83"/>
    <n v="0"/>
    <n v="1800"/>
    <s v="-"/>
    <n v="3.7704545695313042E-2"/>
    <n v="4.2558563284901497E-3"/>
    <s v="FLOW"/>
    <s v="-"/>
    <s v="-"/>
    <s v="-"/>
    <m/>
    <m/>
    <m/>
    <m/>
    <s v="-"/>
    <m/>
    <s v="SHIRUR"/>
    <m/>
    <m/>
    <m/>
    <n v="4404.03"/>
    <n v="48582.03"/>
    <n v="27"/>
    <s v="-"/>
    <s v="FLOW"/>
    <m/>
    <m/>
    <m/>
    <m/>
    <s v="REGULAR"/>
    <s v="MH12XG4923"/>
    <s v="HONDA ACTIVA 6G DLX BS VI"/>
    <d v="2024-10-11T00:00:00"/>
    <n v="36"/>
    <x v="0"/>
    <x v="0"/>
    <m/>
    <m/>
    <m/>
    <m/>
    <m/>
    <m/>
    <m/>
    <m/>
    <m/>
    <m/>
    <n v="1"/>
    <m/>
    <m/>
    <m/>
    <m/>
    <m/>
    <m/>
    <m/>
    <m/>
    <m/>
    <m/>
    <m/>
    <m/>
    <m/>
    <m/>
    <m/>
    <m/>
    <m/>
    <m/>
    <m/>
    <m/>
    <m/>
    <m/>
    <m/>
    <m/>
    <m/>
    <m/>
    <m/>
    <m/>
    <m/>
    <m/>
    <m/>
    <m/>
    <m/>
    <m/>
    <m/>
    <m/>
    <m/>
    <m/>
    <m/>
    <m/>
    <m/>
    <m/>
    <m/>
    <m/>
    <m/>
    <m/>
    <m/>
    <m/>
    <m/>
    <m/>
    <m/>
    <m/>
    <m/>
    <m/>
    <m/>
    <m/>
    <m/>
    <m/>
    <m/>
    <m/>
    <m/>
    <m/>
    <m/>
    <m/>
    <m/>
    <m/>
    <m/>
    <m/>
    <m/>
    <m/>
    <m/>
    <m/>
    <m/>
    <m/>
    <m/>
    <m/>
    <m/>
    <m/>
    <m/>
    <m/>
    <m/>
    <m/>
    <m/>
    <x v="1"/>
    <x v="1"/>
    <s v="ZBHT0024"/>
    <s v="GPbA-i39Om"/>
    <s v="Allocated"/>
    <m/>
    <m/>
    <m/>
    <m/>
    <m/>
    <m/>
    <m/>
    <m/>
    <n v="2604.0300000000002"/>
    <n v="6073.0300000000007"/>
  </r>
  <r>
    <n v="466230787"/>
    <s v="SANJAY BABULAL GUJRATHI"/>
    <m/>
    <x v="0"/>
    <m/>
    <m/>
    <m/>
    <m/>
    <n v="3401"/>
    <n v="20400"/>
    <n v="4611"/>
    <n v="23801"/>
    <x v="5"/>
    <x v="0"/>
    <x v="0"/>
    <x v="12"/>
    <n v="48435"/>
    <n v="1216"/>
    <n v="0"/>
    <n v="4500"/>
    <s v="-"/>
    <n v="0.34192710355587247"/>
    <n v="2.2196457192465335E-2"/>
    <s v="FLOW"/>
    <s v="-"/>
    <s v="PTP"/>
    <s v="-"/>
    <m/>
    <m/>
    <m/>
    <m/>
    <s v="-"/>
    <m/>
    <s v="RAJGURU NAGAR "/>
    <m/>
    <m/>
    <m/>
    <n v="26116"/>
    <n v="48435"/>
    <n v="177"/>
    <s v="-"/>
    <s v="FLOW"/>
    <m/>
    <m/>
    <m/>
    <m/>
    <s v="NPA"/>
    <s v="MH14MN3177"/>
    <s v="TVS XL 100 ES DX"/>
    <d v="2025-05-30T00:00:00"/>
    <n v="24"/>
    <x v="0"/>
    <x v="0"/>
    <m/>
    <m/>
    <m/>
    <m/>
    <m/>
    <m/>
    <m/>
    <m/>
    <m/>
    <m/>
    <m/>
    <m/>
    <m/>
    <m/>
    <m/>
    <m/>
    <m/>
    <m/>
    <m/>
    <m/>
    <m/>
    <m/>
    <m/>
    <m/>
    <m/>
    <m/>
    <m/>
    <m/>
    <m/>
    <m/>
    <m/>
    <m/>
    <m/>
    <m/>
    <m/>
    <m/>
    <m/>
    <m/>
    <m/>
    <m/>
    <m/>
    <m/>
    <m/>
    <m/>
    <m/>
    <m/>
    <m/>
    <m/>
    <m/>
    <m/>
    <m/>
    <m/>
    <m/>
    <m/>
    <m/>
    <m/>
    <m/>
    <m/>
    <m/>
    <m/>
    <m/>
    <m/>
    <m/>
    <m/>
    <m/>
    <m/>
    <m/>
    <m/>
    <m/>
    <m/>
    <m/>
    <m/>
    <m/>
    <m/>
    <m/>
    <m/>
    <m/>
    <m/>
    <m/>
    <m/>
    <m/>
    <m/>
    <m/>
    <m/>
    <m/>
    <m/>
    <m/>
    <m/>
    <m/>
    <m/>
    <m/>
    <m/>
    <m/>
    <m/>
    <x v="0"/>
    <x v="0"/>
    <s v="ZBHT0016"/>
    <s v="AoXAztSeBaz"/>
    <s v="Allocated"/>
    <m/>
    <m/>
    <m/>
    <m/>
    <m/>
    <m/>
    <m/>
    <m/>
    <n v="4611"/>
    <n v="23801"/>
  </r>
  <r>
    <n v="461103769"/>
    <s v="MADHURI RAHUL CHOURE"/>
    <m/>
    <x v="0"/>
    <m/>
    <m/>
    <m/>
    <m/>
    <n v="3106"/>
    <n v="2809"/>
    <n v="2878"/>
    <n v="5915"/>
    <x v="1"/>
    <x v="0"/>
    <x v="0"/>
    <x v="8"/>
    <n v="48048.02"/>
    <n v="69"/>
    <n v="0"/>
    <n v="7200"/>
    <s v="-"/>
    <n v="8.0806332773249209E-2"/>
    <n v="4.2090762775540925E-3"/>
    <s v="FLOW"/>
    <s v="-"/>
    <s v="PTP"/>
    <s v="-"/>
    <m/>
    <m/>
    <m/>
    <m/>
    <s v="-"/>
    <m/>
    <s v="SOMANTNE"/>
    <m/>
    <m/>
    <m/>
    <n v="10078"/>
    <n v="48048.02"/>
    <n v="27"/>
    <s v="-"/>
    <s v="FLOW"/>
    <m/>
    <m/>
    <m/>
    <m/>
    <s v="REGULAR"/>
    <s v="MH14LG1537"/>
    <s v="PLEASURE PLUS XTEC DRUM CAST"/>
    <d v="2023-12-13T00:00:00"/>
    <n v="48"/>
    <x v="1"/>
    <x v="0"/>
    <m/>
    <m/>
    <m/>
    <m/>
    <m/>
    <m/>
    <m/>
    <m/>
    <m/>
    <m/>
    <m/>
    <m/>
    <m/>
    <m/>
    <m/>
    <m/>
    <m/>
    <m/>
    <m/>
    <m/>
    <m/>
    <m/>
    <m/>
    <m/>
    <m/>
    <m/>
    <m/>
    <m/>
    <m/>
    <m/>
    <m/>
    <m/>
    <m/>
    <m/>
    <m/>
    <m/>
    <m/>
    <m/>
    <m/>
    <m/>
    <m/>
    <m/>
    <m/>
    <m/>
    <m/>
    <m/>
    <m/>
    <m/>
    <m/>
    <m/>
    <m/>
    <m/>
    <m/>
    <m/>
    <m/>
    <m/>
    <m/>
    <m/>
    <m/>
    <m/>
    <m/>
    <m/>
    <m/>
    <m/>
    <m/>
    <m/>
    <m/>
    <m/>
    <m/>
    <m/>
    <m/>
    <m/>
    <m/>
    <m/>
    <m/>
    <m/>
    <m/>
    <m/>
    <m/>
    <m/>
    <m/>
    <m/>
    <m/>
    <m/>
    <m/>
    <m/>
    <m/>
    <m/>
    <m/>
    <m/>
    <m/>
    <m/>
    <m/>
    <m/>
    <x v="0"/>
    <x v="0"/>
    <s v="ZBHT0013"/>
    <e v="#N/A"/>
    <e v="#N/A"/>
    <m/>
    <m/>
    <m/>
    <m/>
    <m/>
    <m/>
    <m/>
    <m/>
    <n v="2878"/>
    <n v="5915"/>
  </r>
  <r>
    <n v="463785816"/>
    <s v="SIDDHARTH SAWDEKAR"/>
    <s v="ONLINE"/>
    <x v="1"/>
    <n v="3997"/>
    <m/>
    <m/>
    <m/>
    <n v="3557"/>
    <n v="10338"/>
    <n v="3647"/>
    <n v="9898"/>
    <x v="2"/>
    <x v="1"/>
    <x v="1"/>
    <x v="9"/>
    <n v="47968"/>
    <n v="423"/>
    <n v="0"/>
    <n v="5917.99"/>
    <s v="-"/>
    <n v="0.58848989919313277"/>
    <n v="1.3601491525133449E-2"/>
    <s v="STABLE"/>
    <s v="PAID"/>
    <s v="RTP"/>
    <s v="-"/>
    <m/>
    <m/>
    <m/>
    <m/>
    <s v="-"/>
    <m/>
    <s v="BHOSARI"/>
    <m/>
    <m/>
    <m/>
    <n v="16678.990000000002"/>
    <n v="47968"/>
    <n v="88"/>
    <s v="-"/>
    <s v="FLOW"/>
    <m/>
    <m/>
    <m/>
    <m/>
    <s v="REGULAR"/>
    <s v="MH14LT3723"/>
    <s v="PASSION PLUS I3S DRS CAST"/>
    <d v="2024-08-17T00:00:00"/>
    <n v="36"/>
    <x v="0"/>
    <x v="0"/>
    <m/>
    <m/>
    <m/>
    <m/>
    <n v="1"/>
    <m/>
    <m/>
    <n v="1"/>
    <m/>
    <m/>
    <m/>
    <m/>
    <m/>
    <m/>
    <m/>
    <m/>
    <m/>
    <m/>
    <m/>
    <m/>
    <m/>
    <m/>
    <m/>
    <m/>
    <m/>
    <m/>
    <m/>
    <m/>
    <m/>
    <m/>
    <m/>
    <m/>
    <m/>
    <m/>
    <m/>
    <m/>
    <m/>
    <m/>
    <m/>
    <m/>
    <m/>
    <m/>
    <m/>
    <m/>
    <m/>
    <m/>
    <m/>
    <m/>
    <m/>
    <m/>
    <m/>
    <m/>
    <m/>
    <m/>
    <m/>
    <m/>
    <m/>
    <m/>
    <m/>
    <m/>
    <m/>
    <m/>
    <m/>
    <m/>
    <m/>
    <m/>
    <m/>
    <m/>
    <m/>
    <m/>
    <m/>
    <m/>
    <m/>
    <m/>
    <m/>
    <m/>
    <m/>
    <m/>
    <m/>
    <m/>
    <m/>
    <m/>
    <m/>
    <m/>
    <m/>
    <m/>
    <m/>
    <m/>
    <m/>
    <m/>
    <m/>
    <m/>
    <m/>
    <m/>
    <x v="2"/>
    <x v="1"/>
    <s v="DUWT0025"/>
    <s v="Go0lEGpIjz"/>
    <s v="Allocated"/>
    <m/>
    <m/>
    <m/>
    <m/>
    <m/>
    <m/>
    <m/>
    <m/>
    <n v="3647"/>
    <n v="13895"/>
  </r>
  <r>
    <n v="463639237"/>
    <s v="AKASH SUBHASH PATNAGE"/>
    <m/>
    <x v="0"/>
    <m/>
    <m/>
    <m/>
    <m/>
    <n v="3482"/>
    <n v="9851"/>
    <n v="3298"/>
    <n v="13333"/>
    <x v="2"/>
    <x v="0"/>
    <x v="0"/>
    <x v="6"/>
    <n v="47903"/>
    <n v="411"/>
    <n v="0"/>
    <n v="4948"/>
    <s v="-"/>
    <n v="0.12499558367898929"/>
    <n v="1.3583060551377327E-2"/>
    <s v="FLOW"/>
    <s v="-"/>
    <s v="NC"/>
    <s v="-"/>
    <m/>
    <m/>
    <m/>
    <m/>
    <s v="-"/>
    <m/>
    <s v="WADGAON SHERI"/>
    <m/>
    <m/>
    <m/>
    <n v="15210"/>
    <n v="47903"/>
    <n v="88"/>
    <s v="-"/>
    <s v="FLOW"/>
    <m/>
    <m/>
    <m/>
    <m/>
    <s v="REGULAR"/>
    <m/>
    <s v="HONDA ACTIVA 125 DISC BSVI"/>
    <d v="2024-08-02T00:00:00"/>
    <n v="36"/>
    <x v="0"/>
    <x v="0"/>
    <m/>
    <m/>
    <m/>
    <m/>
    <m/>
    <m/>
    <m/>
    <m/>
    <m/>
    <m/>
    <m/>
    <m/>
    <m/>
    <m/>
    <m/>
    <m/>
    <m/>
    <m/>
    <m/>
    <m/>
    <m/>
    <m/>
    <m/>
    <m/>
    <m/>
    <m/>
    <m/>
    <m/>
    <m/>
    <m/>
    <m/>
    <m/>
    <m/>
    <m/>
    <m/>
    <m/>
    <m/>
    <m/>
    <m/>
    <m/>
    <m/>
    <m/>
    <m/>
    <m/>
    <m/>
    <m/>
    <m/>
    <m/>
    <m/>
    <m/>
    <m/>
    <m/>
    <m/>
    <m/>
    <m/>
    <m/>
    <m/>
    <m/>
    <m/>
    <m/>
    <m/>
    <m/>
    <m/>
    <m/>
    <m/>
    <m/>
    <m/>
    <m/>
    <m/>
    <m/>
    <m/>
    <m/>
    <m/>
    <m/>
    <m/>
    <m/>
    <m/>
    <m/>
    <m/>
    <m/>
    <m/>
    <m/>
    <m/>
    <m/>
    <m/>
    <m/>
    <m/>
    <m/>
    <m/>
    <m/>
    <m/>
    <m/>
    <m/>
    <m/>
    <x v="0"/>
    <x v="0"/>
    <s v="ZBHT0012"/>
    <s v="BPHtl5Uz6F87"/>
    <s v="Allocated"/>
    <m/>
    <m/>
    <m/>
    <m/>
    <m/>
    <m/>
    <m/>
    <m/>
    <n v="3298"/>
    <n v="13333"/>
  </r>
  <r>
    <n v="460561889"/>
    <s v="OMKAR SUNIL NIKALJE"/>
    <m/>
    <x v="0"/>
    <m/>
    <m/>
    <m/>
    <m/>
    <n v="6333"/>
    <n v="24374.65"/>
    <n v="6293.6500000000015"/>
    <n v="30707.65"/>
    <x v="3"/>
    <x v="0"/>
    <x v="0"/>
    <x v="3"/>
    <n v="47807.76"/>
    <n v="918"/>
    <n v="0"/>
    <n v="5842"/>
    <s v="-"/>
    <n v="0.17793252003332677"/>
    <n v="1.8313115558135813E-2"/>
    <s v="FLOW"/>
    <s v="-"/>
    <s v="PAID"/>
    <s v="-"/>
    <m/>
    <m/>
    <m/>
    <m/>
    <s v="-"/>
    <m/>
    <s v="CHAKAN"/>
    <m/>
    <m/>
    <m/>
    <n v="31134.65"/>
    <n v="47807.76"/>
    <n v="118"/>
    <s v="-"/>
    <s v="FLOW"/>
    <m/>
    <m/>
    <m/>
    <m/>
    <s v="NPA"/>
    <s v="MH12WD1404"/>
    <s v="HUNTER 350 REBEL BLACK"/>
    <d v="2023-11-09T00:00:00"/>
    <n v="36"/>
    <x v="0"/>
    <x v="0"/>
    <m/>
    <m/>
    <m/>
    <m/>
    <m/>
    <m/>
    <m/>
    <n v="1"/>
    <m/>
    <m/>
    <m/>
    <m/>
    <m/>
    <m/>
    <m/>
    <m/>
    <m/>
    <m/>
    <m/>
    <m/>
    <m/>
    <m/>
    <m/>
    <m/>
    <m/>
    <m/>
    <m/>
    <m/>
    <m/>
    <m/>
    <m/>
    <m/>
    <m/>
    <m/>
    <m/>
    <m/>
    <m/>
    <m/>
    <m/>
    <m/>
    <m/>
    <m/>
    <m/>
    <m/>
    <m/>
    <m/>
    <m/>
    <m/>
    <m/>
    <m/>
    <m/>
    <m/>
    <m/>
    <m/>
    <m/>
    <m/>
    <m/>
    <m/>
    <m/>
    <m/>
    <m/>
    <m/>
    <m/>
    <m/>
    <m/>
    <m/>
    <m/>
    <m/>
    <m/>
    <m/>
    <m/>
    <m/>
    <m/>
    <m/>
    <m/>
    <m/>
    <m/>
    <m/>
    <m/>
    <m/>
    <m/>
    <m/>
    <m/>
    <m/>
    <m/>
    <m/>
    <m/>
    <m/>
    <m/>
    <m/>
    <m/>
    <m/>
    <m/>
    <m/>
    <x v="1"/>
    <x v="1"/>
    <s v="DUWT0014"/>
    <s v="B2ySlTeFHOm"/>
    <s v="Allocated"/>
    <m/>
    <m/>
    <m/>
    <m/>
    <m/>
    <m/>
    <m/>
    <m/>
    <n v="6293.6500000000015"/>
    <n v="30707.65"/>
  </r>
  <r>
    <n v="463269970"/>
    <s v="OMKAR JAYSING BONVATE"/>
    <m/>
    <x v="0"/>
    <m/>
    <m/>
    <m/>
    <m/>
    <n v="4056"/>
    <n v="3611.75"/>
    <n v="3674.75"/>
    <n v="7667.75"/>
    <x v="1"/>
    <x v="0"/>
    <x v="0"/>
    <x v="14"/>
    <n v="47651"/>
    <n v="63"/>
    <n v="0"/>
    <n v="7200"/>
    <s v="-"/>
    <n v="8.8615387682418334E-2"/>
    <n v="4.1742967494129849E-3"/>
    <s v="FLOW"/>
    <s v="-"/>
    <s v="PAID"/>
    <s v="-"/>
    <m/>
    <m/>
    <m/>
    <m/>
    <s v="-"/>
    <m/>
    <s v="JUNNAR"/>
    <m/>
    <m/>
    <m/>
    <n v="10874.75"/>
    <n v="47651"/>
    <n v="27"/>
    <s v="-"/>
    <s v="FLOW"/>
    <m/>
    <m/>
    <m/>
    <m/>
    <s v="NPA"/>
    <s v="MH14LQ9184"/>
    <s v="ACCESS SPL ED DRUM CBS BT BSVI"/>
    <d v="2024-06-21T00:00:00"/>
    <n v="36"/>
    <x v="0"/>
    <x v="0"/>
    <m/>
    <m/>
    <m/>
    <m/>
    <m/>
    <m/>
    <m/>
    <m/>
    <m/>
    <m/>
    <n v="1"/>
    <m/>
    <m/>
    <m/>
    <m/>
    <m/>
    <m/>
    <m/>
    <m/>
    <m/>
    <m/>
    <m/>
    <m/>
    <m/>
    <m/>
    <m/>
    <m/>
    <m/>
    <m/>
    <m/>
    <m/>
    <m/>
    <m/>
    <m/>
    <m/>
    <m/>
    <m/>
    <m/>
    <m/>
    <m/>
    <m/>
    <m/>
    <m/>
    <m/>
    <m/>
    <m/>
    <m/>
    <m/>
    <m/>
    <m/>
    <m/>
    <m/>
    <m/>
    <m/>
    <m/>
    <m/>
    <m/>
    <m/>
    <m/>
    <m/>
    <m/>
    <m/>
    <m/>
    <m/>
    <m/>
    <m/>
    <m/>
    <m/>
    <m/>
    <m/>
    <m/>
    <m/>
    <m/>
    <m/>
    <m/>
    <m/>
    <m/>
    <m/>
    <m/>
    <m/>
    <m/>
    <m/>
    <m/>
    <m/>
    <m/>
    <m/>
    <m/>
    <m/>
    <m/>
    <m/>
    <m/>
    <m/>
    <m/>
    <m/>
    <x v="1"/>
    <x v="1"/>
    <s v="ZBHT0021"/>
    <s v="A68Gp6FC_Ogz"/>
    <s v="Allocated"/>
    <m/>
    <m/>
    <m/>
    <m/>
    <m/>
    <m/>
    <m/>
    <m/>
    <n v="3674.75"/>
    <n v="7667.75"/>
  </r>
  <r>
    <n v="464064891"/>
    <s v="ARTI RAGHUNATH JATHAR"/>
    <m/>
    <x v="0"/>
    <m/>
    <m/>
    <m/>
    <m/>
    <n v="3617"/>
    <n v="3391"/>
    <n v="3487"/>
    <n v="7008"/>
    <x v="1"/>
    <x v="0"/>
    <x v="0"/>
    <x v="13"/>
    <n v="47649"/>
    <n v="96"/>
    <n v="0"/>
    <n v="6727"/>
    <s v="-"/>
    <n v="8.806049626171189E-2"/>
    <n v="4.1741215465106573E-3"/>
    <s v="FLOW"/>
    <s v="-"/>
    <s v="PAID"/>
    <s v="-"/>
    <m/>
    <m/>
    <m/>
    <m/>
    <s v="-"/>
    <m/>
    <s v="KALEWADI"/>
    <m/>
    <m/>
    <m/>
    <n v="10214"/>
    <n v="47649"/>
    <n v="27"/>
    <s v="-"/>
    <s v="FLOW"/>
    <m/>
    <m/>
    <m/>
    <m/>
    <s v="REGULAR"/>
    <s v="MH14LV5722"/>
    <s v="HONDA ACTIVA 125 DRUM ALLOY BSVI"/>
    <d v="2024-09-19T00:00:00"/>
    <n v="36"/>
    <x v="0"/>
    <x v="0"/>
    <m/>
    <m/>
    <m/>
    <m/>
    <m/>
    <m/>
    <m/>
    <m/>
    <m/>
    <m/>
    <m/>
    <m/>
    <m/>
    <n v="1"/>
    <m/>
    <m/>
    <m/>
    <m/>
    <m/>
    <m/>
    <m/>
    <m/>
    <m/>
    <m/>
    <m/>
    <m/>
    <m/>
    <m/>
    <m/>
    <m/>
    <m/>
    <m/>
    <m/>
    <m/>
    <m/>
    <m/>
    <m/>
    <m/>
    <m/>
    <m/>
    <m/>
    <m/>
    <m/>
    <m/>
    <m/>
    <m/>
    <m/>
    <m/>
    <m/>
    <m/>
    <m/>
    <m/>
    <m/>
    <m/>
    <m/>
    <m/>
    <m/>
    <m/>
    <m/>
    <m/>
    <m/>
    <m/>
    <m/>
    <m/>
    <m/>
    <m/>
    <m/>
    <m/>
    <m/>
    <m/>
    <m/>
    <m/>
    <m/>
    <m/>
    <m/>
    <m/>
    <m/>
    <m/>
    <m/>
    <m/>
    <m/>
    <m/>
    <m/>
    <m/>
    <m/>
    <m/>
    <m/>
    <m/>
    <m/>
    <m/>
    <m/>
    <m/>
    <m/>
    <m/>
    <x v="1"/>
    <x v="1"/>
    <s v="ZBHT0015"/>
    <s v="BoA5yKdGWm"/>
    <s v="Allocated"/>
    <m/>
    <m/>
    <m/>
    <m/>
    <m/>
    <m/>
    <m/>
    <m/>
    <n v="3487"/>
    <n v="7008"/>
  </r>
  <r>
    <n v="463069996"/>
    <s v="LAXMAN MARUTI JADHAV"/>
    <m/>
    <x v="0"/>
    <m/>
    <m/>
    <m/>
    <m/>
    <n v="4371"/>
    <n v="4280"/>
    <n v="4378"/>
    <n v="8651"/>
    <x v="1"/>
    <x v="0"/>
    <x v="0"/>
    <x v="3"/>
    <n v="47487"/>
    <n v="98"/>
    <n v="0"/>
    <n v="7200"/>
    <s v="-"/>
    <n v="8.7125984095943937E-2"/>
    <n v="4.1599301114220982E-3"/>
    <s v="FLOW"/>
    <s v="-"/>
    <s v="PTP"/>
    <s v="-"/>
    <m/>
    <m/>
    <m/>
    <m/>
    <s v="-"/>
    <m/>
    <s v="JANWADI"/>
    <m/>
    <m/>
    <m/>
    <n v="11578"/>
    <n v="47487"/>
    <n v="27"/>
    <s v="-"/>
    <s v="FLOW"/>
    <m/>
    <m/>
    <m/>
    <m/>
    <s v="REGULAR"/>
    <s v="MH12WW9061"/>
    <s v="AMPERE PRIMUS"/>
    <d v="2024-05-31T00:00:00"/>
    <n v="36"/>
    <x v="0"/>
    <x v="0"/>
    <m/>
    <m/>
    <m/>
    <m/>
    <m/>
    <m/>
    <m/>
    <n v="1"/>
    <m/>
    <m/>
    <m/>
    <m/>
    <m/>
    <m/>
    <m/>
    <m/>
    <m/>
    <m/>
    <m/>
    <m/>
    <m/>
    <m/>
    <m/>
    <m/>
    <m/>
    <m/>
    <m/>
    <m/>
    <m/>
    <m/>
    <m/>
    <m/>
    <m/>
    <m/>
    <m/>
    <m/>
    <m/>
    <m/>
    <m/>
    <m/>
    <m/>
    <m/>
    <m/>
    <m/>
    <m/>
    <m/>
    <m/>
    <m/>
    <m/>
    <m/>
    <m/>
    <m/>
    <m/>
    <m/>
    <m/>
    <m/>
    <m/>
    <m/>
    <m/>
    <m/>
    <m/>
    <m/>
    <m/>
    <m/>
    <m/>
    <m/>
    <m/>
    <m/>
    <m/>
    <m/>
    <m/>
    <m/>
    <m/>
    <m/>
    <m/>
    <m/>
    <m/>
    <m/>
    <m/>
    <m/>
    <m/>
    <m/>
    <m/>
    <m/>
    <m/>
    <m/>
    <m/>
    <m/>
    <m/>
    <m/>
    <m/>
    <m/>
    <m/>
    <m/>
    <x v="1"/>
    <x v="1"/>
    <s v="DUWT0014"/>
    <s v="Got07Wt8zz"/>
    <s v="Allocated"/>
    <m/>
    <m/>
    <m/>
    <m/>
    <m/>
    <m/>
    <m/>
    <m/>
    <n v="4378"/>
    <n v="8651"/>
  </r>
  <r>
    <n v="463265017"/>
    <s v="DASTAGIR GUNDULAL INAMDAR"/>
    <m/>
    <x v="0"/>
    <m/>
    <m/>
    <m/>
    <m/>
    <n v="4612"/>
    <n v="24361.17"/>
    <n v="2429.1699999999983"/>
    <n v="28973.17"/>
    <x v="5"/>
    <x v="0"/>
    <x v="0"/>
    <x v="9"/>
    <n v="47310.17"/>
    <n v="1128"/>
    <n v="0"/>
    <n v="2700"/>
    <s v="-"/>
    <n v="0.16630516251411445"/>
    <n v="2.1680977870821877E-2"/>
    <s v="FLOW"/>
    <s v="-"/>
    <s v="NC"/>
    <s v="-"/>
    <m/>
    <m/>
    <m/>
    <m/>
    <s v="-"/>
    <m/>
    <s v="BHOSARI GAON"/>
    <m/>
    <m/>
    <m/>
    <n v="28189.17"/>
    <n v="47310.17"/>
    <n v="177"/>
    <s v="-"/>
    <s v="FLOW"/>
    <m/>
    <m/>
    <m/>
    <m/>
    <s v="NPA"/>
    <s v="MH14LR3581"/>
    <s v="HONDA SHINE CELEBRATION ED DISC"/>
    <d v="2024-06-21T00:00:00"/>
    <n v="30"/>
    <x v="0"/>
    <x v="0"/>
    <m/>
    <m/>
    <m/>
    <m/>
    <m/>
    <m/>
    <m/>
    <m/>
    <m/>
    <m/>
    <n v="1"/>
    <m/>
    <m/>
    <m/>
    <m/>
    <m/>
    <m/>
    <m/>
    <m/>
    <m/>
    <m/>
    <m/>
    <m/>
    <m/>
    <m/>
    <m/>
    <m/>
    <m/>
    <m/>
    <m/>
    <m/>
    <m/>
    <m/>
    <m/>
    <m/>
    <m/>
    <m/>
    <m/>
    <m/>
    <m/>
    <m/>
    <m/>
    <m/>
    <m/>
    <m/>
    <m/>
    <m/>
    <m/>
    <m/>
    <m/>
    <m/>
    <m/>
    <m/>
    <m/>
    <m/>
    <m/>
    <m/>
    <m/>
    <m/>
    <m/>
    <m/>
    <m/>
    <m/>
    <m/>
    <m/>
    <m/>
    <m/>
    <m/>
    <m/>
    <m/>
    <m/>
    <m/>
    <m/>
    <m/>
    <m/>
    <m/>
    <m/>
    <m/>
    <m/>
    <m/>
    <m/>
    <m/>
    <m/>
    <m/>
    <m/>
    <m/>
    <m/>
    <m/>
    <m/>
    <m/>
    <m/>
    <m/>
    <m/>
    <m/>
    <x v="1"/>
    <x v="1"/>
    <s v="DUWT0025"/>
    <s v="kPot_1n0r7"/>
    <s v="Allocated"/>
    <m/>
    <m/>
    <m/>
    <m/>
    <m/>
    <m/>
    <m/>
    <m/>
    <n v="2429.1699999999983"/>
    <n v="28973.17"/>
  </r>
  <r>
    <n v="462024518"/>
    <s v="KISHOR SHANKARRAO SOLANKE"/>
    <m/>
    <x v="0"/>
    <m/>
    <m/>
    <m/>
    <m/>
    <n v="3562"/>
    <n v="3337"/>
    <n v="3398"/>
    <n v="6899"/>
    <x v="1"/>
    <x v="0"/>
    <x v="0"/>
    <x v="9"/>
    <n v="47004"/>
    <n v="61"/>
    <n v="0"/>
    <n v="2700"/>
    <s v="-"/>
    <n v="0.23449248570415995"/>
    <n v="4.1176186105099143E-3"/>
    <s v="FLOW"/>
    <s v="-"/>
    <s v="PAID"/>
    <s v="-"/>
    <m/>
    <m/>
    <m/>
    <m/>
    <s v="-"/>
    <m/>
    <s v="BHOSARI"/>
    <m/>
    <m/>
    <m/>
    <n v="6098"/>
    <n v="47004"/>
    <n v="27"/>
    <s v="-"/>
    <s v="FLOW"/>
    <m/>
    <m/>
    <m/>
    <m/>
    <s v="REGULAR"/>
    <m/>
    <s v="HONDA SHINE DRUM BSVI"/>
    <d v="2024-02-25T00:00:00"/>
    <n v="42"/>
    <x v="0"/>
    <x v="0"/>
    <m/>
    <m/>
    <m/>
    <m/>
    <m/>
    <m/>
    <m/>
    <n v="1"/>
    <m/>
    <m/>
    <m/>
    <m/>
    <m/>
    <m/>
    <m/>
    <m/>
    <m/>
    <m/>
    <m/>
    <m/>
    <m/>
    <m/>
    <m/>
    <m/>
    <m/>
    <m/>
    <m/>
    <m/>
    <m/>
    <m/>
    <m/>
    <m/>
    <m/>
    <m/>
    <m/>
    <m/>
    <m/>
    <m/>
    <m/>
    <m/>
    <m/>
    <m/>
    <m/>
    <m/>
    <m/>
    <m/>
    <m/>
    <m/>
    <m/>
    <m/>
    <m/>
    <m/>
    <m/>
    <m/>
    <m/>
    <m/>
    <m/>
    <m/>
    <m/>
    <m/>
    <m/>
    <m/>
    <m/>
    <m/>
    <m/>
    <m/>
    <m/>
    <m/>
    <m/>
    <m/>
    <m/>
    <m/>
    <m/>
    <m/>
    <m/>
    <m/>
    <m/>
    <m/>
    <m/>
    <m/>
    <m/>
    <m/>
    <m/>
    <m/>
    <m/>
    <m/>
    <m/>
    <m/>
    <m/>
    <m/>
    <m/>
    <m/>
    <m/>
    <m/>
    <x v="1"/>
    <x v="1"/>
    <s v="DUWT0025"/>
    <s v="GozKV-OJwCz"/>
    <s v="Allocated"/>
    <m/>
    <m/>
    <m/>
    <m/>
    <m/>
    <m/>
    <m/>
    <m/>
    <n v="3398"/>
    <n v="6899"/>
  </r>
  <r>
    <n v="463312853"/>
    <s v="KUMAR RATHOD"/>
    <m/>
    <x v="0"/>
    <m/>
    <m/>
    <m/>
    <m/>
    <n v="3569"/>
    <n v="11088"/>
    <n v="882"/>
    <n v="14657"/>
    <x v="3"/>
    <x v="0"/>
    <x v="0"/>
    <x v="6"/>
    <n v="46665"/>
    <n v="501"/>
    <n v="0"/>
    <n v="3150"/>
    <s v="-"/>
    <n v="0.1842980363659342"/>
    <n v="1.787537290014022E-2"/>
    <s v="FLOW"/>
    <s v="-"/>
    <s v="PAID"/>
    <s v="-"/>
    <m/>
    <m/>
    <m/>
    <m/>
    <s v="-"/>
    <m/>
    <s v="WADGAON SHERI"/>
    <m/>
    <m/>
    <m/>
    <n v="14739"/>
    <n v="46665"/>
    <n v="118"/>
    <s v="-"/>
    <s v="FLOW"/>
    <m/>
    <m/>
    <m/>
    <m/>
    <s v="NPA"/>
    <s v="MH12WW9986"/>
    <s v="HONDA SP 125 BS VI DISC"/>
    <d v="2024-06-26T00:00:00"/>
    <n v="36"/>
    <x v="0"/>
    <x v="0"/>
    <m/>
    <m/>
    <m/>
    <m/>
    <m/>
    <m/>
    <m/>
    <m/>
    <m/>
    <m/>
    <m/>
    <m/>
    <m/>
    <m/>
    <m/>
    <m/>
    <m/>
    <m/>
    <m/>
    <m/>
    <m/>
    <m/>
    <m/>
    <m/>
    <m/>
    <m/>
    <m/>
    <m/>
    <m/>
    <m/>
    <m/>
    <m/>
    <m/>
    <m/>
    <m/>
    <m/>
    <m/>
    <m/>
    <m/>
    <m/>
    <m/>
    <m/>
    <m/>
    <m/>
    <m/>
    <m/>
    <m/>
    <m/>
    <m/>
    <m/>
    <m/>
    <m/>
    <m/>
    <m/>
    <m/>
    <m/>
    <m/>
    <m/>
    <m/>
    <m/>
    <m/>
    <m/>
    <m/>
    <m/>
    <m/>
    <m/>
    <m/>
    <m/>
    <m/>
    <m/>
    <m/>
    <m/>
    <m/>
    <m/>
    <m/>
    <m/>
    <m/>
    <m/>
    <m/>
    <m/>
    <m/>
    <m/>
    <m/>
    <m/>
    <m/>
    <m/>
    <m/>
    <m/>
    <m/>
    <m/>
    <m/>
    <m/>
    <m/>
    <m/>
    <x v="0"/>
    <x v="0"/>
    <s v="ZBHT0012"/>
    <s v="A6vrxT3AEm"/>
    <s v="Allocated"/>
    <m/>
    <m/>
    <m/>
    <m/>
    <m/>
    <m/>
    <m/>
    <m/>
    <n v="882"/>
    <n v="14657"/>
  </r>
  <r>
    <n v="464619509"/>
    <s v="BABU ARJUN AVACHITE"/>
    <m/>
    <x v="0"/>
    <m/>
    <m/>
    <m/>
    <m/>
    <n v="3285"/>
    <n v="3285"/>
    <n v="3410"/>
    <n v="6570"/>
    <x v="1"/>
    <x v="0"/>
    <x v="0"/>
    <x v="10"/>
    <n v="46588"/>
    <n v="125"/>
    <n v="0"/>
    <n v="7186"/>
    <s v="-"/>
    <n v="3.6156977690171531E-2"/>
    <n v="4.0811764068257152E-3"/>
    <s v="FLOW"/>
    <s v="-"/>
    <s v="PTP"/>
    <s v="-"/>
    <m/>
    <m/>
    <m/>
    <m/>
    <s v="-"/>
    <m/>
    <s v="SHIRUR"/>
    <m/>
    <m/>
    <m/>
    <n v="10596"/>
    <n v="46588"/>
    <n v="27"/>
    <s v="-"/>
    <s v="FLOW"/>
    <m/>
    <m/>
    <m/>
    <m/>
    <s v="REGULAR"/>
    <s v="MH12YC7753"/>
    <s v="DESTINI 125 XTEC"/>
    <d v="2024-11-08T00:00:00"/>
    <n v="36"/>
    <x v="0"/>
    <x v="0"/>
    <m/>
    <m/>
    <m/>
    <m/>
    <m/>
    <m/>
    <m/>
    <m/>
    <m/>
    <m/>
    <m/>
    <m/>
    <m/>
    <m/>
    <m/>
    <m/>
    <m/>
    <m/>
    <m/>
    <m/>
    <m/>
    <m/>
    <m/>
    <m/>
    <m/>
    <m/>
    <m/>
    <m/>
    <m/>
    <m/>
    <m/>
    <m/>
    <m/>
    <m/>
    <m/>
    <m/>
    <m/>
    <m/>
    <m/>
    <m/>
    <m/>
    <m/>
    <m/>
    <m/>
    <m/>
    <m/>
    <m/>
    <m/>
    <m/>
    <m/>
    <m/>
    <m/>
    <m/>
    <m/>
    <m/>
    <m/>
    <m/>
    <m/>
    <m/>
    <m/>
    <m/>
    <m/>
    <m/>
    <m/>
    <m/>
    <m/>
    <m/>
    <m/>
    <m/>
    <m/>
    <m/>
    <m/>
    <m/>
    <m/>
    <m/>
    <m/>
    <m/>
    <m/>
    <m/>
    <m/>
    <m/>
    <m/>
    <m/>
    <m/>
    <m/>
    <m/>
    <m/>
    <m/>
    <m/>
    <m/>
    <m/>
    <m/>
    <m/>
    <m/>
    <x v="0"/>
    <x v="0"/>
    <s v="ZBHT0024"/>
    <s v="APw7rdRsNIz"/>
    <s v="Allocated"/>
    <m/>
    <m/>
    <m/>
    <m/>
    <m/>
    <m/>
    <m/>
    <m/>
    <n v="3410"/>
    <n v="6570"/>
  </r>
  <r>
    <n v="463514822"/>
    <s v="ANANDA BALU SHINDE"/>
    <m/>
    <x v="0"/>
    <m/>
    <m/>
    <m/>
    <m/>
    <n v="3996"/>
    <n v="3935"/>
    <n v="4023"/>
    <n v="7931"/>
    <x v="1"/>
    <x v="0"/>
    <x v="0"/>
    <x v="7"/>
    <n v="46356"/>
    <n v="88"/>
    <n v="0"/>
    <n v="3590"/>
    <s v="-"/>
    <n v="0.10373090686492466"/>
    <n v="4.0608528701556804E-3"/>
    <s v="FLOW"/>
    <s v="-"/>
    <s v="PTP"/>
    <s v="-"/>
    <m/>
    <m/>
    <m/>
    <m/>
    <s v="-"/>
    <m/>
    <s v="CHINCHWAD"/>
    <m/>
    <m/>
    <m/>
    <n v="7613"/>
    <n v="46356"/>
    <n v="27"/>
    <s v="-"/>
    <s v="FLOW"/>
    <m/>
    <m/>
    <m/>
    <m/>
    <s v="REGULAR"/>
    <s v="MH14LR7215"/>
    <s v="ACCESS SPL ED DISC CBS BT BSVI"/>
    <d v="2024-07-19T00:00:00"/>
    <n v="36"/>
    <x v="0"/>
    <x v="0"/>
    <m/>
    <m/>
    <m/>
    <m/>
    <m/>
    <m/>
    <m/>
    <m/>
    <m/>
    <m/>
    <n v="1"/>
    <m/>
    <m/>
    <m/>
    <m/>
    <m/>
    <m/>
    <m/>
    <m/>
    <m/>
    <m/>
    <m/>
    <m/>
    <m/>
    <m/>
    <m/>
    <m/>
    <m/>
    <m/>
    <m/>
    <m/>
    <m/>
    <m/>
    <m/>
    <m/>
    <m/>
    <m/>
    <m/>
    <m/>
    <m/>
    <m/>
    <m/>
    <m/>
    <m/>
    <m/>
    <m/>
    <m/>
    <m/>
    <m/>
    <m/>
    <m/>
    <m/>
    <m/>
    <m/>
    <m/>
    <m/>
    <m/>
    <m/>
    <m/>
    <m/>
    <m/>
    <m/>
    <m/>
    <m/>
    <m/>
    <m/>
    <m/>
    <m/>
    <m/>
    <m/>
    <m/>
    <m/>
    <m/>
    <m/>
    <m/>
    <m/>
    <m/>
    <m/>
    <m/>
    <m/>
    <m/>
    <m/>
    <m/>
    <m/>
    <m/>
    <m/>
    <m/>
    <m/>
    <m/>
    <m/>
    <m/>
    <m/>
    <m/>
    <m/>
    <x v="1"/>
    <x v="1"/>
    <s v="ZBHT0009"/>
    <s v="G2dhsd5t9z"/>
    <s v="Allocated"/>
    <m/>
    <m/>
    <m/>
    <m/>
    <m/>
    <m/>
    <m/>
    <m/>
    <n v="4023"/>
    <n v="7931"/>
  </r>
  <r>
    <n v="463834008"/>
    <s v="TUSHAR POPAT AWARE"/>
    <m/>
    <x v="0"/>
    <m/>
    <m/>
    <m/>
    <m/>
    <n v="3514"/>
    <n v="3514"/>
    <n v="3601"/>
    <n v="7028"/>
    <x v="1"/>
    <x v="0"/>
    <x v="0"/>
    <x v="7"/>
    <n v="46304"/>
    <n v="87"/>
    <n v="0"/>
    <n v="7199"/>
    <s v="-"/>
    <n v="0.10361454636882973"/>
    <n v="4.0562975946951555E-3"/>
    <s v="FLOW"/>
    <s v="-"/>
    <s v="-"/>
    <s v="-"/>
    <m/>
    <m/>
    <m/>
    <m/>
    <s v="-"/>
    <m/>
    <s v="CHARHOLI"/>
    <m/>
    <m/>
    <m/>
    <n v="10800"/>
    <n v="46304"/>
    <n v="27"/>
    <s v="-"/>
    <s v="FLOW"/>
    <m/>
    <m/>
    <m/>
    <m/>
    <s v="REGULAR"/>
    <s v="MH15JV9519"/>
    <s v="TVS SCOOTY ZEST MATTE SERIES"/>
    <d v="2024-08-22T00:00:00"/>
    <n v="36"/>
    <x v="0"/>
    <x v="0"/>
    <m/>
    <m/>
    <m/>
    <m/>
    <m/>
    <m/>
    <m/>
    <m/>
    <m/>
    <m/>
    <n v="1"/>
    <m/>
    <m/>
    <m/>
    <m/>
    <m/>
    <m/>
    <m/>
    <m/>
    <m/>
    <m/>
    <m/>
    <m/>
    <m/>
    <m/>
    <m/>
    <m/>
    <m/>
    <m/>
    <m/>
    <m/>
    <m/>
    <m/>
    <m/>
    <m/>
    <m/>
    <m/>
    <m/>
    <m/>
    <m/>
    <m/>
    <m/>
    <m/>
    <m/>
    <m/>
    <m/>
    <m/>
    <m/>
    <m/>
    <m/>
    <m/>
    <m/>
    <m/>
    <m/>
    <m/>
    <m/>
    <m/>
    <m/>
    <m/>
    <m/>
    <m/>
    <m/>
    <m/>
    <m/>
    <m/>
    <m/>
    <m/>
    <m/>
    <m/>
    <m/>
    <m/>
    <m/>
    <m/>
    <m/>
    <m/>
    <m/>
    <m/>
    <m/>
    <m/>
    <m/>
    <m/>
    <m/>
    <m/>
    <m/>
    <m/>
    <m/>
    <m/>
    <m/>
    <m/>
    <m/>
    <m/>
    <m/>
    <m/>
    <m/>
    <x v="1"/>
    <x v="1"/>
    <s v="ZBHT0009"/>
    <s v="G6Ji9ibBV7"/>
    <s v="Allocated"/>
    <m/>
    <m/>
    <m/>
    <m/>
    <m/>
    <m/>
    <m/>
    <m/>
    <n v="3601"/>
    <n v="7028"/>
  </r>
  <r>
    <n v="463205215"/>
    <s v="DEVENDRA SAMBHAJIRAO DHUMAL"/>
    <m/>
    <x v="0"/>
    <m/>
    <m/>
    <m/>
    <m/>
    <n v="4227"/>
    <n v="3805"/>
    <n v="3909"/>
    <n v="8032"/>
    <x v="1"/>
    <x v="0"/>
    <x v="0"/>
    <x v="10"/>
    <n v="46285"/>
    <n v="104"/>
    <n v="0"/>
    <n v="3071"/>
    <s v="-"/>
    <n v="3.5921819189267394E-2"/>
    <n v="4.0546331671230404E-3"/>
    <s v="FLOW"/>
    <s v="-"/>
    <s v="PTP"/>
    <s v="-"/>
    <m/>
    <m/>
    <m/>
    <m/>
    <s v="-"/>
    <m/>
    <s v="KHALSA"/>
    <m/>
    <m/>
    <m/>
    <n v="6980"/>
    <n v="46285"/>
    <n v="27"/>
    <s v="-"/>
    <s v="FLOW"/>
    <m/>
    <m/>
    <m/>
    <m/>
    <s v="NPA"/>
    <s v="MH12WW4136"/>
    <s v="TVS IQUBE ELECTRIC"/>
    <d v="2024-06-14T00:00:00"/>
    <n v="36"/>
    <x v="0"/>
    <x v="0"/>
    <m/>
    <m/>
    <m/>
    <m/>
    <m/>
    <m/>
    <m/>
    <m/>
    <m/>
    <m/>
    <n v="1"/>
    <m/>
    <m/>
    <m/>
    <m/>
    <m/>
    <m/>
    <m/>
    <m/>
    <m/>
    <m/>
    <m/>
    <m/>
    <m/>
    <m/>
    <m/>
    <m/>
    <m/>
    <m/>
    <m/>
    <m/>
    <m/>
    <m/>
    <m/>
    <m/>
    <m/>
    <m/>
    <m/>
    <m/>
    <m/>
    <m/>
    <m/>
    <m/>
    <m/>
    <m/>
    <m/>
    <m/>
    <m/>
    <m/>
    <m/>
    <m/>
    <m/>
    <m/>
    <m/>
    <m/>
    <m/>
    <m/>
    <m/>
    <m/>
    <m/>
    <m/>
    <m/>
    <m/>
    <m/>
    <m/>
    <m/>
    <m/>
    <m/>
    <m/>
    <m/>
    <m/>
    <m/>
    <m/>
    <m/>
    <m/>
    <m/>
    <m/>
    <m/>
    <m/>
    <m/>
    <m/>
    <m/>
    <m/>
    <m/>
    <m/>
    <m/>
    <m/>
    <m/>
    <m/>
    <m/>
    <m/>
    <m/>
    <m/>
    <m/>
    <x v="1"/>
    <x v="1"/>
    <s v="ZBHT0024"/>
    <s v="Ao8kH5GjigLc"/>
    <s v="Allocated"/>
    <m/>
    <m/>
    <m/>
    <m/>
    <m/>
    <m/>
    <m/>
    <m/>
    <n v="3909"/>
    <n v="8032"/>
  </r>
  <r>
    <n v="463823008"/>
    <s v="KIRAN YADAV GAIKWAD"/>
    <m/>
    <x v="0"/>
    <m/>
    <m/>
    <m/>
    <m/>
    <n v="2883"/>
    <n v="14251"/>
    <n v="3307"/>
    <n v="17134"/>
    <x v="4"/>
    <x v="0"/>
    <x v="0"/>
    <x v="10"/>
    <n v="46066"/>
    <n v="588"/>
    <n v="0"/>
    <n v="4500"/>
    <s v="-"/>
    <n v="9.8404289406788706E-2"/>
    <n v="2.4526100302081629E-2"/>
    <s v="FLOW"/>
    <s v="-"/>
    <s v="-"/>
    <s v="-"/>
    <m/>
    <m/>
    <m/>
    <m/>
    <s v="-"/>
    <m/>
    <s v="RANJAN GAON"/>
    <m/>
    <m/>
    <m/>
    <n v="19339"/>
    <n v="46066"/>
    <n v="149"/>
    <s v="-"/>
    <s v="FLOW"/>
    <m/>
    <m/>
    <m/>
    <m/>
    <s v="NPA"/>
    <s v="MH12ZJ7748"/>
    <s v="HF DELUXE DRUM SELF CAST ALL BLACK"/>
    <d v="2024-08-21T00:00:00"/>
    <n v="36"/>
    <x v="0"/>
    <x v="0"/>
    <m/>
    <m/>
    <m/>
    <m/>
    <m/>
    <m/>
    <m/>
    <m/>
    <m/>
    <m/>
    <m/>
    <m/>
    <m/>
    <m/>
    <m/>
    <m/>
    <m/>
    <m/>
    <m/>
    <m/>
    <m/>
    <m/>
    <m/>
    <m/>
    <m/>
    <m/>
    <m/>
    <m/>
    <m/>
    <m/>
    <m/>
    <m/>
    <m/>
    <m/>
    <m/>
    <m/>
    <m/>
    <m/>
    <m/>
    <m/>
    <m/>
    <m/>
    <m/>
    <m/>
    <m/>
    <m/>
    <m/>
    <m/>
    <m/>
    <m/>
    <m/>
    <m/>
    <m/>
    <m/>
    <m/>
    <m/>
    <m/>
    <m/>
    <m/>
    <m/>
    <m/>
    <m/>
    <m/>
    <m/>
    <m/>
    <m/>
    <m/>
    <m/>
    <m/>
    <m/>
    <m/>
    <m/>
    <m/>
    <m/>
    <m/>
    <m/>
    <m/>
    <m/>
    <m/>
    <m/>
    <m/>
    <m/>
    <m/>
    <m/>
    <m/>
    <m/>
    <m/>
    <m/>
    <m/>
    <m/>
    <m/>
    <m/>
    <m/>
    <m/>
    <x v="0"/>
    <x v="0"/>
    <s v="ZBHT0024"/>
    <s v="APGdOJKdGWc"/>
    <s v="Allocated"/>
    <m/>
    <m/>
    <m/>
    <m/>
    <m/>
    <m/>
    <m/>
    <m/>
    <n v="3307"/>
    <n v="17134"/>
  </r>
  <r>
    <n v="463689660"/>
    <s v="SHEETAL SANTOSH SURVE"/>
    <m/>
    <x v="0"/>
    <m/>
    <m/>
    <m/>
    <m/>
    <n v="3293"/>
    <n v="9228"/>
    <n v="2950"/>
    <n v="12521"/>
    <x v="2"/>
    <x v="0"/>
    <x v="0"/>
    <x v="15"/>
    <n v="45923"/>
    <n v="308"/>
    <n v="0"/>
    <n v="3150"/>
    <s v="-"/>
    <n v="0.19976580381626069"/>
    <n v="1.3021624735421601E-2"/>
    <s v="FLOW"/>
    <s v="-"/>
    <s v="-"/>
    <s v="-"/>
    <m/>
    <m/>
    <m/>
    <m/>
    <s v="-"/>
    <m/>
    <s v="JANTA VASAHAT"/>
    <m/>
    <m/>
    <m/>
    <n v="12686"/>
    <n v="45923"/>
    <n v="88"/>
    <s v="-"/>
    <s v="FLOW"/>
    <m/>
    <m/>
    <m/>
    <m/>
    <s v="NPA"/>
    <s v="MH12XB8211"/>
    <s v="HONDA ACTIVA 6G DLX BS VI"/>
    <d v="2024-08-07T00:00:00"/>
    <n v="36"/>
    <x v="0"/>
    <x v="0"/>
    <m/>
    <m/>
    <m/>
    <m/>
    <m/>
    <m/>
    <m/>
    <m/>
    <m/>
    <m/>
    <n v="1"/>
    <m/>
    <m/>
    <m/>
    <m/>
    <m/>
    <m/>
    <m/>
    <m/>
    <m/>
    <m/>
    <m/>
    <m/>
    <m/>
    <m/>
    <m/>
    <m/>
    <m/>
    <m/>
    <m/>
    <m/>
    <m/>
    <m/>
    <m/>
    <m/>
    <m/>
    <m/>
    <m/>
    <m/>
    <m/>
    <m/>
    <m/>
    <m/>
    <m/>
    <m/>
    <m/>
    <m/>
    <m/>
    <m/>
    <m/>
    <m/>
    <m/>
    <m/>
    <m/>
    <m/>
    <m/>
    <m/>
    <m/>
    <m/>
    <m/>
    <m/>
    <m/>
    <m/>
    <m/>
    <m/>
    <m/>
    <m/>
    <m/>
    <m/>
    <m/>
    <m/>
    <m/>
    <m/>
    <m/>
    <m/>
    <m/>
    <m/>
    <m/>
    <m/>
    <m/>
    <m/>
    <m/>
    <m/>
    <m/>
    <m/>
    <m/>
    <m/>
    <m/>
    <m/>
    <m/>
    <m/>
    <m/>
    <m/>
    <m/>
    <x v="1"/>
    <x v="1"/>
    <s v="DUWT0031"/>
    <s v="GoB0PF1PY97"/>
    <s v="Allocated"/>
    <m/>
    <m/>
    <m/>
    <m/>
    <m/>
    <m/>
    <m/>
    <m/>
    <n v="2950"/>
    <n v="12521"/>
  </r>
  <r>
    <n v="461702783"/>
    <s v="RAM ARUN BAGADE"/>
    <m/>
    <x v="0"/>
    <m/>
    <m/>
    <m/>
    <m/>
    <n v="3338"/>
    <n v="9706"/>
    <n v="3585"/>
    <n v="13044"/>
    <x v="2"/>
    <x v="0"/>
    <x v="0"/>
    <x v="10"/>
    <n v="45769"/>
    <n v="555"/>
    <n v="0"/>
    <n v="0"/>
    <s v="-"/>
    <n v="9.4040075384927563E-2"/>
    <n v="1.2977957505291713E-2"/>
    <s v="FLOW"/>
    <s v="-"/>
    <s v="PAID"/>
    <s v="-"/>
    <m/>
    <m/>
    <m/>
    <m/>
    <s v="-"/>
    <m/>
    <s v="SHIRUR"/>
    <m/>
    <m/>
    <m/>
    <n v="10261"/>
    <n v="45769"/>
    <n v="88"/>
    <s v="-"/>
    <s v="FLOW"/>
    <m/>
    <m/>
    <m/>
    <m/>
    <s v="NPA"/>
    <s v="MH12WM8212"/>
    <s v="HONDA ACTIVA 6G DLX BS VI"/>
    <d v="2024-01-29T00:00:00"/>
    <n v="42"/>
    <x v="0"/>
    <x v="0"/>
    <m/>
    <m/>
    <m/>
    <m/>
    <m/>
    <m/>
    <m/>
    <m/>
    <m/>
    <m/>
    <n v="1"/>
    <m/>
    <m/>
    <m/>
    <m/>
    <m/>
    <m/>
    <m/>
    <m/>
    <m/>
    <m/>
    <m/>
    <m/>
    <m/>
    <m/>
    <m/>
    <m/>
    <m/>
    <m/>
    <m/>
    <m/>
    <m/>
    <m/>
    <m/>
    <m/>
    <m/>
    <m/>
    <m/>
    <m/>
    <m/>
    <m/>
    <m/>
    <m/>
    <m/>
    <m/>
    <m/>
    <m/>
    <m/>
    <m/>
    <m/>
    <m/>
    <m/>
    <m/>
    <m/>
    <m/>
    <m/>
    <m/>
    <m/>
    <m/>
    <m/>
    <m/>
    <m/>
    <m/>
    <m/>
    <m/>
    <m/>
    <m/>
    <m/>
    <m/>
    <m/>
    <m/>
    <m/>
    <m/>
    <m/>
    <m/>
    <m/>
    <m/>
    <m/>
    <m/>
    <m/>
    <m/>
    <m/>
    <m/>
    <m/>
    <m/>
    <m/>
    <m/>
    <m/>
    <m/>
    <m/>
    <m/>
    <m/>
    <m/>
    <m/>
    <x v="1"/>
    <x v="1"/>
    <s v="ZBHT0024"/>
    <s v="A2rSNc8tic"/>
    <s v="Allocated"/>
    <m/>
    <m/>
    <m/>
    <m/>
    <m/>
    <m/>
    <m/>
    <m/>
    <n v="3585"/>
    <n v="13044"/>
  </r>
  <r>
    <n v="463888060"/>
    <s v="BHEGADE AKASH ANKUSH"/>
    <s v="ONLINE"/>
    <x v="1"/>
    <n v="3200"/>
    <m/>
    <m/>
    <m/>
    <n v="3150"/>
    <n v="9450"/>
    <n v="3479"/>
    <n v="9400"/>
    <x v="2"/>
    <x v="1"/>
    <x v="1"/>
    <x v="16"/>
    <n v="45640"/>
    <n v="329"/>
    <n v="0"/>
    <n v="6294"/>
    <s v="-"/>
    <n v="0.20606809123651193"/>
    <n v="1.294137911122187E-2"/>
    <s v="STABLE"/>
    <s v="PAID"/>
    <s v="NC"/>
    <s v="-"/>
    <m/>
    <m/>
    <m/>
    <m/>
    <s v="-"/>
    <m/>
    <s v="PIRANGUT"/>
    <m/>
    <m/>
    <m/>
    <n v="16073"/>
    <n v="45640"/>
    <n v="88"/>
    <s v="-"/>
    <s v="FLOW"/>
    <m/>
    <m/>
    <m/>
    <m/>
    <s v="REGULAR"/>
    <s v="MH12XC6756"/>
    <s v="BAJAJ CHETAK 2901 STANDARD"/>
    <d v="2024-08-29T00:00:00"/>
    <n v="36"/>
    <x v="0"/>
    <x v="0"/>
    <m/>
    <n v="1"/>
    <m/>
    <m/>
    <m/>
    <m/>
    <m/>
    <m/>
    <m/>
    <m/>
    <m/>
    <m/>
    <m/>
    <m/>
    <m/>
    <m/>
    <m/>
    <m/>
    <m/>
    <m/>
    <m/>
    <m/>
    <m/>
    <m/>
    <m/>
    <m/>
    <m/>
    <m/>
    <m/>
    <m/>
    <m/>
    <m/>
    <m/>
    <m/>
    <m/>
    <m/>
    <m/>
    <m/>
    <m/>
    <m/>
    <m/>
    <m/>
    <m/>
    <m/>
    <m/>
    <m/>
    <m/>
    <m/>
    <m/>
    <m/>
    <m/>
    <m/>
    <m/>
    <m/>
    <m/>
    <m/>
    <m/>
    <m/>
    <m/>
    <m/>
    <m/>
    <m/>
    <m/>
    <m/>
    <m/>
    <m/>
    <m/>
    <m/>
    <m/>
    <m/>
    <m/>
    <m/>
    <m/>
    <m/>
    <m/>
    <m/>
    <m/>
    <m/>
    <m/>
    <m/>
    <m/>
    <m/>
    <m/>
    <m/>
    <m/>
    <m/>
    <m/>
    <m/>
    <m/>
    <m/>
    <m/>
    <m/>
    <m/>
    <m/>
    <x v="1"/>
    <x v="1"/>
    <s v="DUWT0030"/>
    <s v="GoIpwRYZ8bm"/>
    <s v="Allocated"/>
    <m/>
    <m/>
    <m/>
    <m/>
    <m/>
    <m/>
    <m/>
    <m/>
    <n v="3479"/>
    <n v="12600"/>
  </r>
  <r>
    <n v="460952186"/>
    <s v="ABHIJEET UTTAM KUMBHAR"/>
    <m/>
    <x v="0"/>
    <m/>
    <m/>
    <m/>
    <m/>
    <n v="2774"/>
    <n v="4350"/>
    <n v="1765"/>
    <n v="7124"/>
    <x v="0"/>
    <x v="0"/>
    <x v="0"/>
    <x v="18"/>
    <n v="45384"/>
    <n v="189"/>
    <n v="0"/>
    <n v="7200"/>
    <s v="-"/>
    <n v="0.11564696506220179"/>
    <n v="1.2168861910514644E-2"/>
    <s v="FLOW"/>
    <s v="-"/>
    <s v="BPTP"/>
    <s v="-"/>
    <m/>
    <m/>
    <m/>
    <m/>
    <s v="-"/>
    <m/>
    <s v="DEHU"/>
    <m/>
    <m/>
    <m/>
    <n v="11739"/>
    <n v="45384"/>
    <n v="57"/>
    <s v="-"/>
    <s v="FLOW"/>
    <m/>
    <m/>
    <m/>
    <m/>
    <s v="REGULAR"/>
    <s v="MH14LF6664"/>
    <s v="SPLENDOR PLUS DRS CAST FI BLACK"/>
    <d v="2023-12-01T00:00:00"/>
    <n v="48"/>
    <x v="0"/>
    <x v="0"/>
    <m/>
    <m/>
    <m/>
    <m/>
    <m/>
    <m/>
    <m/>
    <m/>
    <m/>
    <m/>
    <m/>
    <m/>
    <m/>
    <m/>
    <m/>
    <m/>
    <m/>
    <m/>
    <m/>
    <m/>
    <m/>
    <m/>
    <m/>
    <m/>
    <m/>
    <m/>
    <m/>
    <m/>
    <m/>
    <m/>
    <m/>
    <m/>
    <m/>
    <m/>
    <m/>
    <m/>
    <m/>
    <m/>
    <m/>
    <m/>
    <m/>
    <m/>
    <m/>
    <m/>
    <m/>
    <m/>
    <m/>
    <m/>
    <m/>
    <m/>
    <m/>
    <m/>
    <m/>
    <m/>
    <m/>
    <m/>
    <m/>
    <m/>
    <m/>
    <m/>
    <m/>
    <m/>
    <m/>
    <m/>
    <m/>
    <m/>
    <m/>
    <m/>
    <m/>
    <m/>
    <m/>
    <m/>
    <m/>
    <m/>
    <m/>
    <m/>
    <m/>
    <m/>
    <m/>
    <m/>
    <m/>
    <m/>
    <m/>
    <m/>
    <m/>
    <m/>
    <m/>
    <m/>
    <m/>
    <m/>
    <m/>
    <m/>
    <m/>
    <m/>
    <x v="0"/>
    <x v="0"/>
    <s v="DUWT0027"/>
    <s v="G6Jit5JApz"/>
    <s v="Allocated"/>
    <m/>
    <m/>
    <m/>
    <m/>
    <m/>
    <m/>
    <m/>
    <m/>
    <n v="1765"/>
    <n v="7124"/>
  </r>
  <r>
    <n v="462490785"/>
    <s v="VAISHALI PRAMOD PAWAR"/>
    <m/>
    <x v="0"/>
    <m/>
    <m/>
    <m/>
    <m/>
    <n v="4107"/>
    <n v="13187"/>
    <n v="1986"/>
    <n v="17294"/>
    <x v="3"/>
    <x v="0"/>
    <x v="0"/>
    <x v="6"/>
    <n v="45205"/>
    <n v="1120"/>
    <n v="0"/>
    <n v="7200"/>
    <s v="-"/>
    <n v="0.17853193472456991"/>
    <n v="1.7316109117129299E-2"/>
    <s v="FLOW"/>
    <s v="-"/>
    <s v="LMCB"/>
    <s v="-"/>
    <m/>
    <m/>
    <m/>
    <m/>
    <s v="-"/>
    <m/>
    <s v="VISHRANTWADI"/>
    <m/>
    <m/>
    <m/>
    <n v="21507"/>
    <n v="45205"/>
    <n v="118"/>
    <s v="-"/>
    <s v="FLOW"/>
    <m/>
    <m/>
    <m/>
    <m/>
    <s v="NPA"/>
    <m/>
    <s v="OLA S1 AIR"/>
    <d v="2024-04-08T00:00:00"/>
    <n v="36"/>
    <x v="0"/>
    <x v="0"/>
    <m/>
    <m/>
    <m/>
    <m/>
    <m/>
    <m/>
    <m/>
    <m/>
    <m/>
    <m/>
    <m/>
    <m/>
    <m/>
    <n v="1"/>
    <m/>
    <m/>
    <m/>
    <m/>
    <m/>
    <m/>
    <m/>
    <m/>
    <m/>
    <m/>
    <m/>
    <m/>
    <m/>
    <m/>
    <m/>
    <m/>
    <m/>
    <m/>
    <m/>
    <m/>
    <m/>
    <m/>
    <m/>
    <m/>
    <m/>
    <m/>
    <m/>
    <m/>
    <m/>
    <m/>
    <m/>
    <m/>
    <m/>
    <m/>
    <m/>
    <m/>
    <m/>
    <m/>
    <m/>
    <m/>
    <m/>
    <m/>
    <m/>
    <m/>
    <m/>
    <m/>
    <m/>
    <m/>
    <m/>
    <m/>
    <m/>
    <m/>
    <m/>
    <m/>
    <m/>
    <m/>
    <m/>
    <m/>
    <m/>
    <m/>
    <m/>
    <m/>
    <m/>
    <m/>
    <m/>
    <m/>
    <m/>
    <m/>
    <m/>
    <m/>
    <m/>
    <m/>
    <m/>
    <m/>
    <m/>
    <m/>
    <m/>
    <m/>
    <m/>
    <m/>
    <x v="1"/>
    <x v="1"/>
    <s v="ZBHT0012"/>
    <s v="A6xAiB7q_Dgz"/>
    <s v="Allocated"/>
    <m/>
    <m/>
    <m/>
    <m/>
    <m/>
    <m/>
    <m/>
    <m/>
    <n v="1986"/>
    <n v="17294"/>
  </r>
  <r>
    <n v="462947636"/>
    <s v="RAMPRABHU BALIRAM BORADE"/>
    <m/>
    <x v="0"/>
    <m/>
    <m/>
    <m/>
    <m/>
    <n v="3644"/>
    <n v="14254"/>
    <n v="3844"/>
    <n v="17898"/>
    <x v="3"/>
    <x v="0"/>
    <x v="0"/>
    <x v="2"/>
    <n v="45170"/>
    <n v="522"/>
    <n v="0"/>
    <n v="7200"/>
    <s v="-"/>
    <n v="0.69921420830515391"/>
    <n v="1.730270210863246E-2"/>
    <s v="FLOW"/>
    <s v="-"/>
    <s v="PTP"/>
    <s v="-"/>
    <m/>
    <m/>
    <m/>
    <m/>
    <s v="-"/>
    <m/>
    <s v="RANGE HIILS"/>
    <m/>
    <m/>
    <m/>
    <n v="21976"/>
    <n v="45170"/>
    <n v="118"/>
    <s v="-"/>
    <s v="FLOW"/>
    <m/>
    <m/>
    <m/>
    <m/>
    <s v="NPA"/>
    <s v="MH12WV1542"/>
    <s v="SPLENDOR PLUS I3S DRS C FI OTHERS"/>
    <d v="2024-05-18T00:00:00"/>
    <n v="36"/>
    <x v="0"/>
    <x v="0"/>
    <m/>
    <m/>
    <m/>
    <m/>
    <m/>
    <m/>
    <m/>
    <m/>
    <m/>
    <m/>
    <m/>
    <m/>
    <m/>
    <m/>
    <m/>
    <m/>
    <m/>
    <m/>
    <m/>
    <m/>
    <m/>
    <m/>
    <m/>
    <m/>
    <m/>
    <m/>
    <m/>
    <m/>
    <m/>
    <m/>
    <m/>
    <m/>
    <m/>
    <m/>
    <m/>
    <m/>
    <m/>
    <m/>
    <m/>
    <m/>
    <m/>
    <m/>
    <m/>
    <m/>
    <m/>
    <m/>
    <m/>
    <m/>
    <m/>
    <m/>
    <m/>
    <m/>
    <m/>
    <m/>
    <m/>
    <m/>
    <m/>
    <m/>
    <m/>
    <m/>
    <m/>
    <m/>
    <m/>
    <m/>
    <m/>
    <m/>
    <m/>
    <m/>
    <m/>
    <m/>
    <m/>
    <m/>
    <m/>
    <m/>
    <m/>
    <m/>
    <m/>
    <m/>
    <m/>
    <m/>
    <m/>
    <m/>
    <m/>
    <m/>
    <m/>
    <m/>
    <m/>
    <m/>
    <m/>
    <m/>
    <m/>
    <m/>
    <m/>
    <m/>
    <x v="0"/>
    <x v="0"/>
    <s v="DUWT0023"/>
    <s v="koGLoEHCl_z"/>
    <s v="Allocated"/>
    <m/>
    <m/>
    <m/>
    <m/>
    <m/>
    <m/>
    <m/>
    <m/>
    <n v="3844"/>
    <n v="17898"/>
  </r>
  <r>
    <n v="464314536"/>
    <s v="AAMBUBAI BHAGVAT MANJAREKAR"/>
    <m/>
    <x v="0"/>
    <m/>
    <m/>
    <m/>
    <m/>
    <n v="3104"/>
    <n v="5757"/>
    <n v="2880"/>
    <n v="8861"/>
    <x v="0"/>
    <x v="0"/>
    <x v="0"/>
    <x v="3"/>
    <n v="44826"/>
    <n v="227"/>
    <n v="0"/>
    <n v="5782"/>
    <s v="-"/>
    <n v="0.52142051204503947"/>
    <n v="1.2019244755877168E-2"/>
    <s v="FLOW"/>
    <s v="-"/>
    <s v="PAID"/>
    <s v="-"/>
    <m/>
    <m/>
    <m/>
    <m/>
    <s v="-"/>
    <m/>
    <s v="MODEL COLONY"/>
    <m/>
    <m/>
    <m/>
    <n v="11766"/>
    <n v="44826"/>
    <n v="57"/>
    <s v="-"/>
    <s v="FLOW"/>
    <m/>
    <m/>
    <m/>
    <m/>
    <s v="REGULAR"/>
    <s v="MH12XJ6244"/>
    <s v="AMPERE MAGNUS LT"/>
    <d v="2024-10-14T00:00:00"/>
    <n v="36"/>
    <x v="0"/>
    <x v="0"/>
    <m/>
    <m/>
    <m/>
    <m/>
    <m/>
    <m/>
    <m/>
    <n v="1"/>
    <m/>
    <m/>
    <m/>
    <m/>
    <m/>
    <m/>
    <m/>
    <m/>
    <m/>
    <m/>
    <m/>
    <m/>
    <m/>
    <m/>
    <m/>
    <m/>
    <m/>
    <m/>
    <m/>
    <m/>
    <m/>
    <m/>
    <m/>
    <m/>
    <m/>
    <m/>
    <m/>
    <m/>
    <m/>
    <m/>
    <m/>
    <m/>
    <m/>
    <m/>
    <m/>
    <m/>
    <m/>
    <m/>
    <m/>
    <m/>
    <m/>
    <m/>
    <m/>
    <m/>
    <m/>
    <m/>
    <m/>
    <m/>
    <m/>
    <m/>
    <m/>
    <m/>
    <m/>
    <m/>
    <m/>
    <m/>
    <m/>
    <m/>
    <m/>
    <m/>
    <m/>
    <m/>
    <m/>
    <m/>
    <m/>
    <m/>
    <m/>
    <m/>
    <m/>
    <m/>
    <m/>
    <m/>
    <m/>
    <m/>
    <m/>
    <m/>
    <m/>
    <m/>
    <m/>
    <m/>
    <m/>
    <m/>
    <m/>
    <m/>
    <m/>
    <m/>
    <x v="1"/>
    <x v="1"/>
    <s v="DUWT0014"/>
    <s v="APlB5OPjsDIm"/>
    <s v="Allocated"/>
    <m/>
    <m/>
    <m/>
    <m/>
    <m/>
    <m/>
    <m/>
    <m/>
    <n v="2880"/>
    <n v="8861"/>
  </r>
  <r>
    <n v="464896837"/>
    <s v="KUMAR ASHOK BHISE"/>
    <m/>
    <x v="0"/>
    <m/>
    <m/>
    <m/>
    <m/>
    <n v="3886"/>
    <n v="7772"/>
    <n v="3993"/>
    <n v="11658"/>
    <x v="0"/>
    <x v="0"/>
    <x v="0"/>
    <x v="7"/>
    <n v="44713"/>
    <n v="107"/>
    <n v="0"/>
    <n v="900"/>
    <s v="-"/>
    <n v="0.2153473453032288"/>
    <n v="1.1988945941407573E-2"/>
    <s v="FLOW"/>
    <s v="-"/>
    <s v="NC"/>
    <s v="-"/>
    <m/>
    <m/>
    <m/>
    <m/>
    <s v="-"/>
    <m/>
    <s v="DAPODI"/>
    <m/>
    <m/>
    <m/>
    <n v="8779"/>
    <n v="44713"/>
    <n v="57"/>
    <s v="-"/>
    <s v="FLOW"/>
    <m/>
    <m/>
    <m/>
    <m/>
    <s v="REGULAR"/>
    <s v="MH14MB0262"/>
    <s v="HONDA ACTIVA DLX"/>
    <d v="2024-12-09T00:00:00"/>
    <n v="30"/>
    <x v="0"/>
    <x v="0"/>
    <m/>
    <m/>
    <m/>
    <m/>
    <m/>
    <m/>
    <m/>
    <n v="1"/>
    <m/>
    <m/>
    <m/>
    <m/>
    <m/>
    <m/>
    <m/>
    <m/>
    <m/>
    <m/>
    <m/>
    <m/>
    <m/>
    <m/>
    <m/>
    <m/>
    <m/>
    <m/>
    <m/>
    <m/>
    <m/>
    <m/>
    <m/>
    <m/>
    <m/>
    <m/>
    <m/>
    <m/>
    <m/>
    <m/>
    <m/>
    <m/>
    <m/>
    <m/>
    <m/>
    <m/>
    <m/>
    <m/>
    <m/>
    <m/>
    <m/>
    <m/>
    <m/>
    <m/>
    <m/>
    <m/>
    <m/>
    <m/>
    <m/>
    <m/>
    <m/>
    <m/>
    <m/>
    <m/>
    <m/>
    <m/>
    <m/>
    <m/>
    <m/>
    <m/>
    <m/>
    <m/>
    <m/>
    <m/>
    <m/>
    <m/>
    <m/>
    <m/>
    <m/>
    <m/>
    <m/>
    <m/>
    <m/>
    <m/>
    <m/>
    <m/>
    <m/>
    <m/>
    <m/>
    <m/>
    <m/>
    <m/>
    <m/>
    <m/>
    <m/>
    <m/>
    <x v="1"/>
    <x v="1"/>
    <s v="ZBHT0009"/>
    <s v="Ao8kk5O0yS"/>
    <s v="Allocated"/>
    <m/>
    <m/>
    <m/>
    <m/>
    <m/>
    <m/>
    <m/>
    <m/>
    <n v="3993"/>
    <n v="11658"/>
  </r>
  <r>
    <n v="460516801"/>
    <s v="ALIM AMIR PATHAN"/>
    <m/>
    <x v="0"/>
    <m/>
    <m/>
    <m/>
    <m/>
    <n v="2999"/>
    <n v="2718.99"/>
    <n v="2770.99"/>
    <n v="5717.99"/>
    <x v="1"/>
    <x v="0"/>
    <x v="0"/>
    <x v="14"/>
    <n v="44549.29"/>
    <n v="52"/>
    <n v="0"/>
    <n v="5285"/>
    <s v="-"/>
    <n v="8.2847214210121145E-2"/>
    <n v="3.9025824523232755E-3"/>
    <s v="FLOW"/>
    <s v="-"/>
    <s v="PTP"/>
    <s v="-"/>
    <m/>
    <m/>
    <m/>
    <m/>
    <s v="-"/>
    <m/>
    <s v="RAJURI"/>
    <m/>
    <m/>
    <m/>
    <n v="8055.99"/>
    <n v="44549.29"/>
    <n v="27"/>
    <s v="-"/>
    <s v="FLOW"/>
    <m/>
    <m/>
    <m/>
    <m/>
    <s v="REGULAR"/>
    <s v="MH14LD4719"/>
    <s v="TVS JUPITER 125 DISC"/>
    <d v="2023-11-07T00:00:00"/>
    <n v="48"/>
    <x v="0"/>
    <x v="0"/>
    <m/>
    <m/>
    <m/>
    <m/>
    <m/>
    <m/>
    <m/>
    <m/>
    <m/>
    <m/>
    <n v="1"/>
    <m/>
    <m/>
    <m/>
    <m/>
    <m/>
    <m/>
    <m/>
    <m/>
    <m/>
    <m/>
    <m/>
    <m/>
    <m/>
    <m/>
    <m/>
    <m/>
    <m/>
    <m/>
    <m/>
    <m/>
    <m/>
    <m/>
    <m/>
    <m/>
    <m/>
    <m/>
    <m/>
    <m/>
    <m/>
    <m/>
    <m/>
    <m/>
    <m/>
    <m/>
    <m/>
    <m/>
    <m/>
    <m/>
    <m/>
    <m/>
    <m/>
    <m/>
    <m/>
    <m/>
    <m/>
    <m/>
    <m/>
    <m/>
    <m/>
    <m/>
    <m/>
    <m/>
    <m/>
    <m/>
    <m/>
    <m/>
    <m/>
    <m/>
    <m/>
    <m/>
    <m/>
    <m/>
    <m/>
    <m/>
    <m/>
    <m/>
    <m/>
    <m/>
    <m/>
    <m/>
    <m/>
    <m/>
    <m/>
    <m/>
    <m/>
    <m/>
    <m/>
    <m/>
    <m/>
    <m/>
    <m/>
    <m/>
    <m/>
    <x v="1"/>
    <x v="1"/>
    <s v="ZBHT0021"/>
    <s v="k6SGsYbVpEIc"/>
    <s v="Allocated"/>
    <m/>
    <m/>
    <m/>
    <m/>
    <m/>
    <m/>
    <m/>
    <m/>
    <n v="2770.99"/>
    <n v="5717.99"/>
  </r>
  <r>
    <n v="463471982"/>
    <s v="RAJEEV TANAJI JADHAV"/>
    <s v="ONLINE"/>
    <x v="4"/>
    <n v="3837"/>
    <m/>
    <m/>
    <m/>
    <n v="3837"/>
    <n v="3837"/>
    <n v="3837"/>
    <n v="3837"/>
    <x v="1"/>
    <x v="1"/>
    <x v="1"/>
    <x v="16"/>
    <n v="44516"/>
    <n v="0"/>
    <n v="0"/>
    <n v="900"/>
    <s v="-"/>
    <n v="8.8940910277330365E-2"/>
    <n v="3.8996662000140279E-3"/>
    <s v="STABLE"/>
    <s v="PAID"/>
    <s v="-"/>
    <s v="-"/>
    <m/>
    <m/>
    <m/>
    <m/>
    <s v="-"/>
    <m/>
    <s v="NERE"/>
    <m/>
    <m/>
    <m/>
    <n v="4737"/>
    <n v="44516"/>
    <n v="27"/>
    <s v="-"/>
    <s v="FLOW"/>
    <m/>
    <m/>
    <m/>
    <m/>
    <s v="NPA"/>
    <s v="MH14LR7828"/>
    <s v="HONDA ACTIVA 125 DRUM ALLOY BSVI"/>
    <d v="2024-07-14T00:00:00"/>
    <n v="36"/>
    <x v="0"/>
    <x v="0"/>
    <m/>
    <m/>
    <m/>
    <m/>
    <m/>
    <m/>
    <m/>
    <m/>
    <m/>
    <m/>
    <n v="2"/>
    <m/>
    <m/>
    <m/>
    <m/>
    <m/>
    <m/>
    <m/>
    <m/>
    <m/>
    <m/>
    <m/>
    <m/>
    <m/>
    <m/>
    <m/>
    <m/>
    <m/>
    <m/>
    <m/>
    <m/>
    <m/>
    <m/>
    <m/>
    <m/>
    <m/>
    <m/>
    <m/>
    <m/>
    <m/>
    <m/>
    <m/>
    <m/>
    <m/>
    <m/>
    <m/>
    <m/>
    <m/>
    <m/>
    <m/>
    <m/>
    <m/>
    <m/>
    <m/>
    <m/>
    <m/>
    <m/>
    <m/>
    <m/>
    <m/>
    <m/>
    <m/>
    <m/>
    <m/>
    <m/>
    <m/>
    <m/>
    <m/>
    <m/>
    <m/>
    <m/>
    <m/>
    <m/>
    <m/>
    <m/>
    <m/>
    <m/>
    <m/>
    <m/>
    <m/>
    <m/>
    <m/>
    <m/>
    <m/>
    <m/>
    <m/>
    <m/>
    <m/>
    <m/>
    <m/>
    <m/>
    <m/>
    <m/>
    <m/>
    <x v="2"/>
    <x v="1"/>
    <s v="DUWT0030"/>
    <s v="BoA12zP0S7"/>
    <s v="Allocated"/>
    <m/>
    <m/>
    <m/>
    <m/>
    <m/>
    <m/>
    <m/>
    <m/>
    <n v="3837"/>
    <n v="7674"/>
  </r>
  <r>
    <n v="465745916"/>
    <s v="RAHUL VIJAY MORE"/>
    <s v="ONLINE"/>
    <x v="1"/>
    <n v="11565"/>
    <m/>
    <m/>
    <m/>
    <n v="4873"/>
    <n v="4780.3500000000004"/>
    <n v="4891.3500000000004"/>
    <n v="-1911.6499999999996"/>
    <x v="1"/>
    <x v="2"/>
    <x v="1"/>
    <x v="13"/>
    <n v="44353"/>
    <n v="111"/>
    <n v="0"/>
    <n v="1800"/>
    <s v="-"/>
    <n v="8.1969132420317475E-2"/>
    <n v="3.8853871634743054E-3"/>
    <s v="RB"/>
    <s v="PAID"/>
    <s v="MPTP"/>
    <s v="-"/>
    <m/>
    <m/>
    <m/>
    <m/>
    <s v="-"/>
    <m/>
    <s v="PIMPARI"/>
    <m/>
    <m/>
    <m/>
    <n v="6691.35"/>
    <n v="44353"/>
    <n v="27"/>
    <s v="-"/>
    <s v="FLOW"/>
    <m/>
    <m/>
    <m/>
    <m/>
    <s v="REGULAR"/>
    <s v="MH14MG0833"/>
    <s v="SPLENDOR PLUS BS6 I3S DRS CAST FI"/>
    <d v="2025-03-21T00:00:00"/>
    <n v="24"/>
    <x v="0"/>
    <x v="0"/>
    <m/>
    <m/>
    <m/>
    <m/>
    <m/>
    <m/>
    <m/>
    <m/>
    <m/>
    <m/>
    <m/>
    <m/>
    <m/>
    <m/>
    <m/>
    <m/>
    <m/>
    <m/>
    <m/>
    <m/>
    <m/>
    <m/>
    <m/>
    <m/>
    <m/>
    <m/>
    <m/>
    <m/>
    <m/>
    <m/>
    <m/>
    <m/>
    <m/>
    <m/>
    <m/>
    <m/>
    <m/>
    <m/>
    <m/>
    <m/>
    <m/>
    <m/>
    <m/>
    <m/>
    <m/>
    <m/>
    <m/>
    <m/>
    <m/>
    <m/>
    <m/>
    <m/>
    <m/>
    <m/>
    <m/>
    <m/>
    <m/>
    <m/>
    <m/>
    <m/>
    <m/>
    <m/>
    <m/>
    <m/>
    <m/>
    <m/>
    <m/>
    <m/>
    <m/>
    <m/>
    <m/>
    <m/>
    <m/>
    <m/>
    <m/>
    <m/>
    <m/>
    <m/>
    <m/>
    <m/>
    <m/>
    <m/>
    <m/>
    <m/>
    <m/>
    <m/>
    <m/>
    <m/>
    <m/>
    <m/>
    <m/>
    <n v="0"/>
    <m/>
    <m/>
    <x v="0"/>
    <x v="0"/>
    <s v="ZBHT0015"/>
    <e v="#N/A"/>
    <e v="#N/A"/>
    <m/>
    <m/>
    <m/>
    <m/>
    <m/>
    <m/>
    <m/>
    <m/>
    <n v="4891.3500000000004"/>
    <n v="9653.35"/>
  </r>
  <r>
    <n v="460212761"/>
    <s v="ROHIT TANAJI SHINDE"/>
    <m/>
    <x v="0"/>
    <m/>
    <m/>
    <m/>
    <m/>
    <n v="4331"/>
    <n v="8888"/>
    <n v="448"/>
    <n v="13219"/>
    <x v="2"/>
    <x v="0"/>
    <x v="0"/>
    <x v="8"/>
    <n v="44269.279999999999"/>
    <n v="222"/>
    <n v="0"/>
    <n v="1350"/>
    <s v="-"/>
    <n v="0.29303578894301791"/>
    <n v="1.2552706736652762E-2"/>
    <s v="FLOW"/>
    <s v="-"/>
    <s v="NC"/>
    <s v="-"/>
    <m/>
    <m/>
    <m/>
    <m/>
    <s v="-"/>
    <m/>
    <s v="SHIRGAON"/>
    <m/>
    <m/>
    <m/>
    <n v="10460"/>
    <n v="44269.279999999999"/>
    <n v="88"/>
    <s v="-"/>
    <s v="FLOW"/>
    <m/>
    <m/>
    <m/>
    <m/>
    <s v="NPA"/>
    <s v="MH14LD2346"/>
    <s v="HONDA UNICORN 160 BSVI"/>
    <d v="2023-10-20T00:00:00"/>
    <n v="42"/>
    <x v="0"/>
    <x v="0"/>
    <m/>
    <m/>
    <m/>
    <m/>
    <m/>
    <m/>
    <m/>
    <m/>
    <m/>
    <m/>
    <m/>
    <m/>
    <m/>
    <m/>
    <m/>
    <m/>
    <m/>
    <m/>
    <m/>
    <m/>
    <m/>
    <m/>
    <m/>
    <m/>
    <m/>
    <m/>
    <m/>
    <m/>
    <m/>
    <m/>
    <m/>
    <m/>
    <m/>
    <m/>
    <m/>
    <m/>
    <m/>
    <m/>
    <m/>
    <m/>
    <m/>
    <m/>
    <m/>
    <m/>
    <m/>
    <m/>
    <m/>
    <m/>
    <m/>
    <m/>
    <m/>
    <m/>
    <m/>
    <m/>
    <m/>
    <m/>
    <m/>
    <m/>
    <m/>
    <m/>
    <m/>
    <m/>
    <m/>
    <m/>
    <m/>
    <m/>
    <m/>
    <m/>
    <m/>
    <m/>
    <m/>
    <m/>
    <m/>
    <m/>
    <m/>
    <m/>
    <m/>
    <m/>
    <m/>
    <m/>
    <m/>
    <m/>
    <m/>
    <m/>
    <m/>
    <m/>
    <m/>
    <m/>
    <m/>
    <m/>
    <m/>
    <m/>
    <m/>
    <m/>
    <x v="0"/>
    <x v="0"/>
    <s v="ZBHT0013"/>
    <s v="B68sNSK4Vm"/>
    <s v="Allocated"/>
    <m/>
    <m/>
    <m/>
    <m/>
    <m/>
    <m/>
    <m/>
    <m/>
    <n v="448"/>
    <n v="13219"/>
  </r>
  <r>
    <n v="461699544"/>
    <s v="MUSTAFA YAKUB SHARIF"/>
    <m/>
    <x v="0"/>
    <m/>
    <m/>
    <m/>
    <m/>
    <n v="5867"/>
    <n v="5669"/>
    <n v="5817"/>
    <n v="11536"/>
    <x v="1"/>
    <x v="0"/>
    <x v="0"/>
    <x v="6"/>
    <n v="43958"/>
    <n v="148"/>
    <n v="0"/>
    <n v="7200"/>
    <s v="-"/>
    <n v="4.1439939770208468E-2"/>
    <n v="3.8507845902645485E-3"/>
    <s v="FLOW"/>
    <s v="-"/>
    <s v="PTP"/>
    <s v="-"/>
    <m/>
    <m/>
    <m/>
    <m/>
    <s v="-"/>
    <m/>
    <s v="WADGAON SHERI"/>
    <m/>
    <m/>
    <m/>
    <n v="13017"/>
    <n v="43958"/>
    <n v="27"/>
    <s v="-"/>
    <s v="FLOW"/>
    <m/>
    <m/>
    <m/>
    <m/>
    <s v="REGULAR"/>
    <s v="MH12WQ6553"/>
    <s v="PIAGGIO VESPA VXL 125 LTD EDITION"/>
    <d v="2024-01-29T00:00:00"/>
    <n v="36"/>
    <x v="0"/>
    <x v="0"/>
    <m/>
    <m/>
    <m/>
    <m/>
    <m/>
    <m/>
    <m/>
    <m/>
    <m/>
    <m/>
    <m/>
    <m/>
    <m/>
    <m/>
    <m/>
    <m/>
    <m/>
    <m/>
    <m/>
    <m/>
    <m/>
    <m/>
    <m/>
    <m/>
    <m/>
    <m/>
    <m/>
    <m/>
    <m/>
    <m/>
    <m/>
    <m/>
    <m/>
    <m/>
    <m/>
    <m/>
    <m/>
    <m/>
    <m/>
    <m/>
    <m/>
    <m/>
    <m/>
    <m/>
    <m/>
    <m/>
    <m/>
    <m/>
    <m/>
    <m/>
    <m/>
    <m/>
    <m/>
    <m/>
    <m/>
    <m/>
    <m/>
    <m/>
    <m/>
    <m/>
    <m/>
    <m/>
    <m/>
    <m/>
    <m/>
    <m/>
    <m/>
    <m/>
    <m/>
    <m/>
    <m/>
    <m/>
    <m/>
    <m/>
    <m/>
    <m/>
    <m/>
    <m/>
    <m/>
    <m/>
    <m/>
    <m/>
    <m/>
    <m/>
    <m/>
    <m/>
    <m/>
    <m/>
    <m/>
    <m/>
    <m/>
    <m/>
    <m/>
    <m/>
    <x v="0"/>
    <x v="0"/>
    <s v="ZBHT0012"/>
    <s v="kP08051qsDJc"/>
    <s v="Allocated"/>
    <m/>
    <m/>
    <m/>
    <m/>
    <m/>
    <m/>
    <m/>
    <m/>
    <n v="5817"/>
    <n v="11536"/>
  </r>
  <r>
    <n v="463227773"/>
    <s v="MIHIR RAMAKANT BHATT"/>
    <m/>
    <x v="0"/>
    <m/>
    <m/>
    <m/>
    <m/>
    <n v="4069"/>
    <n v="4069"/>
    <n v="4096"/>
    <n v="8138"/>
    <x v="1"/>
    <x v="0"/>
    <x v="0"/>
    <x v="16"/>
    <n v="43929"/>
    <n v="27"/>
    <n v="0"/>
    <n v="5719.01"/>
    <s v="-"/>
    <n v="8.7768111411017286E-2"/>
    <n v="3.8482441481807938E-3"/>
    <s v="FLOW"/>
    <s v="-"/>
    <s v="-"/>
    <s v="-"/>
    <m/>
    <m/>
    <m/>
    <m/>
    <s v="-"/>
    <m/>
    <s v="HINJEWADI"/>
    <m/>
    <m/>
    <m/>
    <n v="9815.01"/>
    <n v="43929"/>
    <n v="27"/>
    <s v="-"/>
    <s v="FLOW"/>
    <m/>
    <m/>
    <m/>
    <m/>
    <s v="REGULAR"/>
    <s v="MH14LQ7547"/>
    <s v="JUPITER ZX DISC SXC"/>
    <d v="2024-06-17T00:00:00"/>
    <n v="36"/>
    <x v="0"/>
    <x v="0"/>
    <m/>
    <m/>
    <m/>
    <m/>
    <m/>
    <m/>
    <m/>
    <m/>
    <m/>
    <m/>
    <n v="1"/>
    <m/>
    <m/>
    <m/>
    <m/>
    <m/>
    <m/>
    <m/>
    <m/>
    <m/>
    <m/>
    <m/>
    <m/>
    <m/>
    <m/>
    <m/>
    <m/>
    <m/>
    <m/>
    <m/>
    <m/>
    <m/>
    <m/>
    <m/>
    <m/>
    <m/>
    <m/>
    <m/>
    <m/>
    <m/>
    <m/>
    <m/>
    <m/>
    <m/>
    <m/>
    <m/>
    <m/>
    <m/>
    <m/>
    <m/>
    <m/>
    <m/>
    <m/>
    <m/>
    <m/>
    <m/>
    <m/>
    <m/>
    <m/>
    <m/>
    <m/>
    <m/>
    <m/>
    <m/>
    <m/>
    <m/>
    <m/>
    <m/>
    <m/>
    <m/>
    <m/>
    <m/>
    <m/>
    <m/>
    <m/>
    <m/>
    <m/>
    <m/>
    <m/>
    <m/>
    <m/>
    <m/>
    <m/>
    <m/>
    <m/>
    <m/>
    <m/>
    <m/>
    <m/>
    <m/>
    <m/>
    <m/>
    <m/>
    <m/>
    <x v="1"/>
    <x v="1"/>
    <s v="DUWT0030"/>
    <s v="B6pA143y2vS"/>
    <s v="Allocated"/>
    <m/>
    <m/>
    <m/>
    <m/>
    <m/>
    <m/>
    <m/>
    <m/>
    <n v="4096"/>
    <n v="8138"/>
  </r>
  <r>
    <n v="467704441"/>
    <s v="ASHISH PRAVIN SAMUDRE"/>
    <m/>
    <x v="0"/>
    <m/>
    <m/>
    <m/>
    <m/>
    <n v="2923"/>
    <n v="14823"/>
    <n v="3745"/>
    <n v="17746"/>
    <x v="4"/>
    <x v="0"/>
    <x v="0"/>
    <x v="13"/>
    <n v="43660"/>
    <n v="614"/>
    <n v="0"/>
    <n v="2250"/>
    <s v="-"/>
    <n v="0.6087223244660086"/>
    <n v="2.3245116554267441E-2"/>
    <s v="FLOW"/>
    <s v="-"/>
    <s v="NC"/>
    <s v="-"/>
    <m/>
    <m/>
    <m/>
    <m/>
    <s v="-"/>
    <m/>
    <s v="RAHATANI"/>
    <m/>
    <m/>
    <m/>
    <n v="17687"/>
    <n v="43660"/>
    <n v="144"/>
    <s v="-"/>
    <s v="FLOW"/>
    <m/>
    <m/>
    <m/>
    <m/>
    <s v="NPA"/>
    <s v="MH14KX8926"/>
    <s v="HONDA SP 125 BS VI DISC"/>
    <d v="2026-02-03T00:00:00"/>
    <n v="18"/>
    <x v="0"/>
    <x v="0"/>
    <m/>
    <m/>
    <m/>
    <m/>
    <m/>
    <m/>
    <m/>
    <n v="1"/>
    <m/>
    <m/>
    <m/>
    <m/>
    <m/>
    <m/>
    <m/>
    <m/>
    <m/>
    <m/>
    <m/>
    <m/>
    <m/>
    <m/>
    <m/>
    <m/>
    <m/>
    <m/>
    <m/>
    <m/>
    <m/>
    <m/>
    <m/>
    <m/>
    <m/>
    <m/>
    <m/>
    <m/>
    <m/>
    <m/>
    <m/>
    <m/>
    <m/>
    <m/>
    <m/>
    <m/>
    <m/>
    <m/>
    <m/>
    <m/>
    <m/>
    <m/>
    <m/>
    <m/>
    <m/>
    <m/>
    <m/>
    <m/>
    <m/>
    <m/>
    <m/>
    <m/>
    <m/>
    <m/>
    <m/>
    <m/>
    <m/>
    <m/>
    <m/>
    <m/>
    <m/>
    <m/>
    <m/>
    <m/>
    <m/>
    <m/>
    <m/>
    <m/>
    <m/>
    <m/>
    <m/>
    <m/>
    <m/>
    <m/>
    <m/>
    <m/>
    <m/>
    <m/>
    <m/>
    <m/>
    <m/>
    <m/>
    <m/>
    <m/>
    <m/>
    <m/>
    <x v="1"/>
    <x v="1"/>
    <s v="ZBHT0015"/>
    <s v="GPARJkXy8cc"/>
    <s v="Allocated"/>
    <m/>
    <m/>
    <m/>
    <m/>
    <m/>
    <m/>
    <m/>
    <m/>
    <n v="3745"/>
    <n v="17746"/>
  </r>
  <r>
    <n v="463739181"/>
    <s v="SHIVAJI NIVRUTTI WATORE"/>
    <m/>
    <x v="0"/>
    <m/>
    <m/>
    <m/>
    <m/>
    <n v="3514"/>
    <n v="3136"/>
    <n v="3244"/>
    <n v="6650"/>
    <x v="1"/>
    <x v="0"/>
    <x v="0"/>
    <x v="4"/>
    <n v="43562"/>
    <n v="108"/>
    <n v="0"/>
    <n v="4365.6400000000003"/>
    <s v="-"/>
    <n v="4.6436491744261843E-2"/>
    <n v="3.8160944156036274E-3"/>
    <s v="FLOW"/>
    <s v="-"/>
    <s v="PTP"/>
    <s v="-"/>
    <m/>
    <m/>
    <m/>
    <m/>
    <s v="-"/>
    <m/>
    <s v="BHOR"/>
    <m/>
    <m/>
    <m/>
    <n v="7609.64"/>
    <n v="43562"/>
    <n v="27"/>
    <s v="-"/>
    <s v="FLOW"/>
    <m/>
    <m/>
    <m/>
    <m/>
    <s v="REGULAR"/>
    <s v="MH38AG9448"/>
    <s v="SPLENDOR PLUS I3S DRSC FI"/>
    <d v="2024-08-13T00:00:00"/>
    <n v="36"/>
    <x v="0"/>
    <x v="0"/>
    <m/>
    <m/>
    <m/>
    <m/>
    <m/>
    <m/>
    <m/>
    <m/>
    <m/>
    <m/>
    <m/>
    <m/>
    <m/>
    <m/>
    <m/>
    <m/>
    <m/>
    <m/>
    <m/>
    <m/>
    <m/>
    <m/>
    <m/>
    <m/>
    <m/>
    <m/>
    <m/>
    <m/>
    <m/>
    <m/>
    <m/>
    <m/>
    <m/>
    <m/>
    <m/>
    <m/>
    <m/>
    <m/>
    <m/>
    <m/>
    <m/>
    <m/>
    <m/>
    <m/>
    <m/>
    <m/>
    <m/>
    <m/>
    <m/>
    <m/>
    <m/>
    <m/>
    <m/>
    <m/>
    <m/>
    <m/>
    <m/>
    <m/>
    <m/>
    <m/>
    <m/>
    <m/>
    <m/>
    <m/>
    <m/>
    <m/>
    <m/>
    <m/>
    <m/>
    <m/>
    <m/>
    <m/>
    <m/>
    <m/>
    <m/>
    <m/>
    <m/>
    <m/>
    <m/>
    <m/>
    <m/>
    <m/>
    <m/>
    <m/>
    <m/>
    <m/>
    <m/>
    <m/>
    <m/>
    <m/>
    <m/>
    <m/>
    <m/>
    <m/>
    <x v="0"/>
    <x v="0"/>
    <s v="DUWT0011"/>
    <s v="BPVw5a3GN7"/>
    <s v="Allocated"/>
    <m/>
    <m/>
    <m/>
    <m/>
    <m/>
    <m/>
    <m/>
    <m/>
    <n v="3244"/>
    <n v="6650"/>
  </r>
  <r>
    <n v="465514812"/>
    <s v="CHANDRAKANT DAGDOJI PACHKOR"/>
    <m/>
    <x v="0"/>
    <m/>
    <m/>
    <m/>
    <m/>
    <n v="5268"/>
    <n v="10522"/>
    <n v="5579"/>
    <n v="15790"/>
    <x v="0"/>
    <x v="0"/>
    <x v="0"/>
    <x v="10"/>
    <n v="43491"/>
    <n v="325"/>
    <n v="0"/>
    <n v="3150"/>
    <s v="-"/>
    <n v="0.12343755321685229"/>
    <n v="1.1661289735373531E-2"/>
    <s v="FLOW"/>
    <s v="-"/>
    <s v="PAID"/>
    <s v="-"/>
    <m/>
    <m/>
    <m/>
    <m/>
    <s v="-"/>
    <m/>
    <s v="SHIRUR"/>
    <m/>
    <m/>
    <m/>
    <n v="13997"/>
    <n v="43491"/>
    <n v="57"/>
    <s v="-"/>
    <s v="FLOW"/>
    <m/>
    <m/>
    <m/>
    <m/>
    <s v="REGULAR"/>
    <s v="MH22BF9131"/>
    <s v="HONDA SHINE DISC BSVI"/>
    <d v="2025-02-16T00:00:00"/>
    <n v="24"/>
    <x v="0"/>
    <x v="0"/>
    <m/>
    <m/>
    <m/>
    <m/>
    <m/>
    <m/>
    <m/>
    <m/>
    <m/>
    <m/>
    <n v="1"/>
    <m/>
    <m/>
    <m/>
    <m/>
    <m/>
    <m/>
    <m/>
    <m/>
    <m/>
    <m/>
    <m/>
    <m/>
    <m/>
    <m/>
    <m/>
    <m/>
    <m/>
    <m/>
    <m/>
    <m/>
    <m/>
    <m/>
    <m/>
    <m/>
    <m/>
    <m/>
    <m/>
    <m/>
    <m/>
    <m/>
    <m/>
    <m/>
    <m/>
    <m/>
    <m/>
    <m/>
    <m/>
    <m/>
    <m/>
    <m/>
    <m/>
    <m/>
    <m/>
    <m/>
    <m/>
    <m/>
    <m/>
    <m/>
    <m/>
    <m/>
    <m/>
    <m/>
    <m/>
    <m/>
    <m/>
    <m/>
    <m/>
    <m/>
    <m/>
    <m/>
    <m/>
    <m/>
    <m/>
    <m/>
    <m/>
    <m/>
    <m/>
    <m/>
    <m/>
    <m/>
    <m/>
    <m/>
    <m/>
    <m/>
    <m/>
    <m/>
    <m/>
    <m/>
    <m/>
    <m/>
    <m/>
    <m/>
    <m/>
    <x v="1"/>
    <x v="1"/>
    <s v="ZBHT0024"/>
    <s v="A289VaZ2LRz"/>
    <s v="Allocated"/>
    <m/>
    <m/>
    <m/>
    <m/>
    <m/>
    <m/>
    <m/>
    <m/>
    <n v="5579"/>
    <n v="15790"/>
  </r>
  <r>
    <n v="463121248"/>
    <s v="PREETI SANTOSH GHAITADKE"/>
    <m/>
    <x v="0"/>
    <m/>
    <m/>
    <m/>
    <m/>
    <n v="3787"/>
    <n v="7433"/>
    <n v="3840"/>
    <n v="11220"/>
    <x v="0"/>
    <x v="0"/>
    <x v="0"/>
    <x v="2"/>
    <n v="43326"/>
    <n v="194"/>
    <n v="0"/>
    <n v="5138"/>
    <s v="-"/>
    <n v="1"/>
    <n v="1.161704810362589E-2"/>
    <s v="FLOW"/>
    <s v="-"/>
    <s v="RTP"/>
    <s v="-"/>
    <m/>
    <m/>
    <m/>
    <m/>
    <s v="-"/>
    <m/>
    <s v="KHADKI"/>
    <m/>
    <m/>
    <m/>
    <n v="12765"/>
    <n v="43326"/>
    <n v="57"/>
    <s v="-"/>
    <s v="FLOW"/>
    <m/>
    <m/>
    <m/>
    <m/>
    <s v="REGULAR"/>
    <s v="MH12WV8868"/>
    <s v="HONDA ACTIVA 125 SMART"/>
    <d v="2024-06-05T00:00:00"/>
    <n v="36"/>
    <x v="0"/>
    <x v="0"/>
    <m/>
    <m/>
    <m/>
    <m/>
    <m/>
    <m/>
    <m/>
    <m/>
    <m/>
    <m/>
    <n v="1"/>
    <m/>
    <m/>
    <m/>
    <m/>
    <m/>
    <m/>
    <m/>
    <m/>
    <m/>
    <m/>
    <m/>
    <m/>
    <m/>
    <m/>
    <m/>
    <m/>
    <m/>
    <m/>
    <m/>
    <m/>
    <m/>
    <m/>
    <m/>
    <m/>
    <m/>
    <m/>
    <m/>
    <m/>
    <m/>
    <m/>
    <m/>
    <m/>
    <m/>
    <m/>
    <m/>
    <m/>
    <m/>
    <m/>
    <m/>
    <m/>
    <m/>
    <m/>
    <m/>
    <m/>
    <m/>
    <m/>
    <m/>
    <m/>
    <m/>
    <m/>
    <m/>
    <m/>
    <m/>
    <m/>
    <m/>
    <m/>
    <m/>
    <m/>
    <m/>
    <m/>
    <m/>
    <m/>
    <m/>
    <m/>
    <m/>
    <m/>
    <m/>
    <m/>
    <m/>
    <m/>
    <m/>
    <m/>
    <m/>
    <m/>
    <m/>
    <m/>
    <m/>
    <m/>
    <m/>
    <m/>
    <m/>
    <m/>
    <m/>
    <x v="1"/>
    <x v="1"/>
    <s v="DUWT0023"/>
    <s v="G2EEIcJaWc"/>
    <s v="Allocated"/>
    <m/>
    <m/>
    <m/>
    <m/>
    <m/>
    <m/>
    <m/>
    <m/>
    <n v="3840"/>
    <n v="11220"/>
  </r>
  <r>
    <n v="462906915"/>
    <s v="KOMAL ANIL CHAVAN"/>
    <m/>
    <x v="0"/>
    <m/>
    <m/>
    <m/>
    <m/>
    <n v="4314"/>
    <n v="4314"/>
    <n v="4374"/>
    <n v="8628"/>
    <x v="1"/>
    <x v="0"/>
    <x v="0"/>
    <x v="6"/>
    <n v="43032"/>
    <n v="60"/>
    <n v="0"/>
    <n v="1182.77"/>
    <s v="-"/>
    <n v="4.0566984125565558E-2"/>
    <n v="3.7696656464867384E-3"/>
    <s v="FLOW"/>
    <s v="-"/>
    <s v="-"/>
    <s v="-"/>
    <m/>
    <m/>
    <m/>
    <m/>
    <s v="-"/>
    <m/>
    <s v="YERWADA"/>
    <m/>
    <m/>
    <m/>
    <n v="5556.77"/>
    <n v="43032"/>
    <n v="27"/>
    <s v="-"/>
    <s v="FLOW"/>
    <m/>
    <m/>
    <m/>
    <m/>
    <s v="REGULAR"/>
    <s v="MH12WV0377"/>
    <s v="TVS JUPITER 125 DISC SXC"/>
    <d v="2024-05-15T00:00:00"/>
    <n v="36"/>
    <x v="0"/>
    <x v="0"/>
    <m/>
    <m/>
    <m/>
    <m/>
    <m/>
    <m/>
    <m/>
    <m/>
    <m/>
    <m/>
    <m/>
    <m/>
    <m/>
    <n v="1"/>
    <m/>
    <m/>
    <m/>
    <m/>
    <m/>
    <m/>
    <m/>
    <m/>
    <m/>
    <m/>
    <m/>
    <m/>
    <m/>
    <m/>
    <m/>
    <m/>
    <m/>
    <m/>
    <m/>
    <m/>
    <m/>
    <m/>
    <m/>
    <m/>
    <m/>
    <m/>
    <m/>
    <m/>
    <m/>
    <m/>
    <m/>
    <m/>
    <m/>
    <m/>
    <m/>
    <m/>
    <m/>
    <m/>
    <m/>
    <m/>
    <m/>
    <m/>
    <m/>
    <m/>
    <m/>
    <m/>
    <m/>
    <m/>
    <m/>
    <m/>
    <m/>
    <m/>
    <m/>
    <m/>
    <m/>
    <m/>
    <m/>
    <m/>
    <m/>
    <m/>
    <m/>
    <m/>
    <m/>
    <m/>
    <m/>
    <m/>
    <m/>
    <m/>
    <m/>
    <m/>
    <m/>
    <m/>
    <m/>
    <m/>
    <m/>
    <m/>
    <m/>
    <m/>
    <m/>
    <m/>
    <x v="1"/>
    <x v="1"/>
    <s v="ZBHT0012"/>
    <s v="k21HioqB81"/>
    <s v="Allocated"/>
    <m/>
    <m/>
    <m/>
    <m/>
    <m/>
    <m/>
    <m/>
    <m/>
    <n v="4374"/>
    <n v="8628"/>
  </r>
  <r>
    <n v="466024248"/>
    <s v="SIDDHARTH AUDUMBAR LOKHANDE"/>
    <s v="ONLINE"/>
    <x v="1"/>
    <n v="150"/>
    <m/>
    <m/>
    <m/>
    <n v="3886"/>
    <n v="7868"/>
    <n v="253"/>
    <n v="11604"/>
    <x v="2"/>
    <x v="1"/>
    <x v="1"/>
    <x v="15"/>
    <n v="42930"/>
    <n v="157"/>
    <n v="0"/>
    <n v="2250"/>
    <s v="-"/>
    <n v="0.18674620468680339"/>
    <n v="1.2172949282312771E-2"/>
    <s v="STABLE"/>
    <s v="PAID"/>
    <s v="-"/>
    <s v="-"/>
    <m/>
    <m/>
    <m/>
    <m/>
    <s v="-"/>
    <m/>
    <s v="DHANKWADI"/>
    <m/>
    <m/>
    <m/>
    <n v="10275"/>
    <n v="42930"/>
    <n v="87"/>
    <s v="-"/>
    <s v="FLOW"/>
    <m/>
    <m/>
    <m/>
    <m/>
    <s v="REGULAR"/>
    <s v="MH12VK8181"/>
    <s v="HIMALAYAN SLEET BLACK"/>
    <d v="2025-04-30T00:00:00"/>
    <n v="24"/>
    <x v="0"/>
    <x v="0"/>
    <m/>
    <n v="1"/>
    <m/>
    <m/>
    <m/>
    <m/>
    <m/>
    <m/>
    <m/>
    <m/>
    <m/>
    <m/>
    <m/>
    <m/>
    <m/>
    <m/>
    <m/>
    <m/>
    <m/>
    <m/>
    <m/>
    <m/>
    <m/>
    <m/>
    <m/>
    <m/>
    <m/>
    <m/>
    <m/>
    <m/>
    <m/>
    <m/>
    <m/>
    <m/>
    <m/>
    <m/>
    <m/>
    <m/>
    <m/>
    <m/>
    <m/>
    <m/>
    <m/>
    <m/>
    <m/>
    <m/>
    <m/>
    <m/>
    <m/>
    <m/>
    <m/>
    <m/>
    <m/>
    <m/>
    <m/>
    <m/>
    <m/>
    <m/>
    <m/>
    <m/>
    <m/>
    <m/>
    <m/>
    <m/>
    <m/>
    <m/>
    <m/>
    <m/>
    <m/>
    <m/>
    <m/>
    <m/>
    <m/>
    <m/>
    <m/>
    <m/>
    <m/>
    <m/>
    <m/>
    <m/>
    <m/>
    <m/>
    <m/>
    <m/>
    <m/>
    <m/>
    <m/>
    <m/>
    <m/>
    <m/>
    <m/>
    <m/>
    <m/>
    <m/>
    <x v="1"/>
    <x v="1"/>
    <s v="DUWT0031"/>
    <s v="B6trRekUjm"/>
    <s v="Allocated"/>
    <m/>
    <m/>
    <m/>
    <m/>
    <m/>
    <m/>
    <m/>
    <m/>
    <n v="253"/>
    <n v="11754"/>
  </r>
  <r>
    <n v="465762771"/>
    <s v="ASHIM SAIKIA"/>
    <m/>
    <x v="0"/>
    <m/>
    <m/>
    <m/>
    <m/>
    <n v="4727"/>
    <n v="4399"/>
    <n v="4523"/>
    <n v="9126"/>
    <x v="1"/>
    <x v="0"/>
    <x v="0"/>
    <x v="5"/>
    <n v="42836"/>
    <n v="124"/>
    <n v="0"/>
    <n v="4050"/>
    <s v="-"/>
    <n v="9.580203429702093E-2"/>
    <n v="3.7524957620586057E-3"/>
    <s v="FLOW"/>
    <s v="-"/>
    <s v="PAID"/>
    <s v="-"/>
    <m/>
    <m/>
    <m/>
    <m/>
    <s v="-"/>
    <m/>
    <s v="NANEKAR WADI"/>
    <m/>
    <m/>
    <m/>
    <n v="8573"/>
    <n v="42836"/>
    <n v="27"/>
    <s v="-"/>
    <s v="FLOW"/>
    <m/>
    <m/>
    <m/>
    <m/>
    <s v="REGULAR"/>
    <s v="MH14MG6130"/>
    <s v="TVS RAIDER SMARTXONNECT"/>
    <d v="2025-03-24T00:00:00"/>
    <n v="24"/>
    <x v="0"/>
    <x v="0"/>
    <m/>
    <m/>
    <m/>
    <m/>
    <m/>
    <m/>
    <m/>
    <m/>
    <m/>
    <m/>
    <n v="1"/>
    <m/>
    <m/>
    <m/>
    <m/>
    <m/>
    <m/>
    <m/>
    <m/>
    <m/>
    <m/>
    <m/>
    <m/>
    <m/>
    <m/>
    <m/>
    <m/>
    <m/>
    <m/>
    <m/>
    <m/>
    <m/>
    <m/>
    <m/>
    <m/>
    <m/>
    <m/>
    <m/>
    <m/>
    <m/>
    <m/>
    <m/>
    <m/>
    <m/>
    <m/>
    <m/>
    <m/>
    <m/>
    <m/>
    <m/>
    <m/>
    <m/>
    <m/>
    <m/>
    <m/>
    <m/>
    <m/>
    <m/>
    <m/>
    <m/>
    <m/>
    <m/>
    <m/>
    <m/>
    <m/>
    <m/>
    <m/>
    <m/>
    <m/>
    <m/>
    <m/>
    <m/>
    <m/>
    <m/>
    <m/>
    <m/>
    <m/>
    <m/>
    <m/>
    <m/>
    <m/>
    <m/>
    <m/>
    <m/>
    <m/>
    <m/>
    <m/>
    <m/>
    <m/>
    <m/>
    <m/>
    <m/>
    <m/>
    <m/>
    <x v="1"/>
    <x v="1"/>
    <s v="DUWT0017"/>
    <s v="APG1EgdZybz"/>
    <s v="Allocated"/>
    <m/>
    <m/>
    <m/>
    <m/>
    <m/>
    <m/>
    <m/>
    <m/>
    <n v="4523"/>
    <n v="9126"/>
  </r>
  <r>
    <n v="463072757"/>
    <s v="RUSHIKESH DAULAT GAIKWAD"/>
    <m/>
    <x v="0"/>
    <m/>
    <m/>
    <m/>
    <m/>
    <n v="3444"/>
    <n v="10293"/>
    <n v="3841"/>
    <n v="13737"/>
    <x v="2"/>
    <x v="0"/>
    <x v="0"/>
    <x v="4"/>
    <n v="42691"/>
    <n v="436"/>
    <n v="0"/>
    <n v="6742"/>
    <s v="-"/>
    <n v="0.23162881703168195"/>
    <n v="1.2105180009578722E-2"/>
    <s v="FLOW"/>
    <s v="-"/>
    <s v="PTP"/>
    <s v="-"/>
    <m/>
    <m/>
    <m/>
    <m/>
    <s v="-"/>
    <m/>
    <s v="BHOR"/>
    <m/>
    <m/>
    <m/>
    <n v="17471"/>
    <n v="42691"/>
    <n v="88"/>
    <s v="-"/>
    <s v="FLOW"/>
    <m/>
    <m/>
    <m/>
    <m/>
    <s v="NPA"/>
    <s v="MH12WV7789"/>
    <s v="SPLENDOR PLUS I3S DRSC FI"/>
    <d v="2024-06-01T00:00:00"/>
    <n v="36"/>
    <x v="1"/>
    <x v="0"/>
    <m/>
    <m/>
    <m/>
    <m/>
    <m/>
    <m/>
    <m/>
    <m/>
    <m/>
    <m/>
    <m/>
    <m/>
    <m/>
    <m/>
    <m/>
    <m/>
    <m/>
    <m/>
    <m/>
    <m/>
    <m/>
    <m/>
    <m/>
    <m/>
    <m/>
    <m/>
    <m/>
    <m/>
    <m/>
    <m/>
    <m/>
    <m/>
    <m/>
    <m/>
    <m/>
    <m/>
    <m/>
    <m/>
    <m/>
    <m/>
    <m/>
    <m/>
    <m/>
    <m/>
    <m/>
    <m/>
    <m/>
    <m/>
    <m/>
    <m/>
    <m/>
    <m/>
    <m/>
    <m/>
    <m/>
    <m/>
    <m/>
    <m/>
    <m/>
    <m/>
    <m/>
    <m/>
    <m/>
    <m/>
    <m/>
    <m/>
    <m/>
    <m/>
    <m/>
    <m/>
    <m/>
    <m/>
    <m/>
    <m/>
    <m/>
    <m/>
    <m/>
    <m/>
    <m/>
    <m/>
    <m/>
    <m/>
    <m/>
    <m/>
    <m/>
    <m/>
    <m/>
    <m/>
    <m/>
    <m/>
    <m/>
    <m/>
    <m/>
    <m/>
    <x v="0"/>
    <x v="0"/>
    <s v="DUWT0011"/>
    <s v="GPPLtjdBim"/>
    <s v="Allocated"/>
    <m/>
    <m/>
    <m/>
    <m/>
    <m/>
    <m/>
    <m/>
    <m/>
    <n v="3841"/>
    <n v="13737"/>
  </r>
  <r>
    <n v="461184027"/>
    <s v="GANESH BABASAHEB BANE"/>
    <m/>
    <x v="0"/>
    <m/>
    <m/>
    <m/>
    <m/>
    <n v="5104"/>
    <n v="19792"/>
    <n v="5307"/>
    <n v="24896"/>
    <x v="3"/>
    <x v="0"/>
    <x v="0"/>
    <x v="9"/>
    <n v="42629.599999999999"/>
    <n v="827"/>
    <n v="0"/>
    <n v="2700"/>
    <s v="-"/>
    <n v="1"/>
    <n v="1.6329583126193453E-2"/>
    <s v="FLOW"/>
    <s v="-"/>
    <s v="RTP"/>
    <s v="-"/>
    <m/>
    <m/>
    <m/>
    <m/>
    <s v="-"/>
    <m/>
    <s v="KASARWADI"/>
    <m/>
    <m/>
    <m/>
    <n v="23319"/>
    <n v="42629.599999999999"/>
    <n v="118"/>
    <s v="-"/>
    <s v="FLOW"/>
    <m/>
    <m/>
    <m/>
    <m/>
    <s v="NPA"/>
    <s v="MH14LG1435"/>
    <s v="BAJAJ PULSAR 220 ABS"/>
    <d v="2023-12-20T00:00:00"/>
    <n v="36"/>
    <x v="0"/>
    <x v="0"/>
    <m/>
    <m/>
    <m/>
    <m/>
    <m/>
    <m/>
    <m/>
    <m/>
    <m/>
    <m/>
    <n v="1"/>
    <m/>
    <m/>
    <m/>
    <m/>
    <m/>
    <m/>
    <m/>
    <m/>
    <m/>
    <m/>
    <m/>
    <m/>
    <m/>
    <m/>
    <m/>
    <m/>
    <m/>
    <m/>
    <m/>
    <m/>
    <m/>
    <m/>
    <m/>
    <m/>
    <m/>
    <m/>
    <m/>
    <m/>
    <m/>
    <m/>
    <m/>
    <m/>
    <m/>
    <m/>
    <m/>
    <m/>
    <m/>
    <m/>
    <m/>
    <m/>
    <m/>
    <m/>
    <m/>
    <m/>
    <m/>
    <m/>
    <m/>
    <m/>
    <m/>
    <m/>
    <m/>
    <m/>
    <m/>
    <m/>
    <m/>
    <m/>
    <m/>
    <m/>
    <m/>
    <m/>
    <m/>
    <m/>
    <m/>
    <m/>
    <m/>
    <m/>
    <m/>
    <m/>
    <m/>
    <m/>
    <m/>
    <m/>
    <m/>
    <m/>
    <m/>
    <m/>
    <m/>
    <m/>
    <m/>
    <m/>
    <m/>
    <m/>
    <m/>
    <x v="1"/>
    <x v="1"/>
    <s v="DUWT0025"/>
    <s v="GoBI112BCFz"/>
    <s v="Allocated"/>
    <m/>
    <m/>
    <m/>
    <m/>
    <m/>
    <m/>
    <m/>
    <m/>
    <n v="5307"/>
    <n v="24896"/>
  </r>
  <r>
    <n v="463696985"/>
    <s v="VAISHNAVI SANJAY CHOURE"/>
    <m/>
    <x v="0"/>
    <m/>
    <m/>
    <m/>
    <m/>
    <n v="3551"/>
    <n v="2051"/>
    <n v="2063"/>
    <n v="5602"/>
    <x v="1"/>
    <x v="0"/>
    <x v="0"/>
    <x v="2"/>
    <n v="42569"/>
    <n v="12"/>
    <n v="0"/>
    <n v="900"/>
    <s v="-"/>
    <n v="5.2663330180139793E-2"/>
    <n v="3.7291061745978334E-3"/>
    <s v="FLOW"/>
    <s v="-"/>
    <s v="-"/>
    <s v="-"/>
    <m/>
    <m/>
    <m/>
    <m/>
    <s v="-"/>
    <m/>
    <s v="KHADAKI"/>
    <m/>
    <m/>
    <m/>
    <n v="2963"/>
    <n v="42569"/>
    <n v="27"/>
    <s v="-"/>
    <s v="FLOW"/>
    <m/>
    <m/>
    <m/>
    <m/>
    <s v="REGULAR"/>
    <s v="MH12XB6828"/>
    <s v="FASCINO DISC DLX BSVI"/>
    <d v="2024-08-08T00:00:00"/>
    <n v="36"/>
    <x v="0"/>
    <x v="0"/>
    <m/>
    <m/>
    <m/>
    <m/>
    <m/>
    <m/>
    <m/>
    <m/>
    <m/>
    <m/>
    <n v="1"/>
    <m/>
    <m/>
    <m/>
    <m/>
    <m/>
    <m/>
    <m/>
    <m/>
    <m/>
    <m/>
    <m/>
    <m/>
    <m/>
    <m/>
    <m/>
    <m/>
    <m/>
    <m/>
    <m/>
    <m/>
    <m/>
    <m/>
    <m/>
    <m/>
    <m/>
    <m/>
    <m/>
    <m/>
    <m/>
    <m/>
    <m/>
    <m/>
    <m/>
    <m/>
    <m/>
    <m/>
    <m/>
    <m/>
    <m/>
    <m/>
    <m/>
    <m/>
    <m/>
    <m/>
    <m/>
    <m/>
    <m/>
    <m/>
    <m/>
    <m/>
    <m/>
    <m/>
    <m/>
    <m/>
    <m/>
    <m/>
    <m/>
    <m/>
    <m/>
    <m/>
    <m/>
    <m/>
    <m/>
    <m/>
    <m/>
    <m/>
    <m/>
    <m/>
    <m/>
    <m/>
    <m/>
    <m/>
    <m/>
    <m/>
    <m/>
    <m/>
    <m/>
    <m/>
    <m/>
    <m/>
    <m/>
    <m/>
    <m/>
    <x v="1"/>
    <x v="1"/>
    <s v="DUWT0023"/>
    <s v="G2_WxBWGvS"/>
    <s v="Allocated"/>
    <m/>
    <m/>
    <m/>
    <m/>
    <m/>
    <m/>
    <m/>
    <m/>
    <n v="2063"/>
    <n v="5602"/>
  </r>
  <r>
    <n v="462848842"/>
    <s v="RAMESH MANIK RAUT"/>
    <m/>
    <x v="0"/>
    <m/>
    <m/>
    <m/>
    <m/>
    <n v="4230"/>
    <n v="3883"/>
    <n v="3992"/>
    <n v="8113"/>
    <x v="1"/>
    <x v="0"/>
    <x v="0"/>
    <x v="11"/>
    <n v="42350"/>
    <n v="109"/>
    <n v="0"/>
    <n v="6300"/>
    <s v="-"/>
    <n v="3.0240802475932676E-2"/>
    <n v="3.70992145679293E-3"/>
    <s v="FLOW"/>
    <s v="-"/>
    <s v="PTP"/>
    <s v="-"/>
    <m/>
    <m/>
    <m/>
    <m/>
    <s v="-"/>
    <m/>
    <s v="THERGAON"/>
    <m/>
    <m/>
    <m/>
    <n v="10292"/>
    <n v="42350"/>
    <n v="27"/>
    <s v="-"/>
    <s v="FLOW"/>
    <m/>
    <m/>
    <m/>
    <m/>
    <s v="REGULAR"/>
    <s v="MH14LR6917"/>
    <s v="AMPERE PRIMUS"/>
    <d v="2024-05-09T00:00:00"/>
    <n v="36"/>
    <x v="1"/>
    <x v="0"/>
    <m/>
    <m/>
    <m/>
    <m/>
    <m/>
    <m/>
    <m/>
    <m/>
    <m/>
    <m/>
    <m/>
    <m/>
    <m/>
    <n v="1"/>
    <m/>
    <m/>
    <m/>
    <m/>
    <m/>
    <m/>
    <m/>
    <m/>
    <m/>
    <m/>
    <m/>
    <m/>
    <m/>
    <m/>
    <m/>
    <m/>
    <m/>
    <m/>
    <m/>
    <m/>
    <m/>
    <m/>
    <m/>
    <m/>
    <m/>
    <m/>
    <m/>
    <m/>
    <m/>
    <m/>
    <m/>
    <m/>
    <m/>
    <m/>
    <m/>
    <m/>
    <m/>
    <m/>
    <m/>
    <m/>
    <m/>
    <m/>
    <m/>
    <m/>
    <m/>
    <m/>
    <m/>
    <m/>
    <m/>
    <m/>
    <m/>
    <m/>
    <m/>
    <m/>
    <m/>
    <m/>
    <m/>
    <m/>
    <m/>
    <m/>
    <m/>
    <m/>
    <m/>
    <m/>
    <m/>
    <m/>
    <m/>
    <m/>
    <m/>
    <m/>
    <m/>
    <m/>
    <m/>
    <m/>
    <m/>
    <m/>
    <m/>
    <m/>
    <m/>
    <m/>
    <x v="1"/>
    <x v="1"/>
    <s v="ZBHT0011"/>
    <s v="B6svCMbusDg7"/>
    <s v="Allocated"/>
    <m/>
    <m/>
    <m/>
    <m/>
    <m/>
    <m/>
    <m/>
    <m/>
    <n v="3992"/>
    <n v="8113"/>
  </r>
  <r>
    <n v="460714153"/>
    <s v="MANGESH MUKUNDRAO AAGJAL"/>
    <m/>
    <x v="0"/>
    <m/>
    <m/>
    <m/>
    <m/>
    <n v="2812"/>
    <n v="2746"/>
    <n v="2812"/>
    <n v="5558"/>
    <x v="1"/>
    <x v="0"/>
    <x v="0"/>
    <x v="2"/>
    <n v="42224.01"/>
    <n v="66"/>
    <n v="0"/>
    <n v="3597"/>
    <s v="-"/>
    <n v="5.2236533161679262E-2"/>
    <n v="3.6988845499607852E-3"/>
    <s v="FLOW"/>
    <s v="-"/>
    <s v="MPTP"/>
    <s v="-"/>
    <m/>
    <m/>
    <m/>
    <m/>
    <s v="-"/>
    <m/>
    <s v="MAAN"/>
    <m/>
    <m/>
    <m/>
    <n v="6409"/>
    <n v="42224.01"/>
    <n v="27"/>
    <s v="-"/>
    <s v="FLOW"/>
    <m/>
    <m/>
    <m/>
    <m/>
    <s v="REGULAR"/>
    <m/>
    <s v="JUPITER BASIC"/>
    <d v="2023-11-16T00:00:00"/>
    <n v="48"/>
    <x v="0"/>
    <x v="0"/>
    <m/>
    <m/>
    <m/>
    <m/>
    <m/>
    <m/>
    <m/>
    <m/>
    <m/>
    <m/>
    <m/>
    <m/>
    <m/>
    <m/>
    <m/>
    <m/>
    <m/>
    <m/>
    <m/>
    <m/>
    <m/>
    <m/>
    <m/>
    <m/>
    <m/>
    <m/>
    <m/>
    <m/>
    <m/>
    <m/>
    <m/>
    <m/>
    <m/>
    <m/>
    <m/>
    <m/>
    <m/>
    <m/>
    <m/>
    <m/>
    <m/>
    <m/>
    <m/>
    <m/>
    <m/>
    <m/>
    <m/>
    <m/>
    <m/>
    <m/>
    <m/>
    <m/>
    <m/>
    <m/>
    <m/>
    <m/>
    <m/>
    <m/>
    <m/>
    <m/>
    <m/>
    <m/>
    <m/>
    <m/>
    <m/>
    <m/>
    <m/>
    <m/>
    <m/>
    <m/>
    <m/>
    <m/>
    <m/>
    <m/>
    <m/>
    <m/>
    <m/>
    <m/>
    <m/>
    <m/>
    <m/>
    <m/>
    <m/>
    <m/>
    <m/>
    <m/>
    <m/>
    <m/>
    <m/>
    <m/>
    <m/>
    <m/>
    <m/>
    <m/>
    <x v="0"/>
    <x v="0"/>
    <s v="DUWT0023"/>
    <s v="AoWpNe9w37c"/>
    <s v="Allocated"/>
    <m/>
    <m/>
    <m/>
    <m/>
    <m/>
    <m/>
    <m/>
    <m/>
    <n v="2812"/>
    <n v="5558"/>
  </r>
  <r>
    <n v="464961061"/>
    <s v="MOHD FAIZUR RAHMAN SHAIKH JAMALODDIN"/>
    <m/>
    <x v="0"/>
    <m/>
    <m/>
    <m/>
    <m/>
    <n v="5725"/>
    <n v="15632.35"/>
    <n v="4663.3499999999985"/>
    <n v="21357.35"/>
    <x v="2"/>
    <x v="0"/>
    <x v="0"/>
    <x v="4"/>
    <n v="41804.35"/>
    <n v="481"/>
    <n v="0"/>
    <n v="2250"/>
    <s v="-"/>
    <n v="0.22681811476138747"/>
    <n v="1.1853767349873092E-2"/>
    <s v="FLOW"/>
    <s v="-"/>
    <s v="NC"/>
    <s v="-"/>
    <m/>
    <m/>
    <m/>
    <m/>
    <s v="-"/>
    <m/>
    <s v="KHED SHIVAPUR"/>
    <m/>
    <m/>
    <m/>
    <n v="18363.349999999999"/>
    <n v="41804.35"/>
    <n v="87"/>
    <s v="-"/>
    <s v="FLOW"/>
    <m/>
    <m/>
    <m/>
    <m/>
    <s v="REGULAR"/>
    <s v="MH37AG0854"/>
    <s v="HUNTER 350 DAPPER WHITE"/>
    <d v="2024-12-16T00:00:00"/>
    <n v="24"/>
    <x v="0"/>
    <x v="0"/>
    <m/>
    <m/>
    <m/>
    <m/>
    <m/>
    <m/>
    <m/>
    <m/>
    <m/>
    <m/>
    <n v="1"/>
    <m/>
    <m/>
    <m/>
    <m/>
    <m/>
    <m/>
    <m/>
    <m/>
    <m/>
    <m/>
    <m/>
    <m/>
    <m/>
    <m/>
    <m/>
    <m/>
    <m/>
    <m/>
    <m/>
    <m/>
    <m/>
    <m/>
    <m/>
    <m/>
    <m/>
    <m/>
    <m/>
    <m/>
    <m/>
    <m/>
    <m/>
    <m/>
    <m/>
    <m/>
    <m/>
    <m/>
    <m/>
    <m/>
    <m/>
    <m/>
    <m/>
    <m/>
    <m/>
    <m/>
    <m/>
    <m/>
    <m/>
    <m/>
    <m/>
    <m/>
    <m/>
    <m/>
    <m/>
    <m/>
    <m/>
    <m/>
    <m/>
    <m/>
    <m/>
    <m/>
    <m/>
    <m/>
    <m/>
    <m/>
    <m/>
    <m/>
    <m/>
    <m/>
    <m/>
    <m/>
    <m/>
    <m/>
    <m/>
    <m/>
    <m/>
    <m/>
    <m/>
    <m/>
    <m/>
    <m/>
    <m/>
    <m/>
    <m/>
    <x v="1"/>
    <x v="1"/>
    <s v="DUWT0011"/>
    <s v="GosgGm2xbc"/>
    <s v="Allocated"/>
    <m/>
    <m/>
    <m/>
    <m/>
    <m/>
    <m/>
    <m/>
    <m/>
    <n v="4663.3499999999985"/>
    <n v="21357.35"/>
  </r>
  <r>
    <n v="460542843"/>
    <s v="HANUMANT TULSHIRAM PAWAR"/>
    <m/>
    <x v="0"/>
    <m/>
    <m/>
    <m/>
    <m/>
    <n v="7281"/>
    <n v="14044"/>
    <n v="7272"/>
    <n v="21325"/>
    <x v="0"/>
    <x v="0"/>
    <x v="0"/>
    <x v="6"/>
    <n v="41729.11"/>
    <n v="509"/>
    <n v="0"/>
    <n v="7200"/>
    <s v="-"/>
    <n v="0.1428738707698991"/>
    <n v="1.1188872228950196E-2"/>
    <s v="FLOW"/>
    <s v="-"/>
    <s v="MPTP"/>
    <s v="-"/>
    <m/>
    <m/>
    <m/>
    <m/>
    <s v="-"/>
    <m/>
    <s v="TINGRE NAGAR "/>
    <m/>
    <m/>
    <m/>
    <n v="21753"/>
    <n v="41729.11"/>
    <n v="57"/>
    <s v="-"/>
    <s v="FLOW"/>
    <m/>
    <m/>
    <m/>
    <m/>
    <s v="REGULAR"/>
    <s v="MH12WF4905"/>
    <s v="BULLET 350 THE STANDARD BLACK"/>
    <d v="2023-11-08T00:00:00"/>
    <n v="36"/>
    <x v="0"/>
    <x v="0"/>
    <m/>
    <m/>
    <m/>
    <m/>
    <m/>
    <m/>
    <m/>
    <m/>
    <m/>
    <m/>
    <m/>
    <m/>
    <m/>
    <n v="1"/>
    <m/>
    <m/>
    <m/>
    <m/>
    <m/>
    <m/>
    <m/>
    <m/>
    <m/>
    <m/>
    <m/>
    <m/>
    <m/>
    <m/>
    <m/>
    <m/>
    <m/>
    <m/>
    <m/>
    <m/>
    <m/>
    <m/>
    <m/>
    <m/>
    <m/>
    <m/>
    <m/>
    <m/>
    <m/>
    <m/>
    <m/>
    <m/>
    <m/>
    <m/>
    <m/>
    <m/>
    <m/>
    <m/>
    <m/>
    <m/>
    <m/>
    <m/>
    <m/>
    <m/>
    <m/>
    <m/>
    <m/>
    <m/>
    <m/>
    <m/>
    <m/>
    <m/>
    <m/>
    <m/>
    <m/>
    <m/>
    <m/>
    <m/>
    <m/>
    <m/>
    <m/>
    <m/>
    <m/>
    <m/>
    <m/>
    <m/>
    <m/>
    <m/>
    <m/>
    <m/>
    <m/>
    <m/>
    <m/>
    <m/>
    <m/>
    <m/>
    <m/>
    <m/>
    <m/>
    <m/>
    <x v="1"/>
    <x v="1"/>
    <s v="ZBHT0012"/>
    <s v="k2zjYsRF_c"/>
    <s v="Allocated"/>
    <m/>
    <m/>
    <m/>
    <m/>
    <m/>
    <m/>
    <m/>
    <m/>
    <n v="7272"/>
    <n v="21325"/>
  </r>
  <r>
    <n v="464665781"/>
    <s v="AVINASH AMBADAS JADHAV"/>
    <m/>
    <x v="0"/>
    <m/>
    <m/>
    <m/>
    <m/>
    <n v="8677"/>
    <n v="8556"/>
    <n v="8675"/>
    <n v="17233"/>
    <x v="1"/>
    <x v="0"/>
    <x v="0"/>
    <x v="9"/>
    <n v="41649"/>
    <n v="119"/>
    <n v="0"/>
    <n v="4499"/>
    <s v="-"/>
    <n v="0.20777758354805032"/>
    <n v="3.648512839527007E-3"/>
    <s v="FLOW"/>
    <s v="-"/>
    <s v="NC"/>
    <s v="-"/>
    <m/>
    <m/>
    <m/>
    <m/>
    <s v="-"/>
    <m/>
    <s v="BHOSARI GAON"/>
    <m/>
    <m/>
    <m/>
    <n v="13174"/>
    <n v="41649"/>
    <n v="27"/>
    <s v="-"/>
    <s v="FLOW"/>
    <m/>
    <m/>
    <m/>
    <m/>
    <s v="REGULAR"/>
    <s v="MH14MB0499"/>
    <s v="BULLET 350 THE STANDARD BLACK"/>
    <d v="2024-11-13T00:00:00"/>
    <n v="24"/>
    <x v="0"/>
    <x v="0"/>
    <m/>
    <m/>
    <m/>
    <m/>
    <m/>
    <m/>
    <m/>
    <n v="1"/>
    <m/>
    <m/>
    <m/>
    <m/>
    <m/>
    <m/>
    <m/>
    <m/>
    <m/>
    <m/>
    <m/>
    <m/>
    <m/>
    <m/>
    <m/>
    <m/>
    <m/>
    <m/>
    <m/>
    <m/>
    <m/>
    <m/>
    <m/>
    <m/>
    <m/>
    <m/>
    <m/>
    <m/>
    <m/>
    <m/>
    <m/>
    <m/>
    <m/>
    <m/>
    <m/>
    <m/>
    <m/>
    <m/>
    <m/>
    <m/>
    <m/>
    <m/>
    <m/>
    <m/>
    <m/>
    <m/>
    <m/>
    <m/>
    <m/>
    <m/>
    <m/>
    <m/>
    <m/>
    <m/>
    <m/>
    <m/>
    <m/>
    <m/>
    <m/>
    <m/>
    <m/>
    <m/>
    <m/>
    <m/>
    <m/>
    <m/>
    <m/>
    <m/>
    <m/>
    <m/>
    <m/>
    <m/>
    <m/>
    <m/>
    <m/>
    <m/>
    <m/>
    <m/>
    <m/>
    <m/>
    <m/>
    <m/>
    <m/>
    <m/>
    <m/>
    <m/>
    <x v="1"/>
    <x v="1"/>
    <s v="DUWT0025"/>
    <s v="kPkUgIsy87z"/>
    <s v="Allocated"/>
    <m/>
    <m/>
    <m/>
    <m/>
    <m/>
    <m/>
    <m/>
    <m/>
    <n v="8675"/>
    <n v="17233"/>
  </r>
  <r>
    <n v="463648401"/>
    <s v="SUSLADE AKSHAY RAKHMAJI"/>
    <m/>
    <x v="0"/>
    <m/>
    <m/>
    <m/>
    <m/>
    <n v="6271"/>
    <n v="37058"/>
    <n v="7067"/>
    <n v="43329"/>
    <x v="5"/>
    <x v="0"/>
    <x v="0"/>
    <x v="10"/>
    <n v="41411"/>
    <n v="1364"/>
    <n v="0"/>
    <n v="3147"/>
    <s v="-"/>
    <n v="0.21317286949903991"/>
    <n v="1.8977546996948116E-2"/>
    <s v="FLOW"/>
    <s v="-"/>
    <s v="RTP"/>
    <s v="-"/>
    <m/>
    <m/>
    <m/>
    <m/>
    <s v="-"/>
    <m/>
    <s v="RANJAN GAON"/>
    <m/>
    <m/>
    <m/>
    <n v="41569"/>
    <n v="41411"/>
    <n v="177"/>
    <s v="-"/>
    <s v="FLOW"/>
    <m/>
    <m/>
    <m/>
    <m/>
    <s v="NPA"/>
    <s v="MH16DL8169"/>
    <s v="HONDA UNICORN 160 BS6"/>
    <d v="2024-08-03T00:00:00"/>
    <n v="24"/>
    <x v="0"/>
    <x v="0"/>
    <m/>
    <m/>
    <m/>
    <m/>
    <m/>
    <m/>
    <m/>
    <m/>
    <m/>
    <m/>
    <n v="1"/>
    <m/>
    <m/>
    <m/>
    <m/>
    <m/>
    <m/>
    <m/>
    <m/>
    <m/>
    <m/>
    <m/>
    <m/>
    <m/>
    <m/>
    <m/>
    <m/>
    <m/>
    <m/>
    <m/>
    <m/>
    <m/>
    <m/>
    <m/>
    <m/>
    <m/>
    <m/>
    <m/>
    <m/>
    <m/>
    <m/>
    <m/>
    <m/>
    <m/>
    <m/>
    <m/>
    <m/>
    <m/>
    <m/>
    <m/>
    <m/>
    <m/>
    <m/>
    <m/>
    <m/>
    <m/>
    <m/>
    <m/>
    <m/>
    <m/>
    <m/>
    <m/>
    <m/>
    <m/>
    <m/>
    <m/>
    <m/>
    <m/>
    <m/>
    <m/>
    <m/>
    <m/>
    <m/>
    <m/>
    <m/>
    <m/>
    <m/>
    <m/>
    <m/>
    <m/>
    <m/>
    <m/>
    <m/>
    <m/>
    <m/>
    <m/>
    <m/>
    <m/>
    <m/>
    <m/>
    <m/>
    <m/>
    <m/>
    <m/>
    <x v="1"/>
    <x v="1"/>
    <s v="ZBHT0024"/>
    <s v="k2sr_HTZjc"/>
    <s v="Allocated"/>
    <m/>
    <m/>
    <m/>
    <m/>
    <m/>
    <m/>
    <m/>
    <m/>
    <n v="7067"/>
    <n v="43329"/>
  </r>
  <r>
    <n v="464317303"/>
    <s v="HARSHAD VIKAS PAWAR"/>
    <m/>
    <x v="0"/>
    <m/>
    <m/>
    <m/>
    <m/>
    <n v="4495"/>
    <n v="4495"/>
    <n v="4552"/>
    <n v="8990"/>
    <x v="1"/>
    <x v="0"/>
    <x v="0"/>
    <x v="7"/>
    <n v="41403"/>
    <n v="57"/>
    <n v="0"/>
    <n v="6998"/>
    <s v="-"/>
    <n v="9.2647569611883585E-2"/>
    <n v="3.6269628825406773E-3"/>
    <s v="FLOW"/>
    <s v="-"/>
    <s v="-"/>
    <s v="-"/>
    <m/>
    <m/>
    <m/>
    <m/>
    <s v="-"/>
    <m/>
    <s v="DAPODI"/>
    <m/>
    <m/>
    <m/>
    <n v="11550"/>
    <n v="41403"/>
    <n v="27"/>
    <s v="-"/>
    <s v="FLOW"/>
    <m/>
    <m/>
    <m/>
    <m/>
    <s v="REGULAR"/>
    <s v="MH14LW7225"/>
    <s v="XTREME 160R 4V CONNECTED 2"/>
    <d v="2024-10-14T00:00:00"/>
    <n v="30"/>
    <x v="0"/>
    <x v="0"/>
    <m/>
    <m/>
    <m/>
    <m/>
    <m/>
    <m/>
    <m/>
    <m/>
    <m/>
    <m/>
    <m/>
    <m/>
    <m/>
    <n v="1"/>
    <m/>
    <m/>
    <m/>
    <m/>
    <m/>
    <m/>
    <m/>
    <m/>
    <m/>
    <m/>
    <m/>
    <m/>
    <m/>
    <m/>
    <m/>
    <m/>
    <m/>
    <m/>
    <m/>
    <m/>
    <m/>
    <m/>
    <m/>
    <m/>
    <m/>
    <m/>
    <m/>
    <m/>
    <m/>
    <m/>
    <m/>
    <m/>
    <m/>
    <m/>
    <m/>
    <m/>
    <m/>
    <m/>
    <m/>
    <m/>
    <m/>
    <m/>
    <m/>
    <m/>
    <m/>
    <m/>
    <m/>
    <m/>
    <m/>
    <m/>
    <m/>
    <m/>
    <m/>
    <m/>
    <m/>
    <m/>
    <m/>
    <m/>
    <m/>
    <m/>
    <m/>
    <m/>
    <m/>
    <m/>
    <m/>
    <m/>
    <m/>
    <m/>
    <m/>
    <m/>
    <m/>
    <m/>
    <m/>
    <m/>
    <m/>
    <m/>
    <m/>
    <m/>
    <m/>
    <m/>
    <x v="1"/>
    <x v="1"/>
    <s v="ZBHT0009"/>
    <s v="B6TGRCCQ09BS"/>
    <s v="Allocated"/>
    <m/>
    <m/>
    <m/>
    <m/>
    <m/>
    <m/>
    <m/>
    <m/>
    <n v="4552"/>
    <n v="8990"/>
  </r>
  <r>
    <n v="459307537"/>
    <s v="TEJASWINI ISHWAR NIKUMBH"/>
    <m/>
    <x v="0"/>
    <m/>
    <m/>
    <m/>
    <m/>
    <n v="3270"/>
    <n v="2808"/>
    <n v="2868"/>
    <n v="6078"/>
    <x v="1"/>
    <x v="0"/>
    <x v="0"/>
    <x v="9"/>
    <n v="41260.92"/>
    <n v="60"/>
    <n v="0"/>
    <n v="6485.5"/>
    <s v="-"/>
    <n v="0.20584153887414872"/>
    <n v="3.6145164683593044E-3"/>
    <s v="FLOW"/>
    <s v="-"/>
    <s v="PAID"/>
    <s v="-"/>
    <m/>
    <m/>
    <m/>
    <m/>
    <s v="-"/>
    <m/>
    <s v="BHOSARI"/>
    <m/>
    <m/>
    <m/>
    <n v="9353.5"/>
    <n v="41260.92"/>
    <n v="27"/>
    <s v="-"/>
    <s v="FLOW"/>
    <m/>
    <m/>
    <m/>
    <m/>
    <s v="NPA"/>
    <s v="MH19EE8529"/>
    <s v="TVS RAIDER DISC"/>
    <d v="2023-08-08T00:00:00"/>
    <n v="48"/>
    <x v="0"/>
    <x v="0"/>
    <m/>
    <m/>
    <m/>
    <m/>
    <m/>
    <m/>
    <m/>
    <n v="1"/>
    <m/>
    <m/>
    <m/>
    <m/>
    <m/>
    <m/>
    <m/>
    <m/>
    <m/>
    <m/>
    <m/>
    <m/>
    <m/>
    <m/>
    <m/>
    <m/>
    <m/>
    <m/>
    <m/>
    <m/>
    <m/>
    <m/>
    <m/>
    <m/>
    <m/>
    <m/>
    <m/>
    <m/>
    <m/>
    <m/>
    <m/>
    <m/>
    <m/>
    <m/>
    <m/>
    <m/>
    <m/>
    <m/>
    <m/>
    <m/>
    <m/>
    <m/>
    <m/>
    <m/>
    <m/>
    <m/>
    <m/>
    <m/>
    <m/>
    <m/>
    <m/>
    <m/>
    <m/>
    <m/>
    <m/>
    <m/>
    <m/>
    <m/>
    <m/>
    <m/>
    <m/>
    <m/>
    <m/>
    <m/>
    <m/>
    <m/>
    <m/>
    <m/>
    <m/>
    <m/>
    <m/>
    <m/>
    <m/>
    <m/>
    <m/>
    <m/>
    <m/>
    <m/>
    <m/>
    <m/>
    <m/>
    <m/>
    <m/>
    <m/>
    <m/>
    <m/>
    <x v="1"/>
    <x v="1"/>
    <s v="DUWT0025"/>
    <s v="AP7dHwWjYm"/>
    <s v="Allocated"/>
    <m/>
    <m/>
    <m/>
    <m/>
    <m/>
    <m/>
    <m/>
    <m/>
    <n v="2868"/>
    <n v="6078"/>
  </r>
  <r>
    <n v="465281966"/>
    <s v="BALU ABAJI GAWARI"/>
    <m/>
    <x v="0"/>
    <m/>
    <m/>
    <m/>
    <m/>
    <n v="5523"/>
    <n v="5523"/>
    <n v="5817"/>
    <n v="11046"/>
    <x v="0"/>
    <x v="0"/>
    <x v="0"/>
    <x v="3"/>
    <n v="41143"/>
    <n v="294"/>
    <n v="0"/>
    <n v="4045"/>
    <s v="-"/>
    <n v="0.47857948795496053"/>
    <n v="1.1031717909049532E-2"/>
    <s v="FLOW"/>
    <s v="-"/>
    <s v="-"/>
    <s v="-"/>
    <m/>
    <m/>
    <m/>
    <m/>
    <s v="-"/>
    <m/>
    <s v="SANGAMWADI"/>
    <m/>
    <m/>
    <m/>
    <n v="9862"/>
    <n v="41143"/>
    <n v="57"/>
    <s v="-"/>
    <s v="FLOW"/>
    <m/>
    <m/>
    <m/>
    <m/>
    <s v="REGULAR"/>
    <s v="MH14MD2711"/>
    <s v="ACTIVA 125 DISC BSVI"/>
    <d v="2025-01-21T00:00:00"/>
    <n v="24"/>
    <x v="0"/>
    <x v="0"/>
    <m/>
    <m/>
    <m/>
    <m/>
    <m/>
    <m/>
    <m/>
    <m/>
    <m/>
    <m/>
    <n v="1"/>
    <m/>
    <m/>
    <m/>
    <m/>
    <m/>
    <m/>
    <m/>
    <m/>
    <m/>
    <m/>
    <m/>
    <m/>
    <m/>
    <m/>
    <m/>
    <m/>
    <m/>
    <m/>
    <m/>
    <m/>
    <m/>
    <m/>
    <m/>
    <m/>
    <m/>
    <m/>
    <m/>
    <m/>
    <m/>
    <m/>
    <m/>
    <m/>
    <m/>
    <m/>
    <m/>
    <m/>
    <m/>
    <m/>
    <m/>
    <m/>
    <m/>
    <m/>
    <m/>
    <m/>
    <m/>
    <m/>
    <m/>
    <m/>
    <m/>
    <m/>
    <m/>
    <m/>
    <m/>
    <m/>
    <m/>
    <m/>
    <m/>
    <m/>
    <m/>
    <m/>
    <m/>
    <m/>
    <m/>
    <m/>
    <m/>
    <m/>
    <m/>
    <m/>
    <m/>
    <m/>
    <m/>
    <m/>
    <m/>
    <m/>
    <m/>
    <m/>
    <m/>
    <m/>
    <m/>
    <m/>
    <m/>
    <m/>
    <m/>
    <x v="1"/>
    <x v="1"/>
    <s v="DUWT0014"/>
    <s v="koaqLsgeCrz"/>
    <s v="Allocated"/>
    <m/>
    <m/>
    <m/>
    <m/>
    <m/>
    <m/>
    <m/>
    <m/>
    <n v="5817"/>
    <n v="11046"/>
  </r>
  <r>
    <n v="465282350"/>
    <s v="ADITYA MARUTI KHAWALE"/>
    <m/>
    <x v="0"/>
    <m/>
    <m/>
    <m/>
    <m/>
    <n v="4043"/>
    <n v="16172"/>
    <n v="4367"/>
    <n v="20215"/>
    <x v="3"/>
    <x v="0"/>
    <x v="0"/>
    <x v="11"/>
    <n v="41113"/>
    <n v="324"/>
    <n v="0"/>
    <n v="2250"/>
    <s v="-"/>
    <n v="0.14345265948836952"/>
    <n v="1.5748638295156218E-2"/>
    <s v="FLOW"/>
    <s v="-"/>
    <s v="NC"/>
    <s v="-"/>
    <m/>
    <m/>
    <m/>
    <m/>
    <s v="-"/>
    <m/>
    <s v="CHINCHWAD GAON"/>
    <m/>
    <m/>
    <m/>
    <n v="18746"/>
    <n v="41113"/>
    <n v="117"/>
    <s v="-"/>
    <s v="FLOW"/>
    <m/>
    <m/>
    <m/>
    <m/>
    <s v="NPA"/>
    <s v="MH14LN8288"/>
    <s v="BULLET 350 BLACK GOLD"/>
    <d v="2025-01-21T00:00:00"/>
    <n v="24"/>
    <x v="0"/>
    <x v="0"/>
    <m/>
    <m/>
    <m/>
    <m/>
    <m/>
    <m/>
    <m/>
    <m/>
    <m/>
    <m/>
    <n v="1"/>
    <m/>
    <m/>
    <m/>
    <m/>
    <m/>
    <m/>
    <m/>
    <m/>
    <m/>
    <m/>
    <m/>
    <m/>
    <m/>
    <m/>
    <m/>
    <m/>
    <m/>
    <m/>
    <m/>
    <m/>
    <m/>
    <m/>
    <m/>
    <m/>
    <m/>
    <m/>
    <m/>
    <m/>
    <m/>
    <m/>
    <m/>
    <m/>
    <m/>
    <m/>
    <m/>
    <m/>
    <m/>
    <m/>
    <m/>
    <m/>
    <m/>
    <m/>
    <m/>
    <m/>
    <m/>
    <m/>
    <m/>
    <m/>
    <m/>
    <m/>
    <m/>
    <m/>
    <m/>
    <m/>
    <m/>
    <m/>
    <m/>
    <m/>
    <m/>
    <m/>
    <m/>
    <m/>
    <m/>
    <m/>
    <m/>
    <m/>
    <m/>
    <m/>
    <m/>
    <m/>
    <m/>
    <m/>
    <m/>
    <m/>
    <m/>
    <m/>
    <m/>
    <m/>
    <m/>
    <m/>
    <m/>
    <m/>
    <m/>
    <x v="1"/>
    <x v="1"/>
    <s v="ZBHT0011"/>
    <s v="k2uLHz2x1m"/>
    <s v="Allocated"/>
    <m/>
    <m/>
    <m/>
    <m/>
    <m/>
    <m/>
    <m/>
    <m/>
    <n v="4367"/>
    <n v="20215"/>
  </r>
  <r>
    <n v="462898206"/>
    <s v="FAIZAN AHMED MEMAN"/>
    <m/>
    <x v="0"/>
    <m/>
    <m/>
    <m/>
    <m/>
    <n v="3689"/>
    <n v="9067"/>
    <n v="2186"/>
    <n v="12756"/>
    <x v="2"/>
    <x v="0"/>
    <x v="0"/>
    <x v="2"/>
    <n v="41096"/>
    <n v="497"/>
    <n v="0"/>
    <n v="0"/>
    <s v="-"/>
    <n v="0.13252637233209491"/>
    <n v="1.165291226894772E-2"/>
    <s v="FLOW"/>
    <s v="-"/>
    <s v="PAID"/>
    <s v="-"/>
    <m/>
    <m/>
    <m/>
    <m/>
    <s v="-"/>
    <m/>
    <s v="KHADAKI"/>
    <m/>
    <m/>
    <m/>
    <n v="9564"/>
    <n v="41096"/>
    <n v="88"/>
    <s v="-"/>
    <s v="FLOW"/>
    <m/>
    <m/>
    <m/>
    <m/>
    <s v="REGULAR"/>
    <s v="MH12WV0196"/>
    <s v="HONDA ACTIVA 125 SMART"/>
    <d v="2024-05-14T00:00:00"/>
    <n v="36"/>
    <x v="0"/>
    <x v="0"/>
    <m/>
    <n v="1"/>
    <m/>
    <m/>
    <m/>
    <m/>
    <m/>
    <m/>
    <m/>
    <m/>
    <n v="1"/>
    <m/>
    <m/>
    <m/>
    <m/>
    <m/>
    <m/>
    <m/>
    <m/>
    <m/>
    <m/>
    <m/>
    <m/>
    <m/>
    <m/>
    <m/>
    <m/>
    <m/>
    <m/>
    <m/>
    <m/>
    <m/>
    <m/>
    <m/>
    <m/>
    <m/>
    <m/>
    <m/>
    <m/>
    <m/>
    <m/>
    <m/>
    <m/>
    <m/>
    <m/>
    <m/>
    <m/>
    <m/>
    <m/>
    <m/>
    <m/>
    <m/>
    <m/>
    <m/>
    <m/>
    <m/>
    <m/>
    <m/>
    <m/>
    <m/>
    <m/>
    <m/>
    <m/>
    <m/>
    <m/>
    <m/>
    <m/>
    <m/>
    <m/>
    <m/>
    <m/>
    <m/>
    <m/>
    <m/>
    <m/>
    <m/>
    <m/>
    <m/>
    <m/>
    <m/>
    <m/>
    <m/>
    <m/>
    <m/>
    <m/>
    <m/>
    <m/>
    <m/>
    <m/>
    <m/>
    <m/>
    <m/>
    <m/>
    <m/>
    <x v="2"/>
    <x v="1"/>
    <s v="DUWT0023"/>
    <s v="A63MygKF_z"/>
    <s v="Allocated"/>
    <m/>
    <m/>
    <m/>
    <m/>
    <m/>
    <m/>
    <m/>
    <m/>
    <n v="2186"/>
    <n v="12756"/>
  </r>
  <r>
    <n v="462401584"/>
    <s v="AKASH BHOJLING SHINDE"/>
    <m/>
    <x v="0"/>
    <m/>
    <m/>
    <m/>
    <m/>
    <n v="3771"/>
    <n v="10308"/>
    <n v="3300"/>
    <n v="14079"/>
    <x v="2"/>
    <x v="0"/>
    <x v="0"/>
    <x v="11"/>
    <n v="40197"/>
    <n v="534"/>
    <n v="0"/>
    <n v="5666"/>
    <s v="-"/>
    <n v="9.4059251642439209E-2"/>
    <n v="1.1397997724228429E-2"/>
    <s v="FLOW"/>
    <s v="-"/>
    <s v="PAID"/>
    <s v="-"/>
    <m/>
    <m/>
    <m/>
    <m/>
    <s v="-"/>
    <m/>
    <s v="CHIKHALI"/>
    <m/>
    <m/>
    <m/>
    <n v="16508"/>
    <n v="40197"/>
    <n v="88"/>
    <s v="-"/>
    <s v="FLOW"/>
    <m/>
    <m/>
    <m/>
    <m/>
    <s v="NPA"/>
    <s v="MH14LM3157"/>
    <s v="TVS JUPITER 125 DISC"/>
    <d v="2024-03-30T00:00:00"/>
    <n v="36"/>
    <x v="0"/>
    <x v="0"/>
    <m/>
    <m/>
    <m/>
    <m/>
    <m/>
    <m/>
    <m/>
    <n v="1"/>
    <m/>
    <m/>
    <m/>
    <m/>
    <m/>
    <m/>
    <m/>
    <m/>
    <m/>
    <m/>
    <m/>
    <m/>
    <m/>
    <m/>
    <m/>
    <m/>
    <m/>
    <m/>
    <m/>
    <m/>
    <m/>
    <m/>
    <m/>
    <m/>
    <m/>
    <m/>
    <m/>
    <m/>
    <m/>
    <m/>
    <m/>
    <m/>
    <m/>
    <m/>
    <m/>
    <m/>
    <m/>
    <m/>
    <m/>
    <m/>
    <m/>
    <m/>
    <m/>
    <m/>
    <m/>
    <m/>
    <m/>
    <m/>
    <m/>
    <m/>
    <m/>
    <m/>
    <m/>
    <m/>
    <m/>
    <m/>
    <m/>
    <m/>
    <m/>
    <m/>
    <m/>
    <m/>
    <m/>
    <m/>
    <m/>
    <m/>
    <m/>
    <m/>
    <m/>
    <m/>
    <m/>
    <m/>
    <m/>
    <m/>
    <m/>
    <m/>
    <m/>
    <m/>
    <m/>
    <m/>
    <m/>
    <m/>
    <m/>
    <m/>
    <m/>
    <m/>
    <x v="1"/>
    <x v="1"/>
    <s v="ZBHT0011"/>
    <s v="Aofhjx3kD7"/>
    <s v="Allocated"/>
    <m/>
    <m/>
    <m/>
    <m/>
    <m/>
    <m/>
    <m/>
    <m/>
    <n v="3300"/>
    <n v="14079"/>
  </r>
  <r>
    <n v="461652917"/>
    <s v="PRATIK TULSIDAS PARMAR"/>
    <m/>
    <x v="0"/>
    <m/>
    <m/>
    <m/>
    <m/>
    <n v="4000"/>
    <n v="15854"/>
    <n v="5129"/>
    <n v="19854"/>
    <x v="3"/>
    <x v="0"/>
    <x v="0"/>
    <x v="7"/>
    <n v="40184"/>
    <n v="1275"/>
    <n v="0"/>
    <n v="7200"/>
    <s v="-"/>
    <n v="0.11580235261136265"/>
    <n v="1.5392777983911596E-2"/>
    <s v="FLOW"/>
    <s v="-"/>
    <s v="BPTP"/>
    <s v="-"/>
    <m/>
    <m/>
    <m/>
    <m/>
    <s v="-"/>
    <m/>
    <s v="DAPODI"/>
    <m/>
    <m/>
    <m/>
    <n v="24329"/>
    <n v="40184"/>
    <n v="118"/>
    <s v="-"/>
    <s v="FLOW"/>
    <m/>
    <m/>
    <m/>
    <m/>
    <s v="NPA"/>
    <s v="MH14LK9900"/>
    <s v="HONDA SP 160 DOUBLE DISC"/>
    <d v="2024-01-25T00:00:00"/>
    <n v="36"/>
    <x v="0"/>
    <x v="0"/>
    <m/>
    <m/>
    <m/>
    <m/>
    <m/>
    <m/>
    <m/>
    <n v="1"/>
    <m/>
    <m/>
    <m/>
    <m/>
    <m/>
    <m/>
    <m/>
    <m/>
    <m/>
    <m/>
    <m/>
    <m/>
    <m/>
    <m/>
    <m/>
    <m/>
    <m/>
    <m/>
    <m/>
    <m/>
    <m/>
    <m/>
    <m/>
    <m/>
    <m/>
    <m/>
    <m/>
    <m/>
    <m/>
    <m/>
    <m/>
    <m/>
    <m/>
    <m/>
    <m/>
    <m/>
    <m/>
    <m/>
    <m/>
    <m/>
    <m/>
    <m/>
    <m/>
    <m/>
    <m/>
    <m/>
    <m/>
    <m/>
    <m/>
    <m/>
    <m/>
    <m/>
    <m/>
    <m/>
    <m/>
    <m/>
    <m/>
    <m/>
    <m/>
    <m/>
    <m/>
    <m/>
    <m/>
    <m/>
    <m/>
    <m/>
    <m/>
    <m/>
    <m/>
    <m/>
    <m/>
    <m/>
    <m/>
    <m/>
    <m/>
    <m/>
    <m/>
    <m/>
    <m/>
    <m/>
    <m/>
    <m/>
    <m/>
    <m/>
    <m/>
    <m/>
    <x v="1"/>
    <x v="1"/>
    <s v="ZBHT0009"/>
    <s v="B2-yN623sNg7"/>
    <s v="Allocated"/>
    <m/>
    <m/>
    <m/>
    <m/>
    <m/>
    <m/>
    <m/>
    <m/>
    <n v="5129"/>
    <n v="19854"/>
  </r>
  <r>
    <n v="463198993"/>
    <s v="SAURABH CHANDRAKANT DESHPANDE"/>
    <m/>
    <x v="0"/>
    <m/>
    <m/>
    <m/>
    <m/>
    <n v="3768"/>
    <n v="3653"/>
    <n v="3724"/>
    <n v="7421"/>
    <x v="1"/>
    <x v="0"/>
    <x v="0"/>
    <x v="4"/>
    <n v="40147"/>
    <n v="71"/>
    <n v="0"/>
    <n v="6635"/>
    <s v="-"/>
    <n v="4.279614880071806E-2"/>
    <n v="3.5169354598787667E-3"/>
    <s v="FLOW"/>
    <s v="-"/>
    <s v="PTP"/>
    <s v="-"/>
    <m/>
    <m/>
    <m/>
    <m/>
    <s v="-"/>
    <m/>
    <s v="BHOR"/>
    <m/>
    <m/>
    <m/>
    <n v="10359"/>
    <n v="40147"/>
    <n v="27"/>
    <s v="-"/>
    <s v="FLOW"/>
    <m/>
    <m/>
    <m/>
    <m/>
    <s v="REGULAR"/>
    <s v="MH12WW2475"/>
    <s v="ACCESS 125 BT CONNECT ED DISC"/>
    <d v="2024-06-13T00:00:00"/>
    <n v="36"/>
    <x v="0"/>
    <x v="0"/>
    <m/>
    <m/>
    <m/>
    <m/>
    <m/>
    <m/>
    <m/>
    <m/>
    <m/>
    <m/>
    <m/>
    <m/>
    <m/>
    <m/>
    <m/>
    <m/>
    <m/>
    <m/>
    <m/>
    <m/>
    <m/>
    <m/>
    <m/>
    <m/>
    <m/>
    <m/>
    <m/>
    <m/>
    <m/>
    <m/>
    <m/>
    <m/>
    <m/>
    <m/>
    <m/>
    <m/>
    <m/>
    <m/>
    <m/>
    <m/>
    <m/>
    <m/>
    <m/>
    <m/>
    <m/>
    <m/>
    <m/>
    <m/>
    <m/>
    <m/>
    <m/>
    <m/>
    <m/>
    <m/>
    <m/>
    <m/>
    <m/>
    <m/>
    <m/>
    <m/>
    <m/>
    <m/>
    <m/>
    <m/>
    <m/>
    <m/>
    <m/>
    <m/>
    <m/>
    <m/>
    <m/>
    <m/>
    <m/>
    <m/>
    <m/>
    <m/>
    <m/>
    <m/>
    <m/>
    <m/>
    <m/>
    <m/>
    <m/>
    <m/>
    <m/>
    <m/>
    <m/>
    <m/>
    <m/>
    <m/>
    <m/>
    <m/>
    <m/>
    <m/>
    <x v="0"/>
    <x v="0"/>
    <s v="DUWT0011"/>
    <s v="kodMNQnDxv9"/>
    <s v="Allocated"/>
    <m/>
    <m/>
    <m/>
    <m/>
    <m/>
    <m/>
    <m/>
    <m/>
    <n v="3724"/>
    <n v="7421"/>
  </r>
  <r>
    <n v="460094148"/>
    <s v="AKSHAY SHIVAJI SONAWANE"/>
    <m/>
    <x v="0"/>
    <m/>
    <m/>
    <m/>
    <m/>
    <n v="3620"/>
    <n v="10909"/>
    <n v="279"/>
    <n v="14529"/>
    <x v="3"/>
    <x v="0"/>
    <x v="0"/>
    <x v="1"/>
    <n v="39740.65"/>
    <n v="230"/>
    <n v="0"/>
    <n v="4476.43"/>
    <s v="-"/>
    <n v="1"/>
    <n v="1.5222949491995232E-2"/>
    <s v="FLOW"/>
    <s v="-"/>
    <s v="-"/>
    <s v="-"/>
    <m/>
    <m/>
    <m/>
    <m/>
    <s v="-"/>
    <m/>
    <s v="KESNAND"/>
    <m/>
    <m/>
    <m/>
    <n v="15615.43"/>
    <n v="39740.65"/>
    <n v="118"/>
    <s v="-"/>
    <s v="FLOW"/>
    <m/>
    <m/>
    <m/>
    <m/>
    <s v="NPA"/>
    <s v="MH17CZ5619"/>
    <s v="BAJAJ PULSAR 125 CARBON SPLIT DISC"/>
    <d v="2023-10-12T00:00:00"/>
    <n v="42"/>
    <x v="0"/>
    <x v="0"/>
    <m/>
    <m/>
    <m/>
    <m/>
    <m/>
    <m/>
    <m/>
    <m/>
    <m/>
    <m/>
    <m/>
    <m/>
    <m/>
    <m/>
    <m/>
    <m/>
    <m/>
    <m/>
    <m/>
    <m/>
    <m/>
    <m/>
    <m/>
    <m/>
    <m/>
    <m/>
    <m/>
    <m/>
    <m/>
    <m/>
    <m/>
    <m/>
    <m/>
    <m/>
    <m/>
    <m/>
    <m/>
    <m/>
    <m/>
    <m/>
    <m/>
    <m/>
    <m/>
    <m/>
    <m/>
    <m/>
    <m/>
    <m/>
    <m/>
    <m/>
    <m/>
    <m/>
    <m/>
    <m/>
    <m/>
    <m/>
    <m/>
    <m/>
    <m/>
    <m/>
    <m/>
    <m/>
    <m/>
    <m/>
    <m/>
    <m/>
    <m/>
    <m/>
    <m/>
    <m/>
    <m/>
    <m/>
    <m/>
    <m/>
    <m/>
    <m/>
    <m/>
    <m/>
    <m/>
    <m/>
    <m/>
    <m/>
    <m/>
    <m/>
    <m/>
    <m/>
    <m/>
    <m/>
    <m/>
    <m/>
    <m/>
    <m/>
    <m/>
    <m/>
    <x v="0"/>
    <x v="0"/>
    <s v="DUWT0021"/>
    <s v="A2iPGm0G5z"/>
    <s v="Allocated"/>
    <m/>
    <m/>
    <m/>
    <m/>
    <m/>
    <m/>
    <m/>
    <m/>
    <n v="279"/>
    <n v="14529"/>
  </r>
  <r>
    <n v="464864353"/>
    <s v="MADHURI SWAMI BHAGWAT"/>
    <m/>
    <x v="0"/>
    <m/>
    <m/>
    <m/>
    <m/>
    <n v="3500"/>
    <n v="7000"/>
    <n v="3573"/>
    <n v="10500"/>
    <x v="0"/>
    <x v="0"/>
    <x v="0"/>
    <x v="12"/>
    <n v="39478"/>
    <n v="73"/>
    <n v="0"/>
    <n v="900"/>
    <s v="-"/>
    <n v="0.11498380737430727"/>
    <n v="1.0585279625050615E-2"/>
    <s v="FLOW"/>
    <s v="-"/>
    <s v="PTP"/>
    <s v="-"/>
    <m/>
    <m/>
    <m/>
    <m/>
    <s v="-"/>
    <m/>
    <s v="WADA"/>
    <m/>
    <m/>
    <m/>
    <n v="7973"/>
    <n v="39478"/>
    <n v="57"/>
    <s v="-"/>
    <s v="FLOW"/>
    <m/>
    <m/>
    <m/>
    <m/>
    <s v="REGULAR"/>
    <s v="MH14MB3629"/>
    <s v="HONDA ACTIVA 125 DISC BSVI"/>
    <d v="2024-12-05T00:00:00"/>
    <n v="30"/>
    <x v="0"/>
    <x v="0"/>
    <m/>
    <m/>
    <m/>
    <m/>
    <m/>
    <m/>
    <m/>
    <m/>
    <m/>
    <m/>
    <m/>
    <m/>
    <m/>
    <m/>
    <m/>
    <m/>
    <m/>
    <m/>
    <m/>
    <m/>
    <m/>
    <m/>
    <m/>
    <m/>
    <m/>
    <m/>
    <m/>
    <m/>
    <m/>
    <m/>
    <m/>
    <m/>
    <m/>
    <m/>
    <m/>
    <m/>
    <m/>
    <m/>
    <m/>
    <m/>
    <m/>
    <m/>
    <m/>
    <m/>
    <m/>
    <m/>
    <m/>
    <m/>
    <m/>
    <m/>
    <m/>
    <m/>
    <m/>
    <m/>
    <m/>
    <m/>
    <m/>
    <m/>
    <m/>
    <m/>
    <m/>
    <m/>
    <m/>
    <m/>
    <m/>
    <m/>
    <m/>
    <m/>
    <m/>
    <m/>
    <m/>
    <m/>
    <m/>
    <m/>
    <m/>
    <m/>
    <m/>
    <m/>
    <m/>
    <m/>
    <m/>
    <m/>
    <m/>
    <m/>
    <m/>
    <m/>
    <m/>
    <m/>
    <m/>
    <m/>
    <m/>
    <m/>
    <m/>
    <m/>
    <x v="0"/>
    <x v="0"/>
    <s v="ZBHT0016"/>
    <s v="A668ls6PJ1"/>
    <s v="Allocated"/>
    <m/>
    <m/>
    <m/>
    <m/>
    <m/>
    <m/>
    <m/>
    <m/>
    <n v="3573"/>
    <n v="10500"/>
  </r>
  <r>
    <n v="465940407"/>
    <s v="HITESH BHAGWAN AZADE"/>
    <s v="ONLINE"/>
    <x v="1"/>
    <n v="4292"/>
    <m/>
    <m/>
    <m/>
    <n v="4254"/>
    <n v="4254"/>
    <n v="4288"/>
    <n v="4216"/>
    <x v="1"/>
    <x v="1"/>
    <x v="1"/>
    <x v="16"/>
    <n v="39058"/>
    <n v="34"/>
    <n v="0"/>
    <n v="1798"/>
    <s v="-"/>
    <n v="7.8036078569771974E-2"/>
    <n v="3.4215374795612341E-3"/>
    <s v="STABLE"/>
    <s v="PAID"/>
    <s v="-"/>
    <s v="-"/>
    <m/>
    <m/>
    <m/>
    <m/>
    <s v="-"/>
    <m/>
    <s v="BHUGAON"/>
    <m/>
    <m/>
    <m/>
    <n v="6086"/>
    <n v="39058"/>
    <n v="27"/>
    <s v="-"/>
    <s v="FLOW"/>
    <m/>
    <m/>
    <m/>
    <m/>
    <s v="REGULAR"/>
    <s v="MH19EQ5683"/>
    <s v="SPLENDOR PLUS I3S XTEC"/>
    <d v="2025-04-17T00:00:00"/>
    <n v="24"/>
    <x v="0"/>
    <x v="0"/>
    <m/>
    <m/>
    <m/>
    <m/>
    <m/>
    <m/>
    <m/>
    <m/>
    <m/>
    <m/>
    <m/>
    <m/>
    <m/>
    <m/>
    <m/>
    <m/>
    <m/>
    <m/>
    <m/>
    <m/>
    <m/>
    <m/>
    <m/>
    <m/>
    <m/>
    <m/>
    <m/>
    <m/>
    <m/>
    <m/>
    <m/>
    <m/>
    <m/>
    <m/>
    <m/>
    <m/>
    <m/>
    <m/>
    <m/>
    <m/>
    <m/>
    <m/>
    <m/>
    <m/>
    <m/>
    <m/>
    <m/>
    <m/>
    <m/>
    <m/>
    <m/>
    <m/>
    <m/>
    <m/>
    <m/>
    <m/>
    <m/>
    <m/>
    <m/>
    <m/>
    <m/>
    <m/>
    <m/>
    <m/>
    <m/>
    <m/>
    <m/>
    <m/>
    <m/>
    <m/>
    <m/>
    <m/>
    <m/>
    <m/>
    <m/>
    <m/>
    <m/>
    <m/>
    <m/>
    <m/>
    <m/>
    <m/>
    <m/>
    <m/>
    <m/>
    <m/>
    <m/>
    <m/>
    <m/>
    <m/>
    <m/>
    <m/>
    <m/>
    <m/>
    <x v="0"/>
    <x v="0"/>
    <s v="DUWT0030"/>
    <s v="A2ynyT75mob"/>
    <s v="Allocated"/>
    <m/>
    <m/>
    <m/>
    <m/>
    <m/>
    <m/>
    <m/>
    <m/>
    <n v="4288"/>
    <n v="8508"/>
  </r>
  <r>
    <n v="463069843"/>
    <s v="DEEPAK"/>
    <m/>
    <x v="0"/>
    <m/>
    <m/>
    <m/>
    <m/>
    <n v="3528"/>
    <n v="3396"/>
    <n v="3493"/>
    <n v="6924"/>
    <x v="1"/>
    <x v="0"/>
    <x v="0"/>
    <x v="6"/>
    <n v="38329"/>
    <n v="97"/>
    <n v="0"/>
    <n v="0"/>
    <s v="-"/>
    <n v="3.6133387584792766E-2"/>
    <n v="3.3576760216627206E-3"/>
    <s v="FLOW"/>
    <s v="-"/>
    <s v="PTP"/>
    <s v="-"/>
    <m/>
    <m/>
    <m/>
    <m/>
    <s v="-"/>
    <m/>
    <s v="YERWADA"/>
    <m/>
    <m/>
    <m/>
    <n v="3493"/>
    <n v="38329"/>
    <n v="27"/>
    <s v="-"/>
    <s v="FLOW"/>
    <m/>
    <m/>
    <m/>
    <m/>
    <s v="REGULAR"/>
    <s v="MH12WV9538"/>
    <s v="HONDA ACTIVA 125 SMART"/>
    <d v="2024-05-31T00:00:00"/>
    <n v="36"/>
    <x v="0"/>
    <x v="0"/>
    <m/>
    <m/>
    <m/>
    <m/>
    <m/>
    <m/>
    <m/>
    <m/>
    <m/>
    <m/>
    <n v="1"/>
    <m/>
    <m/>
    <m/>
    <m/>
    <m/>
    <m/>
    <m/>
    <m/>
    <m/>
    <m/>
    <m/>
    <m/>
    <m/>
    <m/>
    <m/>
    <m/>
    <m/>
    <m/>
    <m/>
    <m/>
    <m/>
    <m/>
    <m/>
    <m/>
    <m/>
    <m/>
    <m/>
    <m/>
    <m/>
    <m/>
    <m/>
    <m/>
    <m/>
    <m/>
    <m/>
    <m/>
    <m/>
    <m/>
    <m/>
    <m/>
    <m/>
    <m/>
    <m/>
    <m/>
    <m/>
    <m/>
    <m/>
    <m/>
    <m/>
    <m/>
    <m/>
    <m/>
    <m/>
    <m/>
    <m/>
    <m/>
    <m/>
    <m/>
    <m/>
    <m/>
    <m/>
    <m/>
    <m/>
    <m/>
    <m/>
    <m/>
    <m/>
    <m/>
    <m/>
    <m/>
    <m/>
    <m/>
    <m/>
    <m/>
    <m/>
    <m/>
    <m/>
    <m/>
    <m/>
    <m/>
    <m/>
    <m/>
    <m/>
    <x v="1"/>
    <x v="1"/>
    <s v="ZBHT0012"/>
    <s v="A2OBkZfjsOJm"/>
    <s v="Allocated"/>
    <m/>
    <m/>
    <m/>
    <m/>
    <m/>
    <m/>
    <m/>
    <m/>
    <n v="3493"/>
    <n v="6924"/>
  </r>
  <r>
    <n v="136615657"/>
    <s v="NIKITA SHIVAJI DHUMAL"/>
    <m/>
    <x v="0"/>
    <m/>
    <m/>
    <m/>
    <m/>
    <n v="2461"/>
    <n v="2412"/>
    <n v="2477"/>
    <n v="4873"/>
    <x v="1"/>
    <x v="0"/>
    <x v="0"/>
    <x v="2"/>
    <n v="38070.720000000001"/>
    <n v="65"/>
    <n v="0"/>
    <n v="1800"/>
    <s v="-"/>
    <n v="4.7098379044742691E-2"/>
    <n v="3.3350503188560978E-3"/>
    <s v="FLOW"/>
    <s v="-"/>
    <s v="PTP"/>
    <s v="-"/>
    <m/>
    <m/>
    <m/>
    <m/>
    <s v="-"/>
    <m/>
    <s v="BANNER"/>
    <m/>
    <m/>
    <m/>
    <n v="4277"/>
    <n v="38070.720000000001"/>
    <n v="26"/>
    <s v="-"/>
    <s v="FLOW"/>
    <m/>
    <m/>
    <m/>
    <m/>
    <s v="NPA"/>
    <s v="MH12UX9648"/>
    <s v="JUPITER BASIC"/>
    <d v="2022-12-07T00:00:00"/>
    <n v="60"/>
    <x v="0"/>
    <x v="0"/>
    <m/>
    <m/>
    <m/>
    <m/>
    <m/>
    <m/>
    <m/>
    <m/>
    <m/>
    <m/>
    <m/>
    <m/>
    <m/>
    <m/>
    <m/>
    <m/>
    <m/>
    <m/>
    <m/>
    <m/>
    <m/>
    <m/>
    <m/>
    <m/>
    <m/>
    <m/>
    <m/>
    <m/>
    <m/>
    <m/>
    <m/>
    <m/>
    <m/>
    <m/>
    <m/>
    <m/>
    <m/>
    <m/>
    <m/>
    <m/>
    <m/>
    <m/>
    <m/>
    <m/>
    <m/>
    <m/>
    <m/>
    <m/>
    <m/>
    <m/>
    <m/>
    <m/>
    <m/>
    <m/>
    <m/>
    <m/>
    <m/>
    <m/>
    <m/>
    <m/>
    <m/>
    <m/>
    <m/>
    <m/>
    <m/>
    <m/>
    <m/>
    <m/>
    <m/>
    <m/>
    <m/>
    <m/>
    <m/>
    <m/>
    <m/>
    <m/>
    <m/>
    <m/>
    <m/>
    <m/>
    <m/>
    <m/>
    <m/>
    <m/>
    <m/>
    <m/>
    <m/>
    <m/>
    <m/>
    <m/>
    <m/>
    <m/>
    <m/>
    <m/>
    <x v="0"/>
    <x v="0"/>
    <s v="DUWT0023"/>
    <s v="G2bAOLwFkF8m"/>
    <s v="Allocated"/>
    <m/>
    <m/>
    <m/>
    <m/>
    <m/>
    <m/>
    <m/>
    <m/>
    <n v="2477"/>
    <n v="4873"/>
  </r>
  <r>
    <n v="454877296"/>
    <s v="NEHA LEELADHAR JADHAV"/>
    <m/>
    <x v="0"/>
    <m/>
    <m/>
    <m/>
    <m/>
    <n v="5466"/>
    <n v="23341"/>
    <n v="2226"/>
    <n v="28807"/>
    <x v="4"/>
    <x v="0"/>
    <x v="0"/>
    <x v="15"/>
    <n v="37690"/>
    <n v="749"/>
    <n v="0"/>
    <n v="3615"/>
    <s v="-"/>
    <n v="0.88763806787404909"/>
    <n v="2.0066615733631239E-2"/>
    <s v="FLOW"/>
    <s v="-"/>
    <s v="-"/>
    <s v="-"/>
    <m/>
    <m/>
    <m/>
    <m/>
    <s v="-"/>
    <m/>
    <s v="WADDGAON BK"/>
    <m/>
    <m/>
    <m/>
    <n v="27705"/>
    <n v="37690"/>
    <n v="149"/>
    <s v="-"/>
    <s v="FLOW"/>
    <m/>
    <m/>
    <m/>
    <m/>
    <s v="NPA"/>
    <s v="MH12UR6617"/>
    <s v="HUNTER 350 FACTORY SILVER"/>
    <d v="2022-09-30T00:00:00"/>
    <n v="48"/>
    <x v="0"/>
    <x v="0"/>
    <m/>
    <m/>
    <m/>
    <m/>
    <m/>
    <m/>
    <m/>
    <m/>
    <m/>
    <m/>
    <m/>
    <m/>
    <m/>
    <n v="1"/>
    <m/>
    <m/>
    <m/>
    <m/>
    <m/>
    <m/>
    <m/>
    <m/>
    <m/>
    <m/>
    <m/>
    <m/>
    <m/>
    <m/>
    <m/>
    <m/>
    <m/>
    <m/>
    <m/>
    <m/>
    <m/>
    <m/>
    <m/>
    <m/>
    <m/>
    <m/>
    <m/>
    <m/>
    <m/>
    <m/>
    <m/>
    <m/>
    <m/>
    <m/>
    <m/>
    <m/>
    <m/>
    <m/>
    <m/>
    <m/>
    <m/>
    <m/>
    <m/>
    <m/>
    <m/>
    <m/>
    <m/>
    <m/>
    <m/>
    <m/>
    <m/>
    <m/>
    <m/>
    <m/>
    <m/>
    <m/>
    <m/>
    <m/>
    <m/>
    <m/>
    <m/>
    <m/>
    <m/>
    <m/>
    <m/>
    <m/>
    <m/>
    <m/>
    <m/>
    <m/>
    <m/>
    <m/>
    <m/>
    <m/>
    <m/>
    <m/>
    <m/>
    <m/>
    <m/>
    <m/>
    <x v="1"/>
    <x v="1"/>
    <s v="DUWT0031"/>
    <s v="kP0rNRGqfNz"/>
    <s v="Allocated"/>
    <m/>
    <m/>
    <m/>
    <m/>
    <m/>
    <m/>
    <m/>
    <m/>
    <n v="2226"/>
    <n v="28807"/>
  </r>
  <r>
    <n v="462307995"/>
    <s v="PRADNYA VIKAS PAWAR"/>
    <m/>
    <x v="0"/>
    <m/>
    <m/>
    <m/>
    <m/>
    <n v="3777"/>
    <n v="7382.99"/>
    <n v="3893.99"/>
    <n v="11159.99"/>
    <x v="0"/>
    <x v="0"/>
    <x v="0"/>
    <x v="10"/>
    <n v="37679"/>
    <n v="288"/>
    <n v="0"/>
    <n v="7200"/>
    <s v="-"/>
    <n v="0.10694174812392856"/>
    <n v="1.0102911773450582E-2"/>
    <s v="FLOW"/>
    <s v="-"/>
    <s v="MPTP"/>
    <s v="-"/>
    <m/>
    <m/>
    <m/>
    <m/>
    <s v="-"/>
    <m/>
    <s v="SHIRUR"/>
    <m/>
    <m/>
    <m/>
    <n v="14870.99"/>
    <n v="37679"/>
    <n v="57"/>
    <s v="-"/>
    <s v="FLOW"/>
    <m/>
    <m/>
    <m/>
    <m/>
    <s v="REGULAR"/>
    <m/>
    <s v="HONDA ACTIVA 125 DRUM ALLOY BSVI"/>
    <d v="2024-03-21T00:00:00"/>
    <n v="36"/>
    <x v="0"/>
    <x v="0"/>
    <m/>
    <m/>
    <m/>
    <m/>
    <m/>
    <m/>
    <m/>
    <m/>
    <m/>
    <m/>
    <m/>
    <m/>
    <m/>
    <m/>
    <m/>
    <m/>
    <m/>
    <m/>
    <m/>
    <m/>
    <m/>
    <m/>
    <m/>
    <m/>
    <m/>
    <m/>
    <m/>
    <m/>
    <m/>
    <m/>
    <m/>
    <m/>
    <m/>
    <m/>
    <m/>
    <m/>
    <m/>
    <m/>
    <m/>
    <m/>
    <m/>
    <m/>
    <m/>
    <m/>
    <m/>
    <m/>
    <m/>
    <m/>
    <m/>
    <m/>
    <m/>
    <m/>
    <m/>
    <m/>
    <m/>
    <m/>
    <m/>
    <m/>
    <m/>
    <m/>
    <m/>
    <m/>
    <m/>
    <m/>
    <m/>
    <m/>
    <m/>
    <m/>
    <m/>
    <m/>
    <m/>
    <m/>
    <m/>
    <m/>
    <m/>
    <m/>
    <m/>
    <m/>
    <m/>
    <m/>
    <m/>
    <m/>
    <m/>
    <m/>
    <m/>
    <m/>
    <m/>
    <m/>
    <m/>
    <m/>
    <m/>
    <m/>
    <m/>
    <m/>
    <x v="0"/>
    <x v="0"/>
    <s v="ZBHT0024"/>
    <s v="k2pMnnV_OMm"/>
    <s v="Allocated"/>
    <m/>
    <m/>
    <m/>
    <m/>
    <m/>
    <m/>
    <m/>
    <m/>
    <n v="3893.99"/>
    <n v="11159.99"/>
  </r>
  <r>
    <n v="462383949"/>
    <s v="RAVINDRA KHANDU JADHAV"/>
    <m/>
    <x v="0"/>
    <m/>
    <m/>
    <m/>
    <m/>
    <n v="3281"/>
    <n v="13049"/>
    <n v="4290"/>
    <n v="16330"/>
    <x v="3"/>
    <x v="0"/>
    <x v="0"/>
    <x v="7"/>
    <n v="37539"/>
    <n v="1084"/>
    <n v="0"/>
    <n v="0"/>
    <s v="-"/>
    <n v="0.10817998493624185"/>
    <n v="1.4379591198936328E-2"/>
    <s v="FLOW"/>
    <s v="-"/>
    <s v="-"/>
    <s v="-"/>
    <m/>
    <m/>
    <m/>
    <m/>
    <s v="-"/>
    <m/>
    <s v="BOPODI"/>
    <m/>
    <m/>
    <m/>
    <n v="14133"/>
    <n v="37539"/>
    <n v="118"/>
    <s v="-"/>
    <s v="FLOW"/>
    <m/>
    <m/>
    <m/>
    <m/>
    <s v="NPA"/>
    <s v="MH12WQ4856"/>
    <s v="HONDA ACTIVA 6G H SMART"/>
    <d v="2024-03-29T00:00:00"/>
    <n v="36"/>
    <x v="0"/>
    <x v="0"/>
    <m/>
    <m/>
    <m/>
    <m/>
    <m/>
    <m/>
    <m/>
    <n v="1"/>
    <m/>
    <m/>
    <m/>
    <m/>
    <m/>
    <m/>
    <m/>
    <m/>
    <m/>
    <m/>
    <m/>
    <m/>
    <m/>
    <m/>
    <m/>
    <m/>
    <m/>
    <m/>
    <m/>
    <m/>
    <m/>
    <m/>
    <m/>
    <m/>
    <m/>
    <m/>
    <m/>
    <m/>
    <m/>
    <m/>
    <m/>
    <m/>
    <m/>
    <m/>
    <m/>
    <m/>
    <m/>
    <m/>
    <m/>
    <m/>
    <m/>
    <m/>
    <m/>
    <m/>
    <m/>
    <m/>
    <m/>
    <m/>
    <m/>
    <m/>
    <m/>
    <m/>
    <m/>
    <m/>
    <m/>
    <m/>
    <m/>
    <m/>
    <m/>
    <m/>
    <m/>
    <m/>
    <m/>
    <m/>
    <m/>
    <m/>
    <m/>
    <m/>
    <m/>
    <m/>
    <m/>
    <m/>
    <m/>
    <m/>
    <m/>
    <m/>
    <m/>
    <m/>
    <m/>
    <m/>
    <m/>
    <m/>
    <m/>
    <m/>
    <m/>
    <m/>
    <x v="1"/>
    <x v="1"/>
    <s v="ZBHT0009"/>
    <s v="k6-taz-q_OI7"/>
    <s v="Allocated"/>
    <m/>
    <m/>
    <m/>
    <m/>
    <m/>
    <m/>
    <m/>
    <m/>
    <n v="4290"/>
    <n v="16330"/>
  </r>
  <r>
    <n v="464559429"/>
    <s v="MAYUR NABAJI BOTKAR"/>
    <m/>
    <x v="0"/>
    <m/>
    <m/>
    <m/>
    <m/>
    <n v="5629"/>
    <n v="16816"/>
    <n v="5954"/>
    <n v="22445"/>
    <x v="2"/>
    <x v="0"/>
    <x v="0"/>
    <x v="17"/>
    <n v="37199"/>
    <n v="396"/>
    <n v="0"/>
    <n v="2700"/>
    <s v="-"/>
    <n v="0.91082490634411495"/>
    <n v="1.0547904503907588E-2"/>
    <s v="FLOW"/>
    <s v="-"/>
    <s v="NC"/>
    <s v="-"/>
    <m/>
    <m/>
    <m/>
    <m/>
    <s v="-"/>
    <m/>
    <s v="NARAYAN GAON"/>
    <m/>
    <m/>
    <m/>
    <n v="19912"/>
    <n v="37199"/>
    <n v="88"/>
    <s v="-"/>
    <s v="FLOW"/>
    <m/>
    <m/>
    <m/>
    <m/>
    <s v="REGULAR"/>
    <s v="MH14LZ7244"/>
    <s v="ACCESS SPL ED DISC CBS BT BSVI"/>
    <d v="2024-11-04T00:00:00"/>
    <n v="24"/>
    <x v="0"/>
    <x v="0"/>
    <m/>
    <n v="1"/>
    <m/>
    <m/>
    <m/>
    <m/>
    <m/>
    <m/>
    <m/>
    <m/>
    <m/>
    <m/>
    <m/>
    <m/>
    <m/>
    <m/>
    <m/>
    <m/>
    <m/>
    <m/>
    <m/>
    <m/>
    <m/>
    <m/>
    <m/>
    <m/>
    <m/>
    <m/>
    <m/>
    <m/>
    <m/>
    <m/>
    <m/>
    <m/>
    <m/>
    <m/>
    <m/>
    <m/>
    <m/>
    <m/>
    <m/>
    <m/>
    <m/>
    <m/>
    <m/>
    <m/>
    <m/>
    <m/>
    <m/>
    <m/>
    <m/>
    <m/>
    <m/>
    <m/>
    <m/>
    <m/>
    <m/>
    <m/>
    <m/>
    <m/>
    <m/>
    <m/>
    <m/>
    <m/>
    <m/>
    <m/>
    <m/>
    <m/>
    <m/>
    <m/>
    <m/>
    <m/>
    <m/>
    <m/>
    <m/>
    <m/>
    <m/>
    <m/>
    <m/>
    <m/>
    <m/>
    <m/>
    <m/>
    <m/>
    <m/>
    <m/>
    <m/>
    <m/>
    <m/>
    <m/>
    <m/>
    <m/>
    <m/>
    <m/>
    <x v="1"/>
    <x v="1"/>
    <s v="DUWT0015"/>
    <s v="kP8Z7ChM0qz"/>
    <s v="Allocated"/>
    <m/>
    <m/>
    <m/>
    <m/>
    <m/>
    <m/>
    <m/>
    <m/>
    <n v="5954"/>
    <n v="22445"/>
  </r>
  <r>
    <n v="461328793"/>
    <s v="ASHWINI PRAKASH CHAVAN"/>
    <m/>
    <x v="0"/>
    <m/>
    <m/>
    <m/>
    <m/>
    <n v="3477"/>
    <n v="20862"/>
    <n v="4498"/>
    <n v="24339"/>
    <x v="5"/>
    <x v="0"/>
    <x v="0"/>
    <x v="10"/>
    <n v="37146"/>
    <n v="1021"/>
    <n v="0"/>
    <n v="3150"/>
    <s v="-"/>
    <n v="0.19121777813651775"/>
    <n v="1.7023012261201967E-2"/>
    <s v="FLOW"/>
    <s v="-"/>
    <s v="-"/>
    <s v="-"/>
    <m/>
    <m/>
    <m/>
    <m/>
    <s v="-"/>
    <m/>
    <s v="SHIKRAPUR"/>
    <m/>
    <m/>
    <m/>
    <n v="25033"/>
    <n v="37146"/>
    <n v="177"/>
    <s v="-"/>
    <s v="FLOW"/>
    <m/>
    <m/>
    <m/>
    <m/>
    <s v="NPA"/>
    <s v="MH12WH9851"/>
    <s v="HONDA SHINE DRUM BSVI"/>
    <d v="2024-01-01T00:00:00"/>
    <n v="36"/>
    <x v="0"/>
    <x v="0"/>
    <m/>
    <m/>
    <m/>
    <m/>
    <m/>
    <m/>
    <m/>
    <n v="1"/>
    <m/>
    <m/>
    <m/>
    <m/>
    <m/>
    <m/>
    <m/>
    <m/>
    <m/>
    <m/>
    <m/>
    <m/>
    <m/>
    <m/>
    <m/>
    <m/>
    <m/>
    <m/>
    <m/>
    <m/>
    <m/>
    <m/>
    <m/>
    <m/>
    <m/>
    <m/>
    <m/>
    <m/>
    <m/>
    <m/>
    <m/>
    <m/>
    <m/>
    <m/>
    <m/>
    <m/>
    <m/>
    <m/>
    <m/>
    <m/>
    <m/>
    <m/>
    <m/>
    <m/>
    <m/>
    <m/>
    <m/>
    <m/>
    <m/>
    <m/>
    <m/>
    <m/>
    <m/>
    <m/>
    <m/>
    <m/>
    <m/>
    <m/>
    <m/>
    <m/>
    <m/>
    <m/>
    <m/>
    <m/>
    <m/>
    <m/>
    <m/>
    <m/>
    <m/>
    <m/>
    <m/>
    <m/>
    <m/>
    <m/>
    <m/>
    <m/>
    <m/>
    <m/>
    <m/>
    <m/>
    <m/>
    <m/>
    <m/>
    <m/>
    <m/>
    <m/>
    <x v="1"/>
    <x v="1"/>
    <s v="ZBHT0024"/>
    <s v="koAxhVjSBqm"/>
    <s v="Allocated"/>
    <m/>
    <m/>
    <m/>
    <m/>
    <m/>
    <m/>
    <m/>
    <m/>
    <n v="4498"/>
    <n v="24339"/>
  </r>
  <r>
    <n v="462801904"/>
    <s v="BHARATIBAI LIMBRAJ BHONG"/>
    <m/>
    <x v="0"/>
    <m/>
    <m/>
    <m/>
    <m/>
    <n v="3303"/>
    <n v="8464"/>
    <n v="2231"/>
    <n v="11767"/>
    <x v="2"/>
    <x v="0"/>
    <x v="0"/>
    <x v="10"/>
    <n v="37143"/>
    <n v="373"/>
    <n v="0"/>
    <n v="7200"/>
    <s v="-"/>
    <n v="7.6316513798037194E-2"/>
    <n v="1.0532025511133082E-2"/>
    <s v="FLOW"/>
    <s v="-"/>
    <s v="PAID"/>
    <s v="-"/>
    <m/>
    <m/>
    <m/>
    <m/>
    <s v="-"/>
    <m/>
    <s v="ALEGAON PAGA"/>
    <m/>
    <m/>
    <m/>
    <n v="16037"/>
    <n v="37143"/>
    <n v="88"/>
    <s v="-"/>
    <s v="FLOW"/>
    <m/>
    <m/>
    <m/>
    <m/>
    <s v="NPA"/>
    <s v="MH12YE1688"/>
    <s v="SPLENDOR PLUS I3S XTEC"/>
    <d v="2024-05-04T00:00:00"/>
    <n v="36"/>
    <x v="0"/>
    <x v="0"/>
    <m/>
    <m/>
    <m/>
    <m/>
    <m/>
    <m/>
    <m/>
    <m/>
    <m/>
    <m/>
    <m/>
    <m/>
    <m/>
    <m/>
    <m/>
    <m/>
    <m/>
    <m/>
    <m/>
    <m/>
    <m/>
    <m/>
    <m/>
    <m/>
    <m/>
    <m/>
    <m/>
    <m/>
    <m/>
    <m/>
    <m/>
    <m/>
    <m/>
    <m/>
    <m/>
    <m/>
    <m/>
    <m/>
    <m/>
    <m/>
    <m/>
    <m/>
    <m/>
    <m/>
    <m/>
    <m/>
    <m/>
    <m/>
    <m/>
    <m/>
    <m/>
    <m/>
    <m/>
    <m/>
    <m/>
    <m/>
    <m/>
    <m/>
    <m/>
    <m/>
    <m/>
    <m/>
    <m/>
    <m/>
    <m/>
    <m/>
    <m/>
    <m/>
    <m/>
    <m/>
    <m/>
    <m/>
    <m/>
    <m/>
    <m/>
    <m/>
    <m/>
    <m/>
    <m/>
    <m/>
    <m/>
    <m/>
    <m/>
    <m/>
    <m/>
    <m/>
    <m/>
    <m/>
    <m/>
    <m/>
    <m/>
    <m/>
    <m/>
    <m/>
    <x v="0"/>
    <x v="0"/>
    <s v="ZBHT0024"/>
    <s v="B6fAgKv3sDM7"/>
    <s v="Allocated"/>
    <m/>
    <m/>
    <m/>
    <m/>
    <m/>
    <m/>
    <m/>
    <m/>
    <n v="2231"/>
    <n v="11767"/>
  </r>
  <r>
    <n v="462856016"/>
    <s v="SANTOSH BABU LABADE"/>
    <m/>
    <x v="0"/>
    <m/>
    <m/>
    <m/>
    <m/>
    <n v="3235"/>
    <n v="9174"/>
    <n v="3351"/>
    <n v="12409"/>
    <x v="2"/>
    <x v="0"/>
    <x v="0"/>
    <x v="0"/>
    <n v="36912"/>
    <n v="647"/>
    <n v="0"/>
    <n v="7200"/>
    <s v="-"/>
    <n v="0.41057584285285254"/>
    <n v="1.0466524665938249E-2"/>
    <s v="FLOW"/>
    <s v="-"/>
    <s v="PAID"/>
    <s v="-"/>
    <m/>
    <m/>
    <m/>
    <m/>
    <s v="-"/>
    <m/>
    <s v="AMBEGAON"/>
    <m/>
    <m/>
    <m/>
    <n v="17021"/>
    <n v="36912"/>
    <n v="88"/>
    <s v="-"/>
    <s v="FLOW"/>
    <m/>
    <m/>
    <m/>
    <m/>
    <s v="NPA"/>
    <s v="MH14LQ3190"/>
    <s v="SPLENDOR PLUS DRS CAST FI BLACK"/>
    <d v="2024-05-10T00:00:00"/>
    <n v="36"/>
    <x v="1"/>
    <x v="0"/>
    <m/>
    <m/>
    <m/>
    <m/>
    <m/>
    <m/>
    <m/>
    <m/>
    <m/>
    <m/>
    <n v="1"/>
    <m/>
    <m/>
    <m/>
    <m/>
    <m/>
    <m/>
    <m/>
    <m/>
    <m/>
    <m/>
    <m/>
    <m/>
    <m/>
    <m/>
    <m/>
    <m/>
    <m/>
    <m/>
    <m/>
    <m/>
    <m/>
    <m/>
    <m/>
    <m/>
    <m/>
    <m/>
    <m/>
    <m/>
    <m/>
    <m/>
    <m/>
    <m/>
    <m/>
    <m/>
    <m/>
    <m/>
    <m/>
    <m/>
    <m/>
    <m/>
    <m/>
    <m/>
    <m/>
    <m/>
    <m/>
    <m/>
    <m/>
    <m/>
    <m/>
    <m/>
    <m/>
    <m/>
    <m/>
    <m/>
    <m/>
    <m/>
    <m/>
    <m/>
    <m/>
    <m/>
    <m/>
    <m/>
    <m/>
    <m/>
    <m/>
    <m/>
    <m/>
    <m/>
    <m/>
    <m/>
    <m/>
    <m/>
    <m/>
    <m/>
    <m/>
    <m/>
    <m/>
    <m/>
    <m/>
    <m/>
    <m/>
    <m/>
    <m/>
    <x v="1"/>
    <x v="1"/>
    <s v="DUWT0029"/>
    <s v="A2Y1YA3pNIc"/>
    <s v="Allocated"/>
    <m/>
    <m/>
    <m/>
    <m/>
    <m/>
    <m/>
    <m/>
    <m/>
    <n v="3351"/>
    <n v="12409"/>
  </r>
  <r>
    <n v="465527769"/>
    <s v="SAHIL ARVIND KHANDARE"/>
    <m/>
    <x v="0"/>
    <m/>
    <m/>
    <m/>
    <m/>
    <n v="4912"/>
    <n v="4796"/>
    <n v="4907"/>
    <n v="9708"/>
    <x v="1"/>
    <x v="0"/>
    <x v="0"/>
    <x v="5"/>
    <n v="36355"/>
    <n v="111"/>
    <n v="0"/>
    <n v="4837"/>
    <s v="-"/>
    <n v="8.1307380634704357E-2"/>
    <n v="3.1847507570650999E-3"/>
    <s v="FLOW"/>
    <s v="-"/>
    <s v="MPTP"/>
    <s v="-"/>
    <m/>
    <m/>
    <m/>
    <m/>
    <s v="-"/>
    <m/>
    <s v="MEDANKAR WADI"/>
    <m/>
    <m/>
    <m/>
    <n v="9744"/>
    <n v="36355"/>
    <n v="27"/>
    <s v="-"/>
    <s v="FLOW"/>
    <m/>
    <m/>
    <m/>
    <m/>
    <s v="REGULAR"/>
    <s v="MH38AH9206"/>
    <s v="HONDA ACTIVA DLX 2B"/>
    <d v="2025-02-18T00:00:00"/>
    <n v="24"/>
    <x v="0"/>
    <x v="0"/>
    <m/>
    <m/>
    <m/>
    <m/>
    <m/>
    <m/>
    <m/>
    <n v="1"/>
    <m/>
    <m/>
    <m/>
    <m/>
    <m/>
    <m/>
    <m/>
    <m/>
    <m/>
    <m/>
    <m/>
    <m/>
    <m/>
    <m/>
    <m/>
    <m/>
    <m/>
    <m/>
    <m/>
    <m/>
    <m/>
    <m/>
    <m/>
    <m/>
    <m/>
    <m/>
    <m/>
    <m/>
    <m/>
    <m/>
    <m/>
    <m/>
    <m/>
    <m/>
    <m/>
    <m/>
    <m/>
    <m/>
    <m/>
    <m/>
    <m/>
    <m/>
    <m/>
    <m/>
    <m/>
    <m/>
    <m/>
    <m/>
    <m/>
    <m/>
    <m/>
    <m/>
    <m/>
    <m/>
    <m/>
    <m/>
    <m/>
    <m/>
    <m/>
    <m/>
    <m/>
    <m/>
    <m/>
    <m/>
    <m/>
    <m/>
    <m/>
    <m/>
    <m/>
    <m/>
    <m/>
    <m/>
    <m/>
    <m/>
    <m/>
    <m/>
    <m/>
    <m/>
    <m/>
    <m/>
    <m/>
    <m/>
    <m/>
    <m/>
    <m/>
    <m/>
    <x v="1"/>
    <x v="1"/>
    <s v="DUWT0017"/>
    <s v="ko8OlqNYkZc"/>
    <s v="Allocated"/>
    <m/>
    <m/>
    <m/>
    <m/>
    <m/>
    <m/>
    <m/>
    <m/>
    <n v="4907"/>
    <n v="9708"/>
  </r>
  <r>
    <n v="462231251"/>
    <s v="VIJAYKUMAR NIVRUTIRAO SARWADE"/>
    <m/>
    <x v="0"/>
    <m/>
    <m/>
    <m/>
    <m/>
    <n v="3118"/>
    <n v="15589"/>
    <n v="3642"/>
    <n v="18707"/>
    <x v="4"/>
    <x v="0"/>
    <x v="0"/>
    <x v="2"/>
    <n v="36173"/>
    <n v="525"/>
    <n v="0"/>
    <n v="4063"/>
    <s v="-"/>
    <n v="0.20942817591434129"/>
    <n v="1.9258946429627031E-2"/>
    <s v="FLOW"/>
    <s v="-"/>
    <s v="-"/>
    <s v="-"/>
    <m/>
    <m/>
    <m/>
    <m/>
    <s v="-"/>
    <m/>
    <s v="BANNER"/>
    <m/>
    <m/>
    <m/>
    <n v="20177"/>
    <n v="36173"/>
    <n v="149"/>
    <s v="-"/>
    <s v="FLOW"/>
    <m/>
    <m/>
    <m/>
    <m/>
    <s v="NPA"/>
    <s v="MH14LM0589"/>
    <s v="SPLENDOR PLUS BS6 I3S DRS CAST FI"/>
    <d v="2024-03-14T00:00:00"/>
    <n v="36"/>
    <x v="0"/>
    <x v="0"/>
    <m/>
    <m/>
    <m/>
    <m/>
    <m/>
    <m/>
    <m/>
    <m/>
    <m/>
    <m/>
    <m/>
    <m/>
    <m/>
    <m/>
    <m/>
    <m/>
    <m/>
    <m/>
    <m/>
    <m/>
    <m/>
    <m/>
    <m/>
    <m/>
    <m/>
    <m/>
    <m/>
    <m/>
    <m/>
    <m/>
    <m/>
    <m/>
    <m/>
    <m/>
    <m/>
    <m/>
    <m/>
    <m/>
    <m/>
    <m/>
    <m/>
    <m/>
    <m/>
    <m/>
    <m/>
    <m/>
    <m/>
    <m/>
    <m/>
    <m/>
    <m/>
    <m/>
    <m/>
    <m/>
    <m/>
    <m/>
    <m/>
    <m/>
    <m/>
    <m/>
    <m/>
    <m/>
    <m/>
    <m/>
    <m/>
    <m/>
    <m/>
    <m/>
    <m/>
    <m/>
    <m/>
    <m/>
    <m/>
    <m/>
    <m/>
    <m/>
    <m/>
    <m/>
    <m/>
    <m/>
    <m/>
    <m/>
    <m/>
    <m/>
    <m/>
    <m/>
    <m/>
    <m/>
    <m/>
    <m/>
    <m/>
    <m/>
    <m/>
    <m/>
    <x v="0"/>
    <x v="0"/>
    <s v="DUWT0023"/>
    <s v="A6HBa2BYbz"/>
    <s v="Allocated"/>
    <m/>
    <m/>
    <m/>
    <m/>
    <m/>
    <m/>
    <m/>
    <m/>
    <n v="3642"/>
    <n v="18707"/>
  </r>
  <r>
    <n v="462702660"/>
    <s v="SHAMRAO BHIKAJI ZENDE"/>
    <m/>
    <x v="0"/>
    <m/>
    <m/>
    <m/>
    <m/>
    <n v="3151"/>
    <n v="9385"/>
    <n v="3465"/>
    <n v="12536"/>
    <x v="2"/>
    <x v="0"/>
    <x v="0"/>
    <x v="10"/>
    <n v="36146"/>
    <n v="382"/>
    <n v="0"/>
    <n v="0"/>
    <s v="-"/>
    <n v="7.4268010331525525E-2"/>
    <n v="1.0249322729058407E-2"/>
    <s v="FLOW"/>
    <s v="-"/>
    <s v="PAID"/>
    <s v="-"/>
    <m/>
    <m/>
    <m/>
    <m/>
    <s v="-"/>
    <m/>
    <s v="AMBALE"/>
    <m/>
    <m/>
    <m/>
    <n v="9767"/>
    <n v="36146"/>
    <n v="88"/>
    <s v="-"/>
    <s v="FLOW"/>
    <m/>
    <m/>
    <m/>
    <m/>
    <s v="REGULAR"/>
    <s v="MH12XL2984"/>
    <s v="SPLENDOR PLUS I3S XTEC"/>
    <d v="2024-04-26T00:00:00"/>
    <n v="36"/>
    <x v="0"/>
    <x v="0"/>
    <m/>
    <m/>
    <m/>
    <m/>
    <m/>
    <m/>
    <m/>
    <m/>
    <m/>
    <m/>
    <m/>
    <m/>
    <m/>
    <m/>
    <m/>
    <m/>
    <m/>
    <m/>
    <m/>
    <m/>
    <m/>
    <m/>
    <m/>
    <m/>
    <m/>
    <m/>
    <m/>
    <m/>
    <m/>
    <m/>
    <m/>
    <m/>
    <m/>
    <m/>
    <m/>
    <m/>
    <m/>
    <m/>
    <m/>
    <m/>
    <m/>
    <m/>
    <m/>
    <m/>
    <m/>
    <m/>
    <m/>
    <m/>
    <m/>
    <m/>
    <m/>
    <m/>
    <m/>
    <m/>
    <m/>
    <m/>
    <m/>
    <m/>
    <m/>
    <m/>
    <m/>
    <m/>
    <m/>
    <m/>
    <m/>
    <m/>
    <m/>
    <m/>
    <m/>
    <m/>
    <m/>
    <m/>
    <m/>
    <m/>
    <m/>
    <m/>
    <m/>
    <m/>
    <m/>
    <m/>
    <m/>
    <m/>
    <m/>
    <m/>
    <m/>
    <m/>
    <m/>
    <m/>
    <m/>
    <m/>
    <m/>
    <m/>
    <m/>
    <m/>
    <x v="0"/>
    <x v="0"/>
    <s v="ZBHT0024"/>
    <s v="BPg7sTLkEc"/>
    <s v="Allocated"/>
    <m/>
    <m/>
    <m/>
    <m/>
    <m/>
    <m/>
    <m/>
    <m/>
    <n v="3465"/>
    <n v="12536"/>
  </r>
  <r>
    <n v="460723500"/>
    <s v="ARJUN ROHIDAS BHISE"/>
    <m/>
    <x v="0"/>
    <m/>
    <m/>
    <m/>
    <m/>
    <n v="2431"/>
    <n v="2243"/>
    <n v="2292"/>
    <n v="4674"/>
    <x v="1"/>
    <x v="0"/>
    <x v="0"/>
    <x v="16"/>
    <n v="36102.080000000002"/>
    <n v="49"/>
    <n v="0"/>
    <n v="6786"/>
    <s v="-"/>
    <n v="7.2130287045219774E-2"/>
    <n v="3.1625945980367155E-3"/>
    <s v="FLOW"/>
    <s v="-"/>
    <s v="PTP"/>
    <s v="-"/>
    <m/>
    <m/>
    <m/>
    <m/>
    <s v="-"/>
    <m/>
    <s v="HINJEWADI"/>
    <m/>
    <m/>
    <m/>
    <n v="9078"/>
    <n v="36102.080000000002"/>
    <n v="27"/>
    <s v="-"/>
    <s v="FLOW"/>
    <m/>
    <m/>
    <m/>
    <m/>
    <s v="REGULAR"/>
    <s v="MH14LF4565"/>
    <s v="SPLENDOR PLUS I3S BS6 FI DRUM SELF"/>
    <d v="2023-11-16T00:00:00"/>
    <n v="48"/>
    <x v="0"/>
    <x v="0"/>
    <m/>
    <m/>
    <m/>
    <m/>
    <m/>
    <m/>
    <m/>
    <m/>
    <m/>
    <m/>
    <n v="1"/>
    <m/>
    <m/>
    <m/>
    <m/>
    <m/>
    <m/>
    <m/>
    <m/>
    <m/>
    <m/>
    <m/>
    <m/>
    <m/>
    <m/>
    <m/>
    <m/>
    <m/>
    <m/>
    <m/>
    <m/>
    <m/>
    <m/>
    <m/>
    <m/>
    <m/>
    <m/>
    <m/>
    <m/>
    <m/>
    <m/>
    <m/>
    <m/>
    <m/>
    <m/>
    <m/>
    <m/>
    <m/>
    <m/>
    <m/>
    <m/>
    <m/>
    <m/>
    <m/>
    <m/>
    <m/>
    <m/>
    <m/>
    <m/>
    <m/>
    <m/>
    <m/>
    <m/>
    <m/>
    <m/>
    <m/>
    <m/>
    <m/>
    <m/>
    <m/>
    <m/>
    <m/>
    <m/>
    <m/>
    <m/>
    <m/>
    <m/>
    <m/>
    <m/>
    <m/>
    <m/>
    <m/>
    <m/>
    <m/>
    <m/>
    <m/>
    <m/>
    <m/>
    <m/>
    <m/>
    <m/>
    <m/>
    <m/>
    <m/>
    <x v="1"/>
    <x v="1"/>
    <s v="DUWT0030"/>
    <s v="G2hG_M-LpNMm"/>
    <s v="Allocated"/>
    <m/>
    <m/>
    <m/>
    <m/>
    <m/>
    <m/>
    <m/>
    <m/>
    <n v="2292"/>
    <n v="4674"/>
  </r>
  <r>
    <n v="458417053"/>
    <s v="PRASHANT GHONGANE"/>
    <m/>
    <x v="0"/>
    <m/>
    <m/>
    <m/>
    <m/>
    <n v="2686"/>
    <n v="10490.09"/>
    <n v="2990.09"/>
    <n v="13176.09"/>
    <x v="3"/>
    <x v="0"/>
    <x v="0"/>
    <x v="7"/>
    <n v="35448"/>
    <n v="558"/>
    <n v="0"/>
    <n v="7200"/>
    <s v="-"/>
    <n v="0.10215413585923709"/>
    <n v="1.3578618205596712E-2"/>
    <s v="FLOW"/>
    <s v="-"/>
    <s v="PAID"/>
    <s v="-"/>
    <m/>
    <m/>
    <m/>
    <m/>
    <s v="-"/>
    <m/>
    <s v="ALANDI DEVACHI "/>
    <m/>
    <m/>
    <m/>
    <n v="18248.09"/>
    <n v="35448"/>
    <n v="118"/>
    <s v="-"/>
    <s v="FLOW"/>
    <m/>
    <m/>
    <m/>
    <m/>
    <s v="NPA"/>
    <s v="MH14KX3901"/>
    <s v="SPLENDOR PLUS BS6 I3S DRS CAST FI"/>
    <d v="2023-06-05T00:00:00"/>
    <n v="48"/>
    <x v="0"/>
    <x v="0"/>
    <m/>
    <m/>
    <m/>
    <m/>
    <m/>
    <m/>
    <m/>
    <m/>
    <m/>
    <m/>
    <n v="1"/>
    <m/>
    <m/>
    <m/>
    <m/>
    <m/>
    <m/>
    <m/>
    <m/>
    <m/>
    <m/>
    <m/>
    <m/>
    <m/>
    <m/>
    <m/>
    <m/>
    <m/>
    <m/>
    <m/>
    <m/>
    <m/>
    <m/>
    <m/>
    <m/>
    <m/>
    <m/>
    <m/>
    <m/>
    <m/>
    <m/>
    <m/>
    <m/>
    <m/>
    <m/>
    <m/>
    <m/>
    <m/>
    <m/>
    <m/>
    <m/>
    <m/>
    <m/>
    <m/>
    <m/>
    <m/>
    <m/>
    <m/>
    <m/>
    <m/>
    <m/>
    <m/>
    <m/>
    <m/>
    <m/>
    <m/>
    <m/>
    <m/>
    <m/>
    <m/>
    <m/>
    <m/>
    <m/>
    <m/>
    <m/>
    <m/>
    <m/>
    <m/>
    <m/>
    <m/>
    <m/>
    <m/>
    <m/>
    <m/>
    <m/>
    <m/>
    <m/>
    <m/>
    <m/>
    <m/>
    <m/>
    <m/>
    <m/>
    <m/>
    <x v="1"/>
    <x v="1"/>
    <s v="ZBHT0009"/>
    <s v="A6tvfGz7sNJm"/>
    <s v="Allocated"/>
    <m/>
    <m/>
    <m/>
    <m/>
    <m/>
    <m/>
    <m/>
    <m/>
    <n v="2990.09"/>
    <n v="13176.09"/>
  </r>
  <r>
    <n v="461265756"/>
    <s v="RAHILA RAFIK SHAIKH"/>
    <m/>
    <x v="0"/>
    <m/>
    <m/>
    <m/>
    <m/>
    <n v="3909"/>
    <n v="15636"/>
    <n v="4339"/>
    <n v="19545"/>
    <x v="3"/>
    <x v="0"/>
    <x v="0"/>
    <x v="15"/>
    <n v="35419"/>
    <n v="430"/>
    <n v="0"/>
    <n v="1800"/>
    <s v="-"/>
    <n v="0.14442292401476076"/>
    <n v="1.3567509541413619E-2"/>
    <s v="FLOW"/>
    <s v="-"/>
    <s v="-"/>
    <s v="-"/>
    <m/>
    <m/>
    <m/>
    <m/>
    <s v="-"/>
    <m/>
    <s v="NAHRE"/>
    <m/>
    <m/>
    <m/>
    <n v="17866"/>
    <n v="35419"/>
    <n v="118"/>
    <s v="-"/>
    <s v="FLOW"/>
    <m/>
    <m/>
    <m/>
    <m/>
    <s v="NPA"/>
    <s v="MH12WG5912"/>
    <s v="ACCESS SPL ED DISC CBS BT BSVI"/>
    <d v="2023-12-27T00:00:00"/>
    <n v="36"/>
    <x v="0"/>
    <x v="0"/>
    <m/>
    <m/>
    <m/>
    <m/>
    <m/>
    <m/>
    <m/>
    <m/>
    <m/>
    <m/>
    <m/>
    <m/>
    <m/>
    <n v="1"/>
    <m/>
    <m/>
    <m/>
    <m/>
    <m/>
    <m/>
    <m/>
    <m/>
    <m/>
    <m/>
    <m/>
    <m/>
    <m/>
    <m/>
    <m/>
    <m/>
    <m/>
    <m/>
    <m/>
    <m/>
    <m/>
    <m/>
    <m/>
    <m/>
    <m/>
    <m/>
    <m/>
    <m/>
    <m/>
    <m/>
    <m/>
    <m/>
    <m/>
    <m/>
    <m/>
    <m/>
    <m/>
    <m/>
    <m/>
    <m/>
    <m/>
    <m/>
    <m/>
    <m/>
    <m/>
    <m/>
    <m/>
    <m/>
    <m/>
    <m/>
    <m/>
    <m/>
    <m/>
    <m/>
    <m/>
    <m/>
    <m/>
    <m/>
    <m/>
    <m/>
    <m/>
    <m/>
    <m/>
    <m/>
    <m/>
    <m/>
    <m/>
    <m/>
    <m/>
    <m/>
    <m/>
    <m/>
    <m/>
    <m/>
    <m/>
    <m/>
    <m/>
    <m/>
    <m/>
    <m/>
    <x v="1"/>
    <x v="1"/>
    <s v="DUWT0031"/>
    <s v="APEWF1ga57"/>
    <s v="Allocated"/>
    <m/>
    <m/>
    <m/>
    <m/>
    <m/>
    <m/>
    <m/>
    <m/>
    <n v="4339"/>
    <n v="19545"/>
  </r>
  <r>
    <n v="460545508"/>
    <s v="JYOTSNA RAJENDRA AMALE"/>
    <m/>
    <x v="0"/>
    <m/>
    <m/>
    <m/>
    <m/>
    <n v="2380"/>
    <n v="2441"/>
    <n v="199"/>
    <n v="4821"/>
    <x v="0"/>
    <x v="0"/>
    <x v="0"/>
    <x v="14"/>
    <n v="35412.9"/>
    <n v="138"/>
    <n v="0"/>
    <n v="6846"/>
    <s v="-"/>
    <n v="7.1673621535250753E-2"/>
    <n v="9.4952998843395031E-3"/>
    <s v="FLOW"/>
    <s v="-"/>
    <s v="BPTP"/>
    <s v="-"/>
    <m/>
    <m/>
    <m/>
    <m/>
    <s v="-"/>
    <m/>
    <s v="JUNNAR"/>
    <m/>
    <m/>
    <m/>
    <n v="9425"/>
    <n v="35412.9"/>
    <n v="57"/>
    <s v="-"/>
    <s v="FLOW"/>
    <m/>
    <m/>
    <m/>
    <m/>
    <s v="NPA"/>
    <s v="MH14LG1669"/>
    <s v="HONDA SHINE 100 OBD2"/>
    <d v="2023-11-08T00:00:00"/>
    <n v="48"/>
    <x v="0"/>
    <x v="0"/>
    <m/>
    <m/>
    <m/>
    <m/>
    <m/>
    <m/>
    <m/>
    <m/>
    <m/>
    <m/>
    <n v="1"/>
    <m/>
    <m/>
    <m/>
    <m/>
    <m/>
    <m/>
    <m/>
    <m/>
    <m/>
    <m/>
    <m/>
    <m/>
    <m/>
    <m/>
    <m/>
    <m/>
    <m/>
    <m/>
    <m/>
    <m/>
    <m/>
    <m/>
    <m/>
    <m/>
    <m/>
    <m/>
    <m/>
    <m/>
    <m/>
    <m/>
    <m/>
    <m/>
    <m/>
    <m/>
    <m/>
    <m/>
    <m/>
    <m/>
    <m/>
    <m/>
    <m/>
    <m/>
    <m/>
    <m/>
    <m/>
    <m/>
    <m/>
    <m/>
    <m/>
    <m/>
    <m/>
    <m/>
    <m/>
    <m/>
    <m/>
    <m/>
    <m/>
    <m/>
    <m/>
    <m/>
    <m/>
    <m/>
    <m/>
    <m/>
    <m/>
    <m/>
    <m/>
    <m/>
    <m/>
    <m/>
    <m/>
    <m/>
    <m/>
    <m/>
    <m/>
    <m/>
    <m/>
    <m/>
    <m/>
    <m/>
    <m/>
    <m/>
    <m/>
    <x v="1"/>
    <x v="1"/>
    <s v="ZBHT0021"/>
    <s v="B6-8azk7sDgc"/>
    <s v="Allocated"/>
    <m/>
    <m/>
    <m/>
    <m/>
    <m/>
    <m/>
    <m/>
    <m/>
    <n v="199"/>
    <n v="4821"/>
  </r>
  <r>
    <n v="462194461"/>
    <s v="MAHMEDRAFEEK HAJINMLANG MOMIN"/>
    <m/>
    <x v="0"/>
    <m/>
    <m/>
    <m/>
    <m/>
    <n v="3869"/>
    <n v="7693"/>
    <n v="4067"/>
    <n v="11562"/>
    <x v="0"/>
    <x v="0"/>
    <x v="0"/>
    <x v="1"/>
    <n v="35366"/>
    <n v="243"/>
    <n v="0"/>
    <n v="7200"/>
    <s v="-"/>
    <n v="1"/>
    <n v="9.4827245356791136E-3"/>
    <s v="FLOW"/>
    <s v="-"/>
    <s v="PTP"/>
    <s v="-"/>
    <m/>
    <m/>
    <m/>
    <m/>
    <s v="-"/>
    <m/>
    <s v="LOHEGAON"/>
    <m/>
    <m/>
    <m/>
    <n v="15136"/>
    <n v="35366"/>
    <n v="57"/>
    <s v="-"/>
    <s v="FLOW"/>
    <m/>
    <m/>
    <m/>
    <m/>
    <s v="NPA"/>
    <s v="MH12WN9421"/>
    <s v="HONDA SHINE DISC BSVI"/>
    <d v="2024-03-11T00:00:00"/>
    <n v="36"/>
    <x v="0"/>
    <x v="0"/>
    <m/>
    <m/>
    <m/>
    <m/>
    <m/>
    <m/>
    <m/>
    <m/>
    <m/>
    <m/>
    <n v="1"/>
    <m/>
    <m/>
    <m/>
    <m/>
    <m/>
    <m/>
    <m/>
    <m/>
    <m/>
    <m/>
    <m/>
    <m/>
    <m/>
    <m/>
    <m/>
    <m/>
    <m/>
    <m/>
    <m/>
    <m/>
    <m/>
    <m/>
    <m/>
    <m/>
    <m/>
    <m/>
    <m/>
    <m/>
    <m/>
    <m/>
    <m/>
    <m/>
    <m/>
    <m/>
    <m/>
    <m/>
    <m/>
    <m/>
    <m/>
    <m/>
    <m/>
    <m/>
    <m/>
    <m/>
    <m/>
    <m/>
    <m/>
    <m/>
    <m/>
    <m/>
    <m/>
    <m/>
    <m/>
    <m/>
    <m/>
    <m/>
    <m/>
    <m/>
    <m/>
    <m/>
    <m/>
    <m/>
    <m/>
    <m/>
    <m/>
    <m/>
    <m/>
    <m/>
    <m/>
    <m/>
    <m/>
    <m/>
    <m/>
    <m/>
    <m/>
    <m/>
    <m/>
    <m/>
    <m/>
    <m/>
    <m/>
    <m/>
    <m/>
    <x v="1"/>
    <x v="1"/>
    <s v="DUWT0021"/>
    <s v="k6Uvrqow_EIz"/>
    <s v="Allocated"/>
    <m/>
    <m/>
    <m/>
    <m/>
    <m/>
    <m/>
    <m/>
    <m/>
    <n v="4067"/>
    <n v="11562"/>
  </r>
  <r>
    <n v="462516053"/>
    <s v="SACHIN ARJUN LONDHE"/>
    <s v="ONLINE"/>
    <x v="1"/>
    <n v="3365"/>
    <m/>
    <m/>
    <m/>
    <n v="3305"/>
    <n v="9899"/>
    <n v="3848"/>
    <n v="9839"/>
    <x v="2"/>
    <x v="1"/>
    <x v="1"/>
    <x v="16"/>
    <n v="35083"/>
    <n v="559"/>
    <n v="0"/>
    <n v="4950"/>
    <s v="-"/>
    <n v="0.15840242867770701"/>
    <n v="9.9479054197852065E-3"/>
    <s v="STABLE"/>
    <s v="PAID"/>
    <s v="PAID"/>
    <s v="-"/>
    <m/>
    <m/>
    <m/>
    <m/>
    <s v="-"/>
    <m/>
    <s v="WAKAD"/>
    <m/>
    <m/>
    <m/>
    <n v="15408"/>
    <n v="35083"/>
    <n v="88"/>
    <s v="-"/>
    <s v="FLOW"/>
    <m/>
    <m/>
    <m/>
    <m/>
    <s v="REGULAR"/>
    <s v="MH14LM6573"/>
    <s v="SPLENDOR PLUS I3S BS6 FI DRUM SELF"/>
    <d v="2024-04-10T00:00:00"/>
    <n v="36"/>
    <x v="0"/>
    <x v="0"/>
    <m/>
    <n v="1"/>
    <m/>
    <m/>
    <m/>
    <m/>
    <m/>
    <m/>
    <m/>
    <m/>
    <m/>
    <m/>
    <m/>
    <m/>
    <m/>
    <m/>
    <m/>
    <m/>
    <m/>
    <m/>
    <m/>
    <m/>
    <m/>
    <m/>
    <m/>
    <m/>
    <m/>
    <m/>
    <m/>
    <m/>
    <m/>
    <m/>
    <m/>
    <m/>
    <m/>
    <m/>
    <m/>
    <m/>
    <m/>
    <m/>
    <m/>
    <m/>
    <m/>
    <m/>
    <m/>
    <m/>
    <m/>
    <m/>
    <m/>
    <m/>
    <m/>
    <m/>
    <m/>
    <m/>
    <m/>
    <m/>
    <m/>
    <m/>
    <m/>
    <m/>
    <m/>
    <m/>
    <m/>
    <m/>
    <m/>
    <m/>
    <m/>
    <m/>
    <m/>
    <m/>
    <m/>
    <m/>
    <m/>
    <m/>
    <m/>
    <m/>
    <m/>
    <m/>
    <m/>
    <m/>
    <m/>
    <m/>
    <m/>
    <m/>
    <m/>
    <m/>
    <m/>
    <m/>
    <m/>
    <m/>
    <m/>
    <m/>
    <m/>
    <m/>
    <x v="1"/>
    <x v="1"/>
    <s v="DUWT0030"/>
    <s v="A67XMq0GZ7"/>
    <s v="Allocated"/>
    <m/>
    <m/>
    <m/>
    <m/>
    <m/>
    <m/>
    <m/>
    <m/>
    <n v="3848"/>
    <n v="13204"/>
  </r>
  <r>
    <n v="468204752"/>
    <s v="SIRAJ AHMAD"/>
    <m/>
    <x v="0"/>
    <m/>
    <m/>
    <m/>
    <m/>
    <n v="3500"/>
    <n v="3500"/>
    <n v="3500"/>
    <n v="7000"/>
    <x v="1"/>
    <x v="0"/>
    <x v="0"/>
    <x v="6"/>
    <n v="34789"/>
    <n v="0"/>
    <n v="0"/>
    <n v="450"/>
    <s v="-"/>
    <n v="3.2796170541557451E-2"/>
    <n v="3.0475668845423671E-3"/>
    <s v="FLOW"/>
    <s v="-"/>
    <s v="-"/>
    <s v="-"/>
    <m/>
    <m/>
    <m/>
    <m/>
    <s v="-"/>
    <m/>
    <s v="CHANDAN NAGAR"/>
    <m/>
    <m/>
    <m/>
    <n v="3950"/>
    <n v="34789"/>
    <n v="22"/>
    <s v="-"/>
    <s v="FLOW"/>
    <m/>
    <m/>
    <m/>
    <m/>
    <s v="REGULAR"/>
    <s v="MH12XL5489"/>
    <s v="HONDA ACTIVA 125 DISC BSVI"/>
    <d v="2026-05-12T00:00:00"/>
    <n v="12"/>
    <x v="0"/>
    <x v="0"/>
    <m/>
    <m/>
    <m/>
    <m/>
    <m/>
    <m/>
    <m/>
    <m/>
    <m/>
    <m/>
    <m/>
    <m/>
    <m/>
    <m/>
    <m/>
    <m/>
    <m/>
    <m/>
    <m/>
    <m/>
    <m/>
    <m/>
    <m/>
    <m/>
    <m/>
    <m/>
    <m/>
    <m/>
    <m/>
    <m/>
    <m/>
    <m/>
    <m/>
    <m/>
    <m/>
    <m/>
    <m/>
    <m/>
    <m/>
    <m/>
    <m/>
    <m/>
    <m/>
    <m/>
    <m/>
    <m/>
    <m/>
    <m/>
    <m/>
    <m/>
    <m/>
    <m/>
    <m/>
    <m/>
    <m/>
    <m/>
    <m/>
    <m/>
    <m/>
    <m/>
    <m/>
    <m/>
    <m/>
    <m/>
    <m/>
    <m/>
    <m/>
    <m/>
    <m/>
    <m/>
    <m/>
    <m/>
    <m/>
    <m/>
    <m/>
    <m/>
    <m/>
    <m/>
    <m/>
    <m/>
    <m/>
    <m/>
    <m/>
    <m/>
    <m/>
    <m/>
    <m/>
    <m/>
    <m/>
    <m/>
    <m/>
    <m/>
    <m/>
    <m/>
    <x v="0"/>
    <x v="0"/>
    <s v="ZBHT0012"/>
    <s v="k6am-XP7JS"/>
    <s v="Allocated"/>
    <m/>
    <m/>
    <m/>
    <m/>
    <m/>
    <m/>
    <m/>
    <m/>
    <n v="3500"/>
    <n v="7000"/>
  </r>
  <r>
    <n v="462027650"/>
    <s v="NEELAM YOGESH KUMBHAKARNA"/>
    <m/>
    <x v="0"/>
    <m/>
    <m/>
    <m/>
    <m/>
    <n v="3798"/>
    <n v="7446"/>
    <n v="3834"/>
    <n v="11244"/>
    <x v="0"/>
    <x v="0"/>
    <x v="0"/>
    <x v="10"/>
    <n v="34755"/>
    <n v="186"/>
    <n v="0"/>
    <n v="6282"/>
    <s v="-"/>
    <n v="9.8642757399271142E-2"/>
    <n v="9.3188964326620938E-3"/>
    <s v="FLOW"/>
    <s v="-"/>
    <s v="PTP"/>
    <s v="-"/>
    <m/>
    <m/>
    <m/>
    <m/>
    <s v="-"/>
    <m/>
    <s v="ALEGAON PAGA"/>
    <m/>
    <m/>
    <m/>
    <n v="13914"/>
    <n v="34755"/>
    <n v="57"/>
    <s v="-"/>
    <s v="FLOW"/>
    <m/>
    <m/>
    <m/>
    <m/>
    <s v="NPA"/>
    <s v="MH12WN2154"/>
    <s v="BAJAJ PULSAR 125 NEON DISC CBS"/>
    <d v="2024-02-26T00:00:00"/>
    <n v="36"/>
    <x v="0"/>
    <x v="0"/>
    <m/>
    <m/>
    <m/>
    <m/>
    <m/>
    <m/>
    <m/>
    <m/>
    <m/>
    <m/>
    <m/>
    <m/>
    <m/>
    <m/>
    <m/>
    <m/>
    <m/>
    <m/>
    <m/>
    <m/>
    <m/>
    <m/>
    <m/>
    <m/>
    <m/>
    <m/>
    <m/>
    <m/>
    <m/>
    <m/>
    <m/>
    <m/>
    <m/>
    <m/>
    <m/>
    <m/>
    <m/>
    <m/>
    <m/>
    <m/>
    <m/>
    <m/>
    <m/>
    <m/>
    <m/>
    <m/>
    <m/>
    <m/>
    <m/>
    <m/>
    <m/>
    <m/>
    <m/>
    <m/>
    <m/>
    <m/>
    <m/>
    <m/>
    <m/>
    <m/>
    <m/>
    <m/>
    <m/>
    <m/>
    <m/>
    <m/>
    <m/>
    <m/>
    <m/>
    <m/>
    <m/>
    <m/>
    <m/>
    <m/>
    <m/>
    <m/>
    <m/>
    <m/>
    <m/>
    <m/>
    <m/>
    <m/>
    <m/>
    <m/>
    <m/>
    <m/>
    <m/>
    <m/>
    <m/>
    <m/>
    <m/>
    <m/>
    <m/>
    <m/>
    <x v="0"/>
    <x v="0"/>
    <s v="ZBHT0024"/>
    <s v="APKFGMt_i7"/>
    <s v="Allocated"/>
    <m/>
    <m/>
    <m/>
    <m/>
    <m/>
    <m/>
    <m/>
    <m/>
    <n v="3834"/>
    <n v="11244"/>
  </r>
  <r>
    <n v="462852715"/>
    <s v="AJINKYA GOVIND HANGE"/>
    <m/>
    <x v="0"/>
    <m/>
    <m/>
    <m/>
    <m/>
    <n v="3392"/>
    <n v="3687"/>
    <n v="479"/>
    <n v="7079"/>
    <x v="0"/>
    <x v="0"/>
    <x v="0"/>
    <x v="18"/>
    <n v="34134"/>
    <n v="184"/>
    <n v="0"/>
    <n v="7187"/>
    <s v="-"/>
    <n v="8.6979849846492069E-2"/>
    <n v="9.1523870186300642E-3"/>
    <s v="FLOW"/>
    <s v="-"/>
    <s v="-"/>
    <s v="-"/>
    <m/>
    <m/>
    <m/>
    <m/>
    <s v="-"/>
    <m/>
    <s v="DEHU"/>
    <m/>
    <m/>
    <m/>
    <n v="11058"/>
    <n v="34134"/>
    <n v="57"/>
    <s v="-"/>
    <s v="FLOW"/>
    <m/>
    <m/>
    <m/>
    <m/>
    <s v="REGULAR"/>
    <s v="MH14KQ1055"/>
    <s v="SPLENDOR PLUS DRS CAST FI BLACK"/>
    <d v="2024-05-10T00:00:00"/>
    <n v="36"/>
    <x v="0"/>
    <x v="0"/>
    <m/>
    <m/>
    <m/>
    <m/>
    <m/>
    <m/>
    <m/>
    <m/>
    <m/>
    <m/>
    <m/>
    <m/>
    <m/>
    <m/>
    <m/>
    <m/>
    <m/>
    <m/>
    <m/>
    <m/>
    <m/>
    <m/>
    <m/>
    <m/>
    <m/>
    <m/>
    <m/>
    <m/>
    <m/>
    <m/>
    <m/>
    <m/>
    <m/>
    <m/>
    <m/>
    <m/>
    <m/>
    <m/>
    <m/>
    <m/>
    <m/>
    <m/>
    <m/>
    <m/>
    <m/>
    <m/>
    <m/>
    <m/>
    <m/>
    <m/>
    <m/>
    <m/>
    <m/>
    <m/>
    <m/>
    <m/>
    <m/>
    <m/>
    <m/>
    <m/>
    <m/>
    <m/>
    <m/>
    <m/>
    <m/>
    <m/>
    <m/>
    <m/>
    <m/>
    <m/>
    <m/>
    <m/>
    <m/>
    <m/>
    <m/>
    <m/>
    <m/>
    <m/>
    <m/>
    <m/>
    <m/>
    <m/>
    <m/>
    <m/>
    <m/>
    <m/>
    <m/>
    <m/>
    <m/>
    <m/>
    <m/>
    <m/>
    <m/>
    <m/>
    <x v="0"/>
    <x v="0"/>
    <s v="DUWT0027"/>
    <s v="koWkv_wGEz"/>
    <s v="Allocated"/>
    <m/>
    <m/>
    <m/>
    <m/>
    <m/>
    <m/>
    <m/>
    <m/>
    <n v="479"/>
    <n v="7079"/>
  </r>
  <r>
    <n v="463491160"/>
    <s v="BHAUSAHEB LAXMAN KHARADE"/>
    <m/>
    <x v="0"/>
    <m/>
    <m/>
    <m/>
    <m/>
    <n v="2617"/>
    <n v="7039"/>
    <n v="2199"/>
    <n v="9656"/>
    <x v="2"/>
    <x v="0"/>
    <x v="0"/>
    <x v="10"/>
    <n v="33293"/>
    <n v="394"/>
    <n v="0"/>
    <n v="6634"/>
    <s v="-"/>
    <n v="6.8406044042701245E-2"/>
    <n v="9.440344757885839E-3"/>
    <s v="FLOW"/>
    <s v="-"/>
    <s v="PAID"/>
    <s v="-"/>
    <m/>
    <m/>
    <m/>
    <m/>
    <s v="-"/>
    <m/>
    <s v="CHINCHANI"/>
    <m/>
    <m/>
    <m/>
    <n v="14067"/>
    <n v="33293"/>
    <n v="88"/>
    <s v="-"/>
    <s v="FLOW"/>
    <m/>
    <m/>
    <m/>
    <m/>
    <s v="NPA"/>
    <s v="MH12XC8849"/>
    <s v="HF DELUXE DRUM SELF CAST ALL BLACK"/>
    <d v="2024-07-16T00:00:00"/>
    <n v="36"/>
    <x v="0"/>
    <x v="0"/>
    <m/>
    <m/>
    <m/>
    <m/>
    <m/>
    <m/>
    <m/>
    <m/>
    <m/>
    <m/>
    <m/>
    <m/>
    <m/>
    <m/>
    <m/>
    <m/>
    <m/>
    <m/>
    <m/>
    <m/>
    <m/>
    <m/>
    <m/>
    <m/>
    <m/>
    <m/>
    <m/>
    <m/>
    <m/>
    <m/>
    <m/>
    <m/>
    <m/>
    <m/>
    <m/>
    <m/>
    <m/>
    <m/>
    <m/>
    <m/>
    <m/>
    <m/>
    <m/>
    <m/>
    <m/>
    <m/>
    <m/>
    <m/>
    <m/>
    <m/>
    <m/>
    <m/>
    <m/>
    <m/>
    <m/>
    <m/>
    <m/>
    <m/>
    <m/>
    <m/>
    <m/>
    <m/>
    <m/>
    <m/>
    <m/>
    <m/>
    <m/>
    <m/>
    <m/>
    <m/>
    <m/>
    <m/>
    <m/>
    <m/>
    <m/>
    <m/>
    <m/>
    <m/>
    <m/>
    <m/>
    <m/>
    <m/>
    <m/>
    <m/>
    <m/>
    <m/>
    <m/>
    <m/>
    <m/>
    <m/>
    <m/>
    <m/>
    <m/>
    <m/>
    <x v="0"/>
    <x v="0"/>
    <s v="ZBHT0024"/>
    <s v="k2h089bKhEz"/>
    <s v="Allocated"/>
    <m/>
    <m/>
    <m/>
    <m/>
    <m/>
    <m/>
    <m/>
    <m/>
    <n v="2199"/>
    <n v="9656"/>
  </r>
  <r>
    <n v="467688957"/>
    <s v="MANISH MANGALSING PAWAR"/>
    <m/>
    <x v="0"/>
    <m/>
    <m/>
    <m/>
    <m/>
    <n v="2327"/>
    <n v="9308"/>
    <n v="2613"/>
    <n v="11635"/>
    <x v="3"/>
    <x v="0"/>
    <x v="0"/>
    <x v="10"/>
    <n v="33143"/>
    <n v="286"/>
    <n v="0"/>
    <n v="1800"/>
    <s v="-"/>
    <n v="7.5786798242957296E-2"/>
    <n v="1.2695670931733577E-2"/>
    <s v="FLOW"/>
    <s v="-"/>
    <s v="OS"/>
    <s v="-"/>
    <m/>
    <m/>
    <m/>
    <m/>
    <s v="-"/>
    <m/>
    <s v="SHIRUR"/>
    <m/>
    <m/>
    <m/>
    <n v="11394"/>
    <n v="33143"/>
    <n v="118"/>
    <s v="-"/>
    <s v="FLOW"/>
    <m/>
    <m/>
    <m/>
    <m/>
    <s v="NPA"/>
    <s v="MH37AK8354"/>
    <s v="SPLENDOR PLUS XTEC 2"/>
    <d v="2026-01-31T00:00:00"/>
    <n v="18"/>
    <x v="0"/>
    <x v="0"/>
    <m/>
    <m/>
    <m/>
    <m/>
    <m/>
    <m/>
    <m/>
    <m/>
    <m/>
    <m/>
    <n v="1"/>
    <m/>
    <m/>
    <m/>
    <m/>
    <m/>
    <m/>
    <m/>
    <m/>
    <m/>
    <m/>
    <m/>
    <m/>
    <m/>
    <m/>
    <m/>
    <m/>
    <m/>
    <m/>
    <m/>
    <m/>
    <m/>
    <m/>
    <m/>
    <m/>
    <m/>
    <m/>
    <m/>
    <m/>
    <m/>
    <m/>
    <m/>
    <m/>
    <m/>
    <m/>
    <m/>
    <m/>
    <m/>
    <m/>
    <m/>
    <m/>
    <m/>
    <m/>
    <m/>
    <m/>
    <m/>
    <m/>
    <m/>
    <m/>
    <m/>
    <m/>
    <m/>
    <m/>
    <m/>
    <m/>
    <m/>
    <m/>
    <m/>
    <m/>
    <m/>
    <m/>
    <m/>
    <m/>
    <m/>
    <m/>
    <m/>
    <m/>
    <m/>
    <m/>
    <m/>
    <m/>
    <m/>
    <m/>
    <m/>
    <m/>
    <m/>
    <m/>
    <m/>
    <m/>
    <m/>
    <m/>
    <m/>
    <m/>
    <m/>
    <x v="1"/>
    <x v="1"/>
    <s v="ZBHT0024"/>
    <s v="GPtYeuVhg9z"/>
    <s v="Allocated"/>
    <m/>
    <m/>
    <m/>
    <m/>
    <m/>
    <m/>
    <m/>
    <m/>
    <n v="2613"/>
    <n v="11635"/>
  </r>
  <r>
    <n v="462410198"/>
    <s v="GAJANAN SADASHIV TALOKAR"/>
    <m/>
    <x v="0"/>
    <m/>
    <m/>
    <m/>
    <m/>
    <n v="3656"/>
    <n v="3674"/>
    <n v="71"/>
    <n v="7330"/>
    <x v="0"/>
    <x v="0"/>
    <x v="0"/>
    <x v="11"/>
    <n v="33072"/>
    <n v="53"/>
    <n v="0"/>
    <n v="5417"/>
    <s v="-"/>
    <n v="7.9209647137212652E-2"/>
    <n v="8.8676317888361604E-3"/>
    <s v="FLOW"/>
    <s v="-"/>
    <s v="-"/>
    <s v="-"/>
    <m/>
    <m/>
    <m/>
    <m/>
    <s v="-"/>
    <m/>
    <s v="CHIKHALI"/>
    <m/>
    <m/>
    <m/>
    <n v="9144"/>
    <n v="33072"/>
    <n v="57"/>
    <s v="-"/>
    <s v="FLOW"/>
    <m/>
    <m/>
    <m/>
    <m/>
    <s v="NPA"/>
    <s v="MH14LM3627"/>
    <s v="ACCESS SPL ED DISC CBS BT BSVI"/>
    <d v="2024-03-31T00:00:00"/>
    <n v="36"/>
    <x v="0"/>
    <x v="0"/>
    <m/>
    <m/>
    <m/>
    <m/>
    <m/>
    <m/>
    <m/>
    <n v="1"/>
    <m/>
    <m/>
    <m/>
    <m/>
    <m/>
    <m/>
    <m/>
    <m/>
    <m/>
    <m/>
    <m/>
    <m/>
    <m/>
    <m/>
    <m/>
    <m/>
    <m/>
    <m/>
    <m/>
    <m/>
    <m/>
    <m/>
    <m/>
    <m/>
    <m/>
    <m/>
    <m/>
    <m/>
    <m/>
    <m/>
    <m/>
    <m/>
    <m/>
    <m/>
    <m/>
    <m/>
    <m/>
    <m/>
    <m/>
    <m/>
    <m/>
    <m/>
    <m/>
    <m/>
    <m/>
    <m/>
    <m/>
    <m/>
    <m/>
    <m/>
    <m/>
    <m/>
    <m/>
    <m/>
    <m/>
    <m/>
    <m/>
    <m/>
    <m/>
    <m/>
    <m/>
    <m/>
    <m/>
    <m/>
    <m/>
    <m/>
    <m/>
    <m/>
    <m/>
    <m/>
    <m/>
    <m/>
    <m/>
    <m/>
    <m/>
    <m/>
    <m/>
    <m/>
    <m/>
    <m/>
    <m/>
    <m/>
    <m/>
    <m/>
    <m/>
    <m/>
    <x v="1"/>
    <x v="1"/>
    <s v="ZBHT0011"/>
    <s v="B6oIxC_w_NJ7"/>
    <s v="Allocated"/>
    <m/>
    <m/>
    <m/>
    <m/>
    <m/>
    <m/>
    <m/>
    <m/>
    <n v="71"/>
    <n v="7330"/>
  </r>
  <r>
    <n v="465449543"/>
    <s v="NIRNAY ROHIDAS MURKUTE"/>
    <m/>
    <x v="0"/>
    <m/>
    <m/>
    <m/>
    <m/>
    <n v="3989"/>
    <n v="7695"/>
    <n v="3926"/>
    <n v="11684"/>
    <x v="0"/>
    <x v="0"/>
    <x v="0"/>
    <x v="0"/>
    <n v="32819"/>
    <n v="220"/>
    <n v="0"/>
    <n v="4050"/>
    <s v="-"/>
    <n v="0.12507955866379558"/>
    <n v="8.799794620156445E-3"/>
    <s v="FLOW"/>
    <s v="-"/>
    <s v="PTP"/>
    <s v="-"/>
    <m/>
    <m/>
    <m/>
    <m/>
    <s v="-"/>
    <m/>
    <s v="AMBEGAON"/>
    <m/>
    <m/>
    <m/>
    <n v="11965"/>
    <n v="32819"/>
    <n v="57"/>
    <s v="-"/>
    <s v="FLOW"/>
    <m/>
    <m/>
    <m/>
    <m/>
    <s v="REGULAR"/>
    <s v="MH14MD8140"/>
    <s v="SPLENDOR PLUS I3S BS6 FI DRUM SELF"/>
    <d v="2025-02-07T00:00:00"/>
    <n v="24"/>
    <x v="0"/>
    <x v="0"/>
    <m/>
    <m/>
    <m/>
    <m/>
    <m/>
    <m/>
    <m/>
    <m/>
    <m/>
    <m/>
    <m/>
    <m/>
    <m/>
    <m/>
    <m/>
    <m/>
    <m/>
    <m/>
    <m/>
    <m/>
    <m/>
    <m/>
    <m/>
    <m/>
    <m/>
    <m/>
    <m/>
    <m/>
    <m/>
    <m/>
    <m/>
    <m/>
    <m/>
    <m/>
    <m/>
    <m/>
    <m/>
    <m/>
    <m/>
    <m/>
    <m/>
    <m/>
    <m/>
    <m/>
    <m/>
    <m/>
    <m/>
    <m/>
    <m/>
    <m/>
    <m/>
    <m/>
    <m/>
    <m/>
    <m/>
    <m/>
    <m/>
    <m/>
    <m/>
    <m/>
    <m/>
    <m/>
    <m/>
    <m/>
    <m/>
    <m/>
    <m/>
    <m/>
    <m/>
    <m/>
    <m/>
    <m/>
    <m/>
    <m/>
    <m/>
    <m/>
    <m/>
    <m/>
    <m/>
    <m/>
    <m/>
    <m/>
    <m/>
    <m/>
    <m/>
    <m/>
    <m/>
    <m/>
    <m/>
    <m/>
    <m/>
    <m/>
    <m/>
    <m/>
    <x v="0"/>
    <x v="0"/>
    <s v="DUWT0029"/>
    <s v="BPN8d45O4Egm"/>
    <s v="Allocated"/>
    <m/>
    <m/>
    <m/>
    <m/>
    <m/>
    <m/>
    <m/>
    <m/>
    <n v="3926"/>
    <n v="11684"/>
  </r>
  <r>
    <n v="463295962"/>
    <s v="PRASAD ASHOK TAJANE"/>
    <m/>
    <x v="0"/>
    <m/>
    <m/>
    <m/>
    <m/>
    <n v="5988"/>
    <n v="33993.980000000003"/>
    <n v="5779.9800000000032"/>
    <n v="39981.980000000003"/>
    <x v="5"/>
    <x v="0"/>
    <x v="0"/>
    <x v="0"/>
    <n v="32726.98"/>
    <n v="1726"/>
    <n v="0"/>
    <n v="7200"/>
    <s v="-"/>
    <n v="1"/>
    <n v="1.4997894303884983E-2"/>
    <s v="FLOW"/>
    <s v="-"/>
    <s v="PTP"/>
    <s v="-"/>
    <m/>
    <m/>
    <m/>
    <m/>
    <s v="-"/>
    <m/>
    <s v="AWASARI BK"/>
    <m/>
    <m/>
    <m/>
    <n v="42919.98"/>
    <n v="32726.98"/>
    <n v="177"/>
    <s v="-"/>
    <s v="FLOW"/>
    <m/>
    <m/>
    <m/>
    <m/>
    <s v="NPA"/>
    <s v="MH14LR5025"/>
    <s v="FZS FI V3 ABS DARKNIGHT BSVI"/>
    <d v="2024-06-24T00:00:00"/>
    <n v="24"/>
    <x v="0"/>
    <x v="0"/>
    <m/>
    <m/>
    <m/>
    <m/>
    <m/>
    <m/>
    <m/>
    <m/>
    <m/>
    <m/>
    <n v="1"/>
    <m/>
    <m/>
    <m/>
    <m/>
    <m/>
    <m/>
    <m/>
    <m/>
    <m/>
    <m/>
    <m/>
    <m/>
    <m/>
    <m/>
    <m/>
    <m/>
    <m/>
    <m/>
    <m/>
    <m/>
    <m/>
    <m/>
    <m/>
    <m/>
    <m/>
    <m/>
    <m/>
    <m/>
    <m/>
    <m/>
    <m/>
    <m/>
    <m/>
    <m/>
    <m/>
    <m/>
    <m/>
    <m/>
    <m/>
    <m/>
    <m/>
    <m/>
    <m/>
    <m/>
    <m/>
    <m/>
    <m/>
    <m/>
    <m/>
    <m/>
    <m/>
    <m/>
    <m/>
    <m/>
    <m/>
    <m/>
    <m/>
    <m/>
    <m/>
    <m/>
    <m/>
    <m/>
    <m/>
    <m/>
    <m/>
    <m/>
    <m/>
    <m/>
    <m/>
    <m/>
    <m/>
    <m/>
    <m/>
    <m/>
    <m/>
    <m/>
    <m/>
    <m/>
    <m/>
    <m/>
    <m/>
    <m/>
    <m/>
    <x v="1"/>
    <x v="1"/>
    <s v="DUWT0029"/>
    <s v="A6Nvka-qsDM7"/>
    <s v="Allocated"/>
    <m/>
    <m/>
    <m/>
    <m/>
    <m/>
    <m/>
    <m/>
    <m/>
    <n v="5779.9800000000032"/>
    <n v="39981.980000000003"/>
  </r>
  <r>
    <n v="466805634"/>
    <s v="MD ISRAFIL ANSARI"/>
    <m/>
    <x v="0"/>
    <m/>
    <m/>
    <m/>
    <m/>
    <n v="3886"/>
    <n v="3886"/>
    <n v="3964"/>
    <n v="7772"/>
    <x v="1"/>
    <x v="0"/>
    <x v="0"/>
    <x v="5"/>
    <n v="32227"/>
    <n v="78"/>
    <n v="0"/>
    <n v="450"/>
    <s v="-"/>
    <n v="7.2075174136009279E-2"/>
    <n v="2.8231319666603485E-3"/>
    <s v="FLOW"/>
    <s v="-"/>
    <s v="-"/>
    <s v="-"/>
    <m/>
    <m/>
    <m/>
    <m/>
    <s v="-"/>
    <m/>
    <s v="CHAKAN"/>
    <m/>
    <m/>
    <m/>
    <n v="4414"/>
    <n v="32227"/>
    <n v="26"/>
    <s v="-"/>
    <s v="FLOW"/>
    <m/>
    <m/>
    <m/>
    <m/>
    <s v="REGULAR"/>
    <s v="MH14LQ3032"/>
    <s v="SUZUKI BURGMAN STREET EX"/>
    <d v="2025-09-02T00:00:00"/>
    <n v="18"/>
    <x v="0"/>
    <x v="0"/>
    <m/>
    <m/>
    <m/>
    <m/>
    <m/>
    <m/>
    <m/>
    <n v="1"/>
    <m/>
    <m/>
    <m/>
    <m/>
    <m/>
    <m/>
    <m/>
    <m/>
    <m/>
    <m/>
    <m/>
    <m/>
    <m/>
    <m/>
    <m/>
    <m/>
    <m/>
    <m/>
    <m/>
    <m/>
    <m/>
    <m/>
    <m/>
    <m/>
    <m/>
    <m/>
    <m/>
    <m/>
    <m/>
    <m/>
    <m/>
    <m/>
    <m/>
    <m/>
    <m/>
    <m/>
    <m/>
    <m/>
    <m/>
    <m/>
    <m/>
    <m/>
    <m/>
    <m/>
    <m/>
    <m/>
    <m/>
    <m/>
    <m/>
    <m/>
    <m/>
    <m/>
    <m/>
    <m/>
    <m/>
    <m/>
    <m/>
    <m/>
    <m/>
    <m/>
    <m/>
    <m/>
    <m/>
    <m/>
    <m/>
    <m/>
    <m/>
    <m/>
    <m/>
    <m/>
    <m/>
    <m/>
    <m/>
    <m/>
    <m/>
    <m/>
    <m/>
    <m/>
    <m/>
    <m/>
    <m/>
    <m/>
    <m/>
    <m/>
    <m/>
    <m/>
    <x v="1"/>
    <x v="1"/>
    <s v="DUWT0017"/>
    <s v="A2G7qp11Z1m"/>
    <s v="Allocated"/>
    <m/>
    <m/>
    <m/>
    <m/>
    <m/>
    <m/>
    <m/>
    <m/>
    <n v="3964"/>
    <n v="7772"/>
  </r>
  <r>
    <n v="462727954"/>
    <s v="PALLAVI SANGAM PETHSANGAVE"/>
    <m/>
    <x v="0"/>
    <m/>
    <m/>
    <m/>
    <m/>
    <n v="3254"/>
    <n v="3247"/>
    <n v="3305"/>
    <n v="6501"/>
    <x v="1"/>
    <x v="0"/>
    <x v="0"/>
    <x v="11"/>
    <n v="32223"/>
    <n v="58"/>
    <n v="0"/>
    <n v="900"/>
    <s v="-"/>
    <n v="2.3009430417520155E-2"/>
    <n v="2.8227815608556925E-3"/>
    <s v="FLOW"/>
    <s v="-"/>
    <s v="NC"/>
    <s v="-"/>
    <m/>
    <m/>
    <m/>
    <m/>
    <s v="-"/>
    <m/>
    <s v="THERGAON"/>
    <m/>
    <m/>
    <m/>
    <n v="4205"/>
    <n v="32223"/>
    <n v="27"/>
    <s v="-"/>
    <s v="FLOW"/>
    <m/>
    <m/>
    <m/>
    <m/>
    <s v="REGULAR"/>
    <s v="MH42BM6521"/>
    <s v="HONDA ACTIVA 6G H SMART"/>
    <d v="2024-04-29T00:00:00"/>
    <n v="36"/>
    <x v="0"/>
    <x v="0"/>
    <m/>
    <m/>
    <m/>
    <m/>
    <m/>
    <m/>
    <m/>
    <m/>
    <m/>
    <m/>
    <n v="1"/>
    <m/>
    <m/>
    <m/>
    <m/>
    <m/>
    <m/>
    <m/>
    <m/>
    <m/>
    <m/>
    <m/>
    <m/>
    <m/>
    <m/>
    <m/>
    <m/>
    <m/>
    <m/>
    <m/>
    <m/>
    <m/>
    <m/>
    <m/>
    <m/>
    <m/>
    <m/>
    <m/>
    <m/>
    <m/>
    <m/>
    <m/>
    <m/>
    <m/>
    <m/>
    <m/>
    <m/>
    <m/>
    <m/>
    <m/>
    <m/>
    <m/>
    <m/>
    <m/>
    <m/>
    <m/>
    <m/>
    <m/>
    <m/>
    <m/>
    <m/>
    <m/>
    <m/>
    <m/>
    <m/>
    <m/>
    <m/>
    <m/>
    <m/>
    <m/>
    <m/>
    <m/>
    <m/>
    <m/>
    <m/>
    <m/>
    <m/>
    <m/>
    <m/>
    <m/>
    <m/>
    <m/>
    <m/>
    <m/>
    <m/>
    <m/>
    <m/>
    <m/>
    <m/>
    <m/>
    <m/>
    <m/>
    <m/>
    <m/>
    <x v="1"/>
    <x v="1"/>
    <s v="ZBHT0011"/>
    <s v="k2GjIU-iybm"/>
    <s v="Allocated"/>
    <m/>
    <m/>
    <m/>
    <m/>
    <m/>
    <m/>
    <m/>
    <m/>
    <n v="3305"/>
    <n v="6501"/>
  </r>
  <r>
    <n v="464406645"/>
    <s v="BHUSHAN KISHOR PALIWAL"/>
    <s v="ONLINE"/>
    <x v="3"/>
    <n v="11900"/>
    <m/>
    <m/>
    <m/>
    <n v="5501"/>
    <n v="10919.72"/>
    <n v="5496.7200000000012"/>
    <n v="4520.7200000000012"/>
    <x v="0"/>
    <x v="1"/>
    <x v="1"/>
    <x v="12"/>
    <n v="31431"/>
    <n v="78"/>
    <n v="0"/>
    <n v="900"/>
    <s v="-"/>
    <n v="9.1546077551594607E-2"/>
    <n v="8.4276286512732623E-3"/>
    <s v="STABLE"/>
    <s v="PAID"/>
    <s v="RTP"/>
    <s v="-"/>
    <m/>
    <m/>
    <m/>
    <m/>
    <s v="-"/>
    <m/>
    <s v="KHALUMBARE"/>
    <m/>
    <m/>
    <m/>
    <n v="11897.72"/>
    <n v="31431"/>
    <n v="57"/>
    <s v="-"/>
    <s v="FLOW"/>
    <m/>
    <m/>
    <m/>
    <m/>
    <s v="REGULAR"/>
    <s v="MH28BZ9227"/>
    <s v="FZS FI V3 ABS DARKNIGHT BSVI"/>
    <d v="2024-10-22T00:00:00"/>
    <n v="24"/>
    <x v="0"/>
    <x v="0"/>
    <m/>
    <m/>
    <m/>
    <m/>
    <m/>
    <m/>
    <m/>
    <m/>
    <m/>
    <m/>
    <m/>
    <m/>
    <m/>
    <m/>
    <m/>
    <m/>
    <m/>
    <m/>
    <m/>
    <m/>
    <m/>
    <m/>
    <m/>
    <m/>
    <m/>
    <m/>
    <m/>
    <m/>
    <m/>
    <m/>
    <m/>
    <m/>
    <m/>
    <m/>
    <m/>
    <m/>
    <m/>
    <m/>
    <m/>
    <m/>
    <m/>
    <m/>
    <m/>
    <m/>
    <m/>
    <m/>
    <m/>
    <m/>
    <m/>
    <m/>
    <m/>
    <m/>
    <m/>
    <m/>
    <m/>
    <m/>
    <m/>
    <m/>
    <m/>
    <m/>
    <m/>
    <m/>
    <m/>
    <m/>
    <m/>
    <m/>
    <m/>
    <m/>
    <m/>
    <m/>
    <m/>
    <m/>
    <m/>
    <m/>
    <m/>
    <m/>
    <m/>
    <m/>
    <m/>
    <m/>
    <m/>
    <m/>
    <m/>
    <m/>
    <m/>
    <m/>
    <m/>
    <m/>
    <m/>
    <m/>
    <m/>
    <m/>
    <m/>
    <m/>
    <x v="0"/>
    <x v="0"/>
    <s v="ZBHT0016"/>
    <s v="kPhOEs26g1"/>
    <s v="Allocated"/>
    <m/>
    <m/>
    <m/>
    <m/>
    <m/>
    <m/>
    <m/>
    <m/>
    <n v="5496.7200000000012"/>
    <n v="16420.72"/>
  </r>
  <r>
    <n v="458806785"/>
    <s v="SNEHAL NAMDEV KHANDARE"/>
    <s v="ONLINE"/>
    <x v="3"/>
    <n v="4843"/>
    <m/>
    <m/>
    <m/>
    <n v="4591"/>
    <n v="5600"/>
    <n v="1229"/>
    <n v="5348"/>
    <x v="0"/>
    <x v="1"/>
    <x v="1"/>
    <x v="12"/>
    <n v="31377"/>
    <n v="220"/>
    <n v="0"/>
    <n v="6300"/>
    <s v="-"/>
    <n v="9.1388796899124561E-2"/>
    <n v="8.4131495717922177E-3"/>
    <s v="STABLE"/>
    <s v="PAID"/>
    <s v="PTP"/>
    <s v="-"/>
    <m/>
    <m/>
    <m/>
    <m/>
    <s v="-"/>
    <m/>
    <s v="AMBETHAN"/>
    <m/>
    <m/>
    <m/>
    <n v="12120"/>
    <n v="31377"/>
    <n v="57"/>
    <s v="-"/>
    <s v="FLOW"/>
    <m/>
    <m/>
    <m/>
    <m/>
    <s v="NPA"/>
    <s v="MH14KX7966"/>
    <s v="YAMAHA FZX"/>
    <d v="2023-07-03T00:00:00"/>
    <n v="42"/>
    <x v="1"/>
    <x v="0"/>
    <m/>
    <m/>
    <m/>
    <m/>
    <m/>
    <m/>
    <m/>
    <m/>
    <m/>
    <m/>
    <m/>
    <m/>
    <m/>
    <m/>
    <m/>
    <m/>
    <m/>
    <m/>
    <m/>
    <m/>
    <m/>
    <m/>
    <m/>
    <m/>
    <m/>
    <m/>
    <m/>
    <m/>
    <m/>
    <m/>
    <m/>
    <m/>
    <m/>
    <m/>
    <m/>
    <m/>
    <m/>
    <m/>
    <m/>
    <m/>
    <m/>
    <m/>
    <m/>
    <m/>
    <m/>
    <m/>
    <m/>
    <m/>
    <m/>
    <m/>
    <m/>
    <m/>
    <m/>
    <m/>
    <m/>
    <m/>
    <m/>
    <m/>
    <m/>
    <m/>
    <m/>
    <m/>
    <m/>
    <m/>
    <m/>
    <m/>
    <m/>
    <m/>
    <m/>
    <m/>
    <m/>
    <m/>
    <m/>
    <m/>
    <m/>
    <m/>
    <m/>
    <m/>
    <m/>
    <m/>
    <m/>
    <m/>
    <m/>
    <m/>
    <m/>
    <m/>
    <m/>
    <m/>
    <m/>
    <m/>
    <m/>
    <m/>
    <m/>
    <m/>
    <x v="0"/>
    <x v="0"/>
    <s v="ZBHT0016"/>
    <s v="kP2bb4nepm"/>
    <s v="Allocated"/>
    <m/>
    <m/>
    <m/>
    <m/>
    <m/>
    <m/>
    <m/>
    <m/>
    <n v="1229"/>
    <n v="10191"/>
  </r>
  <r>
    <n v="464069443"/>
    <s v="SIMON VILAS JADHAV"/>
    <m/>
    <x v="0"/>
    <m/>
    <m/>
    <m/>
    <m/>
    <n v="4557"/>
    <n v="22785"/>
    <n v="5495"/>
    <n v="27342"/>
    <x v="4"/>
    <x v="0"/>
    <x v="0"/>
    <x v="6"/>
    <n v="29586"/>
    <n v="938"/>
    <n v="0"/>
    <n v="2700"/>
    <s v="-"/>
    <n v="0.21757931430084279"/>
    <n v="1.5751947282971978E-2"/>
    <s v="FLOW"/>
    <s v="-"/>
    <s v="NC"/>
    <s v="-"/>
    <m/>
    <m/>
    <m/>
    <m/>
    <s v="-"/>
    <m/>
    <s v="KHARADI"/>
    <m/>
    <m/>
    <m/>
    <n v="26423"/>
    <n v="29586"/>
    <n v="149"/>
    <s v="-"/>
    <s v="FLOW"/>
    <m/>
    <m/>
    <m/>
    <m/>
    <s v="NPA"/>
    <s v="MH12XF0668"/>
    <s v="HONDA ACTIVA 6G DLX BS VI"/>
    <d v="2024-09-20T00:00:00"/>
    <n v="24"/>
    <x v="0"/>
    <x v="0"/>
    <m/>
    <m/>
    <m/>
    <m/>
    <m/>
    <m/>
    <m/>
    <m/>
    <m/>
    <m/>
    <m/>
    <m/>
    <m/>
    <m/>
    <m/>
    <m/>
    <m/>
    <m/>
    <m/>
    <m/>
    <m/>
    <m/>
    <m/>
    <m/>
    <m/>
    <m/>
    <m/>
    <m/>
    <m/>
    <m/>
    <m/>
    <m/>
    <m/>
    <m/>
    <m/>
    <m/>
    <m/>
    <m/>
    <m/>
    <m/>
    <m/>
    <m/>
    <m/>
    <m/>
    <m/>
    <m/>
    <m/>
    <m/>
    <m/>
    <m/>
    <m/>
    <m/>
    <m/>
    <m/>
    <m/>
    <m/>
    <m/>
    <m/>
    <m/>
    <m/>
    <m/>
    <m/>
    <m/>
    <m/>
    <m/>
    <m/>
    <m/>
    <m/>
    <m/>
    <m/>
    <m/>
    <m/>
    <m/>
    <m/>
    <m/>
    <m/>
    <m/>
    <m/>
    <m/>
    <m/>
    <m/>
    <m/>
    <m/>
    <m/>
    <m/>
    <m/>
    <m/>
    <m/>
    <m/>
    <m/>
    <m/>
    <m/>
    <m/>
    <m/>
    <x v="0"/>
    <x v="0"/>
    <s v="ZBHT0012"/>
    <s v="B2k0XtMMYqz"/>
    <s v="Allocated"/>
    <m/>
    <m/>
    <m/>
    <m/>
    <m/>
    <m/>
    <m/>
    <m/>
    <n v="5495"/>
    <n v="27342"/>
  </r>
  <r>
    <n v="464290217"/>
    <s v="AMOL MERAM JADHAV"/>
    <s v="BRANCH"/>
    <x v="3"/>
    <n v="6510"/>
    <m/>
    <m/>
    <m/>
    <n v="6188"/>
    <n v="12195"/>
    <n v="6315"/>
    <n v="11873"/>
    <x v="0"/>
    <x v="1"/>
    <x v="1"/>
    <x v="16"/>
    <n v="29505"/>
    <n v="308"/>
    <n v="0"/>
    <n v="7200"/>
    <s v="-"/>
    <n v="0.23035669490881647"/>
    <n v="7.9112081497826232E-3"/>
    <s v="STABLE"/>
    <s v="PAID"/>
    <s v="MPTP"/>
    <s v="-"/>
    <m/>
    <m/>
    <m/>
    <m/>
    <s v="-"/>
    <m/>
    <s v="MULSHI "/>
    <m/>
    <m/>
    <m/>
    <n v="19703"/>
    <n v="29505"/>
    <n v="57"/>
    <s v="-"/>
    <s v="FLOW"/>
    <m/>
    <m/>
    <m/>
    <m/>
    <s v="REGULAR"/>
    <s v="MH29CF9998"/>
    <s v="BAJAJ PULSAR 150 TWIN DISC ABS"/>
    <d v="2024-10-11T00:00:00"/>
    <n v="24"/>
    <x v="0"/>
    <x v="0"/>
    <m/>
    <m/>
    <m/>
    <m/>
    <m/>
    <m/>
    <m/>
    <m/>
    <m/>
    <m/>
    <n v="1"/>
    <m/>
    <m/>
    <m/>
    <m/>
    <m/>
    <m/>
    <m/>
    <m/>
    <m/>
    <m/>
    <m/>
    <m/>
    <m/>
    <m/>
    <m/>
    <m/>
    <m/>
    <m/>
    <m/>
    <m/>
    <m/>
    <m/>
    <m/>
    <m/>
    <m/>
    <m/>
    <m/>
    <m/>
    <m/>
    <m/>
    <m/>
    <m/>
    <m/>
    <m/>
    <m/>
    <m/>
    <m/>
    <m/>
    <m/>
    <m/>
    <m/>
    <m/>
    <m/>
    <m/>
    <m/>
    <m/>
    <m/>
    <m/>
    <m/>
    <m/>
    <m/>
    <m/>
    <m/>
    <m/>
    <m/>
    <m/>
    <m/>
    <m/>
    <m/>
    <m/>
    <m/>
    <m/>
    <m/>
    <m/>
    <m/>
    <m/>
    <m/>
    <m/>
    <m/>
    <m/>
    <m/>
    <m/>
    <m/>
    <m/>
    <m/>
    <m/>
    <m/>
    <m/>
    <m/>
    <m/>
    <m/>
    <m/>
    <m/>
    <x v="1"/>
    <x v="1"/>
    <s v="DUWT0030"/>
    <s v="Go9unDn4Ngz"/>
    <s v="Allocated"/>
    <m/>
    <m/>
    <m/>
    <m/>
    <m/>
    <m/>
    <m/>
    <m/>
    <n v="6315"/>
    <n v="18383"/>
  </r>
  <r>
    <n v="135050716"/>
    <s v="KARUNA MHATU GHOLAP"/>
    <m/>
    <x v="0"/>
    <m/>
    <m/>
    <m/>
    <m/>
    <n v="6140"/>
    <n v="5656"/>
    <n v="5763"/>
    <n v="11796"/>
    <x v="1"/>
    <x v="0"/>
    <x v="0"/>
    <x v="6"/>
    <n v="29430.51"/>
    <n v="107"/>
    <n v="0"/>
    <n v="7200"/>
    <s v="-"/>
    <n v="2.7744632644945585E-2"/>
    <n v="2.5781553844948972E-3"/>
    <s v="FLOW"/>
    <s v="-"/>
    <s v="PTP"/>
    <s v="-"/>
    <m/>
    <m/>
    <m/>
    <m/>
    <s v="-"/>
    <m/>
    <s v="VIMAN NAGAR"/>
    <m/>
    <m/>
    <m/>
    <n v="12963"/>
    <n v="29430.51"/>
    <n v="27"/>
    <s v="-"/>
    <s v="FLOW"/>
    <m/>
    <m/>
    <m/>
    <m/>
    <s v="NPA"/>
    <s v="MH12UV1996"/>
    <s v="BAJAJ KTM RC 200"/>
    <d v="2022-10-28T00:00:00"/>
    <n v="48"/>
    <x v="0"/>
    <x v="0"/>
    <m/>
    <m/>
    <m/>
    <m/>
    <m/>
    <m/>
    <m/>
    <m/>
    <m/>
    <m/>
    <m/>
    <m/>
    <m/>
    <m/>
    <m/>
    <m/>
    <m/>
    <m/>
    <m/>
    <m/>
    <m/>
    <m/>
    <m/>
    <m/>
    <m/>
    <m/>
    <m/>
    <m/>
    <m/>
    <m/>
    <m/>
    <m/>
    <m/>
    <m/>
    <m/>
    <m/>
    <m/>
    <m/>
    <m/>
    <m/>
    <m/>
    <m/>
    <m/>
    <m/>
    <m/>
    <m/>
    <m/>
    <m/>
    <m/>
    <m/>
    <m/>
    <m/>
    <m/>
    <m/>
    <m/>
    <m/>
    <m/>
    <m/>
    <m/>
    <m/>
    <m/>
    <m/>
    <m/>
    <m/>
    <m/>
    <m/>
    <m/>
    <m/>
    <m/>
    <m/>
    <m/>
    <m/>
    <m/>
    <m/>
    <m/>
    <m/>
    <m/>
    <m/>
    <m/>
    <m/>
    <m/>
    <m/>
    <m/>
    <m/>
    <m/>
    <m/>
    <m/>
    <m/>
    <m/>
    <m/>
    <m/>
    <m/>
    <m/>
    <m/>
    <x v="0"/>
    <x v="0"/>
    <s v="ZBHT0012"/>
    <s v="kPYtzLseGX87"/>
    <s v="Allocated"/>
    <m/>
    <m/>
    <m/>
    <m/>
    <m/>
    <m/>
    <m/>
    <m/>
    <n v="5763"/>
    <n v="11796"/>
  </r>
  <r>
    <n v="460644820"/>
    <s v="MANISHA KISHOR DORKE"/>
    <m/>
    <x v="0"/>
    <m/>
    <m/>
    <m/>
    <m/>
    <n v="3554"/>
    <n v="17770"/>
    <n v="4254"/>
    <n v="21324"/>
    <x v="4"/>
    <x v="0"/>
    <x v="0"/>
    <x v="2"/>
    <n v="29237.7"/>
    <n v="700"/>
    <n v="0"/>
    <n v="3143"/>
    <s v="-"/>
    <n v="0.16927537607969306"/>
    <n v="1.5566508114491645E-2"/>
    <s v="FLOW"/>
    <s v="-"/>
    <s v="NC"/>
    <s v="-"/>
    <m/>
    <m/>
    <m/>
    <m/>
    <s v="-"/>
    <m/>
    <s v="RANGE HIILS"/>
    <m/>
    <m/>
    <m/>
    <n v="21613"/>
    <n v="29237.7"/>
    <n v="149"/>
    <s v="-"/>
    <s v="FLOW"/>
    <m/>
    <m/>
    <m/>
    <m/>
    <s v="NPA"/>
    <s v="MH12WD4626"/>
    <s v="HONDA ACTIVA 125 DISC BSVI"/>
    <d v="2023-11-13T00:00:00"/>
    <n v="36"/>
    <x v="0"/>
    <x v="0"/>
    <m/>
    <m/>
    <m/>
    <m/>
    <m/>
    <m/>
    <m/>
    <m/>
    <m/>
    <m/>
    <n v="1"/>
    <m/>
    <m/>
    <m/>
    <m/>
    <m/>
    <m/>
    <m/>
    <m/>
    <m/>
    <m/>
    <m/>
    <m/>
    <m/>
    <m/>
    <m/>
    <m/>
    <m/>
    <m/>
    <m/>
    <m/>
    <m/>
    <m/>
    <m/>
    <m/>
    <m/>
    <m/>
    <m/>
    <m/>
    <m/>
    <m/>
    <m/>
    <m/>
    <m/>
    <m/>
    <m/>
    <m/>
    <m/>
    <m/>
    <m/>
    <m/>
    <m/>
    <m/>
    <m/>
    <m/>
    <m/>
    <m/>
    <m/>
    <m/>
    <m/>
    <m/>
    <m/>
    <m/>
    <m/>
    <m/>
    <m/>
    <m/>
    <m/>
    <m/>
    <m/>
    <m/>
    <m/>
    <m/>
    <m/>
    <m/>
    <m/>
    <m/>
    <m/>
    <m/>
    <m/>
    <m/>
    <m/>
    <m/>
    <m/>
    <m/>
    <m/>
    <m/>
    <m/>
    <m/>
    <m/>
    <m/>
    <m/>
    <m/>
    <m/>
    <x v="1"/>
    <x v="1"/>
    <s v="DUWT0023"/>
    <s v="B2BuXuD31Nm"/>
    <s v="Unallocated"/>
    <m/>
    <m/>
    <m/>
    <m/>
    <m/>
    <m/>
    <m/>
    <m/>
    <n v="4254"/>
    <n v="21324"/>
  </r>
  <r>
    <n v="465841809"/>
    <s v="SAHIL RAJESH SHETE"/>
    <s v="ONLINE"/>
    <x v="4"/>
    <n v="3170"/>
    <m/>
    <m/>
    <m/>
    <n v="3135"/>
    <n v="3135"/>
    <n v="3161"/>
    <n v="3100"/>
    <x v="1"/>
    <x v="1"/>
    <x v="1"/>
    <x v="16"/>
    <n v="28657"/>
    <n v="26"/>
    <n v="0"/>
    <n v="2172"/>
    <s v="-"/>
    <n v="5.7255361349120681E-2"/>
    <n v="2.5103947860050766E-3"/>
    <s v="STABLE"/>
    <s v="PAID"/>
    <s v="-"/>
    <s v="-"/>
    <m/>
    <m/>
    <m/>
    <m/>
    <s v="-"/>
    <m/>
    <s v="PAUD"/>
    <m/>
    <m/>
    <m/>
    <n v="5333"/>
    <n v="28657"/>
    <n v="26"/>
    <s v="-"/>
    <s v="FLOW"/>
    <m/>
    <m/>
    <m/>
    <m/>
    <s v="REGULAR"/>
    <s v="MH12WC1076"/>
    <s v="HONDA UNICORN 160 BSVI"/>
    <d v="2025-04-03T00:00:00"/>
    <n v="24"/>
    <x v="0"/>
    <x v="0"/>
    <m/>
    <m/>
    <m/>
    <m/>
    <m/>
    <m/>
    <m/>
    <m/>
    <m/>
    <m/>
    <m/>
    <m/>
    <m/>
    <n v="1"/>
    <m/>
    <m/>
    <m/>
    <m/>
    <m/>
    <m/>
    <m/>
    <m/>
    <m/>
    <m/>
    <m/>
    <m/>
    <m/>
    <m/>
    <m/>
    <m/>
    <m/>
    <m/>
    <m/>
    <m/>
    <m/>
    <m/>
    <m/>
    <m/>
    <m/>
    <m/>
    <m/>
    <m/>
    <m/>
    <m/>
    <m/>
    <m/>
    <m/>
    <m/>
    <m/>
    <m/>
    <m/>
    <m/>
    <m/>
    <m/>
    <m/>
    <m/>
    <m/>
    <m/>
    <m/>
    <m/>
    <m/>
    <m/>
    <m/>
    <m/>
    <m/>
    <m/>
    <m/>
    <m/>
    <m/>
    <m/>
    <m/>
    <m/>
    <m/>
    <m/>
    <m/>
    <m/>
    <m/>
    <m/>
    <m/>
    <m/>
    <m/>
    <m/>
    <m/>
    <m/>
    <m/>
    <m/>
    <m/>
    <m/>
    <m/>
    <m/>
    <m/>
    <m/>
    <m/>
    <m/>
    <x v="1"/>
    <x v="1"/>
    <s v="DUWT0030"/>
    <s v="BofAe8Hutov9"/>
    <s v="Allocated"/>
    <m/>
    <m/>
    <m/>
    <m/>
    <m/>
    <m/>
    <m/>
    <m/>
    <n v="3161"/>
    <n v="6270"/>
  </r>
  <r>
    <n v="466250388"/>
    <s v="NIKHIL MACHINDRA ANDRE"/>
    <m/>
    <x v="0"/>
    <m/>
    <m/>
    <m/>
    <m/>
    <n v="4989"/>
    <n v="5126"/>
    <n v="144"/>
    <n v="10115"/>
    <x v="0"/>
    <x v="0"/>
    <x v="0"/>
    <x v="8"/>
    <n v="28359"/>
    <n v="7"/>
    <n v="0"/>
    <n v="5400"/>
    <s v="-"/>
    <n v="0.23254088161193576"/>
    <n v="7.6039299074626473E-3"/>
    <s v="FLOW"/>
    <s v="-"/>
    <s v="-"/>
    <s v="-"/>
    <m/>
    <m/>
    <m/>
    <m/>
    <s v="-"/>
    <m/>
    <s v="KAMSHET "/>
    <m/>
    <m/>
    <m/>
    <n v="10533"/>
    <n v="28359"/>
    <n v="57"/>
    <s v="-"/>
    <s v="FLOW"/>
    <m/>
    <m/>
    <m/>
    <m/>
    <s v="REGULAR"/>
    <s v="MH14MK8526"/>
    <s v="HONDA ACTIVA DLX 2B"/>
    <d v="2025-06-02T00:00:00"/>
    <n v="18"/>
    <x v="0"/>
    <x v="0"/>
    <m/>
    <m/>
    <m/>
    <m/>
    <m/>
    <m/>
    <m/>
    <m/>
    <m/>
    <m/>
    <m/>
    <m/>
    <m/>
    <m/>
    <m/>
    <m/>
    <m/>
    <m/>
    <m/>
    <m/>
    <m/>
    <m/>
    <m/>
    <m/>
    <m/>
    <m/>
    <m/>
    <m/>
    <m/>
    <m/>
    <m/>
    <m/>
    <m/>
    <m/>
    <m/>
    <m/>
    <m/>
    <m/>
    <m/>
    <m/>
    <m/>
    <m/>
    <m/>
    <m/>
    <m/>
    <m/>
    <m/>
    <m/>
    <m/>
    <m/>
    <m/>
    <m/>
    <m/>
    <m/>
    <m/>
    <m/>
    <m/>
    <m/>
    <m/>
    <m/>
    <m/>
    <m/>
    <m/>
    <m/>
    <m/>
    <m/>
    <m/>
    <m/>
    <m/>
    <m/>
    <m/>
    <m/>
    <m/>
    <m/>
    <m/>
    <m/>
    <m/>
    <m/>
    <m/>
    <m/>
    <m/>
    <m/>
    <m/>
    <m/>
    <m/>
    <m/>
    <m/>
    <m/>
    <m/>
    <m/>
    <m/>
    <m/>
    <m/>
    <m/>
    <x v="0"/>
    <x v="0"/>
    <s v="ZBHT0013"/>
    <s v="BPHdn0Cv8d9"/>
    <s v="Allocated"/>
    <m/>
    <m/>
    <m/>
    <m/>
    <m/>
    <m/>
    <m/>
    <m/>
    <n v="144"/>
    <n v="10115"/>
  </r>
  <r>
    <n v="461375051"/>
    <s v="REKHA MAROTI KALE"/>
    <s v="ONLINE"/>
    <x v="1"/>
    <n v="135"/>
    <m/>
    <m/>
    <m/>
    <n v="3776"/>
    <n v="7552"/>
    <n v="391.03"/>
    <n v="11193"/>
    <x v="2"/>
    <x v="1"/>
    <x v="1"/>
    <x v="12"/>
    <n v="28095"/>
    <n v="391.03"/>
    <n v="0"/>
    <n v="4500"/>
    <s v="-"/>
    <n v="0.21736271217912018"/>
    <n v="7.9664339642808602E-3"/>
    <s v="STABLE"/>
    <s v="PAID"/>
    <s v="PAID"/>
    <s v="-"/>
    <m/>
    <m/>
    <m/>
    <m/>
    <s v="-"/>
    <m/>
    <s v="SAVARDHARI"/>
    <m/>
    <m/>
    <m/>
    <n v="12443.03"/>
    <n v="28095"/>
    <n v="88"/>
    <s v="-"/>
    <s v="FLOW"/>
    <m/>
    <m/>
    <m/>
    <m/>
    <s v="REGULAR"/>
    <s v="MH22BD0801"/>
    <s v="HONDA SHINE CELEBRATION ED DRUM"/>
    <d v="2024-01-04T00:00:00"/>
    <n v="36"/>
    <x v="0"/>
    <x v="0"/>
    <m/>
    <m/>
    <m/>
    <m/>
    <m/>
    <m/>
    <m/>
    <m/>
    <m/>
    <m/>
    <m/>
    <m/>
    <m/>
    <m/>
    <m/>
    <m/>
    <m/>
    <m/>
    <m/>
    <m/>
    <m/>
    <m/>
    <m/>
    <m/>
    <m/>
    <m/>
    <m/>
    <m/>
    <m/>
    <m/>
    <m/>
    <m/>
    <m/>
    <m/>
    <m/>
    <m/>
    <m/>
    <m/>
    <m/>
    <m/>
    <m/>
    <m/>
    <m/>
    <m/>
    <m/>
    <m/>
    <m/>
    <m/>
    <m/>
    <m/>
    <m/>
    <m/>
    <m/>
    <m/>
    <m/>
    <m/>
    <m/>
    <m/>
    <m/>
    <m/>
    <m/>
    <m/>
    <m/>
    <m/>
    <m/>
    <m/>
    <m/>
    <m/>
    <m/>
    <m/>
    <m/>
    <m/>
    <m/>
    <m/>
    <m/>
    <m/>
    <m/>
    <m/>
    <m/>
    <m/>
    <m/>
    <m/>
    <m/>
    <m/>
    <m/>
    <m/>
    <m/>
    <m/>
    <m/>
    <m/>
    <m/>
    <m/>
    <m/>
    <m/>
    <x v="0"/>
    <x v="0"/>
    <s v="ZBHT0016"/>
    <s v="BolmyYUrFdm"/>
    <s v="Allocated"/>
    <m/>
    <m/>
    <m/>
    <m/>
    <m/>
    <m/>
    <m/>
    <m/>
    <n v="391.03"/>
    <n v="11328"/>
  </r>
  <r>
    <n v="461226479"/>
    <s v="JADHAV RAHUL DNYANOBA"/>
    <m/>
    <x v="0"/>
    <m/>
    <m/>
    <m/>
    <m/>
    <n v="3414"/>
    <n v="9341"/>
    <n v="2904"/>
    <n v="12755"/>
    <x v="2"/>
    <x v="0"/>
    <x v="0"/>
    <x v="2"/>
    <n v="27911"/>
    <n v="391"/>
    <n v="0"/>
    <n v="5067.95"/>
    <s v="-"/>
    <n v="9.0007387048887985E-2"/>
    <n v="7.914260130878913E-3"/>
    <s v="FLOW"/>
    <s v="-"/>
    <s v="NC"/>
    <s v="-"/>
    <m/>
    <m/>
    <m/>
    <m/>
    <s v="-"/>
    <m/>
    <s v="AUNDH"/>
    <m/>
    <m/>
    <m/>
    <n v="14799.95"/>
    <n v="27911"/>
    <n v="88"/>
    <s v="-"/>
    <s v="FLOW"/>
    <m/>
    <m/>
    <m/>
    <m/>
    <s v="REGULAR"/>
    <s v="MH12WH4533"/>
    <s v="HONDA ACTIVA 6G STD BS VI"/>
    <d v="2023-12-24T00:00:00"/>
    <n v="36"/>
    <x v="0"/>
    <x v="0"/>
    <m/>
    <n v="1"/>
    <m/>
    <m/>
    <m/>
    <m/>
    <m/>
    <m/>
    <m/>
    <m/>
    <m/>
    <m/>
    <m/>
    <m/>
    <m/>
    <m/>
    <m/>
    <m/>
    <m/>
    <m/>
    <m/>
    <m/>
    <m/>
    <m/>
    <m/>
    <m/>
    <m/>
    <m/>
    <m/>
    <m/>
    <m/>
    <m/>
    <m/>
    <m/>
    <m/>
    <m/>
    <m/>
    <m/>
    <m/>
    <m/>
    <m/>
    <m/>
    <m/>
    <m/>
    <m/>
    <m/>
    <m/>
    <m/>
    <m/>
    <m/>
    <m/>
    <m/>
    <m/>
    <m/>
    <m/>
    <m/>
    <m/>
    <m/>
    <m/>
    <m/>
    <m/>
    <m/>
    <m/>
    <m/>
    <m/>
    <m/>
    <m/>
    <m/>
    <m/>
    <m/>
    <m/>
    <m/>
    <m/>
    <m/>
    <m/>
    <m/>
    <m/>
    <m/>
    <m/>
    <m/>
    <m/>
    <m/>
    <m/>
    <m/>
    <m/>
    <m/>
    <m/>
    <m/>
    <m/>
    <m/>
    <m/>
    <m/>
    <m/>
    <m/>
    <x v="1"/>
    <x v="1"/>
    <s v="DUWT0023"/>
    <s v="A6G5Jgw2MUc"/>
    <s v="Allocated"/>
    <m/>
    <m/>
    <m/>
    <m/>
    <m/>
    <m/>
    <m/>
    <m/>
    <n v="2904"/>
    <n v="12755"/>
  </r>
  <r>
    <n v="460423919"/>
    <s v="ANITA RAVINDRA BHOR"/>
    <m/>
    <x v="0"/>
    <m/>
    <m/>
    <m/>
    <m/>
    <n v="3664"/>
    <n v="14190"/>
    <n v="3630"/>
    <n v="17854"/>
    <x v="3"/>
    <x v="0"/>
    <x v="0"/>
    <x v="14"/>
    <n v="27612"/>
    <n v="432"/>
    <n v="0"/>
    <n v="4950"/>
    <s v="-"/>
    <n v="0.26862796602749323"/>
    <n v="1.0576980531847675E-2"/>
    <s v="FLOW"/>
    <s v="-"/>
    <s v="PTP"/>
    <s v="-"/>
    <m/>
    <m/>
    <m/>
    <m/>
    <s v="-"/>
    <m/>
    <s v="JUNNAR"/>
    <m/>
    <m/>
    <m/>
    <n v="19572"/>
    <n v="27612"/>
    <n v="118"/>
    <s v="-"/>
    <s v="FLOW"/>
    <m/>
    <m/>
    <m/>
    <m/>
    <s v="NPA"/>
    <s v="MH14LD2981"/>
    <s v="OLA S1 AIR"/>
    <d v="2023-11-01T00:00:00"/>
    <n v="36"/>
    <x v="0"/>
    <x v="0"/>
    <m/>
    <m/>
    <m/>
    <m/>
    <m/>
    <m/>
    <m/>
    <m/>
    <m/>
    <m/>
    <n v="1"/>
    <m/>
    <m/>
    <m/>
    <m/>
    <m/>
    <m/>
    <m/>
    <m/>
    <m/>
    <m/>
    <m/>
    <m/>
    <m/>
    <m/>
    <m/>
    <m/>
    <m/>
    <m/>
    <m/>
    <m/>
    <m/>
    <m/>
    <m/>
    <m/>
    <m/>
    <m/>
    <m/>
    <m/>
    <m/>
    <m/>
    <m/>
    <m/>
    <m/>
    <m/>
    <m/>
    <m/>
    <m/>
    <m/>
    <m/>
    <m/>
    <m/>
    <m/>
    <m/>
    <m/>
    <m/>
    <m/>
    <m/>
    <m/>
    <m/>
    <m/>
    <m/>
    <m/>
    <m/>
    <m/>
    <m/>
    <m/>
    <m/>
    <m/>
    <m/>
    <m/>
    <m/>
    <m/>
    <m/>
    <m/>
    <m/>
    <m/>
    <m/>
    <m/>
    <m/>
    <m/>
    <m/>
    <m/>
    <m/>
    <m/>
    <m/>
    <m/>
    <m/>
    <m/>
    <m/>
    <m/>
    <m/>
    <m/>
    <m/>
    <x v="1"/>
    <x v="1"/>
    <s v="ZBHT0021"/>
    <s v="GPZ8uBxm_DMm"/>
    <s v="Allocated"/>
    <m/>
    <m/>
    <m/>
    <m/>
    <m/>
    <m/>
    <m/>
    <m/>
    <n v="3630"/>
    <n v="17854"/>
  </r>
  <r>
    <n v="456675556"/>
    <s v="RAVINDRA KISAN TEMGIRE"/>
    <m/>
    <x v="0"/>
    <m/>
    <m/>
    <m/>
    <m/>
    <n v="3667"/>
    <n v="3576"/>
    <n v="3669"/>
    <n v="7243"/>
    <x v="1"/>
    <x v="0"/>
    <x v="0"/>
    <x v="8"/>
    <n v="27578"/>
    <n v="93"/>
    <n v="0"/>
    <n v="7200"/>
    <s v="-"/>
    <n v="4.6380205578100138E-2"/>
    <n v="2.4158728201991836E-3"/>
    <s v="FLOW"/>
    <s v="-"/>
    <s v="PTP"/>
    <s v="-"/>
    <m/>
    <m/>
    <m/>
    <m/>
    <s v="-"/>
    <m/>
    <s v="LONAVALA"/>
    <m/>
    <m/>
    <m/>
    <n v="10869"/>
    <n v="27578"/>
    <n v="27"/>
    <s v="-"/>
    <s v="FLOW"/>
    <m/>
    <m/>
    <m/>
    <m/>
    <s v="NPA"/>
    <s v="MH14KP7672"/>
    <s v="HONDA UNICORN 160 BS6"/>
    <d v="2023-02-04T00:00:00"/>
    <n v="48"/>
    <x v="0"/>
    <x v="0"/>
    <m/>
    <m/>
    <m/>
    <m/>
    <m/>
    <m/>
    <m/>
    <m/>
    <m/>
    <m/>
    <m/>
    <m/>
    <m/>
    <m/>
    <m/>
    <m/>
    <m/>
    <m/>
    <m/>
    <m/>
    <m/>
    <m/>
    <m/>
    <m/>
    <m/>
    <m/>
    <m/>
    <m/>
    <m/>
    <m/>
    <m/>
    <m/>
    <m/>
    <m/>
    <m/>
    <m/>
    <m/>
    <m/>
    <m/>
    <m/>
    <m/>
    <m/>
    <m/>
    <m/>
    <m/>
    <m/>
    <m/>
    <m/>
    <m/>
    <m/>
    <m/>
    <m/>
    <m/>
    <m/>
    <m/>
    <m/>
    <m/>
    <m/>
    <m/>
    <m/>
    <m/>
    <m/>
    <m/>
    <m/>
    <m/>
    <m/>
    <m/>
    <m/>
    <m/>
    <m/>
    <m/>
    <m/>
    <m/>
    <m/>
    <m/>
    <m/>
    <m/>
    <m/>
    <m/>
    <m/>
    <m/>
    <m/>
    <m/>
    <m/>
    <m/>
    <m/>
    <m/>
    <m/>
    <m/>
    <m/>
    <m/>
    <m/>
    <m/>
    <m/>
    <x v="0"/>
    <x v="0"/>
    <s v="ZBHT0013"/>
    <s v="BoTqGMSsDI7"/>
    <s v="Allocated"/>
    <m/>
    <m/>
    <m/>
    <m/>
    <m/>
    <m/>
    <m/>
    <m/>
    <n v="3669"/>
    <n v="7243"/>
  </r>
  <r>
    <n v="467306509"/>
    <s v="SALMAN USUF KHAN"/>
    <m/>
    <x v="0"/>
    <m/>
    <m/>
    <m/>
    <m/>
    <n v="1633"/>
    <n v="6532"/>
    <n v="1797"/>
    <n v="8165"/>
    <x v="3"/>
    <x v="0"/>
    <x v="0"/>
    <x v="6"/>
    <n v="27575"/>
    <n v="164"/>
    <n v="0"/>
    <n v="1800"/>
    <s v="-"/>
    <n v="0.10890428271275335"/>
    <n v="1.0562807408579591E-2"/>
    <s v="FLOW"/>
    <s v="-"/>
    <s v="LMCB"/>
    <s v="-"/>
    <m/>
    <m/>
    <m/>
    <m/>
    <s v="-"/>
    <m/>
    <s v="YERWADA"/>
    <m/>
    <m/>
    <m/>
    <n v="8496"/>
    <n v="27575"/>
    <n v="117"/>
    <s v="-"/>
    <s v="FLOW"/>
    <m/>
    <m/>
    <m/>
    <m/>
    <s v="NPA"/>
    <s v="MH12XK8967"/>
    <s v="SUZUKI BURGMAN STREET EX"/>
    <d v="2025-11-19T00:00:00"/>
    <n v="24"/>
    <x v="1"/>
    <x v="0"/>
    <m/>
    <m/>
    <m/>
    <m/>
    <m/>
    <m/>
    <m/>
    <m/>
    <m/>
    <m/>
    <m/>
    <m/>
    <m/>
    <n v="1"/>
    <m/>
    <m/>
    <m/>
    <m/>
    <m/>
    <m/>
    <m/>
    <m/>
    <m/>
    <m/>
    <m/>
    <m/>
    <m/>
    <m/>
    <m/>
    <m/>
    <m/>
    <m/>
    <m/>
    <m/>
    <m/>
    <m/>
    <m/>
    <m/>
    <m/>
    <m/>
    <m/>
    <m/>
    <m/>
    <m/>
    <m/>
    <m/>
    <m/>
    <m/>
    <m/>
    <m/>
    <m/>
    <m/>
    <m/>
    <m/>
    <m/>
    <m/>
    <m/>
    <m/>
    <m/>
    <m/>
    <m/>
    <m/>
    <m/>
    <m/>
    <m/>
    <m/>
    <m/>
    <m/>
    <m/>
    <m/>
    <m/>
    <m/>
    <m/>
    <m/>
    <m/>
    <m/>
    <m/>
    <m/>
    <m/>
    <m/>
    <m/>
    <m/>
    <m/>
    <m/>
    <m/>
    <m/>
    <m/>
    <m/>
    <m/>
    <m/>
    <m/>
    <m/>
    <m/>
    <m/>
    <x v="1"/>
    <x v="1"/>
    <s v="ZBHT0012"/>
    <s v="GoJgzulX41c"/>
    <s v="Allocated"/>
    <m/>
    <m/>
    <m/>
    <m/>
    <m/>
    <m/>
    <m/>
    <m/>
    <n v="1797"/>
    <n v="8165"/>
  </r>
  <r>
    <n v="460568310"/>
    <s v="MALIBA DAMU KACHARE"/>
    <m/>
    <x v="0"/>
    <m/>
    <m/>
    <m/>
    <m/>
    <n v="3461"/>
    <n v="15386"/>
    <n v="2630"/>
    <n v="18847"/>
    <x v="4"/>
    <x v="0"/>
    <x v="0"/>
    <x v="8"/>
    <n v="27546.1"/>
    <n v="1088"/>
    <n v="0"/>
    <n v="7200"/>
    <s v="-"/>
    <n v="0.10414188378471842"/>
    <n v="1.4665879640758276E-2"/>
    <s v="FLOW"/>
    <s v="-"/>
    <s v="PTP"/>
    <s v="-"/>
    <m/>
    <m/>
    <m/>
    <m/>
    <s v="-"/>
    <m/>
    <s v="TAKAVE"/>
    <m/>
    <m/>
    <m/>
    <n v="23674"/>
    <n v="27546.1"/>
    <n v="149"/>
    <s v="-"/>
    <s v="FLOW"/>
    <m/>
    <m/>
    <m/>
    <m/>
    <s v="NPA"/>
    <s v="MH14LF9921"/>
    <s v="HONDA ACTIVA 6G STD BS VI"/>
    <d v="2023-11-09T00:00:00"/>
    <n v="36"/>
    <x v="0"/>
    <x v="0"/>
    <m/>
    <m/>
    <m/>
    <m/>
    <m/>
    <m/>
    <m/>
    <m/>
    <m/>
    <m/>
    <m/>
    <m/>
    <m/>
    <m/>
    <m/>
    <m/>
    <m/>
    <m/>
    <m/>
    <m/>
    <m/>
    <m/>
    <m/>
    <m/>
    <m/>
    <m/>
    <m/>
    <m/>
    <m/>
    <m/>
    <m/>
    <m/>
    <m/>
    <m/>
    <m/>
    <m/>
    <m/>
    <m/>
    <m/>
    <m/>
    <m/>
    <m/>
    <m/>
    <m/>
    <m/>
    <m/>
    <m/>
    <m/>
    <m/>
    <m/>
    <m/>
    <m/>
    <m/>
    <m/>
    <m/>
    <m/>
    <m/>
    <m/>
    <m/>
    <m/>
    <m/>
    <m/>
    <m/>
    <m/>
    <m/>
    <m/>
    <m/>
    <m/>
    <m/>
    <m/>
    <m/>
    <m/>
    <m/>
    <m/>
    <m/>
    <m/>
    <m/>
    <m/>
    <m/>
    <m/>
    <m/>
    <m/>
    <m/>
    <m/>
    <m/>
    <m/>
    <m/>
    <m/>
    <m/>
    <m/>
    <m/>
    <m/>
    <m/>
    <m/>
    <x v="0"/>
    <x v="0"/>
    <s v="ZBHT0013"/>
    <s v="k6FAWYxLsEM7"/>
    <s v="Allocated"/>
    <m/>
    <m/>
    <m/>
    <m/>
    <m/>
    <m/>
    <m/>
    <m/>
    <n v="2630"/>
    <n v="18847"/>
  </r>
  <r>
    <n v="460523159"/>
    <s v="ASHUTOSH BABA LONDHE"/>
    <m/>
    <x v="0"/>
    <m/>
    <m/>
    <m/>
    <m/>
    <n v="5730"/>
    <n v="5728"/>
    <n v="5865"/>
    <n v="11458"/>
    <x v="1"/>
    <x v="0"/>
    <x v="0"/>
    <x v="3"/>
    <n v="27542.32"/>
    <n v="137"/>
    <n v="0"/>
    <n v="5850"/>
    <s v="-"/>
    <n v="5.0532813912974046E-2"/>
    <n v="2.4127472004216543E-3"/>
    <s v="FLOW"/>
    <s v="-"/>
    <s v="PTP"/>
    <s v="-"/>
    <m/>
    <m/>
    <m/>
    <m/>
    <s v="-"/>
    <m/>
    <s v="BHAWANI PETH"/>
    <m/>
    <m/>
    <m/>
    <n v="11715"/>
    <n v="27542.32"/>
    <n v="27"/>
    <s v="-"/>
    <s v="FLOW"/>
    <m/>
    <m/>
    <m/>
    <m/>
    <s v="REGULAR"/>
    <s v="MH12WC6082"/>
    <s v="BULLET 350 MILITARY RED"/>
    <d v="2023-11-07T00:00:00"/>
    <n v="36"/>
    <x v="0"/>
    <x v="0"/>
    <m/>
    <m/>
    <m/>
    <m/>
    <m/>
    <m/>
    <m/>
    <m/>
    <m/>
    <m/>
    <n v="1"/>
    <m/>
    <m/>
    <m/>
    <m/>
    <m/>
    <m/>
    <m/>
    <m/>
    <m/>
    <m/>
    <m/>
    <m/>
    <m/>
    <m/>
    <m/>
    <m/>
    <m/>
    <m/>
    <m/>
    <m/>
    <m/>
    <m/>
    <m/>
    <m/>
    <m/>
    <m/>
    <m/>
    <m/>
    <m/>
    <m/>
    <m/>
    <m/>
    <m/>
    <m/>
    <m/>
    <m/>
    <m/>
    <m/>
    <m/>
    <m/>
    <m/>
    <m/>
    <m/>
    <m/>
    <m/>
    <m/>
    <m/>
    <m/>
    <m/>
    <m/>
    <m/>
    <m/>
    <m/>
    <m/>
    <m/>
    <m/>
    <m/>
    <m/>
    <m/>
    <m/>
    <m/>
    <m/>
    <m/>
    <m/>
    <m/>
    <m/>
    <m/>
    <m/>
    <m/>
    <m/>
    <m/>
    <m/>
    <m/>
    <m/>
    <m/>
    <m/>
    <m/>
    <m/>
    <m/>
    <m/>
    <m/>
    <m/>
    <m/>
    <x v="1"/>
    <x v="1"/>
    <s v="DUWT0014"/>
    <s v="AoZzvJ3pOMz"/>
    <s v="Allocated"/>
    <m/>
    <m/>
    <m/>
    <m/>
    <m/>
    <m/>
    <m/>
    <m/>
    <n v="5865"/>
    <n v="11458"/>
  </r>
  <r>
    <n v="464476115"/>
    <s v="RAJESHWAR ARUN DIKSHIT"/>
    <m/>
    <x v="0"/>
    <m/>
    <m/>
    <m/>
    <m/>
    <n v="4189"/>
    <n v="12557"/>
    <n v="4399"/>
    <n v="16746"/>
    <x v="2"/>
    <x v="0"/>
    <x v="0"/>
    <x v="5"/>
    <n v="27526"/>
    <n v="220"/>
    <n v="0"/>
    <n v="2250"/>
    <s v="-"/>
    <n v="0.29844629246131993"/>
    <n v="7.8050920555541884E-3"/>
    <s v="FLOW"/>
    <s v="-"/>
    <s v="PTP"/>
    <s v="-"/>
    <m/>
    <m/>
    <m/>
    <m/>
    <s v="-"/>
    <m/>
    <s v="DEHU"/>
    <m/>
    <m/>
    <m/>
    <n v="15027"/>
    <n v="27526"/>
    <n v="88"/>
    <s v="-"/>
    <s v="FLOW"/>
    <m/>
    <m/>
    <m/>
    <m/>
    <s v="REGULAR"/>
    <s v="MH14LZ9227"/>
    <s v="HONDA SHINE DISC BSVI"/>
    <d v="2024-10-28T00:00:00"/>
    <n v="24"/>
    <x v="0"/>
    <x v="0"/>
    <m/>
    <m/>
    <m/>
    <m/>
    <n v="1"/>
    <m/>
    <m/>
    <m/>
    <m/>
    <m/>
    <m/>
    <m/>
    <m/>
    <m/>
    <m/>
    <m/>
    <m/>
    <m/>
    <m/>
    <m/>
    <m/>
    <m/>
    <m/>
    <m/>
    <m/>
    <m/>
    <m/>
    <m/>
    <m/>
    <m/>
    <m/>
    <m/>
    <m/>
    <m/>
    <m/>
    <m/>
    <m/>
    <m/>
    <m/>
    <m/>
    <m/>
    <m/>
    <m/>
    <m/>
    <m/>
    <m/>
    <m/>
    <m/>
    <m/>
    <m/>
    <m/>
    <m/>
    <m/>
    <m/>
    <m/>
    <m/>
    <m/>
    <m/>
    <m/>
    <m/>
    <m/>
    <m/>
    <m/>
    <m/>
    <m/>
    <m/>
    <m/>
    <m/>
    <m/>
    <m/>
    <m/>
    <m/>
    <m/>
    <m/>
    <m/>
    <m/>
    <m/>
    <m/>
    <m/>
    <m/>
    <m/>
    <m/>
    <m/>
    <m/>
    <m/>
    <m/>
    <m/>
    <m/>
    <m/>
    <m/>
    <m/>
    <m/>
    <m/>
    <m/>
    <x v="1"/>
    <x v="1"/>
    <s v="DUWT0017"/>
    <s v="A6BjJNJWt1m"/>
    <s v="Allocated"/>
    <m/>
    <m/>
    <m/>
    <m/>
    <m/>
    <m/>
    <m/>
    <m/>
    <n v="4399"/>
    <n v="16746"/>
  </r>
  <r>
    <n v="459479805"/>
    <s v="MAYAPPA UADDAV KAMBALE"/>
    <m/>
    <x v="0"/>
    <m/>
    <m/>
    <m/>
    <m/>
    <n v="3690"/>
    <n v="22134"/>
    <n v="4701"/>
    <n v="25824"/>
    <x v="5"/>
    <x v="0"/>
    <x v="0"/>
    <x v="1"/>
    <n v="27448"/>
    <n v="1017"/>
    <n v="0"/>
    <n v="6802"/>
    <s v="-"/>
    <n v="0.55076651416646605"/>
    <n v="1.2578679818701114E-2"/>
    <s v="FLOW"/>
    <s v="-"/>
    <s v="-"/>
    <s v="-"/>
    <m/>
    <m/>
    <m/>
    <m/>
    <s v="-"/>
    <m/>
    <s v="WAGHOLI"/>
    <m/>
    <m/>
    <m/>
    <n v="29953"/>
    <n v="27448"/>
    <n v="177"/>
    <s v="-"/>
    <s v="FLOW"/>
    <m/>
    <m/>
    <m/>
    <m/>
    <s v="NPA"/>
    <s v="MH12VU2984"/>
    <s v="HONDA SHINE DISC BSVI"/>
    <d v="2023-08-21T00:00:00"/>
    <n v="36"/>
    <x v="0"/>
    <x v="0"/>
    <m/>
    <m/>
    <m/>
    <m/>
    <m/>
    <m/>
    <m/>
    <m/>
    <m/>
    <m/>
    <m/>
    <m/>
    <m/>
    <m/>
    <m/>
    <m/>
    <m/>
    <m/>
    <m/>
    <m/>
    <m/>
    <m/>
    <m/>
    <m/>
    <m/>
    <m/>
    <m/>
    <m/>
    <m/>
    <m/>
    <m/>
    <m/>
    <m/>
    <m/>
    <m/>
    <m/>
    <m/>
    <m/>
    <m/>
    <m/>
    <m/>
    <m/>
    <m/>
    <m/>
    <m/>
    <m/>
    <m/>
    <m/>
    <m/>
    <m/>
    <m/>
    <m/>
    <m/>
    <m/>
    <m/>
    <m/>
    <m/>
    <m/>
    <m/>
    <m/>
    <m/>
    <m/>
    <m/>
    <m/>
    <m/>
    <m/>
    <m/>
    <m/>
    <m/>
    <m/>
    <m/>
    <m/>
    <m/>
    <m/>
    <m/>
    <m/>
    <m/>
    <m/>
    <m/>
    <m/>
    <m/>
    <m/>
    <m/>
    <m/>
    <m/>
    <m/>
    <m/>
    <m/>
    <m/>
    <m/>
    <m/>
    <m/>
    <m/>
    <m/>
    <x v="0"/>
    <x v="0"/>
    <s v="DUWT0021"/>
    <s v="APGx1d-8sim"/>
    <s v="Allocated"/>
    <m/>
    <m/>
    <m/>
    <m/>
    <m/>
    <m/>
    <m/>
    <m/>
    <n v="4701"/>
    <n v="25824"/>
  </r>
  <r>
    <n v="459609098"/>
    <s v="MASHUD RAHAMAN"/>
    <m/>
    <x v="0"/>
    <m/>
    <m/>
    <m/>
    <m/>
    <n v="3704"/>
    <n v="21592.46"/>
    <n v="3954.4599999999991"/>
    <n v="25296.46"/>
    <x v="5"/>
    <x v="0"/>
    <x v="0"/>
    <x v="13"/>
    <n v="27373.46"/>
    <n v="882"/>
    <n v="0"/>
    <n v="3150"/>
    <s v="-"/>
    <n v="0.25484877656395183"/>
    <n v="1.2544520142451989E-2"/>
    <s v="FLOW"/>
    <s v="-"/>
    <s v="NC"/>
    <s v="-"/>
    <m/>
    <m/>
    <m/>
    <m/>
    <s v="-"/>
    <m/>
    <s v="PIMPARI"/>
    <m/>
    <m/>
    <m/>
    <n v="25624.46"/>
    <n v="27373.46"/>
    <n v="177"/>
    <s v="-"/>
    <s v="FLOW"/>
    <m/>
    <m/>
    <m/>
    <m/>
    <s v="NPA"/>
    <s v="MH14KZ4171"/>
    <s v="TVS RAIDER DISC"/>
    <d v="2023-09-01T00:00:00"/>
    <n v="36"/>
    <x v="0"/>
    <x v="0"/>
    <m/>
    <m/>
    <m/>
    <m/>
    <m/>
    <m/>
    <m/>
    <m/>
    <m/>
    <m/>
    <m/>
    <m/>
    <m/>
    <m/>
    <m/>
    <m/>
    <m/>
    <m/>
    <m/>
    <m/>
    <m/>
    <m/>
    <m/>
    <m/>
    <m/>
    <m/>
    <m/>
    <m/>
    <m/>
    <m/>
    <m/>
    <m/>
    <m/>
    <m/>
    <m/>
    <m/>
    <m/>
    <m/>
    <m/>
    <m/>
    <m/>
    <m/>
    <m/>
    <m/>
    <m/>
    <m/>
    <m/>
    <m/>
    <m/>
    <m/>
    <m/>
    <m/>
    <m/>
    <m/>
    <m/>
    <m/>
    <m/>
    <m/>
    <m/>
    <m/>
    <m/>
    <m/>
    <m/>
    <m/>
    <m/>
    <m/>
    <m/>
    <m/>
    <m/>
    <m/>
    <m/>
    <m/>
    <m/>
    <m/>
    <m/>
    <m/>
    <m/>
    <m/>
    <m/>
    <m/>
    <m/>
    <m/>
    <m/>
    <m/>
    <m/>
    <m/>
    <m/>
    <m/>
    <m/>
    <m/>
    <m/>
    <m/>
    <m/>
    <m/>
    <x v="0"/>
    <x v="0"/>
    <s v="ZBHT0015"/>
    <s v="k6t-akVd3c"/>
    <s v="Allocated"/>
    <m/>
    <m/>
    <m/>
    <m/>
    <m/>
    <m/>
    <m/>
    <m/>
    <n v="3954.4599999999991"/>
    <n v="25296.46"/>
  </r>
  <r>
    <n v="462473694"/>
    <s v="SHUBHANGI RAHUL SONWANE"/>
    <m/>
    <x v="0"/>
    <m/>
    <m/>
    <m/>
    <m/>
    <n v="2993"/>
    <n v="2993"/>
    <n v="2993"/>
    <n v="5986"/>
    <x v="1"/>
    <x v="0"/>
    <x v="0"/>
    <x v="10"/>
    <n v="27365"/>
    <n v="0"/>
    <n v="0"/>
    <n v="3634"/>
    <s v="-"/>
    <n v="2.1237994644362154E-2"/>
    <n v="2.3972137111012638E-3"/>
    <s v="FLOW"/>
    <s v="-"/>
    <s v="-"/>
    <s v="-"/>
    <m/>
    <m/>
    <m/>
    <m/>
    <s v="-"/>
    <m/>
    <s v="SHIRUR"/>
    <m/>
    <m/>
    <m/>
    <n v="6627"/>
    <n v="27365"/>
    <n v="27"/>
    <s v="-"/>
    <s v="FLOW"/>
    <m/>
    <m/>
    <m/>
    <m/>
    <s v="NPA"/>
    <s v="MH12WV1577"/>
    <s v="HONDA SHINE DRUM BSVI"/>
    <d v="2024-04-06T00:00:00"/>
    <n v="36"/>
    <x v="0"/>
    <x v="0"/>
    <m/>
    <m/>
    <m/>
    <m/>
    <m/>
    <m/>
    <m/>
    <m/>
    <m/>
    <m/>
    <m/>
    <m/>
    <m/>
    <m/>
    <m/>
    <m/>
    <m/>
    <m/>
    <m/>
    <m/>
    <m/>
    <m/>
    <m/>
    <m/>
    <m/>
    <m/>
    <m/>
    <m/>
    <m/>
    <m/>
    <m/>
    <m/>
    <m/>
    <m/>
    <m/>
    <m/>
    <m/>
    <m/>
    <m/>
    <m/>
    <m/>
    <m/>
    <m/>
    <m/>
    <m/>
    <m/>
    <m/>
    <m/>
    <m/>
    <m/>
    <m/>
    <m/>
    <m/>
    <m/>
    <m/>
    <m/>
    <m/>
    <m/>
    <m/>
    <m/>
    <m/>
    <m/>
    <m/>
    <m/>
    <m/>
    <m/>
    <m/>
    <m/>
    <m/>
    <m/>
    <m/>
    <m/>
    <m/>
    <m/>
    <m/>
    <m/>
    <m/>
    <m/>
    <m/>
    <m/>
    <m/>
    <m/>
    <m/>
    <m/>
    <m/>
    <m/>
    <m/>
    <m/>
    <m/>
    <m/>
    <m/>
    <m/>
    <m/>
    <m/>
    <x v="0"/>
    <x v="0"/>
    <s v="ZBHT0024"/>
    <s v="GoOHHdJuyb"/>
    <s v="Allocated"/>
    <m/>
    <m/>
    <m/>
    <m/>
    <m/>
    <m/>
    <m/>
    <m/>
    <n v="2993"/>
    <n v="5986"/>
  </r>
  <r>
    <n v="460116654"/>
    <s v="SHAIKH SHABINA JAVEED"/>
    <m/>
    <x v="0"/>
    <m/>
    <m/>
    <m/>
    <m/>
    <n v="7015"/>
    <n v="6977"/>
    <n v="7072"/>
    <n v="13992"/>
    <x v="1"/>
    <x v="0"/>
    <x v="0"/>
    <x v="13"/>
    <n v="27302.9"/>
    <n v="95"/>
    <n v="0"/>
    <n v="6949"/>
    <s v="-"/>
    <n v="5.0458706864444029E-2"/>
    <n v="2.3917736609839835E-3"/>
    <s v="FLOW"/>
    <s v="-"/>
    <s v="PTP"/>
    <s v="-"/>
    <m/>
    <m/>
    <m/>
    <m/>
    <s v="-"/>
    <m/>
    <s v="PIMPLE GURAV"/>
    <m/>
    <m/>
    <m/>
    <n v="14021"/>
    <n v="27302.9"/>
    <n v="27"/>
    <s v="-"/>
    <s v="FLOW"/>
    <m/>
    <m/>
    <m/>
    <m/>
    <s v="REGULAR"/>
    <s v="MH14LC4368"/>
    <s v="BULLET 350 THE STANDARD BLACK"/>
    <d v="2023-10-13T00:00:00"/>
    <n v="36"/>
    <x v="0"/>
    <x v="0"/>
    <m/>
    <m/>
    <m/>
    <m/>
    <m/>
    <m/>
    <m/>
    <m/>
    <m/>
    <m/>
    <n v="1"/>
    <m/>
    <m/>
    <m/>
    <m/>
    <m/>
    <m/>
    <m/>
    <m/>
    <m/>
    <m/>
    <m/>
    <m/>
    <m/>
    <m/>
    <m/>
    <m/>
    <m/>
    <m/>
    <m/>
    <m/>
    <m/>
    <m/>
    <m/>
    <m/>
    <m/>
    <m/>
    <m/>
    <m/>
    <m/>
    <m/>
    <m/>
    <m/>
    <m/>
    <m/>
    <m/>
    <m/>
    <m/>
    <m/>
    <m/>
    <m/>
    <m/>
    <m/>
    <m/>
    <m/>
    <m/>
    <m/>
    <m/>
    <m/>
    <m/>
    <m/>
    <m/>
    <m/>
    <m/>
    <m/>
    <m/>
    <m/>
    <m/>
    <m/>
    <m/>
    <m/>
    <m/>
    <m/>
    <m/>
    <m/>
    <m/>
    <m/>
    <m/>
    <m/>
    <m/>
    <m/>
    <m/>
    <m/>
    <m/>
    <m/>
    <m/>
    <m/>
    <m/>
    <m/>
    <m/>
    <m/>
    <m/>
    <m/>
    <m/>
    <x v="1"/>
    <x v="1"/>
    <s v="ZBHT0015"/>
    <s v="A2GAv03PBnez"/>
    <s v="Allocated"/>
    <m/>
    <m/>
    <m/>
    <m/>
    <m/>
    <m/>
    <m/>
    <m/>
    <n v="7072"/>
    <n v="13992"/>
  </r>
  <r>
    <n v="464564316"/>
    <s v="DHIRAJ BHAVARLAL SHARMA"/>
    <m/>
    <x v="0"/>
    <m/>
    <m/>
    <m/>
    <m/>
    <n v="7033"/>
    <n v="27950"/>
    <n v="-5500"/>
    <n v="34983"/>
    <x v="5"/>
    <x v="0"/>
    <x v="0"/>
    <x v="15"/>
    <n v="27060"/>
    <n v="1715"/>
    <n v="0"/>
    <n v="2250"/>
    <s v="-"/>
    <n v="1"/>
    <n v="1.2400869859153752E-2"/>
    <s v="FLOW"/>
    <s v="-"/>
    <s v="-"/>
    <s v="-"/>
    <m/>
    <m/>
    <m/>
    <m/>
    <s v="-"/>
    <m/>
    <s v="BIBVEWADI"/>
    <m/>
    <m/>
    <m/>
    <n v="31915"/>
    <n v="27060"/>
    <n v="177"/>
    <s v="-"/>
    <s v="FLOW"/>
    <m/>
    <m/>
    <m/>
    <m/>
    <s v="NPA"/>
    <s v="MH12XK4925"/>
    <s v="FASCINO DISC DLX BSVI"/>
    <d v="2024-11-04T00:00:00"/>
    <n v="18"/>
    <x v="0"/>
    <x v="0"/>
    <m/>
    <m/>
    <m/>
    <m/>
    <m/>
    <m/>
    <m/>
    <m/>
    <m/>
    <m/>
    <n v="1"/>
    <m/>
    <m/>
    <m/>
    <m/>
    <m/>
    <m/>
    <m/>
    <m/>
    <m/>
    <m/>
    <m/>
    <m/>
    <m/>
    <m/>
    <m/>
    <m/>
    <m/>
    <m/>
    <m/>
    <m/>
    <m/>
    <m/>
    <m/>
    <m/>
    <m/>
    <m/>
    <m/>
    <m/>
    <m/>
    <m/>
    <m/>
    <m/>
    <m/>
    <m/>
    <m/>
    <m/>
    <m/>
    <m/>
    <m/>
    <m/>
    <m/>
    <m/>
    <m/>
    <m/>
    <m/>
    <m/>
    <m/>
    <m/>
    <m/>
    <m/>
    <m/>
    <m/>
    <m/>
    <m/>
    <m/>
    <m/>
    <m/>
    <m/>
    <m/>
    <m/>
    <m/>
    <m/>
    <m/>
    <m/>
    <m/>
    <m/>
    <m/>
    <m/>
    <m/>
    <m/>
    <m/>
    <m/>
    <m/>
    <m/>
    <m/>
    <m/>
    <m/>
    <m/>
    <m/>
    <m/>
    <m/>
    <m/>
    <m/>
    <x v="1"/>
    <x v="1"/>
    <s v="DUWT0031"/>
    <s v="B2gJIew1D7"/>
    <s v="Allocated"/>
    <m/>
    <m/>
    <m/>
    <m/>
    <m/>
    <m/>
    <m/>
    <m/>
    <n v="-5500"/>
    <n v="34983"/>
  </r>
  <r>
    <n v="463967273"/>
    <s v="AKASH DATTATRAY PATIL"/>
    <m/>
    <x v="0"/>
    <m/>
    <m/>
    <m/>
    <m/>
    <n v="4734"/>
    <n v="18748"/>
    <n v="5248"/>
    <n v="23482"/>
    <x v="3"/>
    <x v="0"/>
    <x v="0"/>
    <x v="10"/>
    <n v="26819"/>
    <n v="702"/>
    <n v="0"/>
    <n v="2700"/>
    <s v="-"/>
    <n v="6.1325955468058774E-2"/>
    <n v="1.0273216025047908E-2"/>
    <s v="FLOW"/>
    <s v="-"/>
    <s v="BPTP"/>
    <s v="-"/>
    <m/>
    <m/>
    <m/>
    <m/>
    <s v="-"/>
    <m/>
    <s v="KAREGAON"/>
    <m/>
    <m/>
    <m/>
    <n v="22150"/>
    <n v="26819"/>
    <n v="118"/>
    <s v="-"/>
    <s v="FLOW"/>
    <m/>
    <m/>
    <m/>
    <m/>
    <s v="NPA"/>
    <s v="MH29CF6329"/>
    <s v="HONDA SHINE DISC BSVI"/>
    <d v="2024-09-07T00:00:00"/>
    <n v="24"/>
    <x v="0"/>
    <x v="0"/>
    <m/>
    <m/>
    <m/>
    <m/>
    <m/>
    <m/>
    <m/>
    <m/>
    <m/>
    <m/>
    <n v="1"/>
    <m/>
    <m/>
    <m/>
    <m/>
    <m/>
    <m/>
    <m/>
    <m/>
    <m/>
    <m/>
    <m/>
    <m/>
    <m/>
    <m/>
    <m/>
    <m/>
    <m/>
    <m/>
    <m/>
    <m/>
    <m/>
    <m/>
    <m/>
    <m/>
    <m/>
    <m/>
    <m/>
    <m/>
    <m/>
    <m/>
    <m/>
    <m/>
    <m/>
    <m/>
    <m/>
    <m/>
    <m/>
    <m/>
    <m/>
    <m/>
    <m/>
    <m/>
    <m/>
    <m/>
    <m/>
    <m/>
    <m/>
    <m/>
    <m/>
    <m/>
    <m/>
    <m/>
    <m/>
    <m/>
    <m/>
    <m/>
    <m/>
    <m/>
    <m/>
    <m/>
    <m/>
    <m/>
    <m/>
    <m/>
    <m/>
    <m/>
    <m/>
    <m/>
    <m/>
    <m/>
    <m/>
    <m/>
    <m/>
    <m/>
    <m/>
    <m/>
    <m/>
    <m/>
    <m/>
    <m/>
    <m/>
    <m/>
    <m/>
    <x v="1"/>
    <x v="1"/>
    <s v="ZBHT0024"/>
    <s v="ko79HSndwc"/>
    <s v="Allocated"/>
    <m/>
    <m/>
    <m/>
    <m/>
    <m/>
    <m/>
    <m/>
    <m/>
    <n v="5248"/>
    <n v="23482"/>
  </r>
  <r>
    <n v="467347524"/>
    <s v="SUBHASH PRALHAD HARIMKAR"/>
    <m/>
    <x v="0"/>
    <m/>
    <m/>
    <m/>
    <m/>
    <n v="2060"/>
    <n v="8240"/>
    <n v="2302"/>
    <n v="10300"/>
    <x v="3"/>
    <x v="0"/>
    <x v="0"/>
    <x v="7"/>
    <n v="26554"/>
    <n v="242"/>
    <n v="0"/>
    <n v="1800"/>
    <s v="-"/>
    <n v="7.652338421367022E-2"/>
    <n v="1.0171705817857568E-2"/>
    <s v="FLOW"/>
    <s v="-"/>
    <s v="-"/>
    <s v="-"/>
    <m/>
    <m/>
    <m/>
    <m/>
    <s v="-"/>
    <m/>
    <s v="ALANDI DEVACHI"/>
    <m/>
    <m/>
    <m/>
    <n v="10282"/>
    <n v="26554"/>
    <n v="117"/>
    <s v="-"/>
    <s v="FLOW"/>
    <m/>
    <m/>
    <m/>
    <m/>
    <s v="NPA"/>
    <s v="MH38AF3104"/>
    <s v="SPLENDOR PLUS I3S BS6 FI DRUM SELF"/>
    <d v="2025-11-26T00:00:00"/>
    <n v="18"/>
    <x v="0"/>
    <x v="0"/>
    <m/>
    <m/>
    <m/>
    <m/>
    <m/>
    <m/>
    <m/>
    <m/>
    <m/>
    <m/>
    <n v="1"/>
    <m/>
    <m/>
    <m/>
    <m/>
    <m/>
    <m/>
    <m/>
    <m/>
    <m/>
    <m/>
    <m/>
    <m/>
    <m/>
    <m/>
    <m/>
    <m/>
    <m/>
    <m/>
    <m/>
    <m/>
    <m/>
    <m/>
    <m/>
    <m/>
    <m/>
    <m/>
    <m/>
    <m/>
    <m/>
    <m/>
    <m/>
    <m/>
    <m/>
    <m/>
    <m/>
    <m/>
    <m/>
    <m/>
    <m/>
    <m/>
    <m/>
    <m/>
    <m/>
    <m/>
    <m/>
    <m/>
    <m/>
    <m/>
    <m/>
    <m/>
    <m/>
    <m/>
    <m/>
    <m/>
    <m/>
    <m/>
    <m/>
    <m/>
    <m/>
    <m/>
    <m/>
    <m/>
    <m/>
    <m/>
    <m/>
    <m/>
    <m/>
    <m/>
    <m/>
    <m/>
    <m/>
    <m/>
    <m/>
    <m/>
    <m/>
    <m/>
    <m/>
    <m/>
    <m/>
    <m/>
    <m/>
    <m/>
    <m/>
    <x v="1"/>
    <x v="1"/>
    <s v="ZBHT0009"/>
    <s v="G2h9mtZls9c"/>
    <s v="Allocated"/>
    <m/>
    <m/>
    <m/>
    <m/>
    <m/>
    <m/>
    <m/>
    <m/>
    <n v="2302"/>
    <n v="10300"/>
  </r>
  <r>
    <n v="461826957"/>
    <s v="BHAVAR EKNATH VILAS"/>
    <s v="ONLINE"/>
    <x v="1"/>
    <n v="10420"/>
    <m/>
    <m/>
    <m/>
    <n v="3504"/>
    <n v="3500"/>
    <n v="3573"/>
    <n v="-3416"/>
    <x v="1"/>
    <x v="2"/>
    <x v="1"/>
    <x v="10"/>
    <n v="26063.55"/>
    <n v="73"/>
    <n v="0"/>
    <n v="6847"/>
    <s v="-"/>
    <n v="2.0227938436435781E-2"/>
    <n v="2.2832048024839522E-3"/>
    <s v="RB"/>
    <s v="PAID"/>
    <s v="PTP"/>
    <s v="-"/>
    <m/>
    <m/>
    <m/>
    <m/>
    <s v="-"/>
    <m/>
    <s v="NHAVRE"/>
    <m/>
    <m/>
    <m/>
    <n v="10420"/>
    <n v="26063.55"/>
    <n v="27"/>
    <s v="-"/>
    <s v="FLOW"/>
    <m/>
    <m/>
    <m/>
    <m/>
    <s v="NPA"/>
    <s v="MH15JT7057"/>
    <s v="SPLENDOR PLUS BS6 I3S DRS CAST FI"/>
    <d v="2024-02-07T00:00:00"/>
    <n v="36"/>
    <x v="0"/>
    <x v="0"/>
    <m/>
    <m/>
    <m/>
    <m/>
    <m/>
    <m/>
    <m/>
    <m/>
    <m/>
    <m/>
    <m/>
    <m/>
    <m/>
    <m/>
    <m/>
    <m/>
    <m/>
    <m/>
    <m/>
    <m/>
    <m/>
    <m/>
    <m/>
    <m/>
    <m/>
    <m/>
    <m/>
    <m/>
    <m/>
    <m/>
    <m/>
    <m/>
    <m/>
    <m/>
    <m/>
    <m/>
    <m/>
    <m/>
    <m/>
    <m/>
    <m/>
    <m/>
    <m/>
    <m/>
    <m/>
    <m/>
    <m/>
    <m/>
    <m/>
    <m/>
    <m/>
    <m/>
    <m/>
    <m/>
    <m/>
    <m/>
    <m/>
    <m/>
    <m/>
    <m/>
    <m/>
    <m/>
    <m/>
    <m/>
    <m/>
    <m/>
    <m/>
    <m/>
    <m/>
    <m/>
    <m/>
    <m/>
    <m/>
    <m/>
    <m/>
    <m/>
    <m/>
    <m/>
    <m/>
    <m/>
    <m/>
    <m/>
    <m/>
    <m/>
    <m/>
    <m/>
    <m/>
    <m/>
    <m/>
    <m/>
    <m/>
    <m/>
    <m/>
    <m/>
    <x v="0"/>
    <x v="0"/>
    <s v="ZBHT0024"/>
    <s v="BPkp33J8p5c"/>
    <s v="Allocated"/>
    <m/>
    <m/>
    <m/>
    <m/>
    <m/>
    <m/>
    <m/>
    <m/>
    <n v="3573"/>
    <n v="7004"/>
  </r>
  <r>
    <n v="460579176"/>
    <s v="TUKARAM SUBHASH BIRADAR"/>
    <m/>
    <x v="0"/>
    <m/>
    <m/>
    <m/>
    <m/>
    <n v="8746"/>
    <n v="26021"/>
    <n v="-7801"/>
    <n v="34767"/>
    <x v="4"/>
    <x v="0"/>
    <x v="0"/>
    <x v="5"/>
    <n v="25553.54"/>
    <n v="1162"/>
    <n v="0"/>
    <n v="2700"/>
    <s v="-"/>
    <n v="0.6443876441980112"/>
    <n v="1.3605016391986607E-2"/>
    <s v="FLOW"/>
    <s v="-"/>
    <s v="MPTP"/>
    <s v="-"/>
    <m/>
    <m/>
    <m/>
    <m/>
    <s v="-"/>
    <m/>
    <s v="CHAKAN"/>
    <m/>
    <m/>
    <m/>
    <n v="29883"/>
    <n v="25553.54"/>
    <n v="149"/>
    <s v="-"/>
    <s v="FLOW"/>
    <m/>
    <m/>
    <m/>
    <m/>
    <s v="NPA"/>
    <s v="MH14LD6157"/>
    <s v="CLASSIC 350 DARK GUNMETAL GREY"/>
    <d v="2023-11-10T00:00:00"/>
    <n v="30"/>
    <x v="0"/>
    <x v="0"/>
    <m/>
    <m/>
    <m/>
    <m/>
    <m/>
    <m/>
    <m/>
    <n v="1"/>
    <m/>
    <m/>
    <m/>
    <m/>
    <m/>
    <m/>
    <m/>
    <m/>
    <m/>
    <m/>
    <m/>
    <m/>
    <m/>
    <m/>
    <m/>
    <m/>
    <m/>
    <m/>
    <m/>
    <m/>
    <m/>
    <m/>
    <m/>
    <m/>
    <m/>
    <m/>
    <m/>
    <m/>
    <m/>
    <m/>
    <m/>
    <m/>
    <m/>
    <m/>
    <m/>
    <m/>
    <m/>
    <m/>
    <m/>
    <m/>
    <m/>
    <m/>
    <m/>
    <m/>
    <m/>
    <m/>
    <m/>
    <m/>
    <m/>
    <m/>
    <m/>
    <m/>
    <m/>
    <m/>
    <m/>
    <m/>
    <m/>
    <m/>
    <m/>
    <m/>
    <m/>
    <m/>
    <m/>
    <m/>
    <m/>
    <m/>
    <m/>
    <m/>
    <m/>
    <m/>
    <m/>
    <m/>
    <m/>
    <m/>
    <m/>
    <m/>
    <m/>
    <m/>
    <m/>
    <m/>
    <m/>
    <m/>
    <m/>
    <m/>
    <m/>
    <m/>
    <x v="1"/>
    <x v="1"/>
    <s v="DUWT0017"/>
    <s v="kPkHnVYa5jm"/>
    <s v="Allocated"/>
    <m/>
    <m/>
    <m/>
    <m/>
    <m/>
    <m/>
    <m/>
    <m/>
    <n v="-7801"/>
    <n v="34767"/>
  </r>
  <r>
    <n v="461480386"/>
    <s v="MAINUDDIN S O FAKRULLA"/>
    <m/>
    <x v="0"/>
    <m/>
    <m/>
    <m/>
    <m/>
    <n v="3834"/>
    <n v="3834"/>
    <n v="3876"/>
    <n v="7668"/>
    <x v="1"/>
    <x v="0"/>
    <x v="0"/>
    <x v="11"/>
    <n v="25155.64"/>
    <n v="42"/>
    <n v="0"/>
    <n v="1779"/>
    <s v="-"/>
    <n v="1.7962851012884796E-2"/>
    <n v="2.2036705689576978E-3"/>
    <s v="FLOW"/>
    <s v="-"/>
    <s v="-"/>
    <s v="-"/>
    <m/>
    <m/>
    <m/>
    <m/>
    <s v="-"/>
    <m/>
    <s v="RUPEENAGAR"/>
    <m/>
    <m/>
    <m/>
    <n v="5655"/>
    <n v="25155.64"/>
    <n v="27"/>
    <s v="-"/>
    <s v="FLOW"/>
    <m/>
    <m/>
    <m/>
    <m/>
    <s v="REGULAR"/>
    <s v="MH14LG9217"/>
    <s v="BAJAJ PULSAR 125 NEON DISC CBS"/>
    <d v="2024-01-12T00:00:00"/>
    <n v="36"/>
    <x v="1"/>
    <x v="0"/>
    <m/>
    <m/>
    <m/>
    <m/>
    <m/>
    <m/>
    <m/>
    <m/>
    <m/>
    <m/>
    <m/>
    <m/>
    <m/>
    <m/>
    <m/>
    <m/>
    <m/>
    <m/>
    <m/>
    <m/>
    <m/>
    <m/>
    <m/>
    <m/>
    <m/>
    <m/>
    <m/>
    <m/>
    <m/>
    <m/>
    <m/>
    <m/>
    <m/>
    <m/>
    <m/>
    <m/>
    <m/>
    <m/>
    <m/>
    <m/>
    <m/>
    <m/>
    <m/>
    <m/>
    <m/>
    <m/>
    <m/>
    <m/>
    <m/>
    <m/>
    <m/>
    <m/>
    <m/>
    <m/>
    <m/>
    <m/>
    <m/>
    <m/>
    <m/>
    <m/>
    <m/>
    <m/>
    <m/>
    <m/>
    <m/>
    <m/>
    <m/>
    <m/>
    <m/>
    <m/>
    <m/>
    <m/>
    <m/>
    <m/>
    <m/>
    <m/>
    <m/>
    <m/>
    <m/>
    <m/>
    <m/>
    <m/>
    <m/>
    <m/>
    <m/>
    <m/>
    <m/>
    <m/>
    <m/>
    <m/>
    <m/>
    <m/>
    <m/>
    <m/>
    <x v="0"/>
    <x v="0"/>
    <s v="ZBHT0011"/>
    <s v="B2kAOO21rrzc"/>
    <s v="Allocated"/>
    <m/>
    <m/>
    <m/>
    <m/>
    <m/>
    <m/>
    <m/>
    <m/>
    <n v="3876"/>
    <n v="7668"/>
  </r>
  <r>
    <n v="461264401"/>
    <s v="SAPANA GANGADHAR PAWAR"/>
    <m/>
    <x v="0"/>
    <m/>
    <m/>
    <m/>
    <m/>
    <n v="3109"/>
    <n v="8409"/>
    <n v="2561"/>
    <n v="11518"/>
    <x v="2"/>
    <x v="0"/>
    <x v="0"/>
    <x v="4"/>
    <n v="25127"/>
    <n v="370"/>
    <n v="0"/>
    <n v="6300"/>
    <s v="-"/>
    <n v="0.13633171594844515"/>
    <n v="7.1248473472320757E-3"/>
    <s v="FLOW"/>
    <s v="-"/>
    <s v="PTP"/>
    <s v="-"/>
    <m/>
    <m/>
    <m/>
    <m/>
    <s v="-"/>
    <m/>
    <s v="BHOR"/>
    <m/>
    <m/>
    <m/>
    <n v="15079"/>
    <n v="25127"/>
    <n v="88"/>
    <s v="-"/>
    <s v="FLOW"/>
    <m/>
    <m/>
    <m/>
    <m/>
    <s v="REGULAR"/>
    <s v="MH12WH6963"/>
    <s v="BAJAJ PLATINA 110 5 SPEED DISC ABS"/>
    <d v="2023-12-27T00:00:00"/>
    <n v="36"/>
    <x v="0"/>
    <x v="0"/>
    <m/>
    <m/>
    <m/>
    <m/>
    <m/>
    <m/>
    <m/>
    <m/>
    <m/>
    <m/>
    <m/>
    <m/>
    <m/>
    <m/>
    <m/>
    <m/>
    <m/>
    <m/>
    <m/>
    <m/>
    <m/>
    <m/>
    <m/>
    <m/>
    <m/>
    <m/>
    <m/>
    <m/>
    <m/>
    <m/>
    <m/>
    <m/>
    <m/>
    <m/>
    <m/>
    <m/>
    <m/>
    <m/>
    <m/>
    <m/>
    <m/>
    <m/>
    <m/>
    <m/>
    <m/>
    <m/>
    <m/>
    <m/>
    <m/>
    <m/>
    <m/>
    <m/>
    <m/>
    <m/>
    <m/>
    <m/>
    <m/>
    <m/>
    <m/>
    <m/>
    <m/>
    <m/>
    <m/>
    <m/>
    <m/>
    <m/>
    <m/>
    <m/>
    <m/>
    <m/>
    <m/>
    <m/>
    <m/>
    <m/>
    <m/>
    <m/>
    <m/>
    <m/>
    <m/>
    <m/>
    <m/>
    <m/>
    <m/>
    <m/>
    <m/>
    <m/>
    <m/>
    <m/>
    <m/>
    <m/>
    <m/>
    <m/>
    <m/>
    <m/>
    <x v="0"/>
    <x v="0"/>
    <s v="DUWT0011"/>
    <s v="k2rB7O674OMm"/>
    <s v="Allocated"/>
    <m/>
    <m/>
    <m/>
    <m/>
    <m/>
    <m/>
    <m/>
    <m/>
    <n v="2561"/>
    <n v="11518"/>
  </r>
  <r>
    <n v="462291870"/>
    <s v="AMOL HARIBHAU CHAVAN"/>
    <m/>
    <x v="0"/>
    <m/>
    <m/>
    <m/>
    <m/>
    <n v="3355"/>
    <n v="19829.330000000002"/>
    <n v="3921.3300000000017"/>
    <n v="23184.33"/>
    <x v="5"/>
    <x v="0"/>
    <x v="0"/>
    <x v="16"/>
    <n v="24935"/>
    <n v="867"/>
    <n v="0"/>
    <n v="3150"/>
    <s v="-"/>
    <n v="0.11333577291974541"/>
    <n v="1.1427039539467804E-2"/>
    <s v="FLOW"/>
    <s v="-"/>
    <s v="MPTP"/>
    <s v="-"/>
    <m/>
    <m/>
    <m/>
    <m/>
    <s v="-"/>
    <m/>
    <s v="WAKAD"/>
    <m/>
    <m/>
    <m/>
    <n v="23846.33"/>
    <n v="24935"/>
    <n v="177"/>
    <s v="-"/>
    <s v="FLOW"/>
    <m/>
    <m/>
    <m/>
    <m/>
    <s v="NPA"/>
    <s v="MH23BK2667"/>
    <s v="SPLENDORPLUS I3S DRS C FI BLACKACNT"/>
    <d v="2024-03-20T00:00:00"/>
    <n v="30"/>
    <x v="1"/>
    <x v="0"/>
    <m/>
    <m/>
    <m/>
    <m/>
    <m/>
    <m/>
    <m/>
    <m/>
    <m/>
    <m/>
    <m/>
    <m/>
    <m/>
    <n v="1"/>
    <m/>
    <m/>
    <m/>
    <m/>
    <m/>
    <m/>
    <m/>
    <m/>
    <m/>
    <m/>
    <m/>
    <m/>
    <m/>
    <m/>
    <m/>
    <m/>
    <m/>
    <m/>
    <m/>
    <m/>
    <m/>
    <m/>
    <m/>
    <m/>
    <m/>
    <m/>
    <m/>
    <m/>
    <m/>
    <m/>
    <m/>
    <m/>
    <m/>
    <m/>
    <m/>
    <m/>
    <m/>
    <m/>
    <m/>
    <m/>
    <m/>
    <m/>
    <m/>
    <m/>
    <m/>
    <m/>
    <m/>
    <m/>
    <m/>
    <m/>
    <m/>
    <m/>
    <m/>
    <m/>
    <m/>
    <m/>
    <m/>
    <m/>
    <m/>
    <m/>
    <m/>
    <m/>
    <m/>
    <m/>
    <m/>
    <m/>
    <m/>
    <m/>
    <m/>
    <m/>
    <m/>
    <m/>
    <m/>
    <m/>
    <m/>
    <m/>
    <m/>
    <m/>
    <m/>
    <m/>
    <x v="1"/>
    <x v="1"/>
    <s v="DUWT0030"/>
    <s v="komQOh4Mum"/>
    <s v="Allocated"/>
    <m/>
    <m/>
    <m/>
    <m/>
    <m/>
    <m/>
    <m/>
    <m/>
    <n v="3921.3300000000017"/>
    <n v="23184.33"/>
  </r>
  <r>
    <n v="459192730"/>
    <s v="SHRUTIKA RAJARAM GAWARI"/>
    <m/>
    <x v="0"/>
    <m/>
    <m/>
    <m/>
    <m/>
    <n v="8859"/>
    <n v="16375"/>
    <n v="8047"/>
    <n v="25234"/>
    <x v="0"/>
    <x v="0"/>
    <x v="0"/>
    <x v="5"/>
    <n v="24929"/>
    <n v="531"/>
    <n v="0"/>
    <n v="3150"/>
    <s v="-"/>
    <n v="0.51124580814941689"/>
    <n v="6.6842402293147262E-3"/>
    <s v="FLOW"/>
    <s v="-"/>
    <s v="NC"/>
    <s v="-"/>
    <m/>
    <m/>
    <m/>
    <m/>
    <s v="-"/>
    <m/>
    <s v="MOI"/>
    <m/>
    <m/>
    <m/>
    <n v="20056"/>
    <n v="24929"/>
    <n v="57"/>
    <s v="-"/>
    <s v="FLOW"/>
    <m/>
    <m/>
    <m/>
    <m/>
    <s v="NPA"/>
    <s v="MH14KY9352"/>
    <s v="CLASSIC 350 DARK STEALTH BLACK"/>
    <d v="2023-07-31T00:00:00"/>
    <n v="36"/>
    <x v="0"/>
    <x v="0"/>
    <m/>
    <m/>
    <m/>
    <m/>
    <m/>
    <m/>
    <m/>
    <m/>
    <m/>
    <m/>
    <n v="1"/>
    <m/>
    <m/>
    <m/>
    <m/>
    <m/>
    <m/>
    <m/>
    <m/>
    <m/>
    <m/>
    <m/>
    <m/>
    <m/>
    <m/>
    <m/>
    <m/>
    <m/>
    <m/>
    <m/>
    <m/>
    <m/>
    <m/>
    <m/>
    <m/>
    <m/>
    <m/>
    <m/>
    <m/>
    <m/>
    <m/>
    <m/>
    <m/>
    <m/>
    <m/>
    <m/>
    <m/>
    <m/>
    <m/>
    <m/>
    <m/>
    <m/>
    <m/>
    <m/>
    <m/>
    <m/>
    <m/>
    <m/>
    <m/>
    <m/>
    <m/>
    <m/>
    <m/>
    <m/>
    <m/>
    <m/>
    <m/>
    <m/>
    <m/>
    <m/>
    <m/>
    <m/>
    <m/>
    <m/>
    <m/>
    <m/>
    <m/>
    <m/>
    <m/>
    <m/>
    <m/>
    <m/>
    <m/>
    <m/>
    <m/>
    <m/>
    <m/>
    <m/>
    <m/>
    <m/>
    <m/>
    <m/>
    <m/>
    <m/>
    <x v="1"/>
    <x v="1"/>
    <s v="DUWT0017"/>
    <s v="k2kOM8q0rc"/>
    <s v="Allocated"/>
    <m/>
    <m/>
    <m/>
    <m/>
    <m/>
    <m/>
    <m/>
    <m/>
    <n v="8047"/>
    <n v="25234"/>
  </r>
  <r>
    <n v="462338520"/>
    <s v="SANDHYA YUVRAJ ISAVE"/>
    <m/>
    <x v="0"/>
    <m/>
    <m/>
    <m/>
    <m/>
    <n v="3753"/>
    <n v="14911"/>
    <n v="4393"/>
    <n v="18664"/>
    <x v="3"/>
    <x v="0"/>
    <x v="0"/>
    <x v="16"/>
    <n v="24405"/>
    <n v="741"/>
    <n v="0"/>
    <n v="3343"/>
    <s v="-"/>
    <n v="0.22404707696827261"/>
    <n v="9.3485154961517655E-3"/>
    <s v="FLOW"/>
    <s v="-"/>
    <s v="NC"/>
    <s v="-"/>
    <m/>
    <m/>
    <m/>
    <m/>
    <s v="-"/>
    <m/>
    <s v="MULSHI "/>
    <m/>
    <m/>
    <m/>
    <n v="18995"/>
    <n v="24405"/>
    <n v="118"/>
    <s v="-"/>
    <s v="FLOW"/>
    <m/>
    <m/>
    <m/>
    <m/>
    <s v="NPA"/>
    <s v="MH14LM4260"/>
    <s v="HONDA ACTIVA DLX"/>
    <d v="2024-03-26T00:00:00"/>
    <n v="30"/>
    <x v="1"/>
    <x v="0"/>
    <m/>
    <m/>
    <m/>
    <m/>
    <m/>
    <m/>
    <m/>
    <m/>
    <m/>
    <m/>
    <n v="1"/>
    <m/>
    <m/>
    <m/>
    <m/>
    <m/>
    <m/>
    <m/>
    <m/>
    <m/>
    <m/>
    <m/>
    <m/>
    <m/>
    <m/>
    <m/>
    <m/>
    <m/>
    <m/>
    <m/>
    <m/>
    <m/>
    <m/>
    <m/>
    <m/>
    <m/>
    <m/>
    <m/>
    <m/>
    <m/>
    <m/>
    <m/>
    <m/>
    <m/>
    <m/>
    <m/>
    <m/>
    <m/>
    <m/>
    <m/>
    <m/>
    <m/>
    <m/>
    <m/>
    <m/>
    <m/>
    <m/>
    <m/>
    <m/>
    <m/>
    <m/>
    <m/>
    <m/>
    <m/>
    <m/>
    <m/>
    <m/>
    <m/>
    <m/>
    <m/>
    <m/>
    <m/>
    <m/>
    <m/>
    <m/>
    <m/>
    <m/>
    <m/>
    <m/>
    <m/>
    <m/>
    <m/>
    <m/>
    <m/>
    <m/>
    <m/>
    <m/>
    <m/>
    <m/>
    <m/>
    <m/>
    <m/>
    <m/>
    <m/>
    <x v="1"/>
    <x v="1"/>
    <s v="DUWT0030"/>
    <s v="AoX3q6qHEc"/>
    <s v="Allocated"/>
    <m/>
    <m/>
    <m/>
    <m/>
    <m/>
    <m/>
    <m/>
    <m/>
    <n v="4393"/>
    <n v="18664"/>
  </r>
  <r>
    <n v="461279153"/>
    <s v="UJWALA SATISH MANE"/>
    <m/>
    <x v="0"/>
    <m/>
    <m/>
    <m/>
    <m/>
    <n v="3281"/>
    <n v="6153.45"/>
    <n v="2960.4500000000007"/>
    <n v="9434.4500000000007"/>
    <x v="0"/>
    <x v="0"/>
    <x v="0"/>
    <x v="16"/>
    <n v="24401.45"/>
    <n v="88"/>
    <n v="0"/>
    <n v="1350"/>
    <s v="-"/>
    <n v="0.1905113497028551"/>
    <n v="6.542787666717953E-3"/>
    <s v="FLOW"/>
    <s v="-"/>
    <s v="MPTP"/>
    <s v="-"/>
    <m/>
    <m/>
    <m/>
    <m/>
    <s v="-"/>
    <m/>
    <s v="PUNWALE"/>
    <m/>
    <m/>
    <m/>
    <n v="7591.45"/>
    <n v="24401.45"/>
    <n v="57"/>
    <s v="-"/>
    <s v="FLOW"/>
    <m/>
    <m/>
    <m/>
    <m/>
    <s v="REGULAR"/>
    <s v="MH14LG6760"/>
    <s v="TVS SCOOTY ZEST"/>
    <d v="2023-12-28T00:00:00"/>
    <n v="36"/>
    <x v="0"/>
    <x v="0"/>
    <m/>
    <m/>
    <m/>
    <m/>
    <m/>
    <m/>
    <m/>
    <m/>
    <m/>
    <m/>
    <n v="1"/>
    <m/>
    <m/>
    <m/>
    <m/>
    <m/>
    <m/>
    <m/>
    <m/>
    <m/>
    <m/>
    <m/>
    <m/>
    <m/>
    <m/>
    <m/>
    <m/>
    <m/>
    <m/>
    <m/>
    <m/>
    <m/>
    <m/>
    <m/>
    <m/>
    <m/>
    <m/>
    <m/>
    <m/>
    <m/>
    <m/>
    <m/>
    <m/>
    <m/>
    <m/>
    <m/>
    <m/>
    <m/>
    <m/>
    <m/>
    <m/>
    <m/>
    <m/>
    <m/>
    <m/>
    <m/>
    <m/>
    <m/>
    <m/>
    <m/>
    <m/>
    <m/>
    <m/>
    <m/>
    <m/>
    <m/>
    <m/>
    <m/>
    <m/>
    <m/>
    <m/>
    <m/>
    <m/>
    <m/>
    <m/>
    <m/>
    <m/>
    <m/>
    <m/>
    <m/>
    <m/>
    <m/>
    <m/>
    <m/>
    <m/>
    <m/>
    <m/>
    <m/>
    <m/>
    <m/>
    <m/>
    <m/>
    <m/>
    <m/>
    <x v="1"/>
    <x v="1"/>
    <s v="DUWT0030"/>
    <s v="AoZyma0sy9"/>
    <s v="Allocated"/>
    <m/>
    <m/>
    <m/>
    <m/>
    <m/>
    <m/>
    <m/>
    <m/>
    <n v="2960.4500000000007"/>
    <n v="9434.4500000000007"/>
  </r>
  <r>
    <n v="460472259"/>
    <s v="FARHIN RAJJAK TAMBOLI"/>
    <m/>
    <x v="0"/>
    <m/>
    <m/>
    <m/>
    <m/>
    <n v="4266"/>
    <n v="8532"/>
    <n v="413"/>
    <n v="12798"/>
    <x v="2"/>
    <x v="0"/>
    <x v="0"/>
    <x v="6"/>
    <n v="24200"/>
    <n v="413"/>
    <n v="0"/>
    <n v="0"/>
    <s v="-"/>
    <n v="6.3146214747125243E-2"/>
    <n v="6.8619933061255314E-3"/>
    <s v="FLOW"/>
    <s v="-"/>
    <s v="NC"/>
    <s v="-"/>
    <m/>
    <m/>
    <m/>
    <m/>
    <s v="-"/>
    <m/>
    <s v="YERWADA"/>
    <m/>
    <m/>
    <m/>
    <n v="8945"/>
    <n v="24200"/>
    <n v="88"/>
    <s v="-"/>
    <s v="FLOW"/>
    <m/>
    <m/>
    <m/>
    <m/>
    <s v="REGULAR"/>
    <s v="MH12WB5216"/>
    <s v="AMPERE MAGNUS EX"/>
    <d v="2023-11-04T00:00:00"/>
    <n v="36"/>
    <x v="1"/>
    <x v="0"/>
    <m/>
    <m/>
    <m/>
    <m/>
    <m/>
    <m/>
    <m/>
    <m/>
    <m/>
    <m/>
    <m/>
    <m/>
    <m/>
    <n v="1"/>
    <m/>
    <m/>
    <m/>
    <m/>
    <m/>
    <m/>
    <m/>
    <m/>
    <m/>
    <m/>
    <m/>
    <m/>
    <m/>
    <m/>
    <m/>
    <m/>
    <m/>
    <m/>
    <m/>
    <m/>
    <m/>
    <m/>
    <m/>
    <m/>
    <m/>
    <m/>
    <m/>
    <m/>
    <m/>
    <m/>
    <m/>
    <m/>
    <m/>
    <m/>
    <m/>
    <m/>
    <m/>
    <m/>
    <m/>
    <m/>
    <m/>
    <m/>
    <m/>
    <m/>
    <m/>
    <m/>
    <m/>
    <m/>
    <m/>
    <m/>
    <m/>
    <m/>
    <m/>
    <m/>
    <m/>
    <m/>
    <m/>
    <m/>
    <m/>
    <m/>
    <m/>
    <m/>
    <m/>
    <m/>
    <m/>
    <m/>
    <m/>
    <m/>
    <m/>
    <m/>
    <m/>
    <m/>
    <m/>
    <m/>
    <m/>
    <m/>
    <m/>
    <m/>
    <m/>
    <m/>
    <x v="1"/>
    <x v="1"/>
    <s v="ZBHT0012"/>
    <e v="#N/A"/>
    <e v="#N/A"/>
    <m/>
    <m/>
    <m/>
    <m/>
    <m/>
    <m/>
    <m/>
    <m/>
    <n v="413"/>
    <n v="12798"/>
  </r>
  <r>
    <n v="132195021"/>
    <s v="BHAGYASHRI DHANSING PATIL"/>
    <m/>
    <x v="0"/>
    <m/>
    <m/>
    <m/>
    <m/>
    <n v="6124"/>
    <n v="18822"/>
    <n v="707"/>
    <n v="24946"/>
    <x v="3"/>
    <x v="0"/>
    <x v="0"/>
    <x v="13"/>
    <n v="24169.89"/>
    <n v="257"/>
    <n v="0"/>
    <n v="1800"/>
    <s v="-"/>
    <n v="0.17343878727488821"/>
    <n v="9.2584548742177253E-3"/>
    <s v="FLOW"/>
    <s v="-"/>
    <s v="-"/>
    <s v="-"/>
    <m/>
    <m/>
    <m/>
    <m/>
    <s v="-"/>
    <m/>
    <s v="PIMPLE GURAV"/>
    <m/>
    <m/>
    <m/>
    <n v="20879"/>
    <n v="24169.89"/>
    <n v="117"/>
    <s v="-"/>
    <s v="FLOW"/>
    <m/>
    <m/>
    <m/>
    <m/>
    <s v="NPA"/>
    <s v="MH14KE9617"/>
    <s v="RE CLASSIC 350 EFI STEALTH BLACK"/>
    <d v="2022-07-22T00:00:00"/>
    <n v="48"/>
    <x v="0"/>
    <x v="0"/>
    <m/>
    <m/>
    <m/>
    <m/>
    <m/>
    <m/>
    <m/>
    <m/>
    <m/>
    <m/>
    <n v="1"/>
    <m/>
    <m/>
    <m/>
    <m/>
    <m/>
    <m/>
    <m/>
    <m/>
    <m/>
    <m/>
    <m/>
    <m/>
    <m/>
    <m/>
    <m/>
    <m/>
    <m/>
    <m/>
    <m/>
    <m/>
    <m/>
    <m/>
    <m/>
    <m/>
    <m/>
    <m/>
    <m/>
    <m/>
    <m/>
    <m/>
    <m/>
    <m/>
    <m/>
    <m/>
    <m/>
    <m/>
    <m/>
    <m/>
    <m/>
    <m/>
    <m/>
    <m/>
    <m/>
    <m/>
    <m/>
    <m/>
    <m/>
    <m/>
    <m/>
    <m/>
    <m/>
    <m/>
    <m/>
    <m/>
    <m/>
    <m/>
    <m/>
    <m/>
    <m/>
    <m/>
    <m/>
    <m/>
    <m/>
    <m/>
    <m/>
    <m/>
    <m/>
    <m/>
    <m/>
    <m/>
    <m/>
    <m/>
    <m/>
    <m/>
    <m/>
    <m/>
    <m/>
    <m/>
    <m/>
    <m/>
    <m/>
    <m/>
    <m/>
    <x v="1"/>
    <x v="1"/>
    <s v="ZBHT0015"/>
    <s v="kPUwYmXlEMm"/>
    <s v="Allocated"/>
    <m/>
    <m/>
    <m/>
    <m/>
    <m/>
    <m/>
    <m/>
    <m/>
    <n v="707"/>
    <n v="24946"/>
  </r>
  <r>
    <n v="461431253"/>
    <s v="SANTOSH SOMNATHAPPA LANDE"/>
    <m/>
    <x v="0"/>
    <m/>
    <m/>
    <m/>
    <m/>
    <n v="3645"/>
    <n v="3290"/>
    <n v="3374"/>
    <n v="6935"/>
    <x v="1"/>
    <x v="0"/>
    <x v="0"/>
    <x v="15"/>
    <n v="23918.2"/>
    <n v="84"/>
    <n v="0"/>
    <n v="2700"/>
    <s v="-"/>
    <n v="7.6753099556775256E-2"/>
    <n v="2.09526902922939E-3"/>
    <s v="FLOW"/>
    <s v="-"/>
    <s v="MPTP"/>
    <s v="-"/>
    <m/>
    <m/>
    <m/>
    <m/>
    <s v="-"/>
    <m/>
    <s v="BIBVEWADI"/>
    <m/>
    <m/>
    <m/>
    <n v="6074"/>
    <n v="23918.2"/>
    <n v="27"/>
    <s v="-"/>
    <s v="FLOW"/>
    <m/>
    <m/>
    <m/>
    <m/>
    <s v="REGULAR"/>
    <s v="MH12WL1051"/>
    <s v="HONDA ACTIVA 6G DLX LTD ED"/>
    <d v="2024-01-08T00:00:00"/>
    <n v="36"/>
    <x v="0"/>
    <x v="0"/>
    <m/>
    <m/>
    <m/>
    <m/>
    <m/>
    <m/>
    <m/>
    <m/>
    <m/>
    <m/>
    <n v="1"/>
    <m/>
    <m/>
    <m/>
    <m/>
    <m/>
    <m/>
    <m/>
    <m/>
    <m/>
    <m/>
    <m/>
    <m/>
    <m/>
    <m/>
    <m/>
    <m/>
    <m/>
    <m/>
    <m/>
    <m/>
    <m/>
    <m/>
    <m/>
    <m/>
    <m/>
    <m/>
    <m/>
    <m/>
    <m/>
    <m/>
    <m/>
    <m/>
    <m/>
    <m/>
    <m/>
    <m/>
    <m/>
    <m/>
    <m/>
    <m/>
    <m/>
    <m/>
    <m/>
    <m/>
    <m/>
    <m/>
    <m/>
    <m/>
    <m/>
    <m/>
    <m/>
    <m/>
    <m/>
    <m/>
    <m/>
    <m/>
    <m/>
    <m/>
    <m/>
    <m/>
    <m/>
    <m/>
    <m/>
    <m/>
    <m/>
    <m/>
    <m/>
    <m/>
    <m/>
    <m/>
    <m/>
    <m/>
    <m/>
    <m/>
    <m/>
    <m/>
    <m/>
    <m/>
    <m/>
    <m/>
    <m/>
    <m/>
    <m/>
    <x v="1"/>
    <x v="1"/>
    <s v="DUWT0031"/>
    <s v="G6Q-9XkjHDm"/>
    <s v="Allocated"/>
    <m/>
    <m/>
    <m/>
    <m/>
    <m/>
    <m/>
    <m/>
    <m/>
    <n v="3374"/>
    <n v="6935"/>
  </r>
  <r>
    <n v="464911621"/>
    <s v="GANESH DNYANESHWAR KOTWAL"/>
    <m/>
    <x v="0"/>
    <m/>
    <m/>
    <m/>
    <m/>
    <n v="3864"/>
    <n v="5727"/>
    <n v="2121"/>
    <n v="9591"/>
    <x v="0"/>
    <x v="0"/>
    <x v="0"/>
    <x v="18"/>
    <n v="23910"/>
    <n v="258"/>
    <n v="0"/>
    <n v="5400"/>
    <s v="-"/>
    <n v="6.0927175538455065E-2"/>
    <n v="6.4110146368853592E-3"/>
    <s v="FLOW"/>
    <s v="-"/>
    <s v="PTP"/>
    <s v="-"/>
    <m/>
    <m/>
    <m/>
    <m/>
    <s v="-"/>
    <m/>
    <s v="DEHU"/>
    <m/>
    <m/>
    <m/>
    <n v="11385"/>
    <n v="23910"/>
    <n v="57"/>
    <s v="-"/>
    <s v="FLOW"/>
    <m/>
    <m/>
    <m/>
    <m/>
    <s v="NPA"/>
    <s v="MH14MB4248"/>
    <s v="BULLET BATTALION 350 BLACK"/>
    <d v="2024-12-10T00:00:00"/>
    <n v="24"/>
    <x v="0"/>
    <x v="0"/>
    <m/>
    <m/>
    <m/>
    <m/>
    <m/>
    <m/>
    <m/>
    <m/>
    <m/>
    <m/>
    <n v="1"/>
    <m/>
    <m/>
    <m/>
    <m/>
    <m/>
    <m/>
    <m/>
    <m/>
    <m/>
    <m/>
    <m/>
    <m/>
    <m/>
    <m/>
    <m/>
    <m/>
    <m/>
    <m/>
    <m/>
    <m/>
    <m/>
    <m/>
    <m/>
    <m/>
    <m/>
    <m/>
    <m/>
    <m/>
    <m/>
    <m/>
    <m/>
    <m/>
    <m/>
    <m/>
    <m/>
    <m/>
    <m/>
    <m/>
    <m/>
    <m/>
    <m/>
    <m/>
    <m/>
    <m/>
    <m/>
    <m/>
    <m/>
    <m/>
    <m/>
    <m/>
    <m/>
    <m/>
    <m/>
    <m/>
    <m/>
    <m/>
    <m/>
    <m/>
    <m/>
    <m/>
    <m/>
    <m/>
    <m/>
    <m/>
    <m/>
    <m/>
    <m/>
    <m/>
    <m/>
    <m/>
    <m/>
    <m/>
    <m/>
    <m/>
    <m/>
    <m/>
    <m/>
    <m/>
    <m/>
    <m/>
    <m/>
    <m/>
    <m/>
    <x v="1"/>
    <x v="1"/>
    <s v="DUWT0027"/>
    <s v="B6-GGCDK_EIc"/>
    <s v="Allocated"/>
    <m/>
    <m/>
    <m/>
    <m/>
    <m/>
    <m/>
    <m/>
    <m/>
    <n v="2121"/>
    <n v="9591"/>
  </r>
  <r>
    <n v="460794404"/>
    <s v="SHILPA AKSHAY SUTAR"/>
    <s v="ONLINE"/>
    <x v="1"/>
    <n v="60"/>
    <m/>
    <m/>
    <m/>
    <n v="4098"/>
    <n v="8196"/>
    <n v="287"/>
    <n v="12234"/>
    <x v="2"/>
    <x v="1"/>
    <x v="1"/>
    <x v="9"/>
    <n v="23415.32"/>
    <n v="287"/>
    <n v="0"/>
    <n v="7200"/>
    <s v="-"/>
    <n v="0.28726816432569519"/>
    <n v="6.639494590941623E-3"/>
    <s v="STABLE"/>
    <s v="PAID"/>
    <s v="PTP"/>
    <s v="-"/>
    <m/>
    <m/>
    <m/>
    <m/>
    <s v="-"/>
    <m/>
    <s v="BHOSARI"/>
    <m/>
    <m/>
    <m/>
    <n v="15683"/>
    <n v="23415.32"/>
    <n v="88"/>
    <s v="-"/>
    <s v="FLOW"/>
    <m/>
    <m/>
    <m/>
    <m/>
    <s v="REGULAR"/>
    <s v="MH14LF5225"/>
    <s v="HONDA UNICORN 160 BSVI"/>
    <d v="2023-11-20T00:00:00"/>
    <n v="36"/>
    <x v="0"/>
    <x v="0"/>
    <m/>
    <m/>
    <m/>
    <m/>
    <n v="1"/>
    <m/>
    <m/>
    <m/>
    <m/>
    <m/>
    <m/>
    <m/>
    <m/>
    <m/>
    <m/>
    <m/>
    <m/>
    <m/>
    <m/>
    <m/>
    <m/>
    <m/>
    <m/>
    <m/>
    <m/>
    <m/>
    <m/>
    <m/>
    <m/>
    <m/>
    <m/>
    <m/>
    <m/>
    <m/>
    <m/>
    <m/>
    <m/>
    <m/>
    <m/>
    <m/>
    <m/>
    <m/>
    <m/>
    <m/>
    <m/>
    <m/>
    <m/>
    <m/>
    <m/>
    <m/>
    <m/>
    <m/>
    <m/>
    <m/>
    <m/>
    <m/>
    <m/>
    <m/>
    <m/>
    <m/>
    <m/>
    <m/>
    <m/>
    <m/>
    <m/>
    <m/>
    <m/>
    <m/>
    <m/>
    <m/>
    <m/>
    <m/>
    <m/>
    <m/>
    <m/>
    <m/>
    <m/>
    <m/>
    <m/>
    <m/>
    <m/>
    <m/>
    <m/>
    <m/>
    <m/>
    <m/>
    <m/>
    <m/>
    <m/>
    <m/>
    <m/>
    <m/>
    <m/>
    <m/>
    <x v="1"/>
    <x v="1"/>
    <s v="DUWT0025"/>
    <s v="G28L3KQ4gVz"/>
    <s v="Allocated"/>
    <m/>
    <m/>
    <m/>
    <m/>
    <m/>
    <m/>
    <m/>
    <m/>
    <n v="287"/>
    <n v="12294"/>
  </r>
  <r>
    <n v="461951394"/>
    <s v="PREMDAS RAVJI JADHAV"/>
    <m/>
    <x v="0"/>
    <m/>
    <m/>
    <m/>
    <m/>
    <n v="3900"/>
    <n v="20505"/>
    <n v="2352"/>
    <n v="24405"/>
    <x v="5"/>
    <x v="0"/>
    <x v="0"/>
    <x v="10"/>
    <n v="23112"/>
    <n v="1347"/>
    <n v="0"/>
    <n v="4152"/>
    <s v="-"/>
    <n v="0.11897445992276956"/>
    <n v="1.0591607693450166E-2"/>
    <s v="FLOW"/>
    <s v="-"/>
    <s v="PAID"/>
    <s v="-"/>
    <m/>
    <m/>
    <m/>
    <m/>
    <s v="-"/>
    <m/>
    <s v="RANJAN GAON"/>
    <m/>
    <m/>
    <m/>
    <n v="26004"/>
    <n v="23112"/>
    <n v="177"/>
    <s v="-"/>
    <s v="FLOW"/>
    <m/>
    <m/>
    <m/>
    <m/>
    <s v="NPA"/>
    <s v="MH29CD9168"/>
    <s v="SPLENDOR PLUS I3S BS6 FI DRUM SELF"/>
    <d v="2024-02-18T00:00:00"/>
    <n v="30"/>
    <x v="0"/>
    <x v="0"/>
    <m/>
    <m/>
    <m/>
    <m/>
    <m/>
    <m/>
    <m/>
    <m/>
    <m/>
    <m/>
    <n v="1"/>
    <m/>
    <m/>
    <m/>
    <m/>
    <m/>
    <m/>
    <m/>
    <m/>
    <m/>
    <m/>
    <m/>
    <m/>
    <m/>
    <m/>
    <m/>
    <m/>
    <m/>
    <m/>
    <m/>
    <m/>
    <m/>
    <m/>
    <m/>
    <m/>
    <m/>
    <m/>
    <m/>
    <m/>
    <m/>
    <m/>
    <m/>
    <m/>
    <m/>
    <m/>
    <m/>
    <m/>
    <m/>
    <m/>
    <m/>
    <m/>
    <m/>
    <m/>
    <m/>
    <m/>
    <m/>
    <m/>
    <m/>
    <m/>
    <m/>
    <m/>
    <m/>
    <m/>
    <m/>
    <m/>
    <m/>
    <m/>
    <m/>
    <m/>
    <m/>
    <m/>
    <m/>
    <m/>
    <m/>
    <m/>
    <m/>
    <m/>
    <m/>
    <m/>
    <m/>
    <m/>
    <m/>
    <m/>
    <m/>
    <m/>
    <m/>
    <m/>
    <m/>
    <m/>
    <m/>
    <m/>
    <m/>
    <m/>
    <m/>
    <x v="1"/>
    <x v="1"/>
    <s v="ZBHT0024"/>
    <s v="k6RTsFrbO7"/>
    <s v="Allocated"/>
    <m/>
    <m/>
    <m/>
    <m/>
    <m/>
    <m/>
    <m/>
    <m/>
    <n v="2352"/>
    <n v="24405"/>
  </r>
  <r>
    <n v="464448758"/>
    <s v="LAXMAN DASHRATH MANE"/>
    <s v="ONLINE"/>
    <x v="3"/>
    <n v="6981"/>
    <m/>
    <m/>
    <m/>
    <n v="3489"/>
    <n v="10467"/>
    <n v="3709"/>
    <n v="6975"/>
    <x v="2"/>
    <x v="1"/>
    <x v="1"/>
    <x v="16"/>
    <n v="22956"/>
    <n v="220"/>
    <n v="0"/>
    <n v="1350.43"/>
    <s v="-"/>
    <n v="0.10364809602159002"/>
    <n v="6.5092528237775905E-3"/>
    <s v="STABLE"/>
    <s v="PAID"/>
    <s v="MPTP"/>
    <s v="-"/>
    <m/>
    <m/>
    <m/>
    <m/>
    <s v="-"/>
    <m/>
    <s v="HINJEWADI"/>
    <m/>
    <m/>
    <m/>
    <n v="12037.43"/>
    <n v="22956"/>
    <n v="88"/>
    <s v="-"/>
    <s v="FLOW"/>
    <m/>
    <m/>
    <m/>
    <m/>
    <s v="REGULAR"/>
    <s v="MH14LZ6618"/>
    <s v="HONDA SHINE DISC BSVI"/>
    <d v="2024-10-26T00:00:00"/>
    <n v="24"/>
    <x v="0"/>
    <x v="0"/>
    <m/>
    <n v="1"/>
    <m/>
    <m/>
    <m/>
    <m/>
    <m/>
    <m/>
    <m/>
    <m/>
    <m/>
    <m/>
    <m/>
    <m/>
    <m/>
    <m/>
    <m/>
    <m/>
    <m/>
    <m/>
    <m/>
    <m/>
    <m/>
    <m/>
    <m/>
    <m/>
    <m/>
    <m/>
    <m/>
    <m/>
    <m/>
    <m/>
    <m/>
    <m/>
    <m/>
    <m/>
    <m/>
    <m/>
    <m/>
    <m/>
    <m/>
    <m/>
    <m/>
    <m/>
    <m/>
    <m/>
    <m/>
    <m/>
    <m/>
    <m/>
    <m/>
    <m/>
    <m/>
    <m/>
    <m/>
    <m/>
    <m/>
    <m/>
    <m/>
    <m/>
    <m/>
    <m/>
    <m/>
    <m/>
    <m/>
    <m/>
    <m/>
    <m/>
    <m/>
    <m/>
    <m/>
    <m/>
    <m/>
    <m/>
    <m/>
    <m/>
    <m/>
    <m/>
    <m/>
    <m/>
    <m/>
    <m/>
    <m/>
    <m/>
    <m/>
    <m/>
    <m/>
    <m/>
    <m/>
    <m/>
    <m/>
    <m/>
    <m/>
    <m/>
    <x v="1"/>
    <x v="1"/>
    <s v="DUWT0030"/>
    <s v="BPYeuxZ8b7"/>
    <s v="Allocated"/>
    <m/>
    <m/>
    <m/>
    <m/>
    <m/>
    <m/>
    <m/>
    <m/>
    <n v="3709"/>
    <n v="13956"/>
  </r>
  <r>
    <n v="462841404"/>
    <s v="KADAM AAKASH TUKARAM"/>
    <m/>
    <x v="0"/>
    <m/>
    <m/>
    <m/>
    <m/>
    <n v="11637"/>
    <n v="23274"/>
    <n v="-10895"/>
    <n v="34911"/>
    <x v="3"/>
    <x v="0"/>
    <x v="0"/>
    <x v="12"/>
    <n v="22860"/>
    <n v="742"/>
    <n v="0"/>
    <n v="900"/>
    <s v="-"/>
    <n v="0.8869403274617832"/>
    <n v="8.7566918353628089E-3"/>
    <s v="FLOW"/>
    <s v="-"/>
    <s v="RTP"/>
    <s v="-"/>
    <m/>
    <m/>
    <m/>
    <m/>
    <s v="-"/>
    <m/>
    <s v="RAJGURU NAGAR"/>
    <m/>
    <m/>
    <m/>
    <n v="24916"/>
    <n v="22860"/>
    <n v="118"/>
    <s v="-"/>
    <s v="FLOW"/>
    <m/>
    <m/>
    <m/>
    <m/>
    <s v="NPA"/>
    <s v="MH14LN5931"/>
    <s v="CLASSIC 350 DARK GUNMETAL GREY"/>
    <d v="2024-05-09T00:00:00"/>
    <n v="24"/>
    <x v="0"/>
    <x v="0"/>
    <m/>
    <m/>
    <m/>
    <m/>
    <m/>
    <m/>
    <m/>
    <m/>
    <m/>
    <m/>
    <m/>
    <m/>
    <m/>
    <m/>
    <m/>
    <m/>
    <m/>
    <m/>
    <m/>
    <m/>
    <m/>
    <m/>
    <m/>
    <m/>
    <m/>
    <m/>
    <m/>
    <m/>
    <m/>
    <m/>
    <m/>
    <m/>
    <m/>
    <m/>
    <m/>
    <m/>
    <m/>
    <m/>
    <m/>
    <m/>
    <m/>
    <m/>
    <m/>
    <m/>
    <m/>
    <m/>
    <m/>
    <m/>
    <m/>
    <m/>
    <m/>
    <m/>
    <m/>
    <m/>
    <m/>
    <m/>
    <m/>
    <m/>
    <m/>
    <m/>
    <m/>
    <m/>
    <m/>
    <m/>
    <m/>
    <m/>
    <m/>
    <m/>
    <m/>
    <m/>
    <m/>
    <m/>
    <m/>
    <m/>
    <m/>
    <m/>
    <m/>
    <m/>
    <m/>
    <m/>
    <m/>
    <m/>
    <m/>
    <m/>
    <m/>
    <m/>
    <m/>
    <m/>
    <m/>
    <m/>
    <m/>
    <m/>
    <m/>
    <m/>
    <x v="0"/>
    <x v="0"/>
    <s v="ZBHT0016"/>
    <s v="A6p6l0c3rzc"/>
    <s v="Allocated"/>
    <m/>
    <m/>
    <m/>
    <m/>
    <m/>
    <m/>
    <m/>
    <m/>
    <n v="-10895"/>
    <n v="34911"/>
  </r>
  <r>
    <n v="461017884"/>
    <s v="ATUL ARUN KAMBLE"/>
    <m/>
    <x v="0"/>
    <m/>
    <m/>
    <m/>
    <m/>
    <n v="3434"/>
    <n v="6608"/>
    <n v="3448"/>
    <n v="10042"/>
    <x v="0"/>
    <x v="0"/>
    <x v="0"/>
    <x v="10"/>
    <n v="22441"/>
    <n v="274"/>
    <n v="0"/>
    <n v="0"/>
    <s v="-"/>
    <n v="6.3692767049260357E-2"/>
    <n v="6.0171300487806079E-3"/>
    <s v="FLOW"/>
    <s v="-"/>
    <s v="PTP"/>
    <s v="-"/>
    <m/>
    <m/>
    <m/>
    <m/>
    <s v="-"/>
    <m/>
    <s v="ALEGAON PAGA"/>
    <m/>
    <m/>
    <m/>
    <n v="6882"/>
    <n v="22441"/>
    <n v="57"/>
    <s v="-"/>
    <s v="FLOW"/>
    <m/>
    <m/>
    <m/>
    <m/>
    <s v="REGULAR"/>
    <s v="MH12WM8082"/>
    <s v="SPLENDORPLUS I3S DRS C FI BLACKACNT"/>
    <d v="2023-12-02T00:00:00"/>
    <n v="36"/>
    <x v="0"/>
    <x v="0"/>
    <m/>
    <m/>
    <m/>
    <m/>
    <m/>
    <m/>
    <m/>
    <m/>
    <m/>
    <m/>
    <m/>
    <m/>
    <m/>
    <m/>
    <m/>
    <m/>
    <m/>
    <m/>
    <m/>
    <m/>
    <m/>
    <m/>
    <m/>
    <m/>
    <m/>
    <m/>
    <m/>
    <m/>
    <m/>
    <m/>
    <m/>
    <m/>
    <m/>
    <m/>
    <m/>
    <m/>
    <m/>
    <m/>
    <m/>
    <m/>
    <m/>
    <m/>
    <m/>
    <m/>
    <m/>
    <m/>
    <m/>
    <m/>
    <m/>
    <m/>
    <m/>
    <m/>
    <m/>
    <m/>
    <m/>
    <m/>
    <m/>
    <m/>
    <m/>
    <m/>
    <m/>
    <m/>
    <m/>
    <m/>
    <m/>
    <m/>
    <m/>
    <m/>
    <m/>
    <m/>
    <m/>
    <m/>
    <m/>
    <m/>
    <m/>
    <m/>
    <m/>
    <m/>
    <m/>
    <m/>
    <m/>
    <m/>
    <m/>
    <m/>
    <m/>
    <m/>
    <m/>
    <m/>
    <m/>
    <m/>
    <m/>
    <m/>
    <m/>
    <m/>
    <x v="0"/>
    <x v="0"/>
    <s v="ZBHT0024"/>
    <s v="BPitKWVZJrz"/>
    <s v="Allocated"/>
    <m/>
    <m/>
    <m/>
    <m/>
    <m/>
    <m/>
    <m/>
    <m/>
    <n v="3448"/>
    <n v="10042"/>
  </r>
  <r>
    <n v="461486702"/>
    <s v="AJINKYA SHIVAJI DEOKAR"/>
    <m/>
    <x v="0"/>
    <m/>
    <m/>
    <m/>
    <m/>
    <n v="3394"/>
    <n v="3199"/>
    <n v="3264"/>
    <n v="6593"/>
    <x v="1"/>
    <x v="0"/>
    <x v="0"/>
    <x v="6"/>
    <n v="22174.639999999999"/>
    <n v="65"/>
    <n v="0"/>
    <n v="3150"/>
    <s v="-"/>
    <n v="2.0904402976160325E-2"/>
    <n v="1.9425306430379877E-3"/>
    <s v="FLOW"/>
    <s v="-"/>
    <s v="BPTP"/>
    <s v="-"/>
    <m/>
    <m/>
    <m/>
    <m/>
    <s v="-"/>
    <m/>
    <s v="YERWADA"/>
    <m/>
    <m/>
    <m/>
    <n v="6414"/>
    <n v="22174.639999999999"/>
    <n v="27"/>
    <s v="-"/>
    <s v="FLOW"/>
    <m/>
    <m/>
    <m/>
    <m/>
    <s v="REGULAR"/>
    <s v="MH12WL2154"/>
    <s v="HONDA ACTIVA 6G DLX BS VI"/>
    <d v="2024-01-12T00:00:00"/>
    <n v="36"/>
    <x v="1"/>
    <x v="0"/>
    <m/>
    <m/>
    <m/>
    <m/>
    <m/>
    <m/>
    <m/>
    <m/>
    <m/>
    <m/>
    <m/>
    <m/>
    <m/>
    <n v="1"/>
    <m/>
    <m/>
    <m/>
    <m/>
    <m/>
    <m/>
    <m/>
    <m/>
    <m/>
    <m/>
    <m/>
    <m/>
    <m/>
    <m/>
    <m/>
    <m/>
    <m/>
    <m/>
    <m/>
    <m/>
    <m/>
    <m/>
    <m/>
    <m/>
    <m/>
    <m/>
    <m/>
    <m/>
    <m/>
    <m/>
    <m/>
    <m/>
    <m/>
    <m/>
    <m/>
    <m/>
    <m/>
    <m/>
    <m/>
    <m/>
    <m/>
    <m/>
    <m/>
    <m/>
    <m/>
    <m/>
    <m/>
    <m/>
    <m/>
    <m/>
    <m/>
    <m/>
    <m/>
    <m/>
    <m/>
    <m/>
    <m/>
    <m/>
    <m/>
    <m/>
    <m/>
    <m/>
    <m/>
    <m/>
    <m/>
    <m/>
    <m/>
    <m/>
    <m/>
    <m/>
    <m/>
    <m/>
    <m/>
    <m/>
    <m/>
    <m/>
    <m/>
    <m/>
    <m/>
    <m/>
    <x v="1"/>
    <x v="1"/>
    <s v="ZBHT0012"/>
    <s v="A6MM_xFCL7"/>
    <s v="Allocated"/>
    <m/>
    <m/>
    <m/>
    <m/>
    <m/>
    <m/>
    <m/>
    <m/>
    <n v="3264"/>
    <n v="6593"/>
  </r>
  <r>
    <n v="454546998"/>
    <s v="KUNAL BHIKAJI GAYAKAVAD"/>
    <m/>
    <x v="0"/>
    <m/>
    <m/>
    <m/>
    <m/>
    <n v="3886"/>
    <n v="15544"/>
    <n v="771"/>
    <n v="19430"/>
    <x v="4"/>
    <x v="0"/>
    <x v="0"/>
    <x v="7"/>
    <n v="22029"/>
    <n v="771"/>
    <n v="0"/>
    <n v="7200"/>
    <s v="-"/>
    <n v="0.6761209215673335"/>
    <n v="1.1728508304488261E-2"/>
    <s v="FLOW"/>
    <s v="-"/>
    <s v="-"/>
    <s v="-"/>
    <m/>
    <m/>
    <m/>
    <m/>
    <s v="-"/>
    <m/>
    <s v="DAPODI"/>
    <m/>
    <m/>
    <m/>
    <n v="23515"/>
    <n v="22029"/>
    <n v="149"/>
    <s v="-"/>
    <s v="FLOW"/>
    <m/>
    <m/>
    <m/>
    <m/>
    <s v="NPA"/>
    <s v="MH14KH3008"/>
    <s v="BAJAJ PULSAR 150 SINGLE DISC ABS"/>
    <d v="2022-08-30T00:00:00"/>
    <n v="48"/>
    <x v="0"/>
    <x v="0"/>
    <m/>
    <m/>
    <m/>
    <m/>
    <m/>
    <m/>
    <m/>
    <n v="1"/>
    <m/>
    <m/>
    <m/>
    <m/>
    <m/>
    <m/>
    <m/>
    <m/>
    <m/>
    <m/>
    <m/>
    <m/>
    <m/>
    <m/>
    <m/>
    <m/>
    <m/>
    <m/>
    <m/>
    <m/>
    <m/>
    <m/>
    <m/>
    <m/>
    <m/>
    <m/>
    <m/>
    <m/>
    <m/>
    <m/>
    <m/>
    <m/>
    <m/>
    <m/>
    <m/>
    <m/>
    <m/>
    <m/>
    <m/>
    <m/>
    <m/>
    <m/>
    <m/>
    <m/>
    <m/>
    <m/>
    <m/>
    <m/>
    <m/>
    <m/>
    <m/>
    <m/>
    <m/>
    <m/>
    <m/>
    <m/>
    <m/>
    <m/>
    <m/>
    <m/>
    <m/>
    <m/>
    <m/>
    <m/>
    <m/>
    <m/>
    <m/>
    <m/>
    <m/>
    <m/>
    <m/>
    <m/>
    <m/>
    <m/>
    <m/>
    <m/>
    <m/>
    <m/>
    <m/>
    <m/>
    <m/>
    <m/>
    <m/>
    <m/>
    <m/>
    <m/>
    <x v="1"/>
    <x v="1"/>
    <s v="ZBHT0009"/>
    <s v="APCgx62FNgz"/>
    <s v="Allocated"/>
    <m/>
    <m/>
    <m/>
    <m/>
    <m/>
    <m/>
    <m/>
    <m/>
    <n v="771"/>
    <n v="19430"/>
  </r>
  <r>
    <n v="459730458"/>
    <s v="RAM BHANUDAS PANGARE"/>
    <m/>
    <x v="0"/>
    <m/>
    <m/>
    <m/>
    <m/>
    <n v="7727"/>
    <n v="6501"/>
    <n v="6618"/>
    <n v="14228"/>
    <x v="1"/>
    <x v="0"/>
    <x v="0"/>
    <x v="4"/>
    <n v="21727.31"/>
    <n v="117"/>
    <n v="0"/>
    <n v="0"/>
    <s v="-"/>
    <n v="2.3161013071943848E-2"/>
    <n v="1.9033438858888218E-3"/>
    <s v="FLOW"/>
    <s v="-"/>
    <s v="PTP"/>
    <s v="-"/>
    <m/>
    <m/>
    <m/>
    <m/>
    <s v="-"/>
    <m/>
    <s v="BHOR"/>
    <m/>
    <m/>
    <m/>
    <n v="6618"/>
    <n v="21727.31"/>
    <n v="27"/>
    <s v="-"/>
    <s v="FLOW"/>
    <m/>
    <m/>
    <m/>
    <m/>
    <s v="REGULAR"/>
    <s v="MH12VX4075"/>
    <s v="CLASSIC 350 CHROME BRONZE"/>
    <d v="2023-09-12T00:00:00"/>
    <n v="36"/>
    <x v="1"/>
    <x v="0"/>
    <m/>
    <m/>
    <m/>
    <m/>
    <m/>
    <m/>
    <m/>
    <m/>
    <m/>
    <m/>
    <m/>
    <m/>
    <m/>
    <m/>
    <m/>
    <m/>
    <m/>
    <m/>
    <m/>
    <m/>
    <m/>
    <m/>
    <m/>
    <m/>
    <m/>
    <m/>
    <m/>
    <m/>
    <m/>
    <m/>
    <m/>
    <m/>
    <m/>
    <m/>
    <m/>
    <m/>
    <m/>
    <m/>
    <m/>
    <m/>
    <m/>
    <m/>
    <m/>
    <m/>
    <m/>
    <m/>
    <m/>
    <m/>
    <m/>
    <m/>
    <m/>
    <m/>
    <m/>
    <m/>
    <m/>
    <m/>
    <m/>
    <m/>
    <m/>
    <m/>
    <m/>
    <m/>
    <m/>
    <m/>
    <m/>
    <m/>
    <m/>
    <m/>
    <m/>
    <m/>
    <m/>
    <m/>
    <m/>
    <m/>
    <m/>
    <m/>
    <m/>
    <m/>
    <m/>
    <m/>
    <m/>
    <m/>
    <m/>
    <m/>
    <m/>
    <m/>
    <m/>
    <m/>
    <m/>
    <m/>
    <m/>
    <m/>
    <m/>
    <m/>
    <x v="0"/>
    <x v="0"/>
    <s v="DUWT0011"/>
    <e v="#N/A"/>
    <e v="#N/A"/>
    <m/>
    <m/>
    <m/>
    <m/>
    <m/>
    <m/>
    <m/>
    <m/>
    <n v="6618"/>
    <n v="14228"/>
  </r>
  <r>
    <n v="460561110"/>
    <s v="SAMADHAN RAMDAS DEVKAR"/>
    <m/>
    <x v="0"/>
    <m/>
    <m/>
    <m/>
    <m/>
    <n v="3257"/>
    <n v="9769"/>
    <n v="3497"/>
    <n v="13026"/>
    <x v="2"/>
    <x v="0"/>
    <x v="0"/>
    <x v="10"/>
    <n v="21457.34"/>
    <n v="242"/>
    <n v="0"/>
    <n v="2169"/>
    <s v="-"/>
    <n v="4.4087698467522161E-2"/>
    <n v="6.0843026217875873E-3"/>
    <s v="FLOW"/>
    <s v="-"/>
    <s v="MPTP"/>
    <s v="-"/>
    <m/>
    <m/>
    <m/>
    <m/>
    <s v="-"/>
    <m/>
    <s v="KOREGAON BHIMA"/>
    <m/>
    <m/>
    <m/>
    <n v="12180"/>
    <n v="21457.34"/>
    <n v="88"/>
    <s v="-"/>
    <s v="FLOW"/>
    <m/>
    <m/>
    <m/>
    <m/>
    <s v="REGULAR"/>
    <s v="MH12WD6948"/>
    <s v="HONDA ACTIVA 6G H SMART"/>
    <d v="2023-11-09T00:00:00"/>
    <n v="36"/>
    <x v="0"/>
    <x v="0"/>
    <m/>
    <n v="1"/>
    <m/>
    <m/>
    <m/>
    <m/>
    <m/>
    <m/>
    <m/>
    <m/>
    <m/>
    <m/>
    <m/>
    <m/>
    <m/>
    <m/>
    <m/>
    <m/>
    <m/>
    <m/>
    <m/>
    <m/>
    <m/>
    <m/>
    <m/>
    <m/>
    <m/>
    <m/>
    <m/>
    <m/>
    <m/>
    <m/>
    <m/>
    <m/>
    <m/>
    <m/>
    <m/>
    <m/>
    <m/>
    <m/>
    <m/>
    <m/>
    <m/>
    <m/>
    <m/>
    <m/>
    <m/>
    <m/>
    <m/>
    <m/>
    <m/>
    <m/>
    <m/>
    <m/>
    <m/>
    <m/>
    <m/>
    <m/>
    <m/>
    <m/>
    <m/>
    <m/>
    <m/>
    <m/>
    <m/>
    <m/>
    <m/>
    <m/>
    <m/>
    <m/>
    <m/>
    <m/>
    <m/>
    <m/>
    <m/>
    <m/>
    <m/>
    <m/>
    <m/>
    <m/>
    <m/>
    <m/>
    <m/>
    <m/>
    <m/>
    <m/>
    <m/>
    <m/>
    <m/>
    <m/>
    <m/>
    <m/>
    <m/>
    <m/>
    <x v="1"/>
    <x v="1"/>
    <s v="ZBHT0024"/>
    <s v="APHAU92Kgrnz"/>
    <s v="Allocated"/>
    <m/>
    <m/>
    <m/>
    <m/>
    <m/>
    <m/>
    <m/>
    <m/>
    <n v="3497"/>
    <n v="13026"/>
  </r>
  <r>
    <n v="134779762"/>
    <s v="SANJU PITAMBAR JADHAV"/>
    <m/>
    <x v="0"/>
    <m/>
    <m/>
    <m/>
    <m/>
    <n v="5560"/>
    <n v="4977"/>
    <n v="5055"/>
    <n v="10537"/>
    <x v="1"/>
    <x v="0"/>
    <x v="0"/>
    <x v="13"/>
    <n v="21275.58"/>
    <n v="78"/>
    <n v="0"/>
    <n v="7650"/>
    <s v="-"/>
    <n v="3.9319568785404782E-2"/>
    <n v="1.8637716823545344E-3"/>
    <s v="FLOW"/>
    <s v="-"/>
    <s v="PTP"/>
    <s v="-"/>
    <m/>
    <m/>
    <m/>
    <m/>
    <s v="-"/>
    <m/>
    <s v="PIMPRI GAON"/>
    <m/>
    <m/>
    <m/>
    <n v="12705"/>
    <n v="21275.58"/>
    <n v="26"/>
    <s v="-"/>
    <s v="FLOW"/>
    <m/>
    <m/>
    <m/>
    <m/>
    <s v="REGULAR"/>
    <s v="MH14KK3648"/>
    <s v="CLASSIC 350 DARK STEALTH BLACK"/>
    <d v="2022-10-11T00:00:00"/>
    <n v="48"/>
    <x v="0"/>
    <x v="0"/>
    <m/>
    <m/>
    <m/>
    <m/>
    <m/>
    <m/>
    <m/>
    <n v="1"/>
    <m/>
    <m/>
    <m/>
    <m/>
    <m/>
    <m/>
    <m/>
    <m/>
    <m/>
    <m/>
    <m/>
    <m/>
    <m/>
    <m/>
    <m/>
    <m/>
    <m/>
    <m/>
    <m/>
    <m/>
    <m/>
    <m/>
    <m/>
    <m/>
    <m/>
    <m/>
    <m/>
    <m/>
    <m/>
    <m/>
    <m/>
    <m/>
    <m/>
    <m/>
    <m/>
    <m/>
    <m/>
    <m/>
    <m/>
    <m/>
    <m/>
    <m/>
    <m/>
    <m/>
    <m/>
    <m/>
    <m/>
    <m/>
    <m/>
    <m/>
    <m/>
    <m/>
    <m/>
    <m/>
    <m/>
    <m/>
    <m/>
    <m/>
    <m/>
    <m/>
    <m/>
    <m/>
    <m/>
    <m/>
    <m/>
    <m/>
    <m/>
    <m/>
    <m/>
    <m/>
    <m/>
    <m/>
    <m/>
    <m/>
    <m/>
    <m/>
    <m/>
    <m/>
    <m/>
    <m/>
    <m/>
    <m/>
    <m/>
    <m/>
    <m/>
    <m/>
    <x v="1"/>
    <x v="1"/>
    <s v="ZBHT0015"/>
    <s v="B65ChaiAFym"/>
    <s v="Allocated"/>
    <m/>
    <m/>
    <m/>
    <m/>
    <m/>
    <m/>
    <m/>
    <m/>
    <n v="5055"/>
    <n v="10537"/>
  </r>
  <r>
    <n v="461361123"/>
    <s v="BABAN SHANKAR DIVEKAR"/>
    <m/>
    <x v="0"/>
    <m/>
    <m/>
    <m/>
    <m/>
    <n v="3839"/>
    <n v="10408"/>
    <n v="3190"/>
    <n v="14247"/>
    <x v="2"/>
    <x v="0"/>
    <x v="0"/>
    <x v="14"/>
    <n v="21063"/>
    <n v="460"/>
    <n v="0"/>
    <n v="0"/>
    <s v="-"/>
    <n v="0.12140547457246113"/>
    <n v="5.9724861573108292E-3"/>
    <s v="FLOW"/>
    <s v="-"/>
    <s v="PAID"/>
    <s v="-"/>
    <m/>
    <m/>
    <m/>
    <m/>
    <s v="-"/>
    <m/>
    <s v="JUNNAR"/>
    <m/>
    <m/>
    <m/>
    <n v="10868"/>
    <n v="21063"/>
    <n v="88"/>
    <s v="-"/>
    <s v="FLOW"/>
    <m/>
    <m/>
    <m/>
    <m/>
    <s v="NPA"/>
    <s v="MH14LG6861"/>
    <s v="HONDA ACTIVA 6G H SMART"/>
    <d v="2024-01-03T00:00:00"/>
    <n v="34"/>
    <x v="0"/>
    <x v="0"/>
    <m/>
    <m/>
    <m/>
    <m/>
    <m/>
    <m/>
    <m/>
    <m/>
    <m/>
    <m/>
    <m/>
    <m/>
    <m/>
    <m/>
    <m/>
    <m/>
    <m/>
    <m/>
    <m/>
    <m/>
    <m/>
    <m/>
    <m/>
    <m/>
    <m/>
    <m/>
    <m/>
    <m/>
    <m/>
    <m/>
    <m/>
    <m/>
    <m/>
    <m/>
    <m/>
    <m/>
    <m/>
    <m/>
    <m/>
    <m/>
    <m/>
    <m/>
    <m/>
    <m/>
    <m/>
    <m/>
    <m/>
    <m/>
    <m/>
    <m/>
    <m/>
    <m/>
    <m/>
    <m/>
    <m/>
    <m/>
    <m/>
    <m/>
    <m/>
    <m/>
    <m/>
    <m/>
    <m/>
    <m/>
    <m/>
    <m/>
    <m/>
    <m/>
    <m/>
    <m/>
    <m/>
    <m/>
    <m/>
    <m/>
    <m/>
    <m/>
    <m/>
    <m/>
    <m/>
    <m/>
    <m/>
    <m/>
    <m/>
    <m/>
    <m/>
    <m/>
    <m/>
    <m/>
    <m/>
    <m/>
    <m/>
    <m/>
    <m/>
    <m/>
    <x v="0"/>
    <x v="0"/>
    <s v="ZBHT0021"/>
    <s v="BP-tF96r_DMc"/>
    <s v="Allocated"/>
    <m/>
    <m/>
    <m/>
    <m/>
    <m/>
    <m/>
    <m/>
    <m/>
    <n v="3190"/>
    <n v="14247"/>
  </r>
  <r>
    <n v="461361352"/>
    <s v="SANTOSH BHRAT LAMKHADE"/>
    <m/>
    <x v="0"/>
    <m/>
    <m/>
    <m/>
    <m/>
    <n v="3223"/>
    <n v="3225"/>
    <n v="171"/>
    <n v="6448"/>
    <x v="0"/>
    <x v="0"/>
    <x v="0"/>
    <x v="14"/>
    <n v="21061"/>
    <n v="169"/>
    <n v="0"/>
    <n v="2623"/>
    <s v="-"/>
    <n v="4.2626222171974509E-2"/>
    <n v="5.6471091287094329E-3"/>
    <s v="FLOW"/>
    <s v="-"/>
    <s v="PAID"/>
    <s v="-"/>
    <m/>
    <m/>
    <m/>
    <m/>
    <s v="-"/>
    <m/>
    <s v="JUNNAR"/>
    <m/>
    <m/>
    <m/>
    <n v="6017"/>
    <n v="21061"/>
    <n v="57"/>
    <s v="-"/>
    <s v="FLOW"/>
    <m/>
    <m/>
    <m/>
    <m/>
    <s v="NPA"/>
    <s v="MH14LG6871"/>
    <s v="HONDA SHINE DISC BSVI"/>
    <d v="2024-01-03T00:00:00"/>
    <n v="36"/>
    <x v="0"/>
    <x v="0"/>
    <m/>
    <m/>
    <m/>
    <m/>
    <m/>
    <m/>
    <m/>
    <m/>
    <m/>
    <m/>
    <n v="1"/>
    <m/>
    <m/>
    <m/>
    <m/>
    <m/>
    <m/>
    <m/>
    <m/>
    <m/>
    <m/>
    <m/>
    <m/>
    <m/>
    <m/>
    <m/>
    <m/>
    <m/>
    <m/>
    <m/>
    <m/>
    <m/>
    <m/>
    <m/>
    <m/>
    <m/>
    <m/>
    <m/>
    <m/>
    <m/>
    <m/>
    <m/>
    <m/>
    <m/>
    <m/>
    <m/>
    <m/>
    <m/>
    <m/>
    <m/>
    <m/>
    <m/>
    <m/>
    <m/>
    <m/>
    <m/>
    <m/>
    <m/>
    <m/>
    <m/>
    <m/>
    <m/>
    <m/>
    <m/>
    <m/>
    <m/>
    <m/>
    <m/>
    <m/>
    <m/>
    <m/>
    <m/>
    <m/>
    <m/>
    <m/>
    <m/>
    <m/>
    <m/>
    <m/>
    <m/>
    <m/>
    <m/>
    <m/>
    <m/>
    <m/>
    <m/>
    <m/>
    <m/>
    <m/>
    <m/>
    <m/>
    <m/>
    <m/>
    <m/>
    <x v="1"/>
    <x v="1"/>
    <s v="ZBHT0021"/>
    <s v="B2EoxdtEBS"/>
    <s v="Allocated"/>
    <m/>
    <m/>
    <m/>
    <m/>
    <m/>
    <m/>
    <m/>
    <m/>
    <n v="171"/>
    <n v="6448"/>
  </r>
  <r>
    <n v="461195835"/>
    <s v="AARTI DEVI"/>
    <m/>
    <x v="0"/>
    <m/>
    <m/>
    <m/>
    <m/>
    <n v="3202"/>
    <n v="3177.24"/>
    <n v="3266.24"/>
    <n v="6379.24"/>
    <x v="1"/>
    <x v="0"/>
    <x v="0"/>
    <x v="16"/>
    <n v="21005"/>
    <n v="89"/>
    <n v="0"/>
    <n v="7200"/>
    <s v="-"/>
    <n v="4.1967019057761804E-2"/>
    <n v="1.8400684816985949E-3"/>
    <s v="FLOW"/>
    <s v="-"/>
    <s v="PTP"/>
    <s v="-"/>
    <m/>
    <m/>
    <m/>
    <m/>
    <s v="-"/>
    <m/>
    <s v="MARUNJI"/>
    <m/>
    <m/>
    <m/>
    <n v="10466.24"/>
    <n v="21005"/>
    <n v="27"/>
    <s v="-"/>
    <s v="FLOW"/>
    <m/>
    <m/>
    <m/>
    <m/>
    <s v="REGULAR"/>
    <s v="MH14LG2843"/>
    <s v="HF DELUXE DRS C I3S FI"/>
    <d v="2023-12-21T00:00:00"/>
    <n v="36"/>
    <x v="0"/>
    <x v="0"/>
    <m/>
    <m/>
    <m/>
    <m/>
    <m/>
    <m/>
    <m/>
    <m/>
    <m/>
    <m/>
    <n v="1"/>
    <m/>
    <m/>
    <m/>
    <m/>
    <m/>
    <m/>
    <m/>
    <m/>
    <m/>
    <m/>
    <m/>
    <m/>
    <m/>
    <m/>
    <m/>
    <m/>
    <m/>
    <m/>
    <m/>
    <m/>
    <m/>
    <m/>
    <m/>
    <m/>
    <m/>
    <m/>
    <m/>
    <m/>
    <m/>
    <m/>
    <m/>
    <m/>
    <m/>
    <m/>
    <m/>
    <m/>
    <m/>
    <m/>
    <m/>
    <m/>
    <m/>
    <m/>
    <m/>
    <m/>
    <m/>
    <m/>
    <m/>
    <m/>
    <m/>
    <m/>
    <m/>
    <m/>
    <m/>
    <m/>
    <m/>
    <m/>
    <m/>
    <m/>
    <m/>
    <m/>
    <m/>
    <m/>
    <m/>
    <m/>
    <m/>
    <m/>
    <m/>
    <m/>
    <m/>
    <m/>
    <m/>
    <m/>
    <m/>
    <m/>
    <m/>
    <m/>
    <m/>
    <m/>
    <m/>
    <m/>
    <m/>
    <m/>
    <m/>
    <x v="1"/>
    <x v="1"/>
    <s v="DUWT0030"/>
    <s v="A6YkBumV_NIm"/>
    <s v="Allocated"/>
    <m/>
    <m/>
    <m/>
    <m/>
    <m/>
    <m/>
    <m/>
    <m/>
    <n v="3266.24"/>
    <n v="6379.24"/>
  </r>
  <r>
    <n v="459059044"/>
    <s v="IMTIYAZ RASHID SHAIKH"/>
    <m/>
    <x v="0"/>
    <m/>
    <m/>
    <m/>
    <m/>
    <n v="3911"/>
    <n v="21979"/>
    <n v="3547"/>
    <n v="25890"/>
    <x v="5"/>
    <x v="0"/>
    <x v="0"/>
    <x v="8"/>
    <n v="20969.25"/>
    <n v="1123"/>
    <n v="0"/>
    <n v="7113"/>
    <s v="-"/>
    <n v="0.22131578364104398"/>
    <n v="9.6096430263880196E-3"/>
    <s v="FLOW"/>
    <s v="-"/>
    <s v="NC"/>
    <s v="-"/>
    <m/>
    <m/>
    <m/>
    <m/>
    <s v="-"/>
    <m/>
    <s v="LONAVALA"/>
    <m/>
    <m/>
    <m/>
    <n v="30215"/>
    <n v="20969.25"/>
    <n v="177"/>
    <s v="-"/>
    <s v="FLOW"/>
    <m/>
    <m/>
    <m/>
    <m/>
    <s v="NPA"/>
    <s v="MH14KY1815"/>
    <s v="SUZUKI BURGMAN STREET BT BSVI"/>
    <d v="2023-07-20T00:00:00"/>
    <n v="36"/>
    <x v="0"/>
    <x v="0"/>
    <m/>
    <m/>
    <m/>
    <m/>
    <m/>
    <m/>
    <m/>
    <m/>
    <m/>
    <m/>
    <m/>
    <m/>
    <m/>
    <m/>
    <m/>
    <m/>
    <m/>
    <m/>
    <m/>
    <m/>
    <m/>
    <m/>
    <m/>
    <m/>
    <m/>
    <m/>
    <m/>
    <m/>
    <m/>
    <m/>
    <m/>
    <m/>
    <m/>
    <m/>
    <m/>
    <m/>
    <m/>
    <m/>
    <m/>
    <m/>
    <m/>
    <m/>
    <m/>
    <m/>
    <m/>
    <m/>
    <m/>
    <m/>
    <m/>
    <m/>
    <m/>
    <m/>
    <m/>
    <m/>
    <m/>
    <m/>
    <m/>
    <m/>
    <m/>
    <m/>
    <m/>
    <m/>
    <m/>
    <m/>
    <m/>
    <m/>
    <m/>
    <m/>
    <m/>
    <m/>
    <m/>
    <m/>
    <m/>
    <m/>
    <m/>
    <m/>
    <m/>
    <m/>
    <m/>
    <m/>
    <m/>
    <m/>
    <m/>
    <m/>
    <m/>
    <m/>
    <m/>
    <m/>
    <m/>
    <m/>
    <m/>
    <m/>
    <m/>
    <m/>
    <x v="0"/>
    <x v="0"/>
    <s v="ZBHT0013"/>
    <s v="A6lEjAhti7"/>
    <s v="Allocated"/>
    <m/>
    <m/>
    <m/>
    <m/>
    <m/>
    <m/>
    <m/>
    <m/>
    <n v="3547"/>
    <n v="25890"/>
  </r>
  <r>
    <n v="461252668"/>
    <s v="VIJAYALAKSHMI SAMBHAJI GARJE"/>
    <m/>
    <x v="0"/>
    <m/>
    <m/>
    <m/>
    <m/>
    <n v="3628"/>
    <n v="21719"/>
    <n v="4504"/>
    <n v="25347"/>
    <x v="5"/>
    <x v="0"/>
    <x v="0"/>
    <x v="1"/>
    <n v="20580"/>
    <n v="925"/>
    <n v="0"/>
    <n v="7195"/>
    <s v="-"/>
    <n v="0.41295449072959306"/>
    <n v="9.4312602254761346E-3"/>
    <s v="FLOW"/>
    <s v="-"/>
    <s v="-"/>
    <s v="-"/>
    <m/>
    <m/>
    <m/>
    <m/>
    <s v="-"/>
    <m/>
    <s v="LOHEGAON"/>
    <m/>
    <m/>
    <m/>
    <n v="29839"/>
    <n v="20580"/>
    <n v="177"/>
    <s v="-"/>
    <s v="FLOW"/>
    <m/>
    <m/>
    <m/>
    <m/>
    <s v="NPA"/>
    <s v="MH12WL4609"/>
    <s v="HONDA ACTIVA 6G STD BS VI"/>
    <d v="2023-12-26T00:00:00"/>
    <n v="30"/>
    <x v="1"/>
    <x v="0"/>
    <m/>
    <m/>
    <m/>
    <m/>
    <m/>
    <m/>
    <m/>
    <m/>
    <m/>
    <m/>
    <m/>
    <m/>
    <m/>
    <m/>
    <m/>
    <m/>
    <m/>
    <m/>
    <m/>
    <m/>
    <m/>
    <m/>
    <m/>
    <m/>
    <m/>
    <m/>
    <m/>
    <m/>
    <m/>
    <m/>
    <m/>
    <m/>
    <m/>
    <m/>
    <m/>
    <m/>
    <m/>
    <m/>
    <m/>
    <m/>
    <m/>
    <m/>
    <m/>
    <m/>
    <m/>
    <m/>
    <m/>
    <m/>
    <m/>
    <m/>
    <m/>
    <m/>
    <m/>
    <m/>
    <m/>
    <m/>
    <m/>
    <m/>
    <m/>
    <m/>
    <m/>
    <m/>
    <m/>
    <m/>
    <m/>
    <m/>
    <m/>
    <m/>
    <m/>
    <m/>
    <m/>
    <m/>
    <m/>
    <m/>
    <m/>
    <m/>
    <m/>
    <m/>
    <m/>
    <m/>
    <m/>
    <m/>
    <m/>
    <m/>
    <m/>
    <m/>
    <m/>
    <m/>
    <m/>
    <m/>
    <m/>
    <m/>
    <m/>
    <m/>
    <x v="0"/>
    <x v="0"/>
    <s v="DUWT0021"/>
    <s v="G6R1z2HStDc"/>
    <s v="Allocated"/>
    <m/>
    <m/>
    <m/>
    <m/>
    <m/>
    <m/>
    <m/>
    <m/>
    <n v="4504"/>
    <n v="25347"/>
  </r>
  <r>
    <n v="467377688"/>
    <s v="CHADHA RAMIT BALBIR"/>
    <m/>
    <x v="0"/>
    <m/>
    <m/>
    <m/>
    <m/>
    <n v="2428"/>
    <n v="10000"/>
    <n v="705"/>
    <n v="12428"/>
    <x v="4"/>
    <x v="0"/>
    <x v="0"/>
    <x v="1"/>
    <n v="20426"/>
    <n v="417"/>
    <n v="0"/>
    <n v="2700"/>
    <s v="-"/>
    <n v="0.1286609086511328"/>
    <n v="1.0875051551476564E-2"/>
    <s v="FLOW"/>
    <s v="-"/>
    <s v="-"/>
    <s v="-"/>
    <m/>
    <m/>
    <m/>
    <m/>
    <s v="-"/>
    <m/>
    <s v="WAGHOLI"/>
    <m/>
    <m/>
    <m/>
    <n v="13117"/>
    <n v="20426"/>
    <n v="148"/>
    <s v="-"/>
    <s v="FLOW"/>
    <m/>
    <m/>
    <m/>
    <m/>
    <s v="NPA"/>
    <s v="MH15JN9875"/>
    <s v="TVS RAIDER DISC"/>
    <d v="2025-12-02T00:00:00"/>
    <n v="12"/>
    <x v="0"/>
    <x v="0"/>
    <m/>
    <m/>
    <m/>
    <m/>
    <m/>
    <m/>
    <m/>
    <m/>
    <m/>
    <m/>
    <m/>
    <m/>
    <m/>
    <m/>
    <m/>
    <m/>
    <m/>
    <m/>
    <m/>
    <m/>
    <m/>
    <m/>
    <m/>
    <m/>
    <m/>
    <m/>
    <m/>
    <m/>
    <m/>
    <m/>
    <m/>
    <m/>
    <m/>
    <m/>
    <m/>
    <m/>
    <m/>
    <m/>
    <m/>
    <m/>
    <m/>
    <m/>
    <m/>
    <m/>
    <m/>
    <m/>
    <m/>
    <m/>
    <m/>
    <m/>
    <m/>
    <m/>
    <m/>
    <m/>
    <m/>
    <m/>
    <m/>
    <m/>
    <m/>
    <m/>
    <m/>
    <m/>
    <m/>
    <m/>
    <m/>
    <m/>
    <m/>
    <m/>
    <m/>
    <m/>
    <m/>
    <m/>
    <m/>
    <m/>
    <m/>
    <m/>
    <m/>
    <m/>
    <m/>
    <m/>
    <m/>
    <m/>
    <m/>
    <m/>
    <m/>
    <m/>
    <m/>
    <m/>
    <m/>
    <m/>
    <m/>
    <m/>
    <m/>
    <m/>
    <x v="0"/>
    <x v="0"/>
    <s v="DUWT0021"/>
    <s v="G6A53EQUWjz"/>
    <s v="Allocated"/>
    <m/>
    <m/>
    <m/>
    <m/>
    <m/>
    <m/>
    <m/>
    <m/>
    <n v="705"/>
    <n v="12428"/>
  </r>
  <r>
    <n v="456247451"/>
    <s v="NAVNATH VITTHAL AHER"/>
    <m/>
    <x v="0"/>
    <m/>
    <m/>
    <m/>
    <m/>
    <n v="3102"/>
    <n v="3087"/>
    <n v="3102"/>
    <n v="6189"/>
    <x v="1"/>
    <x v="0"/>
    <x v="0"/>
    <x v="5"/>
    <n v="20353"/>
    <n v="15"/>
    <n v="0"/>
    <n v="4498.8999999999996"/>
    <s v="-"/>
    <n v="4.5519161547466311E-2"/>
    <n v="1.7829523355397049E-3"/>
    <s v="FLOW"/>
    <s v="-"/>
    <s v="-"/>
    <s v="-"/>
    <m/>
    <m/>
    <m/>
    <m/>
    <s v="-"/>
    <m/>
    <s v="SHELPIMPALGAON"/>
    <m/>
    <m/>
    <m/>
    <n v="7600.9"/>
    <n v="20353"/>
    <n v="27"/>
    <s v="-"/>
    <s v="FLOW"/>
    <m/>
    <m/>
    <m/>
    <m/>
    <s v="NPA"/>
    <s v="MH14KP2735"/>
    <s v="JUPITER ZX AOL DRUM"/>
    <d v="2023-01-04T00:00:00"/>
    <n v="48"/>
    <x v="0"/>
    <x v="0"/>
    <m/>
    <m/>
    <m/>
    <m/>
    <m/>
    <m/>
    <m/>
    <n v="1"/>
    <m/>
    <m/>
    <m/>
    <m/>
    <m/>
    <m/>
    <m/>
    <m/>
    <m/>
    <m/>
    <m/>
    <m/>
    <m/>
    <m/>
    <m/>
    <m/>
    <m/>
    <m/>
    <m/>
    <m/>
    <m/>
    <m/>
    <m/>
    <m/>
    <m/>
    <m/>
    <m/>
    <m/>
    <m/>
    <m/>
    <m/>
    <m/>
    <m/>
    <m/>
    <m/>
    <m/>
    <m/>
    <m/>
    <m/>
    <m/>
    <m/>
    <m/>
    <m/>
    <m/>
    <m/>
    <m/>
    <m/>
    <m/>
    <m/>
    <m/>
    <m/>
    <m/>
    <m/>
    <m/>
    <m/>
    <m/>
    <m/>
    <m/>
    <m/>
    <m/>
    <m/>
    <m/>
    <m/>
    <m/>
    <m/>
    <m/>
    <m/>
    <m/>
    <m/>
    <m/>
    <m/>
    <m/>
    <m/>
    <m/>
    <m/>
    <m/>
    <m/>
    <m/>
    <m/>
    <m/>
    <m/>
    <m/>
    <m/>
    <m/>
    <m/>
    <m/>
    <x v="1"/>
    <x v="1"/>
    <s v="DUWT0017"/>
    <s v="B2BGyTEKl_7"/>
    <s v="Allocated"/>
    <m/>
    <m/>
    <m/>
    <m/>
    <m/>
    <m/>
    <m/>
    <m/>
    <n v="3102"/>
    <n v="6189"/>
  </r>
  <r>
    <n v="460718163"/>
    <s v="VIKAS LAXMAN SHELAR"/>
    <m/>
    <x v="0"/>
    <m/>
    <m/>
    <m/>
    <m/>
    <n v="3434"/>
    <n v="7731.89"/>
    <n v="1082.8899999999994"/>
    <n v="11165.89"/>
    <x v="2"/>
    <x v="0"/>
    <x v="0"/>
    <x v="10"/>
    <n v="20263.419999999998"/>
    <n v="219"/>
    <n v="0"/>
    <n v="6252"/>
    <s v="-"/>
    <n v="4.1634589883031065E-2"/>
    <n v="5.7457624958351322E-3"/>
    <s v="FLOW"/>
    <s v="-"/>
    <s v="PTP"/>
    <s v="-"/>
    <m/>
    <m/>
    <m/>
    <m/>
    <s v="-"/>
    <m/>
    <s v="SHIRUR"/>
    <m/>
    <m/>
    <m/>
    <n v="14202.89"/>
    <n v="20263.419999999998"/>
    <n v="88"/>
    <s v="-"/>
    <s v="FLOW"/>
    <m/>
    <m/>
    <m/>
    <m/>
    <s v="REGULAR"/>
    <s v="MH12WF7602"/>
    <s v="SPLENDORPLUS I3S DRS C FI BLACKACNT"/>
    <d v="2023-11-15T00:00:00"/>
    <n v="36"/>
    <x v="0"/>
    <x v="0"/>
    <m/>
    <m/>
    <m/>
    <m/>
    <m/>
    <m/>
    <m/>
    <m/>
    <m/>
    <m/>
    <m/>
    <m/>
    <m/>
    <m/>
    <m/>
    <m/>
    <m/>
    <m/>
    <m/>
    <m/>
    <m/>
    <m/>
    <m/>
    <m/>
    <m/>
    <m/>
    <m/>
    <m/>
    <m/>
    <m/>
    <m/>
    <m/>
    <m/>
    <m/>
    <m/>
    <m/>
    <m/>
    <m/>
    <m/>
    <m/>
    <m/>
    <m/>
    <m/>
    <m/>
    <m/>
    <m/>
    <m/>
    <m/>
    <m/>
    <m/>
    <m/>
    <m/>
    <m/>
    <m/>
    <m/>
    <m/>
    <m/>
    <m/>
    <m/>
    <m/>
    <m/>
    <m/>
    <m/>
    <m/>
    <m/>
    <m/>
    <m/>
    <m/>
    <m/>
    <m/>
    <m/>
    <m/>
    <m/>
    <m/>
    <m/>
    <m/>
    <m/>
    <m/>
    <m/>
    <m/>
    <m/>
    <m/>
    <m/>
    <m/>
    <m/>
    <m/>
    <m/>
    <m/>
    <m/>
    <m/>
    <m/>
    <m/>
    <m/>
    <m/>
    <x v="0"/>
    <x v="0"/>
    <s v="ZBHT0024"/>
    <s v="AoA1bdBjhN7"/>
    <s v="Allocated"/>
    <m/>
    <m/>
    <m/>
    <m/>
    <m/>
    <m/>
    <m/>
    <m/>
    <n v="1082.8899999999994"/>
    <n v="11165.89"/>
  </r>
  <r>
    <n v="464496898"/>
    <s v="NEHA PRAMOD KAMBLE"/>
    <m/>
    <x v="0"/>
    <m/>
    <m/>
    <m/>
    <m/>
    <n v="4204"/>
    <n v="4254"/>
    <n v="60"/>
    <n v="8458"/>
    <x v="0"/>
    <x v="0"/>
    <x v="0"/>
    <x v="13"/>
    <n v="19937"/>
    <n v="10"/>
    <n v="0"/>
    <n v="5397"/>
    <s v="-"/>
    <n v="0.1261471532452853"/>
    <n v="5.345729770622476E-3"/>
    <s v="FLOW"/>
    <s v="-"/>
    <s v="-"/>
    <s v="-"/>
    <m/>
    <m/>
    <m/>
    <m/>
    <s v="-"/>
    <m/>
    <s v="KALEWADI"/>
    <m/>
    <m/>
    <m/>
    <n v="9661"/>
    <n v="19937"/>
    <n v="57"/>
    <s v="-"/>
    <s v="FLOW"/>
    <m/>
    <m/>
    <m/>
    <m/>
    <s v="REGULAR"/>
    <s v="MH14LZ2528"/>
    <s v="SPLENDOR PLUS XTEC 2"/>
    <d v="2024-10-30T00:00:00"/>
    <n v="24"/>
    <x v="0"/>
    <x v="0"/>
    <m/>
    <m/>
    <m/>
    <m/>
    <m/>
    <m/>
    <m/>
    <m/>
    <m/>
    <m/>
    <m/>
    <m/>
    <m/>
    <n v="1"/>
    <m/>
    <m/>
    <m/>
    <m/>
    <m/>
    <m/>
    <m/>
    <m/>
    <m/>
    <m/>
    <m/>
    <m/>
    <m/>
    <m/>
    <m/>
    <m/>
    <m/>
    <m/>
    <m/>
    <m/>
    <m/>
    <m/>
    <m/>
    <m/>
    <m/>
    <m/>
    <m/>
    <m/>
    <m/>
    <m/>
    <m/>
    <m/>
    <m/>
    <m/>
    <m/>
    <m/>
    <m/>
    <m/>
    <m/>
    <m/>
    <m/>
    <m/>
    <m/>
    <m/>
    <m/>
    <m/>
    <m/>
    <m/>
    <m/>
    <m/>
    <m/>
    <m/>
    <m/>
    <m/>
    <m/>
    <m/>
    <m/>
    <m/>
    <m/>
    <m/>
    <m/>
    <m/>
    <m/>
    <m/>
    <m/>
    <m/>
    <m/>
    <m/>
    <m/>
    <m/>
    <m/>
    <m/>
    <m/>
    <m/>
    <m/>
    <m/>
    <m/>
    <m/>
    <m/>
    <m/>
    <x v="1"/>
    <x v="1"/>
    <s v="ZBHT0015"/>
    <s v="B2MiAtiMwnz"/>
    <s v="Allocated"/>
    <m/>
    <m/>
    <m/>
    <m/>
    <m/>
    <m/>
    <m/>
    <m/>
    <n v="60"/>
    <n v="8458"/>
  </r>
  <r>
    <n v="466434465"/>
    <s v="SUBHASH VISHNU PATIL"/>
    <m/>
    <x v="0"/>
    <m/>
    <m/>
    <m/>
    <m/>
    <n v="4146"/>
    <n v="20617"/>
    <n v="4719"/>
    <n v="24763"/>
    <x v="4"/>
    <x v="0"/>
    <x v="0"/>
    <x v="8"/>
    <n v="19927"/>
    <n v="686"/>
    <n v="0"/>
    <n v="4050"/>
    <s v="-"/>
    <n v="7.5336810589451284E-2"/>
    <n v="1.0609377864793572E-2"/>
    <s v="FLOW"/>
    <s v="-"/>
    <s v="OS "/>
    <s v="-"/>
    <m/>
    <m/>
    <m/>
    <m/>
    <s v="-"/>
    <m/>
    <s v="MAVAL"/>
    <m/>
    <m/>
    <m/>
    <n v="25353"/>
    <n v="19927"/>
    <n v="148"/>
    <s v="-"/>
    <s v="FLOW"/>
    <m/>
    <m/>
    <m/>
    <m/>
    <s v="NPA"/>
    <s v="MH14LW0799"/>
    <s v="CLASSIC 350 DARK STEALTH BLACK"/>
    <d v="2025-07-01T00:00:00"/>
    <n v="12"/>
    <x v="0"/>
    <x v="0"/>
    <m/>
    <m/>
    <m/>
    <m/>
    <m/>
    <m/>
    <m/>
    <m/>
    <m/>
    <m/>
    <m/>
    <m/>
    <m/>
    <m/>
    <m/>
    <m/>
    <m/>
    <m/>
    <m/>
    <m/>
    <m/>
    <m/>
    <m/>
    <m/>
    <m/>
    <m/>
    <m/>
    <m/>
    <m/>
    <m/>
    <m/>
    <m/>
    <m/>
    <m/>
    <m/>
    <m/>
    <m/>
    <m/>
    <m/>
    <m/>
    <m/>
    <m/>
    <m/>
    <m/>
    <m/>
    <m/>
    <m/>
    <m/>
    <m/>
    <m/>
    <m/>
    <m/>
    <m/>
    <m/>
    <m/>
    <m/>
    <m/>
    <m/>
    <m/>
    <m/>
    <m/>
    <m/>
    <m/>
    <m/>
    <m/>
    <m/>
    <m/>
    <m/>
    <m/>
    <m/>
    <m/>
    <m/>
    <m/>
    <m/>
    <m/>
    <m/>
    <m/>
    <m/>
    <m/>
    <m/>
    <m/>
    <m/>
    <m/>
    <m/>
    <m/>
    <m/>
    <m/>
    <m/>
    <m/>
    <m/>
    <m/>
    <m/>
    <m/>
    <m/>
    <x v="0"/>
    <x v="0"/>
    <s v="ZBHT0013"/>
    <s v="AovXFk1dmsz"/>
    <s v="Allocated"/>
    <m/>
    <m/>
    <m/>
    <m/>
    <m/>
    <m/>
    <m/>
    <m/>
    <n v="4719"/>
    <n v="24763"/>
  </r>
  <r>
    <n v="460245734"/>
    <s v="VIKAS ARJUN PARAKHI"/>
    <m/>
    <x v="0"/>
    <m/>
    <m/>
    <m/>
    <m/>
    <n v="3495"/>
    <n v="6990"/>
    <n v="3549"/>
    <n v="10485"/>
    <x v="0"/>
    <x v="0"/>
    <x v="0"/>
    <x v="16"/>
    <n v="19882"/>
    <n v="54"/>
    <n v="0"/>
    <n v="900"/>
    <s v="-"/>
    <n v="0.15522629412564273"/>
    <n v="5.3309825600399291E-3"/>
    <s v="FLOW"/>
    <s v="-"/>
    <s v="EXP"/>
    <s v="-"/>
    <m/>
    <m/>
    <m/>
    <m/>
    <s v="-"/>
    <m/>
    <s v="MAAN"/>
    <m/>
    <m/>
    <m/>
    <n v="7944"/>
    <n v="19882"/>
    <n v="57"/>
    <s v="-"/>
    <s v="FLOW"/>
    <m/>
    <m/>
    <m/>
    <m/>
    <s v="REGULAR"/>
    <s v="MH14LD3614"/>
    <s v="HONDA ACTIVA DLX"/>
    <d v="2023-10-21T00:00:00"/>
    <n v="36"/>
    <x v="1"/>
    <x v="0"/>
    <m/>
    <m/>
    <m/>
    <m/>
    <m/>
    <m/>
    <m/>
    <m/>
    <m/>
    <m/>
    <n v="1"/>
    <m/>
    <m/>
    <m/>
    <m/>
    <m/>
    <m/>
    <m/>
    <m/>
    <m/>
    <m/>
    <m/>
    <m/>
    <m/>
    <m/>
    <m/>
    <m/>
    <m/>
    <m/>
    <m/>
    <m/>
    <m/>
    <m/>
    <m/>
    <m/>
    <m/>
    <m/>
    <m/>
    <m/>
    <m/>
    <m/>
    <m/>
    <m/>
    <m/>
    <m/>
    <m/>
    <m/>
    <m/>
    <m/>
    <m/>
    <m/>
    <m/>
    <m/>
    <m/>
    <m/>
    <m/>
    <m/>
    <m/>
    <m/>
    <m/>
    <m/>
    <m/>
    <m/>
    <m/>
    <m/>
    <m/>
    <m/>
    <m/>
    <m/>
    <m/>
    <m/>
    <m/>
    <m/>
    <m/>
    <m/>
    <m/>
    <m/>
    <m/>
    <m/>
    <m/>
    <m/>
    <m/>
    <m/>
    <m/>
    <m/>
    <m/>
    <m/>
    <m/>
    <m/>
    <m/>
    <m/>
    <m/>
    <m/>
    <m/>
    <x v="1"/>
    <x v="1"/>
    <s v="DUWT0030"/>
    <s v="A6GAR0Td_tS"/>
    <s v="Allocated"/>
    <m/>
    <m/>
    <m/>
    <m/>
    <m/>
    <m/>
    <m/>
    <m/>
    <n v="3549"/>
    <n v="10485"/>
  </r>
  <r>
    <n v="456351377"/>
    <s v="KANIJA BEE RAHIM SHAH"/>
    <m/>
    <x v="0"/>
    <m/>
    <m/>
    <m/>
    <m/>
    <n v="3030"/>
    <n v="2975"/>
    <n v="3058"/>
    <n v="6005"/>
    <x v="1"/>
    <x v="0"/>
    <x v="0"/>
    <x v="7"/>
    <n v="19879.259999999998"/>
    <n v="83"/>
    <n v="0"/>
    <n v="7130"/>
    <s v="-"/>
    <n v="4.4483856838459353E-2"/>
    <n v="1.7414520240652991E-3"/>
    <s v="FLOW"/>
    <s v="-"/>
    <s v="PTP"/>
    <s v="-"/>
    <m/>
    <m/>
    <m/>
    <m/>
    <s v="-"/>
    <m/>
    <s v="DAPODI"/>
    <m/>
    <m/>
    <m/>
    <n v="10188"/>
    <n v="19879.259999999998"/>
    <n v="27"/>
    <s v="-"/>
    <s v="FLOW"/>
    <m/>
    <m/>
    <m/>
    <m/>
    <s v="NPA"/>
    <s v="MH28BT3148"/>
    <s v="HONDA SHINE DISC BSVI"/>
    <d v="2023-01-12T00:00:00"/>
    <n v="48"/>
    <x v="0"/>
    <x v="0"/>
    <m/>
    <m/>
    <m/>
    <m/>
    <m/>
    <m/>
    <m/>
    <n v="1"/>
    <m/>
    <m/>
    <m/>
    <m/>
    <m/>
    <m/>
    <m/>
    <m/>
    <m/>
    <m/>
    <m/>
    <m/>
    <m/>
    <m/>
    <m/>
    <m/>
    <m/>
    <m/>
    <m/>
    <m/>
    <m/>
    <m/>
    <m/>
    <m/>
    <m/>
    <m/>
    <m/>
    <m/>
    <m/>
    <m/>
    <m/>
    <m/>
    <m/>
    <m/>
    <m/>
    <m/>
    <m/>
    <m/>
    <m/>
    <m/>
    <m/>
    <m/>
    <m/>
    <m/>
    <m/>
    <m/>
    <m/>
    <m/>
    <m/>
    <m/>
    <m/>
    <m/>
    <m/>
    <m/>
    <m/>
    <m/>
    <m/>
    <m/>
    <m/>
    <m/>
    <m/>
    <m/>
    <m/>
    <m/>
    <m/>
    <m/>
    <m/>
    <m/>
    <m/>
    <m/>
    <m/>
    <m/>
    <m/>
    <m/>
    <m/>
    <m/>
    <m/>
    <m/>
    <m/>
    <m/>
    <m/>
    <m/>
    <m/>
    <m/>
    <m/>
    <m/>
    <x v="1"/>
    <x v="1"/>
    <s v="ZBHT0009"/>
    <s v="APAbn8svpZ7"/>
    <s v="Allocated"/>
    <m/>
    <m/>
    <m/>
    <m/>
    <m/>
    <m/>
    <m/>
    <m/>
    <n v="3058"/>
    <n v="6005"/>
  </r>
  <r>
    <n v="460234987"/>
    <s v="KALPANA KISAN WAGHMARE"/>
    <m/>
    <x v="0"/>
    <m/>
    <m/>
    <m/>
    <m/>
    <n v="3479"/>
    <n v="6958"/>
    <n v="164"/>
    <n v="10437"/>
    <x v="2"/>
    <x v="0"/>
    <x v="0"/>
    <x v="6"/>
    <n v="19875"/>
    <n v="164"/>
    <n v="0"/>
    <n v="1350"/>
    <s v="-"/>
    <n v="5.1860785871864226E-2"/>
    <n v="5.6356246677373937E-3"/>
    <s v="FLOW"/>
    <s v="-"/>
    <s v="NC"/>
    <s v="-"/>
    <m/>
    <m/>
    <m/>
    <m/>
    <s v="-"/>
    <m/>
    <s v="CHANDAN NAGAR"/>
    <m/>
    <m/>
    <m/>
    <n v="8472"/>
    <n v="19875"/>
    <n v="88"/>
    <s v="-"/>
    <s v="FLOW"/>
    <m/>
    <m/>
    <m/>
    <m/>
    <s v="REGULAR"/>
    <s v="MH12WC1845"/>
    <s v="HONDA DIO DLX BS VI"/>
    <d v="2023-10-21T00:00:00"/>
    <n v="36"/>
    <x v="0"/>
    <x v="0"/>
    <m/>
    <m/>
    <m/>
    <m/>
    <m/>
    <m/>
    <m/>
    <n v="1"/>
    <m/>
    <m/>
    <m/>
    <m/>
    <m/>
    <m/>
    <m/>
    <m/>
    <m/>
    <m/>
    <m/>
    <m/>
    <m/>
    <m/>
    <m/>
    <m/>
    <m/>
    <m/>
    <m/>
    <m/>
    <m/>
    <m/>
    <m/>
    <m/>
    <m/>
    <m/>
    <m/>
    <m/>
    <m/>
    <m/>
    <m/>
    <m/>
    <m/>
    <m/>
    <m/>
    <m/>
    <m/>
    <m/>
    <m/>
    <m/>
    <m/>
    <m/>
    <m/>
    <m/>
    <m/>
    <m/>
    <m/>
    <m/>
    <m/>
    <m/>
    <m/>
    <m/>
    <m/>
    <m/>
    <m/>
    <m/>
    <m/>
    <m/>
    <m/>
    <m/>
    <m/>
    <m/>
    <m/>
    <m/>
    <m/>
    <m/>
    <m/>
    <m/>
    <m/>
    <m/>
    <m/>
    <m/>
    <m/>
    <m/>
    <m/>
    <m/>
    <m/>
    <m/>
    <m/>
    <m/>
    <m/>
    <m/>
    <m/>
    <m/>
    <m/>
    <m/>
    <x v="1"/>
    <x v="1"/>
    <s v="ZBHT0012"/>
    <s v="kPPMRsd48S"/>
    <s v="Allocated"/>
    <m/>
    <m/>
    <m/>
    <m/>
    <m/>
    <m/>
    <m/>
    <m/>
    <n v="164"/>
    <n v="10437"/>
  </r>
  <r>
    <n v="462615275"/>
    <s v="RAJESH GANGARAM JADHAV"/>
    <m/>
    <x v="0"/>
    <m/>
    <m/>
    <m/>
    <m/>
    <n v="5136"/>
    <n v="4899"/>
    <n v="5037"/>
    <n v="10035"/>
    <x v="1"/>
    <x v="0"/>
    <x v="0"/>
    <x v="4"/>
    <n v="19754"/>
    <n v="138"/>
    <n v="0"/>
    <n v="1726"/>
    <s v="-"/>
    <n v="2.1057491802859107E-2"/>
    <n v="1.7304790662925039E-3"/>
    <s v="FLOW"/>
    <s v="-"/>
    <s v="BPTP"/>
    <s v="-"/>
    <m/>
    <m/>
    <m/>
    <m/>
    <s v="-"/>
    <m/>
    <s v="BHOR"/>
    <m/>
    <m/>
    <m/>
    <n v="6763"/>
    <n v="19754"/>
    <n v="27"/>
    <s v="-"/>
    <s v="FLOW"/>
    <m/>
    <m/>
    <m/>
    <m/>
    <s v="REGULAR"/>
    <s v="MH12WS7624"/>
    <s v="BAJAJ PULSAR 150 TWIN DISC ABS"/>
    <d v="2024-04-18T00:00:00"/>
    <n v="30"/>
    <x v="0"/>
    <x v="0"/>
    <m/>
    <m/>
    <m/>
    <m/>
    <m/>
    <m/>
    <m/>
    <m/>
    <m/>
    <m/>
    <m/>
    <m/>
    <m/>
    <m/>
    <m/>
    <m/>
    <m/>
    <m/>
    <m/>
    <m/>
    <m/>
    <m/>
    <m/>
    <m/>
    <m/>
    <m/>
    <m/>
    <m/>
    <m/>
    <m/>
    <m/>
    <m/>
    <m/>
    <m/>
    <m/>
    <m/>
    <m/>
    <m/>
    <m/>
    <m/>
    <m/>
    <m/>
    <m/>
    <m/>
    <m/>
    <m/>
    <m/>
    <m/>
    <m/>
    <m/>
    <m/>
    <m/>
    <m/>
    <m/>
    <m/>
    <m/>
    <m/>
    <m/>
    <m/>
    <m/>
    <m/>
    <m/>
    <m/>
    <m/>
    <m/>
    <m/>
    <m/>
    <m/>
    <m/>
    <m/>
    <m/>
    <m/>
    <m/>
    <m/>
    <m/>
    <m/>
    <m/>
    <m/>
    <m/>
    <m/>
    <m/>
    <m/>
    <m/>
    <m/>
    <m/>
    <m/>
    <m/>
    <m/>
    <m/>
    <m/>
    <m/>
    <m/>
    <m/>
    <m/>
    <x v="0"/>
    <x v="0"/>
    <s v="DUWT0011"/>
    <s v="Bote4d0st9"/>
    <s v="Allocated"/>
    <m/>
    <m/>
    <m/>
    <m/>
    <m/>
    <m/>
    <m/>
    <m/>
    <n v="5037"/>
    <n v="10035"/>
  </r>
  <r>
    <n v="461649431"/>
    <s v="SHAILESH JADHAV"/>
    <m/>
    <x v="0"/>
    <m/>
    <m/>
    <m/>
    <m/>
    <n v="3468"/>
    <n v="17136"/>
    <n v="3998"/>
    <n v="20604"/>
    <x v="4"/>
    <x v="0"/>
    <x v="0"/>
    <x v="1"/>
    <n v="19659"/>
    <n v="734"/>
    <n v="0"/>
    <n v="5589"/>
    <s v="-"/>
    <n v="0.12382966822542933"/>
    <n v="1.0466691395793487E-2"/>
    <s v="FLOW"/>
    <s v="-"/>
    <s v="NC"/>
    <s v="-"/>
    <m/>
    <m/>
    <m/>
    <m/>
    <s v="-"/>
    <m/>
    <s v="WAGHOLI"/>
    <m/>
    <m/>
    <m/>
    <n v="23459"/>
    <n v="19659"/>
    <n v="149"/>
    <s v="-"/>
    <s v="FLOW"/>
    <m/>
    <m/>
    <m/>
    <m/>
    <s v="NPA"/>
    <s v="MH02GD8528"/>
    <s v="SPLENDOR PLUS I3S BS6 FI DRUM SELF"/>
    <d v="2024-01-25T00:00:00"/>
    <n v="30"/>
    <x v="0"/>
    <x v="0"/>
    <m/>
    <m/>
    <m/>
    <m/>
    <m/>
    <m/>
    <m/>
    <m/>
    <m/>
    <m/>
    <n v="1"/>
    <m/>
    <m/>
    <m/>
    <m/>
    <m/>
    <m/>
    <m/>
    <m/>
    <m/>
    <m/>
    <m/>
    <m/>
    <m/>
    <m/>
    <m/>
    <m/>
    <m/>
    <m/>
    <m/>
    <m/>
    <m/>
    <m/>
    <m/>
    <m/>
    <m/>
    <m/>
    <m/>
    <m/>
    <m/>
    <m/>
    <m/>
    <m/>
    <m/>
    <m/>
    <m/>
    <m/>
    <m/>
    <m/>
    <m/>
    <m/>
    <m/>
    <m/>
    <m/>
    <m/>
    <m/>
    <m/>
    <m/>
    <m/>
    <m/>
    <m/>
    <m/>
    <m/>
    <m/>
    <m/>
    <m/>
    <m/>
    <m/>
    <m/>
    <m/>
    <m/>
    <m/>
    <m/>
    <m/>
    <m/>
    <m/>
    <m/>
    <m/>
    <m/>
    <m/>
    <m/>
    <m/>
    <m/>
    <m/>
    <m/>
    <m/>
    <m/>
    <m/>
    <m/>
    <m/>
    <m/>
    <m/>
    <m/>
    <m/>
    <x v="1"/>
    <x v="1"/>
    <s v="DUWT0021"/>
    <s v="B6vAQcj_DJc"/>
    <s v="Allocated"/>
    <m/>
    <m/>
    <m/>
    <m/>
    <m/>
    <m/>
    <m/>
    <m/>
    <n v="3998"/>
    <n v="20604"/>
  </r>
  <r>
    <n v="459425260"/>
    <s v="SAMPADA GULAB TALAWADE"/>
    <m/>
    <x v="0"/>
    <m/>
    <m/>
    <m/>
    <m/>
    <n v="3418"/>
    <n v="17045"/>
    <n v="4016"/>
    <n v="20463"/>
    <x v="4"/>
    <x v="0"/>
    <x v="0"/>
    <x v="8"/>
    <n v="19377.32"/>
    <n v="643"/>
    <n v="0"/>
    <n v="4751"/>
    <s v="-"/>
    <n v="7.3258668468469221E-2"/>
    <n v="1.0316721527928025E-2"/>
    <s v="FLOW"/>
    <s v="-"/>
    <s v="BPTP"/>
    <s v="-"/>
    <m/>
    <m/>
    <m/>
    <m/>
    <s v="-"/>
    <m/>
    <s v="KONDIVADE"/>
    <m/>
    <m/>
    <m/>
    <n v="22439"/>
    <n v="19377.32"/>
    <n v="149"/>
    <s v="-"/>
    <s v="FLOW"/>
    <m/>
    <m/>
    <m/>
    <m/>
    <s v="NPA"/>
    <s v="MH14KY9802"/>
    <s v="HONDA ACTIVA 6G DLX BS VI"/>
    <d v="2023-08-17T00:00:00"/>
    <n v="36"/>
    <x v="0"/>
    <x v="0"/>
    <m/>
    <m/>
    <m/>
    <m/>
    <m/>
    <m/>
    <m/>
    <m/>
    <m/>
    <m/>
    <m/>
    <m/>
    <m/>
    <m/>
    <m/>
    <m/>
    <m/>
    <m/>
    <m/>
    <m/>
    <m/>
    <m/>
    <m/>
    <m/>
    <m/>
    <m/>
    <m/>
    <m/>
    <m/>
    <m/>
    <m/>
    <m/>
    <m/>
    <m/>
    <m/>
    <m/>
    <m/>
    <m/>
    <m/>
    <m/>
    <m/>
    <m/>
    <m/>
    <m/>
    <m/>
    <m/>
    <m/>
    <m/>
    <m/>
    <m/>
    <m/>
    <m/>
    <m/>
    <m/>
    <m/>
    <m/>
    <m/>
    <m/>
    <m/>
    <m/>
    <m/>
    <m/>
    <m/>
    <m/>
    <m/>
    <m/>
    <m/>
    <m/>
    <m/>
    <m/>
    <m/>
    <m/>
    <m/>
    <m/>
    <m/>
    <m/>
    <m/>
    <m/>
    <m/>
    <m/>
    <m/>
    <m/>
    <m/>
    <m/>
    <m/>
    <m/>
    <m/>
    <m/>
    <m/>
    <m/>
    <m/>
    <m/>
    <m/>
    <m/>
    <x v="0"/>
    <x v="0"/>
    <s v="ZBHT0013"/>
    <s v="AoDoEYnJ3Cz"/>
    <s v="Allocated"/>
    <m/>
    <m/>
    <m/>
    <m/>
    <m/>
    <m/>
    <m/>
    <m/>
    <n v="4016"/>
    <n v="20463"/>
  </r>
  <r>
    <n v="460587311"/>
    <s v="VIKAS KESHAV TIKONE"/>
    <m/>
    <x v="0"/>
    <m/>
    <m/>
    <m/>
    <m/>
    <n v="4031"/>
    <n v="4026.5"/>
    <n v="4111.5"/>
    <n v="8057.5"/>
    <x v="1"/>
    <x v="0"/>
    <x v="0"/>
    <x v="8"/>
    <n v="19327.09"/>
    <n v="85"/>
    <n v="0"/>
    <n v="3472.8"/>
    <s v="-"/>
    <n v="3.2503967199450409E-2"/>
    <n v="1.6930811307761056E-3"/>
    <s v="FLOW"/>
    <s v="-"/>
    <s v="PTP"/>
    <s v="-"/>
    <m/>
    <m/>
    <m/>
    <m/>
    <s v="-"/>
    <m/>
    <s v="VEHERGAON"/>
    <m/>
    <m/>
    <m/>
    <n v="7584.3"/>
    <n v="19327.09"/>
    <n v="27"/>
    <s v="-"/>
    <s v="FLOW"/>
    <m/>
    <m/>
    <m/>
    <m/>
    <s v="NPA"/>
    <s v="MH14LF8117"/>
    <s v="HONDA ACTIVA 125 SMART"/>
    <d v="2023-11-10T00:00:00"/>
    <n v="36"/>
    <x v="0"/>
    <x v="0"/>
    <m/>
    <m/>
    <m/>
    <m/>
    <m/>
    <m/>
    <m/>
    <m/>
    <m/>
    <m/>
    <n v="1"/>
    <m/>
    <m/>
    <m/>
    <m/>
    <m/>
    <m/>
    <m/>
    <m/>
    <m/>
    <m/>
    <m/>
    <m/>
    <m/>
    <m/>
    <m/>
    <m/>
    <m/>
    <m/>
    <m/>
    <m/>
    <m/>
    <m/>
    <m/>
    <m/>
    <m/>
    <m/>
    <m/>
    <m/>
    <m/>
    <m/>
    <m/>
    <m/>
    <m/>
    <m/>
    <m/>
    <m/>
    <m/>
    <m/>
    <m/>
    <m/>
    <m/>
    <m/>
    <m/>
    <m/>
    <m/>
    <m/>
    <m/>
    <m/>
    <m/>
    <m/>
    <m/>
    <m/>
    <m/>
    <m/>
    <m/>
    <m/>
    <m/>
    <m/>
    <m/>
    <m/>
    <m/>
    <m/>
    <m/>
    <m/>
    <m/>
    <m/>
    <m/>
    <m/>
    <m/>
    <m/>
    <m/>
    <m/>
    <m/>
    <m/>
    <m/>
    <m/>
    <m/>
    <m/>
    <m/>
    <m/>
    <m/>
    <m/>
    <m/>
    <x v="1"/>
    <x v="1"/>
    <s v="ZBHT0013"/>
    <s v="A6K0DKBTjm"/>
    <s v="Allocated"/>
    <m/>
    <m/>
    <m/>
    <m/>
    <m/>
    <m/>
    <m/>
    <m/>
    <n v="4111.5"/>
    <n v="8057.5"/>
  </r>
  <r>
    <n v="465788651"/>
    <s v="SUMAN ASHOKE KAMBLE"/>
    <s v="COLLECT"/>
    <x v="3"/>
    <n v="5100"/>
    <m/>
    <m/>
    <m/>
    <n v="5045"/>
    <n v="5045"/>
    <n v="5083"/>
    <n v="4990"/>
    <x v="1"/>
    <x v="1"/>
    <x v="1"/>
    <x v="11"/>
    <n v="19269"/>
    <n v="38"/>
    <n v="0"/>
    <n v="4936"/>
    <s v="-"/>
    <n v="1.3759386609415508E-2"/>
    <n v="1.6879923624779922E-3"/>
    <s v="STABLE"/>
    <s v="PAID"/>
    <s v="-"/>
    <s v="-"/>
    <m/>
    <m/>
    <m/>
    <m/>
    <s v="-"/>
    <m/>
    <s v="THERGAON"/>
    <m/>
    <m/>
    <m/>
    <n v="10019"/>
    <n v="19269"/>
    <n v="27"/>
    <s v="-"/>
    <s v="FLOW"/>
    <m/>
    <m/>
    <m/>
    <m/>
    <s v="REGULAR"/>
    <s v="MH555393"/>
    <s v="SPLENDOR PLUS I3S BS6 FI DRUM SELF"/>
    <d v="2025-03-27T00:00:00"/>
    <n v="18"/>
    <x v="0"/>
    <x v="0"/>
    <m/>
    <m/>
    <m/>
    <m/>
    <m/>
    <m/>
    <m/>
    <m/>
    <m/>
    <m/>
    <m/>
    <m/>
    <m/>
    <n v="2"/>
    <m/>
    <m/>
    <m/>
    <m/>
    <m/>
    <m/>
    <m/>
    <m/>
    <m/>
    <m/>
    <m/>
    <m/>
    <m/>
    <m/>
    <m/>
    <m/>
    <m/>
    <m/>
    <m/>
    <m/>
    <m/>
    <m/>
    <m/>
    <m/>
    <m/>
    <m/>
    <m/>
    <m/>
    <m/>
    <m/>
    <m/>
    <m/>
    <m/>
    <m/>
    <m/>
    <m/>
    <m/>
    <m/>
    <m/>
    <m/>
    <m/>
    <m/>
    <m/>
    <m/>
    <m/>
    <m/>
    <m/>
    <m/>
    <m/>
    <m/>
    <m/>
    <m/>
    <m/>
    <m/>
    <m/>
    <m/>
    <m/>
    <m/>
    <m/>
    <m/>
    <m/>
    <m/>
    <m/>
    <m/>
    <m/>
    <m/>
    <m/>
    <m/>
    <m/>
    <m/>
    <m/>
    <m/>
    <m/>
    <m/>
    <m/>
    <m/>
    <m/>
    <m/>
    <m/>
    <m/>
    <x v="2"/>
    <x v="1"/>
    <s v="ZBHT0011"/>
    <s v="G6_l4hY1kb"/>
    <s v="Allocated"/>
    <m/>
    <m/>
    <m/>
    <m/>
    <m/>
    <m/>
    <m/>
    <m/>
    <n v="5083"/>
    <n v="10090"/>
  </r>
  <r>
    <n v="460111082"/>
    <s v="SHIVAJI BABAN GUNJAL"/>
    <s v="COLLECT"/>
    <x v="4"/>
    <n v="3000"/>
    <m/>
    <m/>
    <m/>
    <n v="2991"/>
    <n v="11225"/>
    <n v="2760"/>
    <n v="11216"/>
    <x v="3"/>
    <x v="1"/>
    <x v="1"/>
    <x v="0"/>
    <n v="19215.349999999999"/>
    <n v="508"/>
    <n v="0"/>
    <n v="7193"/>
    <s v="-"/>
    <n v="0.27219387953851826"/>
    <n v="7.360581734848588E-3"/>
    <s v="STABLE"/>
    <s v="PAID"/>
    <s v="PAID"/>
    <s v="-"/>
    <m/>
    <m/>
    <m/>
    <m/>
    <s v="-"/>
    <m/>
    <s v="VALTI"/>
    <m/>
    <m/>
    <m/>
    <n v="18926"/>
    <n v="19215.349999999999"/>
    <n v="118"/>
    <s v="-"/>
    <s v="FLOW"/>
    <m/>
    <m/>
    <m/>
    <m/>
    <s v="NPA"/>
    <s v="MH14LD2646"/>
    <s v="SPLENDOR PLUS BS6 DRK CAST FI"/>
    <d v="2023-10-13T00:00:00"/>
    <n v="36"/>
    <x v="0"/>
    <x v="0"/>
    <m/>
    <m/>
    <m/>
    <m/>
    <m/>
    <m/>
    <m/>
    <m/>
    <m/>
    <m/>
    <n v="1"/>
    <m/>
    <m/>
    <m/>
    <m/>
    <m/>
    <m/>
    <m/>
    <m/>
    <m/>
    <m/>
    <m/>
    <m/>
    <m/>
    <m/>
    <m/>
    <m/>
    <m/>
    <m/>
    <m/>
    <m/>
    <m/>
    <m/>
    <m/>
    <m/>
    <m/>
    <m/>
    <m/>
    <m/>
    <m/>
    <m/>
    <m/>
    <m/>
    <m/>
    <m/>
    <m/>
    <m/>
    <m/>
    <m/>
    <m/>
    <m/>
    <m/>
    <m/>
    <m/>
    <m/>
    <m/>
    <m/>
    <m/>
    <m/>
    <m/>
    <m/>
    <m/>
    <m/>
    <m/>
    <m/>
    <m/>
    <m/>
    <m/>
    <m/>
    <m/>
    <m/>
    <m/>
    <m/>
    <m/>
    <m/>
    <m/>
    <m/>
    <m/>
    <m/>
    <m/>
    <m/>
    <m/>
    <m/>
    <m/>
    <m/>
    <m/>
    <m/>
    <m/>
    <m/>
    <m/>
    <m/>
    <m/>
    <m/>
    <m/>
    <x v="1"/>
    <x v="1"/>
    <s v="DUWT0029"/>
    <s v="B2hkFY6ZI3Km"/>
    <s v="Allocated"/>
    <m/>
    <m/>
    <m/>
    <m/>
    <m/>
    <m/>
    <m/>
    <m/>
    <n v="2760"/>
    <n v="14216"/>
  </r>
  <r>
    <n v="459762372"/>
    <s v="NIKITA AMIT MOHOL"/>
    <m/>
    <x v="0"/>
    <m/>
    <m/>
    <m/>
    <m/>
    <n v="3652"/>
    <n v="12730"/>
    <n v="2525"/>
    <n v="16382"/>
    <x v="3"/>
    <x v="0"/>
    <x v="0"/>
    <x v="8"/>
    <n v="19165.310000000001"/>
    <n v="751"/>
    <n v="0"/>
    <n v="6750"/>
    <s v="-"/>
    <n v="0.12544112311743999"/>
    <n v="7.3414135432719688E-3"/>
    <s v="FLOW"/>
    <s v="-"/>
    <s v="NC"/>
    <s v="-"/>
    <m/>
    <m/>
    <m/>
    <m/>
    <s v="-"/>
    <m/>
    <s v="TIKONA PETH"/>
    <m/>
    <m/>
    <m/>
    <n v="20231"/>
    <n v="19165.310000000001"/>
    <n v="118"/>
    <s v="-"/>
    <s v="FLOW"/>
    <m/>
    <m/>
    <m/>
    <m/>
    <s v="NPA"/>
    <s v="MH12VY480"/>
    <s v="HONDA ACTIVA 6G DLX BS VI"/>
    <d v="2023-09-14T00:00:00"/>
    <n v="36"/>
    <x v="0"/>
    <x v="0"/>
    <m/>
    <m/>
    <m/>
    <m/>
    <m/>
    <m/>
    <m/>
    <m/>
    <m/>
    <m/>
    <m/>
    <m/>
    <m/>
    <m/>
    <m/>
    <m/>
    <m/>
    <m/>
    <m/>
    <m/>
    <m/>
    <m/>
    <m/>
    <m/>
    <m/>
    <m/>
    <m/>
    <m/>
    <m/>
    <m/>
    <m/>
    <m/>
    <m/>
    <m/>
    <m/>
    <m/>
    <m/>
    <m/>
    <m/>
    <m/>
    <m/>
    <m/>
    <m/>
    <m/>
    <m/>
    <m/>
    <m/>
    <m/>
    <m/>
    <m/>
    <m/>
    <m/>
    <m/>
    <m/>
    <m/>
    <m/>
    <m/>
    <m/>
    <m/>
    <m/>
    <m/>
    <m/>
    <m/>
    <m/>
    <m/>
    <m/>
    <m/>
    <m/>
    <m/>
    <m/>
    <m/>
    <m/>
    <m/>
    <m/>
    <m/>
    <m/>
    <m/>
    <m/>
    <m/>
    <m/>
    <m/>
    <m/>
    <m/>
    <m/>
    <m/>
    <m/>
    <m/>
    <m/>
    <m/>
    <m/>
    <m/>
    <m/>
    <m/>
    <m/>
    <x v="0"/>
    <x v="0"/>
    <s v="ZBHT0013"/>
    <s v="BPt4gL34DJ7"/>
    <s v="Allocated"/>
    <m/>
    <m/>
    <m/>
    <m/>
    <m/>
    <m/>
    <m/>
    <m/>
    <n v="2525"/>
    <n v="16382"/>
  </r>
  <r>
    <n v="458640328"/>
    <s v="ASHISH PRAVIN SAMUDRE"/>
    <m/>
    <x v="0"/>
    <m/>
    <m/>
    <m/>
    <m/>
    <n v="4036"/>
    <n v="20180"/>
    <n v="4839"/>
    <n v="24216"/>
    <x v="4"/>
    <x v="0"/>
    <x v="0"/>
    <x v="13"/>
    <n v="19030"/>
    <n v="803"/>
    <n v="0"/>
    <n v="2250"/>
    <s v="-"/>
    <n v="0.26532262562043391"/>
    <n v="1.0131804123401499E-2"/>
    <s v="FLOW"/>
    <s v="-"/>
    <s v="NC"/>
    <s v="-"/>
    <m/>
    <m/>
    <m/>
    <m/>
    <s v="-"/>
    <m/>
    <s v="RAHATANI"/>
    <m/>
    <m/>
    <m/>
    <n v="23233"/>
    <n v="19030"/>
    <n v="149"/>
    <s v="-"/>
    <s v="FLOW"/>
    <m/>
    <m/>
    <m/>
    <m/>
    <s v="NPA"/>
    <s v="MH14KX8926"/>
    <s v="HONDA SP 125 BS VI DISC"/>
    <d v="2023-06-21T00:00:00"/>
    <n v="36"/>
    <x v="0"/>
    <x v="0"/>
    <m/>
    <m/>
    <m/>
    <m/>
    <m/>
    <m/>
    <m/>
    <n v="1"/>
    <m/>
    <m/>
    <m/>
    <m/>
    <m/>
    <m/>
    <m/>
    <m/>
    <m/>
    <m/>
    <m/>
    <m/>
    <m/>
    <m/>
    <m/>
    <m/>
    <m/>
    <m/>
    <m/>
    <m/>
    <m/>
    <m/>
    <m/>
    <m/>
    <m/>
    <m/>
    <m/>
    <m/>
    <m/>
    <m/>
    <m/>
    <m/>
    <m/>
    <m/>
    <m/>
    <m/>
    <m/>
    <m/>
    <m/>
    <m/>
    <m/>
    <m/>
    <m/>
    <m/>
    <m/>
    <m/>
    <m/>
    <m/>
    <m/>
    <m/>
    <m/>
    <m/>
    <m/>
    <m/>
    <m/>
    <m/>
    <m/>
    <m/>
    <m/>
    <m/>
    <m/>
    <m/>
    <m/>
    <m/>
    <m/>
    <m/>
    <m/>
    <m/>
    <m/>
    <m/>
    <m/>
    <m/>
    <m/>
    <m/>
    <m/>
    <m/>
    <m/>
    <m/>
    <m/>
    <m/>
    <m/>
    <m/>
    <m/>
    <m/>
    <m/>
    <m/>
    <x v="1"/>
    <x v="1"/>
    <s v="ZBHT0015"/>
    <s v="kPt7lN0Vrm"/>
    <s v="Allocated"/>
    <m/>
    <m/>
    <m/>
    <m/>
    <m/>
    <m/>
    <m/>
    <m/>
    <n v="4839"/>
    <n v="24216"/>
  </r>
  <r>
    <n v="460900024"/>
    <s v="DATTA BALU BARKADE"/>
    <m/>
    <x v="0"/>
    <m/>
    <m/>
    <m/>
    <m/>
    <n v="2908"/>
    <n v="5406"/>
    <n v="2583"/>
    <n v="8314"/>
    <x v="0"/>
    <x v="0"/>
    <x v="0"/>
    <x v="10"/>
    <n v="18995"/>
    <n v="85"/>
    <n v="0"/>
    <n v="0"/>
    <s v="-"/>
    <n v="5.3912219156931528E-2"/>
    <n v="5.0931502730086741E-3"/>
    <s v="FLOW"/>
    <s v="-"/>
    <s v="PTP"/>
    <s v="-"/>
    <m/>
    <m/>
    <m/>
    <m/>
    <s v="-"/>
    <m/>
    <s v="NHAVRA"/>
    <m/>
    <m/>
    <m/>
    <n v="5491"/>
    <n v="18995"/>
    <n v="57"/>
    <s v="-"/>
    <s v="FLOW"/>
    <m/>
    <m/>
    <m/>
    <m/>
    <s v="REGULAR"/>
    <s v="MH12YF8560"/>
    <s v="HF DELUXE DRUM SELF CAST ALL BLACK"/>
    <d v="2023-11-28T00:00:00"/>
    <n v="36"/>
    <x v="0"/>
    <x v="0"/>
    <m/>
    <m/>
    <m/>
    <m/>
    <m/>
    <m/>
    <m/>
    <m/>
    <m/>
    <m/>
    <m/>
    <m/>
    <m/>
    <m/>
    <m/>
    <m/>
    <m/>
    <m/>
    <m/>
    <m/>
    <m/>
    <m/>
    <m/>
    <m/>
    <m/>
    <m/>
    <m/>
    <m/>
    <m/>
    <m/>
    <m/>
    <m/>
    <m/>
    <m/>
    <m/>
    <m/>
    <m/>
    <m/>
    <m/>
    <m/>
    <m/>
    <m/>
    <m/>
    <m/>
    <m/>
    <m/>
    <m/>
    <m/>
    <m/>
    <m/>
    <m/>
    <m/>
    <m/>
    <m/>
    <m/>
    <m/>
    <m/>
    <m/>
    <m/>
    <m/>
    <m/>
    <m/>
    <m/>
    <m/>
    <m/>
    <m/>
    <m/>
    <m/>
    <m/>
    <m/>
    <m/>
    <m/>
    <m/>
    <m/>
    <m/>
    <m/>
    <m/>
    <m/>
    <m/>
    <m/>
    <m/>
    <m/>
    <m/>
    <m/>
    <m/>
    <m/>
    <m/>
    <m/>
    <m/>
    <m/>
    <m/>
    <m/>
    <m/>
    <m/>
    <x v="0"/>
    <x v="0"/>
    <s v="ZBHT0024"/>
    <s v="B2ftSOKQXQLc"/>
    <s v="Allocated"/>
    <m/>
    <m/>
    <m/>
    <m/>
    <m/>
    <m/>
    <m/>
    <m/>
    <n v="2583"/>
    <n v="8314"/>
  </r>
  <r>
    <n v="464131543"/>
    <s v="GANESH SUDHAKAR KULKARNI"/>
    <m/>
    <x v="0"/>
    <m/>
    <m/>
    <m/>
    <m/>
    <n v="4976"/>
    <n v="4976"/>
    <n v="5054"/>
    <n v="9952"/>
    <x v="1"/>
    <x v="0"/>
    <x v="0"/>
    <x v="6"/>
    <n v="18987"/>
    <n v="78"/>
    <n v="0"/>
    <n v="2931"/>
    <s v="-"/>
    <n v="1.7899361581895177E-2"/>
    <n v="1.6632887532497607E-3"/>
    <s v="FLOW"/>
    <s v="-"/>
    <s v="-"/>
    <s v="-"/>
    <m/>
    <m/>
    <m/>
    <m/>
    <s v="-"/>
    <m/>
    <s v="KHARADI"/>
    <m/>
    <m/>
    <m/>
    <n v="7985"/>
    <n v="18987"/>
    <n v="27"/>
    <s v="-"/>
    <s v="FLOW"/>
    <m/>
    <m/>
    <m/>
    <m/>
    <s v="REGULAR"/>
    <s v="MH12XF4840"/>
    <s v="HONDA SP 125 BS VI DISC"/>
    <d v="2024-09-27T00:00:00"/>
    <n v="24"/>
    <x v="1"/>
    <x v="0"/>
    <m/>
    <m/>
    <m/>
    <m/>
    <m/>
    <m/>
    <m/>
    <m/>
    <m/>
    <m/>
    <m/>
    <m/>
    <m/>
    <m/>
    <m/>
    <m/>
    <m/>
    <m/>
    <m/>
    <m/>
    <m/>
    <m/>
    <m/>
    <m/>
    <m/>
    <m/>
    <m/>
    <m/>
    <m/>
    <m/>
    <m/>
    <m/>
    <m/>
    <m/>
    <m/>
    <m/>
    <m/>
    <m/>
    <m/>
    <m/>
    <m/>
    <m/>
    <m/>
    <m/>
    <m/>
    <m/>
    <m/>
    <m/>
    <m/>
    <m/>
    <m/>
    <m/>
    <m/>
    <m/>
    <m/>
    <m/>
    <m/>
    <m/>
    <m/>
    <m/>
    <m/>
    <m/>
    <m/>
    <m/>
    <m/>
    <m/>
    <m/>
    <m/>
    <m/>
    <m/>
    <m/>
    <m/>
    <m/>
    <m/>
    <m/>
    <m/>
    <m/>
    <m/>
    <m/>
    <m/>
    <m/>
    <m/>
    <m/>
    <m/>
    <m/>
    <m/>
    <m/>
    <m/>
    <m/>
    <m/>
    <m/>
    <m/>
    <m/>
    <m/>
    <x v="0"/>
    <x v="0"/>
    <s v="ZBHT0012"/>
    <s v="APKF-xitbz"/>
    <s v="Allocated"/>
    <m/>
    <m/>
    <m/>
    <m/>
    <m/>
    <m/>
    <m/>
    <m/>
    <n v="5054"/>
    <n v="9952"/>
  </r>
  <r>
    <n v="463788352"/>
    <s v="HUSEN YAKUB SHAIKH"/>
    <m/>
    <x v="0"/>
    <m/>
    <m/>
    <m/>
    <m/>
    <n v="4925"/>
    <n v="14775"/>
    <n v="5171"/>
    <n v="19700"/>
    <x v="2"/>
    <x v="0"/>
    <x v="0"/>
    <x v="16"/>
    <n v="18909"/>
    <n v="246"/>
    <n v="0"/>
    <n v="1350"/>
    <s v="-"/>
    <n v="8.5375581445907192E-2"/>
    <n v="5.3617120423771767E-3"/>
    <s v="FLOW"/>
    <s v="-"/>
    <s v="NC"/>
    <s v="-"/>
    <m/>
    <m/>
    <m/>
    <m/>
    <s v="-"/>
    <m/>
    <s v="WAKAD"/>
    <m/>
    <m/>
    <m/>
    <n v="16371"/>
    <n v="18909"/>
    <n v="88"/>
    <s v="-"/>
    <s v="FLOW"/>
    <m/>
    <m/>
    <m/>
    <m/>
    <s v="REGULAR"/>
    <s v="MH14LT5162"/>
    <s v="HONDA ACTIVA 6G DLX BS VI"/>
    <d v="2024-08-17T00:00:00"/>
    <n v="24"/>
    <x v="0"/>
    <x v="0"/>
    <m/>
    <n v="1"/>
    <m/>
    <m/>
    <m/>
    <m/>
    <m/>
    <n v="1"/>
    <m/>
    <m/>
    <m/>
    <m/>
    <m/>
    <m/>
    <m/>
    <m/>
    <m/>
    <m/>
    <m/>
    <m/>
    <m/>
    <m/>
    <m/>
    <m/>
    <m/>
    <m/>
    <m/>
    <m/>
    <m/>
    <m/>
    <m/>
    <m/>
    <m/>
    <m/>
    <m/>
    <m/>
    <m/>
    <m/>
    <m/>
    <m/>
    <m/>
    <m/>
    <m/>
    <m/>
    <m/>
    <m/>
    <m/>
    <m/>
    <m/>
    <m/>
    <m/>
    <m/>
    <m/>
    <m/>
    <m/>
    <m/>
    <m/>
    <m/>
    <m/>
    <m/>
    <m/>
    <m/>
    <m/>
    <m/>
    <m/>
    <m/>
    <m/>
    <m/>
    <m/>
    <m/>
    <m/>
    <m/>
    <m/>
    <m/>
    <m/>
    <m/>
    <m/>
    <m/>
    <m/>
    <m/>
    <m/>
    <m/>
    <m/>
    <m/>
    <m/>
    <m/>
    <m/>
    <m/>
    <m/>
    <m/>
    <m/>
    <m/>
    <m/>
    <m/>
    <x v="2"/>
    <x v="1"/>
    <s v="DUWT0030"/>
    <s v="AoAmcZBuky1"/>
    <s v="Allocated"/>
    <m/>
    <m/>
    <m/>
    <m/>
    <m/>
    <m/>
    <m/>
    <m/>
    <n v="5171"/>
    <n v="19700"/>
  </r>
  <r>
    <n v="460268914"/>
    <s v="SURAJ VIJAY BADHE"/>
    <m/>
    <x v="0"/>
    <m/>
    <m/>
    <m/>
    <m/>
    <n v="3324"/>
    <n v="5992.31"/>
    <n v="2710.3100000000013"/>
    <n v="9316.3100000000013"/>
    <x v="0"/>
    <x v="0"/>
    <x v="0"/>
    <x v="12"/>
    <n v="18547.310000000001"/>
    <n v="42"/>
    <n v="0"/>
    <n v="900"/>
    <s v="-"/>
    <n v="5.4020981821560447E-2"/>
    <n v="4.9731106601777582E-3"/>
    <s v="FLOW"/>
    <s v="-"/>
    <s v="PTP"/>
    <s v="-"/>
    <m/>
    <m/>
    <m/>
    <m/>
    <s v="-"/>
    <m/>
    <s v="VADGAON GHENAD"/>
    <m/>
    <m/>
    <m/>
    <n v="6934.31"/>
    <n v="18547.310000000001"/>
    <n v="57"/>
    <s v="-"/>
    <s v="FLOW"/>
    <m/>
    <m/>
    <m/>
    <m/>
    <s v="REGULAR"/>
    <s v="MH14LC2382"/>
    <s v="HONDA ACTIVA 6G H SMART"/>
    <d v="2023-10-23T00:00:00"/>
    <n v="36"/>
    <x v="0"/>
    <x v="0"/>
    <m/>
    <m/>
    <m/>
    <m/>
    <m/>
    <m/>
    <m/>
    <m/>
    <m/>
    <m/>
    <m/>
    <m/>
    <m/>
    <m/>
    <m/>
    <m/>
    <m/>
    <m/>
    <m/>
    <m/>
    <m/>
    <m/>
    <m/>
    <m/>
    <m/>
    <m/>
    <m/>
    <m/>
    <m/>
    <m/>
    <m/>
    <m/>
    <m/>
    <m/>
    <m/>
    <m/>
    <m/>
    <m/>
    <m/>
    <m/>
    <m/>
    <m/>
    <m/>
    <m/>
    <m/>
    <m/>
    <m/>
    <m/>
    <m/>
    <m/>
    <m/>
    <m/>
    <m/>
    <m/>
    <m/>
    <m/>
    <m/>
    <m/>
    <m/>
    <m/>
    <m/>
    <m/>
    <m/>
    <m/>
    <m/>
    <m/>
    <m/>
    <m/>
    <m/>
    <m/>
    <m/>
    <m/>
    <m/>
    <m/>
    <m/>
    <m/>
    <m/>
    <m/>
    <m/>
    <m/>
    <m/>
    <m/>
    <m/>
    <m/>
    <m/>
    <m/>
    <m/>
    <m/>
    <m/>
    <m/>
    <m/>
    <m/>
    <m/>
    <m/>
    <x v="0"/>
    <x v="0"/>
    <s v="ZBHT0016"/>
    <s v="Bo3ihukCQ9"/>
    <s v="Allocated"/>
    <m/>
    <m/>
    <m/>
    <m/>
    <m/>
    <m/>
    <m/>
    <m/>
    <n v="2710.3100000000013"/>
    <n v="9316.3100000000013"/>
  </r>
  <r>
    <n v="459021769"/>
    <s v="SHUBHAM GAJENDRA DONGARE"/>
    <m/>
    <x v="0"/>
    <m/>
    <m/>
    <m/>
    <m/>
    <n v="3867"/>
    <n v="19335"/>
    <n v="1094"/>
    <n v="23202"/>
    <x v="5"/>
    <x v="0"/>
    <x v="0"/>
    <x v="17"/>
    <n v="18336.45"/>
    <n v="1094"/>
    <n v="0"/>
    <n v="4050"/>
    <s v="-"/>
    <n v="1"/>
    <n v="8.4031016307790033E-3"/>
    <s v="FLOW"/>
    <s v="-"/>
    <s v="LMCB"/>
    <s v="-"/>
    <m/>
    <m/>
    <m/>
    <m/>
    <s v="-"/>
    <m/>
    <s v="NARAYAN GAON"/>
    <m/>
    <m/>
    <m/>
    <n v="24479"/>
    <n v="18336.45"/>
    <n v="177"/>
    <s v="-"/>
    <s v="FLOW"/>
    <m/>
    <m/>
    <m/>
    <m/>
    <s v="NPA"/>
    <s v="MH14KY2106"/>
    <s v="HONDA ACTIVA 125 DISC BSVI"/>
    <d v="2023-07-17T00:00:00"/>
    <n v="36"/>
    <x v="0"/>
    <x v="0"/>
    <m/>
    <m/>
    <m/>
    <m/>
    <m/>
    <m/>
    <m/>
    <m/>
    <m/>
    <m/>
    <n v="1"/>
    <m/>
    <m/>
    <m/>
    <m/>
    <m/>
    <m/>
    <m/>
    <m/>
    <m/>
    <m/>
    <m/>
    <m/>
    <m/>
    <m/>
    <m/>
    <m/>
    <m/>
    <m/>
    <m/>
    <m/>
    <m/>
    <m/>
    <m/>
    <m/>
    <m/>
    <m/>
    <m/>
    <m/>
    <m/>
    <m/>
    <m/>
    <m/>
    <m/>
    <m/>
    <m/>
    <m/>
    <m/>
    <m/>
    <m/>
    <m/>
    <m/>
    <m/>
    <m/>
    <m/>
    <m/>
    <m/>
    <m/>
    <m/>
    <m/>
    <m/>
    <m/>
    <m/>
    <m/>
    <m/>
    <m/>
    <m/>
    <m/>
    <m/>
    <m/>
    <m/>
    <m/>
    <m/>
    <m/>
    <m/>
    <m/>
    <m/>
    <m/>
    <m/>
    <m/>
    <m/>
    <m/>
    <m/>
    <m/>
    <m/>
    <m/>
    <m/>
    <m/>
    <m/>
    <m/>
    <m/>
    <m/>
    <m/>
    <m/>
    <x v="1"/>
    <x v="1"/>
    <s v="DUWT0015"/>
    <s v="Bo-8OUT747"/>
    <s v="Allocated"/>
    <m/>
    <m/>
    <m/>
    <m/>
    <m/>
    <m/>
    <m/>
    <m/>
    <n v="1094"/>
    <n v="23202"/>
  </r>
  <r>
    <n v="460212955"/>
    <s v="RAJKUMAR MACHCHINDRANATH KAMBL"/>
    <m/>
    <x v="0"/>
    <m/>
    <m/>
    <m/>
    <m/>
    <n v="3784"/>
    <n v="7568"/>
    <n v="3890"/>
    <n v="11352"/>
    <x v="0"/>
    <x v="0"/>
    <x v="0"/>
    <x v="9"/>
    <n v="18141.25"/>
    <n v="106"/>
    <n v="0"/>
    <n v="5663"/>
    <s v="-"/>
    <n v="0.10017131206266074"/>
    <n v="4.8642333451023216E-3"/>
    <s v="FLOW"/>
    <s v="-"/>
    <s v="NC"/>
    <s v="-"/>
    <m/>
    <m/>
    <m/>
    <m/>
    <s v="-"/>
    <m/>
    <s v="BHOSARI"/>
    <m/>
    <m/>
    <m/>
    <n v="13337"/>
    <n v="18141.25"/>
    <n v="57"/>
    <s v="-"/>
    <s v="FLOW"/>
    <m/>
    <m/>
    <m/>
    <m/>
    <s v="REGULAR"/>
    <s v="MH14LF4397"/>
    <s v="HONDA SHINE DISC BSVI"/>
    <d v="2023-10-20T00:00:00"/>
    <n v="36"/>
    <x v="1"/>
    <x v="0"/>
    <m/>
    <m/>
    <m/>
    <m/>
    <m/>
    <m/>
    <m/>
    <m/>
    <m/>
    <m/>
    <n v="1"/>
    <m/>
    <m/>
    <m/>
    <m/>
    <m/>
    <m/>
    <m/>
    <m/>
    <m/>
    <m/>
    <m/>
    <m/>
    <m/>
    <m/>
    <m/>
    <m/>
    <m/>
    <m/>
    <m/>
    <m/>
    <m/>
    <m/>
    <m/>
    <m/>
    <m/>
    <m/>
    <m/>
    <m/>
    <m/>
    <m/>
    <m/>
    <m/>
    <m/>
    <m/>
    <m/>
    <m/>
    <m/>
    <m/>
    <m/>
    <m/>
    <m/>
    <m/>
    <m/>
    <m/>
    <m/>
    <m/>
    <m/>
    <m/>
    <m/>
    <m/>
    <m/>
    <m/>
    <m/>
    <m/>
    <m/>
    <m/>
    <m/>
    <m/>
    <m/>
    <m/>
    <m/>
    <m/>
    <m/>
    <m/>
    <m/>
    <m/>
    <m/>
    <m/>
    <m/>
    <m/>
    <m/>
    <m/>
    <m/>
    <m/>
    <m/>
    <m/>
    <m/>
    <m/>
    <m/>
    <m/>
    <m/>
    <m/>
    <m/>
    <x v="1"/>
    <x v="1"/>
    <s v="DUWT0025"/>
    <e v="#N/A"/>
    <e v="#N/A"/>
    <m/>
    <m/>
    <m/>
    <m/>
    <m/>
    <m/>
    <m/>
    <m/>
    <n v="3890"/>
    <n v="11352"/>
  </r>
  <r>
    <n v="459838566"/>
    <s v="DANIEL SHANTAVN NIKALJE"/>
    <s v="ONLINE"/>
    <x v="4"/>
    <n v="4814"/>
    <m/>
    <m/>
    <m/>
    <n v="4661"/>
    <n v="4661"/>
    <n v="4733"/>
    <n v="4508"/>
    <x v="1"/>
    <x v="1"/>
    <x v="1"/>
    <x v="6"/>
    <n v="18001"/>
    <n v="72"/>
    <n v="0"/>
    <n v="5789"/>
    <s v="-"/>
    <n v="1.6969842936519465E-2"/>
    <n v="1.5769137224021141E-3"/>
    <s v="STABLE"/>
    <s v="PAID"/>
    <s v="-"/>
    <s v="-"/>
    <m/>
    <m/>
    <m/>
    <m/>
    <s v="-"/>
    <m/>
    <s v="LOHEGAON"/>
    <m/>
    <m/>
    <m/>
    <n v="10522"/>
    <n v="18001"/>
    <n v="27"/>
    <s v="-"/>
    <s v="FLOW"/>
    <m/>
    <m/>
    <m/>
    <m/>
    <s v="NPA"/>
    <s v="MH12VX9506"/>
    <s v="HONDA UNICORN 160 BS6"/>
    <d v="2023-09-22T00:00:00"/>
    <n v="36"/>
    <x v="0"/>
    <x v="0"/>
    <m/>
    <m/>
    <m/>
    <m/>
    <m/>
    <m/>
    <m/>
    <m/>
    <m/>
    <m/>
    <n v="1"/>
    <m/>
    <m/>
    <m/>
    <m/>
    <m/>
    <m/>
    <m/>
    <m/>
    <m/>
    <m/>
    <m/>
    <m/>
    <m/>
    <m/>
    <m/>
    <m/>
    <m/>
    <m/>
    <m/>
    <m/>
    <m/>
    <m/>
    <m/>
    <m/>
    <m/>
    <m/>
    <m/>
    <m/>
    <m/>
    <m/>
    <m/>
    <m/>
    <m/>
    <m/>
    <m/>
    <m/>
    <m/>
    <m/>
    <m/>
    <m/>
    <m/>
    <m/>
    <m/>
    <m/>
    <m/>
    <m/>
    <m/>
    <m/>
    <m/>
    <m/>
    <m/>
    <m/>
    <m/>
    <m/>
    <m/>
    <m/>
    <m/>
    <m/>
    <m/>
    <m/>
    <m/>
    <m/>
    <m/>
    <m/>
    <m/>
    <m/>
    <m/>
    <m/>
    <m/>
    <m/>
    <m/>
    <m/>
    <m/>
    <m/>
    <m/>
    <m/>
    <m/>
    <m/>
    <m/>
    <m/>
    <m/>
    <m/>
    <m/>
    <x v="1"/>
    <x v="1"/>
    <s v="ZBHT0012"/>
    <s v="A6FEjsLGEm"/>
    <s v="Allocated"/>
    <m/>
    <m/>
    <m/>
    <m/>
    <m/>
    <m/>
    <m/>
    <m/>
    <n v="4733"/>
    <n v="9322"/>
  </r>
  <r>
    <n v="460384585"/>
    <s v="RAJU MOTILALJI AHIR"/>
    <m/>
    <x v="0"/>
    <m/>
    <m/>
    <m/>
    <m/>
    <n v="3181"/>
    <n v="5903"/>
    <n v="3022"/>
    <n v="9084"/>
    <x v="0"/>
    <x v="0"/>
    <x v="0"/>
    <x v="6"/>
    <n v="17916"/>
    <n v="300"/>
    <n v="0"/>
    <n v="6701"/>
    <s v="-"/>
    <n v="6.134154954930772E-2"/>
    <n v="4.8038368144892553E-3"/>
    <s v="FLOW"/>
    <s v="-"/>
    <s v="PAID"/>
    <s v="-"/>
    <m/>
    <m/>
    <m/>
    <m/>
    <s v="-"/>
    <m/>
    <s v="YERWADA"/>
    <m/>
    <m/>
    <m/>
    <n v="12904"/>
    <n v="17916"/>
    <n v="57"/>
    <s v="-"/>
    <s v="FLOW"/>
    <m/>
    <m/>
    <m/>
    <m/>
    <s v="NPA"/>
    <s v="MH12WN3926"/>
    <s v="SPLENDOR PLUS I3S BS6 FI DRUM SELF"/>
    <d v="2023-10-30T00:00:00"/>
    <n v="36"/>
    <x v="0"/>
    <x v="0"/>
    <m/>
    <m/>
    <m/>
    <m/>
    <m/>
    <m/>
    <m/>
    <m/>
    <m/>
    <m/>
    <n v="1"/>
    <m/>
    <m/>
    <m/>
    <m/>
    <m/>
    <m/>
    <m/>
    <m/>
    <m/>
    <m/>
    <m/>
    <m/>
    <m/>
    <m/>
    <m/>
    <m/>
    <m/>
    <m/>
    <m/>
    <m/>
    <m/>
    <m/>
    <m/>
    <m/>
    <m/>
    <m/>
    <m/>
    <m/>
    <m/>
    <m/>
    <m/>
    <m/>
    <m/>
    <m/>
    <m/>
    <m/>
    <m/>
    <m/>
    <m/>
    <m/>
    <m/>
    <m/>
    <m/>
    <m/>
    <m/>
    <m/>
    <m/>
    <m/>
    <m/>
    <m/>
    <m/>
    <m/>
    <m/>
    <m/>
    <m/>
    <m/>
    <m/>
    <m/>
    <m/>
    <m/>
    <m/>
    <m/>
    <m/>
    <m/>
    <m/>
    <m/>
    <m/>
    <m/>
    <m/>
    <m/>
    <m/>
    <m/>
    <m/>
    <m/>
    <m/>
    <m/>
    <m/>
    <m/>
    <m/>
    <m/>
    <m/>
    <m/>
    <m/>
    <x v="1"/>
    <x v="1"/>
    <s v="ZBHT0012"/>
    <s v="BoZQ9w0GZz"/>
    <s v="Allocated"/>
    <m/>
    <m/>
    <m/>
    <m/>
    <m/>
    <m/>
    <m/>
    <m/>
    <n v="3022"/>
    <n v="9084"/>
  </r>
  <r>
    <n v="460718470"/>
    <s v="DOMINIC BENEDICT JOKIN"/>
    <s v="COLLECT"/>
    <x v="4"/>
    <n v="3800"/>
    <m/>
    <m/>
    <m/>
    <n v="3736"/>
    <n v="3736"/>
    <n v="3797"/>
    <n v="3672"/>
    <x v="1"/>
    <x v="1"/>
    <x v="1"/>
    <x v="13"/>
    <n v="17799.77"/>
    <n v="61"/>
    <n v="0"/>
    <n v="6930"/>
    <s v="-"/>
    <n v="3.2895896651437211E-2"/>
    <n v="1.5592856823843943E-3"/>
    <s v="STABLE"/>
    <s v="PAID"/>
    <s v="PAID"/>
    <s v="-"/>
    <m/>
    <m/>
    <m/>
    <m/>
    <s v="-"/>
    <m/>
    <s v="PIMPARI"/>
    <m/>
    <m/>
    <m/>
    <n v="10727"/>
    <n v="17799.77"/>
    <n v="27"/>
    <s v="-"/>
    <s v="FLOW"/>
    <m/>
    <m/>
    <m/>
    <m/>
    <s v="REGULAR"/>
    <s v="MH14LF1328"/>
    <s v="SUZUKI BURGMAN STREET"/>
    <d v="2023-11-15T00:00:00"/>
    <n v="36"/>
    <x v="0"/>
    <x v="0"/>
    <m/>
    <m/>
    <m/>
    <m/>
    <m/>
    <m/>
    <m/>
    <m/>
    <m/>
    <m/>
    <n v="2"/>
    <m/>
    <m/>
    <m/>
    <m/>
    <m/>
    <m/>
    <m/>
    <m/>
    <m/>
    <m/>
    <m/>
    <m/>
    <m/>
    <m/>
    <m/>
    <m/>
    <m/>
    <m/>
    <m/>
    <m/>
    <m/>
    <m/>
    <m/>
    <m/>
    <m/>
    <m/>
    <m/>
    <m/>
    <m/>
    <m/>
    <m/>
    <m/>
    <m/>
    <m/>
    <m/>
    <m/>
    <m/>
    <m/>
    <m/>
    <m/>
    <m/>
    <m/>
    <m/>
    <m/>
    <m/>
    <m/>
    <m/>
    <m/>
    <m/>
    <m/>
    <m/>
    <m/>
    <m/>
    <m/>
    <m/>
    <m/>
    <m/>
    <m/>
    <m/>
    <m/>
    <m/>
    <m/>
    <m/>
    <m/>
    <m/>
    <m/>
    <m/>
    <m/>
    <m/>
    <m/>
    <m/>
    <m/>
    <m/>
    <m/>
    <m/>
    <m/>
    <m/>
    <m/>
    <m/>
    <m/>
    <m/>
    <m/>
    <m/>
    <x v="2"/>
    <x v="1"/>
    <s v="ZBHT0015"/>
    <s v="k6AqCQ39Gum"/>
    <s v="Allocated"/>
    <m/>
    <m/>
    <m/>
    <m/>
    <m/>
    <m/>
    <m/>
    <m/>
    <n v="3797"/>
    <n v="7472"/>
  </r>
  <r>
    <n v="461125158"/>
    <s v="NAMRTA SHANTARAM KUDEKAR"/>
    <m/>
    <x v="0"/>
    <m/>
    <m/>
    <m/>
    <m/>
    <n v="3228"/>
    <n v="2417"/>
    <n v="2499"/>
    <n v="5645"/>
    <x v="1"/>
    <x v="0"/>
    <x v="0"/>
    <x v="5"/>
    <n v="17769.38"/>
    <n v="82"/>
    <n v="0"/>
    <n v="0"/>
    <s v="-"/>
    <n v="3.9740936413222475E-2"/>
    <n v="1.556623474283522E-3"/>
    <s v="FLOW"/>
    <s v="-"/>
    <s v="PTP"/>
    <s v="-"/>
    <m/>
    <m/>
    <m/>
    <m/>
    <s v="-"/>
    <m/>
    <s v="CHAKAN"/>
    <m/>
    <m/>
    <m/>
    <n v="2499"/>
    <n v="17769.38"/>
    <n v="27"/>
    <s v="-"/>
    <s v="FLOW"/>
    <m/>
    <m/>
    <m/>
    <m/>
    <s v="REGULAR"/>
    <s v="MH14LG3125"/>
    <s v="HONDA DIO DLX BS VI"/>
    <d v="2023-12-14T00:00:00"/>
    <n v="36"/>
    <x v="0"/>
    <x v="0"/>
    <m/>
    <m/>
    <m/>
    <m/>
    <m/>
    <m/>
    <m/>
    <n v="1"/>
    <m/>
    <m/>
    <m/>
    <m/>
    <m/>
    <m/>
    <m/>
    <m/>
    <m/>
    <m/>
    <m/>
    <m/>
    <m/>
    <m/>
    <m/>
    <m/>
    <m/>
    <m/>
    <m/>
    <m/>
    <m/>
    <m/>
    <m/>
    <m/>
    <m/>
    <m/>
    <m/>
    <m/>
    <m/>
    <m/>
    <m/>
    <m/>
    <m/>
    <m/>
    <m/>
    <m/>
    <m/>
    <m/>
    <m/>
    <m/>
    <m/>
    <m/>
    <m/>
    <m/>
    <m/>
    <m/>
    <m/>
    <m/>
    <m/>
    <m/>
    <m/>
    <m/>
    <m/>
    <m/>
    <m/>
    <m/>
    <m/>
    <m/>
    <m/>
    <m/>
    <m/>
    <m/>
    <m/>
    <m/>
    <m/>
    <m/>
    <m/>
    <m/>
    <m/>
    <m/>
    <m/>
    <m/>
    <m/>
    <m/>
    <m/>
    <m/>
    <m/>
    <m/>
    <m/>
    <m/>
    <m/>
    <m/>
    <m/>
    <m/>
    <m/>
    <m/>
    <x v="1"/>
    <x v="1"/>
    <s v="DUWT0017"/>
    <s v="GoNvA5Gr_EMc"/>
    <s v="Allocated"/>
    <m/>
    <m/>
    <m/>
    <m/>
    <m/>
    <m/>
    <m/>
    <m/>
    <n v="2499"/>
    <n v="5645"/>
  </r>
  <r>
    <n v="461528342"/>
    <s v="NABIALAM NOORALAM SAYYAD"/>
    <m/>
    <x v="0"/>
    <m/>
    <m/>
    <m/>
    <m/>
    <n v="4569"/>
    <n v="18272"/>
    <n v="5079"/>
    <n v="22841"/>
    <x v="3"/>
    <x v="0"/>
    <x v="0"/>
    <x v="3"/>
    <n v="17590.02"/>
    <n v="514"/>
    <n v="0"/>
    <n v="2700"/>
    <s v="-"/>
    <n v="6.5467124710227351E-2"/>
    <n v="6.7379870742724631E-3"/>
    <s v="FLOW"/>
    <s v="-"/>
    <s v="NC"/>
    <s v="-"/>
    <m/>
    <m/>
    <m/>
    <m/>
    <s v="-"/>
    <m/>
    <s v="MANAGWALWAR PETH"/>
    <m/>
    <m/>
    <m/>
    <n v="21486"/>
    <n v="17590.02"/>
    <n v="118"/>
    <s v="-"/>
    <s v="FLOW"/>
    <m/>
    <m/>
    <m/>
    <m/>
    <s v="NPA"/>
    <s v="MH12WH8335"/>
    <s v="SUZUKI BURGMAN STREET BT BSVI"/>
    <d v="2024-01-16T00:00:00"/>
    <n v="30"/>
    <x v="0"/>
    <x v="0"/>
    <m/>
    <m/>
    <m/>
    <m/>
    <m/>
    <m/>
    <m/>
    <n v="1"/>
    <m/>
    <m/>
    <m/>
    <m/>
    <m/>
    <m/>
    <m/>
    <m/>
    <m/>
    <m/>
    <m/>
    <m/>
    <m/>
    <m/>
    <m/>
    <m/>
    <m/>
    <m/>
    <m/>
    <m/>
    <m/>
    <m/>
    <m/>
    <m/>
    <m/>
    <m/>
    <m/>
    <m/>
    <m/>
    <m/>
    <m/>
    <m/>
    <m/>
    <m/>
    <m/>
    <m/>
    <m/>
    <m/>
    <m/>
    <m/>
    <m/>
    <m/>
    <m/>
    <m/>
    <m/>
    <m/>
    <m/>
    <m/>
    <m/>
    <m/>
    <m/>
    <m/>
    <m/>
    <m/>
    <m/>
    <m/>
    <m/>
    <m/>
    <m/>
    <m/>
    <m/>
    <m/>
    <m/>
    <m/>
    <m/>
    <m/>
    <m/>
    <m/>
    <m/>
    <m/>
    <m/>
    <m/>
    <m/>
    <m/>
    <m/>
    <m/>
    <m/>
    <m/>
    <m/>
    <m/>
    <m/>
    <m/>
    <m/>
    <m/>
    <m/>
    <m/>
    <x v="1"/>
    <x v="1"/>
    <s v="DUWT0014"/>
    <s v="APiP2DMLKz"/>
    <s v="Allocated"/>
    <m/>
    <m/>
    <m/>
    <m/>
    <m/>
    <m/>
    <m/>
    <m/>
    <n v="5079"/>
    <n v="22841"/>
  </r>
  <r>
    <n v="454823699"/>
    <s v="GANESH DEVIDAS GHOLAP"/>
    <m/>
    <x v="0"/>
    <m/>
    <m/>
    <m/>
    <m/>
    <n v="3033"/>
    <n v="9088"/>
    <n v="3250"/>
    <n v="12121"/>
    <x v="2"/>
    <x v="0"/>
    <x v="0"/>
    <x v="14"/>
    <n v="17194"/>
    <n v="228"/>
    <n v="0"/>
    <n v="5305.99"/>
    <s v="-"/>
    <n v="9.910486302041005E-2"/>
    <n v="4.8754178886579493E-3"/>
    <s v="FLOW"/>
    <s v="-"/>
    <s v="RTP"/>
    <s v="-"/>
    <m/>
    <m/>
    <m/>
    <m/>
    <s v="-"/>
    <m/>
    <s v="OTUR"/>
    <m/>
    <m/>
    <m/>
    <n v="14621.99"/>
    <n v="17194"/>
    <n v="88"/>
    <s v="-"/>
    <s v="FLOW"/>
    <m/>
    <m/>
    <m/>
    <m/>
    <s v="NPA"/>
    <s v="MH14KK1053"/>
    <s v="ACTIVA 6G DLX LTD ED"/>
    <d v="2022-09-27T00:00:00"/>
    <n v="48"/>
    <x v="0"/>
    <x v="0"/>
    <m/>
    <m/>
    <m/>
    <m/>
    <m/>
    <m/>
    <m/>
    <m/>
    <m/>
    <m/>
    <n v="1"/>
    <m/>
    <m/>
    <m/>
    <m/>
    <m/>
    <m/>
    <m/>
    <m/>
    <m/>
    <m/>
    <m/>
    <m/>
    <m/>
    <m/>
    <m/>
    <m/>
    <m/>
    <m/>
    <m/>
    <m/>
    <m/>
    <m/>
    <m/>
    <m/>
    <m/>
    <m/>
    <m/>
    <m/>
    <m/>
    <m/>
    <m/>
    <m/>
    <m/>
    <m/>
    <m/>
    <m/>
    <m/>
    <m/>
    <m/>
    <m/>
    <m/>
    <m/>
    <m/>
    <m/>
    <m/>
    <m/>
    <m/>
    <m/>
    <m/>
    <m/>
    <m/>
    <m/>
    <m/>
    <m/>
    <m/>
    <m/>
    <m/>
    <m/>
    <m/>
    <m/>
    <m/>
    <m/>
    <m/>
    <m/>
    <m/>
    <m/>
    <m/>
    <m/>
    <m/>
    <m/>
    <m/>
    <m/>
    <m/>
    <m/>
    <m/>
    <m/>
    <m/>
    <m/>
    <m/>
    <m/>
    <m/>
    <m/>
    <m/>
    <x v="1"/>
    <x v="1"/>
    <s v="ZBHT0021"/>
    <s v="GPe6Ltmwwm7"/>
    <s v="Allocated"/>
    <m/>
    <m/>
    <m/>
    <m/>
    <m/>
    <m/>
    <m/>
    <m/>
    <n v="3250"/>
    <n v="12121"/>
  </r>
  <r>
    <n v="460434530"/>
    <s v="ASHISH SUDAM KAMBLE"/>
    <m/>
    <x v="0"/>
    <m/>
    <m/>
    <m/>
    <m/>
    <n v="3537"/>
    <n v="3537"/>
    <n v="3703"/>
    <n v="7074"/>
    <x v="0"/>
    <x v="0"/>
    <x v="0"/>
    <x v="15"/>
    <n v="17000"/>
    <n v="166"/>
    <n v="0"/>
    <n v="3150"/>
    <s v="-"/>
    <n v="0.16573562243475379"/>
    <n v="4.558228725514475E-3"/>
    <s v="FLOW"/>
    <s v="-"/>
    <s v="-"/>
    <s v="-"/>
    <m/>
    <m/>
    <m/>
    <m/>
    <s v="-"/>
    <m/>
    <s v="BIBVEWADI"/>
    <m/>
    <m/>
    <m/>
    <n v="6853"/>
    <n v="17000"/>
    <n v="57"/>
    <s v="-"/>
    <s v="FLOW"/>
    <m/>
    <m/>
    <m/>
    <m/>
    <s v="REGULAR"/>
    <s v="MH12WC2046"/>
    <s v="BAJAJ CHETAK PREMIUM"/>
    <d v="2023-11-02T00:00:00"/>
    <n v="36"/>
    <x v="0"/>
    <x v="0"/>
    <m/>
    <m/>
    <m/>
    <m/>
    <m/>
    <m/>
    <m/>
    <m/>
    <m/>
    <m/>
    <m/>
    <m/>
    <m/>
    <m/>
    <m/>
    <m/>
    <m/>
    <m/>
    <m/>
    <m/>
    <m/>
    <m/>
    <m/>
    <m/>
    <m/>
    <m/>
    <m/>
    <m/>
    <m/>
    <m/>
    <m/>
    <m/>
    <m/>
    <m/>
    <m/>
    <m/>
    <m/>
    <m/>
    <m/>
    <m/>
    <m/>
    <m/>
    <m/>
    <m/>
    <m/>
    <m/>
    <m/>
    <m/>
    <m/>
    <m/>
    <m/>
    <m/>
    <m/>
    <m/>
    <m/>
    <m/>
    <m/>
    <m/>
    <m/>
    <m/>
    <m/>
    <m/>
    <m/>
    <m/>
    <m/>
    <m/>
    <m/>
    <m/>
    <m/>
    <m/>
    <m/>
    <m/>
    <m/>
    <m/>
    <m/>
    <m/>
    <m/>
    <m/>
    <m/>
    <m/>
    <m/>
    <m/>
    <m/>
    <m/>
    <m/>
    <m/>
    <m/>
    <m/>
    <m/>
    <m/>
    <m/>
    <m/>
    <m/>
    <m/>
    <x v="0"/>
    <x v="0"/>
    <s v="DUWT0031"/>
    <s v="A6WyVdgduc"/>
    <s v="Allocated"/>
    <m/>
    <m/>
    <m/>
    <m/>
    <m/>
    <m/>
    <m/>
    <m/>
    <n v="3703"/>
    <n v="7074"/>
  </r>
  <r>
    <n v="459691612"/>
    <s v="ANAND RAMESH PARDESHI"/>
    <m/>
    <x v="0"/>
    <m/>
    <m/>
    <m/>
    <m/>
    <n v="3813"/>
    <n v="9827.24"/>
    <n v="2352.2399999999998"/>
    <n v="13640.24"/>
    <x v="2"/>
    <x v="0"/>
    <x v="0"/>
    <x v="7"/>
    <n v="16938.310000000001"/>
    <n v="151"/>
    <n v="0"/>
    <n v="1350"/>
    <s v="-"/>
    <n v="4.4123561842554553E-2"/>
    <n v="4.802916108970213E-3"/>
    <s v="FLOW"/>
    <s v="-"/>
    <s v="EXP"/>
    <s v="-"/>
    <m/>
    <m/>
    <m/>
    <m/>
    <s v="-"/>
    <m/>
    <s v="BOPODI"/>
    <m/>
    <m/>
    <m/>
    <n v="11328.24"/>
    <n v="16938.310000000001"/>
    <n v="88"/>
    <s v="-"/>
    <s v="FLOW"/>
    <m/>
    <m/>
    <m/>
    <m/>
    <s v="REGULAR"/>
    <s v="MH12VX0719"/>
    <s v="FZS V4"/>
    <d v="2023-09-08T00:00:00"/>
    <n v="36"/>
    <x v="0"/>
    <x v="0"/>
    <m/>
    <n v="1"/>
    <m/>
    <m/>
    <m/>
    <m/>
    <m/>
    <m/>
    <m/>
    <m/>
    <m/>
    <m/>
    <m/>
    <m/>
    <m/>
    <m/>
    <m/>
    <m/>
    <m/>
    <m/>
    <m/>
    <m/>
    <m/>
    <m/>
    <m/>
    <m/>
    <m/>
    <m/>
    <m/>
    <m/>
    <m/>
    <m/>
    <m/>
    <m/>
    <m/>
    <m/>
    <m/>
    <m/>
    <m/>
    <m/>
    <m/>
    <m/>
    <m/>
    <m/>
    <m/>
    <m/>
    <m/>
    <m/>
    <m/>
    <m/>
    <m/>
    <m/>
    <m/>
    <m/>
    <m/>
    <m/>
    <m/>
    <m/>
    <m/>
    <m/>
    <m/>
    <m/>
    <m/>
    <m/>
    <m/>
    <m/>
    <m/>
    <m/>
    <m/>
    <m/>
    <m/>
    <m/>
    <m/>
    <m/>
    <m/>
    <m/>
    <m/>
    <m/>
    <m/>
    <m/>
    <m/>
    <m/>
    <m/>
    <m/>
    <m/>
    <m/>
    <m/>
    <m/>
    <m/>
    <m/>
    <m/>
    <m/>
    <m/>
    <m/>
    <x v="1"/>
    <x v="1"/>
    <s v="ZBHT0009"/>
    <s v="A6cy6k3ZMwz"/>
    <s v="Allocated"/>
    <m/>
    <m/>
    <m/>
    <m/>
    <m/>
    <m/>
    <m/>
    <m/>
    <n v="2352.2399999999998"/>
    <n v="13640.24"/>
  </r>
  <r>
    <n v="458111295"/>
    <s v="ARATI RAVINDRAKUMAR SAKHARE"/>
    <m/>
    <x v="0"/>
    <m/>
    <m/>
    <m/>
    <m/>
    <n v="5795"/>
    <n v="17385"/>
    <n v="-10249"/>
    <n v="23180"/>
    <x v="5"/>
    <x v="0"/>
    <x v="0"/>
    <x v="6"/>
    <n v="16914.650000000001"/>
    <n v="1341"/>
    <n v="0"/>
    <n v="6300"/>
    <s v="-"/>
    <n v="0.15110778187678589"/>
    <n v="7.7515289491180712E-3"/>
    <s v="FLOW"/>
    <s v="-"/>
    <s v="PTP"/>
    <s v="-"/>
    <m/>
    <m/>
    <m/>
    <m/>
    <s v="-"/>
    <m/>
    <s v="DIGHI"/>
    <m/>
    <m/>
    <m/>
    <n v="25026"/>
    <n v="16914.650000000001"/>
    <n v="177"/>
    <s v="-"/>
    <s v="FLOW"/>
    <m/>
    <m/>
    <m/>
    <m/>
    <s v="NPA"/>
    <s v="MH14KV4441"/>
    <s v="RE BULLET 350 EFI BLACK"/>
    <d v="2023-05-15T00:00:00"/>
    <n v="36"/>
    <x v="1"/>
    <x v="0"/>
    <m/>
    <m/>
    <m/>
    <m/>
    <m/>
    <m/>
    <m/>
    <m/>
    <m/>
    <m/>
    <n v="1"/>
    <m/>
    <m/>
    <m/>
    <m/>
    <m/>
    <m/>
    <m/>
    <m/>
    <m/>
    <m/>
    <m/>
    <m/>
    <m/>
    <m/>
    <m/>
    <m/>
    <m/>
    <m/>
    <m/>
    <m/>
    <m/>
    <m/>
    <m/>
    <m/>
    <m/>
    <m/>
    <m/>
    <m/>
    <m/>
    <m/>
    <m/>
    <m/>
    <m/>
    <m/>
    <m/>
    <m/>
    <m/>
    <m/>
    <m/>
    <m/>
    <m/>
    <m/>
    <m/>
    <m/>
    <m/>
    <m/>
    <m/>
    <m/>
    <m/>
    <m/>
    <m/>
    <m/>
    <m/>
    <m/>
    <m/>
    <m/>
    <m/>
    <m/>
    <m/>
    <m/>
    <m/>
    <m/>
    <m/>
    <m/>
    <m/>
    <m/>
    <m/>
    <m/>
    <m/>
    <m/>
    <m/>
    <m/>
    <m/>
    <m/>
    <m/>
    <m/>
    <m/>
    <m/>
    <m/>
    <m/>
    <m/>
    <m/>
    <m/>
    <x v="1"/>
    <x v="1"/>
    <s v="ZBHT0012"/>
    <s v="Bou6ZFRFpz"/>
    <s v="Allocated"/>
    <m/>
    <m/>
    <m/>
    <m/>
    <m/>
    <m/>
    <m/>
    <m/>
    <n v="-10249"/>
    <n v="23180"/>
  </r>
  <r>
    <n v="136793784"/>
    <s v="PANKAJ ASHOK SHELAR"/>
    <m/>
    <x v="0"/>
    <m/>
    <m/>
    <m/>
    <m/>
    <n v="2832"/>
    <n v="2825"/>
    <n v="2890"/>
    <n v="5657"/>
    <x v="1"/>
    <x v="0"/>
    <x v="0"/>
    <x v="14"/>
    <n v="16191.5"/>
    <n v="65"/>
    <n v="0"/>
    <n v="5421"/>
    <s v="-"/>
    <n v="3.0110932607078058E-2"/>
    <n v="1.4183988965209616E-3"/>
    <s v="FLOW"/>
    <s v="-"/>
    <s v="PTP"/>
    <s v="-"/>
    <m/>
    <m/>
    <m/>
    <m/>
    <s v="-"/>
    <m/>
    <s v="JUNNAR"/>
    <m/>
    <m/>
    <m/>
    <n v="8311"/>
    <n v="16191.5"/>
    <n v="27"/>
    <s v="-"/>
    <s v="FLOW"/>
    <m/>
    <m/>
    <m/>
    <m/>
    <s v="REGULAR"/>
    <s v="MH14KR3853"/>
    <s v="YAMAHA FZS SPECIAL"/>
    <d v="2022-12-15T00:00:00"/>
    <n v="48"/>
    <x v="0"/>
    <x v="0"/>
    <m/>
    <m/>
    <m/>
    <m/>
    <m/>
    <m/>
    <m/>
    <m/>
    <m/>
    <m/>
    <m/>
    <m/>
    <m/>
    <n v="1"/>
    <m/>
    <m/>
    <m/>
    <m/>
    <m/>
    <m/>
    <m/>
    <m/>
    <m/>
    <m/>
    <m/>
    <m/>
    <m/>
    <m/>
    <m/>
    <m/>
    <m/>
    <m/>
    <m/>
    <m/>
    <m/>
    <m/>
    <m/>
    <m/>
    <m/>
    <m/>
    <m/>
    <m/>
    <m/>
    <m/>
    <m/>
    <m/>
    <m/>
    <m/>
    <m/>
    <m/>
    <m/>
    <m/>
    <m/>
    <m/>
    <m/>
    <m/>
    <m/>
    <m/>
    <m/>
    <m/>
    <m/>
    <m/>
    <m/>
    <m/>
    <m/>
    <m/>
    <m/>
    <m/>
    <m/>
    <m/>
    <m/>
    <m/>
    <m/>
    <m/>
    <m/>
    <m/>
    <m/>
    <m/>
    <m/>
    <m/>
    <m/>
    <m/>
    <m/>
    <m/>
    <m/>
    <m/>
    <m/>
    <m/>
    <m/>
    <m/>
    <m/>
    <m/>
    <m/>
    <m/>
    <x v="1"/>
    <x v="1"/>
    <s v="ZBHT0021"/>
    <s v="G6G3s4FBITm"/>
    <s v="Allocated"/>
    <m/>
    <m/>
    <m/>
    <m/>
    <m/>
    <m/>
    <m/>
    <m/>
    <n v="2890"/>
    <n v="5657"/>
  </r>
  <r>
    <n v="466394730"/>
    <s v="RAJESH RAMESH BARELA"/>
    <m/>
    <x v="0"/>
    <m/>
    <m/>
    <m/>
    <m/>
    <n v="5558"/>
    <n v="16672"/>
    <n v="5837"/>
    <n v="22230"/>
    <x v="2"/>
    <x v="0"/>
    <x v="0"/>
    <x v="10"/>
    <n v="16134"/>
    <n v="281"/>
    <n v="0"/>
    <n v="1423"/>
    <s v="-"/>
    <n v="3.3150004943529932E-2"/>
    <n v="4.5748512397119556E-3"/>
    <s v="FLOW"/>
    <s v="-"/>
    <s v="NC"/>
    <s v="-"/>
    <m/>
    <m/>
    <m/>
    <m/>
    <s v="-"/>
    <m/>
    <s v="SHIRUR"/>
    <m/>
    <m/>
    <m/>
    <n v="18376"/>
    <n v="16134"/>
    <n v="87"/>
    <s v="-"/>
    <s v="FLOW"/>
    <m/>
    <m/>
    <m/>
    <m/>
    <s v="REGULAR"/>
    <s v="MH19EM0386"/>
    <s v="BAJAJ PULSAR N160 UG"/>
    <d v="2025-06-25T00:00:00"/>
    <n v="12"/>
    <x v="0"/>
    <x v="0"/>
    <m/>
    <n v="1"/>
    <m/>
    <m/>
    <m/>
    <m/>
    <m/>
    <m/>
    <m/>
    <m/>
    <m/>
    <m/>
    <m/>
    <m/>
    <m/>
    <m/>
    <m/>
    <m/>
    <m/>
    <m/>
    <m/>
    <m/>
    <m/>
    <m/>
    <m/>
    <m/>
    <m/>
    <m/>
    <m/>
    <m/>
    <m/>
    <m/>
    <m/>
    <m/>
    <m/>
    <m/>
    <m/>
    <m/>
    <m/>
    <m/>
    <m/>
    <m/>
    <m/>
    <m/>
    <m/>
    <m/>
    <m/>
    <m/>
    <m/>
    <m/>
    <m/>
    <m/>
    <m/>
    <m/>
    <m/>
    <m/>
    <m/>
    <m/>
    <m/>
    <m/>
    <m/>
    <m/>
    <m/>
    <m/>
    <m/>
    <m/>
    <m/>
    <m/>
    <m/>
    <m/>
    <m/>
    <m/>
    <m/>
    <m/>
    <m/>
    <m/>
    <m/>
    <m/>
    <m/>
    <m/>
    <m/>
    <m/>
    <m/>
    <m/>
    <m/>
    <m/>
    <m/>
    <m/>
    <m/>
    <m/>
    <m/>
    <m/>
    <m/>
    <m/>
    <x v="1"/>
    <x v="1"/>
    <s v="ZBHT0024"/>
    <s v="B2Lup72uhDm"/>
    <s v="Allocated"/>
    <m/>
    <m/>
    <m/>
    <m/>
    <m/>
    <m/>
    <m/>
    <m/>
    <n v="5837"/>
    <n v="22230"/>
  </r>
  <r>
    <n v="460051993"/>
    <s v="DHEERAJ KASHINATH PANSARE"/>
    <m/>
    <x v="0"/>
    <m/>
    <m/>
    <m/>
    <m/>
    <n v="3380"/>
    <n v="6721"/>
    <n v="3629"/>
    <n v="10101"/>
    <x v="0"/>
    <x v="0"/>
    <x v="0"/>
    <x v="14"/>
    <n v="16109.64"/>
    <n v="288"/>
    <n v="0"/>
    <n v="7200"/>
    <s v="-"/>
    <n v="3.260496148096137E-2"/>
    <n v="4.3194955179821767E-3"/>
    <s v="FLOW"/>
    <s v="-"/>
    <s v="PAID"/>
    <s v="-"/>
    <m/>
    <m/>
    <m/>
    <m/>
    <s v="-"/>
    <m/>
    <s v="OTUR"/>
    <m/>
    <m/>
    <m/>
    <n v="14209"/>
    <n v="16109.64"/>
    <n v="57"/>
    <s v="-"/>
    <s v="FLOW"/>
    <m/>
    <m/>
    <m/>
    <m/>
    <s v="REGULAR"/>
    <s v="MH14LD1684"/>
    <s v="HONDA ACTIVA 6G DLX BS VI"/>
    <d v="2023-10-09T00:00:00"/>
    <n v="36"/>
    <x v="1"/>
    <x v="0"/>
    <m/>
    <m/>
    <m/>
    <m/>
    <m/>
    <m/>
    <m/>
    <m/>
    <m/>
    <m/>
    <m/>
    <m/>
    <m/>
    <m/>
    <m/>
    <m/>
    <m/>
    <m/>
    <m/>
    <m/>
    <m/>
    <m/>
    <m/>
    <m/>
    <m/>
    <m/>
    <m/>
    <m/>
    <m/>
    <m/>
    <m/>
    <m/>
    <m/>
    <m/>
    <m/>
    <m/>
    <m/>
    <m/>
    <m/>
    <m/>
    <m/>
    <m/>
    <m/>
    <m/>
    <m/>
    <m/>
    <m/>
    <m/>
    <m/>
    <m/>
    <m/>
    <m/>
    <m/>
    <m/>
    <m/>
    <m/>
    <m/>
    <m/>
    <m/>
    <m/>
    <m/>
    <m/>
    <m/>
    <m/>
    <m/>
    <m/>
    <m/>
    <m/>
    <m/>
    <m/>
    <m/>
    <m/>
    <m/>
    <m/>
    <m/>
    <m/>
    <m/>
    <m/>
    <m/>
    <m/>
    <m/>
    <m/>
    <m/>
    <m/>
    <m/>
    <m/>
    <m/>
    <m/>
    <m/>
    <m/>
    <m/>
    <m/>
    <m/>
    <m/>
    <x v="0"/>
    <x v="0"/>
    <s v="ZBHT0021"/>
    <s v="G2v1eQrpEJ7"/>
    <s v="Allocated"/>
    <m/>
    <m/>
    <m/>
    <m/>
    <m/>
    <m/>
    <m/>
    <m/>
    <n v="3629"/>
    <n v="10101"/>
  </r>
  <r>
    <n v="459935551"/>
    <s v="PRASHANT NAMDEORAO NAROLKAR"/>
    <m/>
    <x v="0"/>
    <m/>
    <m/>
    <m/>
    <m/>
    <n v="4148"/>
    <n v="4064"/>
    <n v="4132"/>
    <n v="8212"/>
    <x v="1"/>
    <x v="0"/>
    <x v="0"/>
    <x v="9"/>
    <n v="15932"/>
    <n v="68"/>
    <n v="0"/>
    <n v="900"/>
    <s v="-"/>
    <n v="7.948119909451698E-2"/>
    <n v="1.3956663199439188E-3"/>
    <s v="FLOW"/>
    <s v="-"/>
    <s v="PTP"/>
    <s v="-"/>
    <m/>
    <m/>
    <m/>
    <m/>
    <s v="-"/>
    <m/>
    <s v="BHOSARI"/>
    <m/>
    <m/>
    <m/>
    <n v="5032"/>
    <n v="15932"/>
    <n v="27"/>
    <s v="-"/>
    <s v="FLOW"/>
    <m/>
    <m/>
    <m/>
    <m/>
    <s v="REGULAR"/>
    <s v="MH14LC2661"/>
    <s v="HONDA SP 125 BS VI DISC"/>
    <d v="2023-09-29T00:00:00"/>
    <n v="36"/>
    <x v="0"/>
    <x v="0"/>
    <m/>
    <m/>
    <m/>
    <m/>
    <m/>
    <m/>
    <m/>
    <m/>
    <m/>
    <m/>
    <n v="1"/>
    <m/>
    <m/>
    <m/>
    <m/>
    <m/>
    <m/>
    <m/>
    <m/>
    <m/>
    <m/>
    <m/>
    <m/>
    <m/>
    <m/>
    <m/>
    <m/>
    <m/>
    <m/>
    <m/>
    <m/>
    <m/>
    <m/>
    <m/>
    <m/>
    <m/>
    <m/>
    <m/>
    <m/>
    <m/>
    <m/>
    <m/>
    <m/>
    <m/>
    <m/>
    <m/>
    <m/>
    <m/>
    <m/>
    <m/>
    <m/>
    <m/>
    <m/>
    <m/>
    <m/>
    <m/>
    <m/>
    <m/>
    <m/>
    <m/>
    <m/>
    <m/>
    <m/>
    <m/>
    <m/>
    <m/>
    <m/>
    <m/>
    <m/>
    <m/>
    <m/>
    <m/>
    <m/>
    <m/>
    <m/>
    <m/>
    <m/>
    <m/>
    <m/>
    <m/>
    <m/>
    <m/>
    <m/>
    <m/>
    <m/>
    <m/>
    <m/>
    <m/>
    <m/>
    <m/>
    <m/>
    <m/>
    <m/>
    <m/>
    <x v="1"/>
    <x v="1"/>
    <s v="DUWT0025"/>
    <s v="G6Aw0uGnh9"/>
    <s v="Allocated"/>
    <m/>
    <m/>
    <m/>
    <m/>
    <m/>
    <m/>
    <m/>
    <m/>
    <n v="4132"/>
    <n v="8212"/>
  </r>
  <r>
    <n v="460465980"/>
    <s v="BINAY KUMAR"/>
    <m/>
    <x v="0"/>
    <m/>
    <m/>
    <m/>
    <m/>
    <n v="2751"/>
    <n v="5502"/>
    <n v="389"/>
    <n v="8253"/>
    <x v="2"/>
    <x v="0"/>
    <x v="0"/>
    <x v="7"/>
    <n v="15541"/>
    <n v="389"/>
    <n v="0"/>
    <n v="4500"/>
    <s v="-"/>
    <n v="4.0483629984050369E-2"/>
    <n v="4.4067040483676398E-3"/>
    <s v="FLOW"/>
    <s v="-"/>
    <s v="PAID"/>
    <s v="-"/>
    <m/>
    <m/>
    <m/>
    <m/>
    <s v="-"/>
    <m/>
    <s v="DAPODI"/>
    <m/>
    <m/>
    <m/>
    <n v="10391"/>
    <n v="15541"/>
    <n v="88"/>
    <s v="-"/>
    <s v="FLOW"/>
    <m/>
    <m/>
    <m/>
    <m/>
    <s v="NPA"/>
    <s v="MH14LD7256"/>
    <s v="HONDA SHINE DRUM BSVI"/>
    <d v="2023-11-04T00:00:00"/>
    <n v="36"/>
    <x v="0"/>
    <x v="0"/>
    <m/>
    <m/>
    <m/>
    <m/>
    <m/>
    <m/>
    <m/>
    <n v="1"/>
    <m/>
    <m/>
    <m/>
    <m/>
    <m/>
    <m/>
    <m/>
    <m/>
    <m/>
    <m/>
    <m/>
    <m/>
    <m/>
    <m/>
    <m/>
    <m/>
    <m/>
    <m/>
    <m/>
    <m/>
    <m/>
    <m/>
    <m/>
    <m/>
    <m/>
    <m/>
    <m/>
    <m/>
    <m/>
    <m/>
    <m/>
    <m/>
    <m/>
    <m/>
    <m/>
    <m/>
    <m/>
    <m/>
    <m/>
    <m/>
    <m/>
    <m/>
    <m/>
    <m/>
    <m/>
    <m/>
    <m/>
    <m/>
    <m/>
    <m/>
    <m/>
    <m/>
    <m/>
    <m/>
    <m/>
    <m/>
    <m/>
    <m/>
    <m/>
    <m/>
    <m/>
    <m/>
    <m/>
    <m/>
    <m/>
    <m/>
    <m/>
    <m/>
    <m/>
    <m/>
    <m/>
    <m/>
    <m/>
    <m/>
    <m/>
    <m/>
    <m/>
    <m/>
    <m/>
    <m/>
    <m/>
    <m/>
    <m/>
    <m/>
    <m/>
    <m/>
    <x v="1"/>
    <x v="1"/>
    <s v="ZBHT0009"/>
    <s v="B6kN_0-RX4m"/>
    <s v="Allocated"/>
    <m/>
    <m/>
    <m/>
    <m/>
    <m/>
    <m/>
    <m/>
    <m/>
    <n v="389"/>
    <n v="8253"/>
  </r>
  <r>
    <n v="459782251"/>
    <s v="MRINMOY MITRA"/>
    <m/>
    <x v="0"/>
    <m/>
    <m/>
    <m/>
    <m/>
    <n v="3664"/>
    <n v="8737"/>
    <n v="1825"/>
    <n v="12401"/>
    <x v="2"/>
    <x v="0"/>
    <x v="0"/>
    <x v="15"/>
    <n v="15481.94"/>
    <n v="416"/>
    <n v="0"/>
    <n v="6444"/>
    <s v="-"/>
    <n v="6.7346693132746535E-2"/>
    <n v="4.3899573820593849E-3"/>
    <s v="FLOW"/>
    <s v="-"/>
    <s v="PAID"/>
    <s v="-"/>
    <m/>
    <m/>
    <m/>
    <m/>
    <s v="-"/>
    <m/>
    <s v="DATTAWADI"/>
    <m/>
    <m/>
    <m/>
    <n v="15597"/>
    <n v="15481.94"/>
    <n v="88"/>
    <s v="-"/>
    <s v="FLOW"/>
    <m/>
    <m/>
    <m/>
    <m/>
    <s v="REGULAR"/>
    <s v="MH12VY3090"/>
    <s v="HONDA ACTIVA DLX"/>
    <d v="2023-09-16T00:00:00"/>
    <n v="36"/>
    <x v="0"/>
    <x v="0"/>
    <m/>
    <m/>
    <m/>
    <m/>
    <m/>
    <m/>
    <m/>
    <m/>
    <m/>
    <m/>
    <m/>
    <m/>
    <m/>
    <m/>
    <m/>
    <m/>
    <m/>
    <m/>
    <m/>
    <m/>
    <m/>
    <m/>
    <m/>
    <m/>
    <m/>
    <m/>
    <m/>
    <m/>
    <m/>
    <m/>
    <m/>
    <m/>
    <m/>
    <m/>
    <m/>
    <m/>
    <m/>
    <m/>
    <m/>
    <m/>
    <m/>
    <m/>
    <m/>
    <m/>
    <m/>
    <m/>
    <m/>
    <m/>
    <m/>
    <m/>
    <m/>
    <m/>
    <m/>
    <m/>
    <m/>
    <m/>
    <m/>
    <m/>
    <m/>
    <m/>
    <m/>
    <m/>
    <m/>
    <m/>
    <m/>
    <m/>
    <m/>
    <m/>
    <m/>
    <m/>
    <m/>
    <m/>
    <m/>
    <m/>
    <m/>
    <m/>
    <m/>
    <m/>
    <m/>
    <m/>
    <m/>
    <m/>
    <m/>
    <m/>
    <m/>
    <m/>
    <m/>
    <m/>
    <m/>
    <m/>
    <m/>
    <m/>
    <m/>
    <m/>
    <x v="0"/>
    <x v="0"/>
    <s v="DUWT0031"/>
    <s v="BPv1Tm0kiz"/>
    <s v="Allocated"/>
    <m/>
    <m/>
    <m/>
    <m/>
    <m/>
    <m/>
    <m/>
    <m/>
    <n v="1825"/>
    <n v="12401"/>
  </r>
  <r>
    <n v="457900568"/>
    <s v="SAHIL MOHAN SHINDE"/>
    <m/>
    <x v="0"/>
    <m/>
    <m/>
    <m/>
    <m/>
    <n v="4053"/>
    <n v="16188"/>
    <n v="-2885"/>
    <n v="20241"/>
    <x v="5"/>
    <x v="0"/>
    <x v="0"/>
    <x v="3"/>
    <n v="15411"/>
    <n v="1192"/>
    <n v="0"/>
    <n v="1800"/>
    <s v="-"/>
    <n v="1"/>
    <n v="7.0624466149082944E-3"/>
    <s v="FLOW"/>
    <s v="-"/>
    <s v="OS "/>
    <s v="-"/>
    <m/>
    <m/>
    <m/>
    <m/>
    <s v="-"/>
    <m/>
    <s v="SANGAMWADI"/>
    <m/>
    <m/>
    <m/>
    <n v="19180"/>
    <n v="15411"/>
    <n v="177"/>
    <s v="-"/>
    <s v="FLOW"/>
    <m/>
    <m/>
    <m/>
    <m/>
    <s v="NPA"/>
    <s v="MH12VM0333"/>
    <s v="TVS JUPITER 125 DISC"/>
    <d v="2023-04-29T00:00:00"/>
    <n v="36"/>
    <x v="0"/>
    <x v="0"/>
    <m/>
    <m/>
    <m/>
    <m/>
    <m/>
    <m/>
    <m/>
    <m/>
    <m/>
    <m/>
    <n v="1"/>
    <m/>
    <m/>
    <m/>
    <m/>
    <m/>
    <m/>
    <m/>
    <m/>
    <m/>
    <m/>
    <m/>
    <m/>
    <m/>
    <m/>
    <m/>
    <m/>
    <m/>
    <m/>
    <m/>
    <m/>
    <m/>
    <m/>
    <m/>
    <m/>
    <m/>
    <m/>
    <m/>
    <m/>
    <m/>
    <m/>
    <m/>
    <m/>
    <m/>
    <m/>
    <m/>
    <m/>
    <m/>
    <m/>
    <m/>
    <m/>
    <m/>
    <m/>
    <m/>
    <m/>
    <m/>
    <m/>
    <m/>
    <m/>
    <m/>
    <m/>
    <m/>
    <m/>
    <m/>
    <m/>
    <m/>
    <m/>
    <m/>
    <m/>
    <m/>
    <m/>
    <m/>
    <m/>
    <m/>
    <m/>
    <m/>
    <m/>
    <m/>
    <m/>
    <m/>
    <m/>
    <m/>
    <m/>
    <m/>
    <m/>
    <m/>
    <m/>
    <m/>
    <m/>
    <m/>
    <m/>
    <m/>
    <m/>
    <m/>
    <x v="1"/>
    <x v="1"/>
    <s v="DUWT0014"/>
    <s v="koPkdjuXg3Cc"/>
    <s v="Allocated"/>
    <m/>
    <m/>
    <m/>
    <m/>
    <m/>
    <m/>
    <m/>
    <m/>
    <n v="-2885"/>
    <n v="20241"/>
  </r>
  <r>
    <n v="467004508"/>
    <s v="KOMAL ANIL CHAVAN"/>
    <m/>
    <x v="0"/>
    <m/>
    <m/>
    <m/>
    <m/>
    <n v="1000"/>
    <n v="3000"/>
    <n v="1059"/>
    <n v="4000"/>
    <x v="2"/>
    <x v="0"/>
    <x v="0"/>
    <x v="6"/>
    <n v="15045"/>
    <n v="59"/>
    <n v="0"/>
    <n v="1350"/>
    <s v="-"/>
    <n v="3.9257636399607408E-2"/>
    <n v="4.2660615409363068E-3"/>
    <s v="FLOW"/>
    <s v="-"/>
    <s v="LMCB"/>
    <s v="-"/>
    <m/>
    <m/>
    <m/>
    <m/>
    <s v="-"/>
    <m/>
    <s v="YERWADA"/>
    <m/>
    <m/>
    <m/>
    <n v="4409"/>
    <n v="15045"/>
    <n v="87"/>
    <s v="-"/>
    <s v="FLOW"/>
    <m/>
    <m/>
    <m/>
    <m/>
    <s v="REGULAR"/>
    <s v="MH12WV0377"/>
    <s v="TVS JUPITER 125 DISC SXC"/>
    <d v="2025-10-04T00:00:00"/>
    <n v="24"/>
    <x v="0"/>
    <x v="0"/>
    <m/>
    <m/>
    <m/>
    <m/>
    <m/>
    <m/>
    <m/>
    <n v="1"/>
    <m/>
    <m/>
    <m/>
    <m/>
    <m/>
    <n v="1"/>
    <m/>
    <m/>
    <m/>
    <m/>
    <m/>
    <m/>
    <m/>
    <m/>
    <m/>
    <m/>
    <m/>
    <m/>
    <m/>
    <m/>
    <m/>
    <m/>
    <m/>
    <m/>
    <m/>
    <m/>
    <m/>
    <m/>
    <m/>
    <m/>
    <m/>
    <m/>
    <m/>
    <m/>
    <m/>
    <m/>
    <m/>
    <m/>
    <m/>
    <m/>
    <m/>
    <m/>
    <m/>
    <m/>
    <m/>
    <m/>
    <m/>
    <m/>
    <m/>
    <m/>
    <m/>
    <m/>
    <m/>
    <m/>
    <m/>
    <m/>
    <m/>
    <m/>
    <m/>
    <m/>
    <m/>
    <m/>
    <m/>
    <m/>
    <m/>
    <m/>
    <m/>
    <m/>
    <m/>
    <m/>
    <m/>
    <m/>
    <m/>
    <m/>
    <m/>
    <m/>
    <m/>
    <m/>
    <m/>
    <m/>
    <m/>
    <m/>
    <m/>
    <m/>
    <m/>
    <m/>
    <x v="2"/>
    <x v="1"/>
    <s v="ZBHT0012"/>
    <s v="GPybghBjkyb"/>
    <s v="Allocated"/>
    <m/>
    <m/>
    <m/>
    <m/>
    <m/>
    <m/>
    <m/>
    <m/>
    <n v="1059"/>
    <n v="4000"/>
  </r>
  <r>
    <n v="459472743"/>
    <s v="MOSIN AYUB MANIYAR"/>
    <m/>
    <x v="0"/>
    <m/>
    <m/>
    <m/>
    <m/>
    <n v="3566"/>
    <n v="8452"/>
    <n v="1742"/>
    <n v="12018"/>
    <x v="2"/>
    <x v="0"/>
    <x v="0"/>
    <x v="15"/>
    <n v="14910"/>
    <n v="422"/>
    <n v="0"/>
    <n v="6300"/>
    <s v="-"/>
    <n v="6.4858744744473298E-2"/>
    <n v="4.2277818262120527E-3"/>
    <s v="FLOW"/>
    <s v="-"/>
    <s v="-"/>
    <s v="-"/>
    <m/>
    <m/>
    <m/>
    <m/>
    <s v="-"/>
    <m/>
    <s v="MARKET YARD"/>
    <m/>
    <m/>
    <m/>
    <n v="15174"/>
    <n v="14910"/>
    <n v="88"/>
    <s v="-"/>
    <s v="FLOW"/>
    <m/>
    <m/>
    <m/>
    <m/>
    <s v="NPA"/>
    <s v="MH12VU0613"/>
    <s v="ACCESS SPL ED DISC CBS BT BSVI"/>
    <d v="2023-08-21T00:00:00"/>
    <n v="36"/>
    <x v="0"/>
    <x v="0"/>
    <m/>
    <m/>
    <m/>
    <m/>
    <m/>
    <m/>
    <m/>
    <m/>
    <m/>
    <m/>
    <n v="1"/>
    <m/>
    <m/>
    <m/>
    <m/>
    <m/>
    <m/>
    <m/>
    <m/>
    <m/>
    <m/>
    <m/>
    <m/>
    <m/>
    <m/>
    <m/>
    <m/>
    <m/>
    <m/>
    <m/>
    <m/>
    <m/>
    <m/>
    <m/>
    <m/>
    <m/>
    <m/>
    <m/>
    <m/>
    <m/>
    <m/>
    <m/>
    <m/>
    <m/>
    <m/>
    <m/>
    <m/>
    <m/>
    <m/>
    <m/>
    <m/>
    <m/>
    <m/>
    <m/>
    <m/>
    <m/>
    <m/>
    <m/>
    <m/>
    <m/>
    <m/>
    <m/>
    <m/>
    <m/>
    <m/>
    <m/>
    <m/>
    <m/>
    <m/>
    <m/>
    <m/>
    <m/>
    <m/>
    <m/>
    <m/>
    <m/>
    <m/>
    <m/>
    <m/>
    <m/>
    <m/>
    <m/>
    <m/>
    <m/>
    <m/>
    <m/>
    <m/>
    <m/>
    <m/>
    <m/>
    <m/>
    <m/>
    <m/>
    <m/>
    <x v="1"/>
    <x v="1"/>
    <s v="DUWT0031"/>
    <s v="B24GClempNIm"/>
    <s v="Allocated"/>
    <m/>
    <m/>
    <m/>
    <m/>
    <m/>
    <m/>
    <m/>
    <m/>
    <n v="1742"/>
    <n v="12018"/>
  </r>
  <r>
    <n v="461898596"/>
    <s v="KAMBLE DATTATREYA BANSHI"/>
    <m/>
    <x v="0"/>
    <m/>
    <m/>
    <m/>
    <m/>
    <n v="3953"/>
    <n v="11231"/>
    <n v="3734"/>
    <n v="15184"/>
    <x v="2"/>
    <x v="0"/>
    <x v="0"/>
    <x v="11"/>
    <n v="14804.28"/>
    <n v="409"/>
    <n v="0"/>
    <n v="5208.91"/>
    <s v="-"/>
    <n v="3.4641378657738885E-2"/>
    <n v="4.197804556281326E-3"/>
    <s v="FLOW"/>
    <s v="-"/>
    <s v="MPTP"/>
    <s v="-"/>
    <m/>
    <m/>
    <m/>
    <m/>
    <s v="-"/>
    <m/>
    <s v="CHIKHALI"/>
    <m/>
    <m/>
    <m/>
    <n v="16848.91"/>
    <n v="14804.28"/>
    <n v="88"/>
    <s v="-"/>
    <s v="FLOW"/>
    <m/>
    <m/>
    <m/>
    <m/>
    <s v="REGULAR"/>
    <s v="MH24BV6637"/>
    <s v="SPLENDOR PLUS BS6 I3S DRS CAST FI"/>
    <d v="2024-02-13T00:00:00"/>
    <n v="30"/>
    <x v="0"/>
    <x v="0"/>
    <m/>
    <n v="1"/>
    <m/>
    <m/>
    <m/>
    <m/>
    <m/>
    <m/>
    <m/>
    <m/>
    <n v="1"/>
    <m/>
    <m/>
    <m/>
    <m/>
    <m/>
    <m/>
    <m/>
    <m/>
    <m/>
    <m/>
    <m/>
    <m/>
    <m/>
    <m/>
    <m/>
    <m/>
    <m/>
    <m/>
    <m/>
    <m/>
    <m/>
    <m/>
    <m/>
    <m/>
    <m/>
    <m/>
    <m/>
    <m/>
    <m/>
    <m/>
    <m/>
    <m/>
    <m/>
    <m/>
    <m/>
    <m/>
    <m/>
    <m/>
    <m/>
    <m/>
    <m/>
    <m/>
    <m/>
    <m/>
    <m/>
    <m/>
    <m/>
    <m/>
    <m/>
    <m/>
    <m/>
    <m/>
    <m/>
    <m/>
    <m/>
    <m/>
    <m/>
    <m/>
    <m/>
    <m/>
    <m/>
    <m/>
    <m/>
    <m/>
    <m/>
    <m/>
    <m/>
    <m/>
    <m/>
    <m/>
    <m/>
    <m/>
    <m/>
    <m/>
    <m/>
    <m/>
    <m/>
    <m/>
    <m/>
    <m/>
    <m/>
    <m/>
    <m/>
    <x v="2"/>
    <x v="1"/>
    <s v="ZBHT0011"/>
    <s v="AoVkkotABKez"/>
    <s v="Allocated"/>
    <m/>
    <m/>
    <m/>
    <m/>
    <m/>
    <m/>
    <m/>
    <m/>
    <n v="3734"/>
    <n v="15184"/>
  </r>
  <r>
    <n v="458787050"/>
    <s v="PRANJAL DIPAK RAUT"/>
    <m/>
    <x v="0"/>
    <m/>
    <m/>
    <m/>
    <m/>
    <n v="3668"/>
    <n v="15358"/>
    <n v="2081"/>
    <n v="19026"/>
    <x v="4"/>
    <x v="0"/>
    <x v="0"/>
    <x v="12"/>
    <n v="14709"/>
    <n v="1395"/>
    <n v="0"/>
    <n v="7200"/>
    <s v="-"/>
    <n v="1"/>
    <n v="7.8312510168740222E-3"/>
    <s v="FLOW"/>
    <s v="-"/>
    <s v="PAID"/>
    <s v="-"/>
    <m/>
    <m/>
    <m/>
    <m/>
    <s v="-"/>
    <m/>
    <s v="MAHALUNGE"/>
    <m/>
    <m/>
    <m/>
    <n v="23953"/>
    <n v="14709"/>
    <n v="149"/>
    <s v="-"/>
    <s v="FLOW"/>
    <m/>
    <m/>
    <m/>
    <m/>
    <s v="NPA"/>
    <s v="MH14KX8617"/>
    <s v="HONDA ACTIVA 6G H SMART"/>
    <d v="2023-07-01T00:00:00"/>
    <n v="36"/>
    <x v="0"/>
    <x v="0"/>
    <m/>
    <m/>
    <m/>
    <m/>
    <m/>
    <m/>
    <m/>
    <m/>
    <m/>
    <m/>
    <m/>
    <m/>
    <m/>
    <m/>
    <m/>
    <m/>
    <m/>
    <m/>
    <m/>
    <m/>
    <m/>
    <m/>
    <m/>
    <m/>
    <m/>
    <m/>
    <m/>
    <m/>
    <m/>
    <m/>
    <m/>
    <m/>
    <m/>
    <m/>
    <m/>
    <m/>
    <m/>
    <m/>
    <m/>
    <m/>
    <m/>
    <m/>
    <m/>
    <m/>
    <m/>
    <m/>
    <m/>
    <m/>
    <m/>
    <m/>
    <m/>
    <m/>
    <m/>
    <m/>
    <m/>
    <m/>
    <m/>
    <m/>
    <m/>
    <m/>
    <m/>
    <m/>
    <m/>
    <m/>
    <m/>
    <m/>
    <m/>
    <m/>
    <m/>
    <m/>
    <m/>
    <m/>
    <m/>
    <m/>
    <m/>
    <m/>
    <m/>
    <m/>
    <m/>
    <m/>
    <m/>
    <m/>
    <m/>
    <m/>
    <m/>
    <m/>
    <m/>
    <m/>
    <m/>
    <m/>
    <m/>
    <m/>
    <m/>
    <m/>
    <x v="0"/>
    <x v="0"/>
    <s v="ZBHT0016"/>
    <s v="AP3hYCzpDg7"/>
    <s v="Allocated"/>
    <m/>
    <m/>
    <m/>
    <m/>
    <m/>
    <m/>
    <m/>
    <m/>
    <n v="2081"/>
    <n v="19026"/>
  </r>
  <r>
    <n v="463787781"/>
    <s v="REEMA PREMANAND SHETTI"/>
    <s v="ONLINE"/>
    <x v="2"/>
    <n v="4800"/>
    <m/>
    <m/>
    <m/>
    <n v="4260"/>
    <n v="10826"/>
    <n v="2911"/>
    <n v="10286"/>
    <x v="2"/>
    <x v="1"/>
    <x v="1"/>
    <x v="2"/>
    <n v="14572"/>
    <n v="605"/>
    <n v="0"/>
    <n v="5400"/>
    <s v="-"/>
    <n v="4.6991782597413059E-2"/>
    <n v="4.1319407626802165E-3"/>
    <s v="STABLE"/>
    <s v="PAID"/>
    <s v="NC"/>
    <s v="-"/>
    <m/>
    <m/>
    <m/>
    <m/>
    <s v="-"/>
    <m/>
    <s v="PASHAN"/>
    <m/>
    <m/>
    <m/>
    <n v="16831"/>
    <n v="14572"/>
    <n v="88"/>
    <s v="-"/>
    <s v="FLOW"/>
    <m/>
    <m/>
    <m/>
    <m/>
    <s v="REGULAR"/>
    <s v="MH12XC1353"/>
    <s v="SPLENDOR PLUS DRS CAST FI BLACK"/>
    <d v="2024-08-17T00:00:00"/>
    <n v="24"/>
    <x v="0"/>
    <x v="0"/>
    <m/>
    <n v="1"/>
    <m/>
    <m/>
    <m/>
    <m/>
    <m/>
    <m/>
    <m/>
    <m/>
    <m/>
    <m/>
    <m/>
    <m/>
    <m/>
    <m/>
    <m/>
    <m/>
    <m/>
    <m/>
    <m/>
    <m/>
    <m/>
    <m/>
    <m/>
    <m/>
    <m/>
    <m/>
    <m/>
    <m/>
    <m/>
    <m/>
    <m/>
    <m/>
    <m/>
    <m/>
    <m/>
    <m/>
    <m/>
    <m/>
    <m/>
    <m/>
    <m/>
    <m/>
    <m/>
    <m/>
    <m/>
    <m/>
    <m/>
    <m/>
    <m/>
    <m/>
    <m/>
    <m/>
    <m/>
    <m/>
    <m/>
    <m/>
    <m/>
    <m/>
    <m/>
    <m/>
    <m/>
    <m/>
    <m/>
    <m/>
    <m/>
    <m/>
    <m/>
    <m/>
    <m/>
    <m/>
    <m/>
    <m/>
    <m/>
    <m/>
    <m/>
    <m/>
    <m/>
    <m/>
    <m/>
    <m/>
    <m/>
    <m/>
    <m/>
    <m/>
    <m/>
    <m/>
    <m/>
    <m/>
    <m/>
    <m/>
    <m/>
    <m/>
    <x v="1"/>
    <x v="1"/>
    <s v="DUWT0023"/>
    <s v="A6Az1jtCesm"/>
    <s v="Allocated"/>
    <m/>
    <m/>
    <m/>
    <m/>
    <m/>
    <m/>
    <m/>
    <m/>
    <n v="2911"/>
    <n v="15086"/>
  </r>
  <r>
    <n v="460639769"/>
    <s v="MANGESH MARUTI GEDGULE"/>
    <m/>
    <x v="0"/>
    <m/>
    <m/>
    <m/>
    <m/>
    <n v="3040"/>
    <n v="2977"/>
    <n v="3039"/>
    <n v="6017"/>
    <x v="1"/>
    <x v="0"/>
    <x v="0"/>
    <x v="14"/>
    <n v="14524.03"/>
    <n v="62"/>
    <n v="0"/>
    <n v="0"/>
    <s v="-"/>
    <n v="2.7009979835912665E-2"/>
    <n v="1.2723261047486239E-3"/>
    <s v="FLOW"/>
    <s v="-"/>
    <s v="PAID"/>
    <s v="-"/>
    <m/>
    <m/>
    <m/>
    <m/>
    <s v="-"/>
    <m/>
    <s v="JUNNAR"/>
    <m/>
    <m/>
    <m/>
    <n v="3039"/>
    <n v="14524.03"/>
    <n v="27"/>
    <s v="-"/>
    <s v="FLOW"/>
    <m/>
    <m/>
    <m/>
    <m/>
    <s v="REGULAR"/>
    <s v="MH14LF6518"/>
    <s v="SPLENDOR PLUS DRS CAST FI BLACK"/>
    <d v="2023-11-13T00:00:00"/>
    <n v="36"/>
    <x v="0"/>
    <x v="0"/>
    <m/>
    <m/>
    <m/>
    <m/>
    <m/>
    <m/>
    <m/>
    <m/>
    <m/>
    <m/>
    <m/>
    <m/>
    <m/>
    <n v="1"/>
    <m/>
    <m/>
    <m/>
    <m/>
    <m/>
    <m/>
    <m/>
    <m/>
    <m/>
    <m/>
    <m/>
    <m/>
    <m/>
    <m/>
    <m/>
    <m/>
    <m/>
    <m/>
    <m/>
    <m/>
    <m/>
    <m/>
    <m/>
    <m/>
    <m/>
    <m/>
    <m/>
    <m/>
    <m/>
    <m/>
    <m/>
    <m/>
    <m/>
    <m/>
    <m/>
    <m/>
    <m/>
    <m/>
    <m/>
    <m/>
    <m/>
    <m/>
    <m/>
    <m/>
    <m/>
    <m/>
    <m/>
    <m/>
    <m/>
    <m/>
    <m/>
    <m/>
    <m/>
    <m/>
    <m/>
    <m/>
    <m/>
    <m/>
    <m/>
    <m/>
    <m/>
    <m/>
    <m/>
    <m/>
    <m/>
    <m/>
    <m/>
    <m/>
    <m/>
    <m/>
    <m/>
    <m/>
    <m/>
    <m/>
    <m/>
    <m/>
    <m/>
    <m/>
    <m/>
    <m/>
    <x v="1"/>
    <x v="1"/>
    <s v="ZBHT0021"/>
    <s v="G6JHnjdAim"/>
    <s v="Allocated"/>
    <m/>
    <m/>
    <m/>
    <m/>
    <m/>
    <m/>
    <m/>
    <m/>
    <n v="3039"/>
    <n v="6017"/>
  </r>
  <r>
    <n v="465402369"/>
    <s v="GOVIND VILAS THORAT"/>
    <m/>
    <x v="0"/>
    <m/>
    <m/>
    <m/>
    <m/>
    <n v="1317"/>
    <n v="6479"/>
    <n v="1453"/>
    <n v="7796"/>
    <x v="4"/>
    <x v="0"/>
    <x v="0"/>
    <x v="0"/>
    <n v="14515"/>
    <n v="242"/>
    <n v="0"/>
    <n v="3804.53"/>
    <s v="-"/>
    <n v="1"/>
    <n v="7.7279630505082894E-3"/>
    <s v="FLOW"/>
    <s v="-"/>
    <s v="LMCB"/>
    <s v="-"/>
    <m/>
    <m/>
    <m/>
    <m/>
    <s v="-"/>
    <m/>
    <s v="AMBEGAON"/>
    <m/>
    <m/>
    <m/>
    <n v="10525.53"/>
    <n v="14515"/>
    <n v="148"/>
    <s v="-"/>
    <s v="FLOW"/>
    <m/>
    <m/>
    <m/>
    <m/>
    <s v="NPA"/>
    <s v="MH14LQ9456"/>
    <s v="CLASSIC SIGNALS 350 MARSH GREY"/>
    <d v="2025-02-03T00:00:00"/>
    <n v="24"/>
    <x v="0"/>
    <x v="0"/>
    <m/>
    <m/>
    <m/>
    <m/>
    <m/>
    <m/>
    <m/>
    <m/>
    <m/>
    <m/>
    <m/>
    <m/>
    <m/>
    <m/>
    <m/>
    <m/>
    <m/>
    <m/>
    <m/>
    <m/>
    <m/>
    <m/>
    <m/>
    <m/>
    <m/>
    <m/>
    <m/>
    <m/>
    <m/>
    <m/>
    <m/>
    <m/>
    <m/>
    <m/>
    <m/>
    <m/>
    <m/>
    <m/>
    <m/>
    <m/>
    <m/>
    <m/>
    <m/>
    <m/>
    <m/>
    <m/>
    <m/>
    <m/>
    <m/>
    <m/>
    <m/>
    <m/>
    <m/>
    <m/>
    <m/>
    <m/>
    <m/>
    <m/>
    <m/>
    <m/>
    <m/>
    <m/>
    <m/>
    <m/>
    <m/>
    <m/>
    <m/>
    <m/>
    <m/>
    <m/>
    <m/>
    <m/>
    <m/>
    <m/>
    <m/>
    <m/>
    <m/>
    <m/>
    <m/>
    <m/>
    <m/>
    <m/>
    <m/>
    <m/>
    <m/>
    <m/>
    <m/>
    <m/>
    <m/>
    <m/>
    <m/>
    <m/>
    <m/>
    <m/>
    <x v="0"/>
    <x v="0"/>
    <s v="DUWT0029"/>
    <s v="Ao8G3-rK0Lm"/>
    <s v="Allocated"/>
    <m/>
    <m/>
    <m/>
    <m/>
    <m/>
    <m/>
    <m/>
    <m/>
    <n v="1453"/>
    <n v="7796"/>
  </r>
  <r>
    <n v="460005853"/>
    <s v="SHRUTIKA RAVINDRA OHAL"/>
    <m/>
    <x v="0"/>
    <m/>
    <m/>
    <m/>
    <m/>
    <n v="3731"/>
    <n v="3714"/>
    <n v="3823"/>
    <n v="7445"/>
    <x v="1"/>
    <x v="0"/>
    <x v="0"/>
    <x v="15"/>
    <n v="14335"/>
    <n v="109"/>
    <n v="0"/>
    <n v="0"/>
    <s v="-"/>
    <n v="4.6000772723130218E-2"/>
    <n v="1.255766802435104E-3"/>
    <s v="FLOW"/>
    <s v="-"/>
    <s v="PTP"/>
    <s v="-"/>
    <m/>
    <m/>
    <m/>
    <m/>
    <s v="-"/>
    <m/>
    <s v="GULTEKADI"/>
    <m/>
    <m/>
    <m/>
    <n v="3823"/>
    <n v="14335"/>
    <n v="27"/>
    <s v="-"/>
    <s v="FLOW"/>
    <m/>
    <m/>
    <m/>
    <m/>
    <s v="REGULAR"/>
    <s v="MH12VY3093"/>
    <s v="SUZUKI BURGMAN STREET"/>
    <d v="2023-10-05T00:00:00"/>
    <n v="36"/>
    <x v="0"/>
    <x v="0"/>
    <m/>
    <m/>
    <m/>
    <m/>
    <m/>
    <m/>
    <m/>
    <m/>
    <m/>
    <m/>
    <n v="1"/>
    <m/>
    <m/>
    <m/>
    <m/>
    <m/>
    <m/>
    <m/>
    <m/>
    <m/>
    <m/>
    <m/>
    <m/>
    <m/>
    <m/>
    <m/>
    <m/>
    <m/>
    <m/>
    <m/>
    <m/>
    <m/>
    <m/>
    <m/>
    <m/>
    <m/>
    <m/>
    <m/>
    <m/>
    <m/>
    <m/>
    <m/>
    <m/>
    <m/>
    <m/>
    <m/>
    <m/>
    <m/>
    <m/>
    <m/>
    <m/>
    <m/>
    <m/>
    <m/>
    <m/>
    <m/>
    <m/>
    <m/>
    <m/>
    <m/>
    <m/>
    <m/>
    <m/>
    <m/>
    <m/>
    <m/>
    <m/>
    <m/>
    <m/>
    <m/>
    <m/>
    <m/>
    <m/>
    <m/>
    <m/>
    <m/>
    <m/>
    <m/>
    <m/>
    <m/>
    <m/>
    <m/>
    <m/>
    <m/>
    <m/>
    <m/>
    <m/>
    <m/>
    <m/>
    <m/>
    <m/>
    <m/>
    <m/>
    <m/>
    <x v="1"/>
    <x v="1"/>
    <s v="DUWT0031"/>
    <s v="G6nAG-L_NIm"/>
    <s v="Allocated"/>
    <m/>
    <m/>
    <m/>
    <m/>
    <m/>
    <m/>
    <m/>
    <m/>
    <n v="3823"/>
    <n v="7445"/>
  </r>
  <r>
    <n v="460122210"/>
    <s v="ABHIJIT BHAGWAN ELBHAR"/>
    <m/>
    <x v="0"/>
    <m/>
    <m/>
    <m/>
    <m/>
    <n v="3674"/>
    <n v="3514"/>
    <n v="3601"/>
    <n v="7188"/>
    <x v="1"/>
    <x v="0"/>
    <x v="0"/>
    <x v="0"/>
    <n v="14189.4"/>
    <n v="87"/>
    <n v="0"/>
    <n v="5389"/>
    <s v="-"/>
    <n v="7.9789961897135761E-2"/>
    <n v="1.243012031145634E-3"/>
    <s v="FLOW"/>
    <s v="-"/>
    <s v="PTP"/>
    <s v="-"/>
    <m/>
    <m/>
    <m/>
    <m/>
    <s v="-"/>
    <m/>
    <s v="AWASARI BK"/>
    <m/>
    <m/>
    <m/>
    <n v="8990"/>
    <n v="14189.4"/>
    <n v="27"/>
    <s v="-"/>
    <s v="FLOW"/>
    <m/>
    <m/>
    <m/>
    <m/>
    <s v="REGULAR"/>
    <s v="MH14LF6590"/>
    <s v="DESTINI 125 XTEC"/>
    <d v="2023-10-14T00:00:00"/>
    <n v="36"/>
    <x v="0"/>
    <x v="0"/>
    <m/>
    <m/>
    <m/>
    <m/>
    <m/>
    <m/>
    <m/>
    <m/>
    <m/>
    <m/>
    <n v="1"/>
    <m/>
    <m/>
    <m/>
    <m/>
    <m/>
    <m/>
    <m/>
    <m/>
    <m/>
    <m/>
    <m/>
    <m/>
    <m/>
    <m/>
    <m/>
    <m/>
    <m/>
    <m/>
    <m/>
    <m/>
    <m/>
    <m/>
    <m/>
    <m/>
    <m/>
    <m/>
    <m/>
    <m/>
    <m/>
    <m/>
    <m/>
    <m/>
    <m/>
    <m/>
    <m/>
    <m/>
    <m/>
    <m/>
    <m/>
    <m/>
    <m/>
    <m/>
    <m/>
    <m/>
    <m/>
    <m/>
    <m/>
    <m/>
    <m/>
    <m/>
    <m/>
    <m/>
    <m/>
    <m/>
    <m/>
    <m/>
    <m/>
    <m/>
    <m/>
    <m/>
    <m/>
    <m/>
    <m/>
    <m/>
    <m/>
    <m/>
    <m/>
    <m/>
    <m/>
    <m/>
    <m/>
    <m/>
    <m/>
    <m/>
    <m/>
    <m/>
    <m/>
    <m/>
    <m/>
    <m/>
    <m/>
    <m/>
    <m/>
    <x v="1"/>
    <x v="1"/>
    <s v="DUWT0029"/>
    <s v="G2BLIhbJKIc"/>
    <s v="Allocated"/>
    <m/>
    <m/>
    <m/>
    <m/>
    <m/>
    <m/>
    <m/>
    <m/>
    <n v="3601"/>
    <n v="7188"/>
  </r>
  <r>
    <n v="460370800"/>
    <s v="SANTOSH PUNJAJI NAIKWADE"/>
    <m/>
    <x v="0"/>
    <m/>
    <m/>
    <m/>
    <m/>
    <n v="2950"/>
    <n v="2950"/>
    <n v="2992"/>
    <n v="5900"/>
    <x v="1"/>
    <x v="0"/>
    <x v="0"/>
    <x v="5"/>
    <n v="14145"/>
    <n v="42"/>
    <n v="0"/>
    <n v="4546.57"/>
    <s v="-"/>
    <n v="3.1635068053304717E-2"/>
    <n v="1.2391225267139551E-3"/>
    <s v="FLOW"/>
    <s v="-"/>
    <s v="PTP"/>
    <s v="-"/>
    <m/>
    <m/>
    <m/>
    <m/>
    <s v="-"/>
    <m/>
    <s v="CHIMBALI"/>
    <m/>
    <m/>
    <m/>
    <n v="7538.57"/>
    <n v="14145"/>
    <n v="27"/>
    <s v="-"/>
    <s v="FLOW"/>
    <m/>
    <m/>
    <m/>
    <m/>
    <s v="REGULAR"/>
    <s v="MH38AF7686"/>
    <s v="SPLENDOR PLUS XTEC"/>
    <d v="2023-10-29T00:00:00"/>
    <n v="36"/>
    <x v="0"/>
    <x v="0"/>
    <m/>
    <m/>
    <m/>
    <m/>
    <m/>
    <m/>
    <m/>
    <m/>
    <m/>
    <m/>
    <n v="1"/>
    <m/>
    <m/>
    <m/>
    <m/>
    <m/>
    <m/>
    <m/>
    <m/>
    <m/>
    <m/>
    <m/>
    <m/>
    <m/>
    <m/>
    <m/>
    <m/>
    <m/>
    <m/>
    <m/>
    <m/>
    <m/>
    <m/>
    <m/>
    <m/>
    <m/>
    <m/>
    <m/>
    <m/>
    <m/>
    <m/>
    <m/>
    <m/>
    <m/>
    <m/>
    <m/>
    <m/>
    <m/>
    <m/>
    <m/>
    <m/>
    <m/>
    <m/>
    <m/>
    <m/>
    <m/>
    <m/>
    <m/>
    <m/>
    <m/>
    <m/>
    <m/>
    <m/>
    <m/>
    <m/>
    <m/>
    <m/>
    <m/>
    <m/>
    <m/>
    <m/>
    <m/>
    <m/>
    <m/>
    <m/>
    <m/>
    <m/>
    <m/>
    <m/>
    <m/>
    <m/>
    <m/>
    <m/>
    <m/>
    <m/>
    <m/>
    <m/>
    <m/>
    <m/>
    <m/>
    <m/>
    <m/>
    <m/>
    <m/>
    <x v="1"/>
    <x v="1"/>
    <s v="DUWT0017"/>
    <s v="kotlUsLYB5c"/>
    <s v="Allocated"/>
    <m/>
    <m/>
    <m/>
    <m/>
    <m/>
    <m/>
    <m/>
    <m/>
    <n v="2992"/>
    <n v="5900"/>
  </r>
  <r>
    <n v="462695298"/>
    <s v="PRADIP SHANKAR KAD"/>
    <m/>
    <x v="0"/>
    <m/>
    <m/>
    <m/>
    <m/>
    <n v="4905"/>
    <n v="14361"/>
    <n v="-4130"/>
    <n v="19266"/>
    <x v="4"/>
    <x v="0"/>
    <x v="0"/>
    <x v="5"/>
    <n v="14102"/>
    <n v="1129"/>
    <n v="0"/>
    <n v="2250"/>
    <s v="-"/>
    <n v="0.3556123558019888"/>
    <n v="7.508076812832787E-3"/>
    <s v="FLOW"/>
    <s v="-"/>
    <s v="BPTP"/>
    <s v="-"/>
    <m/>
    <m/>
    <m/>
    <m/>
    <s v="-"/>
    <m/>
    <s v="KHADACHIWADI"/>
    <m/>
    <m/>
    <m/>
    <n v="17740"/>
    <n v="14102"/>
    <n v="149"/>
    <s v="-"/>
    <s v="FLOW"/>
    <m/>
    <m/>
    <m/>
    <m/>
    <s v="NPA"/>
    <s v="MH14LN5782"/>
    <s v="HONDA ACTIVA 6G H SMART"/>
    <d v="2024-04-25T00:00:00"/>
    <n v="24"/>
    <x v="1"/>
    <x v="0"/>
    <m/>
    <m/>
    <m/>
    <m/>
    <m/>
    <m/>
    <m/>
    <m/>
    <m/>
    <m/>
    <n v="1"/>
    <m/>
    <m/>
    <m/>
    <m/>
    <m/>
    <m/>
    <m/>
    <m/>
    <m/>
    <m/>
    <m/>
    <m/>
    <m/>
    <m/>
    <m/>
    <m/>
    <m/>
    <m/>
    <m/>
    <m/>
    <m/>
    <m/>
    <m/>
    <m/>
    <m/>
    <m/>
    <m/>
    <m/>
    <m/>
    <m/>
    <m/>
    <m/>
    <m/>
    <m/>
    <m/>
    <m/>
    <m/>
    <m/>
    <m/>
    <m/>
    <m/>
    <m/>
    <m/>
    <m/>
    <m/>
    <m/>
    <m/>
    <m/>
    <m/>
    <m/>
    <m/>
    <m/>
    <m/>
    <m/>
    <m/>
    <m/>
    <m/>
    <m/>
    <m/>
    <m/>
    <m/>
    <m/>
    <m/>
    <m/>
    <m/>
    <m/>
    <m/>
    <m/>
    <m/>
    <m/>
    <m/>
    <m/>
    <m/>
    <m/>
    <m/>
    <m/>
    <m/>
    <m/>
    <m/>
    <m/>
    <m/>
    <m/>
    <m/>
    <x v="1"/>
    <x v="1"/>
    <s v="DUWT0017"/>
    <e v="#N/A"/>
    <e v="#N/A"/>
    <m/>
    <m/>
    <m/>
    <m/>
    <m/>
    <m/>
    <m/>
    <m/>
    <n v="-4130"/>
    <n v="19266"/>
  </r>
  <r>
    <n v="460591015"/>
    <s v="RANGNATH BABAN BICHARE"/>
    <m/>
    <x v="0"/>
    <m/>
    <m/>
    <m/>
    <m/>
    <n v="2951"/>
    <n v="2726"/>
    <n v="2764"/>
    <n v="5677"/>
    <x v="1"/>
    <x v="0"/>
    <x v="0"/>
    <x v="14"/>
    <n v="14089.44"/>
    <n v="38"/>
    <n v="0"/>
    <n v="450"/>
    <s v="-"/>
    <n v="2.6201783547631155E-2"/>
    <n v="1.2342553900872865E-3"/>
    <s v="FLOW"/>
    <s v="-"/>
    <s v="PAID"/>
    <s v="-"/>
    <m/>
    <m/>
    <m/>
    <m/>
    <s v="-"/>
    <m/>
    <s v="JUNNAR"/>
    <m/>
    <m/>
    <m/>
    <n v="3214"/>
    <n v="14089.44"/>
    <n v="27"/>
    <s v="-"/>
    <s v="FLOW"/>
    <m/>
    <m/>
    <m/>
    <m/>
    <s v="REGULAR"/>
    <s v="MH14LF6602"/>
    <s v="SPLENDOR PLUS BS6 DRK CAST FI"/>
    <d v="2023-11-10T00:00:00"/>
    <n v="36"/>
    <x v="0"/>
    <x v="0"/>
    <m/>
    <m/>
    <m/>
    <m/>
    <m/>
    <m/>
    <m/>
    <n v="1"/>
    <m/>
    <m/>
    <m/>
    <m/>
    <m/>
    <m/>
    <m/>
    <m/>
    <m/>
    <m/>
    <m/>
    <m/>
    <m/>
    <m/>
    <m/>
    <m/>
    <m/>
    <m/>
    <m/>
    <m/>
    <m/>
    <m/>
    <m/>
    <m/>
    <m/>
    <m/>
    <m/>
    <m/>
    <m/>
    <m/>
    <m/>
    <m/>
    <m/>
    <m/>
    <m/>
    <m/>
    <m/>
    <m/>
    <m/>
    <m/>
    <m/>
    <m/>
    <m/>
    <m/>
    <m/>
    <m/>
    <m/>
    <m/>
    <m/>
    <m/>
    <m/>
    <m/>
    <m/>
    <m/>
    <m/>
    <m/>
    <m/>
    <m/>
    <m/>
    <m/>
    <m/>
    <m/>
    <m/>
    <m/>
    <m/>
    <m/>
    <m/>
    <m/>
    <m/>
    <m/>
    <m/>
    <m/>
    <m/>
    <m/>
    <m/>
    <m/>
    <m/>
    <m/>
    <m/>
    <m/>
    <m/>
    <m/>
    <m/>
    <m/>
    <m/>
    <m/>
    <x v="1"/>
    <x v="1"/>
    <s v="ZBHT0021"/>
    <s v="GPTltnfX3c"/>
    <s v="Allocated"/>
    <m/>
    <m/>
    <m/>
    <m/>
    <m/>
    <m/>
    <m/>
    <m/>
    <n v="2764"/>
    <n v="5677"/>
  </r>
  <r>
    <n v="142456496"/>
    <s v="DIPAK DILIP THOKAL"/>
    <m/>
    <x v="0"/>
    <m/>
    <m/>
    <m/>
    <m/>
    <n v="3125"/>
    <n v="14415"/>
    <n v="-439"/>
    <n v="17540"/>
    <x v="5"/>
    <x v="0"/>
    <x v="0"/>
    <x v="13"/>
    <n v="13966.14"/>
    <n v="771"/>
    <n v="0"/>
    <n v="0"/>
    <s v="-"/>
    <n v="0.1300257144080752"/>
    <n v="6.4003061557546771E-3"/>
    <s v="FLOW"/>
    <s v="-"/>
    <s v="BPTP"/>
    <s v="-"/>
    <m/>
    <m/>
    <m/>
    <m/>
    <s v="-"/>
    <m/>
    <s v="PIMPARI"/>
    <m/>
    <m/>
    <m/>
    <n v="15186"/>
    <n v="13966.14"/>
    <n v="176"/>
    <s v="-"/>
    <s v="FLOW"/>
    <m/>
    <m/>
    <m/>
    <m/>
    <s v="NPA"/>
    <s v="MH14KX2154"/>
    <s v="HONDA ACTIVA 6G DLX BS VI"/>
    <d v="2023-06-15T00:00:00"/>
    <n v="36"/>
    <x v="0"/>
    <x v="0"/>
    <m/>
    <m/>
    <m/>
    <m/>
    <m/>
    <m/>
    <m/>
    <m/>
    <m/>
    <m/>
    <m/>
    <m/>
    <m/>
    <n v="1"/>
    <m/>
    <m/>
    <m/>
    <m/>
    <m/>
    <m/>
    <m/>
    <m/>
    <m/>
    <m/>
    <m/>
    <m/>
    <m/>
    <m/>
    <m/>
    <m/>
    <m/>
    <m/>
    <m/>
    <m/>
    <m/>
    <m/>
    <m/>
    <m/>
    <m/>
    <m/>
    <m/>
    <m/>
    <m/>
    <m/>
    <m/>
    <m/>
    <m/>
    <m/>
    <m/>
    <m/>
    <m/>
    <m/>
    <m/>
    <m/>
    <m/>
    <m/>
    <m/>
    <m/>
    <m/>
    <m/>
    <m/>
    <m/>
    <m/>
    <m/>
    <m/>
    <m/>
    <m/>
    <m/>
    <m/>
    <m/>
    <m/>
    <m/>
    <m/>
    <m/>
    <m/>
    <m/>
    <m/>
    <m/>
    <m/>
    <m/>
    <m/>
    <m/>
    <m/>
    <m/>
    <m/>
    <m/>
    <m/>
    <m/>
    <m/>
    <m/>
    <m/>
    <m/>
    <m/>
    <m/>
    <x v="1"/>
    <x v="1"/>
    <s v="ZBHT0015"/>
    <s v="kodNpPjXsz"/>
    <s v="Allocated"/>
    <m/>
    <m/>
    <m/>
    <m/>
    <m/>
    <m/>
    <m/>
    <m/>
    <n v="-439"/>
    <n v="17540"/>
  </r>
  <r>
    <n v="458063666"/>
    <s v="OMKAR ANIL WAINGANKAR"/>
    <m/>
    <x v="0"/>
    <m/>
    <m/>
    <m/>
    <m/>
    <n v="6040"/>
    <n v="14063"/>
    <n v="-9142"/>
    <n v="20103"/>
    <x v="4"/>
    <x v="0"/>
    <x v="0"/>
    <x v="9"/>
    <n v="13817.2"/>
    <n v="955"/>
    <n v="0"/>
    <n v="0"/>
    <s v="-"/>
    <n v="0.63838683640170713"/>
    <n v="7.3564458189103099E-3"/>
    <s v="FLOW"/>
    <s v="-"/>
    <s v="NC"/>
    <s v="-"/>
    <m/>
    <m/>
    <m/>
    <m/>
    <s v="-"/>
    <m/>
    <s v="BHOSARI"/>
    <m/>
    <m/>
    <m/>
    <n v="15018"/>
    <n v="13817.2"/>
    <n v="149"/>
    <s v="-"/>
    <s v="FLOW"/>
    <m/>
    <m/>
    <m/>
    <m/>
    <s v="NPA"/>
    <s v="MH14KV2267"/>
    <s v="RE BULLET X 350 ES EFI JET BLACK"/>
    <d v="2023-05-11T00:00:00"/>
    <n v="36"/>
    <x v="0"/>
    <x v="0"/>
    <m/>
    <m/>
    <m/>
    <m/>
    <m/>
    <m/>
    <m/>
    <n v="1"/>
    <m/>
    <m/>
    <m/>
    <m/>
    <m/>
    <m/>
    <m/>
    <m/>
    <m/>
    <m/>
    <m/>
    <m/>
    <m/>
    <m/>
    <m/>
    <m/>
    <m/>
    <m/>
    <m/>
    <m/>
    <m/>
    <m/>
    <m/>
    <m/>
    <m/>
    <m/>
    <m/>
    <m/>
    <m/>
    <m/>
    <m/>
    <m/>
    <m/>
    <m/>
    <m/>
    <m/>
    <m/>
    <m/>
    <m/>
    <m/>
    <m/>
    <m/>
    <m/>
    <m/>
    <m/>
    <m/>
    <m/>
    <m/>
    <m/>
    <m/>
    <m/>
    <m/>
    <m/>
    <m/>
    <m/>
    <m/>
    <m/>
    <m/>
    <m/>
    <m/>
    <m/>
    <m/>
    <m/>
    <m/>
    <m/>
    <m/>
    <m/>
    <m/>
    <m/>
    <m/>
    <m/>
    <m/>
    <m/>
    <m/>
    <m/>
    <m/>
    <m/>
    <m/>
    <m/>
    <m/>
    <m/>
    <m/>
    <m/>
    <m/>
    <m/>
    <m/>
    <x v="1"/>
    <x v="1"/>
    <s v="DUWT0025"/>
    <s v="GP7vfEKb_OI7"/>
    <s v="Allocated"/>
    <m/>
    <m/>
    <m/>
    <m/>
    <m/>
    <m/>
    <m/>
    <m/>
    <n v="-9142"/>
    <n v="20103"/>
  </r>
  <r>
    <n v="461099948"/>
    <s v="DILIP SHIVAJI GIRHE"/>
    <m/>
    <x v="0"/>
    <m/>
    <m/>
    <m/>
    <m/>
    <n v="2409"/>
    <n v="2213"/>
    <n v="2270"/>
    <n v="4622"/>
    <x v="1"/>
    <x v="0"/>
    <x v="0"/>
    <x v="10"/>
    <n v="13633.87"/>
    <n v="57"/>
    <n v="0"/>
    <n v="7199"/>
    <s v="-"/>
    <n v="1.0581255546936957E-2"/>
    <n v="1.1943467969805295E-3"/>
    <s v="FLOW"/>
    <s v="-"/>
    <s v="PTP"/>
    <s v="-"/>
    <m/>
    <m/>
    <m/>
    <m/>
    <s v="-"/>
    <m/>
    <s v="ANDHAL GAON"/>
    <m/>
    <m/>
    <m/>
    <n v="9469"/>
    <n v="13633.87"/>
    <n v="27"/>
    <s v="-"/>
    <s v="FLOW"/>
    <m/>
    <m/>
    <m/>
    <m/>
    <s v="NPA"/>
    <m/>
    <s v="PLEASURE PLUS XTEC DRUM CAST"/>
    <d v="2023-12-12T00:00:00"/>
    <n v="36"/>
    <x v="0"/>
    <x v="0"/>
    <m/>
    <m/>
    <m/>
    <m/>
    <m/>
    <m/>
    <m/>
    <m/>
    <m/>
    <m/>
    <m/>
    <m/>
    <m/>
    <m/>
    <m/>
    <m/>
    <m/>
    <m/>
    <m/>
    <m/>
    <m/>
    <m/>
    <m/>
    <m/>
    <m/>
    <m/>
    <m/>
    <m/>
    <m/>
    <m/>
    <m/>
    <m/>
    <m/>
    <m/>
    <m/>
    <m/>
    <m/>
    <m/>
    <m/>
    <m/>
    <m/>
    <m/>
    <m/>
    <m/>
    <m/>
    <m/>
    <m/>
    <m/>
    <m/>
    <m/>
    <m/>
    <m/>
    <m/>
    <m/>
    <m/>
    <m/>
    <m/>
    <m/>
    <m/>
    <m/>
    <m/>
    <m/>
    <m/>
    <m/>
    <m/>
    <m/>
    <m/>
    <m/>
    <m/>
    <m/>
    <m/>
    <m/>
    <m/>
    <m/>
    <m/>
    <m/>
    <m/>
    <m/>
    <m/>
    <m/>
    <m/>
    <m/>
    <m/>
    <m/>
    <m/>
    <m/>
    <m/>
    <m/>
    <m/>
    <m/>
    <m/>
    <m/>
    <m/>
    <m/>
    <x v="0"/>
    <x v="0"/>
    <s v="ZBHT0024"/>
    <s v="ko9yVfWw4OM7"/>
    <s v="Allocated"/>
    <m/>
    <m/>
    <m/>
    <m/>
    <m/>
    <m/>
    <m/>
    <m/>
    <n v="2270"/>
    <n v="4622"/>
  </r>
  <r>
    <n v="460273888"/>
    <s v="SAMIR KISAN BHUJBAL"/>
    <m/>
    <x v="0"/>
    <m/>
    <m/>
    <m/>
    <m/>
    <n v="2843"/>
    <n v="2752"/>
    <n v="2796"/>
    <n v="5595"/>
    <x v="1"/>
    <x v="0"/>
    <x v="0"/>
    <x v="14"/>
    <n v="13579"/>
    <n v="44"/>
    <n v="0"/>
    <n v="5062"/>
    <s v="-"/>
    <n v="2.5252530887904946E-2"/>
    <n v="1.189540105355164E-3"/>
    <s v="FLOW"/>
    <s v="-"/>
    <s v="PTP"/>
    <s v="-"/>
    <m/>
    <m/>
    <m/>
    <m/>
    <s v="-"/>
    <m/>
    <s v="JUNNAR"/>
    <m/>
    <m/>
    <m/>
    <n v="7858"/>
    <n v="13579"/>
    <n v="27"/>
    <s v="-"/>
    <s v="FLOW"/>
    <m/>
    <m/>
    <m/>
    <m/>
    <s v="REGULAR"/>
    <s v="MH14LC9025"/>
    <s v="SPLENDOR PLUS I3S DRS C FI OTHERS"/>
    <d v="2023-10-23T00:00:00"/>
    <n v="36"/>
    <x v="0"/>
    <x v="0"/>
    <m/>
    <m/>
    <m/>
    <m/>
    <m/>
    <m/>
    <m/>
    <m/>
    <m/>
    <m/>
    <n v="1"/>
    <m/>
    <m/>
    <m/>
    <m/>
    <m/>
    <m/>
    <m/>
    <m/>
    <m/>
    <m/>
    <m/>
    <m/>
    <m/>
    <m/>
    <m/>
    <m/>
    <m/>
    <m/>
    <m/>
    <m/>
    <m/>
    <m/>
    <m/>
    <m/>
    <m/>
    <m/>
    <m/>
    <m/>
    <m/>
    <m/>
    <m/>
    <m/>
    <m/>
    <m/>
    <m/>
    <m/>
    <m/>
    <m/>
    <m/>
    <m/>
    <m/>
    <m/>
    <m/>
    <m/>
    <m/>
    <m/>
    <m/>
    <m/>
    <m/>
    <m/>
    <m/>
    <m/>
    <m/>
    <m/>
    <m/>
    <m/>
    <m/>
    <m/>
    <m/>
    <m/>
    <m/>
    <m/>
    <m/>
    <m/>
    <m/>
    <m/>
    <m/>
    <m/>
    <m/>
    <m/>
    <m/>
    <m/>
    <m/>
    <m/>
    <m/>
    <m/>
    <m/>
    <m/>
    <m/>
    <m/>
    <m/>
    <m/>
    <m/>
    <x v="1"/>
    <x v="1"/>
    <s v="ZBHT0021"/>
    <s v="k6AAuj1Kt68S"/>
    <s v="Allocated"/>
    <m/>
    <m/>
    <m/>
    <m/>
    <m/>
    <m/>
    <m/>
    <m/>
    <n v="2796"/>
    <n v="5595"/>
  </r>
  <r>
    <n v="460112492"/>
    <s v="AXYE MANOHR BHOIR"/>
    <m/>
    <x v="0"/>
    <m/>
    <m/>
    <m/>
    <m/>
    <n v="3292"/>
    <n v="4149"/>
    <n v="985"/>
    <n v="7441"/>
    <x v="0"/>
    <x v="0"/>
    <x v="0"/>
    <x v="12"/>
    <n v="13571.99"/>
    <n v="128"/>
    <n v="0"/>
    <n v="7200"/>
    <s v="-"/>
    <n v="3.9529841528092219E-2"/>
    <n v="3.6390726282585413E-3"/>
    <s v="FLOW"/>
    <s v="-"/>
    <s v="PAID"/>
    <s v="-"/>
    <m/>
    <m/>
    <m/>
    <m/>
    <s v="-"/>
    <m/>
    <s v="AMBOLI "/>
    <m/>
    <m/>
    <m/>
    <n v="11477"/>
    <n v="13571.99"/>
    <n v="57"/>
    <s v="-"/>
    <s v="FLOW"/>
    <m/>
    <m/>
    <m/>
    <m/>
    <s v="NPA"/>
    <s v="MH14LC6073"/>
    <s v="HF DELUXE BS6 I3S DRUM SELF CAST"/>
    <d v="2023-10-13T00:00:00"/>
    <n v="36"/>
    <x v="0"/>
    <x v="0"/>
    <m/>
    <m/>
    <m/>
    <m/>
    <m/>
    <m/>
    <m/>
    <m/>
    <m/>
    <m/>
    <m/>
    <m/>
    <m/>
    <m/>
    <m/>
    <m/>
    <m/>
    <m/>
    <m/>
    <m/>
    <m/>
    <m/>
    <m/>
    <m/>
    <m/>
    <m/>
    <m/>
    <m/>
    <m/>
    <m/>
    <m/>
    <m/>
    <m/>
    <m/>
    <m/>
    <m/>
    <m/>
    <m/>
    <m/>
    <m/>
    <m/>
    <m/>
    <m/>
    <m/>
    <m/>
    <m/>
    <m/>
    <m/>
    <m/>
    <m/>
    <m/>
    <m/>
    <m/>
    <m/>
    <m/>
    <m/>
    <m/>
    <m/>
    <m/>
    <m/>
    <m/>
    <m/>
    <m/>
    <m/>
    <m/>
    <m/>
    <m/>
    <m/>
    <m/>
    <m/>
    <m/>
    <m/>
    <m/>
    <m/>
    <m/>
    <m/>
    <m/>
    <m/>
    <m/>
    <m/>
    <m/>
    <m/>
    <m/>
    <m/>
    <m/>
    <m/>
    <m/>
    <m/>
    <m/>
    <m/>
    <m/>
    <m/>
    <m/>
    <m/>
    <x v="0"/>
    <x v="0"/>
    <s v="ZBHT0016"/>
    <s v="A6BLyHr0GWm"/>
    <s v="Allocated"/>
    <m/>
    <m/>
    <m/>
    <m/>
    <m/>
    <m/>
    <m/>
    <m/>
    <n v="985"/>
    <n v="7441"/>
  </r>
  <r>
    <n v="465543510"/>
    <s v="ANIKET SHIVAJI KHANDALE"/>
    <m/>
    <x v="0"/>
    <m/>
    <m/>
    <m/>
    <m/>
    <n v="4599"/>
    <n v="9198"/>
    <n v="4673"/>
    <n v="13797"/>
    <x v="0"/>
    <x v="0"/>
    <x v="0"/>
    <x v="15"/>
    <n v="13366"/>
    <n v="74"/>
    <n v="0"/>
    <n v="900"/>
    <s v="-"/>
    <n v="0.13030719585075995"/>
    <n v="3.5838403026603807E-3"/>
    <s v="FLOW"/>
    <s v="-"/>
    <s v="-"/>
    <s v="-"/>
    <m/>
    <m/>
    <m/>
    <m/>
    <s v="-"/>
    <m/>
    <s v="AMBEGAON BK"/>
    <m/>
    <m/>
    <m/>
    <n v="10172"/>
    <n v="13366"/>
    <n v="56"/>
    <s v="-"/>
    <s v="FLOW"/>
    <m/>
    <m/>
    <m/>
    <m/>
    <s v="REGULAR"/>
    <s v="MH12UV0427"/>
    <s v="RE BULLET 350 EFI BLACK"/>
    <d v="2025-02-20T00:00:00"/>
    <n v="18"/>
    <x v="0"/>
    <x v="0"/>
    <m/>
    <m/>
    <m/>
    <m/>
    <m/>
    <m/>
    <m/>
    <m/>
    <m/>
    <m/>
    <m/>
    <m/>
    <m/>
    <m/>
    <m/>
    <m/>
    <m/>
    <m/>
    <m/>
    <m/>
    <m/>
    <m/>
    <m/>
    <m/>
    <m/>
    <m/>
    <m/>
    <m/>
    <m/>
    <m/>
    <m/>
    <m/>
    <m/>
    <m/>
    <m/>
    <m/>
    <m/>
    <m/>
    <m/>
    <m/>
    <m/>
    <m/>
    <m/>
    <m/>
    <m/>
    <m/>
    <m/>
    <m/>
    <m/>
    <m/>
    <m/>
    <m/>
    <m/>
    <m/>
    <m/>
    <m/>
    <m/>
    <m/>
    <m/>
    <m/>
    <m/>
    <m/>
    <m/>
    <m/>
    <m/>
    <m/>
    <m/>
    <m/>
    <m/>
    <m/>
    <m/>
    <m/>
    <m/>
    <m/>
    <m/>
    <m/>
    <m/>
    <m/>
    <m/>
    <m/>
    <m/>
    <m/>
    <m/>
    <m/>
    <m/>
    <m/>
    <m/>
    <m/>
    <m/>
    <m/>
    <m/>
    <m/>
    <m/>
    <m/>
    <x v="0"/>
    <x v="0"/>
    <s v="DUWT0031"/>
    <s v="GPvjllhYstS"/>
    <s v="Allocated"/>
    <m/>
    <m/>
    <m/>
    <m/>
    <m/>
    <m/>
    <m/>
    <m/>
    <n v="4673"/>
    <n v="13797"/>
  </r>
  <r>
    <n v="129678051"/>
    <s v="PRATIK DINESH SHARMA"/>
    <m/>
    <x v="0"/>
    <m/>
    <m/>
    <m/>
    <m/>
    <n v="6682"/>
    <n v="13175"/>
    <n v="-6404"/>
    <n v="19857"/>
    <x v="3"/>
    <x v="0"/>
    <x v="0"/>
    <x v="2"/>
    <n v="13101.15"/>
    <n v="467"/>
    <n v="0"/>
    <n v="5400"/>
    <s v="-"/>
    <n v="0.20280075769619366"/>
    <n v="5.0184922676668178E-3"/>
    <s v="FLOW"/>
    <s v="-"/>
    <s v="NC"/>
    <s v="-"/>
    <m/>
    <m/>
    <m/>
    <m/>
    <s v="-"/>
    <m/>
    <s v="BALEWADI"/>
    <m/>
    <m/>
    <m/>
    <n v="19042"/>
    <n v="13101.15"/>
    <n v="118"/>
    <s v="-"/>
    <s v="FLOW"/>
    <m/>
    <m/>
    <m/>
    <m/>
    <s v="NPA"/>
    <s v="MH30BQ2920"/>
    <s v="TVS APACHE RR 310 BSVI"/>
    <d v="2022-05-01T00:00:00"/>
    <n v="48"/>
    <x v="0"/>
    <x v="0"/>
    <m/>
    <m/>
    <m/>
    <m/>
    <m/>
    <m/>
    <m/>
    <m/>
    <m/>
    <m/>
    <m/>
    <m/>
    <m/>
    <m/>
    <m/>
    <m/>
    <m/>
    <m/>
    <m/>
    <m/>
    <m/>
    <m/>
    <m/>
    <m/>
    <m/>
    <m/>
    <m/>
    <m/>
    <m/>
    <m/>
    <m/>
    <m/>
    <m/>
    <m/>
    <m/>
    <m/>
    <m/>
    <m/>
    <m/>
    <m/>
    <m/>
    <m/>
    <m/>
    <m/>
    <m/>
    <m/>
    <m/>
    <m/>
    <m/>
    <m/>
    <m/>
    <m/>
    <m/>
    <m/>
    <m/>
    <m/>
    <m/>
    <m/>
    <m/>
    <m/>
    <m/>
    <m/>
    <m/>
    <m/>
    <m/>
    <m/>
    <m/>
    <m/>
    <m/>
    <m/>
    <m/>
    <m/>
    <m/>
    <m/>
    <m/>
    <m/>
    <m/>
    <m/>
    <m/>
    <m/>
    <m/>
    <m/>
    <m/>
    <m/>
    <m/>
    <m/>
    <m/>
    <m/>
    <m/>
    <m/>
    <m/>
    <m/>
    <m/>
    <m/>
    <x v="0"/>
    <x v="0"/>
    <s v="DUWT0023"/>
    <s v="GoFvS1HilOIm"/>
    <s v="Allocated"/>
    <m/>
    <m/>
    <m/>
    <m/>
    <m/>
    <m/>
    <m/>
    <m/>
    <n v="-6404"/>
    <n v="19857"/>
  </r>
  <r>
    <n v="466625956"/>
    <s v="ANANDI AKSHAY SOMWANSHI"/>
    <m/>
    <x v="0"/>
    <m/>
    <m/>
    <m/>
    <m/>
    <n v="3329"/>
    <n v="9981"/>
    <n v="3644"/>
    <n v="13310"/>
    <x v="2"/>
    <x v="0"/>
    <x v="0"/>
    <x v="15"/>
    <n v="12689"/>
    <n v="321"/>
    <n v="0"/>
    <n v="1800"/>
    <s v="-"/>
    <n v="5.5197358287231497E-2"/>
    <n v="3.5980096306374738E-3"/>
    <s v="FLOW"/>
    <s v="-"/>
    <s v="-"/>
    <s v="-"/>
    <m/>
    <m/>
    <m/>
    <m/>
    <s v="-"/>
    <m/>
    <s v="SINHAGAD ROAD"/>
    <m/>
    <m/>
    <m/>
    <n v="12102"/>
    <n v="12689"/>
    <n v="87"/>
    <s v="-"/>
    <s v="FLOW"/>
    <m/>
    <m/>
    <m/>
    <m/>
    <s v="NPA"/>
    <s v="MH24BY1126"/>
    <s v="ACCESS SPL ED DISC CBS BT BSVI"/>
    <d v="2025-08-02T00:00:00"/>
    <n v="12"/>
    <x v="0"/>
    <x v="0"/>
    <m/>
    <m/>
    <m/>
    <m/>
    <m/>
    <m/>
    <m/>
    <m/>
    <m/>
    <m/>
    <m/>
    <m/>
    <m/>
    <n v="1"/>
    <m/>
    <m/>
    <m/>
    <m/>
    <m/>
    <m/>
    <m/>
    <m/>
    <m/>
    <m/>
    <m/>
    <m/>
    <m/>
    <m/>
    <m/>
    <m/>
    <m/>
    <m/>
    <m/>
    <m/>
    <m/>
    <m/>
    <m/>
    <m/>
    <m/>
    <m/>
    <m/>
    <m/>
    <m/>
    <m/>
    <m/>
    <m/>
    <m/>
    <m/>
    <m/>
    <m/>
    <m/>
    <m/>
    <m/>
    <m/>
    <m/>
    <m/>
    <m/>
    <m/>
    <m/>
    <m/>
    <m/>
    <m/>
    <m/>
    <m/>
    <m/>
    <m/>
    <m/>
    <m/>
    <m/>
    <m/>
    <m/>
    <m/>
    <m/>
    <m/>
    <m/>
    <m/>
    <m/>
    <m/>
    <m/>
    <m/>
    <m/>
    <m/>
    <m/>
    <m/>
    <m/>
    <m/>
    <m/>
    <m/>
    <m/>
    <m/>
    <m/>
    <m/>
    <m/>
    <m/>
    <x v="1"/>
    <x v="1"/>
    <s v="DUWT0031"/>
    <s v="GPwqNy9u2S"/>
    <s v="Allocated"/>
    <m/>
    <m/>
    <m/>
    <m/>
    <m/>
    <m/>
    <m/>
    <m/>
    <n v="3644"/>
    <n v="13310"/>
  </r>
  <r>
    <n v="459748188"/>
    <s v="MUKESH ANANT GURAV"/>
    <m/>
    <x v="0"/>
    <m/>
    <m/>
    <m/>
    <m/>
    <n v="3283"/>
    <n v="6571"/>
    <n v="266"/>
    <n v="9854"/>
    <x v="2"/>
    <x v="0"/>
    <x v="0"/>
    <x v="8"/>
    <n v="12619.83"/>
    <n v="261"/>
    <n v="0"/>
    <n v="2250"/>
    <s v="-"/>
    <n v="8.3535622001911156E-2"/>
    <n v="3.5783962390265357E-3"/>
    <s v="FLOW"/>
    <s v="-"/>
    <s v="BPTP"/>
    <s v="-"/>
    <m/>
    <m/>
    <m/>
    <m/>
    <s v="-"/>
    <m/>
    <s v="MAVAL"/>
    <m/>
    <m/>
    <m/>
    <n v="9082"/>
    <n v="12619.83"/>
    <n v="88"/>
    <s v="-"/>
    <s v="FLOW"/>
    <m/>
    <m/>
    <m/>
    <m/>
    <s v="NPA"/>
    <s v="MH14KZ7290"/>
    <s v="HONDA ACTIVA DLX"/>
    <d v="2023-09-13T00:00:00"/>
    <n v="36"/>
    <x v="0"/>
    <x v="0"/>
    <m/>
    <m/>
    <m/>
    <m/>
    <m/>
    <m/>
    <m/>
    <m/>
    <m/>
    <m/>
    <m/>
    <m/>
    <m/>
    <m/>
    <m/>
    <m/>
    <m/>
    <m/>
    <m/>
    <m/>
    <m/>
    <m/>
    <m/>
    <m/>
    <m/>
    <m/>
    <m/>
    <m/>
    <m/>
    <m/>
    <m/>
    <m/>
    <m/>
    <m/>
    <m/>
    <m/>
    <m/>
    <m/>
    <m/>
    <m/>
    <m/>
    <m/>
    <m/>
    <m/>
    <m/>
    <m/>
    <m/>
    <m/>
    <m/>
    <m/>
    <m/>
    <m/>
    <m/>
    <m/>
    <m/>
    <m/>
    <m/>
    <m/>
    <m/>
    <m/>
    <m/>
    <m/>
    <m/>
    <m/>
    <m/>
    <m/>
    <m/>
    <m/>
    <m/>
    <m/>
    <m/>
    <m/>
    <m/>
    <m/>
    <m/>
    <m/>
    <m/>
    <m/>
    <m/>
    <m/>
    <m/>
    <m/>
    <m/>
    <m/>
    <m/>
    <m/>
    <m/>
    <m/>
    <m/>
    <m/>
    <m/>
    <m/>
    <m/>
    <m/>
    <x v="0"/>
    <x v="0"/>
    <s v="ZBHT0013"/>
    <s v="k2y8joGYb7"/>
    <s v="Allocated"/>
    <m/>
    <m/>
    <m/>
    <m/>
    <m/>
    <m/>
    <m/>
    <m/>
    <n v="266"/>
    <n v="9854"/>
  </r>
  <r>
    <n v="459133250"/>
    <s v="NIHAL RAMDAS BHISE"/>
    <s v="COLLECT"/>
    <x v="4"/>
    <n v="3500"/>
    <m/>
    <m/>
    <m/>
    <n v="3259"/>
    <n v="9730"/>
    <n v="3400"/>
    <n v="9489"/>
    <x v="2"/>
    <x v="1"/>
    <x v="1"/>
    <x v="2"/>
    <n v="12469"/>
    <n v="188"/>
    <n v="0"/>
    <n v="7170"/>
    <s v="-"/>
    <n v="4.0210028630740011E-2"/>
    <n v="3.53562787330906E-3"/>
    <s v="STABLE"/>
    <s v="PAID"/>
    <s v="PAID"/>
    <s v="-"/>
    <m/>
    <m/>
    <m/>
    <m/>
    <s v="-"/>
    <m/>
    <s v="KHADAKI"/>
    <m/>
    <m/>
    <m/>
    <n v="17088"/>
    <n v="12469"/>
    <n v="88"/>
    <s v="-"/>
    <s v="FLOW"/>
    <m/>
    <m/>
    <m/>
    <m/>
    <s v="REGULAR"/>
    <s v="MH12VY2655"/>
    <s v="HONDA ACTIVA 125 DRUM BSVI"/>
    <d v="2023-07-26T00:00:00"/>
    <n v="36"/>
    <x v="0"/>
    <x v="0"/>
    <m/>
    <n v="1"/>
    <m/>
    <m/>
    <m/>
    <m/>
    <m/>
    <m/>
    <m/>
    <m/>
    <n v="1"/>
    <m/>
    <m/>
    <m/>
    <m/>
    <m/>
    <m/>
    <m/>
    <m/>
    <m/>
    <m/>
    <m/>
    <m/>
    <m/>
    <m/>
    <m/>
    <m/>
    <m/>
    <m/>
    <m/>
    <m/>
    <m/>
    <m/>
    <m/>
    <m/>
    <m/>
    <m/>
    <m/>
    <m/>
    <m/>
    <m/>
    <m/>
    <m/>
    <m/>
    <m/>
    <m/>
    <m/>
    <m/>
    <m/>
    <m/>
    <m/>
    <m/>
    <m/>
    <m/>
    <m/>
    <m/>
    <m/>
    <m/>
    <m/>
    <m/>
    <m/>
    <m/>
    <m/>
    <m/>
    <m/>
    <m/>
    <m/>
    <m/>
    <m/>
    <m/>
    <m/>
    <m/>
    <m/>
    <m/>
    <m/>
    <m/>
    <m/>
    <m/>
    <m/>
    <m/>
    <m/>
    <m/>
    <m/>
    <m/>
    <m/>
    <m/>
    <m/>
    <m/>
    <m/>
    <m/>
    <m/>
    <m/>
    <m/>
    <m/>
    <x v="2"/>
    <x v="1"/>
    <s v="DUWT0023"/>
    <s v="GPRUjlwBNz"/>
    <s v="Allocated"/>
    <m/>
    <m/>
    <m/>
    <m/>
    <m/>
    <m/>
    <m/>
    <m/>
    <n v="3400"/>
    <n v="12989"/>
  </r>
  <r>
    <n v="459222071"/>
    <s v="SALUNKE AKASH PRAKASH"/>
    <m/>
    <x v="0"/>
    <m/>
    <m/>
    <m/>
    <m/>
    <n v="3248"/>
    <n v="9591"/>
    <n v="3434"/>
    <n v="12839"/>
    <x v="2"/>
    <x v="0"/>
    <x v="0"/>
    <x v="10"/>
    <n v="12434"/>
    <n v="339"/>
    <n v="0"/>
    <n v="3144.75"/>
    <s v="-"/>
    <n v="2.5547735308531744E-2"/>
    <n v="3.5257035028249941E-3"/>
    <s v="FLOW"/>
    <s v="-"/>
    <s v="-"/>
    <s v="-"/>
    <m/>
    <m/>
    <m/>
    <m/>
    <s v="-"/>
    <m/>
    <s v="RANJAN GAON"/>
    <m/>
    <m/>
    <m/>
    <n v="13074.75"/>
    <n v="12434"/>
    <n v="88"/>
    <s v="-"/>
    <s v="FLOW"/>
    <m/>
    <m/>
    <m/>
    <m/>
    <s v="NPA"/>
    <s v="MH12VS8726"/>
    <s v="HONDA ACTIVA 6G H SMART"/>
    <d v="2023-08-02T00:00:00"/>
    <n v="36"/>
    <x v="0"/>
    <x v="0"/>
    <m/>
    <m/>
    <m/>
    <m/>
    <m/>
    <m/>
    <m/>
    <m/>
    <m/>
    <m/>
    <n v="1"/>
    <m/>
    <m/>
    <m/>
    <m/>
    <m/>
    <m/>
    <m/>
    <m/>
    <m/>
    <m/>
    <m/>
    <m/>
    <m/>
    <m/>
    <m/>
    <m/>
    <m/>
    <m/>
    <m/>
    <m/>
    <m/>
    <m/>
    <m/>
    <m/>
    <m/>
    <m/>
    <m/>
    <m/>
    <m/>
    <m/>
    <m/>
    <m/>
    <m/>
    <m/>
    <m/>
    <m/>
    <m/>
    <m/>
    <m/>
    <m/>
    <m/>
    <m/>
    <m/>
    <m/>
    <m/>
    <m/>
    <m/>
    <m/>
    <m/>
    <m/>
    <m/>
    <m/>
    <m/>
    <m/>
    <m/>
    <m/>
    <m/>
    <m/>
    <m/>
    <m/>
    <m/>
    <m/>
    <m/>
    <m/>
    <m/>
    <m/>
    <m/>
    <m/>
    <m/>
    <m/>
    <m/>
    <m/>
    <m/>
    <m/>
    <m/>
    <m/>
    <m/>
    <m/>
    <m/>
    <m/>
    <m/>
    <m/>
    <m/>
    <x v="1"/>
    <x v="1"/>
    <s v="ZBHT0024"/>
    <s v="GPNqkUsJqz"/>
    <s v="Allocated"/>
    <m/>
    <m/>
    <m/>
    <m/>
    <m/>
    <m/>
    <m/>
    <m/>
    <n v="3434"/>
    <n v="12839"/>
  </r>
  <r>
    <n v="458467971"/>
    <s v="DHANANJAY SURYAKANT ROKADE"/>
    <m/>
    <x v="0"/>
    <m/>
    <m/>
    <m/>
    <m/>
    <n v="6388"/>
    <n v="12188"/>
    <n v="-103"/>
    <n v="18576"/>
    <x v="2"/>
    <x v="0"/>
    <x v="0"/>
    <x v="13"/>
    <n v="12099.6"/>
    <n v="485"/>
    <n v="0"/>
    <n v="2700"/>
    <s v="-"/>
    <n v="0.5715824381395086"/>
    <n v="3.4308832316858051E-3"/>
    <s v="FLOW"/>
    <s v="-"/>
    <s v="PTP"/>
    <s v="-"/>
    <m/>
    <m/>
    <m/>
    <m/>
    <s v="-"/>
    <m/>
    <s v="KHED SHIVAPUR"/>
    <m/>
    <m/>
    <m/>
    <n v="15373"/>
    <n v="12099.6"/>
    <n v="88"/>
    <s v="-"/>
    <s v="FLOW"/>
    <m/>
    <m/>
    <m/>
    <m/>
    <s v="REGULAR"/>
    <s v="MH14KX3439"/>
    <s v="HUNTER 350 REBEL BLACK"/>
    <d v="2023-06-08T00:00:00"/>
    <n v="36"/>
    <x v="0"/>
    <x v="0"/>
    <m/>
    <m/>
    <m/>
    <m/>
    <m/>
    <m/>
    <m/>
    <n v="1"/>
    <m/>
    <m/>
    <m/>
    <m/>
    <m/>
    <m/>
    <m/>
    <m/>
    <m/>
    <m/>
    <m/>
    <m/>
    <m/>
    <m/>
    <m/>
    <m/>
    <m/>
    <m/>
    <m/>
    <m/>
    <m/>
    <m/>
    <m/>
    <m/>
    <m/>
    <m/>
    <m/>
    <m/>
    <m/>
    <m/>
    <m/>
    <m/>
    <m/>
    <m/>
    <m/>
    <m/>
    <m/>
    <m/>
    <m/>
    <m/>
    <m/>
    <m/>
    <m/>
    <m/>
    <m/>
    <m/>
    <m/>
    <m/>
    <m/>
    <m/>
    <m/>
    <m/>
    <m/>
    <m/>
    <m/>
    <m/>
    <m/>
    <m/>
    <m/>
    <m/>
    <m/>
    <m/>
    <m/>
    <m/>
    <m/>
    <m/>
    <m/>
    <m/>
    <m/>
    <m/>
    <m/>
    <m/>
    <m/>
    <m/>
    <m/>
    <m/>
    <m/>
    <m/>
    <m/>
    <m/>
    <m/>
    <m/>
    <m/>
    <m/>
    <m/>
    <m/>
    <x v="1"/>
    <x v="1"/>
    <s v="ZBHT0015"/>
    <s v="k2Hk3TYSKQDc"/>
    <s v="Allocated"/>
    <m/>
    <m/>
    <m/>
    <m/>
    <m/>
    <m/>
    <m/>
    <m/>
    <n v="-103"/>
    <n v="18576"/>
  </r>
  <r>
    <n v="463729101"/>
    <s v="TAJUDDIN NIZAMUDDIN ANSARI"/>
    <m/>
    <x v="0"/>
    <m/>
    <m/>
    <m/>
    <m/>
    <n v="4132"/>
    <n v="8264"/>
    <n v="4280"/>
    <n v="12396"/>
    <x v="0"/>
    <x v="0"/>
    <x v="0"/>
    <x v="9"/>
    <n v="11935"/>
    <n v="148"/>
    <n v="0"/>
    <n v="1800"/>
    <s v="-"/>
    <n v="6.5901997352324451E-2"/>
    <n v="3.2001446964126626E-3"/>
    <s v="FLOW"/>
    <s v="-"/>
    <s v="NC"/>
    <s v="-"/>
    <m/>
    <m/>
    <m/>
    <m/>
    <s v="-"/>
    <m/>
    <s v="BHOSARI"/>
    <m/>
    <m/>
    <m/>
    <n v="10212"/>
    <n v="11935"/>
    <n v="57"/>
    <s v="-"/>
    <s v="FLOW"/>
    <m/>
    <m/>
    <m/>
    <m/>
    <s v="REGULAR"/>
    <s v="MH14LT2247"/>
    <s v="SPLENDOR PLUS BS6 I3S DRS CAST FI"/>
    <d v="2024-08-12T00:00:00"/>
    <n v="24"/>
    <x v="0"/>
    <x v="0"/>
    <m/>
    <m/>
    <m/>
    <m/>
    <m/>
    <m/>
    <m/>
    <m/>
    <m/>
    <m/>
    <n v="1"/>
    <m/>
    <m/>
    <m/>
    <m/>
    <m/>
    <m/>
    <m/>
    <m/>
    <m/>
    <m/>
    <m/>
    <m/>
    <m/>
    <m/>
    <m/>
    <m/>
    <m/>
    <m/>
    <m/>
    <m/>
    <m/>
    <m/>
    <m/>
    <m/>
    <m/>
    <m/>
    <m/>
    <m/>
    <m/>
    <m/>
    <m/>
    <m/>
    <m/>
    <m/>
    <m/>
    <m/>
    <m/>
    <m/>
    <m/>
    <m/>
    <m/>
    <m/>
    <m/>
    <m/>
    <m/>
    <m/>
    <m/>
    <m/>
    <m/>
    <m/>
    <m/>
    <m/>
    <m/>
    <m/>
    <m/>
    <m/>
    <m/>
    <m/>
    <m/>
    <m/>
    <m/>
    <m/>
    <m/>
    <m/>
    <m/>
    <m/>
    <m/>
    <m/>
    <m/>
    <m/>
    <m/>
    <m/>
    <m/>
    <m/>
    <m/>
    <m/>
    <m/>
    <m/>
    <m/>
    <m/>
    <m/>
    <m/>
    <m/>
    <x v="1"/>
    <x v="1"/>
    <s v="DUWT0025"/>
    <s v="k2J5cfBBkS"/>
    <s v="Allocated"/>
    <m/>
    <m/>
    <m/>
    <m/>
    <m/>
    <m/>
    <m/>
    <m/>
    <n v="4280"/>
    <n v="12396"/>
  </r>
  <r>
    <n v="461881614"/>
    <s v="USHA SUNIL FASAGE"/>
    <m/>
    <x v="0"/>
    <m/>
    <m/>
    <m/>
    <m/>
    <n v="4121"/>
    <n v="8242"/>
    <n v="294"/>
    <n v="12363"/>
    <x v="2"/>
    <x v="0"/>
    <x v="0"/>
    <x v="3"/>
    <n v="11911.79"/>
    <n v="294"/>
    <n v="0"/>
    <n v="2242"/>
    <s v="-"/>
    <n v="0.71418789972174246"/>
    <n v="3.3776290596683077E-3"/>
    <s v="FLOW"/>
    <s v="-"/>
    <s v="NC"/>
    <s v="-"/>
    <m/>
    <m/>
    <m/>
    <m/>
    <s v="-"/>
    <m/>
    <s v="GANJ PETH"/>
    <m/>
    <m/>
    <m/>
    <n v="10778"/>
    <n v="11911.79"/>
    <n v="88"/>
    <s v="-"/>
    <s v="FLOW"/>
    <m/>
    <m/>
    <m/>
    <m/>
    <s v="REGULAR"/>
    <s v="MH12WL9951"/>
    <s v="ACCESS SPL ED DISC CBS BT BSVI"/>
    <d v="2024-02-12T00:00:00"/>
    <n v="30"/>
    <x v="0"/>
    <x v="0"/>
    <m/>
    <n v="1"/>
    <m/>
    <m/>
    <m/>
    <m/>
    <m/>
    <m/>
    <m/>
    <m/>
    <m/>
    <m/>
    <m/>
    <m/>
    <m/>
    <m/>
    <m/>
    <m/>
    <m/>
    <m/>
    <m/>
    <m/>
    <m/>
    <m/>
    <m/>
    <m/>
    <m/>
    <m/>
    <m/>
    <m/>
    <m/>
    <m/>
    <m/>
    <m/>
    <m/>
    <m/>
    <m/>
    <m/>
    <m/>
    <m/>
    <m/>
    <m/>
    <m/>
    <m/>
    <m/>
    <m/>
    <m/>
    <m/>
    <m/>
    <m/>
    <m/>
    <m/>
    <m/>
    <m/>
    <m/>
    <m/>
    <m/>
    <m/>
    <m/>
    <m/>
    <m/>
    <m/>
    <m/>
    <m/>
    <m/>
    <m/>
    <m/>
    <m/>
    <m/>
    <m/>
    <m/>
    <m/>
    <m/>
    <m/>
    <m/>
    <m/>
    <m/>
    <m/>
    <m/>
    <m/>
    <m/>
    <m/>
    <m/>
    <m/>
    <m/>
    <m/>
    <m/>
    <m/>
    <m/>
    <m/>
    <m/>
    <m/>
    <m/>
    <m/>
    <x v="1"/>
    <x v="1"/>
    <s v="DUWT0014"/>
    <s v="AoZtMvyJLKm"/>
    <s v="Allocated"/>
    <m/>
    <m/>
    <m/>
    <m/>
    <m/>
    <m/>
    <m/>
    <m/>
    <n v="294"/>
    <n v="12363"/>
  </r>
  <r>
    <n v="135586566"/>
    <s v="VISHAL VIJAY SHINDE"/>
    <m/>
    <x v="0"/>
    <m/>
    <m/>
    <m/>
    <m/>
    <n v="2466"/>
    <n v="2466"/>
    <n v="2491"/>
    <n v="4932"/>
    <x v="1"/>
    <x v="0"/>
    <x v="0"/>
    <x v="6"/>
    <n v="11851.55"/>
    <n v="25"/>
    <n v="0"/>
    <n v="3733"/>
    <s v="-"/>
    <n v="1.1172653855580649E-2"/>
    <n v="1.038212978542013E-3"/>
    <s v="FLOW"/>
    <s v="-"/>
    <s v="-"/>
    <s v="-"/>
    <m/>
    <m/>
    <m/>
    <m/>
    <s v="-"/>
    <m/>
    <s v="TINGRE NAGAR"/>
    <m/>
    <m/>
    <m/>
    <n v="6224"/>
    <n v="11851.55"/>
    <n v="26"/>
    <s v="-"/>
    <s v="FLOW"/>
    <m/>
    <m/>
    <m/>
    <m/>
    <s v="NPA"/>
    <s v="MH12UX3011"/>
    <s v="PIAGGIO APRILIA SR 125 CBS"/>
    <d v="2022-11-09T00:00:00"/>
    <n v="48"/>
    <x v="0"/>
    <x v="0"/>
    <m/>
    <m/>
    <m/>
    <m/>
    <m/>
    <m/>
    <m/>
    <m/>
    <m/>
    <m/>
    <m/>
    <m/>
    <m/>
    <n v="2"/>
    <m/>
    <m/>
    <m/>
    <m/>
    <m/>
    <m/>
    <m/>
    <m/>
    <m/>
    <m/>
    <m/>
    <m/>
    <m/>
    <m/>
    <m/>
    <m/>
    <m/>
    <m/>
    <m/>
    <m/>
    <m/>
    <m/>
    <m/>
    <m/>
    <m/>
    <m/>
    <m/>
    <m/>
    <m/>
    <m/>
    <m/>
    <m/>
    <m/>
    <m/>
    <m/>
    <m/>
    <m/>
    <m/>
    <m/>
    <m/>
    <m/>
    <m/>
    <m/>
    <m/>
    <m/>
    <m/>
    <m/>
    <m/>
    <m/>
    <m/>
    <m/>
    <m/>
    <m/>
    <m/>
    <m/>
    <m/>
    <m/>
    <m/>
    <m/>
    <m/>
    <m/>
    <m/>
    <m/>
    <m/>
    <m/>
    <m/>
    <m/>
    <m/>
    <m/>
    <m/>
    <m/>
    <m/>
    <m/>
    <m/>
    <m/>
    <m/>
    <m/>
    <m/>
    <m/>
    <m/>
    <x v="2"/>
    <x v="1"/>
    <s v="ZBHT0012"/>
    <s v="A6kO3Ijesc"/>
    <s v="Allocated"/>
    <m/>
    <m/>
    <m/>
    <m/>
    <m/>
    <m/>
    <m/>
    <m/>
    <n v="2491"/>
    <n v="4932"/>
  </r>
  <r>
    <n v="458963031"/>
    <s v="KOLPE ATUL THAKARAM"/>
    <m/>
    <x v="0"/>
    <m/>
    <m/>
    <m/>
    <m/>
    <n v="3084"/>
    <n v="12216"/>
    <n v="3465"/>
    <n v="15300"/>
    <x v="3"/>
    <x v="0"/>
    <x v="0"/>
    <x v="10"/>
    <n v="11803.8"/>
    <n v="501"/>
    <n v="0"/>
    <n v="7161"/>
    <s v="-"/>
    <n v="2.6991286519030242E-2"/>
    <n v="4.5215327684276253E-3"/>
    <s v="FLOW"/>
    <s v="-"/>
    <s v="BPTP"/>
    <s v="-"/>
    <m/>
    <m/>
    <m/>
    <m/>
    <s v="-"/>
    <m/>
    <s v="KOREGAON BHIMA"/>
    <m/>
    <m/>
    <m/>
    <n v="19878"/>
    <n v="11803.8"/>
    <n v="118"/>
    <s v="-"/>
    <s v="FLOW"/>
    <m/>
    <m/>
    <m/>
    <m/>
    <s v="NPA"/>
    <s v="MH12VX3801"/>
    <s v="SPLENDOR PLUS I3S BS6 FI DRUM SELF"/>
    <d v="2023-07-12T00:00:00"/>
    <n v="36"/>
    <x v="0"/>
    <x v="0"/>
    <m/>
    <m/>
    <m/>
    <m/>
    <m/>
    <m/>
    <m/>
    <m/>
    <m/>
    <m/>
    <m/>
    <m/>
    <m/>
    <n v="1"/>
    <m/>
    <m/>
    <m/>
    <m/>
    <m/>
    <m/>
    <m/>
    <m/>
    <m/>
    <m/>
    <m/>
    <m/>
    <m/>
    <m/>
    <m/>
    <m/>
    <m/>
    <m/>
    <m/>
    <m/>
    <m/>
    <m/>
    <m/>
    <m/>
    <m/>
    <m/>
    <m/>
    <m/>
    <m/>
    <m/>
    <m/>
    <m/>
    <m/>
    <m/>
    <m/>
    <m/>
    <m/>
    <m/>
    <m/>
    <m/>
    <m/>
    <m/>
    <m/>
    <m/>
    <m/>
    <m/>
    <m/>
    <m/>
    <m/>
    <m/>
    <m/>
    <m/>
    <m/>
    <m/>
    <m/>
    <m/>
    <m/>
    <m/>
    <m/>
    <m/>
    <m/>
    <m/>
    <m/>
    <m/>
    <m/>
    <m/>
    <m/>
    <m/>
    <m/>
    <m/>
    <m/>
    <m/>
    <m/>
    <m/>
    <m/>
    <m/>
    <m/>
    <m/>
    <m/>
    <m/>
    <x v="1"/>
    <x v="1"/>
    <s v="ZBHT0024"/>
    <s v="G2fB-TzcpDIc"/>
    <s v="Allocated"/>
    <m/>
    <m/>
    <m/>
    <m/>
    <m/>
    <m/>
    <m/>
    <m/>
    <n v="3465"/>
    <n v="15300"/>
  </r>
  <r>
    <n v="465334990"/>
    <s v="SAHIL RAOKHANDE"/>
    <m/>
    <x v="0"/>
    <m/>
    <m/>
    <m/>
    <m/>
    <n v="5848"/>
    <n v="5760"/>
    <n v="5917"/>
    <n v="11608"/>
    <x v="1"/>
    <x v="0"/>
    <x v="0"/>
    <x v="6"/>
    <n v="11347"/>
    <n v="157"/>
    <n v="0"/>
    <n v="6294"/>
    <s v="-"/>
    <n v="1.0697006155251728E-2"/>
    <n v="9.9401366635724626E-4"/>
    <s v="FLOW"/>
    <s v="-"/>
    <s v="PTP"/>
    <s v="-"/>
    <m/>
    <m/>
    <m/>
    <m/>
    <s v="-"/>
    <m/>
    <s v="KHARADI"/>
    <m/>
    <m/>
    <m/>
    <n v="12211"/>
    <n v="11347"/>
    <n v="27"/>
    <s v="-"/>
    <s v="FLOW"/>
    <m/>
    <m/>
    <m/>
    <m/>
    <s v="REGULAR"/>
    <s v="MH12XU1681"/>
    <s v="HONDA DIO 125 STD"/>
    <d v="2025-01-27T00:00:00"/>
    <n v="18"/>
    <x v="0"/>
    <x v="0"/>
    <m/>
    <m/>
    <m/>
    <m/>
    <m/>
    <m/>
    <m/>
    <m/>
    <m/>
    <m/>
    <m/>
    <m/>
    <m/>
    <m/>
    <m/>
    <m/>
    <m/>
    <m/>
    <m/>
    <m/>
    <m/>
    <m/>
    <m/>
    <m/>
    <m/>
    <m/>
    <m/>
    <m/>
    <m/>
    <m/>
    <m/>
    <m/>
    <m/>
    <m/>
    <m/>
    <m/>
    <m/>
    <m/>
    <m/>
    <m/>
    <m/>
    <m/>
    <m/>
    <m/>
    <m/>
    <m/>
    <m/>
    <m/>
    <m/>
    <m/>
    <m/>
    <m/>
    <m/>
    <m/>
    <m/>
    <m/>
    <m/>
    <m/>
    <m/>
    <m/>
    <m/>
    <m/>
    <m/>
    <m/>
    <m/>
    <m/>
    <m/>
    <m/>
    <m/>
    <m/>
    <m/>
    <m/>
    <m/>
    <m/>
    <m/>
    <m/>
    <m/>
    <m/>
    <m/>
    <m/>
    <m/>
    <m/>
    <m/>
    <m/>
    <m/>
    <m/>
    <m/>
    <m/>
    <m/>
    <m/>
    <m/>
    <m/>
    <m/>
    <m/>
    <x v="0"/>
    <x v="0"/>
    <s v="ZBHT0012"/>
    <s v="G6SB9qUOsEJc"/>
    <s v="Allocated"/>
    <m/>
    <m/>
    <m/>
    <m/>
    <m/>
    <m/>
    <m/>
    <m/>
    <n v="5917"/>
    <n v="11608"/>
  </r>
  <r>
    <n v="463254087"/>
    <s v="SARSWATI BAPU DUNGHAV"/>
    <m/>
    <x v="0"/>
    <m/>
    <m/>
    <m/>
    <m/>
    <n v="4397"/>
    <n v="11191"/>
    <n v="-1555"/>
    <n v="15588"/>
    <x v="3"/>
    <x v="0"/>
    <x v="0"/>
    <x v="13"/>
    <n v="10977"/>
    <n v="445"/>
    <n v="0"/>
    <n v="1350"/>
    <s v="-"/>
    <n v="7.8768979416805288E-2"/>
    <n v="4.2048209219937684E-3"/>
    <s v="FLOW"/>
    <s v="-"/>
    <s v="NC"/>
    <s v="-"/>
    <m/>
    <m/>
    <m/>
    <m/>
    <s v="-"/>
    <m/>
    <s v="KALEWADI"/>
    <m/>
    <m/>
    <m/>
    <n v="12986"/>
    <n v="10977"/>
    <n v="118"/>
    <s v="-"/>
    <s v="FLOW"/>
    <m/>
    <m/>
    <m/>
    <m/>
    <s v="NPA"/>
    <s v="MH14LQ9295"/>
    <s v="JUPITER BASIC"/>
    <d v="2024-06-19T00:00:00"/>
    <n v="24"/>
    <x v="0"/>
    <x v="0"/>
    <m/>
    <m/>
    <m/>
    <m/>
    <m/>
    <m/>
    <m/>
    <m/>
    <m/>
    <m/>
    <m/>
    <m/>
    <m/>
    <n v="1"/>
    <m/>
    <m/>
    <m/>
    <m/>
    <m/>
    <m/>
    <m/>
    <m/>
    <m/>
    <m/>
    <m/>
    <m/>
    <m/>
    <m/>
    <m/>
    <m/>
    <m/>
    <m/>
    <m/>
    <m/>
    <m/>
    <m/>
    <m/>
    <m/>
    <m/>
    <m/>
    <m/>
    <m/>
    <m/>
    <m/>
    <m/>
    <m/>
    <m/>
    <m/>
    <m/>
    <m/>
    <m/>
    <m/>
    <m/>
    <m/>
    <m/>
    <m/>
    <m/>
    <m/>
    <m/>
    <m/>
    <m/>
    <m/>
    <m/>
    <m/>
    <m/>
    <m/>
    <m/>
    <m/>
    <m/>
    <m/>
    <m/>
    <m/>
    <m/>
    <m/>
    <m/>
    <m/>
    <m/>
    <m/>
    <m/>
    <m/>
    <m/>
    <m/>
    <m/>
    <m/>
    <m/>
    <m/>
    <m/>
    <m/>
    <m/>
    <m/>
    <m/>
    <m/>
    <m/>
    <m/>
    <x v="1"/>
    <x v="1"/>
    <s v="ZBHT0015"/>
    <s v="B6AWxicLwc7"/>
    <s v="Allocated"/>
    <m/>
    <m/>
    <m/>
    <m/>
    <m/>
    <m/>
    <m/>
    <m/>
    <n v="-1555"/>
    <n v="15588"/>
  </r>
  <r>
    <n v="460859858"/>
    <s v="AMIT SUDAM WAYKAR"/>
    <m/>
    <x v="0"/>
    <m/>
    <m/>
    <m/>
    <m/>
    <n v="3900"/>
    <n v="11151"/>
    <n v="193"/>
    <n v="15051"/>
    <x v="3"/>
    <x v="0"/>
    <x v="0"/>
    <x v="17"/>
    <n v="10975"/>
    <n v="742"/>
    <n v="0"/>
    <n v="3600"/>
    <s v="-"/>
    <n v="0.62707119186378701"/>
    <n v="4.2040548072225211E-3"/>
    <s v="FLOW"/>
    <s v="-"/>
    <s v="PTP"/>
    <s v="-"/>
    <m/>
    <m/>
    <m/>
    <m/>
    <s v="-"/>
    <m/>
    <s v="PIMPAL WANDI"/>
    <m/>
    <m/>
    <m/>
    <n v="15493"/>
    <n v="10975"/>
    <n v="118"/>
    <s v="-"/>
    <s v="FLOW"/>
    <m/>
    <m/>
    <m/>
    <m/>
    <s v="NPA"/>
    <s v="MH14LG7515"/>
    <s v="HERO XOOM 110 ZX"/>
    <d v="2023-11-24T00:00:00"/>
    <n v="30"/>
    <x v="0"/>
    <x v="0"/>
    <m/>
    <m/>
    <m/>
    <m/>
    <m/>
    <m/>
    <m/>
    <m/>
    <m/>
    <m/>
    <n v="1"/>
    <m/>
    <m/>
    <m/>
    <m/>
    <m/>
    <m/>
    <m/>
    <m/>
    <m/>
    <m/>
    <m/>
    <m/>
    <m/>
    <m/>
    <m/>
    <m/>
    <m/>
    <m/>
    <m/>
    <m/>
    <m/>
    <m/>
    <m/>
    <m/>
    <m/>
    <m/>
    <m/>
    <m/>
    <m/>
    <m/>
    <m/>
    <m/>
    <m/>
    <m/>
    <m/>
    <m/>
    <m/>
    <m/>
    <m/>
    <m/>
    <m/>
    <m/>
    <m/>
    <m/>
    <m/>
    <m/>
    <m/>
    <m/>
    <m/>
    <m/>
    <m/>
    <m/>
    <m/>
    <m/>
    <m/>
    <m/>
    <m/>
    <m/>
    <m/>
    <m/>
    <m/>
    <m/>
    <m/>
    <m/>
    <m/>
    <m/>
    <m/>
    <m/>
    <m/>
    <m/>
    <m/>
    <m/>
    <m/>
    <m/>
    <m/>
    <m/>
    <m/>
    <m/>
    <m/>
    <m/>
    <m/>
    <m/>
    <m/>
    <x v="1"/>
    <x v="1"/>
    <s v="DUWT0015"/>
    <s v="kPbpBmmC_m"/>
    <s v="Allocated"/>
    <m/>
    <m/>
    <m/>
    <m/>
    <m/>
    <m/>
    <m/>
    <m/>
    <n v="193"/>
    <n v="15051"/>
  </r>
  <r>
    <n v="463022170"/>
    <s v="CHETAN SURESHARAO CHAUKADE"/>
    <m/>
    <x v="0"/>
    <m/>
    <m/>
    <m/>
    <m/>
    <n v="5571"/>
    <n v="11142"/>
    <n v="616"/>
    <n v="16713"/>
    <x v="2"/>
    <x v="0"/>
    <x v="0"/>
    <x v="16"/>
    <n v="10870"/>
    <n v="616"/>
    <n v="0"/>
    <n v="5400"/>
    <s v="-"/>
    <n v="4.9078881501772233E-2"/>
    <n v="3.0822259189084516E-3"/>
    <s v="FLOW"/>
    <s v="-"/>
    <s v="MPTP"/>
    <s v="-"/>
    <m/>
    <m/>
    <m/>
    <m/>
    <s v="-"/>
    <m/>
    <s v="WAKAD"/>
    <m/>
    <m/>
    <m/>
    <n v="17158"/>
    <n v="10870"/>
    <n v="88"/>
    <s v="-"/>
    <s v="FLOW"/>
    <m/>
    <m/>
    <m/>
    <m/>
    <s v="NPA"/>
    <s v="MH14LQ2537"/>
    <s v="ACCESS 125 BT CONNECT ED DISC"/>
    <d v="2024-05-27T00:00:00"/>
    <n v="24"/>
    <x v="0"/>
    <x v="0"/>
    <m/>
    <m/>
    <m/>
    <m/>
    <m/>
    <m/>
    <m/>
    <m/>
    <m/>
    <m/>
    <m/>
    <m/>
    <m/>
    <n v="1"/>
    <m/>
    <m/>
    <m/>
    <m/>
    <m/>
    <m/>
    <m/>
    <m/>
    <m/>
    <m/>
    <m/>
    <m/>
    <m/>
    <m/>
    <m/>
    <m/>
    <m/>
    <m/>
    <m/>
    <m/>
    <m/>
    <m/>
    <m/>
    <m/>
    <m/>
    <m/>
    <m/>
    <m/>
    <m/>
    <m/>
    <m/>
    <m/>
    <m/>
    <m/>
    <m/>
    <m/>
    <m/>
    <m/>
    <m/>
    <m/>
    <m/>
    <m/>
    <m/>
    <m/>
    <m/>
    <m/>
    <m/>
    <m/>
    <m/>
    <m/>
    <m/>
    <m/>
    <m/>
    <m/>
    <m/>
    <m/>
    <m/>
    <m/>
    <m/>
    <m/>
    <m/>
    <m/>
    <m/>
    <m/>
    <m/>
    <m/>
    <m/>
    <m/>
    <m/>
    <m/>
    <m/>
    <m/>
    <m/>
    <m/>
    <m/>
    <m/>
    <m/>
    <m/>
    <m/>
    <m/>
    <x v="1"/>
    <x v="1"/>
    <s v="DUWT0030"/>
    <s v="G2FVUxj_EI7"/>
    <s v="Allocated"/>
    <m/>
    <m/>
    <m/>
    <m/>
    <m/>
    <m/>
    <m/>
    <m/>
    <n v="616"/>
    <n v="16713"/>
  </r>
  <r>
    <n v="459583659"/>
    <s v="TABBASUM MAINUDIIN SHERIKAR"/>
    <m/>
    <x v="0"/>
    <m/>
    <m/>
    <m/>
    <m/>
    <n v="2830"/>
    <n v="5660"/>
    <n v="2881"/>
    <n v="8490"/>
    <x v="0"/>
    <x v="0"/>
    <x v="0"/>
    <x v="6"/>
    <n v="10828"/>
    <n v="51"/>
    <n v="0"/>
    <n v="1350"/>
    <s v="-"/>
    <n v="3.7073358926094216E-2"/>
    <n v="2.90332356705122E-3"/>
    <s v="FLOW"/>
    <s v="-"/>
    <s v="NC"/>
    <s v="-"/>
    <m/>
    <m/>
    <m/>
    <m/>
    <s v="-"/>
    <m/>
    <s v="YERWADA"/>
    <m/>
    <m/>
    <m/>
    <n v="7061"/>
    <n v="10828"/>
    <n v="57"/>
    <s v="-"/>
    <s v="FLOW"/>
    <m/>
    <m/>
    <m/>
    <m/>
    <s v="REGULAR"/>
    <s v="MH12VU6913"/>
    <s v="HF DELUXE BS6 I3S DRUM SELF CAST"/>
    <d v="2023-08-30T00:00:00"/>
    <n v="36"/>
    <x v="0"/>
    <x v="0"/>
    <m/>
    <m/>
    <m/>
    <m/>
    <m/>
    <m/>
    <m/>
    <m/>
    <m/>
    <m/>
    <n v="1"/>
    <m/>
    <m/>
    <m/>
    <m/>
    <m/>
    <m/>
    <m/>
    <m/>
    <m/>
    <m/>
    <m/>
    <m/>
    <m/>
    <m/>
    <m/>
    <m/>
    <m/>
    <m/>
    <m/>
    <m/>
    <m/>
    <m/>
    <m/>
    <m/>
    <m/>
    <m/>
    <m/>
    <m/>
    <m/>
    <m/>
    <m/>
    <m/>
    <m/>
    <m/>
    <m/>
    <m/>
    <m/>
    <m/>
    <m/>
    <m/>
    <m/>
    <m/>
    <m/>
    <m/>
    <m/>
    <m/>
    <m/>
    <m/>
    <m/>
    <m/>
    <m/>
    <m/>
    <m/>
    <m/>
    <m/>
    <m/>
    <m/>
    <m/>
    <m/>
    <m/>
    <m/>
    <m/>
    <m/>
    <m/>
    <m/>
    <m/>
    <m/>
    <m/>
    <m/>
    <m/>
    <m/>
    <m/>
    <m/>
    <m/>
    <m/>
    <m/>
    <m/>
    <m/>
    <m/>
    <m/>
    <m/>
    <m/>
    <m/>
    <x v="1"/>
    <x v="1"/>
    <s v="ZBHT0012"/>
    <s v="APg2yZ2PJS"/>
    <s v="Allocated"/>
    <m/>
    <m/>
    <m/>
    <m/>
    <m/>
    <m/>
    <m/>
    <m/>
    <n v="2881"/>
    <n v="8490"/>
  </r>
  <r>
    <n v="458545884"/>
    <s v="PRAVIN VITTHAL KOLHE"/>
    <m/>
    <x v="0"/>
    <m/>
    <m/>
    <m/>
    <m/>
    <n v="3817"/>
    <n v="10994"/>
    <n v="330"/>
    <n v="14811"/>
    <x v="3"/>
    <x v="0"/>
    <x v="0"/>
    <x v="10"/>
    <n v="10808.24"/>
    <n v="787"/>
    <n v="0"/>
    <n v="6635"/>
    <s v="-"/>
    <n v="2.4714778512550488E-2"/>
    <n v="4.1401761575958753E-3"/>
    <s v="FLOW"/>
    <s v="-"/>
    <s v="PTP"/>
    <s v="-"/>
    <m/>
    <m/>
    <m/>
    <m/>
    <s v="-"/>
    <m/>
    <s v="MOTEWADI"/>
    <m/>
    <m/>
    <m/>
    <n v="18416"/>
    <n v="10808.24"/>
    <n v="118"/>
    <s v="-"/>
    <s v="FLOW"/>
    <m/>
    <m/>
    <m/>
    <m/>
    <s v="NPA"/>
    <s v="MH12VP3122"/>
    <s v="TVS RAIDER DISC"/>
    <d v="2023-06-14T00:00:00"/>
    <n v="36"/>
    <x v="0"/>
    <x v="0"/>
    <m/>
    <m/>
    <m/>
    <m/>
    <m/>
    <m/>
    <m/>
    <m/>
    <m/>
    <m/>
    <n v="1"/>
    <m/>
    <m/>
    <m/>
    <m/>
    <m/>
    <m/>
    <m/>
    <m/>
    <m/>
    <m/>
    <m/>
    <m/>
    <m/>
    <m/>
    <m/>
    <m/>
    <m/>
    <m/>
    <m/>
    <m/>
    <m/>
    <m/>
    <m/>
    <m/>
    <m/>
    <m/>
    <m/>
    <m/>
    <m/>
    <m/>
    <m/>
    <m/>
    <m/>
    <m/>
    <m/>
    <m/>
    <m/>
    <m/>
    <m/>
    <m/>
    <m/>
    <m/>
    <m/>
    <m/>
    <m/>
    <m/>
    <m/>
    <m/>
    <m/>
    <m/>
    <m/>
    <m/>
    <m/>
    <m/>
    <m/>
    <m/>
    <m/>
    <m/>
    <m/>
    <m/>
    <m/>
    <m/>
    <m/>
    <m/>
    <m/>
    <m/>
    <m/>
    <m/>
    <m/>
    <m/>
    <m/>
    <m/>
    <m/>
    <m/>
    <m/>
    <m/>
    <m/>
    <m/>
    <m/>
    <m/>
    <m/>
    <m/>
    <m/>
    <x v="1"/>
    <x v="1"/>
    <s v="ZBHT0024"/>
    <s v="G2U9n-ADD7"/>
    <s v="Allocated"/>
    <m/>
    <m/>
    <m/>
    <m/>
    <m/>
    <m/>
    <m/>
    <m/>
    <n v="330"/>
    <n v="14811"/>
  </r>
  <r>
    <n v="465971898"/>
    <s v="SOMNATH LAXMAN MADGE"/>
    <m/>
    <x v="0"/>
    <m/>
    <m/>
    <m/>
    <m/>
    <n v="2240"/>
    <n v="2284"/>
    <n v="145"/>
    <n v="4524"/>
    <x v="0"/>
    <x v="0"/>
    <x v="0"/>
    <x v="12"/>
    <n v="10614"/>
    <n v="101"/>
    <n v="0"/>
    <n v="1800"/>
    <s v="-"/>
    <n v="3.0914386024390735E-2"/>
    <n v="2.8459435113300374E-3"/>
    <s v="FLOW"/>
    <s v="-"/>
    <s v="-"/>
    <s v="-"/>
    <m/>
    <m/>
    <m/>
    <m/>
    <s v="-"/>
    <m/>
    <s v="RAJGURU NAGAR"/>
    <m/>
    <m/>
    <m/>
    <n v="4185"/>
    <n v="10614"/>
    <n v="56"/>
    <s v="-"/>
    <s v="FLOW"/>
    <m/>
    <m/>
    <m/>
    <m/>
    <s v="REGULAR"/>
    <s v="MH14LN5785"/>
    <s v="HONDA DIO 125 SMART LTD ED"/>
    <d v="2025-04-22T00:00:00"/>
    <n v="18"/>
    <x v="0"/>
    <x v="0"/>
    <m/>
    <m/>
    <m/>
    <m/>
    <m/>
    <m/>
    <m/>
    <m/>
    <m/>
    <m/>
    <m/>
    <m/>
    <m/>
    <m/>
    <m/>
    <m/>
    <m/>
    <m/>
    <m/>
    <m/>
    <m/>
    <m/>
    <m/>
    <m/>
    <m/>
    <m/>
    <m/>
    <m/>
    <m/>
    <m/>
    <m/>
    <m/>
    <m/>
    <m/>
    <m/>
    <m/>
    <m/>
    <m/>
    <m/>
    <m/>
    <m/>
    <m/>
    <m/>
    <m/>
    <m/>
    <m/>
    <m/>
    <m/>
    <m/>
    <m/>
    <m/>
    <m/>
    <m/>
    <m/>
    <m/>
    <m/>
    <m/>
    <m/>
    <m/>
    <m/>
    <m/>
    <m/>
    <m/>
    <m/>
    <m/>
    <m/>
    <m/>
    <m/>
    <m/>
    <m/>
    <m/>
    <m/>
    <m/>
    <m/>
    <m/>
    <m/>
    <m/>
    <m/>
    <m/>
    <m/>
    <m/>
    <m/>
    <m/>
    <m/>
    <m/>
    <m/>
    <m/>
    <m/>
    <m/>
    <m/>
    <m/>
    <m/>
    <m/>
    <m/>
    <x v="0"/>
    <x v="0"/>
    <s v="ZBHT0016"/>
    <s v="APyA-UZep1m"/>
    <s v="Allocated"/>
    <m/>
    <m/>
    <m/>
    <m/>
    <m/>
    <m/>
    <m/>
    <m/>
    <n v="145"/>
    <n v="4524"/>
  </r>
  <r>
    <n v="459036007"/>
    <s v="SANJEEV KUMAR"/>
    <m/>
    <x v="0"/>
    <m/>
    <m/>
    <m/>
    <m/>
    <n v="5438"/>
    <n v="10613.75"/>
    <n v="5346.75"/>
    <n v="16051.75"/>
    <x v="0"/>
    <x v="0"/>
    <x v="0"/>
    <x v="5"/>
    <n v="10541.62"/>
    <n v="171"/>
    <n v="0"/>
    <n v="1800"/>
    <s v="-"/>
    <n v="0.21618833631930912"/>
    <n v="2.8265361822034062E-3"/>
    <s v="FLOW"/>
    <s v="-"/>
    <s v="RTP"/>
    <s v="-"/>
    <m/>
    <m/>
    <m/>
    <m/>
    <s v="-"/>
    <m/>
    <s v="KHARABWADI"/>
    <m/>
    <m/>
    <m/>
    <n v="12584.75"/>
    <n v="10541.62"/>
    <n v="57"/>
    <s v="-"/>
    <s v="FLOW"/>
    <m/>
    <m/>
    <m/>
    <m/>
    <s v="NPA"/>
    <s v="MH14KY6360"/>
    <s v="YAMAHA R15 V4"/>
    <d v="2023-07-18T00:00:00"/>
    <n v="36"/>
    <x v="0"/>
    <x v="0"/>
    <m/>
    <m/>
    <m/>
    <m/>
    <m/>
    <m/>
    <m/>
    <m/>
    <m/>
    <m/>
    <n v="1"/>
    <m/>
    <m/>
    <m/>
    <m/>
    <m/>
    <m/>
    <m/>
    <m/>
    <m/>
    <m/>
    <m/>
    <m/>
    <m/>
    <m/>
    <m/>
    <m/>
    <m/>
    <m/>
    <m/>
    <m/>
    <m/>
    <m/>
    <m/>
    <m/>
    <m/>
    <m/>
    <m/>
    <m/>
    <m/>
    <m/>
    <m/>
    <m/>
    <m/>
    <m/>
    <m/>
    <m/>
    <m/>
    <m/>
    <m/>
    <m/>
    <m/>
    <m/>
    <m/>
    <m/>
    <m/>
    <m/>
    <m/>
    <m/>
    <m/>
    <m/>
    <m/>
    <m/>
    <m/>
    <m/>
    <m/>
    <m/>
    <m/>
    <m/>
    <m/>
    <m/>
    <m/>
    <m/>
    <m/>
    <m/>
    <m/>
    <m/>
    <m/>
    <m/>
    <m/>
    <m/>
    <m/>
    <m/>
    <m/>
    <m/>
    <m/>
    <m/>
    <m/>
    <m/>
    <m/>
    <m/>
    <m/>
    <m/>
    <m/>
    <x v="1"/>
    <x v="1"/>
    <s v="DUWT0017"/>
    <s v="G6yNUa8pZc"/>
    <s v="Allocated"/>
    <m/>
    <m/>
    <m/>
    <m/>
    <m/>
    <m/>
    <m/>
    <m/>
    <n v="5346.75"/>
    <n v="16051.75"/>
  </r>
  <r>
    <n v="454220390"/>
    <s v="NIKHIL ANANTA KANDHARE"/>
    <s v="ONLINE"/>
    <x v="1"/>
    <n v="2000"/>
    <m/>
    <m/>
    <m/>
    <n v="3127"/>
    <n v="7580.19"/>
    <n v="1465.1899999999987"/>
    <n v="8707.1899999999987"/>
    <x v="2"/>
    <x v="1"/>
    <x v="1"/>
    <x v="16"/>
    <n v="10407.19"/>
    <n v="139"/>
    <n v="0"/>
    <n v="1350"/>
    <s v="-"/>
    <n v="4.6989258949073506E-2"/>
    <n v="2.9509945502304369E-3"/>
    <s v="STABLE"/>
    <s v="PAID"/>
    <s v="NC"/>
    <s v="-"/>
    <m/>
    <m/>
    <m/>
    <m/>
    <s v="-"/>
    <m/>
    <s v="PAUD"/>
    <m/>
    <m/>
    <m/>
    <n v="9069.19"/>
    <n v="10407.19"/>
    <n v="88"/>
    <s v="-"/>
    <s v="FLOW"/>
    <m/>
    <m/>
    <m/>
    <m/>
    <s v="REGULAR"/>
    <s v="MH12UP1435"/>
    <s v="TVS JUPITER 125 DRUM ALLOY"/>
    <d v="2022-07-31T00:00:00"/>
    <n v="48"/>
    <x v="0"/>
    <x v="0"/>
    <m/>
    <n v="1"/>
    <m/>
    <m/>
    <m/>
    <m/>
    <m/>
    <m/>
    <m/>
    <m/>
    <m/>
    <m/>
    <m/>
    <m/>
    <m/>
    <m/>
    <m/>
    <m/>
    <m/>
    <m/>
    <m/>
    <m/>
    <m/>
    <m/>
    <m/>
    <m/>
    <m/>
    <m/>
    <m/>
    <m/>
    <m/>
    <m/>
    <m/>
    <m/>
    <m/>
    <m/>
    <m/>
    <m/>
    <m/>
    <m/>
    <m/>
    <m/>
    <m/>
    <m/>
    <m/>
    <m/>
    <m/>
    <m/>
    <m/>
    <m/>
    <m/>
    <m/>
    <m/>
    <m/>
    <m/>
    <m/>
    <m/>
    <m/>
    <m/>
    <m/>
    <m/>
    <m/>
    <m/>
    <m/>
    <m/>
    <m/>
    <m/>
    <m/>
    <m/>
    <m/>
    <m/>
    <m/>
    <m/>
    <m/>
    <m/>
    <m/>
    <m/>
    <m/>
    <m/>
    <m/>
    <m/>
    <m/>
    <m/>
    <m/>
    <m/>
    <m/>
    <m/>
    <m/>
    <m/>
    <m/>
    <m/>
    <m/>
    <m/>
    <m/>
    <x v="1"/>
    <x v="1"/>
    <s v="DUWT0030"/>
    <s v="G6yZ-itsi7"/>
    <s v="Allocated"/>
    <m/>
    <m/>
    <m/>
    <m/>
    <m/>
    <m/>
    <m/>
    <m/>
    <n v="1465.1899999999987"/>
    <n v="10707.189999999999"/>
  </r>
  <r>
    <n v="467233620"/>
    <s v="RAJEEV TANAJI JADHAV"/>
    <s v="ONLINE"/>
    <x v="4"/>
    <n v="1415"/>
    <m/>
    <m/>
    <m/>
    <n v="1415"/>
    <n v="5660"/>
    <n v="1658"/>
    <n v="5660"/>
    <x v="3"/>
    <x v="0"/>
    <x v="0"/>
    <x v="16"/>
    <n v="10383"/>
    <n v="243"/>
    <n v="0"/>
    <n v="2250"/>
    <s v="-"/>
    <n v="9.5319844300822562E-2"/>
    <n v="3.9772848349331601E-3"/>
    <s v="FLOW"/>
    <s v="-"/>
    <s v="MPTP"/>
    <s v="-"/>
    <m/>
    <m/>
    <m/>
    <m/>
    <s v="-"/>
    <m/>
    <s v="HINJEWADI"/>
    <m/>
    <m/>
    <m/>
    <n v="8153"/>
    <n v="10383"/>
    <n v="117"/>
    <s v="-"/>
    <s v="FLOW"/>
    <m/>
    <m/>
    <m/>
    <m/>
    <s v="NPA"/>
    <s v="MH14LR7828"/>
    <s v="HONDA ACTIVA 125 DRUM ALLOY BSVI"/>
    <d v="2025-11-04T00:00:00"/>
    <n v="12"/>
    <x v="0"/>
    <x v="0"/>
    <m/>
    <m/>
    <m/>
    <m/>
    <m/>
    <m/>
    <m/>
    <m/>
    <m/>
    <m/>
    <n v="1"/>
    <m/>
    <m/>
    <m/>
    <m/>
    <m/>
    <m/>
    <m/>
    <m/>
    <m/>
    <m/>
    <m/>
    <m/>
    <m/>
    <m/>
    <m/>
    <m/>
    <m/>
    <m/>
    <m/>
    <m/>
    <m/>
    <m/>
    <m/>
    <m/>
    <m/>
    <m/>
    <m/>
    <m/>
    <m/>
    <m/>
    <m/>
    <m/>
    <m/>
    <m/>
    <m/>
    <m/>
    <m/>
    <m/>
    <m/>
    <m/>
    <m/>
    <m/>
    <m/>
    <m/>
    <m/>
    <m/>
    <m/>
    <m/>
    <m/>
    <m/>
    <m/>
    <m/>
    <m/>
    <m/>
    <m/>
    <m/>
    <m/>
    <m/>
    <m/>
    <m/>
    <m/>
    <m/>
    <m/>
    <m/>
    <m/>
    <m/>
    <m/>
    <m/>
    <m/>
    <m/>
    <m/>
    <m/>
    <m/>
    <m/>
    <m/>
    <m/>
    <m/>
    <m/>
    <m/>
    <m/>
    <m/>
    <m/>
    <m/>
    <x v="1"/>
    <x v="1"/>
    <s v="DUWT0030"/>
    <s v="Boy-HGr6097"/>
    <s v="Allocated"/>
    <m/>
    <m/>
    <m/>
    <m/>
    <m/>
    <m/>
    <m/>
    <m/>
    <n v="1658"/>
    <n v="7075"/>
  </r>
  <r>
    <n v="463199669"/>
    <s v="HAMIDRAZA ABDUL JILANI"/>
    <m/>
    <x v="0"/>
    <m/>
    <m/>
    <m/>
    <m/>
    <n v="5339"/>
    <n v="10209"/>
    <n v="-39"/>
    <n v="15548"/>
    <x v="2"/>
    <x v="0"/>
    <x v="0"/>
    <x v="9"/>
    <n v="10127"/>
    <n v="430"/>
    <n v="0"/>
    <n v="4893"/>
    <s v="-"/>
    <n v="0.12424193648117195"/>
    <n v="2.8715457112038533E-3"/>
    <s v="FLOW"/>
    <s v="-"/>
    <s v="PTP"/>
    <s v="-"/>
    <m/>
    <m/>
    <m/>
    <m/>
    <s v="-"/>
    <m/>
    <s v="BHOSARI"/>
    <m/>
    <m/>
    <m/>
    <n v="15532"/>
    <n v="10127"/>
    <n v="88"/>
    <s v="-"/>
    <s v="FLOW"/>
    <m/>
    <m/>
    <m/>
    <m/>
    <s v="REGULAR"/>
    <s v="MH14LQ7203"/>
    <s v="HONDA UNICORN 160 BS6"/>
    <d v="2024-06-13T00:00:00"/>
    <n v="24"/>
    <x v="0"/>
    <x v="0"/>
    <m/>
    <m/>
    <m/>
    <m/>
    <m/>
    <m/>
    <m/>
    <n v="1"/>
    <m/>
    <m/>
    <m/>
    <m/>
    <m/>
    <m/>
    <m/>
    <m/>
    <m/>
    <m/>
    <m/>
    <m/>
    <m/>
    <m/>
    <m/>
    <m/>
    <m/>
    <m/>
    <m/>
    <m/>
    <m/>
    <m/>
    <m/>
    <m/>
    <m/>
    <m/>
    <m/>
    <m/>
    <m/>
    <m/>
    <m/>
    <m/>
    <m/>
    <m/>
    <m/>
    <m/>
    <m/>
    <m/>
    <m/>
    <m/>
    <m/>
    <m/>
    <m/>
    <m/>
    <m/>
    <m/>
    <m/>
    <m/>
    <m/>
    <m/>
    <m/>
    <m/>
    <m/>
    <m/>
    <m/>
    <m/>
    <m/>
    <m/>
    <m/>
    <m/>
    <m/>
    <m/>
    <m/>
    <m/>
    <m/>
    <m/>
    <m/>
    <m/>
    <m/>
    <m/>
    <m/>
    <m/>
    <m/>
    <m/>
    <m/>
    <m/>
    <m/>
    <m/>
    <m/>
    <m/>
    <m/>
    <m/>
    <m/>
    <m/>
    <m/>
    <m/>
    <x v="1"/>
    <x v="1"/>
    <s v="DUWT0025"/>
    <s v="koY_hfSFATm"/>
    <s v="Allocated"/>
    <m/>
    <m/>
    <m/>
    <m/>
    <m/>
    <m/>
    <m/>
    <m/>
    <n v="-39"/>
    <n v="15548"/>
  </r>
  <r>
    <n v="454109710"/>
    <s v="MAYUR RAMDAS ALHAT"/>
    <m/>
    <x v="0"/>
    <m/>
    <m/>
    <m/>
    <m/>
    <n v="2619"/>
    <n v="10455"/>
    <n v="2942"/>
    <n v="13074"/>
    <x v="3"/>
    <x v="0"/>
    <x v="0"/>
    <x v="10"/>
    <n v="10061.870000000001"/>
    <n v="344"/>
    <n v="0"/>
    <n v="7132"/>
    <s v="-"/>
    <n v="2.3008083505924776E-2"/>
    <n v="3.8542736166877509E-3"/>
    <s v="FLOW"/>
    <s v="-"/>
    <s v="BPTP"/>
    <s v="-"/>
    <m/>
    <m/>
    <m/>
    <m/>
    <s v="-"/>
    <m/>
    <s v="TALEGAON DHAMDHERE"/>
    <m/>
    <m/>
    <m/>
    <n v="17931"/>
    <n v="10061.870000000001"/>
    <n v="118"/>
    <s v="-"/>
    <s v="FLOW"/>
    <m/>
    <m/>
    <m/>
    <m/>
    <s v="NPA"/>
    <s v="MH12UL7331"/>
    <s v="JUPITER ZX AOL DRUM"/>
    <d v="2022-07-20T00:00:00"/>
    <n v="48"/>
    <x v="0"/>
    <x v="0"/>
    <m/>
    <m/>
    <m/>
    <m/>
    <m/>
    <m/>
    <m/>
    <n v="1"/>
    <m/>
    <m/>
    <m/>
    <m/>
    <m/>
    <m/>
    <m/>
    <m/>
    <m/>
    <m/>
    <m/>
    <m/>
    <m/>
    <m/>
    <m/>
    <m/>
    <m/>
    <m/>
    <m/>
    <m/>
    <m/>
    <m/>
    <m/>
    <m/>
    <m/>
    <m/>
    <m/>
    <m/>
    <m/>
    <m/>
    <m/>
    <m/>
    <m/>
    <m/>
    <m/>
    <m/>
    <m/>
    <m/>
    <m/>
    <m/>
    <m/>
    <m/>
    <m/>
    <m/>
    <m/>
    <m/>
    <m/>
    <m/>
    <m/>
    <m/>
    <m/>
    <m/>
    <m/>
    <m/>
    <m/>
    <m/>
    <m/>
    <m/>
    <m/>
    <m/>
    <m/>
    <m/>
    <m/>
    <m/>
    <m/>
    <m/>
    <m/>
    <m/>
    <m/>
    <m/>
    <m/>
    <m/>
    <m/>
    <m/>
    <m/>
    <m/>
    <m/>
    <m/>
    <m/>
    <m/>
    <m/>
    <m/>
    <m/>
    <m/>
    <m/>
    <m/>
    <x v="1"/>
    <x v="1"/>
    <s v="ZBHT0024"/>
    <s v="B6rSviy4iz"/>
    <s v="Allocated"/>
    <m/>
    <m/>
    <m/>
    <m/>
    <m/>
    <m/>
    <m/>
    <m/>
    <n v="2942"/>
    <n v="13074"/>
  </r>
  <r>
    <n v="458739499"/>
    <s v="MARUTI EKNATH NIGHUL"/>
    <m/>
    <x v="0"/>
    <m/>
    <m/>
    <m/>
    <m/>
    <n v="3402"/>
    <n v="10198"/>
    <n v="3706"/>
    <n v="13600"/>
    <x v="2"/>
    <x v="0"/>
    <x v="0"/>
    <x v="10"/>
    <n v="9816"/>
    <n v="312"/>
    <n v="0"/>
    <n v="6293"/>
    <s v="-"/>
    <n v="2.0168615874903296E-2"/>
    <n v="2.7833605906168683E-3"/>
    <s v="FLOW"/>
    <s v="-"/>
    <s v="PTP"/>
    <s v="-"/>
    <m/>
    <m/>
    <m/>
    <m/>
    <s v="-"/>
    <m/>
    <s v="TALEGAON DHAMDHERE"/>
    <m/>
    <m/>
    <m/>
    <n v="16803"/>
    <n v="9816"/>
    <n v="88"/>
    <s v="-"/>
    <s v="FLOW"/>
    <m/>
    <m/>
    <m/>
    <m/>
    <s v="REGULAR"/>
    <s v="MH12VY2350"/>
    <s v="SPLENDOR PLUS I3S BS6 FI DRUM SELF"/>
    <d v="2023-06-27T00:00:00"/>
    <n v="36"/>
    <x v="0"/>
    <x v="0"/>
    <m/>
    <m/>
    <m/>
    <m/>
    <m/>
    <m/>
    <m/>
    <n v="1"/>
    <m/>
    <m/>
    <m/>
    <m/>
    <m/>
    <m/>
    <m/>
    <m/>
    <m/>
    <m/>
    <m/>
    <m/>
    <m/>
    <m/>
    <m/>
    <m/>
    <m/>
    <m/>
    <m/>
    <m/>
    <m/>
    <m/>
    <m/>
    <m/>
    <m/>
    <m/>
    <m/>
    <m/>
    <m/>
    <m/>
    <m/>
    <m/>
    <m/>
    <m/>
    <m/>
    <m/>
    <m/>
    <m/>
    <m/>
    <m/>
    <m/>
    <m/>
    <m/>
    <m/>
    <m/>
    <m/>
    <m/>
    <m/>
    <m/>
    <m/>
    <m/>
    <m/>
    <m/>
    <m/>
    <m/>
    <m/>
    <m/>
    <m/>
    <m/>
    <m/>
    <m/>
    <m/>
    <m/>
    <m/>
    <m/>
    <m/>
    <m/>
    <m/>
    <m/>
    <m/>
    <m/>
    <m/>
    <m/>
    <m/>
    <m/>
    <m/>
    <m/>
    <m/>
    <m/>
    <m/>
    <m/>
    <m/>
    <m/>
    <m/>
    <m/>
    <m/>
    <x v="1"/>
    <x v="1"/>
    <s v="ZBHT0024"/>
    <s v="B64gVtGYSz"/>
    <s v="Allocated"/>
    <m/>
    <m/>
    <m/>
    <m/>
    <m/>
    <m/>
    <m/>
    <m/>
    <n v="3706"/>
    <n v="13600"/>
  </r>
  <r>
    <n v="459750261"/>
    <s v="KOMAL ROHIT CHANDANE"/>
    <m/>
    <x v="0"/>
    <m/>
    <m/>
    <m/>
    <m/>
    <n v="3370"/>
    <n v="3331"/>
    <n v="3397"/>
    <n v="6701"/>
    <x v="1"/>
    <x v="0"/>
    <x v="0"/>
    <x v="7"/>
    <n v="9791.4"/>
    <n v="66"/>
    <n v="0"/>
    <n v="7200"/>
    <s v="-"/>
    <n v="2.1910233874303717E-2"/>
    <n v="8.5774084892661852E-4"/>
    <s v="FLOW"/>
    <s v="-"/>
    <s v="PTP"/>
    <s v="-"/>
    <m/>
    <m/>
    <m/>
    <m/>
    <s v="-"/>
    <m/>
    <s v="DAPODI"/>
    <m/>
    <m/>
    <m/>
    <n v="10597"/>
    <n v="9791.4"/>
    <n v="27"/>
    <s v="-"/>
    <s v="FLOW"/>
    <m/>
    <m/>
    <m/>
    <m/>
    <s v="REGULAR"/>
    <s v="MH14KZ6499"/>
    <s v="HONDA ACTIVA 6G H SMART"/>
    <d v="2023-09-13T00:00:00"/>
    <n v="36"/>
    <x v="0"/>
    <x v="0"/>
    <m/>
    <m/>
    <m/>
    <m/>
    <m/>
    <m/>
    <m/>
    <n v="1"/>
    <m/>
    <m/>
    <m/>
    <m/>
    <m/>
    <m/>
    <m/>
    <m/>
    <m/>
    <m/>
    <m/>
    <m/>
    <m/>
    <m/>
    <m/>
    <m/>
    <m/>
    <m/>
    <m/>
    <m/>
    <m/>
    <m/>
    <m/>
    <m/>
    <m/>
    <m/>
    <m/>
    <m/>
    <m/>
    <m/>
    <m/>
    <m/>
    <m/>
    <m/>
    <m/>
    <m/>
    <m/>
    <m/>
    <m/>
    <m/>
    <m/>
    <m/>
    <m/>
    <m/>
    <m/>
    <m/>
    <m/>
    <m/>
    <m/>
    <m/>
    <m/>
    <m/>
    <m/>
    <m/>
    <m/>
    <m/>
    <m/>
    <m/>
    <m/>
    <m/>
    <m/>
    <m/>
    <m/>
    <m/>
    <m/>
    <m/>
    <m/>
    <m/>
    <m/>
    <m/>
    <m/>
    <m/>
    <m/>
    <m/>
    <m/>
    <m/>
    <m/>
    <m/>
    <m/>
    <m/>
    <m/>
    <m/>
    <m/>
    <m/>
    <m/>
    <m/>
    <x v="1"/>
    <x v="1"/>
    <s v="ZBHT0009"/>
    <s v="GoVBpQcm_EM7"/>
    <s v="Allocated"/>
    <m/>
    <m/>
    <m/>
    <m/>
    <m/>
    <m/>
    <m/>
    <m/>
    <n v="3397"/>
    <n v="6701"/>
  </r>
  <r>
    <n v="464934804"/>
    <s v="MAYA RAGHUVEER PUJARI"/>
    <m/>
    <x v="0"/>
    <m/>
    <m/>
    <m/>
    <m/>
    <n v="5870"/>
    <n v="9436"/>
    <n v="-1540"/>
    <n v="15306"/>
    <x v="2"/>
    <x v="0"/>
    <x v="0"/>
    <x v="1"/>
    <n v="9320"/>
    <n v="764"/>
    <n v="0"/>
    <n v="1800"/>
    <s v="-"/>
    <n v="0.74871465295629824"/>
    <n v="2.6427180831855353E-3"/>
    <s v="FLOW"/>
    <s v="-"/>
    <s v="NC"/>
    <s v="-"/>
    <m/>
    <m/>
    <m/>
    <m/>
    <s v="-"/>
    <m/>
    <s v="WAGHOLI"/>
    <m/>
    <m/>
    <m/>
    <n v="12000"/>
    <n v="9320"/>
    <n v="88"/>
    <s v="-"/>
    <s v="FLOW"/>
    <m/>
    <m/>
    <m/>
    <m/>
    <s v="NPA"/>
    <s v="MH12XP7849"/>
    <s v="HONDA ACTIVA DLX"/>
    <d v="2024-12-12T00:00:00"/>
    <n v="18"/>
    <x v="0"/>
    <x v="0"/>
    <m/>
    <m/>
    <m/>
    <m/>
    <m/>
    <m/>
    <m/>
    <m/>
    <m/>
    <m/>
    <m/>
    <m/>
    <m/>
    <m/>
    <m/>
    <m/>
    <m/>
    <m/>
    <m/>
    <m/>
    <m/>
    <m/>
    <m/>
    <m/>
    <m/>
    <m/>
    <m/>
    <m/>
    <m/>
    <m/>
    <m/>
    <m/>
    <m/>
    <m/>
    <m/>
    <m/>
    <m/>
    <m/>
    <m/>
    <m/>
    <m/>
    <m/>
    <m/>
    <m/>
    <m/>
    <m/>
    <m/>
    <m/>
    <m/>
    <m/>
    <m/>
    <m/>
    <m/>
    <m/>
    <m/>
    <m/>
    <m/>
    <m/>
    <m/>
    <m/>
    <m/>
    <m/>
    <m/>
    <m/>
    <m/>
    <m/>
    <m/>
    <m/>
    <m/>
    <m/>
    <m/>
    <m/>
    <m/>
    <m/>
    <m/>
    <m/>
    <m/>
    <m/>
    <m/>
    <m/>
    <m/>
    <m/>
    <m/>
    <m/>
    <m/>
    <m/>
    <m/>
    <m/>
    <m/>
    <m/>
    <m/>
    <m/>
    <m/>
    <m/>
    <x v="0"/>
    <x v="0"/>
    <s v="DUWT0021"/>
    <s v="B6dfRHgdu7"/>
    <s v="Allocated"/>
    <m/>
    <m/>
    <m/>
    <m/>
    <m/>
    <m/>
    <m/>
    <m/>
    <n v="-1540"/>
    <n v="15306"/>
  </r>
  <r>
    <n v="461914147"/>
    <s v="AAKASH BALU KADAM"/>
    <m/>
    <x v="0"/>
    <m/>
    <m/>
    <m/>
    <m/>
    <n v="4841"/>
    <n v="4460"/>
    <n v="4642"/>
    <n v="9301"/>
    <x v="1"/>
    <x v="0"/>
    <x v="0"/>
    <x v="6"/>
    <n v="9222.39"/>
    <n v="182"/>
    <n v="0"/>
    <n v="4372.4399999999996"/>
    <s v="-"/>
    <n v="8.6941008721364219E-3"/>
    <n v="8.0789474719982401E-4"/>
    <s v="FLOW"/>
    <s v="-"/>
    <s v="BPTP"/>
    <s v="-"/>
    <m/>
    <m/>
    <m/>
    <m/>
    <s v="-"/>
    <m/>
    <s v="YERWADA"/>
    <m/>
    <m/>
    <m/>
    <n v="9014.44"/>
    <n v="9222.39"/>
    <n v="27"/>
    <s v="-"/>
    <s v="FLOW"/>
    <m/>
    <m/>
    <m/>
    <m/>
    <s v="REGULAR"/>
    <s v="MH12WM4307"/>
    <s v="HONDA SP 125 BS VI DISC"/>
    <d v="2024-02-14T00:00:00"/>
    <n v="30"/>
    <x v="0"/>
    <x v="0"/>
    <m/>
    <m/>
    <m/>
    <m/>
    <m/>
    <m/>
    <m/>
    <m/>
    <m/>
    <m/>
    <n v="1"/>
    <m/>
    <m/>
    <m/>
    <m/>
    <m/>
    <m/>
    <m/>
    <m/>
    <m/>
    <m/>
    <m/>
    <m/>
    <m/>
    <m/>
    <m/>
    <m/>
    <m/>
    <m/>
    <m/>
    <m/>
    <m/>
    <m/>
    <m/>
    <m/>
    <m/>
    <m/>
    <m/>
    <m/>
    <m/>
    <m/>
    <m/>
    <m/>
    <m/>
    <m/>
    <m/>
    <m/>
    <m/>
    <m/>
    <m/>
    <m/>
    <m/>
    <m/>
    <m/>
    <m/>
    <m/>
    <m/>
    <m/>
    <m/>
    <m/>
    <m/>
    <m/>
    <m/>
    <m/>
    <m/>
    <m/>
    <m/>
    <m/>
    <m/>
    <m/>
    <m/>
    <m/>
    <m/>
    <m/>
    <m/>
    <m/>
    <m/>
    <m/>
    <m/>
    <m/>
    <m/>
    <m/>
    <m/>
    <m/>
    <m/>
    <m/>
    <m/>
    <m/>
    <m/>
    <m/>
    <m/>
    <m/>
    <m/>
    <m/>
    <x v="1"/>
    <x v="1"/>
    <s v="ZBHT0012"/>
    <s v="G2nwzUwGNz"/>
    <s v="Allocated"/>
    <m/>
    <m/>
    <m/>
    <m/>
    <m/>
    <m/>
    <m/>
    <m/>
    <n v="4642"/>
    <n v="9301"/>
  </r>
  <r>
    <n v="465718124"/>
    <s v="AJAY MOHAN SHINDE"/>
    <m/>
    <x v="0"/>
    <m/>
    <m/>
    <m/>
    <m/>
    <n v="2406"/>
    <n v="4805"/>
    <n v="2521"/>
    <n v="7211"/>
    <x v="0"/>
    <x v="0"/>
    <x v="0"/>
    <x v="7"/>
    <n v="9169"/>
    <n v="122"/>
    <n v="0"/>
    <n v="4050"/>
    <s v="-"/>
    <n v="4.4159859751868688E-2"/>
    <n v="2.4584940696613074E-3"/>
    <s v="FLOW"/>
    <s v="-"/>
    <s v="PTP"/>
    <s v="-"/>
    <m/>
    <m/>
    <m/>
    <m/>
    <s v="-"/>
    <m/>
    <s v="DAPODI"/>
    <m/>
    <m/>
    <m/>
    <n v="8977"/>
    <n v="9169"/>
    <n v="56"/>
    <s v="-"/>
    <s v="FLOW"/>
    <m/>
    <m/>
    <m/>
    <m/>
    <s v="REGULAR"/>
    <s v="MH14LT6945"/>
    <s v="AMPERE MAGNUS EX"/>
    <d v="2025-03-17T00:00:00"/>
    <n v="18"/>
    <x v="0"/>
    <x v="0"/>
    <m/>
    <m/>
    <m/>
    <m/>
    <m/>
    <m/>
    <m/>
    <n v="1"/>
    <m/>
    <m/>
    <m/>
    <m/>
    <m/>
    <m/>
    <m/>
    <m/>
    <m/>
    <m/>
    <m/>
    <m/>
    <m/>
    <m/>
    <m/>
    <m/>
    <m/>
    <m/>
    <m/>
    <m/>
    <m/>
    <m/>
    <m/>
    <m/>
    <m/>
    <m/>
    <m/>
    <m/>
    <m/>
    <m/>
    <m/>
    <m/>
    <m/>
    <m/>
    <m/>
    <m/>
    <m/>
    <m/>
    <m/>
    <m/>
    <m/>
    <m/>
    <m/>
    <m/>
    <m/>
    <m/>
    <m/>
    <m/>
    <m/>
    <m/>
    <m/>
    <m/>
    <m/>
    <m/>
    <m/>
    <m/>
    <m/>
    <m/>
    <m/>
    <m/>
    <m/>
    <m/>
    <m/>
    <m/>
    <m/>
    <m/>
    <m/>
    <m/>
    <m/>
    <m/>
    <m/>
    <m/>
    <m/>
    <m/>
    <m/>
    <m/>
    <m/>
    <m/>
    <m/>
    <m/>
    <m/>
    <m/>
    <m/>
    <m/>
    <m/>
    <m/>
    <x v="1"/>
    <x v="1"/>
    <s v="ZBHT0009"/>
    <s v="B6y4fcihuc"/>
    <s v="Allocated"/>
    <m/>
    <m/>
    <m/>
    <m/>
    <m/>
    <m/>
    <m/>
    <m/>
    <n v="2521"/>
    <n v="7211"/>
  </r>
  <r>
    <n v="464721019"/>
    <s v="MARJEENA BABU SHAIKH"/>
    <m/>
    <x v="0"/>
    <m/>
    <m/>
    <m/>
    <m/>
    <n v="9546"/>
    <n v="9069"/>
    <n v="9653"/>
    <n v="18615"/>
    <x v="2"/>
    <x v="0"/>
    <x v="0"/>
    <x v="13"/>
    <n v="9069"/>
    <n v="584"/>
    <n v="0"/>
    <n v="1350"/>
    <s v="-"/>
    <n v="0.42841756186049151"/>
    <n v="2.5715461691426631E-3"/>
    <s v="FLOW"/>
    <s v="-"/>
    <s v="NC"/>
    <s v="-"/>
    <m/>
    <m/>
    <m/>
    <m/>
    <s v="-"/>
    <m/>
    <s v="KALEWADI"/>
    <m/>
    <m/>
    <m/>
    <n v="11003"/>
    <n v="9069"/>
    <n v="88"/>
    <s v="-"/>
    <s v="FLOW"/>
    <m/>
    <m/>
    <m/>
    <m/>
    <s v="REGULAR"/>
    <s v="MH14MA7120"/>
    <s v="PIAGGIO VESPA SXL 149 ABS RACING 60"/>
    <d v="2024-11-19T00:00:00"/>
    <n v="18"/>
    <x v="0"/>
    <x v="0"/>
    <m/>
    <m/>
    <m/>
    <m/>
    <m/>
    <m/>
    <m/>
    <n v="1"/>
    <m/>
    <m/>
    <m/>
    <m/>
    <m/>
    <n v="1"/>
    <m/>
    <m/>
    <m/>
    <m/>
    <m/>
    <m/>
    <m/>
    <m/>
    <m/>
    <m/>
    <m/>
    <m/>
    <m/>
    <m/>
    <m/>
    <m/>
    <m/>
    <m/>
    <m/>
    <m/>
    <m/>
    <m/>
    <m/>
    <m/>
    <m/>
    <m/>
    <m/>
    <m/>
    <m/>
    <m/>
    <m/>
    <m/>
    <m/>
    <m/>
    <m/>
    <m/>
    <m/>
    <m/>
    <m/>
    <m/>
    <m/>
    <m/>
    <m/>
    <m/>
    <m/>
    <m/>
    <m/>
    <m/>
    <m/>
    <m/>
    <m/>
    <m/>
    <m/>
    <m/>
    <m/>
    <m/>
    <m/>
    <m/>
    <m/>
    <m/>
    <m/>
    <m/>
    <m/>
    <m/>
    <m/>
    <m/>
    <m/>
    <m/>
    <m/>
    <m/>
    <m/>
    <m/>
    <m/>
    <m/>
    <m/>
    <m/>
    <m/>
    <m/>
    <m/>
    <m/>
    <x v="2"/>
    <x v="1"/>
    <s v="ZBHT0015"/>
    <s v="A6CvCikTVm"/>
    <s v="Allocated"/>
    <m/>
    <m/>
    <m/>
    <m/>
    <m/>
    <m/>
    <m/>
    <m/>
    <n v="9653"/>
    <n v="18615"/>
  </r>
  <r>
    <n v="462843811"/>
    <s v="SHASHIKALA BHARAT GADDALE"/>
    <m/>
    <x v="0"/>
    <m/>
    <m/>
    <m/>
    <m/>
    <n v="4000"/>
    <n v="9231"/>
    <n v="-5990"/>
    <n v="13231"/>
    <x v="4"/>
    <x v="0"/>
    <x v="0"/>
    <x v="13"/>
    <n v="9034"/>
    <n v="779"/>
    <n v="0"/>
    <n v="3150"/>
    <s v="-"/>
    <n v="0.12595504991355752"/>
    <n v="4.8098117945774635E-3"/>
    <s v="FLOW"/>
    <s v="-"/>
    <s v="NC"/>
    <s v="-"/>
    <m/>
    <m/>
    <m/>
    <m/>
    <s v="-"/>
    <m/>
    <s v="PIMPARI"/>
    <m/>
    <m/>
    <m/>
    <n v="13160"/>
    <n v="9034"/>
    <n v="149"/>
    <s v="-"/>
    <s v="FLOW"/>
    <m/>
    <m/>
    <m/>
    <m/>
    <s v="NPA"/>
    <m/>
    <s v="JUPITER BASIC"/>
    <d v="2024-05-09T00:00:00"/>
    <n v="24"/>
    <x v="0"/>
    <x v="0"/>
    <m/>
    <m/>
    <m/>
    <m/>
    <m/>
    <m/>
    <m/>
    <m/>
    <m/>
    <m/>
    <m/>
    <m/>
    <m/>
    <m/>
    <m/>
    <m/>
    <m/>
    <m/>
    <m/>
    <m/>
    <m/>
    <m/>
    <m/>
    <m/>
    <m/>
    <m/>
    <m/>
    <m/>
    <m/>
    <m/>
    <m/>
    <m/>
    <m/>
    <m/>
    <m/>
    <m/>
    <m/>
    <m/>
    <m/>
    <m/>
    <m/>
    <m/>
    <m/>
    <m/>
    <m/>
    <m/>
    <m/>
    <m/>
    <m/>
    <m/>
    <m/>
    <m/>
    <m/>
    <m/>
    <m/>
    <m/>
    <m/>
    <m/>
    <m/>
    <m/>
    <m/>
    <m/>
    <m/>
    <m/>
    <m/>
    <m/>
    <m/>
    <m/>
    <m/>
    <m/>
    <m/>
    <m/>
    <m/>
    <m/>
    <m/>
    <m/>
    <m/>
    <m/>
    <m/>
    <m/>
    <m/>
    <m/>
    <m/>
    <m/>
    <m/>
    <m/>
    <m/>
    <m/>
    <m/>
    <m/>
    <m/>
    <m/>
    <m/>
    <m/>
    <x v="0"/>
    <x v="0"/>
    <s v="ZBHT0015"/>
    <s v="GoMu8HtsWm"/>
    <s v="Allocated"/>
    <m/>
    <m/>
    <m/>
    <m/>
    <m/>
    <m/>
    <m/>
    <m/>
    <n v="-5990"/>
    <n v="13231"/>
  </r>
  <r>
    <n v="462126435"/>
    <s v="POONAM SUNIL JADHAV"/>
    <m/>
    <x v="0"/>
    <m/>
    <m/>
    <m/>
    <m/>
    <n v="4545"/>
    <n v="9090"/>
    <n v="-12814"/>
    <n v="13635"/>
    <x v="5"/>
    <x v="0"/>
    <x v="0"/>
    <x v="2"/>
    <n v="8842"/>
    <n v="821"/>
    <n v="0"/>
    <n v="2250"/>
    <s v="-"/>
    <n v="0.10482513337285121"/>
    <n v="4.0520506760767724E-3"/>
    <s v="FLOW"/>
    <s v="-"/>
    <s v="-"/>
    <s v="-"/>
    <m/>
    <m/>
    <m/>
    <m/>
    <s v="-"/>
    <m/>
    <s v="BAVDHAN"/>
    <m/>
    <m/>
    <m/>
    <n v="12161"/>
    <n v="8842"/>
    <n v="177"/>
    <s v="-"/>
    <s v="FLOW"/>
    <m/>
    <m/>
    <m/>
    <m/>
    <s v="NPA"/>
    <s v="MH16DK1481"/>
    <s v="HONDA ACTIVA 125 DLX"/>
    <d v="2024-03-05T00:00:00"/>
    <n v="24"/>
    <x v="0"/>
    <x v="0"/>
    <m/>
    <m/>
    <m/>
    <m/>
    <m/>
    <m/>
    <m/>
    <m/>
    <m/>
    <m/>
    <m/>
    <m/>
    <m/>
    <m/>
    <m/>
    <m/>
    <m/>
    <m/>
    <m/>
    <m/>
    <m/>
    <m/>
    <m/>
    <m/>
    <m/>
    <m/>
    <m/>
    <m/>
    <m/>
    <m/>
    <m/>
    <m/>
    <m/>
    <m/>
    <m/>
    <m/>
    <m/>
    <m/>
    <m/>
    <m/>
    <m/>
    <m/>
    <m/>
    <m/>
    <m/>
    <m/>
    <m/>
    <m/>
    <m/>
    <m/>
    <m/>
    <m/>
    <m/>
    <m/>
    <m/>
    <m/>
    <m/>
    <m/>
    <m/>
    <m/>
    <m/>
    <m/>
    <m/>
    <m/>
    <m/>
    <m/>
    <m/>
    <m/>
    <m/>
    <m/>
    <m/>
    <m/>
    <m/>
    <m/>
    <m/>
    <m/>
    <m/>
    <m/>
    <m/>
    <m/>
    <m/>
    <m/>
    <m/>
    <m/>
    <m/>
    <m/>
    <m/>
    <m/>
    <m/>
    <m/>
    <m/>
    <m/>
    <m/>
    <m/>
    <x v="0"/>
    <x v="0"/>
    <s v="DUWT0023"/>
    <s v="A2GOPwfsJq7"/>
    <s v="Allocated"/>
    <m/>
    <m/>
    <m/>
    <m/>
    <m/>
    <m/>
    <m/>
    <m/>
    <n v="-12814"/>
    <n v="13635"/>
  </r>
  <r>
    <n v="458203657"/>
    <s v="SUBHASH PRALHAD HARIMKAR"/>
    <m/>
    <x v="0"/>
    <m/>
    <m/>
    <m/>
    <m/>
    <n v="3038"/>
    <n v="9114"/>
    <n v="328"/>
    <n v="12152"/>
    <x v="3"/>
    <x v="0"/>
    <x v="0"/>
    <x v="7"/>
    <n v="8792"/>
    <n v="328"/>
    <n v="0"/>
    <n v="1350"/>
    <s v="-"/>
    <n v="2.5336807788152012E-2"/>
    <n v="3.3678405344055038E-3"/>
    <s v="FLOW"/>
    <s v="-"/>
    <s v="-"/>
    <s v="-"/>
    <m/>
    <m/>
    <m/>
    <m/>
    <s v="-"/>
    <m/>
    <s v="ALANDI DEVACHI"/>
    <m/>
    <m/>
    <m/>
    <n v="10792"/>
    <n v="8792"/>
    <n v="118"/>
    <s v="-"/>
    <s v="FLOW"/>
    <m/>
    <m/>
    <m/>
    <m/>
    <s v="NPA"/>
    <s v="MH38AF3104"/>
    <s v="SPLENDOR PLUS I3S BS6 FI DRUM SELF"/>
    <d v="2023-05-22T00:00:00"/>
    <n v="36"/>
    <x v="0"/>
    <x v="0"/>
    <m/>
    <m/>
    <m/>
    <m/>
    <m/>
    <m/>
    <m/>
    <m/>
    <m/>
    <m/>
    <n v="1"/>
    <m/>
    <m/>
    <m/>
    <m/>
    <m/>
    <m/>
    <m/>
    <m/>
    <m/>
    <m/>
    <m/>
    <m/>
    <m/>
    <m/>
    <m/>
    <m/>
    <m/>
    <m/>
    <m/>
    <m/>
    <m/>
    <m/>
    <m/>
    <m/>
    <m/>
    <m/>
    <m/>
    <m/>
    <m/>
    <m/>
    <m/>
    <m/>
    <m/>
    <m/>
    <m/>
    <m/>
    <m/>
    <m/>
    <m/>
    <m/>
    <m/>
    <m/>
    <m/>
    <m/>
    <m/>
    <m/>
    <m/>
    <m/>
    <m/>
    <m/>
    <m/>
    <m/>
    <m/>
    <m/>
    <m/>
    <m/>
    <m/>
    <m/>
    <m/>
    <m/>
    <m/>
    <m/>
    <m/>
    <m/>
    <m/>
    <m/>
    <m/>
    <m/>
    <m/>
    <m/>
    <m/>
    <m/>
    <m/>
    <m/>
    <m/>
    <m/>
    <m/>
    <m/>
    <m/>
    <m/>
    <m/>
    <m/>
    <m/>
    <x v="1"/>
    <x v="1"/>
    <s v="ZBHT0009"/>
    <s v="koWL_e1q6b"/>
    <s v="Allocated"/>
    <m/>
    <m/>
    <m/>
    <m/>
    <m/>
    <m/>
    <m/>
    <m/>
    <n v="328"/>
    <n v="12152"/>
  </r>
  <r>
    <n v="462898516"/>
    <s v="YOGESH SAHEBRAO WALHEKAR"/>
    <m/>
    <x v="0"/>
    <m/>
    <m/>
    <m/>
    <m/>
    <n v="4514"/>
    <n v="8877"/>
    <n v="-3894"/>
    <n v="13391"/>
    <x v="3"/>
    <x v="0"/>
    <x v="0"/>
    <x v="6"/>
    <n v="8783"/>
    <n v="771"/>
    <n v="0"/>
    <n v="5333.03"/>
    <s v="-"/>
    <n v="3.4687445695960571E-2"/>
    <n v="3.3643930179348882E-3"/>
    <s v="FLOW"/>
    <s v="-"/>
    <s v="BPTP"/>
    <s v="-"/>
    <m/>
    <m/>
    <m/>
    <m/>
    <s v="-"/>
    <m/>
    <s v="YERWADA"/>
    <m/>
    <m/>
    <m/>
    <n v="14981.03"/>
    <n v="8783"/>
    <n v="118"/>
    <s v="-"/>
    <s v="FLOW"/>
    <m/>
    <m/>
    <m/>
    <m/>
    <s v="NPA"/>
    <s v="MH12WV0314"/>
    <s v="HONDA ACTIVA 6G DLX BS VI"/>
    <d v="2024-05-14T00:00:00"/>
    <n v="24"/>
    <x v="1"/>
    <x v="0"/>
    <m/>
    <m/>
    <m/>
    <m/>
    <m/>
    <m/>
    <m/>
    <m/>
    <m/>
    <m/>
    <m/>
    <m/>
    <m/>
    <n v="1"/>
    <m/>
    <m/>
    <m/>
    <m/>
    <m/>
    <m/>
    <m/>
    <m/>
    <m/>
    <m/>
    <m/>
    <m/>
    <m/>
    <m/>
    <m/>
    <m/>
    <m/>
    <m/>
    <m/>
    <m/>
    <m/>
    <m/>
    <m/>
    <m/>
    <m/>
    <m/>
    <m/>
    <m/>
    <m/>
    <m/>
    <m/>
    <m/>
    <m/>
    <m/>
    <m/>
    <m/>
    <m/>
    <m/>
    <m/>
    <m/>
    <m/>
    <m/>
    <m/>
    <m/>
    <m/>
    <m/>
    <m/>
    <m/>
    <m/>
    <m/>
    <m/>
    <m/>
    <m/>
    <m/>
    <m/>
    <m/>
    <m/>
    <m/>
    <m/>
    <m/>
    <m/>
    <m/>
    <m/>
    <m/>
    <m/>
    <m/>
    <m/>
    <m/>
    <m/>
    <m/>
    <m/>
    <m/>
    <m/>
    <m/>
    <m/>
    <m/>
    <m/>
    <m/>
    <m/>
    <m/>
    <x v="1"/>
    <x v="1"/>
    <s v="ZBHT0012"/>
    <s v="Ao-yqPbRpOJ7"/>
    <s v="Allocated"/>
    <m/>
    <m/>
    <m/>
    <m/>
    <m/>
    <m/>
    <m/>
    <m/>
    <n v="-3894"/>
    <n v="13391"/>
  </r>
  <r>
    <n v="461230557"/>
    <s v="AMOL MANOJ KALE"/>
    <m/>
    <x v="0"/>
    <m/>
    <m/>
    <m/>
    <m/>
    <n v="4315"/>
    <n v="8630"/>
    <n v="4386"/>
    <n v="12945"/>
    <x v="0"/>
    <x v="0"/>
    <x v="0"/>
    <x v="13"/>
    <n v="8419"/>
    <n v="71"/>
    <n v="0"/>
    <n v="1350"/>
    <s v="-"/>
    <n v="5.3269442903749659E-2"/>
    <n v="2.2573957435356685E-3"/>
    <s v="FLOW"/>
    <s v="-"/>
    <s v="RTP"/>
    <s v="-"/>
    <m/>
    <m/>
    <m/>
    <m/>
    <s v="-"/>
    <m/>
    <s v="NEW SANGVI"/>
    <m/>
    <m/>
    <m/>
    <n v="10051"/>
    <n v="8419"/>
    <n v="57"/>
    <s v="-"/>
    <s v="FLOW"/>
    <m/>
    <m/>
    <m/>
    <m/>
    <s v="REGULAR"/>
    <s v="MH14LH1042"/>
    <s v="HONDA ACTIVA DLX"/>
    <d v="2023-12-25T00:00:00"/>
    <n v="30"/>
    <x v="0"/>
    <x v="0"/>
    <m/>
    <m/>
    <m/>
    <m/>
    <m/>
    <m/>
    <m/>
    <m/>
    <m/>
    <m/>
    <n v="1"/>
    <m/>
    <m/>
    <m/>
    <m/>
    <m/>
    <m/>
    <m/>
    <m/>
    <m/>
    <m/>
    <m/>
    <m/>
    <m/>
    <m/>
    <m/>
    <m/>
    <m/>
    <m/>
    <m/>
    <m/>
    <m/>
    <m/>
    <m/>
    <m/>
    <m/>
    <m/>
    <m/>
    <m/>
    <m/>
    <m/>
    <m/>
    <m/>
    <m/>
    <m/>
    <m/>
    <m/>
    <m/>
    <m/>
    <m/>
    <m/>
    <m/>
    <m/>
    <m/>
    <m/>
    <m/>
    <m/>
    <m/>
    <m/>
    <m/>
    <m/>
    <m/>
    <m/>
    <m/>
    <m/>
    <m/>
    <m/>
    <m/>
    <m/>
    <m/>
    <m/>
    <m/>
    <m/>
    <m/>
    <m/>
    <m/>
    <m/>
    <m/>
    <m/>
    <m/>
    <m/>
    <m/>
    <m/>
    <m/>
    <m/>
    <m/>
    <m/>
    <m/>
    <m/>
    <m/>
    <m/>
    <m/>
    <m/>
    <m/>
    <x v="1"/>
    <x v="1"/>
    <s v="ZBHT0015"/>
    <s v="AP3qjiP2M1"/>
    <s v="Allocated"/>
    <m/>
    <m/>
    <m/>
    <m/>
    <m/>
    <m/>
    <m/>
    <m/>
    <n v="4386"/>
    <n v="12945"/>
  </r>
  <r>
    <n v="466268688"/>
    <s v="BALKRISHNA PURUSHOTTAM TAKKE"/>
    <s v="ONLINE"/>
    <x v="1"/>
    <n v="1200"/>
    <m/>
    <m/>
    <m/>
    <n v="1136"/>
    <n v="3408"/>
    <n v="1202"/>
    <n v="3344"/>
    <x v="2"/>
    <x v="1"/>
    <x v="1"/>
    <x v="16"/>
    <n v="8338"/>
    <n v="66"/>
    <n v="0"/>
    <n v="1350"/>
    <s v="-"/>
    <n v="3.7646707816170827E-2"/>
    <n v="2.3642686027468877E-3"/>
    <s v="STABLE"/>
    <s v="PAID"/>
    <s v="NC"/>
    <s v="-"/>
    <m/>
    <m/>
    <m/>
    <m/>
    <s v="-"/>
    <m/>
    <s v="MULSHI"/>
    <m/>
    <m/>
    <m/>
    <n v="4824"/>
    <n v="8338"/>
    <n v="87"/>
    <s v="-"/>
    <s v="FLOW"/>
    <m/>
    <m/>
    <m/>
    <m/>
    <s v="REGULAR"/>
    <s v="MH12WY5987"/>
    <s v="HONDA ACTIVA DLX"/>
    <d v="2025-06-04T00:00:00"/>
    <n v="18"/>
    <x v="0"/>
    <x v="0"/>
    <m/>
    <n v="1"/>
    <m/>
    <m/>
    <m/>
    <m/>
    <m/>
    <m/>
    <m/>
    <m/>
    <m/>
    <m/>
    <m/>
    <m/>
    <m/>
    <m/>
    <m/>
    <m/>
    <m/>
    <m/>
    <m/>
    <m/>
    <m/>
    <m/>
    <m/>
    <m/>
    <m/>
    <m/>
    <m/>
    <m/>
    <m/>
    <m/>
    <m/>
    <m/>
    <m/>
    <m/>
    <m/>
    <m/>
    <m/>
    <m/>
    <m/>
    <m/>
    <m/>
    <m/>
    <m/>
    <m/>
    <m/>
    <m/>
    <m/>
    <m/>
    <m/>
    <m/>
    <m/>
    <m/>
    <m/>
    <m/>
    <m/>
    <m/>
    <m/>
    <m/>
    <m/>
    <m/>
    <m/>
    <m/>
    <m/>
    <m/>
    <m/>
    <m/>
    <m/>
    <m/>
    <m/>
    <m/>
    <m/>
    <m/>
    <m/>
    <m/>
    <m/>
    <m/>
    <m/>
    <m/>
    <m/>
    <m/>
    <m/>
    <m/>
    <m/>
    <m/>
    <m/>
    <m/>
    <m/>
    <m/>
    <m/>
    <m/>
    <m/>
    <m/>
    <x v="1"/>
    <x v="1"/>
    <s v="DUWT0030"/>
    <s v="AP8pErfY_8b"/>
    <s v="Allocated"/>
    <m/>
    <m/>
    <m/>
    <m/>
    <m/>
    <m/>
    <m/>
    <m/>
    <n v="1202"/>
    <n v="4544"/>
  </r>
  <r>
    <n v="458645849"/>
    <s v="SHITAL PRASHANT MANE"/>
    <m/>
    <x v="0"/>
    <m/>
    <m/>
    <m/>
    <m/>
    <n v="4448"/>
    <n v="8338"/>
    <n v="4078"/>
    <n v="12786"/>
    <x v="0"/>
    <x v="0"/>
    <x v="0"/>
    <x v="4"/>
    <n v="8264"/>
    <n v="188"/>
    <n v="0"/>
    <n v="3707"/>
    <s v="-"/>
    <n v="0.13214154367674572"/>
    <n v="2.2158354228030367E-3"/>
    <s v="FLOW"/>
    <s v="-"/>
    <s v="RTP"/>
    <s v="-"/>
    <m/>
    <m/>
    <m/>
    <m/>
    <s v="-"/>
    <m/>
    <s v="BHOR"/>
    <m/>
    <m/>
    <m/>
    <n v="12233"/>
    <n v="8264"/>
    <n v="57"/>
    <s v="-"/>
    <s v="FLOW"/>
    <m/>
    <m/>
    <m/>
    <m/>
    <s v="REGULAR"/>
    <s v="MH12VP6553"/>
    <s v="TVS IQUBE ELECTRIC"/>
    <d v="2023-06-21T00:00:00"/>
    <n v="36"/>
    <x v="0"/>
    <x v="0"/>
    <m/>
    <m/>
    <m/>
    <m/>
    <m/>
    <m/>
    <m/>
    <m/>
    <m/>
    <m/>
    <m/>
    <m/>
    <m/>
    <n v="1"/>
    <m/>
    <m/>
    <m/>
    <m/>
    <m/>
    <m/>
    <m/>
    <m/>
    <m/>
    <m/>
    <m/>
    <m/>
    <m/>
    <m/>
    <m/>
    <m/>
    <m/>
    <m/>
    <m/>
    <m/>
    <m/>
    <m/>
    <m/>
    <m/>
    <m/>
    <m/>
    <m/>
    <m/>
    <m/>
    <m/>
    <m/>
    <m/>
    <m/>
    <m/>
    <m/>
    <m/>
    <m/>
    <m/>
    <m/>
    <m/>
    <m/>
    <m/>
    <m/>
    <m/>
    <m/>
    <m/>
    <m/>
    <m/>
    <m/>
    <m/>
    <m/>
    <m/>
    <m/>
    <m/>
    <m/>
    <m/>
    <m/>
    <m/>
    <m/>
    <m/>
    <m/>
    <m/>
    <m/>
    <m/>
    <m/>
    <m/>
    <m/>
    <m/>
    <m/>
    <m/>
    <m/>
    <m/>
    <m/>
    <m/>
    <m/>
    <m/>
    <m/>
    <m/>
    <m/>
    <m/>
    <x v="1"/>
    <x v="1"/>
    <s v="DUWT0011"/>
    <s v="kosIC8jx3c"/>
    <s v="Allocated"/>
    <m/>
    <m/>
    <m/>
    <m/>
    <m/>
    <m/>
    <m/>
    <m/>
    <n v="4078"/>
    <n v="12786"/>
  </r>
  <r>
    <n v="453843150"/>
    <s v="PRATHMESH CHNDRAKANT PHARATE"/>
    <m/>
    <x v="0"/>
    <m/>
    <m/>
    <m/>
    <m/>
    <n v="2805"/>
    <n v="8415"/>
    <n v="2975"/>
    <n v="11220"/>
    <x v="2"/>
    <x v="0"/>
    <x v="0"/>
    <x v="10"/>
    <n v="8156"/>
    <n v="170"/>
    <n v="0"/>
    <n v="7105"/>
    <s v="-"/>
    <n v="1.6757867876498706E-2"/>
    <n v="2.3126618762297452E-3"/>
    <s v="FLOW"/>
    <s v="-"/>
    <s v="PTP"/>
    <s v="-"/>
    <m/>
    <m/>
    <m/>
    <m/>
    <s v="-"/>
    <m/>
    <s v="NHAVARA"/>
    <m/>
    <m/>
    <m/>
    <n v="15690"/>
    <n v="8156"/>
    <n v="88"/>
    <s v="-"/>
    <s v="FLOW"/>
    <m/>
    <m/>
    <m/>
    <m/>
    <s v="REGULAR"/>
    <s v="MH12UK4258"/>
    <s v="HONDA ACTIVA 6G DLX BS VI"/>
    <d v="2022-06-26T00:00:00"/>
    <n v="48"/>
    <x v="0"/>
    <x v="0"/>
    <m/>
    <m/>
    <m/>
    <m/>
    <m/>
    <m/>
    <m/>
    <m/>
    <m/>
    <m/>
    <m/>
    <m/>
    <m/>
    <m/>
    <m/>
    <m/>
    <m/>
    <m/>
    <m/>
    <m/>
    <m/>
    <m/>
    <m/>
    <m/>
    <m/>
    <m/>
    <m/>
    <m/>
    <m/>
    <m/>
    <m/>
    <m/>
    <m/>
    <m/>
    <m/>
    <m/>
    <m/>
    <m/>
    <m/>
    <m/>
    <m/>
    <m/>
    <m/>
    <m/>
    <m/>
    <m/>
    <m/>
    <m/>
    <m/>
    <m/>
    <m/>
    <m/>
    <m/>
    <m/>
    <m/>
    <m/>
    <m/>
    <m/>
    <m/>
    <m/>
    <m/>
    <m/>
    <m/>
    <m/>
    <m/>
    <m/>
    <m/>
    <m/>
    <m/>
    <m/>
    <m/>
    <m/>
    <m/>
    <m/>
    <m/>
    <m/>
    <m/>
    <m/>
    <m/>
    <m/>
    <m/>
    <m/>
    <m/>
    <m/>
    <m/>
    <m/>
    <m/>
    <m/>
    <m/>
    <m/>
    <m/>
    <m/>
    <m/>
    <m/>
    <x v="0"/>
    <x v="0"/>
    <s v="ZBHT0024"/>
    <s v="kocKapSrrc7"/>
    <s v="Allocated"/>
    <m/>
    <m/>
    <m/>
    <m/>
    <m/>
    <m/>
    <m/>
    <m/>
    <n v="2975"/>
    <n v="11220"/>
  </r>
  <r>
    <n v="463989879"/>
    <s v="NANDA PRASHANT JADHAV"/>
    <m/>
    <x v="0"/>
    <m/>
    <m/>
    <m/>
    <m/>
    <n v="2728"/>
    <n v="2728"/>
    <n v="2744"/>
    <n v="5456"/>
    <x v="1"/>
    <x v="0"/>
    <x v="0"/>
    <x v="15"/>
    <n v="7920"/>
    <n v="16"/>
    <n v="0"/>
    <n v="945"/>
    <s v="-"/>
    <n v="2.5415146143508292E-2"/>
    <n v="6.9380349321841814E-4"/>
    <s v="FLOW"/>
    <s v="-"/>
    <s v="-"/>
    <s v="-"/>
    <m/>
    <m/>
    <m/>
    <m/>
    <s v="-"/>
    <m/>
    <s v="BALEWADI"/>
    <m/>
    <m/>
    <m/>
    <n v="3689"/>
    <n v="7920"/>
    <n v="26"/>
    <s v="-"/>
    <s v="FLOW"/>
    <m/>
    <m/>
    <m/>
    <m/>
    <s v="REGULAR"/>
    <s v="MH12VE9363"/>
    <s v="PIAGGIO VESPA VXL 125"/>
    <d v="2024-09-10T00:00:00"/>
    <n v="24"/>
    <x v="0"/>
    <x v="0"/>
    <m/>
    <m/>
    <m/>
    <m/>
    <m/>
    <m/>
    <m/>
    <m/>
    <m/>
    <m/>
    <m/>
    <m/>
    <m/>
    <m/>
    <m/>
    <m/>
    <m/>
    <m/>
    <m/>
    <m/>
    <m/>
    <m/>
    <m/>
    <m/>
    <m/>
    <m/>
    <m/>
    <m/>
    <m/>
    <m/>
    <m/>
    <m/>
    <m/>
    <m/>
    <m/>
    <m/>
    <m/>
    <m/>
    <m/>
    <m/>
    <m/>
    <m/>
    <m/>
    <m/>
    <m/>
    <m/>
    <m/>
    <m/>
    <m/>
    <m/>
    <m/>
    <m/>
    <m/>
    <m/>
    <m/>
    <m/>
    <m/>
    <m/>
    <m/>
    <m/>
    <m/>
    <m/>
    <m/>
    <m/>
    <m/>
    <m/>
    <m/>
    <m/>
    <m/>
    <m/>
    <m/>
    <m/>
    <m/>
    <m/>
    <m/>
    <m/>
    <m/>
    <m/>
    <m/>
    <m/>
    <m/>
    <m/>
    <m/>
    <m/>
    <m/>
    <m/>
    <m/>
    <m/>
    <m/>
    <m/>
    <m/>
    <m/>
    <m/>
    <m/>
    <x v="0"/>
    <x v="0"/>
    <s v="DUWT0031"/>
    <s v="ko1902MPBS"/>
    <s v="Allocated"/>
    <m/>
    <m/>
    <m/>
    <m/>
    <m/>
    <m/>
    <m/>
    <m/>
    <n v="2744"/>
    <n v="5456"/>
  </r>
  <r>
    <n v="140926524"/>
    <s v="PRANAV PRAMOD GURAV"/>
    <m/>
    <x v="0"/>
    <m/>
    <m/>
    <m/>
    <m/>
    <n v="3170"/>
    <n v="7993"/>
    <n v="-3863"/>
    <n v="11163"/>
    <x v="4"/>
    <x v="0"/>
    <x v="0"/>
    <x v="9"/>
    <n v="7826.73"/>
    <n v="824"/>
    <n v="0"/>
    <n v="6300"/>
    <s v="-"/>
    <n v="0.36161316359829287"/>
    <n v="4.1670465205859274E-3"/>
    <s v="FLOW"/>
    <s v="-"/>
    <s v="PTP"/>
    <s v="-"/>
    <m/>
    <m/>
    <m/>
    <m/>
    <s v="-"/>
    <m/>
    <s v="BHOSARI"/>
    <m/>
    <m/>
    <m/>
    <n v="15117"/>
    <n v="7826.73"/>
    <n v="148"/>
    <s v="-"/>
    <s v="FLOW"/>
    <m/>
    <m/>
    <m/>
    <m/>
    <s v="NPA"/>
    <s v="MH14KV0186"/>
    <s v="SPLENDOR PLUS BS6 I3S DRS CAST FI"/>
    <d v="2023-04-29T00:00:00"/>
    <n v="36"/>
    <x v="0"/>
    <x v="0"/>
    <m/>
    <m/>
    <m/>
    <m/>
    <m/>
    <m/>
    <m/>
    <n v="1"/>
    <m/>
    <m/>
    <m/>
    <m/>
    <m/>
    <m/>
    <m/>
    <m/>
    <m/>
    <m/>
    <m/>
    <m/>
    <m/>
    <m/>
    <m/>
    <m/>
    <m/>
    <m/>
    <m/>
    <m/>
    <m/>
    <m/>
    <m/>
    <m/>
    <m/>
    <m/>
    <m/>
    <m/>
    <m/>
    <m/>
    <m/>
    <m/>
    <m/>
    <m/>
    <m/>
    <m/>
    <m/>
    <m/>
    <m/>
    <m/>
    <m/>
    <m/>
    <m/>
    <m/>
    <m/>
    <m/>
    <m/>
    <m/>
    <m/>
    <m/>
    <m/>
    <m/>
    <m/>
    <m/>
    <m/>
    <m/>
    <m/>
    <m/>
    <m/>
    <m/>
    <m/>
    <m/>
    <m/>
    <m/>
    <m/>
    <m/>
    <m/>
    <m/>
    <m/>
    <m/>
    <m/>
    <m/>
    <m/>
    <m/>
    <m/>
    <m/>
    <m/>
    <m/>
    <m/>
    <m/>
    <m/>
    <m/>
    <m/>
    <m/>
    <m/>
    <m/>
    <x v="1"/>
    <x v="1"/>
    <s v="DUWT0025"/>
    <s v="GPZAko5XAe8z"/>
    <s v="Allocated"/>
    <m/>
    <m/>
    <m/>
    <m/>
    <m/>
    <m/>
    <m/>
    <m/>
    <n v="-3863"/>
    <n v="11163"/>
  </r>
  <r>
    <n v="140085711"/>
    <s v="RUPALI SANDIP MALPOTE"/>
    <m/>
    <x v="0"/>
    <m/>
    <m/>
    <m/>
    <m/>
    <n v="3881"/>
    <n v="7951"/>
    <n v="-10909"/>
    <n v="11832"/>
    <x v="5"/>
    <x v="0"/>
    <x v="0"/>
    <x v="8"/>
    <n v="7789.19"/>
    <n v="545"/>
    <n v="0"/>
    <n v="4463.82"/>
    <s v="-"/>
    <n v="8.2209458553786294E-2"/>
    <n v="3.5695761824915671E-3"/>
    <s v="FLOW"/>
    <s v="-"/>
    <s v="PTP"/>
    <s v="-"/>
    <m/>
    <m/>
    <m/>
    <m/>
    <s v="-"/>
    <m/>
    <s v="TAKAVE"/>
    <m/>
    <m/>
    <m/>
    <n v="12959.82"/>
    <n v="7789.19"/>
    <n v="176"/>
    <s v="-"/>
    <s v="FLOW"/>
    <m/>
    <m/>
    <m/>
    <m/>
    <s v="NPA"/>
    <s v="MH14KT4084"/>
    <s v="TVS IQUBE ELECTRIC"/>
    <d v="2023-04-03T00:00:00"/>
    <n v="36"/>
    <x v="0"/>
    <x v="0"/>
    <m/>
    <m/>
    <m/>
    <m/>
    <m/>
    <m/>
    <m/>
    <m/>
    <m/>
    <m/>
    <m/>
    <m/>
    <m/>
    <m/>
    <m/>
    <m/>
    <m/>
    <m/>
    <m/>
    <m/>
    <m/>
    <m/>
    <m/>
    <m/>
    <m/>
    <m/>
    <m/>
    <m/>
    <m/>
    <m/>
    <m/>
    <m/>
    <m/>
    <m/>
    <m/>
    <m/>
    <m/>
    <m/>
    <m/>
    <m/>
    <m/>
    <m/>
    <m/>
    <m/>
    <m/>
    <m/>
    <m/>
    <m/>
    <m/>
    <m/>
    <m/>
    <m/>
    <m/>
    <m/>
    <m/>
    <m/>
    <m/>
    <m/>
    <m/>
    <m/>
    <m/>
    <m/>
    <m/>
    <m/>
    <m/>
    <m/>
    <m/>
    <m/>
    <m/>
    <m/>
    <m/>
    <m/>
    <m/>
    <m/>
    <m/>
    <m/>
    <m/>
    <m/>
    <m/>
    <m/>
    <m/>
    <m/>
    <m/>
    <m/>
    <m/>
    <m/>
    <m/>
    <m/>
    <m/>
    <m/>
    <m/>
    <m/>
    <m/>
    <m/>
    <x v="0"/>
    <x v="0"/>
    <s v="ZBHT0013"/>
    <s v="G6gFU3F21f7"/>
    <s v="Allocated"/>
    <m/>
    <m/>
    <m/>
    <m/>
    <m/>
    <m/>
    <m/>
    <m/>
    <n v="-10909"/>
    <n v="11832"/>
  </r>
  <r>
    <n v="459445373"/>
    <s v="RAMA NITIN ADMANE"/>
    <m/>
    <x v="0"/>
    <m/>
    <m/>
    <m/>
    <m/>
    <n v="4550"/>
    <n v="3241"/>
    <n v="3332"/>
    <n v="7791"/>
    <x v="1"/>
    <x v="0"/>
    <x v="0"/>
    <x v="2"/>
    <n v="7720.55"/>
    <n v="91"/>
    <n v="0"/>
    <n v="7200"/>
    <s v="-"/>
    <n v="9.5513137217759E-3"/>
    <n v="6.7633138378376991E-4"/>
    <s v="FLOW"/>
    <s v="-"/>
    <s v="PTP"/>
    <s v="-"/>
    <m/>
    <m/>
    <m/>
    <m/>
    <s v="-"/>
    <m/>
    <s v="PASHAN"/>
    <m/>
    <m/>
    <m/>
    <n v="10532"/>
    <n v="7720.55"/>
    <n v="27"/>
    <s v="-"/>
    <s v="FLOW"/>
    <m/>
    <m/>
    <m/>
    <m/>
    <s v="REGULAR"/>
    <s v="MH44AC1790"/>
    <s v="HONDA UNICORN 160 BSVI"/>
    <d v="2023-08-18T00:00:00"/>
    <n v="36"/>
    <x v="0"/>
    <x v="0"/>
    <m/>
    <m/>
    <m/>
    <m/>
    <m/>
    <m/>
    <m/>
    <m/>
    <m/>
    <m/>
    <m/>
    <m/>
    <m/>
    <m/>
    <m/>
    <m/>
    <m/>
    <m/>
    <m/>
    <m/>
    <m/>
    <m/>
    <m/>
    <m/>
    <m/>
    <m/>
    <m/>
    <m/>
    <m/>
    <m/>
    <m/>
    <m/>
    <m/>
    <m/>
    <m/>
    <m/>
    <m/>
    <m/>
    <m/>
    <m/>
    <m/>
    <m/>
    <m/>
    <m/>
    <m/>
    <m/>
    <m/>
    <m/>
    <m/>
    <m/>
    <m/>
    <m/>
    <m/>
    <m/>
    <m/>
    <m/>
    <m/>
    <m/>
    <m/>
    <m/>
    <m/>
    <m/>
    <m/>
    <m/>
    <m/>
    <m/>
    <m/>
    <m/>
    <m/>
    <m/>
    <m/>
    <m/>
    <m/>
    <m/>
    <m/>
    <m/>
    <m/>
    <m/>
    <m/>
    <m/>
    <m/>
    <m/>
    <m/>
    <m/>
    <m/>
    <m/>
    <m/>
    <m/>
    <m/>
    <m/>
    <m/>
    <m/>
    <m/>
    <m/>
    <x v="0"/>
    <x v="0"/>
    <s v="DUWT0023"/>
    <s v="GPJtMoxS_EI7"/>
    <s v="Allocated"/>
    <m/>
    <m/>
    <m/>
    <m/>
    <m/>
    <m/>
    <m/>
    <m/>
    <n v="3332"/>
    <n v="7791"/>
  </r>
  <r>
    <n v="459720465"/>
    <s v="DNYANESHWAR ANKUSH KADAM"/>
    <m/>
    <x v="0"/>
    <m/>
    <m/>
    <m/>
    <m/>
    <n v="2641"/>
    <n v="2641"/>
    <n v="2720"/>
    <n v="5282"/>
    <x v="0"/>
    <x v="0"/>
    <x v="0"/>
    <x v="6"/>
    <n v="7653.46"/>
    <n v="79"/>
    <n v="0"/>
    <n v="1453"/>
    <s v="-"/>
    <n v="2.6204236203038887E-2"/>
    <n v="2.0521306600927067E-3"/>
    <s v="FLOW"/>
    <s v="-"/>
    <s v="NC"/>
    <s v="-"/>
    <m/>
    <m/>
    <m/>
    <m/>
    <s v="-"/>
    <m/>
    <s v="VADGAON SHERI"/>
    <m/>
    <m/>
    <m/>
    <n v="4173"/>
    <n v="7653.46"/>
    <n v="57"/>
    <s v="-"/>
    <s v="FLOW"/>
    <m/>
    <m/>
    <m/>
    <m/>
    <s v="NPA"/>
    <s v="MH12VX4180"/>
    <s v="HONDA SP 125 BS VI DISC"/>
    <d v="2023-09-11T00:00:00"/>
    <n v="36"/>
    <x v="1"/>
    <x v="0"/>
    <m/>
    <m/>
    <m/>
    <m/>
    <m/>
    <m/>
    <m/>
    <m/>
    <m/>
    <m/>
    <m/>
    <m/>
    <m/>
    <m/>
    <m/>
    <m/>
    <m/>
    <m/>
    <m/>
    <m/>
    <m/>
    <m/>
    <m/>
    <m/>
    <m/>
    <m/>
    <m/>
    <m/>
    <m/>
    <m/>
    <m/>
    <m/>
    <m/>
    <m/>
    <m/>
    <m/>
    <m/>
    <m/>
    <m/>
    <m/>
    <m/>
    <m/>
    <m/>
    <m/>
    <m/>
    <m/>
    <m/>
    <m/>
    <m/>
    <m/>
    <m/>
    <m/>
    <m/>
    <m/>
    <m/>
    <m/>
    <m/>
    <m/>
    <m/>
    <m/>
    <m/>
    <m/>
    <m/>
    <m/>
    <m/>
    <m/>
    <m/>
    <m/>
    <m/>
    <m/>
    <m/>
    <m/>
    <m/>
    <m/>
    <m/>
    <m/>
    <m/>
    <m/>
    <m/>
    <m/>
    <m/>
    <m/>
    <m/>
    <m/>
    <m/>
    <m/>
    <m/>
    <m/>
    <m/>
    <m/>
    <m/>
    <m/>
    <m/>
    <m/>
    <x v="0"/>
    <x v="0"/>
    <s v="ZBHT0012"/>
    <s v="B6yJStqGv1"/>
    <s v="Allocated"/>
    <m/>
    <m/>
    <m/>
    <m/>
    <m/>
    <m/>
    <m/>
    <m/>
    <n v="2720"/>
    <n v="5282"/>
  </r>
  <r>
    <n v="459556508"/>
    <s v="SAHIL PRAKASH SHAH"/>
    <m/>
    <x v="0"/>
    <m/>
    <m/>
    <m/>
    <m/>
    <n v="1992"/>
    <n v="3984"/>
    <n v="2068"/>
    <n v="5976"/>
    <x v="0"/>
    <x v="0"/>
    <x v="0"/>
    <x v="5"/>
    <n v="7625"/>
    <n v="76"/>
    <n v="0"/>
    <n v="900"/>
    <s v="-"/>
    <n v="0.15637407385532129"/>
    <n v="2.0444996489439927E-3"/>
    <s v="FLOW"/>
    <s v="-"/>
    <s v="NC"/>
    <s v="-"/>
    <m/>
    <m/>
    <m/>
    <m/>
    <s v="-"/>
    <m/>
    <s v="CHAKAN"/>
    <m/>
    <m/>
    <m/>
    <n v="4960"/>
    <n v="7625"/>
    <n v="57"/>
    <s v="-"/>
    <s v="FLOW"/>
    <m/>
    <m/>
    <m/>
    <m/>
    <s v="REGULAR"/>
    <s v="MH14KZ0875"/>
    <s v="TVS JUPITER 125 DRUM ALLOY"/>
    <d v="2023-08-25T00:00:00"/>
    <n v="36"/>
    <x v="0"/>
    <x v="0"/>
    <m/>
    <m/>
    <m/>
    <m/>
    <m/>
    <m/>
    <m/>
    <n v="1"/>
    <m/>
    <m/>
    <m/>
    <m/>
    <m/>
    <m/>
    <m/>
    <m/>
    <m/>
    <m/>
    <m/>
    <m/>
    <m/>
    <m/>
    <m/>
    <m/>
    <m/>
    <m/>
    <m/>
    <m/>
    <m/>
    <m/>
    <m/>
    <m/>
    <m/>
    <m/>
    <m/>
    <m/>
    <m/>
    <m/>
    <m/>
    <m/>
    <m/>
    <m/>
    <m/>
    <m/>
    <m/>
    <m/>
    <m/>
    <m/>
    <m/>
    <m/>
    <m/>
    <m/>
    <m/>
    <m/>
    <m/>
    <m/>
    <m/>
    <m/>
    <m/>
    <m/>
    <m/>
    <m/>
    <m/>
    <m/>
    <m/>
    <m/>
    <m/>
    <m/>
    <m/>
    <m/>
    <m/>
    <m/>
    <m/>
    <m/>
    <m/>
    <m/>
    <m/>
    <m/>
    <m/>
    <m/>
    <m/>
    <m/>
    <m/>
    <m/>
    <m/>
    <m/>
    <m/>
    <m/>
    <m/>
    <m/>
    <m/>
    <m/>
    <m/>
    <m/>
    <x v="1"/>
    <x v="1"/>
    <s v="DUWT0017"/>
    <s v="k2qHDVNYv9"/>
    <s v="Allocated"/>
    <m/>
    <m/>
    <m/>
    <m/>
    <m/>
    <m/>
    <m/>
    <m/>
    <n v="2068"/>
    <n v="5976"/>
  </r>
  <r>
    <n v="459101138"/>
    <s v="NILESH CHANDRAKANT CHAVAN"/>
    <m/>
    <x v="0"/>
    <m/>
    <m/>
    <m/>
    <m/>
    <n v="3661"/>
    <n v="4100"/>
    <n v="647"/>
    <n v="7761"/>
    <x v="0"/>
    <x v="0"/>
    <x v="0"/>
    <x v="13"/>
    <n v="7567"/>
    <n v="208"/>
    <n v="0"/>
    <n v="7200"/>
    <s v="-"/>
    <n v="4.7878592998298337E-2"/>
    <n v="2.028948045056943E-3"/>
    <s v="FLOW"/>
    <s v="-"/>
    <s v="PAID"/>
    <s v="-"/>
    <m/>
    <m/>
    <m/>
    <m/>
    <s v="-"/>
    <m/>
    <s v="PIMPLE GURAV"/>
    <m/>
    <m/>
    <m/>
    <n v="11508"/>
    <n v="7567"/>
    <n v="57"/>
    <s v="-"/>
    <s v="FLOW"/>
    <m/>
    <m/>
    <m/>
    <m/>
    <s v="REGULAR"/>
    <s v="MH14KY2665"/>
    <s v="HONDA ACTIVA 6G H SMART"/>
    <d v="2023-07-24T00:00:00"/>
    <n v="36"/>
    <x v="0"/>
    <x v="0"/>
    <m/>
    <m/>
    <m/>
    <m/>
    <m/>
    <m/>
    <m/>
    <m/>
    <m/>
    <m/>
    <n v="1"/>
    <m/>
    <m/>
    <m/>
    <m/>
    <m/>
    <m/>
    <m/>
    <m/>
    <m/>
    <m/>
    <m/>
    <m/>
    <m/>
    <m/>
    <m/>
    <m/>
    <m/>
    <m/>
    <m/>
    <m/>
    <m/>
    <m/>
    <m/>
    <m/>
    <m/>
    <m/>
    <m/>
    <m/>
    <m/>
    <m/>
    <m/>
    <m/>
    <m/>
    <m/>
    <m/>
    <m/>
    <m/>
    <m/>
    <m/>
    <m/>
    <m/>
    <m/>
    <m/>
    <m/>
    <m/>
    <m/>
    <m/>
    <m/>
    <m/>
    <m/>
    <m/>
    <m/>
    <m/>
    <m/>
    <m/>
    <m/>
    <m/>
    <m/>
    <m/>
    <m/>
    <m/>
    <m/>
    <m/>
    <m/>
    <m/>
    <m/>
    <m/>
    <m/>
    <m/>
    <m/>
    <m/>
    <m/>
    <m/>
    <m/>
    <m/>
    <m/>
    <m/>
    <m/>
    <m/>
    <m/>
    <m/>
    <m/>
    <m/>
    <x v="1"/>
    <x v="1"/>
    <s v="ZBHT0015"/>
    <s v="G2hWaEcpNJz"/>
    <s v="Allocated"/>
    <m/>
    <m/>
    <m/>
    <m/>
    <m/>
    <m/>
    <m/>
    <m/>
    <n v="647"/>
    <n v="7761"/>
  </r>
  <r>
    <n v="460407116"/>
    <s v="SUVARNA AMOL DEVKAR"/>
    <m/>
    <x v="0"/>
    <m/>
    <m/>
    <m/>
    <m/>
    <n v="3806"/>
    <n v="7612"/>
    <n v="-3392"/>
    <n v="11418"/>
    <x v="3"/>
    <x v="0"/>
    <x v="0"/>
    <x v="10"/>
    <n v="7438"/>
    <n v="414"/>
    <n v="0"/>
    <n v="6299"/>
    <s v="-"/>
    <n v="1.7008182884202288E-2"/>
    <n v="2.8491808342707161E-3"/>
    <s v="FLOW"/>
    <s v="-"/>
    <s v="BPTP"/>
    <s v="-"/>
    <m/>
    <m/>
    <m/>
    <m/>
    <s v="-"/>
    <m/>
    <s v="SHIRUR"/>
    <m/>
    <m/>
    <m/>
    <n v="14325"/>
    <n v="7438"/>
    <n v="118"/>
    <s v="-"/>
    <s v="FLOW"/>
    <m/>
    <m/>
    <m/>
    <m/>
    <s v="NPA"/>
    <m/>
    <s v="TVS STARCITY PLUS ES DT DUAL TONE"/>
    <d v="2023-10-31T00:00:00"/>
    <n v="30"/>
    <x v="0"/>
    <x v="0"/>
    <m/>
    <m/>
    <m/>
    <m/>
    <m/>
    <m/>
    <m/>
    <m/>
    <m/>
    <m/>
    <m/>
    <m/>
    <m/>
    <m/>
    <m/>
    <m/>
    <m/>
    <m/>
    <m/>
    <m/>
    <m/>
    <m/>
    <m/>
    <m/>
    <m/>
    <m/>
    <m/>
    <m/>
    <m/>
    <m/>
    <m/>
    <m/>
    <m/>
    <m/>
    <m/>
    <m/>
    <m/>
    <m/>
    <m/>
    <m/>
    <m/>
    <m/>
    <m/>
    <m/>
    <m/>
    <m/>
    <m/>
    <m/>
    <m/>
    <m/>
    <m/>
    <m/>
    <m/>
    <m/>
    <m/>
    <m/>
    <m/>
    <m/>
    <m/>
    <m/>
    <m/>
    <m/>
    <m/>
    <m/>
    <m/>
    <m/>
    <m/>
    <m/>
    <m/>
    <m/>
    <m/>
    <m/>
    <m/>
    <m/>
    <m/>
    <m/>
    <m/>
    <m/>
    <m/>
    <m/>
    <m/>
    <m/>
    <m/>
    <m/>
    <m/>
    <m/>
    <m/>
    <m/>
    <m/>
    <m/>
    <m/>
    <m/>
    <m/>
    <m/>
    <x v="0"/>
    <x v="0"/>
    <s v="ZBHT0024"/>
    <s v="BoXbzT1rr7c"/>
    <s v="Allocated"/>
    <m/>
    <m/>
    <m/>
    <m/>
    <m/>
    <m/>
    <m/>
    <m/>
    <n v="-3392"/>
    <n v="11418"/>
  </r>
  <r>
    <n v="459755661"/>
    <s v="AMIT NARAYAN SASTE"/>
    <m/>
    <x v="0"/>
    <m/>
    <m/>
    <m/>
    <m/>
    <n v="2850"/>
    <n v="1828"/>
    <n v="1880"/>
    <n v="4678"/>
    <x v="1"/>
    <x v="0"/>
    <x v="0"/>
    <x v="14"/>
    <n v="7382.02"/>
    <n v="52"/>
    <n v="0"/>
    <n v="7140"/>
    <s v="-"/>
    <n v="1.3728160252237432E-2"/>
    <n v="6.4667566452124075E-4"/>
    <s v="FLOW"/>
    <s v="-"/>
    <s v="PAID"/>
    <s v="-"/>
    <m/>
    <m/>
    <m/>
    <m/>
    <s v="-"/>
    <m/>
    <s v="JUNNAR"/>
    <m/>
    <m/>
    <m/>
    <n v="9020"/>
    <n v="7382.02"/>
    <n v="27"/>
    <s v="-"/>
    <s v="FLOW"/>
    <m/>
    <m/>
    <m/>
    <m/>
    <s v="REGULAR"/>
    <m/>
    <s v="HONDA SHINE 100 OBD2"/>
    <d v="2023-09-14T00:00:00"/>
    <n v="36"/>
    <x v="1"/>
    <x v="0"/>
    <m/>
    <m/>
    <m/>
    <m/>
    <m/>
    <m/>
    <m/>
    <m/>
    <m/>
    <m/>
    <m/>
    <m/>
    <m/>
    <m/>
    <m/>
    <m/>
    <m/>
    <m/>
    <m/>
    <m/>
    <m/>
    <m/>
    <m/>
    <m/>
    <m/>
    <m/>
    <m/>
    <m/>
    <m/>
    <m/>
    <m/>
    <m/>
    <m/>
    <m/>
    <m/>
    <m/>
    <m/>
    <m/>
    <m/>
    <m/>
    <m/>
    <m/>
    <m/>
    <m/>
    <m/>
    <m/>
    <m/>
    <m/>
    <m/>
    <m/>
    <m/>
    <m/>
    <m/>
    <m/>
    <m/>
    <m/>
    <m/>
    <m/>
    <m/>
    <m/>
    <m/>
    <m/>
    <m/>
    <m/>
    <m/>
    <m/>
    <m/>
    <m/>
    <m/>
    <m/>
    <m/>
    <m/>
    <m/>
    <m/>
    <m/>
    <m/>
    <m/>
    <m/>
    <m/>
    <m/>
    <m/>
    <m/>
    <m/>
    <m/>
    <m/>
    <m/>
    <m/>
    <m/>
    <m/>
    <m/>
    <m/>
    <m/>
    <m/>
    <m/>
    <x v="0"/>
    <x v="0"/>
    <s v="ZBHT0021"/>
    <s v="BoBBeclw_NM7"/>
    <s v="Allocated"/>
    <m/>
    <m/>
    <m/>
    <m/>
    <m/>
    <m/>
    <m/>
    <m/>
    <n v="1880"/>
    <n v="4678"/>
  </r>
  <r>
    <n v="462289057"/>
    <s v="KIRAN YADAV GAIKWAD"/>
    <m/>
    <x v="0"/>
    <m/>
    <m/>
    <m/>
    <m/>
    <n v="3932"/>
    <n v="7337"/>
    <n v="-11409"/>
    <n v="11269"/>
    <x v="5"/>
    <x v="0"/>
    <x v="0"/>
    <x v="10"/>
    <n v="7269"/>
    <n v="914"/>
    <n v="0"/>
    <n v="4493"/>
    <s v="-"/>
    <n v="3.7418888420673757E-2"/>
    <n v="3.3311871029633633E-3"/>
    <s v="FLOW"/>
    <s v="-"/>
    <s v="-"/>
    <s v="-"/>
    <m/>
    <m/>
    <m/>
    <m/>
    <s v="-"/>
    <m/>
    <s v="RANJAN GAON"/>
    <m/>
    <m/>
    <m/>
    <n v="12744"/>
    <n v="7269"/>
    <n v="177"/>
    <s v="-"/>
    <s v="FLOW"/>
    <m/>
    <m/>
    <m/>
    <m/>
    <s v="NPA"/>
    <s v="MH12XS1324"/>
    <s v="HF DELUXE BS6 I3S DRUM SELF CAST"/>
    <d v="2024-03-19T00:00:00"/>
    <n v="24"/>
    <x v="0"/>
    <x v="0"/>
    <m/>
    <m/>
    <m/>
    <m/>
    <m/>
    <m/>
    <m/>
    <m/>
    <m/>
    <m/>
    <m/>
    <m/>
    <m/>
    <m/>
    <m/>
    <m/>
    <m/>
    <m/>
    <m/>
    <m/>
    <m/>
    <m/>
    <m/>
    <m/>
    <m/>
    <m/>
    <m/>
    <m/>
    <m/>
    <m/>
    <m/>
    <m/>
    <m/>
    <m/>
    <m/>
    <m/>
    <m/>
    <m/>
    <m/>
    <m/>
    <m/>
    <m/>
    <m/>
    <m/>
    <m/>
    <m/>
    <m/>
    <m/>
    <m/>
    <m/>
    <m/>
    <m/>
    <m/>
    <m/>
    <m/>
    <m/>
    <m/>
    <m/>
    <m/>
    <m/>
    <m/>
    <m/>
    <m/>
    <m/>
    <m/>
    <m/>
    <m/>
    <m/>
    <m/>
    <m/>
    <m/>
    <m/>
    <m/>
    <m/>
    <m/>
    <m/>
    <m/>
    <m/>
    <m/>
    <m/>
    <m/>
    <m/>
    <m/>
    <m/>
    <m/>
    <m/>
    <m/>
    <m/>
    <m/>
    <m/>
    <m/>
    <m/>
    <m/>
    <m/>
    <x v="0"/>
    <x v="0"/>
    <s v="ZBHT0024"/>
    <s v="G2pY4SMU5m"/>
    <s v="Allocated"/>
    <m/>
    <m/>
    <m/>
    <m/>
    <m/>
    <m/>
    <m/>
    <m/>
    <n v="-11409"/>
    <n v="11269"/>
  </r>
  <r>
    <n v="459816044"/>
    <s v="VIKAS SANJAY PANDAGALE"/>
    <m/>
    <x v="0"/>
    <m/>
    <m/>
    <m/>
    <m/>
    <n v="3709"/>
    <n v="7202"/>
    <n v="-10476"/>
    <n v="10911"/>
    <x v="5"/>
    <x v="0"/>
    <x v="0"/>
    <x v="16"/>
    <n v="7134.97"/>
    <n v="867"/>
    <n v="0"/>
    <n v="2465.1"/>
    <s v="-"/>
    <n v="3.2430212139931656E-2"/>
    <n v="3.2697647604939483E-3"/>
    <s v="FLOW"/>
    <s v="-"/>
    <s v="NC"/>
    <s v="-"/>
    <m/>
    <m/>
    <m/>
    <m/>
    <s v="-"/>
    <m/>
    <s v="SUS"/>
    <m/>
    <m/>
    <m/>
    <n v="10534.1"/>
    <n v="7134.97"/>
    <n v="177"/>
    <s v="-"/>
    <s v="FLOW"/>
    <m/>
    <m/>
    <m/>
    <m/>
    <s v="NPA"/>
    <s v="MH22BB5602"/>
    <s v="SPLENDOR PLUS I3S BS6 FI DRUM SELF"/>
    <d v="2023-09-20T00:00:00"/>
    <n v="30"/>
    <x v="0"/>
    <x v="0"/>
    <m/>
    <m/>
    <m/>
    <m/>
    <m/>
    <m/>
    <m/>
    <m/>
    <m/>
    <m/>
    <m/>
    <m/>
    <m/>
    <n v="1"/>
    <m/>
    <m/>
    <m/>
    <m/>
    <m/>
    <m/>
    <m/>
    <m/>
    <m/>
    <m/>
    <m/>
    <m/>
    <m/>
    <m/>
    <m/>
    <m/>
    <m/>
    <m/>
    <m/>
    <m/>
    <m/>
    <m/>
    <m/>
    <m/>
    <m/>
    <m/>
    <m/>
    <m/>
    <m/>
    <m/>
    <m/>
    <m/>
    <m/>
    <m/>
    <m/>
    <m/>
    <m/>
    <m/>
    <m/>
    <m/>
    <m/>
    <m/>
    <m/>
    <m/>
    <m/>
    <m/>
    <m/>
    <m/>
    <m/>
    <m/>
    <m/>
    <m/>
    <m/>
    <m/>
    <m/>
    <m/>
    <m/>
    <m/>
    <m/>
    <m/>
    <m/>
    <m/>
    <m/>
    <m/>
    <m/>
    <m/>
    <m/>
    <m/>
    <m/>
    <m/>
    <m/>
    <m/>
    <m/>
    <m/>
    <m/>
    <m/>
    <m/>
    <m/>
    <m/>
    <m/>
    <x v="1"/>
    <x v="1"/>
    <s v="DUWT0030"/>
    <s v="BPKKTByGnFm"/>
    <s v="Allocated"/>
    <m/>
    <m/>
    <m/>
    <m/>
    <m/>
    <m/>
    <m/>
    <m/>
    <n v="-10476"/>
    <n v="10911"/>
  </r>
  <r>
    <n v="140231764"/>
    <s v="REKHA MOHAN WAGHMARE"/>
    <m/>
    <x v="0"/>
    <m/>
    <m/>
    <m/>
    <m/>
    <n v="3653"/>
    <n v="7306"/>
    <n v="-6804"/>
    <n v="10959"/>
    <x v="4"/>
    <x v="0"/>
    <x v="0"/>
    <x v="7"/>
    <n v="7105.45"/>
    <n v="502"/>
    <n v="0"/>
    <n v="1775"/>
    <s v="-"/>
    <n v="0.21808268201691453"/>
    <n v="3.7830282505845075E-3"/>
    <s v="FLOW"/>
    <s v="-"/>
    <s v="-"/>
    <s v="-"/>
    <m/>
    <m/>
    <m/>
    <m/>
    <s v="-"/>
    <m/>
    <s v="DAPODI"/>
    <m/>
    <m/>
    <m/>
    <n v="9583"/>
    <n v="7105.45"/>
    <n v="149"/>
    <s v="-"/>
    <s v="FLOW"/>
    <m/>
    <m/>
    <m/>
    <m/>
    <s v="NPA"/>
    <s v="MH14KT5731"/>
    <s v="HONDA ACTIVA 6G H SMART"/>
    <d v="2023-03-22T00:00:00"/>
    <n v="36"/>
    <x v="0"/>
    <x v="0"/>
    <m/>
    <m/>
    <m/>
    <m/>
    <m/>
    <m/>
    <m/>
    <n v="1"/>
    <m/>
    <m/>
    <m/>
    <m/>
    <m/>
    <m/>
    <m/>
    <m/>
    <m/>
    <m/>
    <m/>
    <m/>
    <m/>
    <m/>
    <m/>
    <m/>
    <m/>
    <m/>
    <m/>
    <m/>
    <m/>
    <m/>
    <m/>
    <m/>
    <m/>
    <m/>
    <m/>
    <m/>
    <m/>
    <m/>
    <m/>
    <m/>
    <m/>
    <m/>
    <m/>
    <m/>
    <m/>
    <m/>
    <m/>
    <m/>
    <m/>
    <m/>
    <m/>
    <m/>
    <m/>
    <m/>
    <m/>
    <m/>
    <m/>
    <m/>
    <m/>
    <m/>
    <m/>
    <m/>
    <m/>
    <m/>
    <m/>
    <m/>
    <m/>
    <m/>
    <m/>
    <m/>
    <m/>
    <m/>
    <m/>
    <m/>
    <m/>
    <m/>
    <m/>
    <m/>
    <m/>
    <m/>
    <m/>
    <m/>
    <m/>
    <m/>
    <m/>
    <m/>
    <m/>
    <m/>
    <m/>
    <m/>
    <m/>
    <m/>
    <m/>
    <m/>
    <x v="1"/>
    <x v="1"/>
    <s v="ZBHT0009"/>
    <s v="kPzgl85nLc"/>
    <s v="Allocated"/>
    <m/>
    <m/>
    <m/>
    <m/>
    <m/>
    <m/>
    <m/>
    <m/>
    <n v="-6804"/>
    <n v="10959"/>
  </r>
  <r>
    <n v="463791527"/>
    <s v="PRASHIK BAPU AHIRE"/>
    <m/>
    <x v="0"/>
    <m/>
    <m/>
    <m/>
    <m/>
    <n v="1237"/>
    <n v="6230"/>
    <n v="722"/>
    <n v="7467"/>
    <x v="5"/>
    <x v="0"/>
    <x v="0"/>
    <x v="11"/>
    <n v="6982"/>
    <n v="677"/>
    <n v="0"/>
    <n v="5400"/>
    <s v="-"/>
    <n v="1.5838915821448096E-2"/>
    <n v="3.1996627256693088E-3"/>
    <s v="FLOW"/>
    <s v="-"/>
    <s v="NC"/>
    <s v="-"/>
    <m/>
    <m/>
    <m/>
    <m/>
    <s v="-"/>
    <m/>
    <s v="NIGADI"/>
    <m/>
    <m/>
    <m/>
    <n v="12307"/>
    <n v="6982"/>
    <n v="176"/>
    <s v="-"/>
    <s v="FLOW"/>
    <m/>
    <m/>
    <m/>
    <m/>
    <s v="NPA"/>
    <s v="MH14LD7196"/>
    <s v="HONDA ACTIVA DLX"/>
    <d v="2024-08-17T00:00:00"/>
    <n v="24"/>
    <x v="0"/>
    <x v="0"/>
    <m/>
    <m/>
    <m/>
    <m/>
    <m/>
    <m/>
    <m/>
    <m/>
    <m/>
    <m/>
    <m/>
    <m/>
    <m/>
    <m/>
    <m/>
    <m/>
    <m/>
    <m/>
    <m/>
    <m/>
    <m/>
    <m/>
    <m/>
    <m/>
    <m/>
    <m/>
    <m/>
    <m/>
    <m/>
    <m/>
    <m/>
    <m/>
    <m/>
    <m/>
    <m/>
    <m/>
    <m/>
    <m/>
    <m/>
    <m/>
    <m/>
    <m/>
    <m/>
    <m/>
    <m/>
    <m/>
    <m/>
    <m/>
    <m/>
    <m/>
    <m/>
    <m/>
    <m/>
    <m/>
    <m/>
    <m/>
    <m/>
    <m/>
    <m/>
    <m/>
    <m/>
    <m/>
    <m/>
    <m/>
    <m/>
    <m/>
    <m/>
    <m/>
    <m/>
    <m/>
    <m/>
    <m/>
    <m/>
    <m/>
    <m/>
    <m/>
    <m/>
    <m/>
    <m/>
    <m/>
    <m/>
    <m/>
    <m/>
    <m/>
    <m/>
    <m/>
    <m/>
    <m/>
    <m/>
    <m/>
    <m/>
    <m/>
    <m/>
    <m/>
    <x v="0"/>
    <x v="0"/>
    <s v="ZBHT0011"/>
    <s v="GohSBttO0m"/>
    <s v="Allocated"/>
    <m/>
    <m/>
    <m/>
    <m/>
    <m/>
    <m/>
    <m/>
    <m/>
    <n v="722"/>
    <n v="7467"/>
  </r>
  <r>
    <n v="466373254"/>
    <s v="MEDANKAR SUJIT RAMDAS"/>
    <m/>
    <x v="0"/>
    <m/>
    <m/>
    <m/>
    <m/>
    <n v="6989"/>
    <n v="6859"/>
    <n v="6905"/>
    <n v="13848"/>
    <x v="1"/>
    <x v="0"/>
    <x v="0"/>
    <x v="5"/>
    <n v="6859"/>
    <n v="46"/>
    <n v="0"/>
    <n v="900"/>
    <s v="-"/>
    <n v="1.5340044664377312E-2"/>
    <n v="6.0085835353347594E-4"/>
    <s v="FLOW"/>
    <s v="-"/>
    <s v="-"/>
    <s v="-"/>
    <m/>
    <m/>
    <m/>
    <m/>
    <s v="-"/>
    <m/>
    <s v="MEDANKAR WADI"/>
    <m/>
    <m/>
    <m/>
    <n v="7805"/>
    <n v="6859"/>
    <n v="27"/>
    <s v="-"/>
    <s v="FLOW"/>
    <m/>
    <m/>
    <m/>
    <m/>
    <s v="REGULAR"/>
    <s v="MH14MM4295"/>
    <s v="SPLENDOR PLUS DRS CAST FI BLACK"/>
    <d v="2025-06-21T00:00:00"/>
    <n v="12"/>
    <x v="0"/>
    <x v="0"/>
    <m/>
    <m/>
    <m/>
    <m/>
    <m/>
    <m/>
    <m/>
    <n v="1"/>
    <m/>
    <m/>
    <m/>
    <m/>
    <m/>
    <m/>
    <m/>
    <m/>
    <m/>
    <m/>
    <m/>
    <m/>
    <m/>
    <m/>
    <m/>
    <m/>
    <m/>
    <m/>
    <m/>
    <m/>
    <m/>
    <m/>
    <m/>
    <m/>
    <m/>
    <m/>
    <m/>
    <m/>
    <m/>
    <m/>
    <m/>
    <m/>
    <m/>
    <m/>
    <m/>
    <m/>
    <m/>
    <m/>
    <m/>
    <m/>
    <m/>
    <m/>
    <m/>
    <m/>
    <m/>
    <m/>
    <m/>
    <m/>
    <m/>
    <m/>
    <m/>
    <m/>
    <m/>
    <m/>
    <m/>
    <m/>
    <m/>
    <m/>
    <m/>
    <m/>
    <m/>
    <m/>
    <m/>
    <m/>
    <m/>
    <m/>
    <m/>
    <m/>
    <m/>
    <m/>
    <m/>
    <m/>
    <m/>
    <m/>
    <m/>
    <m/>
    <m/>
    <m/>
    <m/>
    <m/>
    <m/>
    <m/>
    <m/>
    <m/>
    <m/>
    <m/>
    <x v="1"/>
    <x v="1"/>
    <s v="DUWT0017"/>
    <s v="k2AgDQqudM1"/>
    <s v="Allocated"/>
    <m/>
    <m/>
    <m/>
    <m/>
    <m/>
    <m/>
    <m/>
    <m/>
    <n v="6905"/>
    <n v="13848"/>
  </r>
  <r>
    <n v="459117578"/>
    <s v="SANDHYA KIRAN MASKE"/>
    <s v="ONLINE"/>
    <x v="4"/>
    <n v="3800"/>
    <m/>
    <m/>
    <m/>
    <n v="3443"/>
    <n v="3515"/>
    <n v="157"/>
    <n v="3158"/>
    <x v="0"/>
    <x v="1"/>
    <x v="1"/>
    <x v="11"/>
    <n v="6792"/>
    <n v="85"/>
    <n v="0"/>
    <n v="5428.83"/>
    <s v="-"/>
    <n v="1.62672932799936E-2"/>
    <n v="1.8211464413937833E-3"/>
    <s v="STABLE"/>
    <s v="PAID"/>
    <s v="-"/>
    <s v="-"/>
    <m/>
    <m/>
    <m/>
    <m/>
    <s v="-"/>
    <m/>
    <s v="RUPEE NAGAR "/>
    <m/>
    <m/>
    <m/>
    <n v="9028.83"/>
    <n v="6792"/>
    <n v="57"/>
    <s v="-"/>
    <s v="FLOW"/>
    <m/>
    <m/>
    <m/>
    <m/>
    <s v="REGULAR"/>
    <s v="MH14KY6049"/>
    <s v="SPLENDOR PLUS BS6 I3S DRS CAST FI"/>
    <d v="2023-07-25T00:00:00"/>
    <n v="36"/>
    <x v="0"/>
    <x v="0"/>
    <m/>
    <m/>
    <m/>
    <m/>
    <m/>
    <m/>
    <m/>
    <n v="1"/>
    <m/>
    <m/>
    <m/>
    <m/>
    <m/>
    <m/>
    <m/>
    <m/>
    <m/>
    <m/>
    <m/>
    <m/>
    <m/>
    <m/>
    <m/>
    <m/>
    <m/>
    <m/>
    <m/>
    <m/>
    <m/>
    <m/>
    <m/>
    <m/>
    <m/>
    <m/>
    <m/>
    <m/>
    <m/>
    <m/>
    <m/>
    <m/>
    <m/>
    <m/>
    <m/>
    <m/>
    <m/>
    <m/>
    <m/>
    <m/>
    <m/>
    <m/>
    <m/>
    <m/>
    <m/>
    <m/>
    <m/>
    <m/>
    <m/>
    <m/>
    <m/>
    <m/>
    <m/>
    <m/>
    <m/>
    <m/>
    <m/>
    <m/>
    <m/>
    <m/>
    <m/>
    <m/>
    <m/>
    <m/>
    <m/>
    <m/>
    <m/>
    <m/>
    <m/>
    <m/>
    <m/>
    <m/>
    <m/>
    <m/>
    <m/>
    <m/>
    <m/>
    <m/>
    <m/>
    <m/>
    <m/>
    <m/>
    <m/>
    <m/>
    <m/>
    <m/>
    <x v="1"/>
    <x v="1"/>
    <s v="ZBHT0011"/>
    <s v="AoLokkCrcm"/>
    <s v="Allocated"/>
    <m/>
    <m/>
    <m/>
    <m/>
    <m/>
    <m/>
    <m/>
    <m/>
    <n v="157"/>
    <n v="6958"/>
  </r>
  <r>
    <n v="458618433"/>
    <s v="MAHESH RAJU SHIRKE"/>
    <m/>
    <x v="0"/>
    <m/>
    <m/>
    <m/>
    <m/>
    <n v="3399"/>
    <n v="6642"/>
    <n v="199"/>
    <n v="10041"/>
    <x v="2"/>
    <x v="0"/>
    <x v="0"/>
    <x v="15"/>
    <n v="6580.25"/>
    <n v="355"/>
    <n v="0"/>
    <n v="0"/>
    <s v="-"/>
    <n v="2.8624195513401771E-2"/>
    <n v="1.8658525393649805E-3"/>
    <s v="FLOW"/>
    <s v="-"/>
    <s v="-"/>
    <s v="-"/>
    <m/>
    <m/>
    <m/>
    <m/>
    <s v="-"/>
    <m/>
    <s v="PARVATI DARSHAN"/>
    <m/>
    <m/>
    <m/>
    <n v="6997"/>
    <n v="6580.25"/>
    <n v="88"/>
    <s v="-"/>
    <s v="FLOW"/>
    <m/>
    <m/>
    <m/>
    <m/>
    <s v="REGULAR"/>
    <s v="MH12VP6291"/>
    <s v="HONDA ACTIVA DLX"/>
    <d v="2023-06-19T00:00:00"/>
    <n v="36"/>
    <x v="0"/>
    <x v="0"/>
    <m/>
    <n v="1"/>
    <m/>
    <m/>
    <m/>
    <m/>
    <m/>
    <m/>
    <m/>
    <m/>
    <m/>
    <m/>
    <m/>
    <m/>
    <m/>
    <m/>
    <m/>
    <m/>
    <m/>
    <m/>
    <m/>
    <m/>
    <m/>
    <m/>
    <m/>
    <m/>
    <m/>
    <m/>
    <m/>
    <m/>
    <m/>
    <m/>
    <m/>
    <m/>
    <m/>
    <m/>
    <m/>
    <m/>
    <m/>
    <m/>
    <m/>
    <m/>
    <m/>
    <m/>
    <m/>
    <m/>
    <m/>
    <m/>
    <m/>
    <m/>
    <m/>
    <m/>
    <m/>
    <m/>
    <m/>
    <m/>
    <m/>
    <m/>
    <m/>
    <m/>
    <m/>
    <m/>
    <m/>
    <m/>
    <m/>
    <m/>
    <m/>
    <m/>
    <m/>
    <m/>
    <m/>
    <m/>
    <m/>
    <m/>
    <m/>
    <m/>
    <m/>
    <m/>
    <m/>
    <m/>
    <m/>
    <m/>
    <m/>
    <m/>
    <m/>
    <m/>
    <m/>
    <m/>
    <m/>
    <m/>
    <m/>
    <m/>
    <m/>
    <m/>
    <x v="1"/>
    <x v="1"/>
    <s v="DUWT0031"/>
    <s v="B651ulmrwzc"/>
    <s v="Allocated"/>
    <m/>
    <m/>
    <m/>
    <m/>
    <m/>
    <m/>
    <m/>
    <m/>
    <n v="199"/>
    <n v="10041"/>
  </r>
  <r>
    <n v="462901902"/>
    <s v="MANISHA RAJENDRA PALASKAR"/>
    <m/>
    <x v="0"/>
    <m/>
    <m/>
    <m/>
    <m/>
    <n v="4441"/>
    <n v="6615"/>
    <n v="-5797"/>
    <n v="11056"/>
    <x v="3"/>
    <x v="0"/>
    <x v="0"/>
    <x v="17"/>
    <n v="6527"/>
    <n v="911"/>
    <n v="0"/>
    <n v="2929"/>
    <s v="-"/>
    <n v="0.37292880813621299"/>
    <n v="2.5002155559673252E-3"/>
    <s v="FLOW"/>
    <s v="-"/>
    <s v="NC"/>
    <s v="-"/>
    <m/>
    <m/>
    <m/>
    <m/>
    <s v="-"/>
    <m/>
    <s v="NARAYAN GAON"/>
    <m/>
    <m/>
    <m/>
    <n v="10455"/>
    <n v="6527"/>
    <n v="118"/>
    <s v="-"/>
    <s v="FLOW"/>
    <m/>
    <m/>
    <m/>
    <m/>
    <s v="NPA"/>
    <s v="MH12WV1574"/>
    <s v="HONDA SHINE DRUM BSVI"/>
    <d v="2024-05-14T00:00:00"/>
    <n v="24"/>
    <x v="0"/>
    <x v="0"/>
    <m/>
    <m/>
    <m/>
    <m/>
    <m/>
    <m/>
    <m/>
    <m/>
    <m/>
    <m/>
    <n v="1"/>
    <m/>
    <m/>
    <m/>
    <m/>
    <m/>
    <m/>
    <m/>
    <m/>
    <m/>
    <m/>
    <m/>
    <m/>
    <m/>
    <m/>
    <m/>
    <m/>
    <m/>
    <m/>
    <m/>
    <m/>
    <m/>
    <m/>
    <m/>
    <m/>
    <m/>
    <m/>
    <m/>
    <m/>
    <m/>
    <m/>
    <m/>
    <m/>
    <m/>
    <m/>
    <m/>
    <m/>
    <m/>
    <m/>
    <m/>
    <m/>
    <m/>
    <m/>
    <m/>
    <m/>
    <m/>
    <m/>
    <m/>
    <m/>
    <m/>
    <m/>
    <m/>
    <m/>
    <m/>
    <m/>
    <m/>
    <m/>
    <m/>
    <m/>
    <m/>
    <m/>
    <m/>
    <m/>
    <m/>
    <m/>
    <m/>
    <m/>
    <m/>
    <m/>
    <m/>
    <m/>
    <m/>
    <m/>
    <m/>
    <m/>
    <m/>
    <m/>
    <m/>
    <m/>
    <m/>
    <m/>
    <m/>
    <m/>
    <m/>
    <x v="1"/>
    <x v="1"/>
    <s v="DUWT0015"/>
    <s v="k6hSZHMZDm"/>
    <s v="Allocated"/>
    <m/>
    <m/>
    <m/>
    <m/>
    <m/>
    <m/>
    <m/>
    <m/>
    <n v="-5797"/>
    <n v="11056"/>
  </r>
  <r>
    <n v="458068490"/>
    <s v="SANGHMITRA SUDHIR KAMBLE"/>
    <m/>
    <x v="0"/>
    <m/>
    <m/>
    <m/>
    <m/>
    <n v="3590"/>
    <n v="6399.94"/>
    <n v="-3867.0600000000013"/>
    <n v="9989.9399999999987"/>
    <x v="3"/>
    <x v="0"/>
    <x v="0"/>
    <x v="2"/>
    <n v="6329.94"/>
    <n v="503"/>
    <n v="0"/>
    <n v="6300"/>
    <s v="-"/>
    <n v="9.7985033998652327E-2"/>
    <n v="2.4247302675562753E-3"/>
    <s v="FLOW"/>
    <s v="-"/>
    <s v="PTP"/>
    <s v="-"/>
    <m/>
    <m/>
    <m/>
    <m/>
    <s v="-"/>
    <m/>
    <s v="KHADAKI"/>
    <m/>
    <m/>
    <m/>
    <n v="13202.94"/>
    <n v="6329.94"/>
    <n v="118"/>
    <s v="-"/>
    <s v="FLOW"/>
    <m/>
    <m/>
    <m/>
    <m/>
    <s v="NPA"/>
    <s v="MH12VM6361"/>
    <s v="HONDA ACTIVA 6G H SMART"/>
    <d v="2023-05-11T00:00:00"/>
    <n v="36"/>
    <x v="0"/>
    <x v="0"/>
    <m/>
    <m/>
    <m/>
    <m/>
    <m/>
    <m/>
    <m/>
    <m/>
    <m/>
    <m/>
    <n v="1"/>
    <m/>
    <m/>
    <m/>
    <m/>
    <m/>
    <m/>
    <m/>
    <m/>
    <m/>
    <m/>
    <m/>
    <m/>
    <m/>
    <m/>
    <m/>
    <m/>
    <m/>
    <m/>
    <m/>
    <m/>
    <m/>
    <m/>
    <m/>
    <m/>
    <m/>
    <m/>
    <m/>
    <m/>
    <m/>
    <m/>
    <m/>
    <m/>
    <m/>
    <m/>
    <m/>
    <m/>
    <m/>
    <m/>
    <m/>
    <m/>
    <m/>
    <m/>
    <m/>
    <m/>
    <m/>
    <m/>
    <m/>
    <m/>
    <m/>
    <m/>
    <m/>
    <m/>
    <m/>
    <m/>
    <m/>
    <m/>
    <m/>
    <m/>
    <m/>
    <m/>
    <m/>
    <m/>
    <m/>
    <m/>
    <m/>
    <m/>
    <m/>
    <m/>
    <m/>
    <m/>
    <m/>
    <m/>
    <m/>
    <m/>
    <m/>
    <m/>
    <m/>
    <m/>
    <m/>
    <m/>
    <m/>
    <m/>
    <m/>
    <x v="1"/>
    <x v="1"/>
    <s v="DUWT0023"/>
    <s v="G2OdUsc4NIc"/>
    <s v="Allocated"/>
    <m/>
    <m/>
    <m/>
    <m/>
    <m/>
    <m/>
    <m/>
    <m/>
    <n v="-3867.0600000000013"/>
    <n v="9989.9399999999987"/>
  </r>
  <r>
    <n v="462636667"/>
    <s v="ARVIND ANAND SHINDE"/>
    <m/>
    <x v="0"/>
    <m/>
    <m/>
    <m/>
    <m/>
    <n v="3247"/>
    <n v="6494"/>
    <n v="-6049"/>
    <n v="9741"/>
    <x v="4"/>
    <x v="0"/>
    <x v="0"/>
    <x v="6"/>
    <n v="6308"/>
    <n v="445"/>
    <n v="0"/>
    <n v="3577"/>
    <s v="-"/>
    <n v="4.6389857182779569E-2"/>
    <n v="3.3584561434795929E-3"/>
    <s v="FLOW"/>
    <s v="-"/>
    <s v="BPTP"/>
    <s v="-"/>
    <m/>
    <m/>
    <m/>
    <m/>
    <s v="-"/>
    <m/>
    <s v="YERWADA"/>
    <m/>
    <m/>
    <m/>
    <n v="10516"/>
    <n v="6308"/>
    <n v="148"/>
    <s v="-"/>
    <s v="FLOW"/>
    <m/>
    <m/>
    <m/>
    <m/>
    <s v="NPA"/>
    <s v="MH12VS2944"/>
    <s v="HONDA SHINE DRUM BSVI"/>
    <d v="2024-04-20T00:00:00"/>
    <n v="24"/>
    <x v="0"/>
    <x v="0"/>
    <m/>
    <m/>
    <m/>
    <m/>
    <m/>
    <m/>
    <m/>
    <m/>
    <m/>
    <m/>
    <n v="1"/>
    <m/>
    <m/>
    <m/>
    <m/>
    <m/>
    <m/>
    <m/>
    <m/>
    <m/>
    <m/>
    <m/>
    <m/>
    <m/>
    <m/>
    <m/>
    <m/>
    <m/>
    <m/>
    <m/>
    <m/>
    <m/>
    <m/>
    <m/>
    <m/>
    <m/>
    <m/>
    <m/>
    <m/>
    <m/>
    <m/>
    <m/>
    <m/>
    <m/>
    <m/>
    <m/>
    <m/>
    <m/>
    <m/>
    <m/>
    <m/>
    <m/>
    <m/>
    <m/>
    <m/>
    <m/>
    <m/>
    <m/>
    <m/>
    <m/>
    <m/>
    <m/>
    <m/>
    <m/>
    <m/>
    <m/>
    <m/>
    <m/>
    <m/>
    <m/>
    <m/>
    <m/>
    <m/>
    <m/>
    <m/>
    <m/>
    <m/>
    <m/>
    <m/>
    <m/>
    <m/>
    <m/>
    <m/>
    <m/>
    <m/>
    <m/>
    <m/>
    <m/>
    <m/>
    <m/>
    <m/>
    <m/>
    <m/>
    <m/>
    <x v="1"/>
    <x v="1"/>
    <s v="ZBHT0012"/>
    <s v="k2dKUKPiLm"/>
    <s v="Allocated"/>
    <m/>
    <m/>
    <m/>
    <m/>
    <m/>
    <m/>
    <m/>
    <m/>
    <n v="-6049"/>
    <n v="9741"/>
  </r>
  <r>
    <n v="464350524"/>
    <s v="AKASH SANJAY MORE"/>
    <m/>
    <x v="0"/>
    <m/>
    <m/>
    <m/>
    <m/>
    <n v="6231"/>
    <n v="6231"/>
    <n v="6778"/>
    <n v="12462"/>
    <x v="4"/>
    <x v="0"/>
    <x v="0"/>
    <x v="6"/>
    <n v="6135"/>
    <n v="547"/>
    <n v="0"/>
    <n v="3150"/>
    <s v="-"/>
    <n v="4.5117592551736307E-2"/>
    <n v="3.2663488332668519E-3"/>
    <s v="FLOW"/>
    <s v="-"/>
    <s v="PTP"/>
    <s v="-"/>
    <m/>
    <m/>
    <m/>
    <m/>
    <s v="-"/>
    <m/>
    <s v="CHANDAN NAGAR"/>
    <m/>
    <m/>
    <m/>
    <n v="9928"/>
    <n v="6135"/>
    <n v="149"/>
    <s v="-"/>
    <s v="FLOW"/>
    <m/>
    <m/>
    <m/>
    <m/>
    <s v="NPA"/>
    <s v="MH12XJ0574"/>
    <s v="HONDA ACTIVA 6G DLX BS VI"/>
    <d v="2024-10-17T00:00:00"/>
    <n v="18"/>
    <x v="0"/>
    <x v="0"/>
    <m/>
    <m/>
    <m/>
    <m/>
    <m/>
    <m/>
    <m/>
    <m/>
    <m/>
    <m/>
    <m/>
    <m/>
    <m/>
    <m/>
    <m/>
    <m/>
    <m/>
    <m/>
    <m/>
    <m/>
    <m/>
    <m/>
    <m/>
    <m/>
    <m/>
    <m/>
    <m/>
    <m/>
    <m/>
    <m/>
    <m/>
    <m/>
    <m/>
    <m/>
    <m/>
    <m/>
    <m/>
    <m/>
    <m/>
    <m/>
    <m/>
    <m/>
    <m/>
    <m/>
    <m/>
    <m/>
    <m/>
    <m/>
    <m/>
    <m/>
    <m/>
    <m/>
    <m/>
    <m/>
    <m/>
    <m/>
    <m/>
    <m/>
    <m/>
    <m/>
    <m/>
    <m/>
    <m/>
    <m/>
    <m/>
    <m/>
    <m/>
    <m/>
    <m/>
    <m/>
    <m/>
    <m/>
    <m/>
    <m/>
    <m/>
    <m/>
    <m/>
    <m/>
    <m/>
    <m/>
    <m/>
    <m/>
    <m/>
    <m/>
    <m/>
    <m/>
    <m/>
    <m/>
    <m/>
    <m/>
    <m/>
    <m/>
    <m/>
    <m/>
    <x v="0"/>
    <x v="0"/>
    <s v="ZBHT0012"/>
    <s v="koG6vqDcK4c"/>
    <s v="Allocated"/>
    <m/>
    <m/>
    <m/>
    <m/>
    <m/>
    <m/>
    <m/>
    <m/>
    <n v="6778"/>
    <n v="12462"/>
  </r>
  <r>
    <n v="458039157"/>
    <s v="ANKITA SURESH KONDE"/>
    <m/>
    <x v="0"/>
    <m/>
    <m/>
    <m/>
    <m/>
    <n v="6126"/>
    <n v="6125"/>
    <n v="6300"/>
    <n v="12251"/>
    <x v="2"/>
    <x v="0"/>
    <x v="0"/>
    <x v="4"/>
    <n v="6045.46"/>
    <n v="175"/>
    <n v="0"/>
    <n v="863.33"/>
    <s v="-"/>
    <n v="3.2800888904273781E-2"/>
    <n v="1.7142109939028783E-3"/>
    <s v="FLOW"/>
    <s v="-"/>
    <s v="-"/>
    <s v="-"/>
    <m/>
    <m/>
    <m/>
    <m/>
    <s v="-"/>
    <m/>
    <s v="KHED SHIVAPUR"/>
    <m/>
    <m/>
    <m/>
    <n v="7163.33"/>
    <n v="6045.46"/>
    <n v="88"/>
    <s v="-"/>
    <s v="FLOW"/>
    <m/>
    <m/>
    <m/>
    <m/>
    <s v="REGULAR"/>
    <s v="MH12VM5535"/>
    <s v="RE BULLET 350 EFI BLACK"/>
    <d v="2023-05-09T00:00:00"/>
    <n v="36"/>
    <x v="0"/>
    <x v="0"/>
    <m/>
    <m/>
    <m/>
    <m/>
    <m/>
    <m/>
    <m/>
    <m/>
    <m/>
    <m/>
    <n v="1"/>
    <m/>
    <m/>
    <m/>
    <m/>
    <m/>
    <m/>
    <m/>
    <m/>
    <m/>
    <m/>
    <m/>
    <m/>
    <m/>
    <m/>
    <m/>
    <m/>
    <m/>
    <m/>
    <m/>
    <m/>
    <m/>
    <m/>
    <m/>
    <m/>
    <m/>
    <m/>
    <m/>
    <m/>
    <m/>
    <m/>
    <m/>
    <m/>
    <m/>
    <m/>
    <m/>
    <m/>
    <m/>
    <m/>
    <m/>
    <m/>
    <m/>
    <m/>
    <m/>
    <m/>
    <m/>
    <m/>
    <m/>
    <m/>
    <m/>
    <m/>
    <m/>
    <m/>
    <m/>
    <m/>
    <m/>
    <m/>
    <m/>
    <m/>
    <m/>
    <m/>
    <m/>
    <m/>
    <m/>
    <m/>
    <m/>
    <m/>
    <m/>
    <m/>
    <m/>
    <m/>
    <m/>
    <m/>
    <m/>
    <m/>
    <m/>
    <m/>
    <m/>
    <m/>
    <m/>
    <m/>
    <m/>
    <m/>
    <m/>
    <x v="1"/>
    <x v="1"/>
    <s v="DUWT0011"/>
    <s v="k6lwdcCyG1"/>
    <s v="Allocated"/>
    <m/>
    <m/>
    <m/>
    <m/>
    <m/>
    <m/>
    <m/>
    <m/>
    <n v="6300"/>
    <n v="12251"/>
  </r>
  <r>
    <n v="456135522"/>
    <s v="SUNIL PRABHU SONPARKHE"/>
    <m/>
    <x v="0"/>
    <m/>
    <m/>
    <m/>
    <m/>
    <n v="3037"/>
    <n v="6033"/>
    <n v="3070"/>
    <n v="9070"/>
    <x v="0"/>
    <x v="0"/>
    <x v="0"/>
    <x v="15"/>
    <n v="5925"/>
    <n v="74"/>
    <n v="0"/>
    <n v="3919"/>
    <s v="-"/>
    <n v="5.7763738995642126E-2"/>
    <n v="1.5886767763925451E-3"/>
    <s v="FLOW"/>
    <s v="-"/>
    <s v="NC"/>
    <s v="-"/>
    <m/>
    <m/>
    <m/>
    <m/>
    <s v="-"/>
    <m/>
    <s v="DHAYARI"/>
    <m/>
    <m/>
    <m/>
    <n v="10026"/>
    <n v="5925"/>
    <n v="57"/>
    <s v="-"/>
    <s v="FLOW"/>
    <m/>
    <m/>
    <m/>
    <m/>
    <s v="REGULAR"/>
    <s v="MH12UZ7619"/>
    <s v="HONDA ACTIVA 6G DLX BS VI"/>
    <d v="2022-12-26T00:00:00"/>
    <n v="42"/>
    <x v="0"/>
    <x v="0"/>
    <m/>
    <m/>
    <m/>
    <m/>
    <m/>
    <m/>
    <m/>
    <m/>
    <m/>
    <m/>
    <m/>
    <m/>
    <m/>
    <n v="1"/>
    <m/>
    <m/>
    <m/>
    <m/>
    <m/>
    <m/>
    <m/>
    <m/>
    <m/>
    <m/>
    <m/>
    <m/>
    <m/>
    <m/>
    <m/>
    <m/>
    <m/>
    <m/>
    <m/>
    <m/>
    <m/>
    <m/>
    <m/>
    <m/>
    <m/>
    <m/>
    <m/>
    <m/>
    <m/>
    <m/>
    <m/>
    <m/>
    <m/>
    <m/>
    <m/>
    <m/>
    <m/>
    <m/>
    <m/>
    <m/>
    <m/>
    <m/>
    <m/>
    <m/>
    <m/>
    <m/>
    <m/>
    <m/>
    <m/>
    <m/>
    <m/>
    <m/>
    <m/>
    <m/>
    <m/>
    <m/>
    <m/>
    <m/>
    <m/>
    <m/>
    <m/>
    <m/>
    <m/>
    <m/>
    <m/>
    <m/>
    <m/>
    <m/>
    <m/>
    <m/>
    <m/>
    <m/>
    <m/>
    <m/>
    <m/>
    <m/>
    <m/>
    <m/>
    <m/>
    <m/>
    <x v="1"/>
    <x v="1"/>
    <s v="DUWT0031"/>
    <s v="B6vG0JDw8ov9"/>
    <s v="Allocated"/>
    <m/>
    <m/>
    <m/>
    <m/>
    <m/>
    <m/>
    <m/>
    <m/>
    <n v="3070"/>
    <n v="9070"/>
  </r>
  <r>
    <n v="458430421"/>
    <s v="SACHIN DHONDIBA BORATE"/>
    <m/>
    <x v="0"/>
    <m/>
    <m/>
    <m/>
    <m/>
    <n v="3038"/>
    <n v="6027"/>
    <n v="433"/>
    <n v="9065"/>
    <x v="2"/>
    <x v="0"/>
    <x v="0"/>
    <x v="7"/>
    <n v="5912.25"/>
    <n v="482"/>
    <n v="0"/>
    <n v="6750"/>
    <s v="-"/>
    <n v="1.5401154454230861E-2"/>
    <n v="1.6764388398405237E-3"/>
    <s v="FLOW"/>
    <s v="-"/>
    <s v="PAID"/>
    <s v="-"/>
    <m/>
    <m/>
    <m/>
    <m/>
    <s v="-"/>
    <m/>
    <s v="ALANDI DEVACHI "/>
    <m/>
    <m/>
    <m/>
    <n v="13259"/>
    <n v="5912.25"/>
    <n v="88"/>
    <s v="-"/>
    <s v="FLOW"/>
    <m/>
    <m/>
    <m/>
    <m/>
    <s v="REGULAR"/>
    <s v="MH14KX3906"/>
    <s v="SPLENDOR PLUS I3S BS6 FI DRUM SELF"/>
    <d v="2023-06-06T00:00:00"/>
    <n v="36"/>
    <x v="0"/>
    <x v="0"/>
    <m/>
    <n v="1"/>
    <m/>
    <m/>
    <m/>
    <m/>
    <m/>
    <m/>
    <m/>
    <m/>
    <m/>
    <m/>
    <m/>
    <m/>
    <m/>
    <m/>
    <m/>
    <m/>
    <m/>
    <m/>
    <m/>
    <m/>
    <m/>
    <m/>
    <m/>
    <m/>
    <m/>
    <m/>
    <m/>
    <m/>
    <m/>
    <m/>
    <m/>
    <m/>
    <m/>
    <m/>
    <m/>
    <m/>
    <m/>
    <m/>
    <m/>
    <m/>
    <m/>
    <m/>
    <m/>
    <m/>
    <m/>
    <m/>
    <m/>
    <m/>
    <m/>
    <m/>
    <m/>
    <m/>
    <m/>
    <m/>
    <m/>
    <m/>
    <m/>
    <m/>
    <m/>
    <m/>
    <m/>
    <m/>
    <m/>
    <m/>
    <m/>
    <m/>
    <m/>
    <m/>
    <m/>
    <m/>
    <m/>
    <m/>
    <m/>
    <m/>
    <m/>
    <m/>
    <m/>
    <m/>
    <m/>
    <m/>
    <m/>
    <m/>
    <m/>
    <m/>
    <m/>
    <m/>
    <m/>
    <m/>
    <m/>
    <m/>
    <m/>
    <m/>
    <x v="1"/>
    <x v="1"/>
    <s v="ZBHT0009"/>
    <s v="G64A8oJS4Ngm"/>
    <s v="Allocated"/>
    <m/>
    <m/>
    <m/>
    <m/>
    <m/>
    <m/>
    <m/>
    <m/>
    <n v="433"/>
    <n v="9065"/>
  </r>
  <r>
    <n v="140383146"/>
    <s v="SUNIL SEBASTIAN SEBASTIAN"/>
    <m/>
    <x v="0"/>
    <m/>
    <m/>
    <m/>
    <m/>
    <n v="3191"/>
    <n v="5887"/>
    <n v="-6249"/>
    <n v="9078"/>
    <x v="4"/>
    <x v="0"/>
    <x v="0"/>
    <x v="16"/>
    <n v="5828.22"/>
    <n v="628"/>
    <n v="0"/>
    <n v="0"/>
    <s v="-"/>
    <n v="5.0789680881518022E-2"/>
    <n v="3.1030154192375767E-3"/>
    <s v="FLOW"/>
    <s v="-"/>
    <s v="MPTP"/>
    <s v="-"/>
    <m/>
    <m/>
    <m/>
    <m/>
    <s v="-"/>
    <m/>
    <s v="MULSHI"/>
    <m/>
    <m/>
    <m/>
    <n v="6515"/>
    <n v="5828.22"/>
    <n v="148"/>
    <s v="-"/>
    <s v="FLOW"/>
    <m/>
    <m/>
    <m/>
    <m/>
    <s v="NPA"/>
    <s v="MH12VJ4389"/>
    <s v="HONDA ACTIVA 6G H SMART"/>
    <d v="2023-03-29T00:00:00"/>
    <n v="36"/>
    <x v="0"/>
    <x v="0"/>
    <m/>
    <m/>
    <m/>
    <m/>
    <m/>
    <m/>
    <m/>
    <m/>
    <m/>
    <m/>
    <m/>
    <m/>
    <m/>
    <n v="1"/>
    <m/>
    <m/>
    <m/>
    <m/>
    <m/>
    <m/>
    <m/>
    <m/>
    <m/>
    <m/>
    <m/>
    <m/>
    <m/>
    <m/>
    <m/>
    <m/>
    <m/>
    <m/>
    <m/>
    <m/>
    <m/>
    <m/>
    <m/>
    <m/>
    <m/>
    <m/>
    <m/>
    <m/>
    <m/>
    <m/>
    <m/>
    <m/>
    <m/>
    <m/>
    <m/>
    <m/>
    <m/>
    <m/>
    <m/>
    <m/>
    <m/>
    <m/>
    <m/>
    <m/>
    <m/>
    <m/>
    <m/>
    <m/>
    <m/>
    <m/>
    <m/>
    <m/>
    <m/>
    <m/>
    <m/>
    <m/>
    <m/>
    <m/>
    <m/>
    <m/>
    <m/>
    <m/>
    <m/>
    <m/>
    <m/>
    <m/>
    <m/>
    <m/>
    <m/>
    <m/>
    <m/>
    <m/>
    <m/>
    <m/>
    <m/>
    <m/>
    <m/>
    <m/>
    <m/>
    <m/>
    <x v="1"/>
    <x v="1"/>
    <s v="DUWT0030"/>
    <s v="koUvV2uFsm"/>
    <s v="Allocated"/>
    <m/>
    <m/>
    <m/>
    <m/>
    <m/>
    <m/>
    <m/>
    <m/>
    <n v="-6249"/>
    <n v="9078"/>
  </r>
  <r>
    <n v="460840197"/>
    <s v="VENILA SURALI PERISWAMI"/>
    <m/>
    <x v="0"/>
    <m/>
    <m/>
    <m/>
    <m/>
    <n v="3730"/>
    <n v="5804"/>
    <n v="-1191"/>
    <n v="9534"/>
    <x v="2"/>
    <x v="0"/>
    <x v="0"/>
    <x v="18"/>
    <n v="5743"/>
    <n v="465"/>
    <n v="0"/>
    <n v="6300"/>
    <s v="-"/>
    <n v="6.3021244842419458E-2"/>
    <n v="1.6284474197140052E-3"/>
    <s v="FLOW"/>
    <s v="-"/>
    <s v="PAID"/>
    <s v="-"/>
    <m/>
    <m/>
    <m/>
    <m/>
    <s v="-"/>
    <m/>
    <s v="DEHU"/>
    <m/>
    <m/>
    <m/>
    <n v="12569"/>
    <n v="5743"/>
    <n v="88"/>
    <s v="-"/>
    <s v="FLOW"/>
    <m/>
    <m/>
    <m/>
    <m/>
    <s v="NPA"/>
    <s v="MH14LG0472"/>
    <s v="ACCESS SPL ED DISC CBS BT BSVI"/>
    <d v="2023-11-22T00:00:00"/>
    <n v="30"/>
    <x v="1"/>
    <x v="0"/>
    <m/>
    <m/>
    <m/>
    <m/>
    <m/>
    <m/>
    <m/>
    <m/>
    <m/>
    <m/>
    <n v="1"/>
    <m/>
    <m/>
    <m/>
    <m/>
    <m/>
    <m/>
    <m/>
    <m/>
    <m/>
    <m/>
    <m/>
    <m/>
    <m/>
    <m/>
    <m/>
    <m/>
    <m/>
    <m/>
    <m/>
    <m/>
    <m/>
    <m/>
    <m/>
    <m/>
    <m/>
    <m/>
    <m/>
    <m/>
    <m/>
    <m/>
    <m/>
    <m/>
    <m/>
    <m/>
    <m/>
    <m/>
    <m/>
    <m/>
    <m/>
    <m/>
    <m/>
    <m/>
    <m/>
    <m/>
    <m/>
    <m/>
    <m/>
    <m/>
    <m/>
    <m/>
    <m/>
    <m/>
    <m/>
    <m/>
    <m/>
    <m/>
    <m/>
    <m/>
    <m/>
    <m/>
    <m/>
    <m/>
    <m/>
    <m/>
    <m/>
    <m/>
    <m/>
    <m/>
    <m/>
    <m/>
    <m/>
    <m/>
    <m/>
    <m/>
    <m/>
    <m/>
    <m/>
    <m/>
    <m/>
    <m/>
    <m/>
    <m/>
    <m/>
    <x v="1"/>
    <x v="1"/>
    <s v="DUWT0027"/>
    <s v="APL8eR_rpEM7"/>
    <s v="Allocated"/>
    <m/>
    <m/>
    <m/>
    <m/>
    <m/>
    <m/>
    <m/>
    <m/>
    <n v="-1191"/>
    <n v="9534"/>
  </r>
  <r>
    <n v="458545440"/>
    <s v="SANJAY SHANKAR MALAV"/>
    <m/>
    <x v="0"/>
    <m/>
    <m/>
    <m/>
    <m/>
    <n v="2940"/>
    <n v="5880"/>
    <n v="225"/>
    <n v="8820"/>
    <x v="2"/>
    <x v="0"/>
    <x v="0"/>
    <x v="6"/>
    <n v="5712.54"/>
    <n v="225"/>
    <n v="0"/>
    <n v="3596"/>
    <s v="-"/>
    <n v="1.49060032062621E-2"/>
    <n v="1.6198103818584439E-3"/>
    <s v="FLOW"/>
    <s v="-"/>
    <s v="NC"/>
    <s v="-"/>
    <m/>
    <m/>
    <m/>
    <m/>
    <s v="-"/>
    <m/>
    <s v="KHARADI"/>
    <m/>
    <m/>
    <m/>
    <n v="9701"/>
    <n v="5712.54"/>
    <n v="88"/>
    <s v="-"/>
    <s v="FLOW"/>
    <m/>
    <m/>
    <m/>
    <m/>
    <s v="NPA"/>
    <s v="MH12VP0769"/>
    <s v="122934-ROHAN AUTOMOTIVE"/>
    <d v="2023-06-14T00:00:00"/>
    <n v="36"/>
    <x v="1"/>
    <x v="0"/>
    <m/>
    <m/>
    <m/>
    <m/>
    <m/>
    <m/>
    <m/>
    <m/>
    <m/>
    <m/>
    <m/>
    <m/>
    <m/>
    <m/>
    <m/>
    <m/>
    <m/>
    <m/>
    <m/>
    <m/>
    <m/>
    <m/>
    <m/>
    <m/>
    <m/>
    <m/>
    <m/>
    <m/>
    <m/>
    <m/>
    <m/>
    <m/>
    <m/>
    <m/>
    <m/>
    <m/>
    <m/>
    <m/>
    <m/>
    <m/>
    <m/>
    <m/>
    <m/>
    <m/>
    <m/>
    <m/>
    <m/>
    <m/>
    <m/>
    <m/>
    <m/>
    <m/>
    <m/>
    <m/>
    <m/>
    <m/>
    <m/>
    <m/>
    <m/>
    <m/>
    <m/>
    <m/>
    <m/>
    <m/>
    <m/>
    <m/>
    <m/>
    <m/>
    <m/>
    <m/>
    <m/>
    <m/>
    <m/>
    <m/>
    <m/>
    <m/>
    <m/>
    <m/>
    <m/>
    <m/>
    <m/>
    <m/>
    <m/>
    <m/>
    <m/>
    <m/>
    <m/>
    <m/>
    <m/>
    <m/>
    <m/>
    <m/>
    <m/>
    <m/>
    <x v="0"/>
    <x v="0"/>
    <s v="ZBHT0012"/>
    <s v="B2eIjCwSOm"/>
    <s v="Allocated"/>
    <m/>
    <m/>
    <m/>
    <m/>
    <m/>
    <m/>
    <m/>
    <m/>
    <n v="225"/>
    <n v="8820"/>
  </r>
  <r>
    <n v="465088921"/>
    <s v="MILIND NAVNATH MHASKE"/>
    <m/>
    <x v="0"/>
    <m/>
    <m/>
    <m/>
    <m/>
    <n v="5801"/>
    <n v="5801"/>
    <n v="5801"/>
    <n v="11602"/>
    <x v="1"/>
    <x v="0"/>
    <x v="0"/>
    <x v="11"/>
    <n v="5709"/>
    <n v="0"/>
    <n v="0"/>
    <n v="1350"/>
    <s v="-"/>
    <n v="4.0766172688335217E-3"/>
    <n v="5.0011668469494299E-4"/>
    <s v="FLOW"/>
    <s v="-"/>
    <s v="-"/>
    <s v="-"/>
    <m/>
    <m/>
    <m/>
    <m/>
    <s v="-"/>
    <m/>
    <s v="CHINCHWAD"/>
    <m/>
    <m/>
    <m/>
    <n v="7151"/>
    <n v="5709"/>
    <n v="27"/>
    <s v="-"/>
    <s v="FLOW"/>
    <m/>
    <m/>
    <m/>
    <m/>
    <s v="REGULAR"/>
    <s v="MH14MB6810"/>
    <s v="SUZUKI BURGMAN STREET BT BSVI"/>
    <d v="2024-12-31T00:00:00"/>
    <n v="18"/>
    <x v="0"/>
    <x v="0"/>
    <m/>
    <m/>
    <m/>
    <m/>
    <m/>
    <m/>
    <m/>
    <m/>
    <m/>
    <m/>
    <m/>
    <m/>
    <m/>
    <m/>
    <m/>
    <m/>
    <m/>
    <m/>
    <m/>
    <m/>
    <m/>
    <m/>
    <m/>
    <m/>
    <m/>
    <m/>
    <m/>
    <m/>
    <m/>
    <m/>
    <m/>
    <m/>
    <m/>
    <m/>
    <m/>
    <m/>
    <m/>
    <m/>
    <m/>
    <m/>
    <m/>
    <m/>
    <m/>
    <m/>
    <m/>
    <m/>
    <m/>
    <m/>
    <m/>
    <m/>
    <m/>
    <m/>
    <m/>
    <m/>
    <m/>
    <m/>
    <m/>
    <m/>
    <m/>
    <m/>
    <m/>
    <m/>
    <m/>
    <m/>
    <m/>
    <m/>
    <m/>
    <m/>
    <m/>
    <m/>
    <m/>
    <m/>
    <m/>
    <m/>
    <m/>
    <m/>
    <m/>
    <m/>
    <m/>
    <m/>
    <m/>
    <m/>
    <m/>
    <m/>
    <m/>
    <m/>
    <m/>
    <m/>
    <m/>
    <m/>
    <m/>
    <m/>
    <m/>
    <m/>
    <x v="0"/>
    <x v="0"/>
    <s v="ZBHT0011"/>
    <s v="GoNsfe0fg1"/>
    <s v="Allocated"/>
    <m/>
    <m/>
    <m/>
    <m/>
    <m/>
    <m/>
    <m/>
    <m/>
    <n v="5801"/>
    <n v="11602"/>
  </r>
  <r>
    <n v="458849195"/>
    <s v="SHARADA PRAKASH SARDAR"/>
    <s v="ONLINE"/>
    <x v="1"/>
    <n v="3500"/>
    <m/>
    <m/>
    <m/>
    <n v="3280"/>
    <n v="5726"/>
    <n v="2583"/>
    <n v="5506"/>
    <x v="0"/>
    <x v="1"/>
    <x v="1"/>
    <x v="5"/>
    <n v="5665.66"/>
    <n v="137"/>
    <n v="0"/>
    <n v="4950"/>
    <s v="-"/>
    <n v="0.11619178167595272"/>
    <n v="1.5191396565293141E-3"/>
    <s v="STABLE"/>
    <s v="PAID"/>
    <s v="PTP"/>
    <s v="-"/>
    <m/>
    <m/>
    <m/>
    <m/>
    <s v="-"/>
    <m/>
    <s v="CHAKAN"/>
    <m/>
    <m/>
    <m/>
    <n v="10813"/>
    <n v="5665.66"/>
    <n v="57"/>
    <s v="-"/>
    <s v="FLOW"/>
    <m/>
    <m/>
    <m/>
    <m/>
    <s v="REGULAR"/>
    <s v="MH14KX8560"/>
    <s v="HONDA ACTIVA 6G H SMART"/>
    <d v="2023-07-06T00:00:00"/>
    <n v="36"/>
    <x v="0"/>
    <x v="0"/>
    <m/>
    <m/>
    <m/>
    <m/>
    <m/>
    <m/>
    <m/>
    <n v="1"/>
    <m/>
    <m/>
    <m/>
    <m/>
    <m/>
    <m/>
    <m/>
    <m/>
    <m/>
    <m/>
    <m/>
    <m/>
    <m/>
    <m/>
    <m/>
    <m/>
    <m/>
    <m/>
    <m/>
    <m/>
    <m/>
    <m/>
    <m/>
    <m/>
    <m/>
    <m/>
    <m/>
    <m/>
    <m/>
    <m/>
    <m/>
    <m/>
    <m/>
    <m/>
    <m/>
    <m/>
    <m/>
    <m/>
    <m/>
    <m/>
    <m/>
    <m/>
    <m/>
    <m/>
    <m/>
    <m/>
    <m/>
    <m/>
    <m/>
    <m/>
    <m/>
    <m/>
    <m/>
    <m/>
    <m/>
    <m/>
    <m/>
    <m/>
    <m/>
    <m/>
    <m/>
    <m/>
    <m/>
    <m/>
    <m/>
    <m/>
    <m/>
    <m/>
    <m/>
    <m/>
    <m/>
    <m/>
    <m/>
    <m/>
    <m/>
    <m/>
    <m/>
    <m/>
    <m/>
    <m/>
    <m/>
    <m/>
    <m/>
    <m/>
    <m/>
    <m/>
    <x v="1"/>
    <x v="1"/>
    <s v="DUWT0017"/>
    <s v="A6skpNw1Nz"/>
    <s v="Allocated"/>
    <m/>
    <m/>
    <m/>
    <m/>
    <m/>
    <m/>
    <m/>
    <m/>
    <n v="2583"/>
    <n v="9006"/>
  </r>
  <r>
    <n v="464044897"/>
    <s v="VIKAS KESHAV TIKONE"/>
    <m/>
    <x v="0"/>
    <m/>
    <m/>
    <m/>
    <m/>
    <n v="874"/>
    <n v="4160"/>
    <n v="939"/>
    <n v="5034"/>
    <x v="4"/>
    <x v="0"/>
    <x v="0"/>
    <x v="8"/>
    <n v="5565"/>
    <n v="275"/>
    <n v="0"/>
    <n v="5370"/>
    <s v="-"/>
    <n v="2.1039260848612254E-2"/>
    <n v="2.9628738805427923E-3"/>
    <s v="FLOW"/>
    <s v="-"/>
    <s v="PTP"/>
    <s v="-"/>
    <m/>
    <m/>
    <m/>
    <m/>
    <s v="-"/>
    <m/>
    <s v="KARLA"/>
    <m/>
    <m/>
    <m/>
    <n v="9805"/>
    <n v="5565"/>
    <n v="148"/>
    <s v="-"/>
    <s v="FLOW"/>
    <m/>
    <m/>
    <m/>
    <m/>
    <s v="NPA"/>
    <s v="MH14LF8117"/>
    <s v="HONDA ACTIVA 125 SMART"/>
    <d v="2024-09-17T00:00:00"/>
    <n v="24"/>
    <x v="0"/>
    <x v="0"/>
    <m/>
    <m/>
    <m/>
    <m/>
    <m/>
    <m/>
    <m/>
    <m/>
    <m/>
    <m/>
    <n v="1"/>
    <m/>
    <m/>
    <m/>
    <m/>
    <m/>
    <m/>
    <m/>
    <m/>
    <m/>
    <m/>
    <m/>
    <m/>
    <m/>
    <m/>
    <m/>
    <m/>
    <m/>
    <m/>
    <m/>
    <m/>
    <m/>
    <m/>
    <m/>
    <m/>
    <m/>
    <m/>
    <m/>
    <m/>
    <m/>
    <m/>
    <m/>
    <m/>
    <m/>
    <m/>
    <m/>
    <m/>
    <m/>
    <m/>
    <m/>
    <m/>
    <m/>
    <m/>
    <m/>
    <m/>
    <m/>
    <m/>
    <m/>
    <m/>
    <m/>
    <m/>
    <m/>
    <m/>
    <m/>
    <m/>
    <m/>
    <m/>
    <m/>
    <m/>
    <m/>
    <m/>
    <m/>
    <m/>
    <m/>
    <m/>
    <m/>
    <m/>
    <m/>
    <m/>
    <m/>
    <m/>
    <m/>
    <m/>
    <m/>
    <m/>
    <m/>
    <m/>
    <m/>
    <m/>
    <m/>
    <m/>
    <m/>
    <m/>
    <m/>
    <x v="1"/>
    <x v="1"/>
    <s v="ZBHT0013"/>
    <s v="k2YDIP0Wdz"/>
    <s v="Allocated"/>
    <m/>
    <m/>
    <m/>
    <m/>
    <m/>
    <m/>
    <m/>
    <m/>
    <n v="939"/>
    <n v="5034"/>
  </r>
  <r>
    <n v="457235804"/>
    <s v="AASHA SAKHARAM PATOLE"/>
    <m/>
    <x v="0"/>
    <m/>
    <m/>
    <m/>
    <m/>
    <n v="6427"/>
    <n v="5536"/>
    <n v="6276"/>
    <n v="11963"/>
    <x v="4"/>
    <x v="0"/>
    <x v="0"/>
    <x v="4"/>
    <n v="5536"/>
    <n v="740"/>
    <n v="0"/>
    <n v="5400"/>
    <s v="-"/>
    <n v="5.7326885439426732E-2"/>
    <n v="2.9474339268077084E-3"/>
    <s v="FLOW"/>
    <s v="-"/>
    <s v="-"/>
    <s v="-"/>
    <m/>
    <m/>
    <m/>
    <m/>
    <s v="-"/>
    <m/>
    <s v="BHOR"/>
    <m/>
    <m/>
    <m/>
    <n v="11676"/>
    <n v="5536"/>
    <n v="149"/>
    <s v="-"/>
    <s v="FLOW"/>
    <m/>
    <m/>
    <m/>
    <m/>
    <s v="NPA"/>
    <s v="MH12VH6521"/>
    <s v="RE BULLET X 350 ES EFI JET BLACK"/>
    <d v="2023-03-15T00:00:00"/>
    <n v="36"/>
    <x v="0"/>
    <x v="0"/>
    <m/>
    <m/>
    <m/>
    <m/>
    <m/>
    <m/>
    <m/>
    <m/>
    <m/>
    <m/>
    <m/>
    <m/>
    <m/>
    <m/>
    <m/>
    <m/>
    <m/>
    <m/>
    <m/>
    <m/>
    <m/>
    <m/>
    <m/>
    <m/>
    <m/>
    <m/>
    <m/>
    <m/>
    <m/>
    <m/>
    <m/>
    <m/>
    <m/>
    <m/>
    <m/>
    <m/>
    <m/>
    <m/>
    <m/>
    <m/>
    <m/>
    <m/>
    <m/>
    <m/>
    <m/>
    <m/>
    <m/>
    <m/>
    <m/>
    <m/>
    <m/>
    <m/>
    <m/>
    <m/>
    <m/>
    <m/>
    <m/>
    <m/>
    <m/>
    <m/>
    <m/>
    <m/>
    <m/>
    <m/>
    <m/>
    <m/>
    <m/>
    <m/>
    <m/>
    <m/>
    <m/>
    <m/>
    <m/>
    <m/>
    <m/>
    <m/>
    <m/>
    <m/>
    <m/>
    <m/>
    <m/>
    <m/>
    <m/>
    <m/>
    <m/>
    <m/>
    <m/>
    <m/>
    <m/>
    <m/>
    <m/>
    <m/>
    <m/>
    <m/>
    <x v="0"/>
    <x v="0"/>
    <s v="DUWT0011"/>
    <s v="APBAHBd9_NJc"/>
    <s v="Allocated"/>
    <m/>
    <m/>
    <m/>
    <m/>
    <m/>
    <m/>
    <m/>
    <m/>
    <n v="6276"/>
    <n v="11963"/>
  </r>
  <r>
    <n v="465143232"/>
    <s v="SUBHASH BHASHKARRAO WANKHADE"/>
    <m/>
    <x v="0"/>
    <m/>
    <m/>
    <m/>
    <m/>
    <n v="5349"/>
    <n v="5250"/>
    <n v="5349"/>
    <n v="10599"/>
    <x v="1"/>
    <x v="0"/>
    <x v="0"/>
    <x v="10"/>
    <n v="5247"/>
    <n v="99"/>
    <n v="0"/>
    <n v="5509"/>
    <s v="-"/>
    <n v="4.0722001790231398E-3"/>
    <n v="4.5964481425720197E-4"/>
    <s v="FLOW"/>
    <s v="-"/>
    <s v="PAID"/>
    <s v="-"/>
    <m/>
    <m/>
    <m/>
    <m/>
    <s v="-"/>
    <m/>
    <s v="RANJAN GAON"/>
    <m/>
    <m/>
    <m/>
    <n v="10858"/>
    <n v="5247"/>
    <n v="27"/>
    <s v="-"/>
    <s v="FLOW"/>
    <m/>
    <m/>
    <m/>
    <m/>
    <s v="REGULAR"/>
    <s v="MH27DW9146"/>
    <s v="HONDA SHINE DRUM BSVI"/>
    <d v="2025-01-06T00:00:00"/>
    <n v="18"/>
    <x v="0"/>
    <x v="0"/>
    <m/>
    <m/>
    <m/>
    <m/>
    <m/>
    <m/>
    <m/>
    <m/>
    <m/>
    <m/>
    <n v="1"/>
    <m/>
    <m/>
    <m/>
    <m/>
    <m/>
    <m/>
    <m/>
    <m/>
    <m/>
    <m/>
    <m/>
    <m/>
    <m/>
    <m/>
    <m/>
    <m/>
    <m/>
    <m/>
    <m/>
    <m/>
    <m/>
    <m/>
    <m/>
    <m/>
    <m/>
    <m/>
    <m/>
    <m/>
    <m/>
    <m/>
    <m/>
    <m/>
    <m/>
    <m/>
    <m/>
    <m/>
    <m/>
    <m/>
    <m/>
    <m/>
    <m/>
    <m/>
    <m/>
    <m/>
    <m/>
    <m/>
    <m/>
    <m/>
    <m/>
    <m/>
    <m/>
    <m/>
    <m/>
    <m/>
    <m/>
    <m/>
    <m/>
    <m/>
    <m/>
    <m/>
    <m/>
    <m/>
    <m/>
    <m/>
    <m/>
    <m/>
    <m/>
    <m/>
    <m/>
    <m/>
    <m/>
    <m/>
    <m/>
    <m/>
    <m/>
    <m/>
    <m/>
    <m/>
    <m/>
    <m/>
    <m/>
    <m/>
    <m/>
    <x v="1"/>
    <x v="1"/>
    <s v="ZBHT0024"/>
    <s v="BPAyZf8OGS"/>
    <s v="Allocated"/>
    <m/>
    <m/>
    <m/>
    <m/>
    <m/>
    <m/>
    <m/>
    <m/>
    <n v="5349"/>
    <n v="10599"/>
  </r>
  <r>
    <n v="459315274"/>
    <s v="MUKTA DINESH RATHOD"/>
    <m/>
    <x v="0"/>
    <m/>
    <m/>
    <m/>
    <m/>
    <n v="2936"/>
    <n v="2354"/>
    <n v="2450"/>
    <n v="5290"/>
    <x v="1"/>
    <x v="0"/>
    <x v="0"/>
    <x v="2"/>
    <n v="5237.08"/>
    <n v="96"/>
    <n v="0"/>
    <n v="0"/>
    <s v="-"/>
    <n v="6.4789417937890599E-3"/>
    <n v="4.5877580786165569E-4"/>
    <s v="FLOW"/>
    <s v="-"/>
    <s v="NC"/>
    <s v="-"/>
    <m/>
    <m/>
    <m/>
    <m/>
    <s v="-"/>
    <m/>
    <s v="SUS"/>
    <m/>
    <m/>
    <m/>
    <n v="2450"/>
    <n v="5237.08"/>
    <n v="27"/>
    <s v="-"/>
    <s v="FLOW"/>
    <m/>
    <m/>
    <m/>
    <m/>
    <s v="REGULAR"/>
    <s v="MH12VU7549"/>
    <s v="SPLENDOR PLUS I3S BS6 FI DRUM SELF"/>
    <d v="2023-08-09T00:00:00"/>
    <n v="36"/>
    <x v="0"/>
    <x v="0"/>
    <m/>
    <m/>
    <m/>
    <m/>
    <m/>
    <m/>
    <m/>
    <m/>
    <m/>
    <m/>
    <m/>
    <m/>
    <m/>
    <m/>
    <m/>
    <m/>
    <m/>
    <m/>
    <m/>
    <m/>
    <m/>
    <m/>
    <m/>
    <m/>
    <m/>
    <m/>
    <m/>
    <m/>
    <m/>
    <m/>
    <m/>
    <m/>
    <m/>
    <m/>
    <m/>
    <m/>
    <m/>
    <m/>
    <m/>
    <m/>
    <m/>
    <m/>
    <m/>
    <m/>
    <m/>
    <m/>
    <m/>
    <m/>
    <m/>
    <m/>
    <m/>
    <m/>
    <m/>
    <m/>
    <m/>
    <m/>
    <m/>
    <m/>
    <m/>
    <m/>
    <m/>
    <m/>
    <m/>
    <m/>
    <m/>
    <m/>
    <m/>
    <m/>
    <m/>
    <m/>
    <m/>
    <m/>
    <m/>
    <m/>
    <m/>
    <m/>
    <m/>
    <m/>
    <m/>
    <m/>
    <m/>
    <m/>
    <m/>
    <m/>
    <m/>
    <m/>
    <m/>
    <m/>
    <m/>
    <m/>
    <m/>
    <m/>
    <m/>
    <m/>
    <x v="0"/>
    <x v="0"/>
    <s v="DUWT0023"/>
    <s v="G2Wu3_Ysv9"/>
    <s v="Allocated"/>
    <m/>
    <m/>
    <m/>
    <m/>
    <m/>
    <m/>
    <m/>
    <m/>
    <n v="2450"/>
    <n v="5290"/>
  </r>
  <r>
    <n v="466444305"/>
    <s v="MUNDE DATTA BABURAO"/>
    <m/>
    <x v="0"/>
    <m/>
    <m/>
    <m/>
    <m/>
    <n v="1880"/>
    <n v="5252"/>
    <n v="1750"/>
    <n v="7132"/>
    <x v="2"/>
    <x v="0"/>
    <x v="0"/>
    <x v="16"/>
    <n v="5160"/>
    <n v="258"/>
    <n v="0"/>
    <n v="3599"/>
    <s v="-"/>
    <n v="2.3297794714732725E-2"/>
    <n v="1.4631357627937084E-3"/>
    <s v="FLOW"/>
    <s v="-"/>
    <s v="PAID"/>
    <s v="-"/>
    <m/>
    <m/>
    <m/>
    <m/>
    <s v="-"/>
    <m/>
    <s v="MULSHI"/>
    <m/>
    <m/>
    <m/>
    <n v="9109"/>
    <n v="5160"/>
    <n v="87"/>
    <s v="-"/>
    <s v="FLOW"/>
    <m/>
    <m/>
    <m/>
    <m/>
    <s v="REGULAR"/>
    <s v="MH12XP0951"/>
    <s v="HONDA UNICORN 160 BS6"/>
    <d v="2025-07-02T00:00:00"/>
    <n v="12"/>
    <x v="0"/>
    <x v="0"/>
    <m/>
    <n v="1"/>
    <m/>
    <m/>
    <m/>
    <m/>
    <m/>
    <m/>
    <m/>
    <m/>
    <m/>
    <m/>
    <m/>
    <m/>
    <m/>
    <m/>
    <m/>
    <m/>
    <m/>
    <m/>
    <m/>
    <m/>
    <m/>
    <m/>
    <m/>
    <m/>
    <m/>
    <m/>
    <m/>
    <m/>
    <m/>
    <m/>
    <m/>
    <m/>
    <m/>
    <m/>
    <m/>
    <m/>
    <m/>
    <m/>
    <m/>
    <m/>
    <m/>
    <m/>
    <m/>
    <m/>
    <m/>
    <m/>
    <m/>
    <m/>
    <m/>
    <m/>
    <m/>
    <m/>
    <m/>
    <m/>
    <m/>
    <m/>
    <m/>
    <m/>
    <m/>
    <m/>
    <m/>
    <m/>
    <m/>
    <m/>
    <m/>
    <m/>
    <m/>
    <m/>
    <m/>
    <m/>
    <m/>
    <m/>
    <m/>
    <m/>
    <m/>
    <m/>
    <m/>
    <m/>
    <m/>
    <m/>
    <m/>
    <m/>
    <m/>
    <m/>
    <m/>
    <m/>
    <m/>
    <m/>
    <m/>
    <m/>
    <m/>
    <m/>
    <x v="1"/>
    <x v="1"/>
    <s v="DUWT0030"/>
    <s v="Gol3Mfl31Nz"/>
    <s v="Allocated"/>
    <m/>
    <m/>
    <m/>
    <m/>
    <m/>
    <m/>
    <m/>
    <m/>
    <n v="1750"/>
    <n v="7132"/>
  </r>
  <r>
    <n v="463286136"/>
    <s v="RASHID SAJID KHAN"/>
    <m/>
    <x v="0"/>
    <m/>
    <m/>
    <m/>
    <m/>
    <n v="5122"/>
    <n v="5116"/>
    <n v="5252"/>
    <n v="10238"/>
    <x v="1"/>
    <x v="0"/>
    <x v="0"/>
    <x v="11"/>
    <n v="5039"/>
    <n v="136"/>
    <n v="0"/>
    <n v="7186"/>
    <s v="-"/>
    <n v="3.5981913500879518E-3"/>
    <n v="4.414237124151021E-4"/>
    <s v="FLOW"/>
    <s v="-"/>
    <s v="MPTP"/>
    <s v="-"/>
    <m/>
    <m/>
    <m/>
    <m/>
    <s v="-"/>
    <m/>
    <s v="THERGAON"/>
    <m/>
    <m/>
    <m/>
    <n v="12438"/>
    <n v="5039"/>
    <n v="27"/>
    <s v="-"/>
    <s v="FLOW"/>
    <m/>
    <m/>
    <m/>
    <m/>
    <s v="REGULAR"/>
    <s v="MH14LR3380"/>
    <s v="HONDA SHINE 100 OBD2"/>
    <d v="2024-06-24T00:00:00"/>
    <n v="24"/>
    <x v="1"/>
    <x v="0"/>
    <m/>
    <m/>
    <m/>
    <m/>
    <m/>
    <m/>
    <m/>
    <m/>
    <m/>
    <m/>
    <m/>
    <m/>
    <m/>
    <m/>
    <m/>
    <m/>
    <m/>
    <m/>
    <m/>
    <m/>
    <m/>
    <m/>
    <m/>
    <m/>
    <m/>
    <m/>
    <m/>
    <m/>
    <m/>
    <m/>
    <m/>
    <m/>
    <m/>
    <m/>
    <m/>
    <m/>
    <m/>
    <m/>
    <m/>
    <m/>
    <m/>
    <m/>
    <m/>
    <m/>
    <m/>
    <m/>
    <m/>
    <m/>
    <m/>
    <m/>
    <m/>
    <m/>
    <m/>
    <m/>
    <m/>
    <m/>
    <m/>
    <m/>
    <m/>
    <m/>
    <m/>
    <m/>
    <m/>
    <m/>
    <m/>
    <m/>
    <m/>
    <m/>
    <m/>
    <m/>
    <m/>
    <m/>
    <m/>
    <m/>
    <m/>
    <m/>
    <m/>
    <m/>
    <m/>
    <m/>
    <m/>
    <m/>
    <m/>
    <m/>
    <m/>
    <m/>
    <m/>
    <m/>
    <m/>
    <m/>
    <m/>
    <m/>
    <m/>
    <m/>
    <x v="0"/>
    <x v="0"/>
    <s v="ZBHT0011"/>
    <s v="G6i8Ra9ChNm"/>
    <s v="Allocated"/>
    <m/>
    <m/>
    <m/>
    <m/>
    <m/>
    <m/>
    <m/>
    <m/>
    <n v="5252"/>
    <n v="10238"/>
  </r>
  <r>
    <n v="462832504"/>
    <s v="HEMANT DNYNESHWAR THORVE"/>
    <m/>
    <x v="0"/>
    <m/>
    <m/>
    <m/>
    <m/>
    <n v="4919"/>
    <n v="4919"/>
    <n v="5187"/>
    <n v="9838"/>
    <x v="2"/>
    <x v="0"/>
    <x v="0"/>
    <x v="12"/>
    <n v="4830"/>
    <n v="268"/>
    <n v="0"/>
    <n v="450"/>
    <s v="-"/>
    <n v="3.7368282606341001E-2"/>
    <n v="1.3695631268010875E-3"/>
    <s v="FLOW"/>
    <s v="-"/>
    <s v="KIV"/>
    <s v="-"/>
    <m/>
    <m/>
    <m/>
    <m/>
    <s v="-"/>
    <m/>
    <s v="RUPEENAGAR"/>
    <m/>
    <m/>
    <m/>
    <n v="5637"/>
    <n v="4830"/>
    <n v="88"/>
    <s v="-"/>
    <s v="FLOW"/>
    <m/>
    <m/>
    <m/>
    <m/>
    <s v="REGULAR"/>
    <s v="MH14LN5861"/>
    <s v="ACCESS SPL ED DISC CBS BT BSVI"/>
    <d v="2024-05-08T00:00:00"/>
    <n v="24"/>
    <x v="0"/>
    <x v="0"/>
    <m/>
    <m/>
    <m/>
    <m/>
    <m/>
    <m/>
    <m/>
    <m/>
    <m/>
    <m/>
    <m/>
    <m/>
    <m/>
    <m/>
    <m/>
    <m/>
    <m/>
    <m/>
    <m/>
    <m/>
    <m/>
    <m/>
    <m/>
    <m/>
    <m/>
    <m/>
    <m/>
    <m/>
    <m/>
    <m/>
    <m/>
    <m/>
    <m/>
    <m/>
    <m/>
    <m/>
    <m/>
    <m/>
    <m/>
    <m/>
    <m/>
    <m/>
    <m/>
    <m/>
    <m/>
    <m/>
    <m/>
    <m/>
    <m/>
    <m/>
    <m/>
    <m/>
    <m/>
    <m/>
    <m/>
    <m/>
    <m/>
    <m/>
    <m/>
    <m/>
    <m/>
    <m/>
    <m/>
    <m/>
    <m/>
    <m/>
    <m/>
    <m/>
    <m/>
    <m/>
    <m/>
    <m/>
    <m/>
    <m/>
    <m/>
    <m/>
    <m/>
    <m/>
    <m/>
    <m/>
    <m/>
    <m/>
    <m/>
    <m/>
    <m/>
    <m/>
    <m/>
    <m/>
    <m/>
    <m/>
    <m/>
    <m/>
    <m/>
    <m/>
    <x v="0"/>
    <x v="0"/>
    <s v="ZBHT0016"/>
    <s v="k6B6TUNe_17"/>
    <s v="Allocated"/>
    <m/>
    <m/>
    <m/>
    <m/>
    <m/>
    <m/>
    <m/>
    <m/>
    <n v="5187"/>
    <n v="9838"/>
  </r>
  <r>
    <n v="94397306"/>
    <s v="ASHUTOSH CHANDRAKANT WALUNJ"/>
    <m/>
    <x v="0"/>
    <m/>
    <m/>
    <m/>
    <m/>
    <n v="5074"/>
    <n v="4828"/>
    <n v="5149"/>
    <n v="9902"/>
    <x v="0"/>
    <x v="0"/>
    <x v="0"/>
    <x v="8"/>
    <n v="4828"/>
    <n v="321"/>
    <n v="0"/>
    <n v="6295"/>
    <s v="-"/>
    <n v="3.958910315675538E-2"/>
    <n v="1.294536958046111E-3"/>
    <s v="FLOW"/>
    <s v="-"/>
    <s v="PTP"/>
    <s v="-"/>
    <m/>
    <m/>
    <m/>
    <m/>
    <s v="-"/>
    <m/>
    <s v="LONAVALA"/>
    <m/>
    <m/>
    <m/>
    <n v="11444"/>
    <n v="4828"/>
    <n v="58"/>
    <s v="-"/>
    <s v="FLOW"/>
    <m/>
    <m/>
    <m/>
    <m/>
    <s v="REGULAR"/>
    <s v="MH14HV8916"/>
    <s v="JAWA 42"/>
    <d v="2019-10-10T00:00:00"/>
    <n v="80"/>
    <x v="0"/>
    <x v="0"/>
    <m/>
    <m/>
    <m/>
    <m/>
    <m/>
    <m/>
    <m/>
    <m/>
    <m/>
    <m/>
    <n v="1"/>
    <m/>
    <m/>
    <m/>
    <m/>
    <m/>
    <m/>
    <m/>
    <m/>
    <m/>
    <m/>
    <m/>
    <m/>
    <m/>
    <m/>
    <m/>
    <m/>
    <m/>
    <m/>
    <m/>
    <m/>
    <m/>
    <m/>
    <m/>
    <m/>
    <m/>
    <m/>
    <m/>
    <m/>
    <m/>
    <m/>
    <m/>
    <m/>
    <m/>
    <m/>
    <m/>
    <m/>
    <m/>
    <m/>
    <m/>
    <m/>
    <m/>
    <m/>
    <m/>
    <m/>
    <m/>
    <m/>
    <m/>
    <m/>
    <m/>
    <m/>
    <m/>
    <m/>
    <m/>
    <m/>
    <m/>
    <m/>
    <m/>
    <m/>
    <m/>
    <m/>
    <m/>
    <m/>
    <m/>
    <m/>
    <m/>
    <m/>
    <m/>
    <m/>
    <m/>
    <m/>
    <m/>
    <m/>
    <m/>
    <m/>
    <m/>
    <m/>
    <m/>
    <m/>
    <m/>
    <m/>
    <m/>
    <m/>
    <m/>
    <x v="1"/>
    <x v="1"/>
    <s v="ZBHT0013"/>
    <s v="BPXyTM7u69"/>
    <s v="Allocated"/>
    <m/>
    <m/>
    <m/>
    <m/>
    <m/>
    <m/>
    <m/>
    <m/>
    <n v="5149"/>
    <n v="9902"/>
  </r>
  <r>
    <n v="466047937"/>
    <s v="SHEETAL SANTOSH SURVE"/>
    <m/>
    <x v="0"/>
    <m/>
    <m/>
    <m/>
    <m/>
    <n v="2037"/>
    <n v="4887"/>
    <n v="-2814"/>
    <n v="6924"/>
    <x v="4"/>
    <x v="0"/>
    <x v="0"/>
    <x v="15"/>
    <n v="4771"/>
    <n v="447"/>
    <n v="0"/>
    <n v="1800"/>
    <s v="-"/>
    <n v="0.11236193212595087"/>
    <n v="2.5401385955201548E-3"/>
    <s v="FLOW"/>
    <s v="-"/>
    <s v="-"/>
    <s v="-"/>
    <m/>
    <m/>
    <m/>
    <m/>
    <s v="-"/>
    <m/>
    <s v="PARVATI PAYTHA"/>
    <m/>
    <m/>
    <m/>
    <n v="7134"/>
    <n v="4771"/>
    <n v="148"/>
    <s v="-"/>
    <s v="FLOW"/>
    <m/>
    <m/>
    <m/>
    <m/>
    <s v="NPA"/>
    <s v="MH12XB8211"/>
    <s v="HONDA ACTIVA 6G DLX BS VI"/>
    <d v="2025-05-02T00:00:00"/>
    <n v="12"/>
    <x v="0"/>
    <x v="0"/>
    <m/>
    <m/>
    <m/>
    <m/>
    <m/>
    <m/>
    <m/>
    <m/>
    <m/>
    <m/>
    <n v="1"/>
    <m/>
    <m/>
    <m/>
    <m/>
    <m/>
    <m/>
    <m/>
    <m/>
    <m/>
    <m/>
    <m/>
    <m/>
    <m/>
    <m/>
    <m/>
    <m/>
    <m/>
    <m/>
    <m/>
    <m/>
    <m/>
    <m/>
    <m/>
    <m/>
    <m/>
    <m/>
    <m/>
    <m/>
    <m/>
    <m/>
    <m/>
    <m/>
    <m/>
    <m/>
    <m/>
    <m/>
    <m/>
    <m/>
    <m/>
    <m/>
    <m/>
    <m/>
    <m/>
    <m/>
    <m/>
    <m/>
    <m/>
    <m/>
    <m/>
    <m/>
    <m/>
    <m/>
    <m/>
    <m/>
    <m/>
    <m/>
    <m/>
    <m/>
    <m/>
    <m/>
    <m/>
    <m/>
    <m/>
    <m/>
    <m/>
    <m/>
    <m/>
    <m/>
    <m/>
    <m/>
    <m/>
    <m/>
    <m/>
    <m/>
    <m/>
    <m/>
    <m/>
    <m/>
    <m/>
    <m/>
    <m/>
    <m/>
    <m/>
    <x v="1"/>
    <x v="1"/>
    <s v="DUWT0031"/>
    <s v="BoBi8RmKd3c"/>
    <s v="Allocated"/>
    <m/>
    <m/>
    <m/>
    <m/>
    <m/>
    <m/>
    <m/>
    <m/>
    <n v="-2814"/>
    <n v="6924"/>
  </r>
  <r>
    <n v="466224247"/>
    <s v="LAXMI AKASH RUPATAKKE"/>
    <m/>
    <x v="0"/>
    <m/>
    <m/>
    <m/>
    <m/>
    <n v="2454"/>
    <n v="4876"/>
    <n v="150"/>
    <n v="7330"/>
    <x v="2"/>
    <x v="0"/>
    <x v="0"/>
    <x v="3"/>
    <n v="4767"/>
    <n v="182"/>
    <n v="0"/>
    <n v="2225"/>
    <s v="-"/>
    <n v="0.2858121002782576"/>
    <n v="1.3516992599297689E-3"/>
    <s v="FLOW"/>
    <s v="-"/>
    <s v="NC"/>
    <s v="-"/>
    <m/>
    <m/>
    <m/>
    <m/>
    <s v="-"/>
    <m/>
    <s v="JANTA VASAHAT"/>
    <m/>
    <m/>
    <m/>
    <n v="7283"/>
    <n v="4767"/>
    <n v="87"/>
    <s v="-"/>
    <s v="FLOW"/>
    <m/>
    <m/>
    <m/>
    <m/>
    <s v="REGULAR"/>
    <s v="MH12XC5082"/>
    <s v="HONDA ACTIVA 125 SMART"/>
    <d v="2025-05-29T00:00:00"/>
    <n v="12"/>
    <x v="0"/>
    <x v="0"/>
    <m/>
    <n v="1"/>
    <m/>
    <m/>
    <m/>
    <m/>
    <m/>
    <m/>
    <m/>
    <m/>
    <m/>
    <m/>
    <m/>
    <m/>
    <m/>
    <m/>
    <m/>
    <m/>
    <m/>
    <m/>
    <m/>
    <m/>
    <m/>
    <m/>
    <m/>
    <m/>
    <m/>
    <m/>
    <m/>
    <m/>
    <m/>
    <m/>
    <m/>
    <m/>
    <m/>
    <m/>
    <m/>
    <m/>
    <m/>
    <m/>
    <m/>
    <m/>
    <m/>
    <m/>
    <m/>
    <m/>
    <m/>
    <m/>
    <m/>
    <m/>
    <m/>
    <m/>
    <m/>
    <m/>
    <m/>
    <m/>
    <m/>
    <m/>
    <m/>
    <m/>
    <m/>
    <m/>
    <m/>
    <m/>
    <m/>
    <m/>
    <m/>
    <m/>
    <m/>
    <m/>
    <m/>
    <m/>
    <m/>
    <m/>
    <m/>
    <m/>
    <m/>
    <m/>
    <m/>
    <m/>
    <m/>
    <m/>
    <m/>
    <m/>
    <m/>
    <m/>
    <m/>
    <m/>
    <m/>
    <m/>
    <m/>
    <m/>
    <m/>
    <m/>
    <x v="1"/>
    <x v="1"/>
    <s v="DUWT0014"/>
    <s v="G62ksZnmwLcz"/>
    <s v="Allocated"/>
    <m/>
    <m/>
    <m/>
    <m/>
    <m/>
    <m/>
    <m/>
    <m/>
    <n v="150"/>
    <n v="7330"/>
  </r>
  <r>
    <n v="461943547"/>
    <s v="MAYUR CHANDRAKANT SHITOLE"/>
    <m/>
    <x v="0"/>
    <m/>
    <m/>
    <m/>
    <m/>
    <n v="5816"/>
    <n v="4670.18"/>
    <n v="5288.18"/>
    <n v="10486.18"/>
    <x v="5"/>
    <x v="0"/>
    <x v="0"/>
    <x v="10"/>
    <n v="4670.18"/>
    <n v="618"/>
    <n v="0"/>
    <n v="4950"/>
    <s v="-"/>
    <n v="2.4040850780638629E-2"/>
    <n v="2.1402178270074896E-3"/>
    <s v="FLOW"/>
    <s v="-"/>
    <s v="PTP"/>
    <s v="-"/>
    <m/>
    <m/>
    <m/>
    <m/>
    <s v="-"/>
    <m/>
    <s v="SHIRUR"/>
    <m/>
    <m/>
    <m/>
    <n v="10238.18"/>
    <n v="4670.18"/>
    <n v="177"/>
    <s v="-"/>
    <s v="FLOW"/>
    <m/>
    <m/>
    <m/>
    <m/>
    <s v="NPA"/>
    <s v="MH12WM1940"/>
    <s v="HONDA UNICORN 160 BSVI"/>
    <d v="2024-02-17T00:00:00"/>
    <n v="24"/>
    <x v="0"/>
    <x v="0"/>
    <m/>
    <m/>
    <m/>
    <m/>
    <m/>
    <m/>
    <m/>
    <m/>
    <m/>
    <m/>
    <m/>
    <m/>
    <m/>
    <m/>
    <m/>
    <m/>
    <m/>
    <m/>
    <m/>
    <m/>
    <m/>
    <m/>
    <m/>
    <m/>
    <m/>
    <m/>
    <m/>
    <m/>
    <m/>
    <m/>
    <m/>
    <m/>
    <m/>
    <m/>
    <m/>
    <m/>
    <m/>
    <m/>
    <m/>
    <m/>
    <m/>
    <m/>
    <m/>
    <m/>
    <m/>
    <m/>
    <m/>
    <m/>
    <m/>
    <m/>
    <m/>
    <m/>
    <m/>
    <m/>
    <m/>
    <m/>
    <m/>
    <m/>
    <m/>
    <m/>
    <m/>
    <m/>
    <m/>
    <m/>
    <m/>
    <m/>
    <m/>
    <m/>
    <m/>
    <m/>
    <m/>
    <m/>
    <m/>
    <m/>
    <m/>
    <m/>
    <m/>
    <m/>
    <m/>
    <m/>
    <m/>
    <m/>
    <m/>
    <m/>
    <m/>
    <m/>
    <m/>
    <m/>
    <m/>
    <m/>
    <m/>
    <m/>
    <m/>
    <m/>
    <x v="0"/>
    <x v="0"/>
    <s v="ZBHT0024"/>
    <s v="A2lvWuqVsNIz"/>
    <s v="Allocated"/>
    <m/>
    <m/>
    <m/>
    <m/>
    <m/>
    <m/>
    <m/>
    <m/>
    <n v="5288.18"/>
    <n v="10486.18"/>
  </r>
  <r>
    <n v="458558775"/>
    <s v="MANGAL RAJU TUPE"/>
    <m/>
    <x v="0"/>
    <m/>
    <m/>
    <m/>
    <m/>
    <n v="4462"/>
    <n v="4508"/>
    <n v="-4340"/>
    <n v="8970"/>
    <x v="2"/>
    <x v="0"/>
    <x v="0"/>
    <x v="2"/>
    <n v="4436.7700000000004"/>
    <n v="76"/>
    <n v="0"/>
    <n v="2230"/>
    <s v="-"/>
    <n v="1.4307694981795523E-2"/>
    <n v="1.2580614066453957E-3"/>
    <s v="FLOW"/>
    <s v="-"/>
    <s v="NC"/>
    <s v="-"/>
    <m/>
    <m/>
    <m/>
    <m/>
    <s v="-"/>
    <m/>
    <s v="PIMPARI"/>
    <m/>
    <m/>
    <m/>
    <n v="6814"/>
    <n v="4436.7700000000004"/>
    <n v="88"/>
    <s v="-"/>
    <s v="FLOW"/>
    <m/>
    <m/>
    <m/>
    <m/>
    <s v="REGULAR"/>
    <s v="MH12VP1090"/>
    <s v="BAJAJ PULSAR NS 125"/>
    <d v="2023-06-15T00:00:00"/>
    <n v="36"/>
    <x v="0"/>
    <x v="0"/>
    <m/>
    <n v="1"/>
    <m/>
    <m/>
    <m/>
    <m/>
    <m/>
    <m/>
    <m/>
    <m/>
    <m/>
    <m/>
    <m/>
    <m/>
    <m/>
    <m/>
    <m/>
    <m/>
    <m/>
    <m/>
    <m/>
    <m/>
    <m/>
    <m/>
    <m/>
    <m/>
    <m/>
    <m/>
    <m/>
    <m/>
    <m/>
    <m/>
    <m/>
    <m/>
    <m/>
    <m/>
    <m/>
    <m/>
    <m/>
    <m/>
    <m/>
    <m/>
    <m/>
    <m/>
    <m/>
    <m/>
    <m/>
    <m/>
    <m/>
    <m/>
    <m/>
    <m/>
    <m/>
    <m/>
    <m/>
    <m/>
    <m/>
    <m/>
    <m/>
    <m/>
    <m/>
    <m/>
    <m/>
    <m/>
    <m/>
    <m/>
    <m/>
    <m/>
    <m/>
    <m/>
    <m/>
    <m/>
    <m/>
    <m/>
    <m/>
    <m/>
    <m/>
    <m/>
    <m/>
    <m/>
    <m/>
    <m/>
    <m/>
    <m/>
    <m/>
    <m/>
    <m/>
    <m/>
    <m/>
    <m/>
    <m/>
    <m/>
    <m/>
    <m/>
    <x v="1"/>
    <x v="1"/>
    <s v="DUWT0023"/>
    <e v="#N/A"/>
    <e v="#N/A"/>
    <m/>
    <m/>
    <m/>
    <m/>
    <m/>
    <m/>
    <m/>
    <m/>
    <n v="-4340"/>
    <n v="8970"/>
  </r>
  <r>
    <n v="458751236"/>
    <s v="GANESH PRAKASH MUNDHE"/>
    <m/>
    <x v="0"/>
    <m/>
    <m/>
    <m/>
    <m/>
    <n v="4655"/>
    <n v="4405"/>
    <n v="4477"/>
    <n v="9060"/>
    <x v="1"/>
    <x v="0"/>
    <x v="0"/>
    <x v="15"/>
    <n v="4405"/>
    <n v="72"/>
    <n v="0"/>
    <n v="7200"/>
    <s v="-"/>
    <n v="1.4135570550777023E-2"/>
    <n v="3.8588439237716312E-4"/>
    <s v="FLOW"/>
    <s v="-"/>
    <s v="PAID"/>
    <s v="-"/>
    <m/>
    <m/>
    <m/>
    <m/>
    <s v="-"/>
    <m/>
    <s v="KATRAJ"/>
    <m/>
    <m/>
    <m/>
    <n v="11677"/>
    <n v="4405"/>
    <n v="27"/>
    <s v="-"/>
    <s v="FLOW"/>
    <m/>
    <m/>
    <m/>
    <m/>
    <s v="REGULAR"/>
    <s v="MH12VR3785"/>
    <s v="PIAGGIO APRILIA SR 125 CBS"/>
    <d v="2023-06-28T00:00:00"/>
    <n v="36"/>
    <x v="0"/>
    <x v="0"/>
    <m/>
    <m/>
    <m/>
    <m/>
    <m/>
    <m/>
    <m/>
    <m/>
    <m/>
    <m/>
    <m/>
    <m/>
    <m/>
    <m/>
    <m/>
    <m/>
    <m/>
    <m/>
    <m/>
    <m/>
    <m/>
    <m/>
    <m/>
    <m/>
    <m/>
    <m/>
    <m/>
    <m/>
    <m/>
    <m/>
    <m/>
    <m/>
    <m/>
    <m/>
    <m/>
    <m/>
    <m/>
    <m/>
    <m/>
    <m/>
    <m/>
    <m/>
    <m/>
    <m/>
    <m/>
    <m/>
    <m/>
    <m/>
    <m/>
    <m/>
    <m/>
    <m/>
    <m/>
    <m/>
    <m/>
    <m/>
    <m/>
    <m/>
    <m/>
    <m/>
    <m/>
    <m/>
    <m/>
    <m/>
    <m/>
    <m/>
    <m/>
    <m/>
    <m/>
    <m/>
    <m/>
    <m/>
    <m/>
    <m/>
    <m/>
    <m/>
    <m/>
    <m/>
    <m/>
    <m/>
    <m/>
    <m/>
    <m/>
    <m/>
    <m/>
    <m/>
    <m/>
    <m/>
    <m/>
    <m/>
    <m/>
    <m/>
    <m/>
    <m/>
    <x v="0"/>
    <x v="0"/>
    <s v="DUWT0031"/>
    <s v="GPyAxcPSsEI7"/>
    <s v="Allocated"/>
    <m/>
    <m/>
    <m/>
    <m/>
    <m/>
    <m/>
    <m/>
    <m/>
    <n v="4477"/>
    <n v="9060"/>
  </r>
  <r>
    <n v="463294185"/>
    <s v="BALAPRASAD SOMNATHJI DAYMA"/>
    <m/>
    <x v="0"/>
    <m/>
    <m/>
    <m/>
    <m/>
    <n v="4462"/>
    <n v="4461"/>
    <n v="4461"/>
    <n v="8923"/>
    <x v="1"/>
    <x v="0"/>
    <x v="0"/>
    <x v="13"/>
    <n v="4385"/>
    <n v="0"/>
    <n v="0"/>
    <n v="450"/>
    <s v="-"/>
    <n v="8.1039534115638651E-3"/>
    <n v="3.8413236335388428E-4"/>
    <s v="FLOW"/>
    <s v="-"/>
    <s v="-"/>
    <s v="-"/>
    <m/>
    <m/>
    <m/>
    <m/>
    <s v="-"/>
    <m/>
    <s v="PIMPLE SAUDAGAR"/>
    <m/>
    <m/>
    <m/>
    <n v="4911"/>
    <n v="4385"/>
    <n v="27"/>
    <s v="-"/>
    <s v="FLOW"/>
    <m/>
    <m/>
    <m/>
    <m/>
    <s v="REGULAR"/>
    <s v="MH14LR0241"/>
    <s v="HONDA ACTIVA DLX"/>
    <d v="2024-06-24T00:00:00"/>
    <n v="24"/>
    <x v="0"/>
    <x v="0"/>
    <m/>
    <m/>
    <m/>
    <m/>
    <m/>
    <m/>
    <m/>
    <m/>
    <m/>
    <m/>
    <m/>
    <m/>
    <m/>
    <n v="1"/>
    <m/>
    <m/>
    <m/>
    <m/>
    <m/>
    <m/>
    <m/>
    <m/>
    <m/>
    <m/>
    <m/>
    <m/>
    <m/>
    <m/>
    <m/>
    <m/>
    <m/>
    <m/>
    <m/>
    <m/>
    <m/>
    <m/>
    <m/>
    <m/>
    <m/>
    <m/>
    <m/>
    <m/>
    <m/>
    <m/>
    <m/>
    <m/>
    <m/>
    <m/>
    <m/>
    <m/>
    <m/>
    <m/>
    <m/>
    <m/>
    <m/>
    <m/>
    <m/>
    <m/>
    <m/>
    <m/>
    <m/>
    <m/>
    <m/>
    <m/>
    <m/>
    <m/>
    <m/>
    <m/>
    <m/>
    <m/>
    <m/>
    <m/>
    <m/>
    <m/>
    <m/>
    <m/>
    <m/>
    <m/>
    <m/>
    <m/>
    <m/>
    <m/>
    <m/>
    <m/>
    <m/>
    <m/>
    <m/>
    <m/>
    <m/>
    <m/>
    <m/>
    <m/>
    <m/>
    <m/>
    <x v="1"/>
    <x v="1"/>
    <s v="ZBHT0015"/>
    <s v="kPkmaHn88xS"/>
    <s v="Allocated"/>
    <m/>
    <m/>
    <m/>
    <m/>
    <m/>
    <m/>
    <m/>
    <m/>
    <n v="4461"/>
    <n v="8923"/>
  </r>
  <r>
    <n v="140932285"/>
    <s v="SACHIN KANU PARIHAR"/>
    <m/>
    <x v="0"/>
    <m/>
    <m/>
    <m/>
    <m/>
    <n v="4489"/>
    <n v="4298"/>
    <n v="4767"/>
    <n v="8787"/>
    <x v="2"/>
    <x v="0"/>
    <x v="0"/>
    <x v="6"/>
    <n v="4298"/>
    <n v="469"/>
    <n v="0"/>
    <n v="6503"/>
    <s v="-"/>
    <n v="1.1214976486906789E-2"/>
    <n v="1.2187126954432866E-3"/>
    <s v="FLOW"/>
    <s v="-"/>
    <s v="PAID"/>
    <s v="-"/>
    <m/>
    <m/>
    <m/>
    <m/>
    <s v="-"/>
    <m/>
    <s v="DHANORI"/>
    <m/>
    <m/>
    <m/>
    <n v="11270"/>
    <n v="4298"/>
    <n v="87"/>
    <s v="-"/>
    <s v="FLOW"/>
    <m/>
    <m/>
    <m/>
    <m/>
    <s v="NPA"/>
    <s v="MH12VK8871"/>
    <s v="PIAGGIO APRILIA SR 125"/>
    <d v="2023-04-25T00:00:00"/>
    <n v="36"/>
    <x v="0"/>
    <x v="0"/>
    <m/>
    <m/>
    <m/>
    <m/>
    <m/>
    <m/>
    <m/>
    <m/>
    <m/>
    <m/>
    <m/>
    <m/>
    <m/>
    <n v="1"/>
    <m/>
    <m/>
    <m/>
    <m/>
    <m/>
    <m/>
    <m/>
    <m/>
    <m/>
    <m/>
    <m/>
    <m/>
    <m/>
    <m/>
    <m/>
    <m/>
    <m/>
    <m/>
    <m/>
    <m/>
    <m/>
    <m/>
    <m/>
    <m/>
    <m/>
    <m/>
    <m/>
    <m/>
    <m/>
    <m/>
    <m/>
    <m/>
    <m/>
    <m/>
    <m/>
    <m/>
    <m/>
    <m/>
    <m/>
    <m/>
    <m/>
    <m/>
    <m/>
    <m/>
    <m/>
    <m/>
    <m/>
    <m/>
    <m/>
    <m/>
    <m/>
    <m/>
    <m/>
    <m/>
    <m/>
    <m/>
    <m/>
    <m/>
    <m/>
    <m/>
    <m/>
    <m/>
    <m/>
    <m/>
    <m/>
    <m/>
    <m/>
    <m/>
    <m/>
    <m/>
    <m/>
    <m/>
    <m/>
    <m/>
    <m/>
    <m/>
    <m/>
    <m/>
    <m/>
    <m/>
    <x v="1"/>
    <x v="1"/>
    <s v="ZBHT0012"/>
    <s v="Bok5t-T9-Vm"/>
    <s v="Allocated"/>
    <m/>
    <m/>
    <m/>
    <m/>
    <m/>
    <m/>
    <m/>
    <m/>
    <n v="4767"/>
    <n v="8787"/>
  </r>
  <r>
    <n v="129682413"/>
    <s v="YASH VIJAY PARDESHI"/>
    <m/>
    <x v="0"/>
    <m/>
    <m/>
    <m/>
    <m/>
    <n v="4521"/>
    <n v="4144"/>
    <n v="4323"/>
    <n v="8665"/>
    <x v="0"/>
    <x v="0"/>
    <x v="0"/>
    <x v="13"/>
    <n v="4144"/>
    <n v="179"/>
    <n v="0"/>
    <n v="6769"/>
    <s v="-"/>
    <n v="2.6220284047171704E-2"/>
    <n v="1.1111352846195285E-3"/>
    <s v="FLOW"/>
    <s v="-"/>
    <s v="RTP"/>
    <s v="-"/>
    <m/>
    <m/>
    <m/>
    <m/>
    <s v="-"/>
    <m/>
    <s v="PIMPARI"/>
    <m/>
    <m/>
    <m/>
    <n v="11092"/>
    <n v="4144"/>
    <n v="56"/>
    <s v="-"/>
    <s v="FLOW"/>
    <m/>
    <m/>
    <m/>
    <m/>
    <s v="REGULAR"/>
    <s v="MH14KC1997"/>
    <s v="HONDA ACTIVA 6G DLX LTD ED"/>
    <d v="2022-05-21T00:00:00"/>
    <n v="48"/>
    <x v="1"/>
    <x v="0"/>
    <m/>
    <m/>
    <m/>
    <m/>
    <m/>
    <m/>
    <m/>
    <m/>
    <m/>
    <m/>
    <m/>
    <m/>
    <m/>
    <n v="1"/>
    <m/>
    <m/>
    <m/>
    <m/>
    <m/>
    <m/>
    <m/>
    <m/>
    <m/>
    <m/>
    <m/>
    <m/>
    <m/>
    <m/>
    <m/>
    <m/>
    <m/>
    <m/>
    <m/>
    <m/>
    <m/>
    <m/>
    <m/>
    <m/>
    <m/>
    <m/>
    <m/>
    <m/>
    <m/>
    <m/>
    <m/>
    <m/>
    <m/>
    <m/>
    <m/>
    <m/>
    <m/>
    <m/>
    <m/>
    <m/>
    <m/>
    <m/>
    <m/>
    <m/>
    <m/>
    <m/>
    <m/>
    <m/>
    <m/>
    <m/>
    <m/>
    <m/>
    <m/>
    <m/>
    <m/>
    <m/>
    <m/>
    <m/>
    <m/>
    <m/>
    <m/>
    <m/>
    <m/>
    <m/>
    <m/>
    <m/>
    <m/>
    <m/>
    <m/>
    <m/>
    <m/>
    <m/>
    <m/>
    <m/>
    <m/>
    <m/>
    <m/>
    <m/>
    <m/>
    <m/>
    <x v="1"/>
    <x v="1"/>
    <s v="ZBHT0015"/>
    <s v="G6ZGhdI5eOMm"/>
    <s v="Allocated"/>
    <m/>
    <m/>
    <m/>
    <m/>
    <m/>
    <m/>
    <m/>
    <m/>
    <n v="4323"/>
    <n v="8665"/>
  </r>
  <r>
    <n v="464698828"/>
    <s v="GAJANAN NINAJI MORE"/>
    <m/>
    <x v="0"/>
    <m/>
    <m/>
    <m/>
    <m/>
    <n v="2107"/>
    <n v="4214"/>
    <n v="-1859"/>
    <n v="6321"/>
    <x v="3"/>
    <x v="0"/>
    <x v="0"/>
    <x v="16"/>
    <n v="4093"/>
    <n v="248"/>
    <n v="0"/>
    <n v="6750"/>
    <s v="-"/>
    <n v="3.7575279083431258E-2"/>
    <n v="1.567853879358704E-3"/>
    <s v="FLOW"/>
    <s v="-"/>
    <s v="NC"/>
    <s v="-"/>
    <m/>
    <m/>
    <m/>
    <m/>
    <s v="-"/>
    <m/>
    <s v="MAAN"/>
    <m/>
    <m/>
    <m/>
    <n v="11212"/>
    <n v="4093"/>
    <n v="117"/>
    <s v="-"/>
    <s v="FLOW"/>
    <m/>
    <m/>
    <m/>
    <m/>
    <s v="NPA"/>
    <s v="MH28BU0974"/>
    <s v="SPLENDOR PLUS I3S XTEC"/>
    <d v="2024-11-16T00:00:00"/>
    <n v="18"/>
    <x v="0"/>
    <x v="0"/>
    <m/>
    <m/>
    <m/>
    <m/>
    <m/>
    <m/>
    <m/>
    <m/>
    <m/>
    <m/>
    <n v="1"/>
    <m/>
    <m/>
    <m/>
    <m/>
    <m/>
    <m/>
    <m/>
    <m/>
    <m/>
    <m/>
    <m/>
    <m/>
    <m/>
    <m/>
    <m/>
    <m/>
    <m/>
    <m/>
    <m/>
    <m/>
    <m/>
    <m/>
    <m/>
    <m/>
    <m/>
    <m/>
    <m/>
    <m/>
    <m/>
    <m/>
    <m/>
    <m/>
    <m/>
    <m/>
    <m/>
    <m/>
    <m/>
    <m/>
    <m/>
    <m/>
    <m/>
    <m/>
    <m/>
    <m/>
    <m/>
    <m/>
    <m/>
    <m/>
    <m/>
    <m/>
    <m/>
    <m/>
    <m/>
    <m/>
    <m/>
    <m/>
    <m/>
    <m/>
    <m/>
    <m/>
    <m/>
    <m/>
    <m/>
    <m/>
    <m/>
    <m/>
    <m/>
    <m/>
    <m/>
    <m/>
    <m/>
    <m/>
    <m/>
    <m/>
    <m/>
    <m/>
    <m/>
    <m/>
    <m/>
    <m/>
    <m/>
    <m/>
    <m/>
    <x v="1"/>
    <x v="1"/>
    <s v="DUWT0030"/>
    <s v="BPXf5_woltm"/>
    <s v="Allocated"/>
    <m/>
    <m/>
    <m/>
    <m/>
    <m/>
    <m/>
    <m/>
    <m/>
    <n v="-1859"/>
    <n v="6321"/>
  </r>
  <r>
    <n v="461362360"/>
    <s v="RAJKUMAR BHAYYALAL RAY"/>
    <m/>
    <x v="0"/>
    <m/>
    <m/>
    <m/>
    <m/>
    <n v="3939"/>
    <n v="4077"/>
    <n v="277"/>
    <n v="8016"/>
    <x v="0"/>
    <x v="0"/>
    <x v="0"/>
    <x v="14"/>
    <n v="4010"/>
    <n v="139"/>
    <n v="0"/>
    <n v="450"/>
    <s v="-"/>
    <n v="8.1160035567930198E-3"/>
    <n v="1.0752057170184143E-3"/>
    <s v="FLOW"/>
    <s v="-"/>
    <s v="-"/>
    <s v="-"/>
    <m/>
    <m/>
    <m/>
    <m/>
    <s v="-"/>
    <m/>
    <s v="OTUR"/>
    <m/>
    <m/>
    <m/>
    <n v="4666"/>
    <n v="4010"/>
    <n v="57"/>
    <s v="-"/>
    <s v="FLOW"/>
    <m/>
    <m/>
    <m/>
    <m/>
    <s v="REGULAR"/>
    <s v="MH14LH0880"/>
    <s v="HONDA SHINE DRUM BSVI"/>
    <d v="2024-01-03T00:00:00"/>
    <n v="30"/>
    <x v="0"/>
    <x v="0"/>
    <m/>
    <m/>
    <m/>
    <m/>
    <m/>
    <m/>
    <m/>
    <m/>
    <m/>
    <m/>
    <n v="1"/>
    <m/>
    <m/>
    <m/>
    <m/>
    <m/>
    <m/>
    <m/>
    <m/>
    <m/>
    <m/>
    <m/>
    <m/>
    <m/>
    <m/>
    <m/>
    <m/>
    <m/>
    <m/>
    <m/>
    <m/>
    <m/>
    <m/>
    <m/>
    <m/>
    <m/>
    <m/>
    <m/>
    <m/>
    <m/>
    <m/>
    <m/>
    <m/>
    <m/>
    <m/>
    <m/>
    <m/>
    <m/>
    <m/>
    <m/>
    <m/>
    <m/>
    <m/>
    <m/>
    <m/>
    <m/>
    <m/>
    <m/>
    <m/>
    <m/>
    <m/>
    <m/>
    <m/>
    <m/>
    <m/>
    <m/>
    <m/>
    <m/>
    <m/>
    <m/>
    <m/>
    <m/>
    <m/>
    <m/>
    <m/>
    <m/>
    <m/>
    <m/>
    <m/>
    <m/>
    <m/>
    <m/>
    <m/>
    <m/>
    <m/>
    <m/>
    <m/>
    <m/>
    <m/>
    <m/>
    <m/>
    <m/>
    <m/>
    <m/>
    <x v="1"/>
    <x v="1"/>
    <s v="ZBHT0021"/>
    <s v="A2oWYx8OGb"/>
    <s v="Allocated"/>
    <m/>
    <m/>
    <m/>
    <m/>
    <m/>
    <m/>
    <m/>
    <m/>
    <n v="277"/>
    <n v="8016"/>
  </r>
  <r>
    <n v="462480094"/>
    <s v="GOWARDHAN PRALHAD GOLE"/>
    <m/>
    <x v="0"/>
    <m/>
    <m/>
    <m/>
    <m/>
    <n v="5223"/>
    <n v="3967"/>
    <n v="4250"/>
    <n v="9190"/>
    <x v="3"/>
    <x v="0"/>
    <x v="0"/>
    <x v="5"/>
    <n v="3967"/>
    <n v="283"/>
    <n v="0"/>
    <n v="450"/>
    <s v="-"/>
    <n v="1"/>
    <n v="1.5195886487700903E-3"/>
    <s v="FLOW"/>
    <s v="-"/>
    <s v="NC"/>
    <s v="-"/>
    <m/>
    <m/>
    <m/>
    <m/>
    <s v="-"/>
    <m/>
    <s v="KURULI"/>
    <m/>
    <m/>
    <m/>
    <n v="4700"/>
    <n v="3967"/>
    <n v="118"/>
    <s v="-"/>
    <s v="FLOW"/>
    <m/>
    <m/>
    <m/>
    <m/>
    <s v="NPA"/>
    <s v="MH12WQ9206"/>
    <s v="FZS V4"/>
    <d v="2024-04-06T00:00:00"/>
    <n v="24"/>
    <x v="0"/>
    <x v="0"/>
    <m/>
    <m/>
    <m/>
    <m/>
    <m/>
    <m/>
    <m/>
    <m/>
    <m/>
    <m/>
    <n v="1"/>
    <m/>
    <m/>
    <m/>
    <m/>
    <m/>
    <m/>
    <m/>
    <m/>
    <m/>
    <m/>
    <m/>
    <m/>
    <m/>
    <m/>
    <m/>
    <m/>
    <m/>
    <m/>
    <m/>
    <m/>
    <m/>
    <m/>
    <m/>
    <m/>
    <m/>
    <m/>
    <m/>
    <m/>
    <m/>
    <m/>
    <m/>
    <m/>
    <m/>
    <m/>
    <m/>
    <m/>
    <m/>
    <m/>
    <m/>
    <m/>
    <m/>
    <m/>
    <m/>
    <m/>
    <m/>
    <m/>
    <m/>
    <m/>
    <m/>
    <m/>
    <m/>
    <m/>
    <m/>
    <m/>
    <m/>
    <m/>
    <m/>
    <m/>
    <m/>
    <m/>
    <m/>
    <m/>
    <m/>
    <m/>
    <m/>
    <m/>
    <m/>
    <m/>
    <m/>
    <m/>
    <m/>
    <m/>
    <m/>
    <m/>
    <m/>
    <m/>
    <m/>
    <m/>
    <m/>
    <m/>
    <m/>
    <m/>
    <m/>
    <x v="1"/>
    <x v="1"/>
    <s v="DUWT0017"/>
    <s v="k6BGDW5yyzm"/>
    <s v="Allocated"/>
    <m/>
    <m/>
    <m/>
    <m/>
    <m/>
    <m/>
    <m/>
    <m/>
    <n v="4250"/>
    <n v="9190"/>
  </r>
  <r>
    <n v="140313978"/>
    <s v="SACHIN NIVRUTTI WAGHMARE"/>
    <m/>
    <x v="0"/>
    <m/>
    <m/>
    <m/>
    <m/>
    <n v="3102"/>
    <n v="3985"/>
    <n v="-8153"/>
    <n v="7087"/>
    <x v="4"/>
    <x v="0"/>
    <x v="0"/>
    <x v="8"/>
    <n v="3933.07"/>
    <n v="270"/>
    <n v="0"/>
    <n v="900"/>
    <s v="-"/>
    <n v="1.4869521233755867E-2"/>
    <n v="2.0940144426498546E-3"/>
    <s v="FLOW"/>
    <s v="-"/>
    <s v="BPTP"/>
    <s v="-"/>
    <m/>
    <m/>
    <m/>
    <m/>
    <s v="-"/>
    <m/>
    <s v="MAVAL"/>
    <m/>
    <m/>
    <m/>
    <n v="5155"/>
    <n v="3933.07"/>
    <n v="149"/>
    <s v="-"/>
    <s v="FLOW"/>
    <m/>
    <m/>
    <m/>
    <m/>
    <s v="NPA"/>
    <s v="MH14KT5285"/>
    <s v="HONDA ACTIVA 6G DLX BS VI"/>
    <d v="2023-03-25T00:00:00"/>
    <n v="36"/>
    <x v="0"/>
    <x v="0"/>
    <m/>
    <m/>
    <m/>
    <m/>
    <m/>
    <m/>
    <m/>
    <m/>
    <m/>
    <m/>
    <m/>
    <m/>
    <m/>
    <n v="1"/>
    <m/>
    <m/>
    <m/>
    <m/>
    <m/>
    <m/>
    <m/>
    <m/>
    <m/>
    <m/>
    <m/>
    <m/>
    <m/>
    <m/>
    <m/>
    <m/>
    <m/>
    <m/>
    <m/>
    <m/>
    <m/>
    <m/>
    <m/>
    <m/>
    <m/>
    <m/>
    <m/>
    <m/>
    <m/>
    <m/>
    <m/>
    <m/>
    <m/>
    <m/>
    <m/>
    <m/>
    <m/>
    <m/>
    <m/>
    <m/>
    <m/>
    <m/>
    <m/>
    <m/>
    <m/>
    <m/>
    <m/>
    <m/>
    <m/>
    <m/>
    <m/>
    <m/>
    <m/>
    <m/>
    <m/>
    <m/>
    <m/>
    <m/>
    <m/>
    <m/>
    <m/>
    <m/>
    <m/>
    <m/>
    <m/>
    <m/>
    <m/>
    <m/>
    <m/>
    <m/>
    <m/>
    <m/>
    <m/>
    <m/>
    <m/>
    <m/>
    <m/>
    <m/>
    <m/>
    <m/>
    <x v="1"/>
    <x v="1"/>
    <s v="ZBHT0013"/>
    <s v="GPfzHUMX3m"/>
    <s v="Allocated"/>
    <m/>
    <m/>
    <m/>
    <m/>
    <m/>
    <m/>
    <m/>
    <m/>
    <n v="-8153"/>
    <n v="7087"/>
  </r>
  <r>
    <n v="140002557"/>
    <s v="PRIYANKA RAMESH KAPARE"/>
    <m/>
    <x v="0"/>
    <m/>
    <m/>
    <m/>
    <m/>
    <n v="4537"/>
    <n v="3799"/>
    <n v="4048"/>
    <n v="8336"/>
    <x v="3"/>
    <x v="0"/>
    <x v="0"/>
    <x v="4"/>
    <n v="3799"/>
    <n v="249"/>
    <n v="0"/>
    <n v="2250"/>
    <s v="-"/>
    <n v="1"/>
    <n v="1.4552350079852716E-3"/>
    <s v="FLOW"/>
    <s v="-"/>
    <s v="-"/>
    <s v="-"/>
    <m/>
    <m/>
    <m/>
    <m/>
    <s v="-"/>
    <m/>
    <s v="BHOR"/>
    <m/>
    <m/>
    <m/>
    <n v="6298"/>
    <n v="3799"/>
    <n v="117"/>
    <s v="-"/>
    <s v="FLOW"/>
    <m/>
    <m/>
    <m/>
    <m/>
    <s v="NPA"/>
    <s v="MH12VJ0850"/>
    <s v="YAMAHA FZS WITH BLUETOOTH"/>
    <d v="2023-03-21T00:00:00"/>
    <n v="36"/>
    <x v="0"/>
    <x v="0"/>
    <m/>
    <m/>
    <m/>
    <m/>
    <m/>
    <m/>
    <m/>
    <m/>
    <m/>
    <m/>
    <m/>
    <m/>
    <m/>
    <m/>
    <m/>
    <m/>
    <m/>
    <m/>
    <m/>
    <m/>
    <m/>
    <m/>
    <m/>
    <m/>
    <m/>
    <m/>
    <m/>
    <m/>
    <m/>
    <m/>
    <m/>
    <m/>
    <m/>
    <m/>
    <m/>
    <m/>
    <m/>
    <m/>
    <m/>
    <m/>
    <m/>
    <m/>
    <m/>
    <m/>
    <m/>
    <m/>
    <m/>
    <m/>
    <m/>
    <m/>
    <m/>
    <m/>
    <m/>
    <m/>
    <m/>
    <m/>
    <m/>
    <m/>
    <m/>
    <m/>
    <m/>
    <m/>
    <m/>
    <m/>
    <m/>
    <m/>
    <m/>
    <m/>
    <m/>
    <m/>
    <m/>
    <m/>
    <m/>
    <m/>
    <m/>
    <m/>
    <m/>
    <m/>
    <m/>
    <m/>
    <m/>
    <m/>
    <m/>
    <m/>
    <m/>
    <m/>
    <m/>
    <m/>
    <m/>
    <m/>
    <m/>
    <m/>
    <m/>
    <m/>
    <x v="0"/>
    <x v="0"/>
    <s v="DUWT0011"/>
    <s v="k6j2US_IVc"/>
    <s v="Allocated"/>
    <m/>
    <m/>
    <m/>
    <m/>
    <m/>
    <m/>
    <m/>
    <m/>
    <n v="4048"/>
    <n v="8336"/>
  </r>
  <r>
    <n v="463613077"/>
    <s v="ASHISH SUDAM KAMBLE"/>
    <m/>
    <x v="0"/>
    <m/>
    <m/>
    <m/>
    <m/>
    <n v="1929"/>
    <n v="1929"/>
    <n v="1957"/>
    <n v="3858"/>
    <x v="0"/>
    <x v="0"/>
    <x v="0"/>
    <x v="15"/>
    <n v="3764"/>
    <n v="28"/>
    <n v="0"/>
    <n v="2700"/>
    <s v="-"/>
    <n v="3.6695816637906664E-2"/>
    <n v="1.0092454660492051E-3"/>
    <s v="FLOW"/>
    <s v="-"/>
    <s v="-"/>
    <s v="-"/>
    <m/>
    <m/>
    <m/>
    <m/>
    <s v="-"/>
    <m/>
    <s v="BIBWEWADI"/>
    <m/>
    <m/>
    <m/>
    <n v="4657"/>
    <n v="3764"/>
    <n v="56"/>
    <s v="-"/>
    <s v="FLOW"/>
    <m/>
    <m/>
    <m/>
    <m/>
    <s v="REGULAR"/>
    <s v="MH12WC2046"/>
    <s v="BAJAJ CHETAK PREMIUM"/>
    <d v="2024-07-30T00:00:00"/>
    <n v="24"/>
    <x v="0"/>
    <x v="0"/>
    <m/>
    <m/>
    <m/>
    <m/>
    <m/>
    <m/>
    <m/>
    <m/>
    <m/>
    <m/>
    <m/>
    <m/>
    <m/>
    <m/>
    <m/>
    <m/>
    <m/>
    <m/>
    <m/>
    <m/>
    <m/>
    <m/>
    <m/>
    <m/>
    <m/>
    <m/>
    <m/>
    <m/>
    <m/>
    <m/>
    <m/>
    <m/>
    <m/>
    <m/>
    <m/>
    <m/>
    <m/>
    <m/>
    <m/>
    <m/>
    <m/>
    <m/>
    <m/>
    <m/>
    <m/>
    <m/>
    <m/>
    <m/>
    <m/>
    <m/>
    <m/>
    <m/>
    <m/>
    <m/>
    <m/>
    <m/>
    <m/>
    <m/>
    <m/>
    <m/>
    <m/>
    <m/>
    <m/>
    <m/>
    <m/>
    <m/>
    <m/>
    <m/>
    <m/>
    <m/>
    <m/>
    <m/>
    <m/>
    <m/>
    <m/>
    <m/>
    <m/>
    <m/>
    <m/>
    <m/>
    <m/>
    <m/>
    <m/>
    <m/>
    <m/>
    <m/>
    <m/>
    <m/>
    <m/>
    <m/>
    <m/>
    <m/>
    <m/>
    <m/>
    <x v="0"/>
    <x v="0"/>
    <s v="DUWT0031"/>
    <s v="GPi8XDtESjzz"/>
    <s v="Allocated"/>
    <m/>
    <m/>
    <m/>
    <m/>
    <m/>
    <m/>
    <m/>
    <m/>
    <n v="1957"/>
    <n v="3858"/>
  </r>
  <r>
    <n v="461171897"/>
    <s v="ANKITA AKSHAY SHINDE"/>
    <m/>
    <x v="0"/>
    <m/>
    <m/>
    <m/>
    <m/>
    <n v="3815"/>
    <n v="3796"/>
    <n v="3987"/>
    <n v="7611"/>
    <x v="0"/>
    <x v="0"/>
    <x v="0"/>
    <x v="8"/>
    <n v="3753.75"/>
    <n v="191"/>
    <n v="0"/>
    <n v="3606"/>
    <s v="-"/>
    <n v="3.0780363706435485E-2"/>
    <n v="1.0064971222588212E-3"/>
    <s v="FLOW"/>
    <s v="-"/>
    <s v="PAID"/>
    <s v="-"/>
    <m/>
    <m/>
    <m/>
    <m/>
    <s v="-"/>
    <m/>
    <s v="MAVAL"/>
    <m/>
    <m/>
    <m/>
    <n v="7593"/>
    <n v="3753.75"/>
    <n v="57"/>
    <s v="-"/>
    <s v="FLOW"/>
    <m/>
    <m/>
    <m/>
    <m/>
    <s v="NPA"/>
    <s v="MH14LG6482"/>
    <s v="HONDA SHINE DISC BSVI"/>
    <d v="2023-12-19T00:00:00"/>
    <n v="30"/>
    <x v="0"/>
    <x v="0"/>
    <m/>
    <m/>
    <m/>
    <m/>
    <m/>
    <m/>
    <m/>
    <m/>
    <m/>
    <m/>
    <m/>
    <m/>
    <m/>
    <m/>
    <m/>
    <m/>
    <m/>
    <m/>
    <m/>
    <m/>
    <m/>
    <m/>
    <m/>
    <m/>
    <m/>
    <m/>
    <m/>
    <m/>
    <m/>
    <m/>
    <m/>
    <m/>
    <m/>
    <m/>
    <m/>
    <m/>
    <m/>
    <m/>
    <m/>
    <m/>
    <m/>
    <m/>
    <m/>
    <m/>
    <m/>
    <m/>
    <m/>
    <m/>
    <m/>
    <m/>
    <m/>
    <m/>
    <m/>
    <m/>
    <m/>
    <m/>
    <m/>
    <m/>
    <m/>
    <m/>
    <m/>
    <m/>
    <m/>
    <m/>
    <m/>
    <m/>
    <m/>
    <m/>
    <m/>
    <m/>
    <m/>
    <m/>
    <m/>
    <m/>
    <m/>
    <m/>
    <m/>
    <m/>
    <m/>
    <m/>
    <m/>
    <m/>
    <m/>
    <m/>
    <m/>
    <m/>
    <m/>
    <m/>
    <m/>
    <m/>
    <m/>
    <m/>
    <m/>
    <m/>
    <x v="0"/>
    <x v="0"/>
    <s v="ZBHT0013"/>
    <s v="kPSgFz7bkS"/>
    <s v="Allocated"/>
    <m/>
    <m/>
    <m/>
    <m/>
    <m/>
    <m/>
    <m/>
    <m/>
    <n v="3987"/>
    <n v="7611"/>
  </r>
  <r>
    <n v="463209020"/>
    <s v="ARJUN GOND"/>
    <m/>
    <x v="0"/>
    <m/>
    <m/>
    <m/>
    <m/>
    <n v="3806"/>
    <n v="3806"/>
    <n v="3979"/>
    <n v="7612"/>
    <x v="0"/>
    <x v="0"/>
    <x v="0"/>
    <x v="11"/>
    <n v="3733"/>
    <n v="173"/>
    <n v="0"/>
    <n v="1350"/>
    <s v="-"/>
    <n v="8.9407841304794036E-3"/>
    <n v="1.0009334019026785E-3"/>
    <s v="FLOW"/>
    <s v="-"/>
    <s v="NC"/>
    <s v="-"/>
    <m/>
    <m/>
    <m/>
    <m/>
    <s v="-"/>
    <m/>
    <s v="THERGAON"/>
    <m/>
    <m/>
    <m/>
    <n v="5329"/>
    <n v="3733"/>
    <n v="57"/>
    <s v="-"/>
    <s v="FLOW"/>
    <m/>
    <m/>
    <m/>
    <m/>
    <s v="REGULAR"/>
    <s v="MH14LQ4030"/>
    <s v="SPLENDOR PLUS I3S XTEC"/>
    <d v="2024-06-14T00:00:00"/>
    <n v="24"/>
    <x v="0"/>
    <x v="0"/>
    <m/>
    <m/>
    <m/>
    <m/>
    <m/>
    <m/>
    <m/>
    <m/>
    <m/>
    <m/>
    <n v="1"/>
    <m/>
    <m/>
    <m/>
    <m/>
    <m/>
    <m/>
    <m/>
    <m/>
    <m/>
    <m/>
    <m/>
    <m/>
    <m/>
    <m/>
    <m/>
    <m/>
    <m/>
    <m/>
    <m/>
    <m/>
    <m/>
    <m/>
    <m/>
    <m/>
    <m/>
    <m/>
    <m/>
    <m/>
    <m/>
    <m/>
    <m/>
    <m/>
    <m/>
    <m/>
    <m/>
    <m/>
    <m/>
    <m/>
    <m/>
    <m/>
    <m/>
    <m/>
    <m/>
    <m/>
    <m/>
    <m/>
    <m/>
    <m/>
    <m/>
    <m/>
    <m/>
    <m/>
    <m/>
    <m/>
    <m/>
    <m/>
    <m/>
    <m/>
    <m/>
    <m/>
    <m/>
    <m/>
    <m/>
    <m/>
    <m/>
    <m/>
    <m/>
    <m/>
    <m/>
    <m/>
    <m/>
    <m/>
    <m/>
    <m/>
    <m/>
    <m/>
    <m/>
    <m/>
    <m/>
    <m/>
    <m/>
    <m/>
    <m/>
    <x v="1"/>
    <x v="1"/>
    <s v="ZBHT0011"/>
    <s v="koI29kSrrmc"/>
    <s v="Allocated"/>
    <m/>
    <m/>
    <m/>
    <m/>
    <m/>
    <m/>
    <m/>
    <m/>
    <n v="3979"/>
    <n v="7612"/>
  </r>
  <r>
    <n v="457860684"/>
    <s v="KIRAN LAXMAN LOHAR"/>
    <s v="ONLINE"/>
    <x v="2"/>
    <n v="4106"/>
    <m/>
    <m/>
    <m/>
    <n v="3786"/>
    <n v="3665"/>
    <n v="4103"/>
    <n v="3345"/>
    <x v="2"/>
    <x v="1"/>
    <x v="1"/>
    <x v="7"/>
    <n v="3665"/>
    <n v="438"/>
    <n v="0"/>
    <n v="6300"/>
    <s v="-"/>
    <n v="9.5471658124666754E-3"/>
    <n v="1.0392233664028956E-3"/>
    <s v="STABLE"/>
    <s v="PAID"/>
    <s v="PTP"/>
    <s v="-"/>
    <m/>
    <m/>
    <m/>
    <m/>
    <s v="-"/>
    <m/>
    <s v="MOSHI"/>
    <m/>
    <m/>
    <m/>
    <n v="10403"/>
    <n v="3665"/>
    <n v="88"/>
    <s v="-"/>
    <s v="FLOW"/>
    <m/>
    <m/>
    <m/>
    <m/>
    <s v="REGULAR"/>
    <s v="MH12VK9272"/>
    <s v="DESTINI 125 XTEC"/>
    <d v="2023-04-26T00:00:00"/>
    <n v="36"/>
    <x v="0"/>
    <x v="0"/>
    <m/>
    <n v="1"/>
    <m/>
    <m/>
    <m/>
    <m/>
    <m/>
    <m/>
    <m/>
    <m/>
    <m/>
    <m/>
    <m/>
    <m/>
    <m/>
    <m/>
    <m/>
    <m/>
    <m/>
    <m/>
    <m/>
    <m/>
    <m/>
    <m/>
    <m/>
    <m/>
    <m/>
    <m/>
    <m/>
    <m/>
    <m/>
    <m/>
    <m/>
    <m/>
    <m/>
    <m/>
    <m/>
    <m/>
    <m/>
    <m/>
    <m/>
    <m/>
    <m/>
    <m/>
    <m/>
    <m/>
    <m/>
    <m/>
    <m/>
    <m/>
    <m/>
    <m/>
    <m/>
    <m/>
    <m/>
    <m/>
    <m/>
    <m/>
    <m/>
    <m/>
    <m/>
    <m/>
    <m/>
    <m/>
    <m/>
    <m/>
    <m/>
    <m/>
    <m/>
    <m/>
    <m/>
    <m/>
    <m/>
    <m/>
    <m/>
    <m/>
    <m/>
    <m/>
    <m/>
    <m/>
    <m/>
    <m/>
    <m/>
    <m/>
    <m/>
    <m/>
    <m/>
    <m/>
    <m/>
    <m/>
    <m/>
    <m/>
    <m/>
    <m/>
    <x v="1"/>
    <x v="1"/>
    <s v="ZBHT0009"/>
    <e v="#N/A"/>
    <e v="#N/A"/>
    <m/>
    <m/>
    <m/>
    <m/>
    <m/>
    <m/>
    <m/>
    <m/>
    <n v="4103"/>
    <n v="7451"/>
  </r>
  <r>
    <n v="460451199"/>
    <s v="DIPAK BALASAHEB KATKE"/>
    <m/>
    <x v="0"/>
    <m/>
    <m/>
    <m/>
    <m/>
    <n v="3690"/>
    <n v="3690"/>
    <n v="3793"/>
    <n v="7380"/>
    <x v="2"/>
    <x v="0"/>
    <x v="0"/>
    <x v="17"/>
    <n v="3642"/>
    <n v="103"/>
    <n v="0"/>
    <n v="900"/>
    <s v="-"/>
    <n v="8.9175093655885024E-2"/>
    <n v="1.0327016372276522E-3"/>
    <s v="FLOW"/>
    <s v="-"/>
    <s v="RTP"/>
    <s v="-"/>
    <m/>
    <m/>
    <m/>
    <m/>
    <s v="-"/>
    <m/>
    <s v="NARAYAN GAON"/>
    <m/>
    <m/>
    <m/>
    <n v="4693"/>
    <n v="3642"/>
    <n v="88"/>
    <s v="-"/>
    <s v="FLOW"/>
    <m/>
    <m/>
    <m/>
    <m/>
    <s v="NPA"/>
    <s v="MH12WD0939"/>
    <s v="BAJAJ CHETAK PREMIUM"/>
    <d v="2023-11-03T00:00:00"/>
    <n v="30"/>
    <x v="0"/>
    <x v="0"/>
    <m/>
    <m/>
    <m/>
    <m/>
    <m/>
    <m/>
    <m/>
    <m/>
    <m/>
    <m/>
    <m/>
    <m/>
    <m/>
    <n v="1"/>
    <m/>
    <m/>
    <m/>
    <m/>
    <m/>
    <m/>
    <m/>
    <m/>
    <m/>
    <m/>
    <m/>
    <m/>
    <m/>
    <m/>
    <m/>
    <m/>
    <m/>
    <m/>
    <m/>
    <m/>
    <m/>
    <m/>
    <m/>
    <m/>
    <m/>
    <m/>
    <m/>
    <m/>
    <m/>
    <m/>
    <m/>
    <m/>
    <m/>
    <m/>
    <m/>
    <m/>
    <m/>
    <m/>
    <m/>
    <m/>
    <m/>
    <m/>
    <m/>
    <m/>
    <m/>
    <m/>
    <m/>
    <m/>
    <m/>
    <m/>
    <m/>
    <m/>
    <m/>
    <m/>
    <m/>
    <m/>
    <m/>
    <m/>
    <m/>
    <m/>
    <m/>
    <m/>
    <m/>
    <m/>
    <m/>
    <m/>
    <m/>
    <m/>
    <m/>
    <m/>
    <m/>
    <m/>
    <m/>
    <m/>
    <m/>
    <m/>
    <m/>
    <m/>
    <m/>
    <m/>
    <x v="1"/>
    <x v="1"/>
    <s v="DUWT0015"/>
    <s v="G2uOq3I9tc"/>
    <s v="Allocated"/>
    <m/>
    <m/>
    <m/>
    <m/>
    <m/>
    <m/>
    <m/>
    <m/>
    <n v="3793"/>
    <n v="7380"/>
  </r>
  <r>
    <n v="463357166"/>
    <s v="GAURAV DIPAKRAV JANANJAL"/>
    <m/>
    <x v="0"/>
    <m/>
    <m/>
    <m/>
    <m/>
    <n v="1251"/>
    <n v="3753"/>
    <n v="264"/>
    <n v="5004"/>
    <x v="3"/>
    <x v="0"/>
    <x v="0"/>
    <x v="6"/>
    <n v="3609"/>
    <n v="264"/>
    <n v="0"/>
    <n v="7650"/>
    <s v="-"/>
    <n v="1.4253329331290185E-2"/>
    <n v="1.3824541047167268E-3"/>
    <s v="FLOW"/>
    <s v="-"/>
    <s v="OS"/>
    <s v="-"/>
    <m/>
    <m/>
    <m/>
    <m/>
    <s v="-"/>
    <m/>
    <s v="ALANDI DEVACHI"/>
    <m/>
    <m/>
    <m/>
    <n v="11667"/>
    <n v="3609"/>
    <n v="117"/>
    <s v="-"/>
    <s v="FLOW"/>
    <m/>
    <m/>
    <m/>
    <m/>
    <s v="NPA"/>
    <s v="MH12UV2204"/>
    <s v="RE BULLET 350 EFI BLACK"/>
    <d v="2024-07-01T00:00:00"/>
    <n v="24"/>
    <x v="1"/>
    <x v="0"/>
    <m/>
    <m/>
    <m/>
    <m/>
    <m/>
    <m/>
    <m/>
    <m/>
    <m/>
    <m/>
    <m/>
    <m/>
    <m/>
    <n v="1"/>
    <m/>
    <m/>
    <m/>
    <m/>
    <m/>
    <m/>
    <m/>
    <m/>
    <m/>
    <m/>
    <m/>
    <m/>
    <m/>
    <m/>
    <m/>
    <m/>
    <m/>
    <m/>
    <m/>
    <m/>
    <m/>
    <m/>
    <m/>
    <m/>
    <m/>
    <m/>
    <m/>
    <m/>
    <m/>
    <m/>
    <m/>
    <m/>
    <m/>
    <m/>
    <m/>
    <m/>
    <m/>
    <m/>
    <m/>
    <m/>
    <m/>
    <m/>
    <m/>
    <m/>
    <m/>
    <m/>
    <m/>
    <m/>
    <m/>
    <m/>
    <m/>
    <m/>
    <m/>
    <m/>
    <m/>
    <m/>
    <m/>
    <m/>
    <m/>
    <m/>
    <m/>
    <m/>
    <m/>
    <m/>
    <m/>
    <m/>
    <m/>
    <m/>
    <m/>
    <m/>
    <m/>
    <m/>
    <m/>
    <m/>
    <m/>
    <m/>
    <m/>
    <m/>
    <m/>
    <m/>
    <x v="1"/>
    <x v="1"/>
    <s v="ZBHT0012"/>
    <s v="k6cTy9lBUm"/>
    <s v="Allocated"/>
    <m/>
    <m/>
    <m/>
    <m/>
    <m/>
    <m/>
    <m/>
    <m/>
    <n v="264"/>
    <n v="5004"/>
  </r>
  <r>
    <n v="465617157"/>
    <s v="GANESH SURYAKANT BARTAKKE"/>
    <m/>
    <x v="0"/>
    <m/>
    <m/>
    <m/>
    <m/>
    <n v="2793"/>
    <n v="3638.66"/>
    <n v="-9944.34"/>
    <n v="6431.66"/>
    <x v="5"/>
    <x v="0"/>
    <x v="0"/>
    <x v="8"/>
    <n v="3583.66"/>
    <n v="382"/>
    <n v="0"/>
    <n v="900"/>
    <s v="-"/>
    <n v="3.7823027585777443E-2"/>
    <n v="1.6422949475038777E-3"/>
    <s v="FLOW"/>
    <s v="-"/>
    <s v="BPTP"/>
    <s v="-"/>
    <m/>
    <m/>
    <m/>
    <m/>
    <s v="-"/>
    <m/>
    <s v="KHANDALA"/>
    <m/>
    <m/>
    <m/>
    <n v="4920.66"/>
    <n v="3583.66"/>
    <n v="176"/>
    <s v="-"/>
    <s v="FLOW"/>
    <m/>
    <m/>
    <m/>
    <m/>
    <s v="NPA"/>
    <s v="MH14KM5928"/>
    <s v="HONDA ACTIVA 6G DLX BS VI"/>
    <d v="2025-03-03T00:00:00"/>
    <n v="12"/>
    <x v="0"/>
    <x v="0"/>
    <m/>
    <m/>
    <m/>
    <m/>
    <m/>
    <m/>
    <m/>
    <m/>
    <m/>
    <m/>
    <m/>
    <m/>
    <m/>
    <n v="1"/>
    <m/>
    <m/>
    <m/>
    <m/>
    <m/>
    <m/>
    <m/>
    <m/>
    <m/>
    <m/>
    <m/>
    <m/>
    <m/>
    <m/>
    <m/>
    <m/>
    <m/>
    <m/>
    <m/>
    <m/>
    <m/>
    <m/>
    <m/>
    <m/>
    <m/>
    <m/>
    <m/>
    <m/>
    <m/>
    <m/>
    <m/>
    <m/>
    <m/>
    <m/>
    <m/>
    <m/>
    <m/>
    <m/>
    <m/>
    <m/>
    <m/>
    <m/>
    <m/>
    <m/>
    <m/>
    <m/>
    <m/>
    <m/>
    <m/>
    <m/>
    <m/>
    <m/>
    <m/>
    <m/>
    <m/>
    <m/>
    <m/>
    <m/>
    <m/>
    <m/>
    <m/>
    <m/>
    <m/>
    <m/>
    <m/>
    <m/>
    <m/>
    <m/>
    <m/>
    <m/>
    <m/>
    <m/>
    <m/>
    <m/>
    <m/>
    <m/>
    <m/>
    <m/>
    <m/>
    <m/>
    <x v="1"/>
    <x v="1"/>
    <s v="ZBHT0013"/>
    <s v="A6JWiHKJrnz"/>
    <s v="Allocated"/>
    <m/>
    <m/>
    <m/>
    <m/>
    <m/>
    <m/>
    <m/>
    <m/>
    <n v="-9944.34"/>
    <n v="6431.66"/>
  </r>
  <r>
    <n v="460946914"/>
    <s v="GANESH NANDU DANGAT"/>
    <m/>
    <x v="0"/>
    <m/>
    <m/>
    <m/>
    <m/>
    <n v="3694"/>
    <n v="3554"/>
    <n v="3703"/>
    <n v="7248"/>
    <x v="0"/>
    <x v="0"/>
    <x v="0"/>
    <x v="18"/>
    <n v="3554"/>
    <n v="149"/>
    <n v="0"/>
    <n v="6750"/>
    <s v="-"/>
    <n v="9.0562602201450983E-3"/>
    <n v="9.5293793473402613E-4"/>
    <s v="FLOW"/>
    <s v="-"/>
    <s v="RTP"/>
    <s v="-"/>
    <m/>
    <m/>
    <m/>
    <m/>
    <s v="-"/>
    <m/>
    <s v="DEHU ROAD"/>
    <m/>
    <m/>
    <m/>
    <n v="10453"/>
    <n v="3554"/>
    <n v="57"/>
    <s v="-"/>
    <s v="FLOW"/>
    <m/>
    <m/>
    <m/>
    <m/>
    <s v="REGULAR"/>
    <s v="MH14LF5257"/>
    <s v="BAJAJ CHETAK PREMIUM"/>
    <d v="2023-11-30T00:00:00"/>
    <n v="30"/>
    <x v="0"/>
    <x v="0"/>
    <m/>
    <m/>
    <m/>
    <m/>
    <m/>
    <m/>
    <m/>
    <m/>
    <m/>
    <m/>
    <n v="1"/>
    <m/>
    <m/>
    <m/>
    <m/>
    <m/>
    <m/>
    <m/>
    <m/>
    <m/>
    <m/>
    <m/>
    <m/>
    <m/>
    <m/>
    <m/>
    <m/>
    <m/>
    <m/>
    <m/>
    <m/>
    <m/>
    <m/>
    <m/>
    <m/>
    <m/>
    <m/>
    <m/>
    <m/>
    <m/>
    <m/>
    <m/>
    <m/>
    <m/>
    <m/>
    <m/>
    <m/>
    <m/>
    <m/>
    <m/>
    <m/>
    <m/>
    <m/>
    <m/>
    <m/>
    <m/>
    <m/>
    <m/>
    <m/>
    <m/>
    <m/>
    <m/>
    <m/>
    <m/>
    <m/>
    <m/>
    <m/>
    <m/>
    <m/>
    <m/>
    <m/>
    <m/>
    <m/>
    <m/>
    <m/>
    <m/>
    <m/>
    <m/>
    <m/>
    <m/>
    <m/>
    <m/>
    <m/>
    <m/>
    <m/>
    <m/>
    <m/>
    <m/>
    <m/>
    <m/>
    <m/>
    <m/>
    <m/>
    <m/>
    <x v="1"/>
    <x v="1"/>
    <s v="DUWT0027"/>
    <s v="A6Z6Pc34Ogm"/>
    <s v="Allocated"/>
    <m/>
    <m/>
    <m/>
    <m/>
    <m/>
    <m/>
    <m/>
    <m/>
    <n v="3703"/>
    <n v="7248"/>
  </r>
  <r>
    <n v="458642653"/>
    <s v="SHITAL YOGESH DUDHANE"/>
    <m/>
    <x v="0"/>
    <m/>
    <m/>
    <m/>
    <m/>
    <n v="3450"/>
    <n v="3592"/>
    <n v="306"/>
    <n v="7042"/>
    <x v="0"/>
    <x v="0"/>
    <x v="0"/>
    <x v="12"/>
    <n v="3529"/>
    <n v="164"/>
    <n v="0"/>
    <n v="7191"/>
    <s v="-"/>
    <n v="1.0278581899385237E-2"/>
    <n v="9.4623465719650491E-4"/>
    <s v="FLOW"/>
    <s v="-"/>
    <s v="PAID"/>
    <s v="-"/>
    <m/>
    <m/>
    <m/>
    <m/>
    <s v="-"/>
    <m/>
    <s v="SAVARDHARI"/>
    <m/>
    <m/>
    <m/>
    <n v="10947"/>
    <n v="3529"/>
    <n v="57"/>
    <s v="-"/>
    <s v="FLOW"/>
    <m/>
    <m/>
    <m/>
    <m/>
    <s v="REGULAR"/>
    <s v="MH14KX6662"/>
    <s v="HONDA ACTIVA 6G STD BS VI"/>
    <d v="2023-06-21T00:00:00"/>
    <n v="36"/>
    <x v="0"/>
    <x v="0"/>
    <m/>
    <m/>
    <m/>
    <m/>
    <m/>
    <m/>
    <m/>
    <m/>
    <m/>
    <m/>
    <m/>
    <m/>
    <m/>
    <m/>
    <m/>
    <m/>
    <m/>
    <m/>
    <m/>
    <m/>
    <m/>
    <m/>
    <m/>
    <m/>
    <m/>
    <m/>
    <m/>
    <m/>
    <m/>
    <m/>
    <m/>
    <m/>
    <m/>
    <m/>
    <m/>
    <m/>
    <m/>
    <m/>
    <m/>
    <m/>
    <m/>
    <m/>
    <m/>
    <m/>
    <m/>
    <m/>
    <m/>
    <m/>
    <m/>
    <m/>
    <m/>
    <m/>
    <m/>
    <m/>
    <m/>
    <m/>
    <m/>
    <m/>
    <m/>
    <m/>
    <m/>
    <m/>
    <m/>
    <m/>
    <m/>
    <m/>
    <m/>
    <m/>
    <m/>
    <m/>
    <m/>
    <m/>
    <m/>
    <m/>
    <m/>
    <m/>
    <m/>
    <m/>
    <m/>
    <m/>
    <m/>
    <m/>
    <m/>
    <m/>
    <m/>
    <m/>
    <m/>
    <m/>
    <m/>
    <m/>
    <m/>
    <m/>
    <m/>
    <m/>
    <x v="0"/>
    <x v="0"/>
    <s v="ZBHT0016"/>
    <s v="k6O56GR3c7"/>
    <s v="Allocated"/>
    <m/>
    <m/>
    <m/>
    <m/>
    <m/>
    <m/>
    <m/>
    <m/>
    <n v="306"/>
    <n v="7042"/>
  </r>
  <r>
    <n v="457032374"/>
    <s v="ARBAAZ ASHPAK MANIYAR"/>
    <m/>
    <x v="0"/>
    <m/>
    <m/>
    <m/>
    <m/>
    <n v="3548"/>
    <n v="3447"/>
    <n v="3895"/>
    <n v="6995"/>
    <x v="4"/>
    <x v="0"/>
    <x v="0"/>
    <x v="7"/>
    <n v="3447"/>
    <n v="448"/>
    <n v="0"/>
    <n v="5400"/>
    <s v="-"/>
    <n v="0.10579639641575191"/>
    <n v="1.8352248456839184E-3"/>
    <s v="FLOW"/>
    <s v="-"/>
    <s v="-"/>
    <s v="-"/>
    <m/>
    <m/>
    <m/>
    <m/>
    <s v="-"/>
    <m/>
    <s v="BOPODI"/>
    <m/>
    <m/>
    <m/>
    <n v="9295"/>
    <n v="3447"/>
    <n v="149"/>
    <s v="-"/>
    <s v="FLOW"/>
    <m/>
    <m/>
    <m/>
    <m/>
    <s v="NPA"/>
    <s v="MH12VH1647"/>
    <s v="HONDA ACTIVA 6G DLX BS VI"/>
    <d v="2023-03-01T00:00:00"/>
    <n v="36"/>
    <x v="0"/>
    <x v="0"/>
    <m/>
    <m/>
    <m/>
    <m/>
    <m/>
    <m/>
    <m/>
    <n v="1"/>
    <m/>
    <m/>
    <m/>
    <m/>
    <m/>
    <m/>
    <m/>
    <m/>
    <m/>
    <m/>
    <m/>
    <m/>
    <m/>
    <m/>
    <m/>
    <m/>
    <m/>
    <m/>
    <m/>
    <m/>
    <m/>
    <m/>
    <m/>
    <m/>
    <m/>
    <m/>
    <m/>
    <m/>
    <m/>
    <m/>
    <m/>
    <m/>
    <m/>
    <m/>
    <m/>
    <m/>
    <m/>
    <m/>
    <m/>
    <m/>
    <m/>
    <m/>
    <m/>
    <m/>
    <m/>
    <m/>
    <m/>
    <m/>
    <m/>
    <m/>
    <m/>
    <m/>
    <m/>
    <m/>
    <m/>
    <m/>
    <m/>
    <m/>
    <m/>
    <m/>
    <m/>
    <m/>
    <m/>
    <m/>
    <m/>
    <m/>
    <m/>
    <m/>
    <m/>
    <m/>
    <m/>
    <m/>
    <m/>
    <m/>
    <m/>
    <m/>
    <m/>
    <m/>
    <m/>
    <m/>
    <m/>
    <m/>
    <m/>
    <m/>
    <m/>
    <m/>
    <x v="1"/>
    <x v="1"/>
    <s v="ZBHT0009"/>
    <s v="G6VwnRCF4z"/>
    <s v="Allocated"/>
    <m/>
    <m/>
    <m/>
    <m/>
    <m/>
    <m/>
    <m/>
    <m/>
    <n v="3895"/>
    <n v="6995"/>
  </r>
  <r>
    <n v="139178059"/>
    <s v="LATIKA BABAN ALHAT"/>
    <m/>
    <x v="0"/>
    <m/>
    <m/>
    <m/>
    <m/>
    <n v="3535"/>
    <n v="3441"/>
    <n v="3776"/>
    <n v="6976"/>
    <x v="4"/>
    <x v="0"/>
    <x v="0"/>
    <x v="6"/>
    <n v="3441"/>
    <n v="335"/>
    <n v="0"/>
    <n v="5703"/>
    <s v="-"/>
    <n v="2.5305564135374839E-2"/>
    <n v="1.8320303724973493E-3"/>
    <s v="FLOW"/>
    <s v="-"/>
    <s v="BPTP"/>
    <s v="-"/>
    <m/>
    <m/>
    <m/>
    <m/>
    <s v="-"/>
    <m/>
    <s v="YERWADA"/>
    <m/>
    <m/>
    <m/>
    <n v="9479"/>
    <n v="3441"/>
    <n v="148"/>
    <s v="-"/>
    <s v="FLOW"/>
    <m/>
    <m/>
    <m/>
    <m/>
    <s v="NPA"/>
    <s v="MH12VJ1059"/>
    <s v="HONDA ACTIVA 6G DLX BS VI"/>
    <d v="2023-03-16T00:00:00"/>
    <n v="36"/>
    <x v="0"/>
    <x v="0"/>
    <m/>
    <m/>
    <m/>
    <m/>
    <m/>
    <m/>
    <m/>
    <m/>
    <m/>
    <m/>
    <n v="1"/>
    <m/>
    <m/>
    <m/>
    <m/>
    <m/>
    <m/>
    <m/>
    <m/>
    <m/>
    <m/>
    <m/>
    <m/>
    <m/>
    <m/>
    <m/>
    <m/>
    <m/>
    <m/>
    <m/>
    <m/>
    <m/>
    <m/>
    <m/>
    <m/>
    <m/>
    <m/>
    <m/>
    <m/>
    <m/>
    <m/>
    <m/>
    <m/>
    <m/>
    <m/>
    <m/>
    <m/>
    <m/>
    <m/>
    <m/>
    <m/>
    <m/>
    <m/>
    <m/>
    <m/>
    <m/>
    <m/>
    <m/>
    <m/>
    <m/>
    <m/>
    <m/>
    <m/>
    <m/>
    <m/>
    <m/>
    <m/>
    <m/>
    <m/>
    <m/>
    <m/>
    <m/>
    <m/>
    <m/>
    <m/>
    <m/>
    <m/>
    <m/>
    <m/>
    <m/>
    <m/>
    <m/>
    <m/>
    <m/>
    <m/>
    <m/>
    <m/>
    <m/>
    <m/>
    <m/>
    <m/>
    <m/>
    <m/>
    <m/>
    <x v="1"/>
    <x v="1"/>
    <s v="ZBHT0012"/>
    <s v="A6uDgVBM3Rm"/>
    <s v="Allocated"/>
    <m/>
    <m/>
    <m/>
    <m/>
    <m/>
    <m/>
    <m/>
    <m/>
    <n v="3776"/>
    <n v="6976"/>
  </r>
  <r>
    <n v="463392446"/>
    <s v="GIRISH MARKANDAY JAKKANI"/>
    <m/>
    <x v="0"/>
    <m/>
    <m/>
    <m/>
    <m/>
    <n v="3477"/>
    <n v="3477"/>
    <n v="3499"/>
    <n v="6954"/>
    <x v="1"/>
    <x v="0"/>
    <x v="0"/>
    <x v="3"/>
    <n v="3433"/>
    <n v="22"/>
    <n v="0"/>
    <n v="544"/>
    <s v="-"/>
    <n v="6.2986396993150876E-3"/>
    <n v="3.0073578184581178E-4"/>
    <s v="FLOW"/>
    <s v="-"/>
    <s v="-"/>
    <s v="-"/>
    <m/>
    <m/>
    <m/>
    <m/>
    <s v="-"/>
    <m/>
    <s v="BHAWANI PETH"/>
    <m/>
    <m/>
    <m/>
    <n v="4043"/>
    <n v="3433"/>
    <n v="27"/>
    <s v="-"/>
    <s v="FLOW"/>
    <m/>
    <m/>
    <m/>
    <m/>
    <s v="REGULAR"/>
    <s v="MH12WY3405"/>
    <s v="JAWA 42 BOBBER JASPER RED"/>
    <d v="2024-07-04T00:00:00"/>
    <n v="24"/>
    <x v="0"/>
    <x v="0"/>
    <m/>
    <m/>
    <m/>
    <m/>
    <m/>
    <m/>
    <m/>
    <m/>
    <m/>
    <m/>
    <n v="1"/>
    <m/>
    <m/>
    <m/>
    <m/>
    <m/>
    <m/>
    <m/>
    <m/>
    <m/>
    <m/>
    <m/>
    <m/>
    <m/>
    <m/>
    <m/>
    <m/>
    <m/>
    <m/>
    <m/>
    <m/>
    <m/>
    <m/>
    <m/>
    <m/>
    <m/>
    <m/>
    <m/>
    <m/>
    <m/>
    <m/>
    <m/>
    <m/>
    <m/>
    <m/>
    <m/>
    <m/>
    <m/>
    <m/>
    <m/>
    <m/>
    <m/>
    <m/>
    <m/>
    <m/>
    <m/>
    <m/>
    <m/>
    <m/>
    <m/>
    <m/>
    <m/>
    <m/>
    <m/>
    <m/>
    <m/>
    <m/>
    <m/>
    <m/>
    <m/>
    <m/>
    <m/>
    <m/>
    <m/>
    <m/>
    <m/>
    <m/>
    <m/>
    <m/>
    <m/>
    <m/>
    <m/>
    <m/>
    <m/>
    <m/>
    <m/>
    <m/>
    <m/>
    <m/>
    <m/>
    <m/>
    <m/>
    <m/>
    <m/>
    <x v="1"/>
    <x v="1"/>
    <s v="DUWT0014"/>
    <s v="GPktGIEDYyb"/>
    <s v="Allocated"/>
    <m/>
    <m/>
    <m/>
    <m/>
    <m/>
    <m/>
    <m/>
    <m/>
    <n v="3499"/>
    <n v="6954"/>
  </r>
  <r>
    <n v="457887935"/>
    <s v="PRAKASH MOHANTY"/>
    <m/>
    <x v="0"/>
    <m/>
    <m/>
    <m/>
    <m/>
    <n v="3445"/>
    <n v="3399"/>
    <n v="3756"/>
    <n v="6844"/>
    <x v="2"/>
    <x v="0"/>
    <x v="0"/>
    <x v="7"/>
    <n v="3384"/>
    <n v="357"/>
    <n v="0"/>
    <n v="0"/>
    <s v="-"/>
    <n v="8.8151730175681405E-3"/>
    <n v="9.5954484908796682E-4"/>
    <s v="FLOW"/>
    <s v="-"/>
    <s v="-"/>
    <s v="-"/>
    <m/>
    <m/>
    <m/>
    <m/>
    <s v="-"/>
    <m/>
    <s v="CHARHOLI"/>
    <m/>
    <m/>
    <m/>
    <n v="3756"/>
    <n v="3384"/>
    <n v="88"/>
    <s v="-"/>
    <s v="FLOW"/>
    <m/>
    <m/>
    <m/>
    <m/>
    <s v="NPA"/>
    <s v="MH14KV1614"/>
    <s v="GLAMOUR XTEC DISC"/>
    <d v="2023-04-28T00:00:00"/>
    <n v="36"/>
    <x v="0"/>
    <x v="0"/>
    <m/>
    <m/>
    <m/>
    <m/>
    <m/>
    <m/>
    <m/>
    <m/>
    <m/>
    <m/>
    <n v="1"/>
    <m/>
    <m/>
    <m/>
    <m/>
    <m/>
    <m/>
    <m/>
    <m/>
    <m/>
    <m/>
    <m/>
    <m/>
    <m/>
    <m/>
    <m/>
    <m/>
    <m/>
    <m/>
    <m/>
    <m/>
    <m/>
    <m/>
    <m/>
    <m/>
    <m/>
    <m/>
    <m/>
    <m/>
    <m/>
    <m/>
    <m/>
    <m/>
    <m/>
    <m/>
    <m/>
    <m/>
    <m/>
    <m/>
    <m/>
    <m/>
    <m/>
    <m/>
    <m/>
    <m/>
    <m/>
    <m/>
    <m/>
    <m/>
    <m/>
    <m/>
    <m/>
    <m/>
    <m/>
    <m/>
    <m/>
    <m/>
    <m/>
    <m/>
    <m/>
    <m/>
    <m/>
    <m/>
    <m/>
    <m/>
    <m/>
    <m/>
    <m/>
    <m/>
    <m/>
    <m/>
    <m/>
    <m/>
    <m/>
    <m/>
    <m/>
    <m/>
    <m/>
    <m/>
    <m/>
    <m/>
    <m/>
    <m/>
    <m/>
    <x v="1"/>
    <x v="1"/>
    <s v="ZBHT0009"/>
    <s v="Ao-jC-tfCz"/>
    <s v="Allocated"/>
    <m/>
    <m/>
    <m/>
    <m/>
    <m/>
    <m/>
    <m/>
    <m/>
    <n v="3756"/>
    <n v="6844"/>
  </r>
  <r>
    <n v="138970894"/>
    <s v="RASHI SANTOSH MADDILI"/>
    <m/>
    <x v="0"/>
    <m/>
    <m/>
    <m/>
    <m/>
    <n v="3281"/>
    <n v="3193"/>
    <n v="4068"/>
    <n v="6474"/>
    <x v="5"/>
    <x v="0"/>
    <x v="0"/>
    <x v="8"/>
    <n v="3193"/>
    <n v="875"/>
    <n v="0"/>
    <n v="5850"/>
    <s v="-"/>
    <n v="3.3699884219314157E-2"/>
    <n v="1.4632659815328132E-3"/>
    <s v="FLOW"/>
    <s v="-"/>
    <s v="PTP"/>
    <s v="-"/>
    <m/>
    <m/>
    <m/>
    <m/>
    <s v="-"/>
    <m/>
    <s v="MAVAL"/>
    <m/>
    <m/>
    <m/>
    <n v="9918"/>
    <n v="3193"/>
    <n v="176"/>
    <s v="-"/>
    <s v="FLOW"/>
    <m/>
    <m/>
    <m/>
    <m/>
    <s v="NPA"/>
    <s v="MH14KR1802"/>
    <s v="SPLENDOR PLUS BS6 I3S DRS CAST FI"/>
    <d v="2023-02-23T00:00:00"/>
    <n v="36"/>
    <x v="1"/>
    <x v="0"/>
    <m/>
    <m/>
    <m/>
    <m/>
    <m/>
    <m/>
    <m/>
    <m/>
    <m/>
    <m/>
    <m/>
    <m/>
    <m/>
    <m/>
    <m/>
    <m/>
    <m/>
    <m/>
    <m/>
    <m/>
    <m/>
    <m/>
    <m/>
    <m/>
    <m/>
    <m/>
    <m/>
    <m/>
    <m/>
    <m/>
    <m/>
    <m/>
    <m/>
    <m/>
    <m/>
    <m/>
    <m/>
    <m/>
    <m/>
    <m/>
    <m/>
    <m/>
    <m/>
    <m/>
    <m/>
    <m/>
    <m/>
    <m/>
    <m/>
    <m/>
    <m/>
    <m/>
    <m/>
    <m/>
    <m/>
    <m/>
    <m/>
    <m/>
    <m/>
    <m/>
    <m/>
    <m/>
    <m/>
    <m/>
    <m/>
    <m/>
    <m/>
    <m/>
    <m/>
    <m/>
    <m/>
    <m/>
    <m/>
    <m/>
    <m/>
    <m/>
    <m/>
    <m/>
    <m/>
    <m/>
    <m/>
    <m/>
    <m/>
    <m/>
    <m/>
    <m/>
    <m/>
    <m/>
    <m/>
    <m/>
    <m/>
    <m/>
    <m/>
    <m/>
    <x v="0"/>
    <x v="0"/>
    <s v="ZBHT0013"/>
    <s v="APytHXUkZc"/>
    <s v="Allocated"/>
    <m/>
    <m/>
    <m/>
    <m/>
    <m/>
    <m/>
    <m/>
    <m/>
    <n v="4068"/>
    <n v="6474"/>
  </r>
  <r>
    <n v="461435708"/>
    <s v="HONMANE ANKUSH SHANKAR"/>
    <m/>
    <x v="0"/>
    <m/>
    <m/>
    <m/>
    <m/>
    <n v="3148"/>
    <n v="3242"/>
    <n v="197"/>
    <n v="6390"/>
    <x v="0"/>
    <x v="0"/>
    <x v="0"/>
    <x v="11"/>
    <n v="3188.9"/>
    <n v="103"/>
    <n v="0"/>
    <n v="4052"/>
    <s v="-"/>
    <n v="7.6376283186942858E-3"/>
    <n v="8.5504326957606535E-4"/>
    <s v="FLOW"/>
    <s v="-"/>
    <s v="-"/>
    <s v="-"/>
    <m/>
    <m/>
    <m/>
    <m/>
    <s v="-"/>
    <m/>
    <s v="CHIKHALI"/>
    <m/>
    <m/>
    <m/>
    <n v="7397"/>
    <n v="3188.9"/>
    <n v="57"/>
    <s v="-"/>
    <s v="FLOW"/>
    <m/>
    <m/>
    <m/>
    <m/>
    <s v="REGULAR"/>
    <s v="MH14LG9664"/>
    <s v="HONDA SP 125 BS VI DISC"/>
    <d v="2024-01-08T00:00:00"/>
    <n v="30"/>
    <x v="0"/>
    <x v="0"/>
    <m/>
    <m/>
    <m/>
    <m/>
    <m/>
    <m/>
    <m/>
    <m/>
    <m/>
    <m/>
    <m/>
    <m/>
    <m/>
    <m/>
    <m/>
    <m/>
    <m/>
    <m/>
    <m/>
    <m/>
    <m/>
    <m/>
    <m/>
    <m/>
    <m/>
    <m/>
    <m/>
    <m/>
    <m/>
    <m/>
    <m/>
    <m/>
    <m/>
    <m/>
    <m/>
    <m/>
    <m/>
    <m/>
    <m/>
    <m/>
    <m/>
    <m/>
    <m/>
    <m/>
    <m/>
    <m/>
    <m/>
    <m/>
    <m/>
    <m/>
    <m/>
    <m/>
    <m/>
    <m/>
    <m/>
    <m/>
    <m/>
    <m/>
    <m/>
    <m/>
    <m/>
    <m/>
    <m/>
    <m/>
    <m/>
    <m/>
    <m/>
    <m/>
    <m/>
    <m/>
    <m/>
    <m/>
    <m/>
    <m/>
    <m/>
    <m/>
    <m/>
    <m/>
    <m/>
    <m/>
    <m/>
    <m/>
    <m/>
    <m/>
    <m/>
    <m/>
    <m/>
    <m/>
    <m/>
    <m/>
    <m/>
    <m/>
    <m/>
    <m/>
    <x v="0"/>
    <x v="0"/>
    <s v="ZBHT0011"/>
    <s v="k2ePE0Sqob"/>
    <s v="Allocated"/>
    <m/>
    <m/>
    <m/>
    <m/>
    <m/>
    <m/>
    <m/>
    <m/>
    <n v="197"/>
    <n v="6390"/>
  </r>
  <r>
    <n v="458211193"/>
    <s v="RAHUL SHIVAJI MACHAVE"/>
    <m/>
    <x v="0"/>
    <m/>
    <m/>
    <m/>
    <m/>
    <n v="3228"/>
    <n v="3200"/>
    <n v="3486"/>
    <n v="6428"/>
    <x v="0"/>
    <x v="0"/>
    <x v="0"/>
    <x v="7"/>
    <n v="3172"/>
    <n v="286"/>
    <n v="0"/>
    <n v="4950"/>
    <s v="-"/>
    <n v="1.5277028589042152E-2"/>
    <n v="8.5051185396070096E-4"/>
    <s v="FLOW"/>
    <s v="-"/>
    <s v="PTP"/>
    <s v="-"/>
    <m/>
    <m/>
    <m/>
    <m/>
    <s v="-"/>
    <m/>
    <s v="ALANDI"/>
    <m/>
    <m/>
    <m/>
    <n v="8436"/>
    <n v="3172"/>
    <n v="57"/>
    <s v="-"/>
    <s v="FLOW"/>
    <m/>
    <m/>
    <m/>
    <m/>
    <s v="REGULAR"/>
    <s v="MH14KV9575"/>
    <s v="SPLENDOR PLUS I3S BS6 FI DRUM SELF"/>
    <d v="2023-05-22T00:00:00"/>
    <n v="36"/>
    <x v="0"/>
    <x v="0"/>
    <m/>
    <m/>
    <m/>
    <m/>
    <m/>
    <m/>
    <m/>
    <m/>
    <m/>
    <m/>
    <n v="1"/>
    <m/>
    <m/>
    <m/>
    <m/>
    <m/>
    <m/>
    <m/>
    <m/>
    <m/>
    <m/>
    <m/>
    <m/>
    <m/>
    <m/>
    <m/>
    <m/>
    <m/>
    <m/>
    <m/>
    <m/>
    <m/>
    <m/>
    <m/>
    <m/>
    <m/>
    <m/>
    <m/>
    <m/>
    <m/>
    <m/>
    <m/>
    <m/>
    <m/>
    <m/>
    <m/>
    <m/>
    <m/>
    <m/>
    <m/>
    <m/>
    <m/>
    <m/>
    <m/>
    <m/>
    <m/>
    <m/>
    <m/>
    <m/>
    <m/>
    <m/>
    <m/>
    <m/>
    <m/>
    <m/>
    <m/>
    <m/>
    <m/>
    <m/>
    <m/>
    <m/>
    <m/>
    <m/>
    <m/>
    <m/>
    <m/>
    <m/>
    <m/>
    <m/>
    <m/>
    <m/>
    <m/>
    <m/>
    <m/>
    <m/>
    <m/>
    <m/>
    <m/>
    <m/>
    <m/>
    <m/>
    <m/>
    <m/>
    <m/>
    <x v="1"/>
    <x v="1"/>
    <s v="ZBHT0009"/>
    <s v="BoenDmxAWm"/>
    <s v="Allocated"/>
    <m/>
    <m/>
    <m/>
    <m/>
    <m/>
    <m/>
    <m/>
    <m/>
    <n v="3486"/>
    <n v="6428"/>
  </r>
  <r>
    <n v="139570903"/>
    <s v="DNYANESHWAR SHRAVAN NETKE"/>
    <m/>
    <x v="0"/>
    <m/>
    <m/>
    <m/>
    <m/>
    <n v="3208"/>
    <n v="3196"/>
    <n v="3599"/>
    <n v="6404"/>
    <x v="3"/>
    <x v="0"/>
    <x v="0"/>
    <x v="7"/>
    <n v="3149.04"/>
    <n v="403"/>
    <n v="0"/>
    <n v="6300"/>
    <s v="-"/>
    <n v="9.0749114191540272E-3"/>
    <n v="1.2062630296251486E-3"/>
    <s v="FLOW"/>
    <s v="-"/>
    <s v="-"/>
    <s v="-"/>
    <m/>
    <m/>
    <m/>
    <m/>
    <s v="-"/>
    <m/>
    <s v="ALANDI DEVACHI"/>
    <m/>
    <m/>
    <m/>
    <n v="9899"/>
    <n v="3149.04"/>
    <n v="117"/>
    <s v="-"/>
    <s v="FLOW"/>
    <m/>
    <m/>
    <m/>
    <m/>
    <s v="NPA"/>
    <s v="MH14KT3235"/>
    <s v="SPLENDOR PLUS BS6 I3S DRS CAST FI"/>
    <d v="2023-03-24T00:00:00"/>
    <n v="36"/>
    <x v="0"/>
    <x v="0"/>
    <m/>
    <m/>
    <m/>
    <m/>
    <m/>
    <m/>
    <m/>
    <m/>
    <m/>
    <m/>
    <n v="1"/>
    <m/>
    <m/>
    <m/>
    <m/>
    <m/>
    <m/>
    <m/>
    <m/>
    <m/>
    <m/>
    <m/>
    <m/>
    <m/>
    <m/>
    <m/>
    <m/>
    <m/>
    <m/>
    <m/>
    <m/>
    <m/>
    <m/>
    <m/>
    <m/>
    <m/>
    <m/>
    <m/>
    <m/>
    <m/>
    <m/>
    <m/>
    <m/>
    <m/>
    <m/>
    <m/>
    <m/>
    <m/>
    <m/>
    <m/>
    <m/>
    <m/>
    <m/>
    <m/>
    <m/>
    <m/>
    <m/>
    <m/>
    <m/>
    <m/>
    <m/>
    <m/>
    <m/>
    <m/>
    <m/>
    <m/>
    <m/>
    <m/>
    <m/>
    <m/>
    <m/>
    <m/>
    <m/>
    <m/>
    <m/>
    <m/>
    <m/>
    <m/>
    <m/>
    <m/>
    <m/>
    <m/>
    <m/>
    <m/>
    <m/>
    <m/>
    <m/>
    <m/>
    <m/>
    <m/>
    <m/>
    <m/>
    <m/>
    <m/>
    <x v="1"/>
    <x v="1"/>
    <s v="ZBHT0009"/>
    <s v="A2my2217x5Zw"/>
    <s v="Allocated"/>
    <m/>
    <m/>
    <m/>
    <m/>
    <m/>
    <m/>
    <m/>
    <m/>
    <n v="3599"/>
    <n v="6404"/>
  </r>
  <r>
    <n v="457938857"/>
    <s v="BHARAT ANTU DHUMAL"/>
    <m/>
    <x v="0"/>
    <m/>
    <m/>
    <m/>
    <m/>
    <n v="3187"/>
    <n v="3187"/>
    <n v="3337"/>
    <n v="6374"/>
    <x v="2"/>
    <x v="0"/>
    <x v="0"/>
    <x v="1"/>
    <n v="3128"/>
    <n v="150"/>
    <n v="0"/>
    <n v="3216"/>
    <s v="-"/>
    <n v="0.25128534704370181"/>
    <n v="8.8695516783308514E-4"/>
    <s v="FLOW"/>
    <s v="-"/>
    <s v="PTP"/>
    <s v="-"/>
    <m/>
    <m/>
    <m/>
    <m/>
    <s v="-"/>
    <m/>
    <s v="KESNAND"/>
    <m/>
    <m/>
    <m/>
    <n v="6553"/>
    <n v="3128"/>
    <n v="88"/>
    <s v="-"/>
    <s v="FLOW"/>
    <m/>
    <m/>
    <m/>
    <m/>
    <s v="REGULAR"/>
    <s v="MH12VM2415"/>
    <s v="HONDA ACTIVA 6G DLX BS VI"/>
    <d v="2023-05-02T00:00:00"/>
    <n v="36"/>
    <x v="0"/>
    <x v="0"/>
    <m/>
    <m/>
    <m/>
    <m/>
    <m/>
    <m/>
    <m/>
    <m/>
    <m/>
    <m/>
    <n v="1"/>
    <m/>
    <m/>
    <m/>
    <m/>
    <m/>
    <m/>
    <m/>
    <m/>
    <m/>
    <m/>
    <m/>
    <m/>
    <m/>
    <m/>
    <m/>
    <m/>
    <m/>
    <m/>
    <m/>
    <m/>
    <m/>
    <m/>
    <m/>
    <m/>
    <m/>
    <m/>
    <m/>
    <m/>
    <m/>
    <m/>
    <m/>
    <m/>
    <m/>
    <m/>
    <m/>
    <m/>
    <m/>
    <m/>
    <m/>
    <m/>
    <m/>
    <m/>
    <m/>
    <m/>
    <m/>
    <m/>
    <m/>
    <m/>
    <m/>
    <m/>
    <m/>
    <m/>
    <m/>
    <m/>
    <m/>
    <m/>
    <m/>
    <m/>
    <m/>
    <m/>
    <m/>
    <m/>
    <m/>
    <m/>
    <m/>
    <m/>
    <m/>
    <m/>
    <m/>
    <m/>
    <m/>
    <m/>
    <m/>
    <m/>
    <m/>
    <m/>
    <m/>
    <m/>
    <m/>
    <m/>
    <m/>
    <m/>
    <m/>
    <x v="1"/>
    <x v="1"/>
    <s v="DUWT0021"/>
    <s v="k2P1ea4IVc"/>
    <s v="Allocated"/>
    <m/>
    <m/>
    <m/>
    <m/>
    <m/>
    <m/>
    <m/>
    <m/>
    <n v="3337"/>
    <n v="6374"/>
  </r>
  <r>
    <n v="458762882"/>
    <s v="GHOGARE SAHIL SHASHIKANT"/>
    <m/>
    <x v="0"/>
    <m/>
    <m/>
    <m/>
    <m/>
    <n v="3067"/>
    <n v="3153"/>
    <n v="173"/>
    <n v="6220"/>
    <x v="0"/>
    <x v="0"/>
    <x v="0"/>
    <x v="4"/>
    <n v="3111"/>
    <n v="87"/>
    <n v="0"/>
    <n v="900"/>
    <s v="-"/>
    <n v="4.9744959145493213E-2"/>
    <n v="8.3415585676914895E-4"/>
    <s v="FLOW"/>
    <s v="-"/>
    <s v="-"/>
    <s v="-"/>
    <m/>
    <m/>
    <m/>
    <m/>
    <s v="-"/>
    <m/>
    <s v="KHED SHIVAPUR"/>
    <m/>
    <m/>
    <m/>
    <n v="4140"/>
    <n v="3111"/>
    <n v="57"/>
    <s v="-"/>
    <s v="FLOW"/>
    <m/>
    <m/>
    <m/>
    <m/>
    <s v="REGULAR"/>
    <s v="MH12VP6621"/>
    <s v="BAJAJ CHETAK PREMIUM"/>
    <d v="2023-06-29T00:00:00"/>
    <n v="36"/>
    <x v="0"/>
    <x v="0"/>
    <m/>
    <m/>
    <m/>
    <m/>
    <m/>
    <m/>
    <m/>
    <m/>
    <m/>
    <m/>
    <n v="1"/>
    <m/>
    <m/>
    <m/>
    <m/>
    <m/>
    <m/>
    <m/>
    <m/>
    <m/>
    <m/>
    <m/>
    <m/>
    <m/>
    <m/>
    <m/>
    <m/>
    <m/>
    <m/>
    <m/>
    <m/>
    <m/>
    <m/>
    <m/>
    <m/>
    <m/>
    <m/>
    <m/>
    <m/>
    <m/>
    <m/>
    <m/>
    <m/>
    <m/>
    <m/>
    <m/>
    <m/>
    <m/>
    <m/>
    <m/>
    <m/>
    <m/>
    <m/>
    <m/>
    <m/>
    <m/>
    <m/>
    <m/>
    <m/>
    <m/>
    <m/>
    <m/>
    <m/>
    <m/>
    <m/>
    <m/>
    <m/>
    <m/>
    <m/>
    <m/>
    <m/>
    <m/>
    <m/>
    <m/>
    <m/>
    <m/>
    <m/>
    <m/>
    <m/>
    <m/>
    <m/>
    <m/>
    <m/>
    <m/>
    <m/>
    <m/>
    <m/>
    <m/>
    <m/>
    <m/>
    <m/>
    <m/>
    <m/>
    <m/>
    <x v="1"/>
    <x v="1"/>
    <s v="DUWT0011"/>
    <s v="B2DNd5yDB1"/>
    <s v="Allocated"/>
    <m/>
    <m/>
    <m/>
    <m/>
    <m/>
    <m/>
    <m/>
    <m/>
    <n v="173"/>
    <n v="6220"/>
  </r>
  <r>
    <n v="459019869"/>
    <s v="VIKAS PRAKASH THITE"/>
    <m/>
    <x v="0"/>
    <m/>
    <m/>
    <m/>
    <m/>
    <n v="3352"/>
    <n v="3089"/>
    <n v="3129"/>
    <n v="6441"/>
    <x v="1"/>
    <x v="0"/>
    <x v="0"/>
    <x v="10"/>
    <n v="3089"/>
    <n v="40"/>
    <n v="0"/>
    <n v="1655"/>
    <s v="-"/>
    <n v="2.3973749481613262E-3"/>
    <n v="2.7060088264541587E-4"/>
    <s v="FLOW"/>
    <s v="-"/>
    <s v="PTP"/>
    <s v="-"/>
    <m/>
    <m/>
    <m/>
    <m/>
    <s v="-"/>
    <m/>
    <s v="KENDUR"/>
    <m/>
    <m/>
    <m/>
    <n v="4784"/>
    <n v="3089"/>
    <n v="27"/>
    <s v="-"/>
    <s v="FLOW"/>
    <m/>
    <m/>
    <m/>
    <m/>
    <s v="REGULAR"/>
    <s v="MH12VR7153"/>
    <s v="SPLENDOR PLUS I3S BS6 FI DRUM SELF"/>
    <d v="2023-07-17T00:00:00"/>
    <n v="36"/>
    <x v="0"/>
    <x v="0"/>
    <m/>
    <m/>
    <m/>
    <m/>
    <m/>
    <m/>
    <m/>
    <m/>
    <m/>
    <m/>
    <m/>
    <m/>
    <m/>
    <m/>
    <m/>
    <m/>
    <m/>
    <m/>
    <m/>
    <m/>
    <m/>
    <m/>
    <m/>
    <m/>
    <m/>
    <m/>
    <m/>
    <m/>
    <m/>
    <m/>
    <m/>
    <m/>
    <m/>
    <m/>
    <m/>
    <m/>
    <m/>
    <m/>
    <m/>
    <m/>
    <m/>
    <m/>
    <m/>
    <m/>
    <m/>
    <m/>
    <m/>
    <m/>
    <m/>
    <m/>
    <m/>
    <m/>
    <m/>
    <m/>
    <m/>
    <m/>
    <m/>
    <m/>
    <m/>
    <m/>
    <m/>
    <m/>
    <m/>
    <m/>
    <m/>
    <m/>
    <m/>
    <m/>
    <m/>
    <m/>
    <m/>
    <m/>
    <m/>
    <m/>
    <m/>
    <m/>
    <m/>
    <m/>
    <m/>
    <m/>
    <m/>
    <m/>
    <m/>
    <m/>
    <m/>
    <m/>
    <m/>
    <m/>
    <m/>
    <m/>
    <m/>
    <m/>
    <m/>
    <m/>
    <x v="0"/>
    <x v="0"/>
    <s v="ZBHT0024"/>
    <s v="GoDpvMjB81"/>
    <s v="Allocated"/>
    <m/>
    <m/>
    <m/>
    <m/>
    <m/>
    <m/>
    <m/>
    <m/>
    <n v="3129"/>
    <n v="6441"/>
  </r>
  <r>
    <n v="140395188"/>
    <s v="ANITA LALCHAND DHANGAR"/>
    <m/>
    <x v="0"/>
    <m/>
    <m/>
    <m/>
    <m/>
    <n v="3885"/>
    <n v="3040"/>
    <n v="3353"/>
    <n v="6925"/>
    <x v="3"/>
    <x v="0"/>
    <x v="0"/>
    <x v="15"/>
    <n v="3040"/>
    <n v="313"/>
    <n v="0"/>
    <n v="6300"/>
    <s v="-"/>
    <n v="1.2395767497808314E-2"/>
    <n v="1.1644944522967164E-3"/>
    <s v="FLOW"/>
    <s v="-"/>
    <s v="-"/>
    <s v="-"/>
    <m/>
    <m/>
    <m/>
    <m/>
    <s v="-"/>
    <m/>
    <s v="YEVLEWADI"/>
    <m/>
    <m/>
    <m/>
    <n v="9653"/>
    <n v="3040"/>
    <n v="117"/>
    <s v="-"/>
    <s v="FLOW"/>
    <m/>
    <m/>
    <m/>
    <m/>
    <s v="NPA"/>
    <s v="MH12VJ4304"/>
    <s v="BAJAJ CHETAK PREMIUM"/>
    <d v="2023-03-28T00:00:00"/>
    <n v="36"/>
    <x v="0"/>
    <x v="0"/>
    <m/>
    <m/>
    <m/>
    <m/>
    <m/>
    <m/>
    <m/>
    <m/>
    <m/>
    <m/>
    <m/>
    <m/>
    <m/>
    <m/>
    <m/>
    <m/>
    <m/>
    <m/>
    <m/>
    <m/>
    <m/>
    <m/>
    <m/>
    <m/>
    <m/>
    <m/>
    <m/>
    <m/>
    <m/>
    <m/>
    <m/>
    <m/>
    <m/>
    <m/>
    <m/>
    <m/>
    <m/>
    <m/>
    <m/>
    <m/>
    <m/>
    <m/>
    <m/>
    <m/>
    <m/>
    <m/>
    <m/>
    <m/>
    <m/>
    <m/>
    <m/>
    <m/>
    <m/>
    <m/>
    <m/>
    <m/>
    <m/>
    <m/>
    <m/>
    <m/>
    <m/>
    <m/>
    <m/>
    <m/>
    <m/>
    <m/>
    <m/>
    <m/>
    <m/>
    <m/>
    <m/>
    <m/>
    <m/>
    <m/>
    <m/>
    <m/>
    <m/>
    <m/>
    <m/>
    <m/>
    <m/>
    <m/>
    <m/>
    <m/>
    <m/>
    <m/>
    <m/>
    <m/>
    <m/>
    <m/>
    <m/>
    <m/>
    <m/>
    <m/>
    <x v="0"/>
    <x v="0"/>
    <s v="DUWT0031"/>
    <s v="G2YHOmh4BPm"/>
    <s v="Allocated"/>
    <m/>
    <m/>
    <m/>
    <m/>
    <m/>
    <m/>
    <m/>
    <m/>
    <n v="3353"/>
    <n v="6925"/>
  </r>
  <r>
    <n v="459996600"/>
    <s v="SHRINATH HARICHANDRA BHAVAL"/>
    <m/>
    <x v="0"/>
    <m/>
    <m/>
    <m/>
    <m/>
    <n v="3305"/>
    <n v="3032"/>
    <n v="3462"/>
    <n v="6337"/>
    <x v="3"/>
    <x v="0"/>
    <x v="0"/>
    <x v="11"/>
    <n v="3032"/>
    <n v="430"/>
    <n v="0"/>
    <n v="5850"/>
    <s v="-"/>
    <n v="1.0579341414363739E-2"/>
    <n v="1.1614299932117252E-3"/>
    <s v="FLOW"/>
    <s v="-"/>
    <s v="BPTP"/>
    <s v="-"/>
    <m/>
    <m/>
    <m/>
    <m/>
    <s v="-"/>
    <m/>
    <s v="THERGAON"/>
    <m/>
    <m/>
    <m/>
    <n v="9312"/>
    <n v="3032"/>
    <n v="118"/>
    <s v="-"/>
    <s v="FLOW"/>
    <m/>
    <m/>
    <m/>
    <m/>
    <s v="NPA"/>
    <s v="MH14LC4276"/>
    <s v="SPLENDOR PLUS DRS CAST FI BLACK"/>
    <d v="2023-10-04T00:00:00"/>
    <n v="30"/>
    <x v="0"/>
    <x v="0"/>
    <m/>
    <m/>
    <m/>
    <m/>
    <m/>
    <m/>
    <m/>
    <n v="1"/>
    <m/>
    <m/>
    <m/>
    <m/>
    <m/>
    <m/>
    <m/>
    <m/>
    <m/>
    <m/>
    <m/>
    <m/>
    <m/>
    <m/>
    <m/>
    <m/>
    <m/>
    <m/>
    <m/>
    <m/>
    <m/>
    <m/>
    <m/>
    <m/>
    <m/>
    <m/>
    <m/>
    <m/>
    <m/>
    <m/>
    <m/>
    <m/>
    <m/>
    <m/>
    <m/>
    <m/>
    <m/>
    <m/>
    <m/>
    <m/>
    <m/>
    <m/>
    <m/>
    <m/>
    <m/>
    <m/>
    <m/>
    <m/>
    <m/>
    <m/>
    <m/>
    <m/>
    <m/>
    <m/>
    <m/>
    <m/>
    <m/>
    <m/>
    <m/>
    <m/>
    <m/>
    <m/>
    <m/>
    <m/>
    <m/>
    <m/>
    <m/>
    <m/>
    <m/>
    <m/>
    <m/>
    <m/>
    <m/>
    <m/>
    <m/>
    <m/>
    <m/>
    <m/>
    <m/>
    <m/>
    <m/>
    <m/>
    <m/>
    <m/>
    <m/>
    <m/>
    <x v="1"/>
    <x v="1"/>
    <s v="ZBHT0011"/>
    <s v="koKXfvLpDJ7"/>
    <s v="Allocated"/>
    <m/>
    <m/>
    <m/>
    <m/>
    <m/>
    <m/>
    <m/>
    <m/>
    <n v="3462"/>
    <n v="6337"/>
  </r>
  <r>
    <n v="141729353"/>
    <s v="RENUKA DIPAK MAGAR"/>
    <m/>
    <x v="0"/>
    <m/>
    <m/>
    <m/>
    <m/>
    <n v="3325"/>
    <n v="3027"/>
    <n v="3143"/>
    <n v="6352"/>
    <x v="2"/>
    <x v="0"/>
    <x v="0"/>
    <x v="16"/>
    <n v="3027"/>
    <n v="116"/>
    <n v="0"/>
    <n v="450"/>
    <s v="-"/>
    <n v="1.3667136550677512E-2"/>
    <n v="8.5831627015049521E-4"/>
    <s v="FLOW"/>
    <s v="-"/>
    <s v="NC"/>
    <s v="-"/>
    <m/>
    <m/>
    <m/>
    <m/>
    <s v="-"/>
    <m/>
    <s v="HINJEWADI"/>
    <m/>
    <m/>
    <m/>
    <n v="3593"/>
    <n v="3027"/>
    <n v="88"/>
    <s v="-"/>
    <s v="FLOW"/>
    <m/>
    <m/>
    <m/>
    <m/>
    <s v="REGULAR"/>
    <s v="MH22BA4612"/>
    <s v="SPLENDOR PLUS BS6 I3S DRS CAST FI"/>
    <d v="2023-05-17T00:00:00"/>
    <n v="36"/>
    <x v="0"/>
    <x v="0"/>
    <m/>
    <n v="1"/>
    <m/>
    <m/>
    <m/>
    <m/>
    <m/>
    <m/>
    <m/>
    <m/>
    <m/>
    <m/>
    <m/>
    <m/>
    <m/>
    <m/>
    <m/>
    <m/>
    <m/>
    <m/>
    <m/>
    <m/>
    <m/>
    <m/>
    <m/>
    <m/>
    <m/>
    <m/>
    <m/>
    <m/>
    <m/>
    <m/>
    <m/>
    <m/>
    <m/>
    <m/>
    <m/>
    <m/>
    <m/>
    <m/>
    <m/>
    <m/>
    <m/>
    <m/>
    <m/>
    <m/>
    <m/>
    <m/>
    <m/>
    <m/>
    <m/>
    <m/>
    <m/>
    <m/>
    <m/>
    <m/>
    <m/>
    <m/>
    <m/>
    <m/>
    <m/>
    <m/>
    <m/>
    <m/>
    <m/>
    <m/>
    <m/>
    <m/>
    <m/>
    <m/>
    <m/>
    <m/>
    <m/>
    <m/>
    <m/>
    <m/>
    <m/>
    <m/>
    <m/>
    <m/>
    <m/>
    <m/>
    <m/>
    <m/>
    <m/>
    <m/>
    <m/>
    <m/>
    <m/>
    <m/>
    <m/>
    <m/>
    <m/>
    <m/>
    <x v="1"/>
    <x v="1"/>
    <s v="DUWT0030"/>
    <s v="Go4Q6uVeQS"/>
    <s v="Allocated"/>
    <m/>
    <m/>
    <m/>
    <m/>
    <m/>
    <m/>
    <m/>
    <m/>
    <n v="3143"/>
    <n v="6352"/>
  </r>
  <r>
    <n v="140106553"/>
    <s v="LATABAI CHINTAMAN JOSHI"/>
    <s v="ONLINE"/>
    <x v="1"/>
    <n v="3000"/>
    <m/>
    <m/>
    <m/>
    <n v="2978"/>
    <n v="2998"/>
    <n v="-8404"/>
    <n v="2976"/>
    <x v="4"/>
    <x v="1"/>
    <x v="1"/>
    <x v="14"/>
    <n v="2949.41"/>
    <n v="510"/>
    <n v="0"/>
    <n v="3395"/>
    <s v="-"/>
    <n v="0.66949727721142871"/>
    <n v="1.5703018601997693E-3"/>
    <s v="STABLE"/>
    <s v="PAID"/>
    <s v="PTP"/>
    <s v="-"/>
    <m/>
    <m/>
    <m/>
    <m/>
    <s v="-"/>
    <m/>
    <s v="JUNNAR"/>
    <m/>
    <m/>
    <m/>
    <n v="6903"/>
    <n v="2949.41"/>
    <n v="148"/>
    <s v="-"/>
    <s v="FLOW"/>
    <m/>
    <m/>
    <m/>
    <m/>
    <s v="NPA"/>
    <s v="MH14KT1594"/>
    <s v="HONDA SHINE DISC BSVI"/>
    <d v="2023-03-30T00:00:00"/>
    <n v="36"/>
    <x v="0"/>
    <x v="0"/>
    <m/>
    <m/>
    <m/>
    <m/>
    <m/>
    <m/>
    <m/>
    <n v="2"/>
    <m/>
    <m/>
    <m/>
    <m/>
    <m/>
    <m/>
    <m/>
    <m/>
    <m/>
    <m/>
    <m/>
    <m/>
    <m/>
    <m/>
    <m/>
    <m/>
    <m/>
    <m/>
    <m/>
    <m/>
    <m/>
    <m/>
    <m/>
    <m/>
    <m/>
    <m/>
    <m/>
    <m/>
    <m/>
    <m/>
    <m/>
    <m/>
    <m/>
    <m/>
    <m/>
    <m/>
    <m/>
    <m/>
    <m/>
    <m/>
    <m/>
    <m/>
    <m/>
    <m/>
    <m/>
    <m/>
    <m/>
    <m/>
    <m/>
    <m/>
    <m/>
    <m/>
    <m/>
    <m/>
    <m/>
    <m/>
    <m/>
    <m/>
    <m/>
    <m/>
    <m/>
    <m/>
    <m/>
    <m/>
    <m/>
    <m/>
    <m/>
    <m/>
    <m/>
    <m/>
    <m/>
    <m/>
    <m/>
    <m/>
    <m/>
    <m/>
    <m/>
    <m/>
    <m/>
    <m/>
    <m/>
    <m/>
    <m/>
    <m/>
    <m/>
    <m/>
    <x v="2"/>
    <x v="1"/>
    <s v="ZBHT0021"/>
    <s v="BPEAg5aPGRlz"/>
    <s v="Allocated"/>
    <m/>
    <m/>
    <m/>
    <m/>
    <m/>
    <m/>
    <m/>
    <m/>
    <n v="-8404"/>
    <n v="5976"/>
  </r>
  <r>
    <n v="139924876"/>
    <s v="ROHIT GANESH JADHAV"/>
    <m/>
    <x v="0"/>
    <m/>
    <m/>
    <m/>
    <m/>
    <n v="4965"/>
    <n v="2945"/>
    <n v="3149"/>
    <n v="7910"/>
    <x v="3"/>
    <x v="0"/>
    <x v="0"/>
    <x v="6"/>
    <n v="2945"/>
    <n v="204"/>
    <n v="0"/>
    <n v="2285"/>
    <s v="-"/>
    <n v="1.16309378998752E-2"/>
    <n v="1.1281040006624441E-3"/>
    <s v="FLOW"/>
    <s v="-"/>
    <s v="PTP"/>
    <s v="-"/>
    <m/>
    <m/>
    <m/>
    <m/>
    <s v="-"/>
    <m/>
    <s v="DHANORI"/>
    <m/>
    <m/>
    <m/>
    <n v="5434"/>
    <n v="2945"/>
    <n v="117"/>
    <s v="-"/>
    <s v="FLOW"/>
    <m/>
    <m/>
    <m/>
    <m/>
    <s v="NPA"/>
    <s v="MH14KT3478"/>
    <s v="HONDA SHINE DRUM BSVI"/>
    <d v="2023-03-21T00:00:00"/>
    <n v="36"/>
    <x v="1"/>
    <x v="0"/>
    <m/>
    <m/>
    <m/>
    <m/>
    <m/>
    <m/>
    <m/>
    <m/>
    <m/>
    <m/>
    <m/>
    <m/>
    <m/>
    <n v="1"/>
    <m/>
    <m/>
    <m/>
    <m/>
    <m/>
    <m/>
    <m/>
    <m/>
    <m/>
    <m/>
    <m/>
    <m/>
    <m/>
    <m/>
    <m/>
    <m/>
    <m/>
    <m/>
    <m/>
    <m/>
    <m/>
    <m/>
    <m/>
    <m/>
    <m/>
    <m/>
    <m/>
    <m/>
    <m/>
    <m/>
    <m/>
    <m/>
    <m/>
    <m/>
    <m/>
    <m/>
    <m/>
    <m/>
    <m/>
    <m/>
    <m/>
    <m/>
    <m/>
    <m/>
    <m/>
    <m/>
    <m/>
    <m/>
    <m/>
    <m/>
    <m/>
    <m/>
    <m/>
    <m/>
    <m/>
    <m/>
    <m/>
    <m/>
    <m/>
    <m/>
    <m/>
    <m/>
    <m/>
    <m/>
    <m/>
    <m/>
    <m/>
    <m/>
    <m/>
    <m/>
    <m/>
    <m/>
    <m/>
    <m/>
    <m/>
    <m/>
    <m/>
    <m/>
    <m/>
    <m/>
    <x v="1"/>
    <x v="1"/>
    <s v="ZBHT0012"/>
    <s v="AodyZFNczm"/>
    <s v="Allocated"/>
    <m/>
    <m/>
    <m/>
    <m/>
    <m/>
    <m/>
    <m/>
    <m/>
    <n v="3149"/>
    <n v="7910"/>
  </r>
  <r>
    <n v="458076322"/>
    <s v="KHANDU BHAGWANT AWATE"/>
    <m/>
    <x v="0"/>
    <m/>
    <m/>
    <m/>
    <m/>
    <n v="2825"/>
    <n v="2969"/>
    <n v="-5272"/>
    <n v="5794"/>
    <x v="3"/>
    <x v="0"/>
    <x v="0"/>
    <x v="12"/>
    <n v="2914"/>
    <n v="234"/>
    <n v="0"/>
    <n v="450"/>
    <s v="-"/>
    <n v="0.1130596725382168"/>
    <n v="1.1162292217081024E-3"/>
    <s v="FLOW"/>
    <s v="-"/>
    <s v="KIV"/>
    <s v="-"/>
    <m/>
    <m/>
    <m/>
    <m/>
    <s v="-"/>
    <m/>
    <s v="SHELGAON"/>
    <m/>
    <m/>
    <m/>
    <n v="3653"/>
    <n v="2914"/>
    <n v="118"/>
    <s v="-"/>
    <s v="FLOW"/>
    <m/>
    <m/>
    <m/>
    <m/>
    <s v="NPA"/>
    <s v="MH14KV9928"/>
    <s v="SPLENDOR PLUS I3S BS6 FI DRUM SELF"/>
    <d v="2023-05-11T00:00:00"/>
    <n v="36"/>
    <x v="0"/>
    <x v="0"/>
    <m/>
    <m/>
    <m/>
    <m/>
    <m/>
    <m/>
    <m/>
    <m/>
    <m/>
    <m/>
    <m/>
    <m/>
    <m/>
    <m/>
    <m/>
    <m/>
    <m/>
    <m/>
    <m/>
    <m/>
    <m/>
    <m/>
    <m/>
    <m/>
    <m/>
    <m/>
    <m/>
    <m/>
    <m/>
    <m/>
    <m/>
    <m/>
    <m/>
    <m/>
    <m/>
    <m/>
    <m/>
    <m/>
    <m/>
    <m/>
    <m/>
    <m/>
    <m/>
    <m/>
    <m/>
    <m/>
    <m/>
    <m/>
    <m/>
    <m/>
    <m/>
    <m/>
    <m/>
    <m/>
    <m/>
    <m/>
    <m/>
    <m/>
    <m/>
    <m/>
    <m/>
    <m/>
    <m/>
    <m/>
    <m/>
    <m/>
    <m/>
    <m/>
    <m/>
    <m/>
    <m/>
    <m/>
    <m/>
    <m/>
    <m/>
    <m/>
    <m/>
    <m/>
    <m/>
    <m/>
    <m/>
    <m/>
    <m/>
    <m/>
    <m/>
    <m/>
    <m/>
    <m/>
    <m/>
    <m/>
    <m/>
    <m/>
    <m/>
    <m/>
    <x v="0"/>
    <x v="0"/>
    <s v="ZBHT0016"/>
    <s v="APm7ePY-Zz"/>
    <s v="Allocated"/>
    <m/>
    <m/>
    <m/>
    <m/>
    <m/>
    <m/>
    <m/>
    <m/>
    <n v="-5272"/>
    <n v="5794"/>
  </r>
  <r>
    <n v="466528022"/>
    <s v="RAGNI KUMARI PATEL KUMARI PATEL"/>
    <m/>
    <x v="0"/>
    <m/>
    <m/>
    <m/>
    <m/>
    <n v="1481"/>
    <n v="2962"/>
    <n v="1510"/>
    <n v="4443"/>
    <x v="0"/>
    <x v="0"/>
    <x v="0"/>
    <x v="10"/>
    <n v="2877"/>
    <n v="29"/>
    <n v="0"/>
    <n v="900"/>
    <s v="-"/>
    <n v="8.1655938149245606E-3"/>
    <n v="7.7141317901794975E-4"/>
    <s v="FLOW"/>
    <s v="-"/>
    <s v="-"/>
    <s v="-"/>
    <m/>
    <m/>
    <m/>
    <m/>
    <s v="-"/>
    <m/>
    <s v="SHIRUR"/>
    <m/>
    <m/>
    <m/>
    <n v="3891"/>
    <n v="2877"/>
    <n v="57"/>
    <s v="-"/>
    <s v="FLOW"/>
    <m/>
    <m/>
    <m/>
    <m/>
    <s v="REGULAR"/>
    <s v="MH12XK9063"/>
    <s v="HONDA ACTIVA DLX"/>
    <d v="2025-07-16T00:00:00"/>
    <n v="12"/>
    <x v="0"/>
    <x v="0"/>
    <m/>
    <m/>
    <m/>
    <m/>
    <m/>
    <m/>
    <m/>
    <m/>
    <m/>
    <m/>
    <n v="1"/>
    <m/>
    <m/>
    <m/>
    <m/>
    <m/>
    <m/>
    <m/>
    <m/>
    <m/>
    <m/>
    <m/>
    <m/>
    <m/>
    <m/>
    <m/>
    <m/>
    <m/>
    <m/>
    <m/>
    <m/>
    <m/>
    <m/>
    <m/>
    <m/>
    <m/>
    <m/>
    <m/>
    <m/>
    <m/>
    <m/>
    <m/>
    <m/>
    <m/>
    <m/>
    <m/>
    <m/>
    <m/>
    <m/>
    <m/>
    <m/>
    <m/>
    <m/>
    <m/>
    <m/>
    <m/>
    <m/>
    <m/>
    <m/>
    <m/>
    <m/>
    <m/>
    <m/>
    <m/>
    <m/>
    <m/>
    <m/>
    <m/>
    <m/>
    <m/>
    <m/>
    <m/>
    <m/>
    <m/>
    <m/>
    <m/>
    <m/>
    <m/>
    <m/>
    <m/>
    <m/>
    <m/>
    <m/>
    <m/>
    <m/>
    <m/>
    <m/>
    <m/>
    <m/>
    <m/>
    <m/>
    <m/>
    <m/>
    <m/>
    <x v="1"/>
    <x v="1"/>
    <s v="ZBHT0024"/>
    <s v="Go19RBuigw7"/>
    <s v="Allocated"/>
    <m/>
    <m/>
    <m/>
    <m/>
    <m/>
    <m/>
    <m/>
    <m/>
    <n v="1510"/>
    <n v="4443"/>
  </r>
  <r>
    <n v="139141930"/>
    <s v="NIKHIL LAXMAN SABLE"/>
    <m/>
    <x v="0"/>
    <m/>
    <m/>
    <m/>
    <m/>
    <n v="3055"/>
    <n v="2818"/>
    <n v="3246"/>
    <n v="5873"/>
    <x v="4"/>
    <x v="0"/>
    <x v="0"/>
    <x v="1"/>
    <n v="2818"/>
    <n v="428"/>
    <n v="0"/>
    <n v="5850"/>
    <s v="-"/>
    <n v="1.775024187696525E-2"/>
    <n v="1.5003375732919298E-3"/>
    <s v="FLOW"/>
    <s v="-"/>
    <s v="-"/>
    <s v="-"/>
    <m/>
    <m/>
    <m/>
    <m/>
    <s v="-"/>
    <m/>
    <s v="KHED"/>
    <m/>
    <m/>
    <m/>
    <n v="9096"/>
    <n v="2818"/>
    <n v="148"/>
    <s v="-"/>
    <s v="FLOW"/>
    <m/>
    <m/>
    <m/>
    <m/>
    <s v="NPA"/>
    <s v="MH12VE8943"/>
    <s v="HONDA ACTIVA 6G DLX BS VI"/>
    <d v="2023-02-21T00:00:00"/>
    <n v="36"/>
    <x v="0"/>
    <x v="0"/>
    <m/>
    <m/>
    <m/>
    <m/>
    <m/>
    <m/>
    <m/>
    <m/>
    <m/>
    <m/>
    <n v="1"/>
    <m/>
    <m/>
    <m/>
    <m/>
    <m/>
    <m/>
    <m/>
    <m/>
    <m/>
    <m/>
    <m/>
    <m/>
    <m/>
    <m/>
    <m/>
    <m/>
    <m/>
    <m/>
    <m/>
    <m/>
    <m/>
    <m/>
    <m/>
    <m/>
    <m/>
    <m/>
    <m/>
    <m/>
    <m/>
    <m/>
    <m/>
    <m/>
    <m/>
    <m/>
    <m/>
    <m/>
    <m/>
    <m/>
    <m/>
    <m/>
    <m/>
    <m/>
    <m/>
    <m/>
    <m/>
    <m/>
    <m/>
    <m/>
    <m/>
    <m/>
    <m/>
    <m/>
    <m/>
    <m/>
    <m/>
    <m/>
    <m/>
    <m/>
    <m/>
    <m/>
    <m/>
    <m/>
    <m/>
    <m/>
    <m/>
    <m/>
    <m/>
    <m/>
    <m/>
    <m/>
    <m/>
    <m/>
    <m/>
    <m/>
    <m/>
    <m/>
    <m/>
    <m/>
    <m/>
    <m/>
    <m/>
    <m/>
    <m/>
    <x v="1"/>
    <x v="1"/>
    <s v="DUWT0021"/>
    <s v="GolkfT5QNIT3"/>
    <s v="Allocated"/>
    <m/>
    <m/>
    <m/>
    <m/>
    <m/>
    <m/>
    <m/>
    <m/>
    <n v="3246"/>
    <n v="5873"/>
  </r>
  <r>
    <n v="465932490"/>
    <s v="SHUBHANGI RAHUL SONWANE"/>
    <m/>
    <x v="0"/>
    <m/>
    <m/>
    <m/>
    <m/>
    <n v="2198"/>
    <n v="2841"/>
    <n v="-5711"/>
    <n v="5039"/>
    <x v="4"/>
    <x v="0"/>
    <x v="0"/>
    <x v="10"/>
    <n v="2798"/>
    <n v="240"/>
    <n v="0"/>
    <n v="1948.37"/>
    <s v="-"/>
    <n v="5.976972208574541E-3"/>
    <n v="1.4896893293366996E-3"/>
    <s v="FLOW"/>
    <s v="-"/>
    <s v="PTP"/>
    <s v="-"/>
    <m/>
    <m/>
    <m/>
    <m/>
    <s v="-"/>
    <m/>
    <s v="SHIRUR"/>
    <m/>
    <m/>
    <m/>
    <n v="5029.37"/>
    <n v="2798"/>
    <n v="148"/>
    <s v="-"/>
    <s v="FLOW"/>
    <m/>
    <m/>
    <m/>
    <m/>
    <s v="NPA"/>
    <s v="MH12WV1577"/>
    <s v="HONDA SHINE DRUM BSVI"/>
    <d v="2025-04-16T00:00:00"/>
    <n v="12"/>
    <x v="0"/>
    <x v="0"/>
    <m/>
    <m/>
    <m/>
    <m/>
    <m/>
    <m/>
    <m/>
    <m/>
    <m/>
    <m/>
    <m/>
    <m/>
    <m/>
    <m/>
    <m/>
    <m/>
    <m/>
    <m/>
    <m/>
    <m/>
    <m/>
    <m/>
    <m/>
    <m/>
    <m/>
    <m/>
    <m/>
    <m/>
    <m/>
    <m/>
    <m/>
    <m/>
    <m/>
    <m/>
    <m/>
    <m/>
    <m/>
    <m/>
    <m/>
    <m/>
    <m/>
    <m/>
    <m/>
    <m/>
    <m/>
    <m/>
    <m/>
    <m/>
    <m/>
    <m/>
    <m/>
    <m/>
    <m/>
    <m/>
    <m/>
    <m/>
    <m/>
    <m/>
    <m/>
    <m/>
    <m/>
    <m/>
    <m/>
    <m/>
    <m/>
    <m/>
    <m/>
    <m/>
    <m/>
    <m/>
    <m/>
    <m/>
    <m/>
    <m/>
    <m/>
    <m/>
    <m/>
    <m/>
    <m/>
    <m/>
    <m/>
    <m/>
    <m/>
    <m/>
    <m/>
    <m/>
    <m/>
    <m/>
    <m/>
    <m/>
    <m/>
    <m/>
    <m/>
    <m/>
    <x v="0"/>
    <x v="0"/>
    <s v="ZBHT0024"/>
    <s v="kPgMMd_LbN7"/>
    <s v="Allocated"/>
    <m/>
    <m/>
    <m/>
    <m/>
    <m/>
    <m/>
    <m/>
    <m/>
    <n v="-5711"/>
    <n v="5039"/>
  </r>
  <r>
    <n v="454106945"/>
    <s v="NAGNATH VISHWANANT BHISE"/>
    <m/>
    <x v="0"/>
    <m/>
    <m/>
    <m/>
    <m/>
    <n v="2744"/>
    <n v="2744"/>
    <n v="2756"/>
    <n v="5488"/>
    <x v="1"/>
    <x v="0"/>
    <x v="0"/>
    <x v="7"/>
    <n v="2703.4"/>
    <n v="12"/>
    <n v="0"/>
    <n v="6654"/>
    <s v="-"/>
    <n v="6.0494031758270197E-3"/>
    <n v="2.3682176307659994E-4"/>
    <s v="FLOW"/>
    <s v="-"/>
    <s v="-"/>
    <s v="-"/>
    <m/>
    <m/>
    <m/>
    <m/>
    <s v="-"/>
    <m/>
    <s v="ALANDI"/>
    <m/>
    <m/>
    <m/>
    <n v="9410"/>
    <n v="2703.4"/>
    <n v="27"/>
    <s v="-"/>
    <s v="FLOW"/>
    <m/>
    <m/>
    <m/>
    <m/>
    <s v="REGULAR"/>
    <s v="MH14KG0924"/>
    <s v="SPLENDOR PLUS I3S XTEC"/>
    <d v="2022-07-20T00:00:00"/>
    <n v="48"/>
    <x v="0"/>
    <x v="0"/>
    <m/>
    <m/>
    <m/>
    <m/>
    <m/>
    <m/>
    <m/>
    <m/>
    <m/>
    <m/>
    <n v="1"/>
    <m/>
    <m/>
    <m/>
    <m/>
    <m/>
    <m/>
    <m/>
    <m/>
    <m/>
    <m/>
    <m/>
    <m/>
    <m/>
    <m/>
    <m/>
    <m/>
    <m/>
    <m/>
    <m/>
    <m/>
    <m/>
    <m/>
    <m/>
    <m/>
    <m/>
    <m/>
    <m/>
    <m/>
    <m/>
    <m/>
    <m/>
    <m/>
    <m/>
    <m/>
    <m/>
    <m/>
    <m/>
    <m/>
    <m/>
    <m/>
    <m/>
    <m/>
    <m/>
    <m/>
    <m/>
    <m/>
    <m/>
    <m/>
    <m/>
    <m/>
    <m/>
    <m/>
    <m/>
    <m/>
    <m/>
    <m/>
    <m/>
    <m/>
    <m/>
    <m/>
    <m/>
    <m/>
    <m/>
    <m/>
    <m/>
    <m/>
    <m/>
    <m/>
    <m/>
    <m/>
    <m/>
    <m/>
    <m/>
    <m/>
    <m/>
    <m/>
    <m/>
    <m/>
    <m/>
    <m/>
    <m/>
    <m/>
    <m/>
    <x v="1"/>
    <x v="1"/>
    <s v="ZBHT0009"/>
    <s v="A293G6rxJb"/>
    <s v="Allocated"/>
    <m/>
    <m/>
    <m/>
    <m/>
    <m/>
    <m/>
    <m/>
    <m/>
    <n v="2756"/>
    <n v="5488"/>
  </r>
  <r>
    <n v="458457415"/>
    <s v="MANJIT RAMBACHCHAN SAHANI"/>
    <m/>
    <x v="0"/>
    <m/>
    <m/>
    <m/>
    <m/>
    <n v="2403"/>
    <n v="2403"/>
    <n v="2532"/>
    <n v="4806"/>
    <x v="2"/>
    <x v="0"/>
    <x v="0"/>
    <x v="8"/>
    <n v="2359.13"/>
    <n v="129"/>
    <n v="0"/>
    <n v="450"/>
    <s v="-"/>
    <n v="1.5616010036059811E-2"/>
    <n v="6.6893943257355067E-4"/>
    <s v="FLOW"/>
    <s v="-"/>
    <s v="KIV"/>
    <s v="-"/>
    <m/>
    <m/>
    <m/>
    <m/>
    <s v="-"/>
    <m/>
    <s v="MAVAL"/>
    <m/>
    <m/>
    <m/>
    <n v="2982"/>
    <n v="2359.13"/>
    <n v="88"/>
    <s v="-"/>
    <s v="FLOW"/>
    <m/>
    <m/>
    <m/>
    <m/>
    <s v="REGULAR"/>
    <s v="MH14KC7671"/>
    <s v="TVS XL 100 COM ITS"/>
    <d v="2023-06-08T00:00:00"/>
    <n v="36"/>
    <x v="0"/>
    <x v="0"/>
    <m/>
    <m/>
    <m/>
    <m/>
    <m/>
    <m/>
    <m/>
    <m/>
    <m/>
    <m/>
    <m/>
    <m/>
    <m/>
    <m/>
    <m/>
    <m/>
    <m/>
    <m/>
    <m/>
    <m/>
    <m/>
    <m/>
    <m/>
    <m/>
    <m/>
    <m/>
    <m/>
    <m/>
    <m/>
    <m/>
    <m/>
    <m/>
    <m/>
    <m/>
    <m/>
    <m/>
    <m/>
    <m/>
    <m/>
    <m/>
    <m/>
    <m/>
    <m/>
    <m/>
    <m/>
    <m/>
    <m/>
    <m/>
    <m/>
    <m/>
    <m/>
    <m/>
    <m/>
    <m/>
    <m/>
    <m/>
    <m/>
    <m/>
    <m/>
    <m/>
    <m/>
    <m/>
    <m/>
    <m/>
    <m/>
    <m/>
    <m/>
    <m/>
    <m/>
    <m/>
    <m/>
    <m/>
    <m/>
    <m/>
    <m/>
    <m/>
    <m/>
    <m/>
    <m/>
    <m/>
    <m/>
    <m/>
    <m/>
    <m/>
    <m/>
    <m/>
    <m/>
    <m/>
    <m/>
    <m/>
    <m/>
    <m/>
    <m/>
    <m/>
    <x v="0"/>
    <x v="0"/>
    <s v="ZBHT0013"/>
    <s v="k6ZoSLl_97"/>
    <s v="Allocated"/>
    <m/>
    <m/>
    <m/>
    <m/>
    <m/>
    <m/>
    <m/>
    <m/>
    <n v="2532"/>
    <n v="4806"/>
  </r>
  <r>
    <n v="458761457"/>
    <s v="LIMBULE PANDURANG SITIBA"/>
    <m/>
    <x v="0"/>
    <m/>
    <m/>
    <m/>
    <m/>
    <n v="2336"/>
    <n v="2336"/>
    <n v="2378"/>
    <n v="4672"/>
    <x v="1"/>
    <x v="0"/>
    <x v="0"/>
    <x v="18"/>
    <n v="2299"/>
    <n v="42"/>
    <n v="0"/>
    <n v="450"/>
    <s v="-"/>
    <n v="1.1427406888255966E-2"/>
    <n v="2.0139573622590193E-4"/>
    <s v="FLOW"/>
    <s v="-"/>
    <s v="PAID"/>
    <s v="-"/>
    <m/>
    <m/>
    <m/>
    <m/>
    <s v="-"/>
    <m/>
    <s v="DEHU ROAD"/>
    <m/>
    <m/>
    <m/>
    <n v="2828"/>
    <n v="2299"/>
    <n v="27"/>
    <s v="-"/>
    <s v="FLOW"/>
    <m/>
    <m/>
    <m/>
    <m/>
    <s v="REGULAR"/>
    <s v="MH14KY2841"/>
    <s v="TVS JUPITER 125 DISC"/>
    <d v="2023-06-29T00:00:00"/>
    <n v="36"/>
    <x v="0"/>
    <x v="0"/>
    <m/>
    <m/>
    <m/>
    <m/>
    <m/>
    <m/>
    <m/>
    <m/>
    <m/>
    <m/>
    <n v="1"/>
    <m/>
    <m/>
    <m/>
    <m/>
    <m/>
    <m/>
    <m/>
    <m/>
    <m/>
    <m/>
    <m/>
    <m/>
    <m/>
    <m/>
    <m/>
    <m/>
    <m/>
    <m/>
    <m/>
    <m/>
    <m/>
    <m/>
    <m/>
    <m/>
    <m/>
    <m/>
    <m/>
    <m/>
    <m/>
    <m/>
    <m/>
    <m/>
    <m/>
    <m/>
    <m/>
    <m/>
    <m/>
    <m/>
    <m/>
    <m/>
    <m/>
    <m/>
    <m/>
    <m/>
    <m/>
    <m/>
    <m/>
    <m/>
    <m/>
    <m/>
    <m/>
    <m/>
    <m/>
    <m/>
    <m/>
    <m/>
    <m/>
    <m/>
    <m/>
    <m/>
    <m/>
    <m/>
    <m/>
    <m/>
    <m/>
    <m/>
    <m/>
    <m/>
    <m/>
    <m/>
    <m/>
    <m/>
    <m/>
    <m/>
    <m/>
    <m/>
    <m/>
    <m/>
    <m/>
    <m/>
    <m/>
    <m/>
    <m/>
    <x v="1"/>
    <x v="1"/>
    <s v="DUWT0027"/>
    <s v="GPy58eYptb"/>
    <s v="Allocated"/>
    <m/>
    <m/>
    <m/>
    <m/>
    <m/>
    <m/>
    <m/>
    <m/>
    <n v="2378"/>
    <n v="4672"/>
  </r>
  <r>
    <n v="458564500"/>
    <s v="SACHIN NAKUL RATHOD"/>
    <s v="ONLINE"/>
    <x v="4"/>
    <n v="2313"/>
    <m/>
    <m/>
    <m/>
    <n v="3209"/>
    <n v="2109.52"/>
    <n v="2305.52"/>
    <n v="3005.5200000000004"/>
    <x v="0"/>
    <x v="1"/>
    <x v="1"/>
    <x v="16"/>
    <n v="2109.52"/>
    <n v="196"/>
    <n v="0"/>
    <n v="6750"/>
    <s v="-"/>
    <n v="1.6469820540384563E-2"/>
    <n v="5.6562792123807625E-4"/>
    <s v="STABLE"/>
    <s v="PAID"/>
    <s v="PTP"/>
    <s v="-"/>
    <m/>
    <m/>
    <m/>
    <m/>
    <s v="-"/>
    <m/>
    <s v="HINJEWADI"/>
    <m/>
    <m/>
    <m/>
    <n v="9055.52"/>
    <n v="2109.52"/>
    <n v="57"/>
    <s v="-"/>
    <s v="FLOW"/>
    <m/>
    <m/>
    <m/>
    <m/>
    <s v="NPA"/>
    <s v="MH37AF4232"/>
    <s v="SPLENDOR PLUS DRS CAST FI BLACK"/>
    <d v="2023-06-15T00:00:00"/>
    <n v="36"/>
    <x v="0"/>
    <x v="0"/>
    <m/>
    <m/>
    <m/>
    <m/>
    <m/>
    <m/>
    <m/>
    <m/>
    <m/>
    <m/>
    <n v="1"/>
    <m/>
    <m/>
    <m/>
    <m/>
    <m/>
    <m/>
    <m/>
    <m/>
    <m/>
    <m/>
    <m/>
    <m/>
    <m/>
    <m/>
    <m/>
    <m/>
    <m/>
    <m/>
    <m/>
    <m/>
    <m/>
    <m/>
    <m/>
    <m/>
    <m/>
    <m/>
    <m/>
    <m/>
    <m/>
    <m/>
    <m/>
    <m/>
    <m/>
    <m/>
    <m/>
    <m/>
    <m/>
    <m/>
    <m/>
    <m/>
    <m/>
    <m/>
    <m/>
    <m/>
    <m/>
    <m/>
    <m/>
    <m/>
    <m/>
    <m/>
    <m/>
    <m/>
    <m/>
    <m/>
    <m/>
    <m/>
    <m/>
    <m/>
    <m/>
    <m/>
    <m/>
    <m/>
    <m/>
    <m/>
    <m/>
    <m/>
    <m/>
    <m/>
    <m/>
    <m/>
    <m/>
    <m/>
    <m/>
    <m/>
    <m/>
    <m/>
    <m/>
    <m/>
    <m/>
    <m/>
    <m/>
    <m/>
    <m/>
    <x v="1"/>
    <x v="1"/>
    <s v="DUWT0030"/>
    <s v="GPSD2lrBOz"/>
    <s v="Allocated"/>
    <m/>
    <m/>
    <m/>
    <m/>
    <m/>
    <m/>
    <m/>
    <m/>
    <n v="2305.52"/>
    <n v="5318.52"/>
  </r>
  <r>
    <n v="465971197"/>
    <s v="HUSEN YAKUB SHAIKH"/>
    <m/>
    <x v="0"/>
    <m/>
    <m/>
    <m/>
    <m/>
    <n v="1886"/>
    <n v="1886"/>
    <n v="1960"/>
    <n v="3772"/>
    <x v="2"/>
    <x v="0"/>
    <x v="0"/>
    <x v="16"/>
    <n v="1851"/>
    <n v="74"/>
    <n v="0"/>
    <n v="450"/>
    <s v="-"/>
    <n v="8.3574065924360997E-3"/>
    <n v="5.2485742188588256E-4"/>
    <s v="FLOW"/>
    <s v="-"/>
    <s v="-"/>
    <s v="-"/>
    <m/>
    <m/>
    <m/>
    <m/>
    <s v="-"/>
    <m/>
    <s v="WAKAD"/>
    <m/>
    <m/>
    <m/>
    <n v="2410"/>
    <n v="1851"/>
    <n v="87"/>
    <s v="-"/>
    <s v="FLOW"/>
    <m/>
    <m/>
    <m/>
    <m/>
    <s v="REGULAR"/>
    <s v="MH14LT5162"/>
    <s v="HONDA ACTIVA 6G DLX BS VI"/>
    <d v="2025-04-22T00:00:00"/>
    <n v="12"/>
    <x v="0"/>
    <x v="0"/>
    <m/>
    <m/>
    <m/>
    <m/>
    <m/>
    <m/>
    <m/>
    <n v="1"/>
    <m/>
    <m/>
    <m/>
    <m/>
    <m/>
    <m/>
    <m/>
    <m/>
    <m/>
    <m/>
    <m/>
    <m/>
    <m/>
    <m/>
    <m/>
    <m/>
    <m/>
    <m/>
    <m/>
    <m/>
    <m/>
    <m/>
    <m/>
    <m/>
    <m/>
    <m/>
    <m/>
    <m/>
    <m/>
    <m/>
    <m/>
    <m/>
    <m/>
    <m/>
    <m/>
    <m/>
    <m/>
    <m/>
    <m/>
    <m/>
    <m/>
    <m/>
    <m/>
    <m/>
    <m/>
    <m/>
    <m/>
    <m/>
    <m/>
    <m/>
    <m/>
    <m/>
    <m/>
    <m/>
    <m/>
    <m/>
    <m/>
    <m/>
    <m/>
    <m/>
    <m/>
    <m/>
    <m/>
    <m/>
    <m/>
    <m/>
    <m/>
    <m/>
    <m/>
    <m/>
    <m/>
    <m/>
    <m/>
    <m/>
    <m/>
    <m/>
    <m/>
    <m/>
    <m/>
    <m/>
    <m/>
    <m/>
    <m/>
    <m/>
    <m/>
    <m/>
    <x v="1"/>
    <x v="1"/>
    <s v="DUWT0030"/>
    <s v="G2J_l3Kefb"/>
    <s v="Allocated"/>
    <m/>
    <m/>
    <m/>
    <m/>
    <m/>
    <m/>
    <m/>
    <m/>
    <n v="1960"/>
    <n v="3772"/>
  </r>
  <r>
    <n v="458035947"/>
    <s v="BAPU KISAN BHUJBAL"/>
    <m/>
    <x v="0"/>
    <m/>
    <m/>
    <m/>
    <m/>
    <n v="3169"/>
    <n v="1847"/>
    <n v="2007"/>
    <n v="5016"/>
    <x v="2"/>
    <x v="0"/>
    <x v="0"/>
    <x v="10"/>
    <n v="1847"/>
    <n v="160"/>
    <n v="0"/>
    <n v="6300"/>
    <s v="-"/>
    <n v="3.7949708150923377E-3"/>
    <n v="5.23723208116275E-4"/>
    <s v="FLOW"/>
    <s v="-"/>
    <s v="BPTP"/>
    <s v="-"/>
    <m/>
    <m/>
    <m/>
    <m/>
    <s v="-"/>
    <m/>
    <s v="SHIRUR"/>
    <m/>
    <m/>
    <m/>
    <n v="8307"/>
    <n v="1847"/>
    <n v="88"/>
    <s v="-"/>
    <s v="FLOW"/>
    <m/>
    <m/>
    <m/>
    <m/>
    <s v="NPA"/>
    <m/>
    <s v="HF DELUXE DRUM SELF CAST ALL BLACK"/>
    <d v="2023-05-09T00:00:00"/>
    <n v="36"/>
    <x v="0"/>
    <x v="0"/>
    <m/>
    <m/>
    <m/>
    <m/>
    <m/>
    <m/>
    <m/>
    <m/>
    <m/>
    <m/>
    <m/>
    <m/>
    <m/>
    <m/>
    <m/>
    <m/>
    <m/>
    <m/>
    <m/>
    <m/>
    <m/>
    <m/>
    <m/>
    <m/>
    <m/>
    <m/>
    <m/>
    <m/>
    <m/>
    <m/>
    <m/>
    <m/>
    <m/>
    <m/>
    <m/>
    <m/>
    <m/>
    <m/>
    <m/>
    <m/>
    <m/>
    <m/>
    <m/>
    <m/>
    <m/>
    <m/>
    <m/>
    <m/>
    <m/>
    <m/>
    <m/>
    <m/>
    <m/>
    <m/>
    <m/>
    <m/>
    <m/>
    <m/>
    <m/>
    <m/>
    <m/>
    <m/>
    <m/>
    <m/>
    <m/>
    <m/>
    <m/>
    <m/>
    <m/>
    <m/>
    <m/>
    <m/>
    <m/>
    <m/>
    <m/>
    <m/>
    <m/>
    <m/>
    <m/>
    <m/>
    <m/>
    <m/>
    <m/>
    <m/>
    <m/>
    <m/>
    <m/>
    <m/>
    <m/>
    <m/>
    <m/>
    <m/>
    <m/>
    <m/>
    <x v="0"/>
    <x v="0"/>
    <s v="ZBHT0024"/>
    <s v="GoAGkH7z_Ng7"/>
    <s v="Allocated"/>
    <m/>
    <m/>
    <m/>
    <m/>
    <m/>
    <m/>
    <m/>
    <m/>
    <n v="2007"/>
    <n v="5016"/>
  </r>
  <r>
    <n v="461971285"/>
    <s v="PRAFUL BALU SONAWANE"/>
    <m/>
    <x v="0"/>
    <m/>
    <m/>
    <m/>
    <m/>
    <n v="5424"/>
    <n v="1808"/>
    <n v="1976"/>
    <n v="7232"/>
    <x v="5"/>
    <x v="0"/>
    <x v="0"/>
    <x v="1"/>
    <n v="1808"/>
    <n v="168"/>
    <n v="0"/>
    <n v="2700"/>
    <s v="-"/>
    <n v="3.6278995103940927E-2"/>
    <n v="8.2855774964338443E-4"/>
    <s v="FLOW"/>
    <s v="-"/>
    <s v="-"/>
    <s v="-"/>
    <m/>
    <m/>
    <m/>
    <m/>
    <s v="-"/>
    <m/>
    <s v="KESNAND"/>
    <m/>
    <m/>
    <m/>
    <n v="4676"/>
    <n v="1808"/>
    <n v="177"/>
    <s v="-"/>
    <s v="FLOW"/>
    <m/>
    <m/>
    <m/>
    <m/>
    <s v="NPA"/>
    <s v="MH12WM1787"/>
    <s v="BAJAJ PULSAR NS 125"/>
    <d v="2024-02-20T00:00:00"/>
    <n v="24"/>
    <x v="0"/>
    <x v="0"/>
    <m/>
    <m/>
    <m/>
    <m/>
    <m/>
    <m/>
    <m/>
    <m/>
    <m/>
    <m/>
    <n v="1"/>
    <m/>
    <m/>
    <m/>
    <m/>
    <m/>
    <m/>
    <m/>
    <m/>
    <m/>
    <m/>
    <m/>
    <m/>
    <m/>
    <m/>
    <m/>
    <m/>
    <m/>
    <m/>
    <m/>
    <m/>
    <m/>
    <m/>
    <m/>
    <m/>
    <m/>
    <m/>
    <m/>
    <m/>
    <m/>
    <m/>
    <m/>
    <m/>
    <m/>
    <m/>
    <m/>
    <m/>
    <m/>
    <m/>
    <m/>
    <m/>
    <m/>
    <m/>
    <m/>
    <m/>
    <m/>
    <m/>
    <m/>
    <m/>
    <m/>
    <m/>
    <m/>
    <m/>
    <m/>
    <m/>
    <m/>
    <m/>
    <m/>
    <m/>
    <m/>
    <m/>
    <m/>
    <m/>
    <m/>
    <m/>
    <m/>
    <m/>
    <m/>
    <m/>
    <m/>
    <m/>
    <m/>
    <m/>
    <m/>
    <m/>
    <m/>
    <m/>
    <m/>
    <m/>
    <m/>
    <m/>
    <m/>
    <m/>
    <m/>
    <x v="1"/>
    <x v="1"/>
    <s v="DUWT0021"/>
    <s v="kowtvNkau7"/>
    <s v="Allocated"/>
    <m/>
    <m/>
    <m/>
    <m/>
    <m/>
    <m/>
    <m/>
    <m/>
    <n v="1976"/>
    <n v="7232"/>
  </r>
  <r>
    <n v="462905638"/>
    <s v="PRAMOD SHASHIKANT DOKE"/>
    <m/>
    <x v="0"/>
    <m/>
    <m/>
    <m/>
    <m/>
    <n v="1420"/>
    <n v="1767"/>
    <n v="-2331"/>
    <n v="3187"/>
    <x v="3"/>
    <x v="0"/>
    <x v="0"/>
    <x v="14"/>
    <n v="1738"/>
    <n v="162"/>
    <n v="0"/>
    <n v="5234"/>
    <s v="-"/>
    <n v="1.6908424053157439E-2"/>
    <n v="6.6575373621437272E-4"/>
    <s v="FLOW"/>
    <s v="-"/>
    <s v="BPTP"/>
    <s v="-"/>
    <m/>
    <m/>
    <m/>
    <m/>
    <s v="-"/>
    <m/>
    <s v="OTUR"/>
    <m/>
    <m/>
    <m/>
    <n v="7163"/>
    <n v="1738"/>
    <n v="117"/>
    <s v="-"/>
    <s v="FLOW"/>
    <m/>
    <m/>
    <m/>
    <m/>
    <s v="NPA"/>
    <s v="MH14KH7216"/>
    <s v="HONDA ACTIVA 6G DLX BS VI"/>
    <d v="2024-05-15T00:00:00"/>
    <n v="24"/>
    <x v="0"/>
    <x v="0"/>
    <m/>
    <m/>
    <m/>
    <m/>
    <m/>
    <m/>
    <m/>
    <m/>
    <m/>
    <m/>
    <n v="1"/>
    <m/>
    <m/>
    <m/>
    <m/>
    <m/>
    <m/>
    <m/>
    <m/>
    <m/>
    <m/>
    <m/>
    <m/>
    <m/>
    <m/>
    <m/>
    <m/>
    <m/>
    <m/>
    <m/>
    <m/>
    <m/>
    <m/>
    <m/>
    <m/>
    <m/>
    <m/>
    <m/>
    <m/>
    <m/>
    <m/>
    <m/>
    <m/>
    <m/>
    <m/>
    <m/>
    <m/>
    <m/>
    <m/>
    <m/>
    <m/>
    <m/>
    <m/>
    <m/>
    <m/>
    <m/>
    <m/>
    <m/>
    <m/>
    <m/>
    <m/>
    <m/>
    <m/>
    <m/>
    <m/>
    <m/>
    <m/>
    <m/>
    <m/>
    <m/>
    <m/>
    <m/>
    <m/>
    <m/>
    <m/>
    <m/>
    <m/>
    <m/>
    <m/>
    <m/>
    <m/>
    <m/>
    <m/>
    <m/>
    <m/>
    <m/>
    <m/>
    <m/>
    <m/>
    <m/>
    <m/>
    <m/>
    <m/>
    <m/>
    <x v="1"/>
    <x v="1"/>
    <s v="ZBHT0021"/>
    <s v="k2lNLBj_NM7"/>
    <s v="Allocated"/>
    <m/>
    <m/>
    <m/>
    <m/>
    <m/>
    <m/>
    <m/>
    <m/>
    <n v="-2331"/>
    <n v="3187"/>
  </r>
  <r>
    <n v="460443378"/>
    <s v="SHITAL NAVNATH PAWAR"/>
    <m/>
    <x v="0"/>
    <m/>
    <m/>
    <m/>
    <m/>
    <n v="3174"/>
    <n v="1654"/>
    <n v="1931"/>
    <n v="4828"/>
    <x v="2"/>
    <x v="0"/>
    <x v="0"/>
    <x v="10"/>
    <n v="1654"/>
    <n v="277"/>
    <n v="0"/>
    <n v="1350"/>
    <s v="-"/>
    <n v="3.3984199935910811E-3"/>
    <n v="4.6899739373271193E-4"/>
    <s v="FLOW"/>
    <s v="-"/>
    <s v="PTP"/>
    <s v="-"/>
    <m/>
    <m/>
    <m/>
    <m/>
    <s v="-"/>
    <m/>
    <s v="SHIRUR"/>
    <m/>
    <m/>
    <m/>
    <n v="3281"/>
    <n v="1654"/>
    <n v="88"/>
    <s v="-"/>
    <s v="FLOW"/>
    <m/>
    <m/>
    <m/>
    <m/>
    <s v="NPA"/>
    <m/>
    <s v="TVS SPORT ES"/>
    <d v="2023-11-02T00:00:00"/>
    <n v="30"/>
    <x v="0"/>
    <x v="0"/>
    <m/>
    <m/>
    <m/>
    <m/>
    <m/>
    <m/>
    <m/>
    <m/>
    <m/>
    <m/>
    <m/>
    <m/>
    <m/>
    <m/>
    <m/>
    <m/>
    <m/>
    <m/>
    <m/>
    <m/>
    <m/>
    <m/>
    <m/>
    <m/>
    <m/>
    <m/>
    <m/>
    <m/>
    <m/>
    <m/>
    <m/>
    <m/>
    <m/>
    <m/>
    <m/>
    <m/>
    <m/>
    <m/>
    <m/>
    <m/>
    <m/>
    <m/>
    <m/>
    <m/>
    <m/>
    <m/>
    <m/>
    <m/>
    <m/>
    <m/>
    <m/>
    <m/>
    <m/>
    <m/>
    <m/>
    <m/>
    <m/>
    <m/>
    <m/>
    <m/>
    <m/>
    <m/>
    <m/>
    <m/>
    <m/>
    <m/>
    <m/>
    <m/>
    <m/>
    <m/>
    <m/>
    <m/>
    <m/>
    <m/>
    <m/>
    <m/>
    <m/>
    <m/>
    <m/>
    <m/>
    <m/>
    <m/>
    <m/>
    <m/>
    <m/>
    <m/>
    <m/>
    <m/>
    <m/>
    <m/>
    <m/>
    <m/>
    <m/>
    <m/>
    <x v="0"/>
    <x v="0"/>
    <s v="ZBHT0024"/>
    <s v="GoiXCPAx9c"/>
    <s v="Allocated"/>
    <m/>
    <m/>
    <m/>
    <m/>
    <m/>
    <m/>
    <m/>
    <m/>
    <n v="1931"/>
    <n v="4828"/>
  </r>
  <r>
    <n v="139863935"/>
    <s v="PRAVIN BALU AUTI"/>
    <s v="COLLECT"/>
    <x v="1"/>
    <n v="3500"/>
    <m/>
    <m/>
    <m/>
    <n v="3047"/>
    <n v="1456"/>
    <n v="2196"/>
    <n v="1003"/>
    <x v="4"/>
    <x v="1"/>
    <x v="1"/>
    <x v="14"/>
    <n v="1456"/>
    <n v="740"/>
    <n v="0"/>
    <n v="4508"/>
    <s v="-"/>
    <n v="0.33050272278857135"/>
    <n v="7.751921599407557E-4"/>
    <s v="STABLE"/>
    <s v="PAID"/>
    <s v="BPTP"/>
    <s v="-"/>
    <m/>
    <m/>
    <m/>
    <m/>
    <s v="-"/>
    <m/>
    <s v="JUNNAR"/>
    <m/>
    <m/>
    <m/>
    <n v="6704"/>
    <n v="1456"/>
    <n v="149"/>
    <s v="-"/>
    <s v="FLOW"/>
    <m/>
    <m/>
    <m/>
    <m/>
    <s v="NPA"/>
    <s v="MH14KR8415"/>
    <s v="HF DELUXE DRS C I3S FI"/>
    <d v="2023-03-13T00:00:00"/>
    <n v="36"/>
    <x v="0"/>
    <x v="0"/>
    <m/>
    <m/>
    <m/>
    <m/>
    <m/>
    <m/>
    <m/>
    <n v="2"/>
    <m/>
    <m/>
    <m/>
    <m/>
    <m/>
    <m/>
    <m/>
    <m/>
    <m/>
    <m/>
    <m/>
    <m/>
    <m/>
    <m/>
    <m/>
    <m/>
    <m/>
    <m/>
    <m/>
    <m/>
    <m/>
    <m/>
    <m/>
    <m/>
    <m/>
    <m/>
    <m/>
    <m/>
    <m/>
    <m/>
    <m/>
    <m/>
    <m/>
    <m/>
    <m/>
    <m/>
    <m/>
    <m/>
    <m/>
    <m/>
    <m/>
    <m/>
    <m/>
    <m/>
    <m/>
    <m/>
    <m/>
    <m/>
    <m/>
    <m/>
    <m/>
    <m/>
    <m/>
    <m/>
    <m/>
    <m/>
    <m/>
    <m/>
    <m/>
    <m/>
    <m/>
    <m/>
    <m/>
    <m/>
    <m/>
    <m/>
    <m/>
    <m/>
    <m/>
    <m/>
    <m/>
    <m/>
    <m/>
    <m/>
    <m/>
    <m/>
    <m/>
    <m/>
    <m/>
    <m/>
    <m/>
    <m/>
    <m/>
    <m/>
    <m/>
    <m/>
    <x v="2"/>
    <x v="1"/>
    <s v="ZBHT0021"/>
    <s v="B6Mk7fNO93"/>
    <s v="Allocated"/>
    <m/>
    <m/>
    <m/>
    <m/>
    <m/>
    <m/>
    <m/>
    <m/>
    <n v="2196"/>
    <n v="4503"/>
  </r>
  <r>
    <n v="465414331"/>
    <s v="YOGESH SAHEBRAO WALHEKAR"/>
    <m/>
    <x v="0"/>
    <m/>
    <m/>
    <m/>
    <m/>
    <n v="3009"/>
    <n v="604"/>
    <n v="700"/>
    <n v="3613"/>
    <x v="5"/>
    <x v="0"/>
    <x v="0"/>
    <x v="6"/>
    <n v="604"/>
    <n v="96"/>
    <n v="0"/>
    <n v="4050"/>
    <s v="-"/>
    <n v="5.3958609994045796E-3"/>
    <n v="2.7679694733661735E-4"/>
    <s v="FLOW"/>
    <s v="-"/>
    <s v="LMCB"/>
    <s v="-"/>
    <m/>
    <m/>
    <m/>
    <m/>
    <s v="-"/>
    <m/>
    <s v="YERWADA"/>
    <m/>
    <m/>
    <m/>
    <n v="4750"/>
    <n v="604"/>
    <n v="176"/>
    <s v="-"/>
    <s v="FLOW"/>
    <m/>
    <m/>
    <m/>
    <m/>
    <s v="NPA"/>
    <s v="MH12WV0314"/>
    <s v="PIAGGIO VESPA SXL 125 CBS"/>
    <d v="2025-02-04T00:00:00"/>
    <n v="12"/>
    <x v="1"/>
    <x v="0"/>
    <m/>
    <m/>
    <m/>
    <m/>
    <m/>
    <m/>
    <m/>
    <m/>
    <m/>
    <m/>
    <m/>
    <m/>
    <m/>
    <n v="1"/>
    <m/>
    <m/>
    <m/>
    <m/>
    <m/>
    <m/>
    <m/>
    <m/>
    <m/>
    <m/>
    <m/>
    <m/>
    <m/>
    <m/>
    <m/>
    <m/>
    <m/>
    <m/>
    <m/>
    <m/>
    <m/>
    <m/>
    <m/>
    <m/>
    <m/>
    <m/>
    <m/>
    <m/>
    <m/>
    <m/>
    <m/>
    <m/>
    <m/>
    <m/>
    <m/>
    <m/>
    <m/>
    <m/>
    <m/>
    <m/>
    <m/>
    <m/>
    <m/>
    <m/>
    <m/>
    <m/>
    <m/>
    <m/>
    <m/>
    <m/>
    <m/>
    <m/>
    <m/>
    <m/>
    <m/>
    <m/>
    <m/>
    <m/>
    <m/>
    <m/>
    <m/>
    <m/>
    <m/>
    <m/>
    <m/>
    <m/>
    <m/>
    <m/>
    <m/>
    <m/>
    <m/>
    <m/>
    <m/>
    <m/>
    <m/>
    <m/>
    <m/>
    <m/>
    <m/>
    <m/>
    <x v="1"/>
    <x v="1"/>
    <s v="ZBHT0012"/>
    <s v="G23A2kFC4OM7"/>
    <s v="Allocated"/>
    <m/>
    <m/>
    <m/>
    <m/>
    <m/>
    <m/>
    <m/>
    <m/>
    <n v="700"/>
    <n v="3613"/>
  </r>
  <r>
    <n v="139918071"/>
    <s v="PRATHAMESH JAGANNATH SUPEKAR"/>
    <m/>
    <x v="0"/>
    <m/>
    <m/>
    <m/>
    <m/>
    <n v="5583"/>
    <n v="56"/>
    <n v="59"/>
    <n v="5639"/>
    <x v="3"/>
    <x v="0"/>
    <x v="0"/>
    <x v="18"/>
    <n v="56"/>
    <n v="3"/>
    <n v="0"/>
    <n v="5473"/>
    <s v="-"/>
    <n v="1"/>
    <n v="2.1451213594939514E-5"/>
    <s v="FLOW"/>
    <s v="-"/>
    <s v="NC"/>
    <s v="-"/>
    <m/>
    <m/>
    <m/>
    <m/>
    <s v="-"/>
    <m/>
    <s v="TALEGAON DABADE"/>
    <m/>
    <m/>
    <m/>
    <n v="5532"/>
    <n v="56"/>
    <n v="117"/>
    <s v="-"/>
    <s v="FLOW"/>
    <m/>
    <m/>
    <m/>
    <m/>
    <s v="NPA"/>
    <s v="MH14KT3263"/>
    <s v="YAMAHA MT15"/>
    <d v="2023-03-28T00:00:00"/>
    <n v="36"/>
    <x v="0"/>
    <x v="0"/>
    <m/>
    <m/>
    <m/>
    <m/>
    <m/>
    <m/>
    <m/>
    <m/>
    <m/>
    <m/>
    <n v="1"/>
    <m/>
    <m/>
    <m/>
    <m/>
    <m/>
    <m/>
    <m/>
    <m/>
    <m/>
    <m/>
    <m/>
    <m/>
    <m/>
    <m/>
    <m/>
    <m/>
    <m/>
    <m/>
    <m/>
    <m/>
    <m/>
    <m/>
    <m/>
    <m/>
    <m/>
    <m/>
    <m/>
    <m/>
    <m/>
    <m/>
    <m/>
    <m/>
    <m/>
    <m/>
    <m/>
    <m/>
    <m/>
    <m/>
    <m/>
    <m/>
    <m/>
    <m/>
    <m/>
    <m/>
    <m/>
    <m/>
    <m/>
    <m/>
    <m/>
    <m/>
    <m/>
    <m/>
    <m/>
    <m/>
    <m/>
    <m/>
    <m/>
    <m/>
    <m/>
    <m/>
    <m/>
    <m/>
    <m/>
    <m/>
    <m/>
    <m/>
    <m/>
    <m/>
    <m/>
    <m/>
    <m/>
    <m/>
    <m/>
    <m/>
    <m/>
    <m/>
    <m/>
    <m/>
    <m/>
    <m/>
    <m/>
    <m/>
    <m/>
    <x v="1"/>
    <x v="1"/>
    <s v="DUWT0027"/>
    <s v="B6qgSr9bA1"/>
    <s v="Allocated"/>
    <m/>
    <m/>
    <m/>
    <m/>
    <m/>
    <m/>
    <m/>
    <m/>
    <n v="59"/>
    <n v="5639"/>
  </r>
  <r>
    <n v="458253431"/>
    <s v="YUVRAJ SHIVAJI KADAM"/>
    <m/>
    <x v="0"/>
    <m/>
    <m/>
    <m/>
    <m/>
    <n v="2543"/>
    <n v="48"/>
    <n v="176"/>
    <n v="2591"/>
    <x v="0"/>
    <x v="0"/>
    <x v="0"/>
    <x v="7"/>
    <n v="48"/>
    <n v="128"/>
    <n v="0"/>
    <n v="1800"/>
    <s v="-"/>
    <n v="2.3117823842182323E-4"/>
    <n v="1.2870292872040871E-5"/>
    <s v="FLOW"/>
    <s v="-"/>
    <s v="-"/>
    <s v="-"/>
    <m/>
    <m/>
    <m/>
    <m/>
    <s v="-"/>
    <m/>
    <s v="CHARHOLI"/>
    <m/>
    <m/>
    <m/>
    <n v="1976"/>
    <n v="48"/>
    <n v="57"/>
    <s v="-"/>
    <s v="FLOW"/>
    <m/>
    <m/>
    <m/>
    <m/>
    <s v="REGULAR"/>
    <s v="MH14KV6925"/>
    <s v="BAJAJ CHETAK PREMIUM"/>
    <d v="2023-05-25T00:00:00"/>
    <n v="36"/>
    <x v="0"/>
    <x v="0"/>
    <m/>
    <m/>
    <m/>
    <m/>
    <m/>
    <m/>
    <m/>
    <m/>
    <m/>
    <m/>
    <n v="1"/>
    <m/>
    <m/>
    <m/>
    <m/>
    <m/>
    <m/>
    <m/>
    <m/>
    <m/>
    <m/>
    <m/>
    <m/>
    <m/>
    <m/>
    <m/>
    <m/>
    <m/>
    <m/>
    <m/>
    <m/>
    <m/>
    <m/>
    <m/>
    <m/>
    <m/>
    <m/>
    <m/>
    <m/>
    <m/>
    <m/>
    <m/>
    <m/>
    <m/>
    <m/>
    <m/>
    <m/>
    <m/>
    <m/>
    <m/>
    <m/>
    <m/>
    <m/>
    <m/>
    <m/>
    <m/>
    <m/>
    <m/>
    <m/>
    <m/>
    <m/>
    <m/>
    <m/>
    <m/>
    <m/>
    <m/>
    <m/>
    <m/>
    <m/>
    <m/>
    <m/>
    <m/>
    <m/>
    <m/>
    <m/>
    <m/>
    <m/>
    <m/>
    <m/>
    <m/>
    <m/>
    <m/>
    <m/>
    <m/>
    <m/>
    <m/>
    <m/>
    <m/>
    <m/>
    <m/>
    <m/>
    <m/>
    <m/>
    <m/>
    <x v="1"/>
    <x v="1"/>
    <s v="ZBHT0009"/>
    <s v="B2tGCsY_yS"/>
    <s v="Allocated"/>
    <m/>
    <m/>
    <m/>
    <m/>
    <m/>
    <m/>
    <m/>
    <m/>
    <n v="176"/>
    <n v="2591"/>
  </r>
  <r>
    <n v="463889272"/>
    <s v="DINESH MANSING RATHOD"/>
    <m/>
    <x v="0"/>
    <m/>
    <m/>
    <m/>
    <m/>
    <n v="2396"/>
    <n v="27"/>
    <n v="45"/>
    <n v="2423"/>
    <x v="4"/>
    <x v="0"/>
    <x v="0"/>
    <x v="6"/>
    <n v="27"/>
    <n v="18"/>
    <n v="0"/>
    <n v="2250"/>
    <s v="-"/>
    <n v="1.9856153201253143E-4"/>
    <n v="1.4375129339560718E-5"/>
    <s v="FLOW"/>
    <s v="-"/>
    <s v="NC"/>
    <s v="-"/>
    <m/>
    <m/>
    <m/>
    <m/>
    <s v="-"/>
    <m/>
    <s v="DHANORI"/>
    <m/>
    <m/>
    <m/>
    <n v="2295"/>
    <n v="27"/>
    <n v="148"/>
    <s v="-"/>
    <s v="FLOW"/>
    <m/>
    <m/>
    <m/>
    <m/>
    <s v="NPA"/>
    <s v="MH12VH2165"/>
    <s v="HUNTER 350 REBEL RED"/>
    <d v="2024-08-29T00:00:00"/>
    <n v="18"/>
    <x v="0"/>
    <x v="0"/>
    <m/>
    <m/>
    <m/>
    <m/>
    <m/>
    <m/>
    <m/>
    <m/>
    <m/>
    <m/>
    <m/>
    <m/>
    <m/>
    <n v="1"/>
    <m/>
    <m/>
    <m/>
    <m/>
    <m/>
    <m/>
    <m/>
    <m/>
    <m/>
    <m/>
    <m/>
    <m/>
    <m/>
    <m/>
    <m/>
    <m/>
    <m/>
    <m/>
    <m/>
    <m/>
    <m/>
    <m/>
    <m/>
    <m/>
    <m/>
    <m/>
    <m/>
    <m/>
    <m/>
    <m/>
    <m/>
    <m/>
    <m/>
    <m/>
    <m/>
    <m/>
    <m/>
    <m/>
    <m/>
    <m/>
    <m/>
    <m/>
    <m/>
    <m/>
    <m/>
    <m/>
    <m/>
    <m/>
    <m/>
    <m/>
    <m/>
    <m/>
    <m/>
    <m/>
    <m/>
    <m/>
    <m/>
    <m/>
    <m/>
    <m/>
    <m/>
    <m/>
    <m/>
    <m/>
    <m/>
    <m/>
    <m/>
    <m/>
    <m/>
    <m/>
    <m/>
    <m/>
    <m/>
    <m/>
    <m/>
    <m/>
    <m/>
    <m/>
    <m/>
    <m/>
    <x v="1"/>
    <x v="1"/>
    <s v="ZBHT0012"/>
    <s v="k6SBug0FX5Xz"/>
    <s v="Allocated"/>
    <m/>
    <m/>
    <m/>
    <m/>
    <m/>
    <m/>
    <m/>
    <m/>
    <n v="45"/>
    <n v="2423"/>
  </r>
  <r>
    <n v="457769120"/>
    <s v="SARIKA DATTATRAY TIKHOLE"/>
    <m/>
    <x v="0"/>
    <m/>
    <m/>
    <m/>
    <m/>
    <n v="3679"/>
    <n v="25"/>
    <n v="32"/>
    <n v="3704"/>
    <x v="3"/>
    <x v="0"/>
    <x v="0"/>
    <x v="15"/>
    <n v="25"/>
    <n v="7"/>
    <n v="0"/>
    <n v="5850"/>
    <s v="-"/>
    <n v="1.0193887744908153E-4"/>
    <n v="9.5764346405979974E-6"/>
    <s v="FLOW"/>
    <s v="-"/>
    <s v="-"/>
    <s v="-"/>
    <m/>
    <m/>
    <m/>
    <m/>
    <s v="-"/>
    <m/>
    <s v="KATRAJ"/>
    <m/>
    <m/>
    <m/>
    <n v="5882"/>
    <n v="25"/>
    <n v="118"/>
    <s v="-"/>
    <s v="FLOW"/>
    <m/>
    <m/>
    <m/>
    <m/>
    <s v="NPA"/>
    <s v="MH12VK6318"/>
    <s v="SUZUKI BURGMAN STREET BT BSVI"/>
    <d v="2023-04-20T00:00:00"/>
    <n v="36"/>
    <x v="0"/>
    <x v="0"/>
    <m/>
    <m/>
    <m/>
    <m/>
    <m/>
    <m/>
    <m/>
    <m/>
    <m/>
    <m/>
    <m/>
    <m/>
    <m/>
    <m/>
    <m/>
    <m/>
    <m/>
    <m/>
    <m/>
    <m/>
    <m/>
    <m/>
    <m/>
    <m/>
    <m/>
    <m/>
    <m/>
    <m/>
    <m/>
    <m/>
    <m/>
    <m/>
    <m/>
    <m/>
    <m/>
    <m/>
    <m/>
    <m/>
    <m/>
    <m/>
    <m/>
    <m/>
    <m/>
    <m/>
    <m/>
    <m/>
    <m/>
    <m/>
    <m/>
    <m/>
    <m/>
    <m/>
    <m/>
    <m/>
    <m/>
    <m/>
    <m/>
    <m/>
    <m/>
    <m/>
    <m/>
    <m/>
    <m/>
    <m/>
    <m/>
    <m/>
    <m/>
    <m/>
    <m/>
    <m/>
    <m/>
    <m/>
    <m/>
    <m/>
    <m/>
    <m/>
    <m/>
    <m/>
    <m/>
    <m/>
    <m/>
    <m/>
    <m/>
    <m/>
    <m/>
    <m/>
    <m/>
    <m/>
    <m/>
    <m/>
    <m/>
    <m/>
    <m/>
    <m/>
    <x v="0"/>
    <x v="0"/>
    <s v="DUWT0031"/>
    <s v="AoTK4kSSGb"/>
    <s v="Allocated"/>
    <m/>
    <m/>
    <m/>
    <m/>
    <m/>
    <m/>
    <m/>
    <m/>
    <n v="32"/>
    <n v="3704"/>
  </r>
  <r>
    <n v="464470735"/>
    <s v="SUNITA ANIL KHANDAGALE"/>
    <m/>
    <x v="0"/>
    <m/>
    <m/>
    <m/>
    <m/>
    <n v="9458"/>
    <n v="13"/>
    <n v="27"/>
    <n v="9471"/>
    <x v="2"/>
    <x v="0"/>
    <x v="0"/>
    <x v="11"/>
    <n v="13"/>
    <n v="14"/>
    <n v="0"/>
    <n v="900"/>
    <s v="-"/>
    <n v="3.0419441036687061E-5"/>
    <n v="3.6861947512244587E-6"/>
    <s v="FLOW"/>
    <s v="-"/>
    <s v="NC"/>
    <s v="-"/>
    <m/>
    <m/>
    <m/>
    <m/>
    <s v="-"/>
    <m/>
    <s v="REUPEENAGAR"/>
    <m/>
    <m/>
    <m/>
    <n v="927"/>
    <n v="13"/>
    <n v="88"/>
    <s v="-"/>
    <s v="FLOW"/>
    <m/>
    <m/>
    <m/>
    <m/>
    <s v="REGULAR"/>
    <s v="MH14MB0573"/>
    <s v="PIAGGIO VESPA SXL 149 ABS"/>
    <d v="2024-10-28T00:00:00"/>
    <n v="18"/>
    <x v="0"/>
    <x v="0"/>
    <m/>
    <n v="1"/>
    <m/>
    <m/>
    <m/>
    <m/>
    <m/>
    <m/>
    <m/>
    <m/>
    <m/>
    <m/>
    <m/>
    <m/>
    <m/>
    <m/>
    <m/>
    <m/>
    <m/>
    <m/>
    <m/>
    <m/>
    <m/>
    <m/>
    <m/>
    <m/>
    <m/>
    <m/>
    <m/>
    <m/>
    <m/>
    <m/>
    <m/>
    <m/>
    <m/>
    <m/>
    <m/>
    <m/>
    <m/>
    <m/>
    <m/>
    <m/>
    <m/>
    <m/>
    <m/>
    <m/>
    <m/>
    <m/>
    <m/>
    <m/>
    <m/>
    <m/>
    <m/>
    <m/>
    <m/>
    <m/>
    <m/>
    <m/>
    <m/>
    <m/>
    <m/>
    <m/>
    <m/>
    <m/>
    <m/>
    <m/>
    <m/>
    <m/>
    <m/>
    <m/>
    <m/>
    <m/>
    <m/>
    <m/>
    <m/>
    <m/>
    <m/>
    <m/>
    <m/>
    <m/>
    <m/>
    <m/>
    <m/>
    <m/>
    <m/>
    <m/>
    <m/>
    <m/>
    <m/>
    <m/>
    <m/>
    <m/>
    <m/>
    <m/>
    <x v="1"/>
    <x v="1"/>
    <s v="ZBHT0011"/>
    <s v="G6GMNdwnXQS"/>
    <s v="Allocated"/>
    <m/>
    <m/>
    <m/>
    <m/>
    <m/>
    <m/>
    <m/>
    <m/>
    <n v="27"/>
    <n v="9471"/>
  </r>
  <r>
    <n v="462081623"/>
    <s v="SONALI PARMESHWAR SONAWANE"/>
    <m/>
    <x v="0"/>
    <m/>
    <m/>
    <m/>
    <m/>
    <n v="4663"/>
    <n v="11"/>
    <n v="12"/>
    <n v="4674"/>
    <x v="4"/>
    <x v="0"/>
    <x v="0"/>
    <x v="1"/>
    <n v="11"/>
    <n v="1"/>
    <n v="0"/>
    <n v="900"/>
    <s v="-"/>
    <n v="6.9287672337337743E-5"/>
    <n v="5.8565341753765889E-6"/>
    <s v="FLOW"/>
    <s v="-"/>
    <s v="NC"/>
    <s v="-"/>
    <m/>
    <m/>
    <m/>
    <m/>
    <s v="-"/>
    <m/>
    <s v="WAGHOLI"/>
    <m/>
    <m/>
    <m/>
    <n v="912"/>
    <n v="11"/>
    <n v="149"/>
    <s v="-"/>
    <s v="FLOW"/>
    <m/>
    <m/>
    <m/>
    <m/>
    <s v="NPA"/>
    <s v="MH12WM7658"/>
    <s v="HONDA ACTIVA 6G DLX BS VI"/>
    <d v="2024-02-29T00:00:00"/>
    <n v="24"/>
    <x v="1"/>
    <x v="0"/>
    <m/>
    <m/>
    <m/>
    <m/>
    <m/>
    <m/>
    <m/>
    <m/>
    <m/>
    <m/>
    <m/>
    <m/>
    <m/>
    <m/>
    <m/>
    <m/>
    <m/>
    <m/>
    <m/>
    <m/>
    <m/>
    <m/>
    <m/>
    <m/>
    <m/>
    <m/>
    <m/>
    <m/>
    <m/>
    <m/>
    <m/>
    <m/>
    <m/>
    <m/>
    <m/>
    <m/>
    <m/>
    <m/>
    <m/>
    <m/>
    <m/>
    <m/>
    <m/>
    <m/>
    <m/>
    <m/>
    <m/>
    <m/>
    <m/>
    <m/>
    <m/>
    <m/>
    <m/>
    <m/>
    <m/>
    <m/>
    <m/>
    <m/>
    <m/>
    <m/>
    <m/>
    <m/>
    <m/>
    <m/>
    <m/>
    <m/>
    <m/>
    <m/>
    <m/>
    <m/>
    <m/>
    <m/>
    <m/>
    <m/>
    <m/>
    <m/>
    <m/>
    <m/>
    <m/>
    <m/>
    <m/>
    <m/>
    <m/>
    <m/>
    <m/>
    <m/>
    <m/>
    <m/>
    <m/>
    <m/>
    <m/>
    <m/>
    <m/>
    <m/>
    <x v="0"/>
    <x v="0"/>
    <s v="DUWT0021"/>
    <s v="A6uamzELzz"/>
    <s v="Allocated"/>
    <m/>
    <m/>
    <m/>
    <m/>
    <m/>
    <m/>
    <m/>
    <m/>
    <n v="12"/>
    <n v="4674"/>
  </r>
  <r>
    <n v="463098437"/>
    <s v="AMAN HARUN TAKI"/>
    <s v="ONLINE"/>
    <x v="3"/>
    <n v="458"/>
    <m/>
    <m/>
    <s v="CBC COLL"/>
    <n v="5279"/>
    <n v="8"/>
    <n v="8"/>
    <n v="4829"/>
    <x v="0"/>
    <x v="2"/>
    <x v="1"/>
    <x v="14"/>
    <n v="8"/>
    <n v="0"/>
    <n v="450"/>
    <n v="450"/>
    <s v="-"/>
    <n v="1.6191528292853905E-5"/>
    <n v="2.1450488120068117E-6"/>
    <s v="RB"/>
    <s v="PAID"/>
    <s v="-"/>
    <s v="-"/>
    <m/>
    <m/>
    <m/>
    <m/>
    <s v="-"/>
    <m/>
    <s v="JUNNAR"/>
    <m/>
    <m/>
    <m/>
    <n v="458"/>
    <n v="8"/>
    <n v="57"/>
    <s v="-"/>
    <s v="FLOW"/>
    <m/>
    <m/>
    <m/>
    <m/>
    <s v="REGULAR"/>
    <s v="MH14LQ4350"/>
    <s v="SUZUKI BURGMAN STREET BT BSVI"/>
    <d v="2024-06-03T00:00:00"/>
    <n v="24"/>
    <x v="0"/>
    <x v="0"/>
    <m/>
    <m/>
    <m/>
    <m/>
    <m/>
    <m/>
    <m/>
    <m/>
    <m/>
    <m/>
    <m/>
    <m/>
    <m/>
    <n v="1"/>
    <m/>
    <m/>
    <m/>
    <m/>
    <m/>
    <m/>
    <m/>
    <m/>
    <m/>
    <m/>
    <m/>
    <m/>
    <m/>
    <m/>
    <m/>
    <m/>
    <m/>
    <m/>
    <m/>
    <m/>
    <m/>
    <m/>
    <m/>
    <m/>
    <m/>
    <m/>
    <m/>
    <m/>
    <m/>
    <m/>
    <m/>
    <m/>
    <m/>
    <m/>
    <m/>
    <m/>
    <m/>
    <m/>
    <m/>
    <m/>
    <m/>
    <m/>
    <m/>
    <m/>
    <m/>
    <m/>
    <m/>
    <m/>
    <m/>
    <m/>
    <m/>
    <m/>
    <m/>
    <m/>
    <m/>
    <m/>
    <m/>
    <m/>
    <m/>
    <m/>
    <m/>
    <m/>
    <m/>
    <m/>
    <m/>
    <m/>
    <m/>
    <m/>
    <m/>
    <m/>
    <m/>
    <m/>
    <m/>
    <m/>
    <m/>
    <m/>
    <m/>
    <m/>
    <m/>
    <m/>
    <x v="1"/>
    <x v="1"/>
    <s v="ZBHT0021"/>
    <s v="A6RhsDvyYb"/>
    <s v="Allocated"/>
    <m/>
    <m/>
    <m/>
    <m/>
    <m/>
    <m/>
    <m/>
    <m/>
    <n v="8"/>
    <n v="5287"/>
  </r>
  <r>
    <n v="117460395"/>
    <s v="KOMAL BHARAT RAWAL"/>
    <m/>
    <x v="0"/>
    <m/>
    <m/>
    <m/>
    <m/>
    <n v="3073"/>
    <n v="0"/>
    <n v="98"/>
    <n v="3073"/>
    <x v="0"/>
    <x v="0"/>
    <x v="0"/>
    <x v="15"/>
    <n v="0"/>
    <n v="98"/>
    <n v="0"/>
    <n v="5850"/>
    <s v="-"/>
    <n v="0"/>
    <n v="0"/>
    <s v="FLOW"/>
    <s v="-"/>
    <s v="-"/>
    <s v="-"/>
    <m/>
    <m/>
    <s v="-"/>
    <m/>
    <s v="-"/>
    <m/>
    <s v="DHANKWADI"/>
    <m/>
    <m/>
    <m/>
    <n v="5948"/>
    <n v="0"/>
    <n v="56"/>
    <s v="-"/>
    <s v="FLOW"/>
    <m/>
    <m/>
    <m/>
    <m/>
    <s v="NPA"/>
    <s v="MH12TG2834"/>
    <s v="HONDA ACTIVA"/>
    <d v="2021-02-27T00:00:00"/>
    <n v="60"/>
    <x v="0"/>
    <x v="0"/>
    <m/>
    <m/>
    <m/>
    <m/>
    <m/>
    <m/>
    <m/>
    <m/>
    <m/>
    <m/>
    <n v="1"/>
    <m/>
    <m/>
    <m/>
    <m/>
    <m/>
    <m/>
    <m/>
    <m/>
    <m/>
    <m/>
    <m/>
    <m/>
    <m/>
    <m/>
    <m/>
    <m/>
    <m/>
    <m/>
    <m/>
    <m/>
    <m/>
    <m/>
    <m/>
    <m/>
    <m/>
    <m/>
    <m/>
    <m/>
    <m/>
    <m/>
    <m/>
    <m/>
    <m/>
    <m/>
    <m/>
    <m/>
    <m/>
    <m/>
    <m/>
    <m/>
    <m/>
    <m/>
    <m/>
    <m/>
    <m/>
    <m/>
    <m/>
    <m/>
    <m/>
    <m/>
    <m/>
    <m/>
    <m/>
    <m/>
    <m/>
    <m/>
    <m/>
    <m/>
    <m/>
    <m/>
    <m/>
    <m/>
    <m/>
    <m/>
    <m/>
    <m/>
    <m/>
    <m/>
    <m/>
    <m/>
    <m/>
    <m/>
    <m/>
    <m/>
    <m/>
    <m/>
    <m/>
    <m/>
    <m/>
    <m/>
    <m/>
    <m/>
    <m/>
    <x v="1"/>
    <x v="1"/>
    <s v="DUWT0031"/>
    <s v="A2ZiaxHHBp7"/>
    <s v="Allocated"/>
    <m/>
    <m/>
    <m/>
    <m/>
    <m/>
    <m/>
    <m/>
    <m/>
    <n v="98"/>
    <n v="3073"/>
  </r>
  <r>
    <n v="134623829"/>
    <s v="SUSHMA SHRIRAM BHARGAV"/>
    <m/>
    <x v="0"/>
    <m/>
    <m/>
    <m/>
    <m/>
    <n v="3609"/>
    <n v="0"/>
    <n v="9"/>
    <n v="3609"/>
    <x v="2"/>
    <x v="0"/>
    <x v="0"/>
    <x v="15"/>
    <n v="0"/>
    <n v="9"/>
    <n v="0"/>
    <n v="3597"/>
    <s v="-"/>
    <n v="0"/>
    <n v="0"/>
    <s v="FLOW"/>
    <s v="-"/>
    <s v="-"/>
    <s v="-"/>
    <m/>
    <m/>
    <m/>
    <m/>
    <s v="-"/>
    <m/>
    <s v="DHANKWADI"/>
    <m/>
    <m/>
    <m/>
    <n v="3606"/>
    <n v="0"/>
    <n v="87"/>
    <s v="-"/>
    <s v="FLOW"/>
    <m/>
    <m/>
    <m/>
    <m/>
    <s v="REGULAR"/>
    <s v="MH12UT1143"/>
    <s v="ACCESS SPL ED DISC CBS"/>
    <d v="2022-10-04T00:00:00"/>
    <n v="36"/>
    <x v="0"/>
    <x v="0"/>
    <m/>
    <n v="1"/>
    <m/>
    <m/>
    <m/>
    <m/>
    <m/>
    <m/>
    <m/>
    <m/>
    <m/>
    <m/>
    <m/>
    <m/>
    <m/>
    <m/>
    <m/>
    <m/>
    <m/>
    <m/>
    <m/>
    <m/>
    <m/>
    <m/>
    <m/>
    <m/>
    <m/>
    <m/>
    <m/>
    <m/>
    <m/>
    <m/>
    <m/>
    <m/>
    <m/>
    <m/>
    <m/>
    <m/>
    <m/>
    <m/>
    <m/>
    <m/>
    <m/>
    <m/>
    <m/>
    <m/>
    <m/>
    <m/>
    <m/>
    <m/>
    <m/>
    <m/>
    <m/>
    <m/>
    <m/>
    <m/>
    <m/>
    <m/>
    <m/>
    <m/>
    <m/>
    <m/>
    <m/>
    <m/>
    <m/>
    <m/>
    <m/>
    <m/>
    <m/>
    <m/>
    <m/>
    <m/>
    <m/>
    <m/>
    <m/>
    <m/>
    <m/>
    <m/>
    <m/>
    <m/>
    <m/>
    <m/>
    <m/>
    <m/>
    <m/>
    <m/>
    <m/>
    <m/>
    <m/>
    <m/>
    <m/>
    <m/>
    <m/>
    <m/>
    <x v="1"/>
    <x v="1"/>
    <s v="DUWT0031"/>
    <s v="kPJGsCWWkXtc"/>
    <s v="Allocated"/>
    <m/>
    <m/>
    <m/>
    <m/>
    <m/>
    <m/>
    <m/>
    <m/>
    <n v="9"/>
    <n v="3609"/>
  </r>
  <r>
    <n v="136841301"/>
    <s v="DEVKATE APPASAHEB RAMA"/>
    <m/>
    <x v="0"/>
    <m/>
    <m/>
    <m/>
    <m/>
    <n v="5778"/>
    <n v="0"/>
    <n v="27"/>
    <n v="5778"/>
    <x v="5"/>
    <x v="0"/>
    <x v="0"/>
    <x v="11"/>
    <n v="0"/>
    <n v="27"/>
    <n v="0"/>
    <n v="2677"/>
    <s v="-"/>
    <n v="0"/>
    <n v="0"/>
    <s v="FLOW"/>
    <s v="-"/>
    <s v="NC"/>
    <s v="-"/>
    <m/>
    <m/>
    <m/>
    <m/>
    <s v="-"/>
    <m/>
    <s v="CHIKHALI"/>
    <m/>
    <m/>
    <m/>
    <n v="2704"/>
    <n v="0"/>
    <n v="176"/>
    <s v="-"/>
    <s v="FLOW"/>
    <m/>
    <m/>
    <m/>
    <m/>
    <s v="NPA"/>
    <s v="MH14KM3125"/>
    <s v="RE BULLET X 350 ES EFI JET BLACK"/>
    <d v="2022-12-13T00:00:00"/>
    <n v="36"/>
    <x v="0"/>
    <x v="0"/>
    <m/>
    <m/>
    <m/>
    <m/>
    <m/>
    <m/>
    <m/>
    <m/>
    <m/>
    <m/>
    <m/>
    <m/>
    <m/>
    <m/>
    <m/>
    <m/>
    <m/>
    <m/>
    <m/>
    <m/>
    <m/>
    <m/>
    <m/>
    <m/>
    <m/>
    <m/>
    <m/>
    <m/>
    <m/>
    <m/>
    <m/>
    <m/>
    <m/>
    <m/>
    <m/>
    <m/>
    <m/>
    <m/>
    <m/>
    <m/>
    <m/>
    <m/>
    <m/>
    <m/>
    <m/>
    <m/>
    <m/>
    <m/>
    <m/>
    <m/>
    <m/>
    <m/>
    <m/>
    <m/>
    <m/>
    <m/>
    <m/>
    <m/>
    <m/>
    <m/>
    <m/>
    <m/>
    <m/>
    <m/>
    <m/>
    <m/>
    <m/>
    <m/>
    <m/>
    <m/>
    <m/>
    <m/>
    <m/>
    <m/>
    <m/>
    <m/>
    <m/>
    <m/>
    <m/>
    <m/>
    <m/>
    <m/>
    <m/>
    <m/>
    <m/>
    <m/>
    <m/>
    <m/>
    <m/>
    <m/>
    <m/>
    <m/>
    <m/>
    <m/>
    <x v="0"/>
    <x v="0"/>
    <s v="ZBHT0011"/>
    <s v="BoynAYWoic"/>
    <s v="Allocated"/>
    <m/>
    <m/>
    <m/>
    <m/>
    <m/>
    <m/>
    <m/>
    <m/>
    <n v="27"/>
    <n v="5778"/>
  </r>
  <r>
    <n v="136892187"/>
    <s v="KARAN UTTAM LOHAR"/>
    <m/>
    <x v="0"/>
    <m/>
    <m/>
    <m/>
    <m/>
    <n v="2794"/>
    <n v="0"/>
    <n v="5"/>
    <n v="2794"/>
    <x v="5"/>
    <x v="0"/>
    <x v="0"/>
    <x v="8"/>
    <n v="0"/>
    <n v="5"/>
    <n v="0"/>
    <n v="450"/>
    <s v="-"/>
    <n v="0"/>
    <n v="0"/>
    <s v="FLOW"/>
    <s v="-"/>
    <s v="PTP"/>
    <s v="-"/>
    <m/>
    <m/>
    <m/>
    <m/>
    <s v="-"/>
    <m/>
    <s v="KUSGAON"/>
    <m/>
    <m/>
    <m/>
    <n v="455"/>
    <n v="0"/>
    <n v="176"/>
    <s v="-"/>
    <s v="FLOW"/>
    <m/>
    <m/>
    <m/>
    <m/>
    <s v="NPA"/>
    <s v="MH14KM2722"/>
    <s v="SPLENDOR PLUS BS6 I3S DRS CAST FI"/>
    <d v="2022-12-27T00:00:00"/>
    <n v="36"/>
    <x v="0"/>
    <x v="0"/>
    <m/>
    <m/>
    <m/>
    <m/>
    <m/>
    <m/>
    <m/>
    <m/>
    <m/>
    <m/>
    <m/>
    <m/>
    <m/>
    <m/>
    <m/>
    <m/>
    <m/>
    <m/>
    <m/>
    <m/>
    <m/>
    <m/>
    <m/>
    <m/>
    <m/>
    <m/>
    <m/>
    <m/>
    <m/>
    <m/>
    <m/>
    <m/>
    <m/>
    <m/>
    <m/>
    <m/>
    <m/>
    <m/>
    <m/>
    <m/>
    <m/>
    <m/>
    <m/>
    <m/>
    <m/>
    <m/>
    <m/>
    <m/>
    <m/>
    <m/>
    <m/>
    <m/>
    <m/>
    <m/>
    <m/>
    <m/>
    <m/>
    <m/>
    <m/>
    <m/>
    <m/>
    <m/>
    <m/>
    <m/>
    <m/>
    <m/>
    <m/>
    <m/>
    <m/>
    <m/>
    <m/>
    <m/>
    <m/>
    <m/>
    <m/>
    <m/>
    <m/>
    <m/>
    <m/>
    <m/>
    <m/>
    <m/>
    <m/>
    <m/>
    <m/>
    <m/>
    <m/>
    <m/>
    <m/>
    <m/>
    <m/>
    <m/>
    <m/>
    <m/>
    <x v="0"/>
    <x v="0"/>
    <s v="ZBHT0013"/>
    <s v="BP_qi7K3c7"/>
    <s v="Allocated"/>
    <m/>
    <m/>
    <m/>
    <m/>
    <m/>
    <m/>
    <m/>
    <m/>
    <n v="5"/>
    <n v="2794"/>
  </r>
  <r>
    <n v="138453108"/>
    <s v="RAJITA NAGESH YELKANTI"/>
    <m/>
    <x v="0"/>
    <m/>
    <m/>
    <m/>
    <m/>
    <n v="3963"/>
    <n v="0"/>
    <n v="7"/>
    <n v="3963"/>
    <x v="4"/>
    <x v="0"/>
    <x v="0"/>
    <x v="3"/>
    <n v="0"/>
    <n v="7"/>
    <n v="0"/>
    <n v="900"/>
    <s v="-"/>
    <n v="0"/>
    <n v="0"/>
    <s v="FLOW"/>
    <s v="-"/>
    <s v="-"/>
    <s v="-"/>
    <m/>
    <m/>
    <m/>
    <m/>
    <s v="-"/>
    <m/>
    <s v="GANJ PETH"/>
    <m/>
    <m/>
    <m/>
    <n v="907"/>
    <n v="0"/>
    <n v="148"/>
    <s v="-"/>
    <s v="FLOW"/>
    <m/>
    <m/>
    <m/>
    <m/>
    <s v="NPA"/>
    <s v="MH12VD0618"/>
    <s v="BAJAJ CHETAK PREMIUM"/>
    <d v="2023-02-06T00:00:00"/>
    <n v="36"/>
    <x v="0"/>
    <x v="0"/>
    <m/>
    <m/>
    <m/>
    <m/>
    <m/>
    <m/>
    <m/>
    <m/>
    <m/>
    <m/>
    <n v="1"/>
    <m/>
    <m/>
    <m/>
    <m/>
    <m/>
    <m/>
    <m/>
    <m/>
    <m/>
    <m/>
    <m/>
    <m/>
    <m/>
    <m/>
    <m/>
    <m/>
    <m/>
    <m/>
    <m/>
    <m/>
    <m/>
    <m/>
    <m/>
    <m/>
    <m/>
    <m/>
    <m/>
    <m/>
    <m/>
    <m/>
    <m/>
    <m/>
    <m/>
    <m/>
    <m/>
    <m/>
    <m/>
    <m/>
    <m/>
    <m/>
    <m/>
    <m/>
    <m/>
    <m/>
    <m/>
    <m/>
    <m/>
    <m/>
    <m/>
    <m/>
    <m/>
    <m/>
    <m/>
    <m/>
    <m/>
    <m/>
    <m/>
    <m/>
    <m/>
    <m/>
    <m/>
    <m/>
    <m/>
    <m/>
    <m/>
    <m/>
    <m/>
    <m/>
    <m/>
    <m/>
    <m/>
    <m/>
    <m/>
    <m/>
    <m/>
    <m/>
    <m/>
    <m/>
    <m/>
    <m/>
    <m/>
    <m/>
    <m/>
    <x v="1"/>
    <x v="1"/>
    <s v="DUWT0014"/>
    <s v="BPnHezK3cm"/>
    <s v="Allocated"/>
    <m/>
    <m/>
    <m/>
    <m/>
    <m/>
    <m/>
    <m/>
    <m/>
    <n v="7"/>
    <n v="3963"/>
  </r>
  <r>
    <n v="139133063"/>
    <s v="YOGESH BAJARANG DHALE"/>
    <m/>
    <x v="0"/>
    <m/>
    <m/>
    <m/>
    <m/>
    <n v="2977"/>
    <n v="0"/>
    <n v="52"/>
    <n v="2977"/>
    <x v="4"/>
    <x v="0"/>
    <x v="0"/>
    <x v="7"/>
    <n v="0"/>
    <n v="52"/>
    <n v="0"/>
    <n v="2250"/>
    <s v="-"/>
    <n v="0"/>
    <n v="0"/>
    <s v="FLOW"/>
    <s v="-"/>
    <s v="-"/>
    <s v="-"/>
    <m/>
    <m/>
    <m/>
    <m/>
    <s v="-"/>
    <m/>
    <s v="ALANDI DEVACHI"/>
    <m/>
    <m/>
    <m/>
    <n v="2302"/>
    <n v="0"/>
    <n v="148"/>
    <s v="-"/>
    <s v="FLOW"/>
    <m/>
    <m/>
    <m/>
    <m/>
    <s v="NPA"/>
    <s v="MH14KR4403"/>
    <s v="SPLENDOR PLUS BS6 I3S DRS CAST FI"/>
    <d v="2023-03-06T00:00:00"/>
    <n v="36"/>
    <x v="0"/>
    <x v="0"/>
    <m/>
    <m/>
    <m/>
    <m/>
    <m/>
    <m/>
    <m/>
    <m/>
    <m/>
    <m/>
    <n v="1"/>
    <m/>
    <m/>
    <m/>
    <m/>
    <m/>
    <m/>
    <m/>
    <m/>
    <m/>
    <m/>
    <m/>
    <m/>
    <m/>
    <m/>
    <m/>
    <m/>
    <m/>
    <m/>
    <m/>
    <m/>
    <m/>
    <m/>
    <m/>
    <m/>
    <m/>
    <m/>
    <m/>
    <m/>
    <m/>
    <m/>
    <m/>
    <m/>
    <m/>
    <m/>
    <m/>
    <m/>
    <m/>
    <m/>
    <m/>
    <m/>
    <m/>
    <m/>
    <m/>
    <m/>
    <m/>
    <m/>
    <m/>
    <m/>
    <m/>
    <m/>
    <m/>
    <m/>
    <m/>
    <m/>
    <m/>
    <m/>
    <m/>
    <m/>
    <m/>
    <m/>
    <m/>
    <m/>
    <m/>
    <m/>
    <m/>
    <m/>
    <m/>
    <m/>
    <m/>
    <m/>
    <m/>
    <m/>
    <m/>
    <m/>
    <m/>
    <m/>
    <m/>
    <m/>
    <m/>
    <m/>
    <m/>
    <m/>
    <m/>
    <x v="1"/>
    <x v="1"/>
    <s v="ZBHT0009"/>
    <s v="GoHNqQhXH37"/>
    <s v="Allocated"/>
    <m/>
    <m/>
    <m/>
    <m/>
    <m/>
    <m/>
    <m/>
    <m/>
    <n v="52"/>
    <n v="2977"/>
  </r>
  <r>
    <n v="139790141"/>
    <s v="PRATIK BALASAHEB GANGAVANE"/>
    <m/>
    <x v="0"/>
    <m/>
    <m/>
    <m/>
    <m/>
    <n v="3670"/>
    <n v="0"/>
    <n v="50"/>
    <n v="3670"/>
    <x v="0"/>
    <x v="0"/>
    <x v="0"/>
    <x v="11"/>
    <n v="0"/>
    <n v="50"/>
    <n v="0"/>
    <n v="5082"/>
    <s v="-"/>
    <n v="0"/>
    <n v="0"/>
    <s v="FLOW"/>
    <s v="-"/>
    <s v="-"/>
    <s v="-"/>
    <m/>
    <m/>
    <m/>
    <m/>
    <s v="-"/>
    <m/>
    <s v="THERGAON"/>
    <m/>
    <m/>
    <m/>
    <n v="5132"/>
    <n v="0"/>
    <n v="57"/>
    <s v="-"/>
    <s v="FLOW"/>
    <m/>
    <m/>
    <m/>
    <m/>
    <s v="REGULAR"/>
    <s v="MH14KR9385"/>
    <s v="HONDA ACTIVA 6G H SMART"/>
    <d v="2023-03-17T00:00:00"/>
    <n v="36"/>
    <x v="0"/>
    <x v="0"/>
    <m/>
    <m/>
    <m/>
    <m/>
    <m/>
    <m/>
    <m/>
    <m/>
    <m/>
    <m/>
    <n v="1"/>
    <m/>
    <m/>
    <m/>
    <m/>
    <m/>
    <m/>
    <m/>
    <m/>
    <m/>
    <m/>
    <m/>
    <m/>
    <m/>
    <m/>
    <m/>
    <m/>
    <m/>
    <m/>
    <m/>
    <m/>
    <m/>
    <m/>
    <m/>
    <m/>
    <m/>
    <m/>
    <m/>
    <m/>
    <m/>
    <m/>
    <m/>
    <m/>
    <m/>
    <m/>
    <m/>
    <m/>
    <m/>
    <m/>
    <m/>
    <m/>
    <m/>
    <m/>
    <m/>
    <m/>
    <m/>
    <m/>
    <m/>
    <m/>
    <m/>
    <m/>
    <m/>
    <m/>
    <m/>
    <m/>
    <m/>
    <m/>
    <m/>
    <m/>
    <m/>
    <m/>
    <m/>
    <m/>
    <m/>
    <m/>
    <m/>
    <m/>
    <m/>
    <m/>
    <m/>
    <m/>
    <m/>
    <m/>
    <m/>
    <m/>
    <m/>
    <m/>
    <m/>
    <m/>
    <m/>
    <m/>
    <m/>
    <m/>
    <m/>
    <x v="1"/>
    <x v="1"/>
    <s v="ZBHT0011"/>
    <s v="Ao38QYH8d9"/>
    <s v="Allocated"/>
    <m/>
    <m/>
    <m/>
    <m/>
    <m/>
    <m/>
    <m/>
    <m/>
    <n v="50"/>
    <n v="3670"/>
  </r>
  <r>
    <n v="141293333"/>
    <s v="BALIRAM MADHAV MORE"/>
    <m/>
    <x v="0"/>
    <m/>
    <m/>
    <m/>
    <m/>
    <n v="3459"/>
    <n v="0"/>
    <n v="5"/>
    <n v="3459"/>
    <x v="0"/>
    <x v="0"/>
    <x v="0"/>
    <x v="13"/>
    <n v="0"/>
    <n v="5"/>
    <n v="0"/>
    <n v="3150"/>
    <s v="-"/>
    <n v="0"/>
    <n v="0"/>
    <s v="FLOW"/>
    <s v="-"/>
    <s v="-"/>
    <s v="-"/>
    <m/>
    <m/>
    <m/>
    <m/>
    <s v="-"/>
    <m/>
    <s v="PIMPARI"/>
    <m/>
    <m/>
    <m/>
    <n v="3155"/>
    <n v="0"/>
    <n v="57"/>
    <s v="-"/>
    <s v="FLOW"/>
    <m/>
    <m/>
    <m/>
    <m/>
    <s v="REGULAR"/>
    <s v="MH24BT1152"/>
    <s v="PIAGGIO VESPA ZX 125"/>
    <d v="2023-04-29T00:00:00"/>
    <n v="36"/>
    <x v="0"/>
    <x v="0"/>
    <m/>
    <m/>
    <m/>
    <m/>
    <m/>
    <m/>
    <m/>
    <m/>
    <m/>
    <m/>
    <m/>
    <m/>
    <m/>
    <m/>
    <m/>
    <m/>
    <m/>
    <m/>
    <m/>
    <m/>
    <m/>
    <m/>
    <m/>
    <m/>
    <m/>
    <m/>
    <m/>
    <m/>
    <m/>
    <m/>
    <m/>
    <m/>
    <m/>
    <m/>
    <m/>
    <m/>
    <m/>
    <m/>
    <m/>
    <m/>
    <m/>
    <m/>
    <m/>
    <m/>
    <m/>
    <m/>
    <m/>
    <m/>
    <m/>
    <m/>
    <m/>
    <m/>
    <m/>
    <m/>
    <m/>
    <m/>
    <m/>
    <m/>
    <m/>
    <m/>
    <m/>
    <m/>
    <m/>
    <m/>
    <m/>
    <m/>
    <m/>
    <m/>
    <m/>
    <m/>
    <m/>
    <m/>
    <m/>
    <m/>
    <m/>
    <m/>
    <m/>
    <m/>
    <m/>
    <m/>
    <m/>
    <m/>
    <m/>
    <m/>
    <m/>
    <m/>
    <m/>
    <m/>
    <m/>
    <m/>
    <m/>
    <m/>
    <m/>
    <m/>
    <x v="0"/>
    <x v="0"/>
    <s v="ZBHT0015"/>
    <s v="Ao4DlDYredm"/>
    <s v="Allocated"/>
    <m/>
    <m/>
    <m/>
    <m/>
    <m/>
    <m/>
    <m/>
    <m/>
    <n v="5"/>
    <n v="3459"/>
  </r>
  <r>
    <n v="454518679"/>
    <s v="SHESHRAV RAMNATH RANMALE"/>
    <m/>
    <x v="0"/>
    <m/>
    <m/>
    <m/>
    <m/>
    <n v="3135"/>
    <n v="0"/>
    <n v="2"/>
    <n v="3135"/>
    <x v="3"/>
    <x v="0"/>
    <x v="0"/>
    <x v="11"/>
    <n v="0"/>
    <n v="2"/>
    <n v="0"/>
    <n v="3121.26"/>
    <s v="-"/>
    <n v="0"/>
    <n v="0"/>
    <s v="FLOW"/>
    <s v="-"/>
    <s v="NC"/>
    <s v="-"/>
    <m/>
    <m/>
    <m/>
    <m/>
    <s v="-"/>
    <m/>
    <s v="THERGAON"/>
    <m/>
    <m/>
    <m/>
    <n v="3123.26"/>
    <n v="0"/>
    <n v="118"/>
    <s v="-"/>
    <s v="FLOW"/>
    <m/>
    <m/>
    <m/>
    <m/>
    <s v="NPA"/>
    <s v="MH16DB1209"/>
    <s v="HONDA SHINE SP DRUM BSVI"/>
    <d v="2022-08-28T00:00:00"/>
    <n v="42"/>
    <x v="0"/>
    <x v="0"/>
    <m/>
    <m/>
    <m/>
    <m/>
    <m/>
    <m/>
    <m/>
    <m/>
    <m/>
    <m/>
    <n v="1"/>
    <m/>
    <m/>
    <m/>
    <m/>
    <m/>
    <m/>
    <m/>
    <m/>
    <m/>
    <m/>
    <m/>
    <m/>
    <m/>
    <m/>
    <m/>
    <m/>
    <m/>
    <m/>
    <m/>
    <m/>
    <m/>
    <m/>
    <m/>
    <m/>
    <m/>
    <m/>
    <m/>
    <m/>
    <m/>
    <m/>
    <m/>
    <m/>
    <m/>
    <m/>
    <m/>
    <m/>
    <m/>
    <m/>
    <m/>
    <m/>
    <m/>
    <m/>
    <m/>
    <m/>
    <m/>
    <m/>
    <m/>
    <m/>
    <m/>
    <m/>
    <m/>
    <m/>
    <m/>
    <m/>
    <m/>
    <m/>
    <m/>
    <m/>
    <m/>
    <m/>
    <m/>
    <m/>
    <m/>
    <m/>
    <m/>
    <m/>
    <m/>
    <m/>
    <m/>
    <m/>
    <m/>
    <m/>
    <m/>
    <m/>
    <m/>
    <m/>
    <m/>
    <m/>
    <m/>
    <m/>
    <m/>
    <m/>
    <m/>
    <x v="1"/>
    <x v="1"/>
    <s v="ZBHT0011"/>
    <s v="G2yHsQ9bkb"/>
    <s v="Allocated"/>
    <m/>
    <m/>
    <m/>
    <m/>
    <m/>
    <m/>
    <m/>
    <m/>
    <n v="2"/>
    <n v="3135"/>
  </r>
  <r>
    <n v="456338926"/>
    <s v="SANDIP BALU HULAVALE"/>
    <m/>
    <x v="0"/>
    <m/>
    <m/>
    <m/>
    <m/>
    <n v="3359"/>
    <n v="0"/>
    <n v="18"/>
    <n v="3359"/>
    <x v="4"/>
    <x v="0"/>
    <x v="0"/>
    <x v="8"/>
    <n v="0"/>
    <n v="18"/>
    <n v="0"/>
    <n v="3996"/>
    <s v="-"/>
    <n v="0"/>
    <n v="0"/>
    <s v="FLOW"/>
    <s v="-"/>
    <s v="PTP"/>
    <s v="-"/>
    <m/>
    <m/>
    <m/>
    <m/>
    <s v="-"/>
    <m/>
    <s v="KARLA"/>
    <m/>
    <m/>
    <m/>
    <n v="4014"/>
    <n v="0"/>
    <n v="149"/>
    <s v="-"/>
    <s v="FLOW"/>
    <m/>
    <m/>
    <m/>
    <m/>
    <s v="NPA"/>
    <s v="MH14KP3148"/>
    <s v="SPLENDOR PLUS BS6 I3S DRS CAST FI"/>
    <d v="2023-01-11T00:00:00"/>
    <n v="36"/>
    <x v="0"/>
    <x v="0"/>
    <m/>
    <m/>
    <m/>
    <m/>
    <m/>
    <m/>
    <m/>
    <m/>
    <m/>
    <m/>
    <m/>
    <m/>
    <m/>
    <m/>
    <m/>
    <m/>
    <m/>
    <m/>
    <m/>
    <m/>
    <m/>
    <m/>
    <m/>
    <m/>
    <m/>
    <m/>
    <m/>
    <m/>
    <m/>
    <m/>
    <m/>
    <m/>
    <m/>
    <m/>
    <m/>
    <m/>
    <m/>
    <m/>
    <m/>
    <m/>
    <m/>
    <m/>
    <m/>
    <m/>
    <m/>
    <m/>
    <m/>
    <m/>
    <m/>
    <m/>
    <m/>
    <m/>
    <m/>
    <m/>
    <m/>
    <m/>
    <m/>
    <m/>
    <m/>
    <m/>
    <m/>
    <m/>
    <m/>
    <m/>
    <m/>
    <m/>
    <m/>
    <m/>
    <m/>
    <m/>
    <m/>
    <m/>
    <m/>
    <m/>
    <m/>
    <m/>
    <m/>
    <m/>
    <m/>
    <m/>
    <m/>
    <m/>
    <m/>
    <m/>
    <m/>
    <m/>
    <m/>
    <m/>
    <m/>
    <m/>
    <m/>
    <m/>
    <m/>
    <m/>
    <x v="0"/>
    <x v="0"/>
    <s v="ZBHT0013"/>
    <s v="GoZXcL8yc7"/>
    <s v="Allocated"/>
    <m/>
    <m/>
    <m/>
    <m/>
    <m/>
    <m/>
    <m/>
    <m/>
    <n v="18"/>
    <n v="3359"/>
  </r>
  <r>
    <n v="456721727"/>
    <s v="ABHIJIT RAMESH GORE"/>
    <m/>
    <x v="0"/>
    <m/>
    <m/>
    <m/>
    <m/>
    <n v="3794"/>
    <n v="0"/>
    <n v="23"/>
    <n v="3794"/>
    <x v="3"/>
    <x v="0"/>
    <x v="0"/>
    <x v="12"/>
    <n v="0"/>
    <n v="23"/>
    <n v="0"/>
    <n v="2082.71"/>
    <s v="-"/>
    <n v="0"/>
    <n v="0"/>
    <s v="FLOW"/>
    <s v="-"/>
    <s v="KIV"/>
    <s v="-"/>
    <m/>
    <m/>
    <m/>
    <m/>
    <s v="-"/>
    <m/>
    <s v="RAJGURU NAGAR "/>
    <m/>
    <m/>
    <m/>
    <n v="2105.71"/>
    <n v="0"/>
    <n v="118"/>
    <s v="-"/>
    <s v="FLOW"/>
    <m/>
    <m/>
    <m/>
    <m/>
    <s v="NPA"/>
    <s v="MH14KP8052"/>
    <s v="TVS JUPITER 125 DISC"/>
    <d v="2023-02-07T00:00:00"/>
    <n v="36"/>
    <x v="0"/>
    <x v="0"/>
    <m/>
    <m/>
    <m/>
    <m/>
    <m/>
    <m/>
    <m/>
    <m/>
    <m/>
    <m/>
    <m/>
    <m/>
    <m/>
    <m/>
    <m/>
    <m/>
    <m/>
    <m/>
    <m/>
    <m/>
    <m/>
    <m/>
    <m/>
    <m/>
    <m/>
    <m/>
    <m/>
    <m/>
    <m/>
    <m/>
    <m/>
    <m/>
    <m/>
    <m/>
    <m/>
    <m/>
    <m/>
    <m/>
    <m/>
    <m/>
    <m/>
    <m/>
    <m/>
    <m/>
    <m/>
    <m/>
    <m/>
    <m/>
    <m/>
    <m/>
    <m/>
    <m/>
    <m/>
    <m/>
    <m/>
    <m/>
    <m/>
    <m/>
    <m/>
    <m/>
    <m/>
    <m/>
    <m/>
    <m/>
    <m/>
    <m/>
    <m/>
    <m/>
    <m/>
    <m/>
    <m/>
    <m/>
    <m/>
    <m/>
    <m/>
    <m/>
    <m/>
    <m/>
    <m/>
    <m/>
    <m/>
    <m/>
    <m/>
    <m/>
    <m/>
    <m/>
    <m/>
    <m/>
    <m/>
    <m/>
    <m/>
    <m/>
    <m/>
    <m/>
    <x v="0"/>
    <x v="0"/>
    <s v="ZBHT0016"/>
    <s v="k20dN98Ok9"/>
    <s v="Allocated"/>
    <m/>
    <m/>
    <m/>
    <m/>
    <m/>
    <m/>
    <m/>
    <m/>
    <n v="23"/>
    <n v="3794"/>
  </r>
  <r>
    <n v="456883484"/>
    <s v="SHAM JANU WAGHMARE"/>
    <m/>
    <x v="0"/>
    <m/>
    <m/>
    <m/>
    <m/>
    <n v="3554"/>
    <n v="0"/>
    <n v="53"/>
    <n v="3554"/>
    <x v="3"/>
    <x v="0"/>
    <x v="0"/>
    <x v="18"/>
    <n v="0"/>
    <n v="53"/>
    <n v="0"/>
    <n v="4889.53"/>
    <s v="-"/>
    <n v="0"/>
    <n v="0"/>
    <s v="FLOW"/>
    <s v="-"/>
    <s v="-"/>
    <s v="-"/>
    <m/>
    <m/>
    <m/>
    <m/>
    <s v="-"/>
    <m/>
    <s v="VARALE"/>
    <m/>
    <m/>
    <m/>
    <n v="4942.53"/>
    <n v="0"/>
    <n v="118"/>
    <s v="-"/>
    <s v="FLOW"/>
    <m/>
    <m/>
    <m/>
    <m/>
    <s v="NPA"/>
    <s v="MH14KR0232"/>
    <s v="PLEASURE PLUS XTEC DRUM CAST"/>
    <d v="2023-02-18T00:00:00"/>
    <n v="36"/>
    <x v="0"/>
    <x v="0"/>
    <m/>
    <m/>
    <m/>
    <m/>
    <m/>
    <m/>
    <m/>
    <m/>
    <m/>
    <m/>
    <n v="1"/>
    <m/>
    <m/>
    <m/>
    <m/>
    <m/>
    <m/>
    <m/>
    <m/>
    <m/>
    <m/>
    <m/>
    <m/>
    <m/>
    <m/>
    <m/>
    <m/>
    <m/>
    <m/>
    <m/>
    <m/>
    <m/>
    <m/>
    <m/>
    <m/>
    <m/>
    <m/>
    <m/>
    <m/>
    <m/>
    <m/>
    <m/>
    <m/>
    <m/>
    <m/>
    <m/>
    <m/>
    <m/>
    <m/>
    <m/>
    <m/>
    <m/>
    <m/>
    <m/>
    <m/>
    <m/>
    <m/>
    <m/>
    <m/>
    <m/>
    <m/>
    <m/>
    <m/>
    <m/>
    <m/>
    <m/>
    <m/>
    <m/>
    <m/>
    <m/>
    <m/>
    <m/>
    <m/>
    <m/>
    <m/>
    <m/>
    <m/>
    <m/>
    <m/>
    <m/>
    <m/>
    <m/>
    <m/>
    <m/>
    <m/>
    <m/>
    <m/>
    <m/>
    <m/>
    <m/>
    <m/>
    <m/>
    <m/>
    <m/>
    <x v="1"/>
    <x v="1"/>
    <s v="DUWT0027"/>
    <s v="A68yd1G6eOJm"/>
    <s v="Allocated"/>
    <m/>
    <m/>
    <m/>
    <m/>
    <m/>
    <m/>
    <m/>
    <m/>
    <n v="53"/>
    <n v="3554"/>
  </r>
  <r>
    <n v="457308586"/>
    <s v="ANILKUMAR DHANDEV YADHAV"/>
    <m/>
    <x v="0"/>
    <m/>
    <m/>
    <m/>
    <m/>
    <n v="7229"/>
    <n v="0"/>
    <n v="413"/>
    <n v="7229"/>
    <x v="2"/>
    <x v="0"/>
    <x v="0"/>
    <x v="11"/>
    <n v="0"/>
    <n v="413"/>
    <n v="0"/>
    <n v="4006"/>
    <s v="-"/>
    <n v="0"/>
    <n v="0"/>
    <s v="FLOW"/>
    <s v="-"/>
    <s v="PAID"/>
    <s v="-"/>
    <m/>
    <m/>
    <m/>
    <m/>
    <s v="-"/>
    <m/>
    <s v="JADHAWADI"/>
    <m/>
    <m/>
    <m/>
    <n v="4419"/>
    <n v="0"/>
    <n v="88"/>
    <s v="-"/>
    <s v="FLOW"/>
    <m/>
    <m/>
    <m/>
    <m/>
    <s v="REGULAR"/>
    <s v="MH14KT1313"/>
    <s v="CLASSIC 350 CHROME RED"/>
    <d v="2023-03-21T00:00:00"/>
    <n v="36"/>
    <x v="0"/>
    <x v="0"/>
    <m/>
    <n v="1"/>
    <m/>
    <m/>
    <m/>
    <m/>
    <m/>
    <m/>
    <m/>
    <m/>
    <m/>
    <m/>
    <m/>
    <m/>
    <m/>
    <m/>
    <m/>
    <m/>
    <m/>
    <m/>
    <m/>
    <m/>
    <m/>
    <m/>
    <m/>
    <m/>
    <m/>
    <m/>
    <m/>
    <m/>
    <m/>
    <m/>
    <m/>
    <m/>
    <m/>
    <m/>
    <m/>
    <m/>
    <m/>
    <m/>
    <m/>
    <m/>
    <m/>
    <m/>
    <m/>
    <m/>
    <m/>
    <m/>
    <m/>
    <m/>
    <m/>
    <m/>
    <m/>
    <m/>
    <m/>
    <m/>
    <m/>
    <m/>
    <m/>
    <m/>
    <m/>
    <m/>
    <m/>
    <m/>
    <m/>
    <m/>
    <m/>
    <m/>
    <m/>
    <m/>
    <m/>
    <m/>
    <m/>
    <m/>
    <m/>
    <m/>
    <m/>
    <m/>
    <m/>
    <m/>
    <m/>
    <m/>
    <m/>
    <m/>
    <m/>
    <m/>
    <m/>
    <m/>
    <m/>
    <m/>
    <m/>
    <m/>
    <m/>
    <m/>
    <x v="1"/>
    <x v="1"/>
    <s v="ZBHT0011"/>
    <s v="B20GKdqy98Nz"/>
    <s v="Allocated"/>
    <m/>
    <m/>
    <m/>
    <m/>
    <m/>
    <m/>
    <m/>
    <m/>
    <n v="413"/>
    <n v="7229"/>
  </r>
  <r>
    <n v="457508343"/>
    <s v="SHILRATNA SHIVAJI DABAKEKAR"/>
    <m/>
    <x v="0"/>
    <m/>
    <m/>
    <m/>
    <m/>
    <n v="3346"/>
    <n v="0"/>
    <n v="16"/>
    <n v="3346"/>
    <x v="0"/>
    <x v="0"/>
    <x v="0"/>
    <x v="13"/>
    <n v="0"/>
    <n v="16"/>
    <n v="0"/>
    <n v="4045"/>
    <s v="-"/>
    <n v="0"/>
    <n v="0"/>
    <s v="FLOW"/>
    <s v="-"/>
    <s v="-"/>
    <s v="-"/>
    <m/>
    <m/>
    <m/>
    <m/>
    <s v="-"/>
    <m/>
    <s v="PIMPALE GURAV"/>
    <m/>
    <m/>
    <m/>
    <n v="4061"/>
    <n v="0"/>
    <n v="57"/>
    <s v="-"/>
    <s v="FLOW"/>
    <m/>
    <m/>
    <m/>
    <m/>
    <s v="REGULAR"/>
    <s v="MH14KT5106"/>
    <s v="ACCESS SPL ED DISC CBS BT BSVI"/>
    <d v="2023-04-03T00:00:00"/>
    <n v="36"/>
    <x v="0"/>
    <x v="0"/>
    <m/>
    <m/>
    <m/>
    <m/>
    <m/>
    <m/>
    <m/>
    <m/>
    <m/>
    <m/>
    <n v="1"/>
    <m/>
    <m/>
    <m/>
    <m/>
    <m/>
    <m/>
    <m/>
    <m/>
    <m/>
    <m/>
    <m/>
    <m/>
    <m/>
    <m/>
    <m/>
    <m/>
    <m/>
    <m/>
    <m/>
    <m/>
    <m/>
    <m/>
    <m/>
    <m/>
    <m/>
    <m/>
    <m/>
    <m/>
    <m/>
    <m/>
    <m/>
    <m/>
    <m/>
    <m/>
    <m/>
    <m/>
    <m/>
    <m/>
    <m/>
    <m/>
    <m/>
    <m/>
    <m/>
    <m/>
    <m/>
    <m/>
    <m/>
    <m/>
    <m/>
    <m/>
    <m/>
    <m/>
    <m/>
    <m/>
    <m/>
    <m/>
    <m/>
    <m/>
    <m/>
    <m/>
    <m/>
    <m/>
    <m/>
    <m/>
    <m/>
    <m/>
    <m/>
    <m/>
    <m/>
    <m/>
    <m/>
    <m/>
    <m/>
    <m/>
    <m/>
    <m/>
    <m/>
    <m/>
    <m/>
    <m/>
    <m/>
    <m/>
    <m/>
    <x v="1"/>
    <x v="1"/>
    <s v="ZBHT0015"/>
    <s v="kPQoR2BNgS"/>
    <s v="Allocated"/>
    <m/>
    <m/>
    <m/>
    <m/>
    <m/>
    <m/>
    <m/>
    <m/>
    <n v="16"/>
    <n v="3346"/>
  </r>
  <r>
    <n v="457769291"/>
    <s v="RAVI DNYANOBA PAWAR"/>
    <m/>
    <x v="0"/>
    <m/>
    <m/>
    <m/>
    <m/>
    <n v="3343"/>
    <n v="0"/>
    <n v="33"/>
    <n v="3343"/>
    <x v="0"/>
    <x v="0"/>
    <x v="0"/>
    <x v="9"/>
    <n v="0"/>
    <n v="33"/>
    <n v="0"/>
    <n v="5066"/>
    <s v="-"/>
    <n v="0"/>
    <n v="0"/>
    <s v="FLOW"/>
    <s v="-"/>
    <s v="-"/>
    <s v="-"/>
    <m/>
    <m/>
    <m/>
    <m/>
    <s v="-"/>
    <m/>
    <s v="BHOSARI"/>
    <m/>
    <m/>
    <m/>
    <n v="5099"/>
    <n v="0"/>
    <n v="57"/>
    <s v="-"/>
    <s v="FLOW"/>
    <m/>
    <m/>
    <m/>
    <m/>
    <s v="REGULAR"/>
    <s v="MH14KV2842"/>
    <s v="AMPERE MAGNUS EX"/>
    <d v="2023-04-20T00:00:00"/>
    <n v="36"/>
    <x v="0"/>
    <x v="0"/>
    <m/>
    <m/>
    <m/>
    <m/>
    <m/>
    <m/>
    <m/>
    <n v="1"/>
    <m/>
    <m/>
    <m/>
    <m/>
    <m/>
    <m/>
    <m/>
    <m/>
    <m/>
    <m/>
    <m/>
    <m/>
    <m/>
    <m/>
    <m/>
    <m/>
    <m/>
    <m/>
    <m/>
    <m/>
    <m/>
    <m/>
    <m/>
    <m/>
    <m/>
    <m/>
    <m/>
    <m/>
    <m/>
    <m/>
    <m/>
    <m/>
    <m/>
    <m/>
    <m/>
    <m/>
    <m/>
    <m/>
    <m/>
    <m/>
    <m/>
    <m/>
    <m/>
    <m/>
    <m/>
    <m/>
    <m/>
    <m/>
    <m/>
    <m/>
    <m/>
    <m/>
    <m/>
    <m/>
    <m/>
    <m/>
    <m/>
    <m/>
    <m/>
    <m/>
    <m/>
    <m/>
    <m/>
    <m/>
    <m/>
    <m/>
    <m/>
    <m/>
    <m/>
    <m/>
    <m/>
    <m/>
    <m/>
    <m/>
    <m/>
    <m/>
    <m/>
    <m/>
    <m/>
    <m/>
    <m/>
    <m/>
    <m/>
    <m/>
    <m/>
    <m/>
    <x v="1"/>
    <x v="1"/>
    <s v="DUWT0025"/>
    <s v="G2v2d3yyd9"/>
    <s v="Allocated"/>
    <m/>
    <m/>
    <m/>
    <m/>
    <m/>
    <m/>
    <m/>
    <m/>
    <n v="33"/>
    <n v="3343"/>
  </r>
  <r>
    <n v="457770613"/>
    <s v="MAHESH BABURAO HUMBE"/>
    <m/>
    <x v="0"/>
    <m/>
    <m/>
    <m/>
    <m/>
    <n v="2340"/>
    <n v="0"/>
    <n v="10"/>
    <n v="2340"/>
    <x v="2"/>
    <x v="0"/>
    <x v="0"/>
    <x v="15"/>
    <n v="0"/>
    <n v="10"/>
    <n v="0"/>
    <n v="2781.09"/>
    <s v="-"/>
    <n v="0"/>
    <n v="0"/>
    <s v="FLOW"/>
    <s v="-"/>
    <s v="-"/>
    <s v="-"/>
    <m/>
    <m/>
    <m/>
    <m/>
    <s v="-"/>
    <m/>
    <s v="DHAYARI"/>
    <m/>
    <m/>
    <m/>
    <n v="2791.09"/>
    <n v="0"/>
    <n v="88"/>
    <s v="-"/>
    <s v="FLOW"/>
    <m/>
    <m/>
    <m/>
    <m/>
    <s v="REGULAR"/>
    <s v="MH12VK8232"/>
    <s v="PLEASURE PLUS BS6 FI LX DRS SM"/>
    <d v="2023-04-20T00:00:00"/>
    <n v="36"/>
    <x v="0"/>
    <x v="0"/>
    <m/>
    <m/>
    <m/>
    <m/>
    <m/>
    <m/>
    <m/>
    <m/>
    <m/>
    <m/>
    <m/>
    <m/>
    <m/>
    <m/>
    <m/>
    <m/>
    <m/>
    <m/>
    <m/>
    <m/>
    <m/>
    <m/>
    <m/>
    <m/>
    <m/>
    <m/>
    <m/>
    <m/>
    <m/>
    <m/>
    <m/>
    <m/>
    <m/>
    <m/>
    <m/>
    <m/>
    <m/>
    <m/>
    <m/>
    <m/>
    <m/>
    <m/>
    <m/>
    <m/>
    <m/>
    <m/>
    <m/>
    <m/>
    <m/>
    <m/>
    <m/>
    <m/>
    <m/>
    <m/>
    <m/>
    <m/>
    <m/>
    <m/>
    <m/>
    <m/>
    <m/>
    <m/>
    <m/>
    <m/>
    <m/>
    <m/>
    <m/>
    <m/>
    <m/>
    <m/>
    <m/>
    <m/>
    <m/>
    <m/>
    <m/>
    <m/>
    <m/>
    <m/>
    <m/>
    <m/>
    <m/>
    <m/>
    <m/>
    <m/>
    <m/>
    <m/>
    <m/>
    <m/>
    <m/>
    <m/>
    <m/>
    <m/>
    <m/>
    <m/>
    <x v="0"/>
    <x v="0"/>
    <s v="DUWT0031"/>
    <s v="A2ehfvjlfb"/>
    <s v="Allocated"/>
    <m/>
    <m/>
    <m/>
    <m/>
    <m/>
    <m/>
    <m/>
    <m/>
    <n v="10"/>
    <n v="2340"/>
  </r>
  <r>
    <n v="458817303"/>
    <s v="SHWETA DEVDAS KHUDE"/>
    <m/>
    <x v="0"/>
    <m/>
    <m/>
    <m/>
    <m/>
    <n v="4366"/>
    <n v="0"/>
    <n v="2"/>
    <n v="4366"/>
    <x v="0"/>
    <x v="0"/>
    <x v="0"/>
    <x v="13"/>
    <n v="0"/>
    <n v="2"/>
    <n v="0"/>
    <n v="4198"/>
    <s v="-"/>
    <n v="0"/>
    <n v="0"/>
    <s v="FLOW"/>
    <s v="-"/>
    <s v="-"/>
    <s v="-"/>
    <m/>
    <m/>
    <m/>
    <m/>
    <s v="-"/>
    <m/>
    <s v="PIMPLE GURAV"/>
    <m/>
    <m/>
    <m/>
    <n v="4200"/>
    <n v="0"/>
    <n v="57"/>
    <s v="-"/>
    <s v="FLOW"/>
    <m/>
    <m/>
    <m/>
    <m/>
    <s v="REGULAR"/>
    <s v="MH14KX7909"/>
    <s v="ACTIVA 125 DISC BSVI"/>
    <d v="2023-07-04T00:00:00"/>
    <n v="30"/>
    <x v="0"/>
    <x v="0"/>
    <m/>
    <m/>
    <m/>
    <m/>
    <m/>
    <m/>
    <m/>
    <m/>
    <m/>
    <m/>
    <n v="1"/>
    <m/>
    <m/>
    <m/>
    <m/>
    <m/>
    <m/>
    <m/>
    <m/>
    <m/>
    <m/>
    <m/>
    <m/>
    <m/>
    <m/>
    <m/>
    <m/>
    <m/>
    <m/>
    <m/>
    <m/>
    <m/>
    <m/>
    <m/>
    <m/>
    <m/>
    <m/>
    <m/>
    <m/>
    <m/>
    <m/>
    <m/>
    <m/>
    <m/>
    <m/>
    <m/>
    <m/>
    <m/>
    <m/>
    <m/>
    <m/>
    <m/>
    <m/>
    <m/>
    <m/>
    <m/>
    <m/>
    <m/>
    <m/>
    <m/>
    <m/>
    <m/>
    <m/>
    <m/>
    <m/>
    <m/>
    <m/>
    <m/>
    <m/>
    <m/>
    <m/>
    <m/>
    <m/>
    <m/>
    <m/>
    <m/>
    <m/>
    <m/>
    <m/>
    <m/>
    <m/>
    <m/>
    <m/>
    <m/>
    <m/>
    <m/>
    <m/>
    <m/>
    <m/>
    <m/>
    <m/>
    <m/>
    <m/>
    <m/>
    <x v="1"/>
    <x v="1"/>
    <s v="ZBHT0015"/>
    <s v="kPZaIPkOIb"/>
    <s v="Allocated"/>
    <m/>
    <m/>
    <m/>
    <m/>
    <m/>
    <m/>
    <m/>
    <m/>
    <n v="2"/>
    <n v="4366"/>
  </r>
  <r>
    <n v="460241672"/>
    <s v="AMOL NARAYAN POTE"/>
    <m/>
    <x v="0"/>
    <m/>
    <m/>
    <m/>
    <m/>
    <n v="4574"/>
    <n v="0"/>
    <n v="6"/>
    <n v="4574"/>
    <x v="5"/>
    <x v="0"/>
    <x v="0"/>
    <x v="10"/>
    <n v="0"/>
    <n v="6"/>
    <n v="0"/>
    <n v="445"/>
    <s v="-"/>
    <n v="0"/>
    <n v="0"/>
    <s v="FLOW"/>
    <s v="-"/>
    <s v="LMCB"/>
    <s v="-"/>
    <m/>
    <m/>
    <m/>
    <m/>
    <s v="-"/>
    <m/>
    <s v="KAREGAON"/>
    <m/>
    <m/>
    <m/>
    <n v="451"/>
    <n v="0"/>
    <n v="177"/>
    <s v="-"/>
    <s v="FLOW"/>
    <m/>
    <m/>
    <m/>
    <m/>
    <s v="NPA"/>
    <s v="MH16DH4828"/>
    <s v="SPLENDOR PLUS DRS CAST FI BLACK"/>
    <d v="2023-10-21T00:00:00"/>
    <n v="24"/>
    <x v="0"/>
    <x v="0"/>
    <m/>
    <m/>
    <m/>
    <m/>
    <m/>
    <m/>
    <m/>
    <m/>
    <m/>
    <m/>
    <n v="1"/>
    <m/>
    <m/>
    <m/>
    <m/>
    <m/>
    <m/>
    <m/>
    <m/>
    <m/>
    <m/>
    <m/>
    <m/>
    <m/>
    <m/>
    <m/>
    <m/>
    <m/>
    <m/>
    <m/>
    <m/>
    <m/>
    <m/>
    <m/>
    <m/>
    <m/>
    <m/>
    <m/>
    <m/>
    <m/>
    <m/>
    <m/>
    <m/>
    <m/>
    <m/>
    <m/>
    <m/>
    <m/>
    <m/>
    <m/>
    <m/>
    <m/>
    <m/>
    <m/>
    <m/>
    <m/>
    <m/>
    <m/>
    <m/>
    <m/>
    <m/>
    <m/>
    <m/>
    <m/>
    <m/>
    <m/>
    <m/>
    <m/>
    <m/>
    <m/>
    <m/>
    <m/>
    <m/>
    <m/>
    <m/>
    <m/>
    <m/>
    <m/>
    <m/>
    <m/>
    <m/>
    <m/>
    <m/>
    <m/>
    <m/>
    <m/>
    <m/>
    <m/>
    <m/>
    <m/>
    <m/>
    <m/>
    <m/>
    <m/>
    <x v="1"/>
    <x v="1"/>
    <s v="ZBHT0024"/>
    <s v="GPG1l6EfVm"/>
    <s v="Allocated"/>
    <m/>
    <m/>
    <m/>
    <m/>
    <m/>
    <m/>
    <m/>
    <m/>
    <n v="6"/>
    <n v="4574"/>
  </r>
  <r>
    <n v="461160772"/>
    <s v="AMIT JITENDRA TAWADE"/>
    <m/>
    <x v="0"/>
    <m/>
    <m/>
    <m/>
    <m/>
    <n v="6259"/>
    <n v="0"/>
    <n v="3"/>
    <n v="6259"/>
    <x v="0"/>
    <x v="0"/>
    <x v="0"/>
    <x v="16"/>
    <n v="0"/>
    <n v="3"/>
    <n v="0"/>
    <n v="3678.28"/>
    <s v="-"/>
    <n v="0"/>
    <n v="0"/>
    <s v="FLOW"/>
    <s v="-"/>
    <s v="-"/>
    <s v="-"/>
    <m/>
    <m/>
    <m/>
    <m/>
    <s v="-"/>
    <m/>
    <s v="WAKAD"/>
    <m/>
    <m/>
    <m/>
    <n v="3681.28"/>
    <n v="0"/>
    <n v="57"/>
    <s v="-"/>
    <s v="FLOW"/>
    <m/>
    <m/>
    <m/>
    <m/>
    <s v="NPA"/>
    <s v="MH14LG0787"/>
    <s v="XPULSE 200 4V FI STD"/>
    <d v="2023-12-18T00:00:00"/>
    <n v="24"/>
    <x v="0"/>
    <x v="0"/>
    <m/>
    <m/>
    <m/>
    <m/>
    <m/>
    <m/>
    <m/>
    <m/>
    <m/>
    <m/>
    <n v="1"/>
    <m/>
    <m/>
    <m/>
    <m/>
    <m/>
    <m/>
    <m/>
    <m/>
    <m/>
    <m/>
    <m/>
    <m/>
    <m/>
    <m/>
    <m/>
    <m/>
    <m/>
    <m/>
    <m/>
    <m/>
    <m/>
    <m/>
    <m/>
    <m/>
    <m/>
    <m/>
    <m/>
    <m/>
    <m/>
    <m/>
    <m/>
    <m/>
    <m/>
    <m/>
    <m/>
    <m/>
    <m/>
    <m/>
    <m/>
    <m/>
    <m/>
    <m/>
    <m/>
    <m/>
    <m/>
    <m/>
    <m/>
    <m/>
    <m/>
    <m/>
    <m/>
    <m/>
    <m/>
    <m/>
    <m/>
    <m/>
    <m/>
    <m/>
    <m/>
    <m/>
    <m/>
    <m/>
    <m/>
    <m/>
    <m/>
    <m/>
    <m/>
    <m/>
    <m/>
    <m/>
    <m/>
    <m/>
    <m/>
    <m/>
    <m/>
    <m/>
    <m/>
    <m/>
    <m/>
    <m/>
    <m/>
    <m/>
    <m/>
    <x v="1"/>
    <x v="1"/>
    <s v="DUWT0030"/>
    <s v="G6C9Sjyv0S"/>
    <s v="Allocated"/>
    <m/>
    <m/>
    <m/>
    <m/>
    <m/>
    <m/>
    <m/>
    <m/>
    <n v="3"/>
    <n v="6259"/>
  </r>
  <r>
    <n v="461234688"/>
    <s v="VILAKSHI DINESH SHINDE"/>
    <m/>
    <x v="0"/>
    <m/>
    <m/>
    <m/>
    <m/>
    <n v="4992"/>
    <n v="0"/>
    <n v="3"/>
    <n v="4992"/>
    <x v="5"/>
    <x v="0"/>
    <x v="0"/>
    <x v="11"/>
    <n v="0"/>
    <n v="3"/>
    <n v="0"/>
    <n v="4050"/>
    <s v="-"/>
    <n v="0"/>
    <n v="0"/>
    <s v="FLOW"/>
    <s v="-"/>
    <s v="RTP"/>
    <s v="-"/>
    <m/>
    <m/>
    <m/>
    <m/>
    <s v="-"/>
    <m/>
    <s v="WALHEKARWADI"/>
    <m/>
    <m/>
    <m/>
    <n v="4053"/>
    <n v="0"/>
    <n v="177"/>
    <s v="-"/>
    <s v="FLOW"/>
    <m/>
    <m/>
    <m/>
    <m/>
    <s v="NPA"/>
    <s v="MH14LG4276"/>
    <s v="AMPERE ELECTRIC ZEAL EX"/>
    <d v="2023-12-26T00:00:00"/>
    <n v="24"/>
    <x v="0"/>
    <x v="0"/>
    <m/>
    <m/>
    <m/>
    <m/>
    <m/>
    <m/>
    <m/>
    <m/>
    <m/>
    <m/>
    <n v="1"/>
    <m/>
    <m/>
    <m/>
    <m/>
    <m/>
    <m/>
    <m/>
    <m/>
    <m/>
    <m/>
    <m/>
    <m/>
    <m/>
    <m/>
    <m/>
    <m/>
    <m/>
    <m/>
    <m/>
    <m/>
    <m/>
    <m/>
    <m/>
    <m/>
    <m/>
    <m/>
    <m/>
    <m/>
    <m/>
    <m/>
    <m/>
    <m/>
    <m/>
    <m/>
    <m/>
    <m/>
    <m/>
    <m/>
    <m/>
    <m/>
    <m/>
    <m/>
    <m/>
    <m/>
    <m/>
    <m/>
    <m/>
    <m/>
    <m/>
    <m/>
    <m/>
    <m/>
    <m/>
    <m/>
    <m/>
    <m/>
    <m/>
    <m/>
    <m/>
    <m/>
    <m/>
    <m/>
    <m/>
    <m/>
    <m/>
    <m/>
    <m/>
    <m/>
    <m/>
    <m/>
    <m/>
    <m/>
    <m/>
    <m/>
    <m/>
    <m/>
    <m/>
    <m/>
    <m/>
    <m/>
    <m/>
    <m/>
    <m/>
    <x v="1"/>
    <x v="1"/>
    <s v="ZBHT0011"/>
    <s v="G6tk52nL7z"/>
    <s v="Allocated"/>
    <m/>
    <m/>
    <m/>
    <m/>
    <m/>
    <m/>
    <m/>
    <m/>
    <n v="3"/>
    <n v="4992"/>
  </r>
  <r>
    <n v="461261729"/>
    <s v="SUDHAKAR KISHAN SAWRE"/>
    <m/>
    <x v="0"/>
    <m/>
    <m/>
    <m/>
    <m/>
    <n v="4531"/>
    <n v="0"/>
    <n v="46"/>
    <n v="4531"/>
    <x v="5"/>
    <x v="0"/>
    <x v="0"/>
    <x v="12"/>
    <n v="0"/>
    <n v="46"/>
    <n v="0"/>
    <n v="3570"/>
    <s v="-"/>
    <n v="0"/>
    <n v="0"/>
    <s v="FLOW"/>
    <s v="-"/>
    <s v="NC"/>
    <s v="-"/>
    <m/>
    <m/>
    <m/>
    <m/>
    <s v="-"/>
    <m/>
    <s v="BHOSE"/>
    <m/>
    <m/>
    <m/>
    <n v="3616"/>
    <n v="0"/>
    <n v="177"/>
    <s v="-"/>
    <s v="FLOW"/>
    <m/>
    <m/>
    <m/>
    <m/>
    <s v="NPA"/>
    <s v="MH14LG8826"/>
    <s v="HONDA SHINE SP DISC BSVI"/>
    <d v="2023-12-26T00:00:00"/>
    <n v="24"/>
    <x v="0"/>
    <x v="0"/>
    <m/>
    <m/>
    <m/>
    <m/>
    <m/>
    <m/>
    <m/>
    <m/>
    <m/>
    <m/>
    <m/>
    <m/>
    <m/>
    <m/>
    <m/>
    <m/>
    <m/>
    <m/>
    <m/>
    <m/>
    <m/>
    <m/>
    <m/>
    <m/>
    <m/>
    <m/>
    <m/>
    <m/>
    <m/>
    <m/>
    <m/>
    <m/>
    <m/>
    <m/>
    <m/>
    <m/>
    <m/>
    <m/>
    <m/>
    <m/>
    <m/>
    <m/>
    <m/>
    <m/>
    <m/>
    <m/>
    <m/>
    <m/>
    <m/>
    <m/>
    <m/>
    <m/>
    <m/>
    <m/>
    <m/>
    <m/>
    <m/>
    <m/>
    <m/>
    <m/>
    <m/>
    <m/>
    <m/>
    <m/>
    <m/>
    <m/>
    <m/>
    <m/>
    <m/>
    <m/>
    <m/>
    <m/>
    <m/>
    <m/>
    <m/>
    <m/>
    <m/>
    <m/>
    <m/>
    <m/>
    <m/>
    <m/>
    <m/>
    <m/>
    <m/>
    <m/>
    <m/>
    <m/>
    <m/>
    <m/>
    <m/>
    <m/>
    <m/>
    <m/>
    <x v="0"/>
    <x v="0"/>
    <s v="ZBHT0016"/>
    <s v="BoHbedPqhD7"/>
    <s v="Allocated"/>
    <m/>
    <m/>
    <m/>
    <m/>
    <m/>
    <m/>
    <m/>
    <m/>
    <n v="46"/>
    <n v="4531"/>
  </r>
  <r>
    <n v="462011491"/>
    <s v="RAHUL HIRA CHAVAN"/>
    <m/>
    <x v="0"/>
    <m/>
    <m/>
    <m/>
    <m/>
    <n v="3778"/>
    <n v="0"/>
    <n v="9"/>
    <n v="3778"/>
    <x v="4"/>
    <x v="0"/>
    <x v="0"/>
    <x v="12"/>
    <n v="0"/>
    <n v="9"/>
    <n v="0"/>
    <n v="893"/>
    <s v="-"/>
    <n v="0"/>
    <n v="0"/>
    <s v="FLOW"/>
    <s v="-"/>
    <s v="BPTP"/>
    <s v="-"/>
    <m/>
    <m/>
    <m/>
    <m/>
    <s v="-"/>
    <m/>
    <s v="KHALUMBARE"/>
    <m/>
    <m/>
    <m/>
    <n v="902"/>
    <n v="0"/>
    <n v="149"/>
    <s v="-"/>
    <s v="FLOW"/>
    <m/>
    <m/>
    <m/>
    <m/>
    <s v="NPA"/>
    <s v="MH14LK0545"/>
    <s v="BAJAJ PLATINA 100 ES ALLOY DRUM CBS"/>
    <d v="2024-02-23T00:00:00"/>
    <n v="24"/>
    <x v="0"/>
    <x v="0"/>
    <m/>
    <m/>
    <m/>
    <m/>
    <m/>
    <m/>
    <m/>
    <m/>
    <m/>
    <m/>
    <m/>
    <m/>
    <m/>
    <m/>
    <m/>
    <m/>
    <m/>
    <m/>
    <m/>
    <m/>
    <m/>
    <m/>
    <m/>
    <m/>
    <m/>
    <m/>
    <m/>
    <m/>
    <m/>
    <m/>
    <m/>
    <m/>
    <m/>
    <m/>
    <m/>
    <m/>
    <m/>
    <m/>
    <m/>
    <m/>
    <m/>
    <m/>
    <m/>
    <m/>
    <m/>
    <m/>
    <m/>
    <m/>
    <m/>
    <m/>
    <m/>
    <m/>
    <m/>
    <m/>
    <m/>
    <m/>
    <m/>
    <m/>
    <m/>
    <m/>
    <m/>
    <m/>
    <m/>
    <m/>
    <m/>
    <m/>
    <m/>
    <m/>
    <m/>
    <m/>
    <m/>
    <m/>
    <m/>
    <m/>
    <m/>
    <m/>
    <m/>
    <m/>
    <m/>
    <m/>
    <m/>
    <m/>
    <m/>
    <m/>
    <m/>
    <m/>
    <m/>
    <m/>
    <m/>
    <m/>
    <m/>
    <m/>
    <m/>
    <m/>
    <x v="0"/>
    <x v="0"/>
    <s v="ZBHT0016"/>
    <s v="B6SfsJj5JL7"/>
    <s v="Allocated"/>
    <m/>
    <m/>
    <m/>
    <m/>
    <m/>
    <m/>
    <m/>
    <m/>
    <n v="9"/>
    <n v="3778"/>
  </r>
  <r>
    <n v="462216543"/>
    <s v="GULFAM"/>
    <m/>
    <x v="0"/>
    <m/>
    <m/>
    <m/>
    <m/>
    <n v="4121"/>
    <n v="0"/>
    <n v="408"/>
    <n v="4121"/>
    <x v="3"/>
    <x v="0"/>
    <x v="0"/>
    <x v="11"/>
    <n v="0"/>
    <n v="408"/>
    <n v="0"/>
    <n v="1769"/>
    <s v="-"/>
    <n v="0"/>
    <n v="0"/>
    <s v="FLOW"/>
    <s v="-"/>
    <s v="NC"/>
    <s v="-"/>
    <m/>
    <m/>
    <m/>
    <m/>
    <s v="-"/>
    <m/>
    <s v="THERGAON"/>
    <m/>
    <m/>
    <m/>
    <n v="2177"/>
    <n v="0"/>
    <n v="118"/>
    <s v="-"/>
    <s v="FLOW"/>
    <m/>
    <m/>
    <m/>
    <m/>
    <s v="NPA"/>
    <s v="MH14LK8042"/>
    <s v="SPLENDOR PLUS I3S XTEC"/>
    <d v="2024-03-13T00:00:00"/>
    <n v="24"/>
    <x v="0"/>
    <x v="0"/>
    <m/>
    <m/>
    <m/>
    <m/>
    <m/>
    <m/>
    <m/>
    <n v="1"/>
    <m/>
    <m/>
    <m/>
    <m/>
    <m/>
    <m/>
    <m/>
    <m/>
    <m/>
    <m/>
    <m/>
    <m/>
    <m/>
    <m/>
    <m/>
    <m/>
    <m/>
    <m/>
    <m/>
    <m/>
    <m/>
    <m/>
    <m/>
    <m/>
    <m/>
    <m/>
    <m/>
    <m/>
    <m/>
    <m/>
    <m/>
    <m/>
    <m/>
    <m/>
    <m/>
    <m/>
    <m/>
    <m/>
    <m/>
    <m/>
    <m/>
    <m/>
    <m/>
    <m/>
    <m/>
    <m/>
    <m/>
    <m/>
    <m/>
    <m/>
    <m/>
    <m/>
    <m/>
    <m/>
    <m/>
    <m/>
    <m/>
    <m/>
    <m/>
    <m/>
    <m/>
    <m/>
    <m/>
    <m/>
    <m/>
    <m/>
    <m/>
    <m/>
    <m/>
    <m/>
    <m/>
    <m/>
    <m/>
    <m/>
    <m/>
    <m/>
    <m/>
    <m/>
    <m/>
    <m/>
    <m/>
    <m/>
    <m/>
    <m/>
    <m/>
    <m/>
    <x v="1"/>
    <x v="1"/>
    <s v="ZBHT0011"/>
    <s v="APGX7f4Iu7"/>
    <s v="Allocated"/>
    <m/>
    <m/>
    <m/>
    <m/>
    <m/>
    <m/>
    <m/>
    <m/>
    <n v="408"/>
    <n v="4121"/>
  </r>
  <r>
    <n v="462303824"/>
    <s v="RAMRAO NARAYANRAO SHETE"/>
    <m/>
    <x v="0"/>
    <m/>
    <m/>
    <m/>
    <m/>
    <n v="4270"/>
    <n v="0"/>
    <n v="35"/>
    <n v="4270"/>
    <x v="0"/>
    <x v="0"/>
    <x v="0"/>
    <x v="2"/>
    <n v="0"/>
    <n v="35"/>
    <n v="0"/>
    <n v="2940"/>
    <s v="-"/>
    <n v="0"/>
    <n v="0"/>
    <s v="FLOW"/>
    <s v="-"/>
    <s v="-"/>
    <s v="-"/>
    <m/>
    <m/>
    <m/>
    <m/>
    <s v="-"/>
    <m/>
    <s v="MAHALUNGE"/>
    <m/>
    <m/>
    <m/>
    <n v="2975"/>
    <n v="0"/>
    <n v="57"/>
    <s v="-"/>
    <s v="FLOW"/>
    <m/>
    <m/>
    <m/>
    <m/>
    <s v="REGULAR"/>
    <s v="MH22BD4526"/>
    <s v="SPLENDOR PLUS DRS CAST FI BLACK"/>
    <d v="2024-03-21T00:00:00"/>
    <n v="24"/>
    <x v="0"/>
    <x v="0"/>
    <m/>
    <m/>
    <m/>
    <m/>
    <m/>
    <m/>
    <m/>
    <m/>
    <m/>
    <m/>
    <m/>
    <m/>
    <m/>
    <m/>
    <m/>
    <m/>
    <m/>
    <m/>
    <m/>
    <m/>
    <m/>
    <m/>
    <m/>
    <m/>
    <m/>
    <m/>
    <m/>
    <m/>
    <m/>
    <m/>
    <m/>
    <m/>
    <m/>
    <m/>
    <m/>
    <m/>
    <m/>
    <m/>
    <m/>
    <m/>
    <m/>
    <m/>
    <m/>
    <m/>
    <m/>
    <m/>
    <m/>
    <m/>
    <m/>
    <m/>
    <m/>
    <m/>
    <m/>
    <m/>
    <m/>
    <m/>
    <m/>
    <m/>
    <m/>
    <m/>
    <m/>
    <m/>
    <m/>
    <m/>
    <m/>
    <m/>
    <m/>
    <m/>
    <m/>
    <m/>
    <m/>
    <m/>
    <m/>
    <m/>
    <m/>
    <m/>
    <m/>
    <m/>
    <m/>
    <m/>
    <m/>
    <m/>
    <m/>
    <m/>
    <m/>
    <m/>
    <m/>
    <m/>
    <m/>
    <m/>
    <m/>
    <m/>
    <m/>
    <m/>
    <x v="0"/>
    <x v="0"/>
    <s v="DUWT0023"/>
    <s v="kP3DBbPDg9"/>
    <s v="Allocated"/>
    <m/>
    <m/>
    <m/>
    <m/>
    <m/>
    <m/>
    <m/>
    <m/>
    <n v="35"/>
    <n v="4270"/>
  </r>
  <r>
    <n v="462525757"/>
    <s v="SOMNATH LAXMAN MADGE"/>
    <m/>
    <x v="0"/>
    <m/>
    <m/>
    <m/>
    <m/>
    <n v="4979"/>
    <n v="0"/>
    <n v="186"/>
    <n v="4979"/>
    <x v="2"/>
    <x v="0"/>
    <x v="0"/>
    <x v="12"/>
    <n v="0"/>
    <n v="186"/>
    <n v="0"/>
    <n v="450"/>
    <s v="-"/>
    <n v="0"/>
    <n v="0"/>
    <s v="FLOW"/>
    <s v="-"/>
    <s v="PTP"/>
    <s v="-"/>
    <m/>
    <m/>
    <m/>
    <m/>
    <s v="-"/>
    <m/>
    <s v="RAJGURU NAGAR"/>
    <m/>
    <m/>
    <m/>
    <n v="636"/>
    <n v="0"/>
    <n v="88"/>
    <s v="-"/>
    <s v="FLOW"/>
    <m/>
    <m/>
    <m/>
    <m/>
    <s v="REGULAR"/>
    <s v="MH14LN5785"/>
    <s v="HONDA DIO 125 SMART LTD ED"/>
    <d v="2024-04-10T00:00:00"/>
    <n v="24"/>
    <x v="0"/>
    <x v="0"/>
    <m/>
    <m/>
    <m/>
    <m/>
    <m/>
    <m/>
    <m/>
    <m/>
    <m/>
    <m/>
    <m/>
    <m/>
    <m/>
    <m/>
    <m/>
    <m/>
    <m/>
    <m/>
    <m/>
    <m/>
    <m/>
    <m/>
    <m/>
    <m/>
    <m/>
    <m/>
    <m/>
    <m/>
    <m/>
    <m/>
    <m/>
    <m/>
    <m/>
    <m/>
    <m/>
    <m/>
    <m/>
    <m/>
    <m/>
    <m/>
    <m/>
    <m/>
    <m/>
    <m/>
    <m/>
    <m/>
    <m/>
    <m/>
    <m/>
    <m/>
    <m/>
    <m/>
    <m/>
    <m/>
    <m/>
    <m/>
    <m/>
    <m/>
    <m/>
    <m/>
    <m/>
    <m/>
    <m/>
    <m/>
    <m/>
    <m/>
    <m/>
    <m/>
    <m/>
    <m/>
    <m/>
    <m/>
    <m/>
    <m/>
    <m/>
    <m/>
    <m/>
    <m/>
    <m/>
    <m/>
    <m/>
    <m/>
    <m/>
    <m/>
    <m/>
    <m/>
    <m/>
    <m/>
    <m/>
    <m/>
    <m/>
    <m/>
    <m/>
    <m/>
    <x v="0"/>
    <x v="0"/>
    <s v="ZBHT0016"/>
    <s v="B2ahBJtOB1"/>
    <s v="Allocated"/>
    <m/>
    <m/>
    <m/>
    <m/>
    <m/>
    <m/>
    <m/>
    <m/>
    <n v="186"/>
    <n v="4979"/>
  </r>
  <r>
    <n v="463182764"/>
    <s v="NILAM RAJU GAIKWAD"/>
    <m/>
    <x v="0"/>
    <m/>
    <m/>
    <m/>
    <m/>
    <n v="1668"/>
    <n v="0"/>
    <n v="133"/>
    <n v="1668"/>
    <x v="5"/>
    <x v="0"/>
    <x v="0"/>
    <x v="6"/>
    <n v="0"/>
    <n v="133"/>
    <n v="0"/>
    <n v="4500"/>
    <s v="-"/>
    <n v="0"/>
    <n v="0"/>
    <s v="FLOW"/>
    <s v="-"/>
    <s v="NC"/>
    <s v="-"/>
    <m/>
    <m/>
    <m/>
    <m/>
    <s v="-"/>
    <m/>
    <s v="YERWADA"/>
    <m/>
    <m/>
    <m/>
    <n v="4633"/>
    <n v="0"/>
    <n v="176"/>
    <s v="-"/>
    <s v="FLOW"/>
    <m/>
    <m/>
    <m/>
    <m/>
    <s v="NPA"/>
    <s v="MH12WB5598"/>
    <s v="HONDA DIO SMART"/>
    <d v="2024-06-12T00:00:00"/>
    <n v="18"/>
    <x v="0"/>
    <x v="0"/>
    <m/>
    <m/>
    <m/>
    <m/>
    <m/>
    <m/>
    <m/>
    <m/>
    <m/>
    <m/>
    <m/>
    <m/>
    <m/>
    <n v="1"/>
    <m/>
    <m/>
    <m/>
    <m/>
    <m/>
    <m/>
    <m/>
    <m/>
    <m/>
    <m/>
    <m/>
    <m/>
    <m/>
    <m/>
    <m/>
    <m/>
    <m/>
    <m/>
    <m/>
    <m/>
    <m/>
    <m/>
    <m/>
    <m/>
    <m/>
    <m/>
    <m/>
    <m/>
    <m/>
    <m/>
    <m/>
    <m/>
    <m/>
    <m/>
    <m/>
    <m/>
    <m/>
    <m/>
    <m/>
    <m/>
    <m/>
    <m/>
    <m/>
    <m/>
    <m/>
    <m/>
    <m/>
    <m/>
    <m/>
    <m/>
    <m/>
    <m/>
    <m/>
    <m/>
    <m/>
    <m/>
    <m/>
    <m/>
    <m/>
    <m/>
    <m/>
    <m/>
    <m/>
    <m/>
    <m/>
    <m/>
    <m/>
    <m/>
    <m/>
    <m/>
    <m/>
    <m/>
    <m/>
    <m/>
    <m/>
    <m/>
    <m/>
    <m/>
    <m/>
    <m/>
    <x v="1"/>
    <x v="1"/>
    <s v="ZBHT0012"/>
    <s v="koQfwGzTtpz"/>
    <s v="Allocated"/>
    <m/>
    <m/>
    <m/>
    <m/>
    <m/>
    <m/>
    <m/>
    <m/>
    <n v="133"/>
    <n v="1668"/>
  </r>
  <r>
    <n v="464280901"/>
    <s v="RAJESH RAMESH BARELA"/>
    <m/>
    <x v="0"/>
    <m/>
    <m/>
    <m/>
    <m/>
    <n v="5763"/>
    <n v="0"/>
    <n v="5"/>
    <n v="5763"/>
    <x v="2"/>
    <x v="0"/>
    <x v="1"/>
    <x v="10"/>
    <n v="0"/>
    <n v="5"/>
    <n v="0"/>
    <n v="450"/>
    <s v="-"/>
    <n v="0"/>
    <n v="0"/>
    <s v="FLOW"/>
    <s v="-"/>
    <s v="NC"/>
    <s v="-"/>
    <m/>
    <m/>
    <m/>
    <m/>
    <s v="-"/>
    <m/>
    <s v="SHIRUR"/>
    <m/>
    <m/>
    <m/>
    <n v="455"/>
    <n v="0"/>
    <n v="88"/>
    <s v="-"/>
    <s v="FLOW"/>
    <m/>
    <m/>
    <m/>
    <m/>
    <s v="REGULAR"/>
    <s v="MH19EM0386"/>
    <s v="BAJAJ PULSAR N160 UG"/>
    <d v="2024-10-10T00:00:00"/>
    <n v="18"/>
    <x v="0"/>
    <x v="0"/>
    <m/>
    <n v="1"/>
    <m/>
    <m/>
    <m/>
    <m/>
    <m/>
    <m/>
    <m/>
    <m/>
    <m/>
    <m/>
    <m/>
    <m/>
    <m/>
    <m/>
    <m/>
    <m/>
    <m/>
    <m/>
    <m/>
    <m/>
    <m/>
    <m/>
    <m/>
    <m/>
    <m/>
    <m/>
    <m/>
    <m/>
    <m/>
    <m/>
    <m/>
    <m/>
    <m/>
    <m/>
    <m/>
    <m/>
    <m/>
    <m/>
    <m/>
    <m/>
    <m/>
    <m/>
    <m/>
    <m/>
    <m/>
    <m/>
    <m/>
    <m/>
    <m/>
    <m/>
    <m/>
    <m/>
    <m/>
    <m/>
    <m/>
    <m/>
    <m/>
    <m/>
    <m/>
    <m/>
    <m/>
    <m/>
    <m/>
    <m/>
    <m/>
    <m/>
    <m/>
    <m/>
    <m/>
    <m/>
    <m/>
    <m/>
    <m/>
    <m/>
    <m/>
    <m/>
    <m/>
    <m/>
    <m/>
    <m/>
    <m/>
    <m/>
    <m/>
    <m/>
    <m/>
    <m/>
    <m/>
    <m/>
    <m/>
    <m/>
    <m/>
    <m/>
    <x v="1"/>
    <x v="1"/>
    <s v="ZBHT0024"/>
    <s v="A2gJKbBjhNm"/>
    <s v="Allocated"/>
    <m/>
    <m/>
    <m/>
    <m/>
    <m/>
    <m/>
    <m/>
    <m/>
    <n v="5"/>
    <n v="5763"/>
  </r>
  <r>
    <n v="464282194"/>
    <s v="SANI PRAKASH SALVE"/>
    <m/>
    <x v="0"/>
    <m/>
    <m/>
    <m/>
    <m/>
    <n v="5059"/>
    <n v="0"/>
    <n v="36"/>
    <n v="5059"/>
    <x v="2"/>
    <x v="0"/>
    <x v="0"/>
    <x v="10"/>
    <n v="0"/>
    <n v="36"/>
    <n v="0"/>
    <n v="2696"/>
    <s v="-"/>
    <n v="0"/>
    <n v="0"/>
    <s v="FLOW"/>
    <s v="-"/>
    <s v="BPTP"/>
    <s v="-"/>
    <m/>
    <m/>
    <m/>
    <m/>
    <s v="-"/>
    <m/>
    <s v="SHIRUR"/>
    <m/>
    <m/>
    <m/>
    <n v="2732"/>
    <n v="0"/>
    <n v="88"/>
    <s v="-"/>
    <s v="FLOW"/>
    <m/>
    <m/>
    <m/>
    <m/>
    <s v="REGULAR"/>
    <s v="MH12XG6756"/>
    <s v="HONDA ACTIVA 6G DLX BS VI"/>
    <d v="2024-10-10T00:00:00"/>
    <n v="18"/>
    <x v="0"/>
    <x v="0"/>
    <m/>
    <m/>
    <m/>
    <m/>
    <m/>
    <m/>
    <m/>
    <m/>
    <m/>
    <m/>
    <n v="1"/>
    <m/>
    <m/>
    <m/>
    <m/>
    <m/>
    <m/>
    <m/>
    <m/>
    <m/>
    <m/>
    <m/>
    <m/>
    <m/>
    <m/>
    <m/>
    <m/>
    <m/>
    <m/>
    <m/>
    <m/>
    <m/>
    <m/>
    <m/>
    <m/>
    <m/>
    <m/>
    <m/>
    <m/>
    <m/>
    <m/>
    <m/>
    <m/>
    <m/>
    <m/>
    <m/>
    <m/>
    <m/>
    <m/>
    <m/>
    <m/>
    <m/>
    <m/>
    <m/>
    <m/>
    <m/>
    <m/>
    <m/>
    <m/>
    <m/>
    <m/>
    <m/>
    <m/>
    <m/>
    <m/>
    <m/>
    <m/>
    <m/>
    <m/>
    <m/>
    <m/>
    <m/>
    <m/>
    <m/>
    <m/>
    <m/>
    <m/>
    <m/>
    <m/>
    <m/>
    <m/>
    <m/>
    <m/>
    <m/>
    <m/>
    <m/>
    <m/>
    <m/>
    <m/>
    <m/>
    <m/>
    <m/>
    <m/>
    <m/>
    <x v="1"/>
    <x v="1"/>
    <s v="ZBHT0024"/>
    <s v="GoWg-KHM9c"/>
    <s v="Allocated"/>
    <m/>
    <m/>
    <m/>
    <m/>
    <m/>
    <m/>
    <m/>
    <m/>
    <n v="36"/>
    <n v="5059"/>
  </r>
  <r>
    <n v="464316591"/>
    <s v="PARAB DATTATRAYA PANDURANG"/>
    <m/>
    <x v="0"/>
    <m/>
    <m/>
    <m/>
    <m/>
    <n v="6068"/>
    <n v="0"/>
    <n v="7"/>
    <n v="6068"/>
    <x v="0"/>
    <x v="0"/>
    <x v="0"/>
    <x v="13"/>
    <n v="0"/>
    <n v="7"/>
    <n v="0"/>
    <n v="639.88"/>
    <s v="-"/>
    <n v="0"/>
    <n v="0"/>
    <s v="FLOW"/>
    <s v="-"/>
    <s v="-"/>
    <s v="-"/>
    <m/>
    <m/>
    <m/>
    <m/>
    <s v="-"/>
    <m/>
    <s v="NEW SANGVI"/>
    <m/>
    <m/>
    <m/>
    <n v="646.88"/>
    <n v="0"/>
    <n v="57"/>
    <s v="-"/>
    <s v="FLOW"/>
    <m/>
    <m/>
    <m/>
    <m/>
    <s v="REGULAR"/>
    <s v="MH14LW5368"/>
    <s v="PLEASURE PLUS XTEC DRUM CAST"/>
    <d v="2024-10-14T00:00:00"/>
    <n v="18"/>
    <x v="0"/>
    <x v="0"/>
    <m/>
    <m/>
    <m/>
    <m/>
    <m/>
    <m/>
    <m/>
    <m/>
    <m/>
    <m/>
    <n v="1"/>
    <m/>
    <m/>
    <m/>
    <m/>
    <m/>
    <m/>
    <m/>
    <m/>
    <m/>
    <m/>
    <m/>
    <m/>
    <m/>
    <m/>
    <m/>
    <m/>
    <m/>
    <m/>
    <m/>
    <m/>
    <m/>
    <m/>
    <m/>
    <m/>
    <m/>
    <m/>
    <m/>
    <m/>
    <m/>
    <m/>
    <m/>
    <m/>
    <m/>
    <m/>
    <m/>
    <m/>
    <m/>
    <m/>
    <m/>
    <m/>
    <m/>
    <m/>
    <m/>
    <m/>
    <m/>
    <m/>
    <m/>
    <m/>
    <m/>
    <m/>
    <m/>
    <m/>
    <m/>
    <m/>
    <m/>
    <m/>
    <m/>
    <m/>
    <m/>
    <m/>
    <m/>
    <m/>
    <m/>
    <m/>
    <m/>
    <m/>
    <m/>
    <m/>
    <m/>
    <m/>
    <m/>
    <m/>
    <m/>
    <m/>
    <m/>
    <m/>
    <m/>
    <m/>
    <m/>
    <m/>
    <m/>
    <m/>
    <m/>
    <x v="1"/>
    <x v="1"/>
    <s v="ZBHT0015"/>
    <s v="A6e8h7oNI9"/>
    <s v="Allocated"/>
    <m/>
    <m/>
    <m/>
    <m/>
    <m/>
    <m/>
    <m/>
    <m/>
    <n v="7"/>
    <n v="6068"/>
  </r>
  <r>
    <n v="465618986"/>
    <s v="HARSHADA PRAMOD DESHMUKH"/>
    <m/>
    <x v="0"/>
    <m/>
    <m/>
    <m/>
    <m/>
    <n v="2369"/>
    <n v="0"/>
    <n v="40"/>
    <n v="2369"/>
    <x v="0"/>
    <x v="0"/>
    <x v="0"/>
    <x v="8"/>
    <n v="0"/>
    <n v="40"/>
    <n v="0"/>
    <n v="354"/>
    <s v="-"/>
    <n v="0"/>
    <n v="0"/>
    <s v="FLOW"/>
    <s v="-"/>
    <s v="-"/>
    <s v="-"/>
    <m/>
    <m/>
    <m/>
    <m/>
    <s v="-"/>
    <m/>
    <s v="MAVAL"/>
    <m/>
    <m/>
    <m/>
    <n v="394"/>
    <n v="0"/>
    <n v="56"/>
    <s v="-"/>
    <s v="FLOW"/>
    <m/>
    <m/>
    <m/>
    <m/>
    <s v="REGULAR"/>
    <s v="MH14LH4413"/>
    <s v="HONDA ACTIVA STD"/>
    <d v="2025-03-03T00:00:00"/>
    <n v="12"/>
    <x v="0"/>
    <x v="0"/>
    <m/>
    <m/>
    <m/>
    <m/>
    <m/>
    <m/>
    <m/>
    <m/>
    <m/>
    <m/>
    <m/>
    <m/>
    <m/>
    <m/>
    <m/>
    <m/>
    <m/>
    <m/>
    <m/>
    <m/>
    <m/>
    <m/>
    <m/>
    <m/>
    <m/>
    <m/>
    <m/>
    <m/>
    <m/>
    <m/>
    <m/>
    <m/>
    <m/>
    <m/>
    <m/>
    <m/>
    <m/>
    <m/>
    <m/>
    <m/>
    <m/>
    <m/>
    <m/>
    <m/>
    <m/>
    <m/>
    <m/>
    <m/>
    <m/>
    <m/>
    <m/>
    <m/>
    <m/>
    <m/>
    <m/>
    <m/>
    <m/>
    <m/>
    <m/>
    <m/>
    <m/>
    <m/>
    <m/>
    <m/>
    <m/>
    <m/>
    <m/>
    <m/>
    <m/>
    <m/>
    <m/>
    <m/>
    <m/>
    <m/>
    <m/>
    <m/>
    <m/>
    <m/>
    <m/>
    <m/>
    <m/>
    <m/>
    <m/>
    <m/>
    <m/>
    <m/>
    <m/>
    <m/>
    <m/>
    <m/>
    <m/>
    <m/>
    <m/>
    <m/>
    <x v="0"/>
    <x v="0"/>
    <s v="ZBHT0013"/>
    <s v="B2Jkmj_8vzz"/>
    <s v="Allocated"/>
    <m/>
    <m/>
    <m/>
    <m/>
    <m/>
    <m/>
    <m/>
    <m/>
    <n v="40"/>
    <n v="2369"/>
  </r>
  <r>
    <n v="465832967"/>
    <s v="UMESH SHANKAR BENDE"/>
    <m/>
    <x v="0"/>
    <m/>
    <m/>
    <m/>
    <m/>
    <n v="1754"/>
    <n v="0"/>
    <n v="17.13"/>
    <n v="1754"/>
    <x v="0"/>
    <x v="0"/>
    <x v="0"/>
    <x v="8"/>
    <n v="0"/>
    <n v="17.13"/>
    <n v="0"/>
    <n v="450"/>
    <s v="-"/>
    <n v="0"/>
    <n v="0"/>
    <s v="FLOW"/>
    <s v="-"/>
    <s v="-"/>
    <s v="-"/>
    <m/>
    <m/>
    <m/>
    <m/>
    <s v="-"/>
    <m/>
    <s v="VEHERGAON"/>
    <m/>
    <m/>
    <m/>
    <n v="467.13"/>
    <n v="0"/>
    <n v="56"/>
    <s v="-"/>
    <s v="FLOW"/>
    <m/>
    <m/>
    <m/>
    <m/>
    <s v="REGULAR"/>
    <s v="MH28BY0660"/>
    <s v="HONDA ACTIVA DLX"/>
    <d v="2025-04-02T00:00:00"/>
    <n v="12"/>
    <x v="0"/>
    <x v="0"/>
    <m/>
    <m/>
    <m/>
    <m/>
    <m/>
    <m/>
    <m/>
    <m/>
    <m/>
    <m/>
    <m/>
    <m/>
    <m/>
    <m/>
    <m/>
    <m/>
    <m/>
    <m/>
    <m/>
    <m/>
    <m/>
    <m/>
    <m/>
    <m/>
    <m/>
    <m/>
    <m/>
    <m/>
    <m/>
    <m/>
    <m/>
    <m/>
    <m/>
    <m/>
    <m/>
    <m/>
    <m/>
    <m/>
    <m/>
    <m/>
    <m/>
    <m/>
    <m/>
    <m/>
    <m/>
    <m/>
    <m/>
    <m/>
    <m/>
    <m/>
    <m/>
    <m/>
    <m/>
    <m/>
    <m/>
    <m/>
    <m/>
    <m/>
    <m/>
    <m/>
    <m/>
    <m/>
    <m/>
    <m/>
    <m/>
    <m/>
    <m/>
    <m/>
    <m/>
    <m/>
    <m/>
    <m/>
    <m/>
    <m/>
    <m/>
    <m/>
    <m/>
    <m/>
    <m/>
    <m/>
    <m/>
    <m/>
    <m/>
    <m/>
    <m/>
    <m/>
    <m/>
    <m/>
    <m/>
    <m/>
    <m/>
    <m/>
    <m/>
    <m/>
    <x v="0"/>
    <x v="0"/>
    <s v="ZBHT0013"/>
    <s v="BPgAwoYoAnlc"/>
    <s v="Allocated"/>
    <m/>
    <m/>
    <m/>
    <m/>
    <m/>
    <m/>
    <m/>
    <m/>
    <n v="17.13"/>
    <n v="1754"/>
  </r>
  <r>
    <n v="459908712"/>
    <s v="VIKAS ARUN KAMBLE"/>
    <m/>
    <x v="0"/>
    <m/>
    <m/>
    <m/>
    <m/>
    <n v="3792"/>
    <n v="0"/>
    <n v="65"/>
    <n v="3792"/>
    <x v="2"/>
    <x v="0"/>
    <x v="0"/>
    <x v="13"/>
    <n v="0"/>
    <n v="65"/>
    <n v="0"/>
    <n v="4610"/>
    <s v="-"/>
    <n v="0"/>
    <n v="0"/>
    <s v="FLOW"/>
    <s v="-"/>
    <s v="NC"/>
    <s v="-"/>
    <m/>
    <m/>
    <m/>
    <m/>
    <s v="-"/>
    <m/>
    <s v="KALEWADI"/>
    <m/>
    <m/>
    <m/>
    <n v="4675"/>
    <n v="0"/>
    <n v="88"/>
    <s v="-"/>
    <s v="FLOW"/>
    <m/>
    <m/>
    <m/>
    <m/>
    <s v="REGULAR"/>
    <s v="MH14LC1547"/>
    <s v="HONDA ACTIVA 6G DLX LTD ED"/>
    <d v="2023-09-27T00:00:00"/>
    <n v="30"/>
    <x v="1"/>
    <x v="0"/>
    <m/>
    <m/>
    <m/>
    <m/>
    <m/>
    <m/>
    <m/>
    <m/>
    <m/>
    <m/>
    <m/>
    <m/>
    <m/>
    <m/>
    <m/>
    <m/>
    <m/>
    <m/>
    <m/>
    <m/>
    <m/>
    <m/>
    <m/>
    <m/>
    <m/>
    <m/>
    <m/>
    <m/>
    <m/>
    <m/>
    <m/>
    <m/>
    <m/>
    <m/>
    <m/>
    <m/>
    <m/>
    <m/>
    <m/>
    <m/>
    <m/>
    <m/>
    <m/>
    <m/>
    <m/>
    <m/>
    <m/>
    <m/>
    <m/>
    <m/>
    <m/>
    <m/>
    <m/>
    <m/>
    <m/>
    <m/>
    <m/>
    <m/>
    <m/>
    <m/>
    <m/>
    <m/>
    <m/>
    <m/>
    <m/>
    <m/>
    <m/>
    <m/>
    <m/>
    <m/>
    <m/>
    <m/>
    <m/>
    <m/>
    <m/>
    <m/>
    <m/>
    <m/>
    <m/>
    <m/>
    <m/>
    <m/>
    <m/>
    <m/>
    <m/>
    <m/>
    <m/>
    <m/>
    <m/>
    <m/>
    <m/>
    <m/>
    <m/>
    <m/>
    <x v="0"/>
    <x v="0"/>
    <s v="ZBHT0015"/>
    <e v="#N/A"/>
    <e v="#N/A"/>
    <m/>
    <m/>
    <m/>
    <m/>
    <m/>
    <m/>
    <m/>
    <m/>
    <n v="65"/>
    <n v="3792"/>
  </r>
  <r>
    <n v="138058440"/>
    <s v="RITESH SHYAM JADHAV"/>
    <m/>
    <x v="0"/>
    <m/>
    <m/>
    <m/>
    <s v="TEST "/>
    <n v="3110"/>
    <n v="0"/>
    <n v="28"/>
    <n v="3110"/>
    <x v="0"/>
    <x v="2"/>
    <x v="0"/>
    <x v="9"/>
    <n v="0"/>
    <n v="28"/>
    <n v="0"/>
    <n v="4946"/>
    <s v="-"/>
    <n v="0"/>
    <n v="0"/>
    <s v="RB"/>
    <s v="PAID"/>
    <s v="-"/>
    <s v="-"/>
    <m/>
    <m/>
    <m/>
    <m/>
    <s v="-"/>
    <m/>
    <s v="KASARWADI"/>
    <m/>
    <m/>
    <m/>
    <n v="4974"/>
    <n v="0"/>
    <n v="57"/>
    <s v="-"/>
    <s v="FLOW"/>
    <m/>
    <m/>
    <m/>
    <m/>
    <s v="REGULAR"/>
    <s v="MH14KP5003"/>
    <s v="HONDA ACTIVA DLX"/>
    <d v="2023-01-21T00:00:00"/>
    <n v="36"/>
    <x v="1"/>
    <x v="0"/>
    <m/>
    <m/>
    <m/>
    <m/>
    <m/>
    <m/>
    <m/>
    <m/>
    <m/>
    <m/>
    <n v="1"/>
    <m/>
    <m/>
    <m/>
    <m/>
    <m/>
    <m/>
    <m/>
    <m/>
    <m/>
    <m/>
    <m/>
    <m/>
    <m/>
    <m/>
    <m/>
    <m/>
    <m/>
    <m/>
    <m/>
    <m/>
    <m/>
    <m/>
    <m/>
    <m/>
    <m/>
    <m/>
    <m/>
    <m/>
    <m/>
    <m/>
    <m/>
    <m/>
    <m/>
    <m/>
    <m/>
    <m/>
    <m/>
    <m/>
    <m/>
    <m/>
    <m/>
    <m/>
    <m/>
    <m/>
    <m/>
    <m/>
    <m/>
    <m/>
    <m/>
    <m/>
    <m/>
    <m/>
    <m/>
    <m/>
    <m/>
    <m/>
    <m/>
    <m/>
    <m/>
    <m/>
    <m/>
    <m/>
    <m/>
    <m/>
    <m/>
    <m/>
    <m/>
    <m/>
    <m/>
    <m/>
    <m/>
    <m/>
    <m/>
    <m/>
    <m/>
    <m/>
    <m/>
    <m/>
    <m/>
    <m/>
    <m/>
    <m/>
    <m/>
    <x v="1"/>
    <x v="1"/>
    <s v="DUWT0025"/>
    <e v="#N/A"/>
    <e v="#N/A"/>
    <m/>
    <m/>
    <m/>
    <m/>
    <m/>
    <m/>
    <m/>
    <m/>
    <n v="28"/>
    <n v="3110"/>
  </r>
  <r>
    <n v="139054823"/>
    <s v="ASHA GANESH DOLAS"/>
    <m/>
    <x v="0"/>
    <m/>
    <m/>
    <m/>
    <m/>
    <n v="3574"/>
    <n v="0"/>
    <n v="38"/>
    <n v="3574"/>
    <x v="3"/>
    <x v="0"/>
    <x v="0"/>
    <x v="9"/>
    <n v="0"/>
    <n v="38"/>
    <n v="0"/>
    <n v="4472"/>
    <s v="-"/>
    <n v="0"/>
    <n v="0"/>
    <s v="FLOW"/>
    <s v="-"/>
    <s v="MPTP"/>
    <s v="-"/>
    <m/>
    <m/>
    <m/>
    <m/>
    <s v="-"/>
    <m/>
    <s v="KASARWADI"/>
    <m/>
    <m/>
    <m/>
    <n v="4510"/>
    <n v="0"/>
    <n v="118"/>
    <s v="-"/>
    <s v="FLOW"/>
    <m/>
    <m/>
    <m/>
    <m/>
    <s v="NPA"/>
    <s v="MH14KR0966"/>
    <s v="HONDA ACTIVA 6G DLX BS VI"/>
    <d v="2023-02-17T00:00:00"/>
    <n v="36"/>
    <x v="1"/>
    <x v="0"/>
    <m/>
    <m/>
    <m/>
    <m/>
    <m/>
    <m/>
    <m/>
    <m/>
    <m/>
    <m/>
    <n v="1"/>
    <m/>
    <m/>
    <m/>
    <m/>
    <m/>
    <m/>
    <m/>
    <m/>
    <m/>
    <m/>
    <m/>
    <m/>
    <m/>
    <m/>
    <m/>
    <m/>
    <m/>
    <m/>
    <m/>
    <m/>
    <m/>
    <m/>
    <m/>
    <m/>
    <m/>
    <m/>
    <m/>
    <m/>
    <m/>
    <m/>
    <m/>
    <m/>
    <m/>
    <m/>
    <m/>
    <m/>
    <m/>
    <m/>
    <m/>
    <m/>
    <m/>
    <m/>
    <m/>
    <m/>
    <m/>
    <m/>
    <m/>
    <m/>
    <m/>
    <m/>
    <m/>
    <m/>
    <m/>
    <m/>
    <m/>
    <m/>
    <m/>
    <m/>
    <m/>
    <m/>
    <m/>
    <m/>
    <m/>
    <m/>
    <m/>
    <m/>
    <m/>
    <m/>
    <m/>
    <m/>
    <m/>
    <m/>
    <m/>
    <m/>
    <m/>
    <m/>
    <m/>
    <m/>
    <m/>
    <m/>
    <m/>
    <m/>
    <m/>
    <x v="1"/>
    <x v="1"/>
    <s v="DUWT0025"/>
    <e v="#N/A"/>
    <e v="#N/A"/>
    <m/>
    <m/>
    <m/>
    <m/>
    <m/>
    <m/>
    <m/>
    <m/>
    <n v="38"/>
    <n v="3574"/>
  </r>
  <r>
    <n v="462333309"/>
    <s v="LALITA RAHIDAS PAPAL"/>
    <m/>
    <x v="0"/>
    <m/>
    <m/>
    <m/>
    <m/>
    <n v="1235"/>
    <n v="0"/>
    <n v="18"/>
    <n v="1235"/>
    <x v="2"/>
    <x v="0"/>
    <x v="0"/>
    <x v="16"/>
    <n v="0"/>
    <n v="18"/>
    <n v="0"/>
    <n v="450"/>
    <s v="-"/>
    <n v="0"/>
    <n v="0"/>
    <s v="FLOW"/>
    <s v="-"/>
    <s v="NC"/>
    <s v="-"/>
    <m/>
    <m/>
    <m/>
    <m/>
    <s v="-"/>
    <m/>
    <s v="MULSHI "/>
    <m/>
    <m/>
    <m/>
    <n v="468"/>
    <n v="0"/>
    <n v="87"/>
    <s v="-"/>
    <s v="FLOW"/>
    <m/>
    <m/>
    <m/>
    <m/>
    <s v="REGULAR"/>
    <s v="MH12UX1152"/>
    <s v="HF DELUXE BS6 I3S DRUM SELF CAST"/>
    <d v="2024-03-23T00:00:00"/>
    <n v="24"/>
    <x v="1"/>
    <x v="0"/>
    <m/>
    <m/>
    <m/>
    <m/>
    <m/>
    <m/>
    <m/>
    <m/>
    <m/>
    <m/>
    <m/>
    <m/>
    <m/>
    <m/>
    <m/>
    <m/>
    <m/>
    <m/>
    <m/>
    <m/>
    <m/>
    <m/>
    <m/>
    <m/>
    <m/>
    <m/>
    <m/>
    <m/>
    <m/>
    <m/>
    <m/>
    <m/>
    <m/>
    <m/>
    <m/>
    <m/>
    <m/>
    <m/>
    <m/>
    <m/>
    <m/>
    <m/>
    <m/>
    <m/>
    <m/>
    <m/>
    <m/>
    <m/>
    <m/>
    <m/>
    <m/>
    <m/>
    <m/>
    <m/>
    <m/>
    <m/>
    <m/>
    <m/>
    <m/>
    <m/>
    <m/>
    <m/>
    <m/>
    <m/>
    <m/>
    <m/>
    <m/>
    <m/>
    <m/>
    <m/>
    <m/>
    <m/>
    <m/>
    <m/>
    <m/>
    <m/>
    <m/>
    <m/>
    <m/>
    <m/>
    <m/>
    <m/>
    <m/>
    <m/>
    <m/>
    <m/>
    <m/>
    <m/>
    <m/>
    <m/>
    <m/>
    <m/>
    <m/>
    <m/>
    <x v="0"/>
    <x v="0"/>
    <s v="DUWT0030"/>
    <s v="GoVKjSCeh1"/>
    <s v="Allocated"/>
    <m/>
    <m/>
    <m/>
    <m/>
    <m/>
    <m/>
    <m/>
    <m/>
    <n v="18"/>
    <n v="1235"/>
  </r>
  <r>
    <n v="462203870"/>
    <s v="LALBAHADUR GORE KAMI"/>
    <m/>
    <x v="0"/>
    <m/>
    <m/>
    <m/>
    <m/>
    <n v="1207"/>
    <n v="0"/>
    <n v="19"/>
    <n v="1207"/>
    <x v="5"/>
    <x v="0"/>
    <x v="0"/>
    <x v="6"/>
    <n v="0"/>
    <n v="19"/>
    <n v="0"/>
    <n v="450"/>
    <s v="-"/>
    <n v="0"/>
    <n v="0"/>
    <s v="FLOW"/>
    <s v="-"/>
    <s v="NC"/>
    <s v="-"/>
    <m/>
    <m/>
    <m/>
    <m/>
    <s v="-"/>
    <m/>
    <s v="VADGAON SHERI"/>
    <m/>
    <m/>
    <m/>
    <n v="469"/>
    <n v="0"/>
    <n v="176"/>
    <s v="-"/>
    <s v="FLOW"/>
    <m/>
    <m/>
    <m/>
    <m/>
    <s v="NPA"/>
    <s v="MH12VS1687"/>
    <s v="SPLENDOR PLUS DRS CAST FI BLACK"/>
    <d v="2024-03-12T00:00:00"/>
    <n v="22"/>
    <x v="1"/>
    <x v="0"/>
    <m/>
    <m/>
    <m/>
    <m/>
    <m/>
    <m/>
    <m/>
    <m/>
    <m/>
    <m/>
    <m/>
    <m/>
    <m/>
    <m/>
    <m/>
    <m/>
    <m/>
    <m/>
    <m/>
    <m/>
    <m/>
    <m/>
    <m/>
    <m/>
    <m/>
    <m/>
    <m/>
    <m/>
    <m/>
    <m/>
    <m/>
    <m/>
    <m/>
    <m/>
    <m/>
    <m/>
    <m/>
    <m/>
    <m/>
    <m/>
    <m/>
    <m/>
    <m/>
    <m/>
    <m/>
    <m/>
    <m/>
    <m/>
    <m/>
    <m/>
    <m/>
    <m/>
    <m/>
    <m/>
    <m/>
    <m/>
    <m/>
    <m/>
    <m/>
    <m/>
    <m/>
    <m/>
    <m/>
    <m/>
    <m/>
    <m/>
    <m/>
    <m/>
    <m/>
    <m/>
    <m/>
    <m/>
    <m/>
    <m/>
    <m/>
    <m/>
    <m/>
    <m/>
    <m/>
    <m/>
    <m/>
    <m/>
    <m/>
    <m/>
    <m/>
    <m/>
    <m/>
    <m/>
    <m/>
    <m/>
    <m/>
    <m/>
    <m/>
    <m/>
    <x v="0"/>
    <x v="0"/>
    <s v="ZBHT0012"/>
    <s v="kPM9O9OVOm"/>
    <s v="Allocated"/>
    <m/>
    <m/>
    <m/>
    <m/>
    <m/>
    <m/>
    <m/>
    <m/>
    <n v="19"/>
    <n v="120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6A8E9A-84BB-4C33-AA6D-9B7DF32B7D6A}" name="PivotTable19" cacheId="413" applyNumberFormats="0" applyBorderFormats="0" applyFontFormats="0" applyPatternFormats="0" applyAlignmentFormats="0" applyWidthHeightFormats="1" dataCaption="Values" updatedVersion="8" minRefreshableVersion="3" useAutoFormatting="1" itemPrintTitles="1" createdVersion="5" indent="0" compact="0" compactData="0" gridDropZones="1" multipleFieldFilters="0">
  <location ref="A42:E63" firstHeaderRow="1" firstDataRow="2" firstDataCol="1" rowPageCount="3" colPageCount="1"/>
  <pivotFields count="162">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defaultSubtotal="0"/>
    <pivotField compact="0" outline="0" showAll="0"/>
    <pivotField compact="0" outline="0" showAll="0"/>
    <pivotField axis="axisPage" compact="0" outline="0" multipleItemSelectionAllowed="1" showAll="0">
      <items count="7">
        <item x="1"/>
        <item h="1" x="0"/>
        <item h="1" x="2"/>
        <item h="1" x="3"/>
        <item h="1" x="4"/>
        <item h="1" x="5"/>
        <item t="default"/>
      </items>
    </pivotField>
    <pivotField axis="axisCol" compact="0" outline="0" showAll="0">
      <items count="4">
        <item x="0"/>
        <item x="2"/>
        <item x="1"/>
        <item t="default"/>
      </items>
    </pivotField>
    <pivotField compact="0" outline="0" showAll="0"/>
    <pivotField axis="axisRow" compact="0" outline="0" showAll="0" sortType="ascending" defaultSubtotal="0">
      <items count="20">
        <item x="4"/>
        <item x="5"/>
        <item x="10"/>
        <item x="7"/>
        <item x="12"/>
        <item x="14"/>
        <item m="1" x="19"/>
        <item x="3"/>
        <item x="17"/>
        <item x="11"/>
        <item x="18"/>
        <item x="8"/>
        <item x="13"/>
        <item x="0"/>
        <item x="1"/>
        <item x="2"/>
        <item x="15"/>
        <item x="16"/>
        <item x="9"/>
        <item x="6"/>
      </items>
    </pivotField>
    <pivotField compact="0" numFmtId="4" outline="0" showAll="0"/>
    <pivotField compact="0" outline="0" showAll="0" defaultSubtotal="0"/>
    <pivotField compact="0" numFmtId="3"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pivotField compact="0" outline="0" showAll="0" defaultSubtotal="0"/>
    <pivotField compact="0" outline="0" showAll="0"/>
    <pivotField compact="0" outline="0" showAll="0" defaultSubtota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3">
        <item x="0"/>
        <item x="1"/>
        <item t="default"/>
      </items>
    </pivotField>
    <pivotField axis="axisPage" compact="0" outline="0" multipleItemSelectionAllowed="1" showAll="0" defaultSubtotal="0">
      <items count="1">
        <item x="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5"/>
  </rowFields>
  <rowItems count="20">
    <i>
      <x/>
    </i>
    <i>
      <x v="1"/>
    </i>
    <i>
      <x v="2"/>
    </i>
    <i>
      <x v="3"/>
    </i>
    <i>
      <x v="4"/>
    </i>
    <i>
      <x v="5"/>
    </i>
    <i>
      <x v="7"/>
    </i>
    <i>
      <x v="8"/>
    </i>
    <i>
      <x v="9"/>
    </i>
    <i>
      <x v="10"/>
    </i>
    <i>
      <x v="11"/>
    </i>
    <i>
      <x v="12"/>
    </i>
    <i>
      <x v="13"/>
    </i>
    <i>
      <x v="14"/>
    </i>
    <i>
      <x v="15"/>
    </i>
    <i>
      <x v="16"/>
    </i>
    <i>
      <x v="17"/>
    </i>
    <i>
      <x v="18"/>
    </i>
    <i>
      <x v="19"/>
    </i>
    <i t="grand">
      <x/>
    </i>
  </rowItems>
  <colFields count="1">
    <field x="13"/>
  </colFields>
  <colItems count="4">
    <i>
      <x/>
    </i>
    <i>
      <x v="1"/>
    </i>
    <i>
      <x v="2"/>
    </i>
    <i t="grand">
      <x/>
    </i>
  </colItems>
  <pageFields count="3">
    <pageField fld="12" hier="-1"/>
    <pageField fld="51" hier="-1"/>
    <pageField fld="52" hier="-1"/>
  </pageFields>
  <dataFields count="1">
    <dataField name="Sum of POS" fld="38" baseField="0" baseItem="0"/>
  </dataFields>
  <formats count="341">
    <format dxfId="32717">
      <pivotArea dataOnly="0" labelOnly="1" outline="0" fieldPosition="0">
        <references count="1">
          <reference field="13" count="0"/>
        </references>
      </pivotArea>
    </format>
    <format dxfId="32716">
      <pivotArea dataOnly="0" labelOnly="1" grandCol="1" outline="0" fieldPosition="0"/>
    </format>
    <format dxfId="32715">
      <pivotArea dataOnly="0" labelOnly="1" outline="0" fieldPosition="0">
        <references count="1">
          <reference field="13" count="0"/>
        </references>
      </pivotArea>
    </format>
    <format dxfId="32714">
      <pivotArea dataOnly="0" labelOnly="1" grandCol="1" outline="0" fieldPosition="0"/>
    </format>
    <format dxfId="32713">
      <pivotArea dataOnly="0" labelOnly="1" outline="0" fieldPosition="0">
        <references count="1">
          <reference field="13" count="0"/>
        </references>
      </pivotArea>
    </format>
    <format dxfId="32712">
      <pivotArea dataOnly="0" labelOnly="1" grandCol="1" outline="0" fieldPosition="0"/>
    </format>
    <format dxfId="32711">
      <pivotArea outline="0" collapsedLevelsAreSubtotals="1" fieldPosition="0"/>
    </format>
    <format dxfId="32710">
      <pivotArea dataOnly="0" labelOnly="1" grandRow="1" outline="0" fieldPosition="0"/>
    </format>
    <format dxfId="32709">
      <pivotArea outline="0" collapsedLevelsAreSubtotals="1" fieldPosition="0"/>
    </format>
    <format dxfId="32708">
      <pivotArea dataOnly="0" labelOnly="1" grandRow="1" outline="0" fieldPosition="0"/>
    </format>
    <format dxfId="32707">
      <pivotArea type="all" dataOnly="0" outline="0" fieldPosition="0"/>
    </format>
    <format dxfId="32706">
      <pivotArea dataOnly="0" labelOnly="1" outline="0" fieldPosition="0">
        <references count="1">
          <reference field="12" count="0"/>
        </references>
      </pivotArea>
    </format>
    <format dxfId="32705">
      <pivotArea dataOnly="0" labelOnly="1" outline="0" fieldPosition="0">
        <references count="1">
          <reference field="12" count="0"/>
        </references>
      </pivotArea>
    </format>
    <format dxfId="32704">
      <pivotArea type="all" dataOnly="0" outline="0" fieldPosition="0"/>
    </format>
    <format dxfId="32703">
      <pivotArea grandCol="1" outline="0" collapsedLevelsAreSubtotals="1" fieldPosition="0"/>
    </format>
    <format dxfId="32702">
      <pivotArea grandRow="1" grandCol="1" outline="0" collapsedLevelsAreSubtotals="1" fieldPosition="0"/>
    </format>
    <format dxfId="32701">
      <pivotArea dataOnly="0" labelOnly="1" grandRow="1" outline="0" fieldPosition="0"/>
    </format>
    <format dxfId="32700">
      <pivotArea dataOnly="0" labelOnly="1" grandRow="1" outline="0" fieldPosition="0"/>
    </format>
    <format dxfId="32699">
      <pivotArea dataOnly="0" labelOnly="1" grandRow="1" outline="0" fieldPosition="0"/>
    </format>
    <format dxfId="32698">
      <pivotArea dataOnly="0" labelOnly="1" grandRow="1" outline="0" fieldPosition="0"/>
    </format>
    <format dxfId="32697">
      <pivotArea dataOnly="0" labelOnly="1" grandRow="1" outline="0" fieldPosition="0"/>
    </format>
    <format dxfId="32696">
      <pivotArea dataOnly="0" labelOnly="1" grandRow="1" outline="0" fieldPosition="0"/>
    </format>
    <format dxfId="32695">
      <pivotArea dataOnly="0" labelOnly="1" grandRow="1" outline="0" fieldPosition="0"/>
    </format>
    <format dxfId="32694">
      <pivotArea dataOnly="0" labelOnly="1" grandRow="1" outline="0" fieldPosition="0"/>
    </format>
    <format dxfId="32693">
      <pivotArea outline="0" collapsedLevelsAreSubtotals="1" fieldPosition="0"/>
    </format>
    <format dxfId="32692">
      <pivotArea grandRow="1" outline="0" collapsedLevelsAreSubtotals="1" fieldPosition="0"/>
    </format>
    <format dxfId="32691">
      <pivotArea outline="0" collapsedLevelsAreSubtotals="1" fieldPosition="0"/>
    </format>
    <format dxfId="32690">
      <pivotArea outline="0" collapsedLevelsAreSubtotals="1" fieldPosition="0"/>
    </format>
    <format dxfId="32689">
      <pivotArea grandRow="1" grandCol="1" outline="0" collapsedLevelsAreSubtotals="1" fieldPosition="0"/>
    </format>
    <format dxfId="32688">
      <pivotArea dataOnly="0" labelOnly="1" outline="0" fieldPosition="0">
        <references count="1">
          <reference field="13" count="0"/>
        </references>
      </pivotArea>
    </format>
    <format dxfId="32687">
      <pivotArea dataOnly="0" labelOnly="1" grandCol="1" outline="0" fieldPosition="0"/>
    </format>
    <format dxfId="32686">
      <pivotArea dataOnly="0" labelOnly="1" outline="0" fieldPosition="0">
        <references count="1">
          <reference field="13" count="0"/>
        </references>
      </pivotArea>
    </format>
    <format dxfId="32685">
      <pivotArea dataOnly="0" labelOnly="1" grandCol="1" outline="0" fieldPosition="0"/>
    </format>
    <format dxfId="32684">
      <pivotArea dataOnly="0" labelOnly="1" outline="0" fieldPosition="0">
        <references count="1">
          <reference field="13" count="0"/>
        </references>
      </pivotArea>
    </format>
    <format dxfId="32683">
      <pivotArea dataOnly="0" labelOnly="1" grandCol="1" outline="0" fieldPosition="0"/>
    </format>
    <format dxfId="32682">
      <pivotArea outline="0" collapsedLevelsAreSubtotals="1" fieldPosition="0"/>
    </format>
    <format dxfId="32681">
      <pivotArea dataOnly="0" labelOnly="1" grandRow="1" outline="0" fieldPosition="0"/>
    </format>
    <format dxfId="32680">
      <pivotArea dataOnly="0" labelOnly="1" outline="0" fieldPosition="0">
        <references count="1">
          <reference field="13" count="0"/>
        </references>
      </pivotArea>
    </format>
    <format dxfId="32679">
      <pivotArea dataOnly="0" labelOnly="1" grandCol="1" outline="0" fieldPosition="0"/>
    </format>
    <format dxfId="32678">
      <pivotArea dataOnly="0" labelOnly="1" grandRow="1" outline="0" fieldPosition="0"/>
    </format>
    <format dxfId="32677">
      <pivotArea grandRow="1" outline="0" collapsedLevelsAreSubtotals="1" fieldPosition="0"/>
    </format>
    <format dxfId="32676">
      <pivotArea dataOnly="0" labelOnly="1" grandRow="1" outline="0" fieldPosition="0"/>
    </format>
    <format>
      <pivotArea type="all" dataOnly="0" outline="0" fieldPosition="0"/>
    </format>
    <format>
      <pivotArea outline="0" collapsedLevelsAreSubtotals="1" fieldPosition="0"/>
    </format>
    <format>
      <pivotArea dataOnly="0" labelOnly="1" grandRow="1" outline="0" fieldPosition="0"/>
    </format>
    <format>
      <pivotArea dataOnly="0" labelOnly="1" outline="0" fieldPosition="0">
        <references count="1">
          <reference field="13" count="0"/>
        </references>
      </pivotArea>
    </format>
    <format>
      <pivotArea dataOnly="0" labelOnly="1" grandCol="1" outline="0" fieldPosition="0"/>
    </format>
    <format dxfId="32675">
      <pivotArea outline="0" collapsedLevelsAreSubtotals="1" fieldPosition="0"/>
    </format>
    <format dxfId="32674">
      <pivotArea dataOnly="0" labelOnly="1" grandRow="1" outline="0" fieldPosition="0"/>
    </format>
    <format dxfId="32673">
      <pivotArea dataOnly="0" labelOnly="1" outline="0" fieldPosition="0">
        <references count="1">
          <reference field="13" count="0"/>
        </references>
      </pivotArea>
    </format>
    <format dxfId="32672">
      <pivotArea dataOnly="0" labelOnly="1" grandCol="1" outline="0" fieldPosition="0"/>
    </format>
    <format dxfId="32671">
      <pivotArea outline="0" collapsedLevelsAreSubtotals="1" fieldPosition="0"/>
    </format>
    <format dxfId="32670">
      <pivotArea dataOnly="0" labelOnly="1" grandRow="1" outline="0" fieldPosition="0"/>
    </format>
    <format dxfId="32669">
      <pivotArea dataOnly="0" labelOnly="1" outline="0" fieldPosition="0">
        <references count="1">
          <reference field="13" count="0"/>
        </references>
      </pivotArea>
    </format>
    <format dxfId="32668">
      <pivotArea dataOnly="0" labelOnly="1" grandCol="1" outline="0" fieldPosition="0"/>
    </format>
    <format dxfId="32667">
      <pivotArea outline="0" collapsedLevelsAreSubtotals="1" fieldPosition="0"/>
    </format>
    <format dxfId="32666">
      <pivotArea dataOnly="0" labelOnly="1" grandRow="1" outline="0" fieldPosition="0"/>
    </format>
    <format dxfId="32665">
      <pivotArea dataOnly="0" labelOnly="1" outline="0" fieldPosition="0">
        <references count="1">
          <reference field="13" count="0"/>
        </references>
      </pivotArea>
    </format>
    <format dxfId="32664">
      <pivotArea dataOnly="0" labelOnly="1" grandCol="1" outline="0" fieldPosition="0"/>
    </format>
    <format dxfId="32663">
      <pivotArea dataOnly="0" labelOnly="1" outline="0" fieldPosition="0">
        <references count="1">
          <reference field="13" count="0"/>
        </references>
      </pivotArea>
    </format>
    <format dxfId="32662">
      <pivotArea dataOnly="0" labelOnly="1" grandCol="1" outline="0" fieldPosition="0"/>
    </format>
    <format dxfId="32661">
      <pivotArea dataOnly="0" labelOnly="1" outline="0" fieldPosition="0">
        <references count="1">
          <reference field="13" count="0"/>
        </references>
      </pivotArea>
    </format>
    <format dxfId="32660">
      <pivotArea dataOnly="0" labelOnly="1" grandCol="1" outline="0" fieldPosition="0"/>
    </format>
    <format dxfId="32659">
      <pivotArea dataOnly="0" labelOnly="1" outline="0" fieldPosition="0">
        <references count="1">
          <reference field="13" count="0"/>
        </references>
      </pivotArea>
    </format>
    <format dxfId="32658">
      <pivotArea dataOnly="0" labelOnly="1" grandCol="1" outline="0" fieldPosition="0"/>
    </format>
    <format dxfId="32657">
      <pivotArea dataOnly="0" labelOnly="1" outline="0" fieldPosition="0">
        <references count="1">
          <reference field="13" count="0"/>
        </references>
      </pivotArea>
    </format>
    <format dxfId="32656">
      <pivotArea dataOnly="0" labelOnly="1" grandCol="1" outline="0" fieldPosition="0"/>
    </format>
    <format dxfId="32655">
      <pivotArea grandRow="1" outline="0" collapsedLevelsAreSubtotals="1" fieldPosition="0"/>
    </format>
    <format dxfId="32654">
      <pivotArea dataOnly="0" labelOnly="1" grandRow="1" outline="0" fieldPosition="0"/>
    </format>
    <format dxfId="32653">
      <pivotArea dataOnly="0" labelOnly="1" outline="0" fieldPosition="0">
        <references count="1">
          <reference field="13" count="0"/>
        </references>
      </pivotArea>
    </format>
    <format dxfId="32652">
      <pivotArea dataOnly="0" labelOnly="1" grandCol="1" outline="0" fieldPosition="0"/>
    </format>
    <format dxfId="32651">
      <pivotArea dataOnly="0" labelOnly="1" outline="0" fieldPosition="0">
        <references count="1">
          <reference field="13" count="0"/>
        </references>
      </pivotArea>
    </format>
    <format dxfId="32650">
      <pivotArea dataOnly="0" labelOnly="1" grandCol="1" outline="0" fieldPosition="0"/>
    </format>
    <format dxfId="32649">
      <pivotArea grandRow="1" outline="0" collapsedLevelsAreSubtotals="1" fieldPosition="0"/>
    </format>
    <format dxfId="32648">
      <pivotArea dataOnly="0" labelOnly="1" grandRow="1" outline="0" fieldPosition="0"/>
    </format>
    <format dxfId="32647">
      <pivotArea grandRow="1" outline="0" collapsedLevelsAreSubtotals="1" fieldPosition="0"/>
    </format>
    <format dxfId="32646">
      <pivotArea dataOnly="0" labelOnly="1" grandRow="1" outline="0" fieldPosition="0"/>
    </format>
    <format dxfId="32645">
      <pivotArea dataOnly="0" labelOnly="1" outline="0" fieldPosition="0">
        <references count="1">
          <reference field="13" count="0"/>
        </references>
      </pivotArea>
    </format>
    <format dxfId="32644">
      <pivotArea dataOnly="0" labelOnly="1" grandCol="1" outline="0" fieldPosition="0"/>
    </format>
    <format dxfId="32643">
      <pivotArea dataOnly="0" labelOnly="1" outline="0" fieldPosition="0">
        <references count="1">
          <reference field="13" count="0"/>
        </references>
      </pivotArea>
    </format>
    <format dxfId="32642">
      <pivotArea dataOnly="0" labelOnly="1" grandCol="1" outline="0" fieldPosition="0"/>
    </format>
    <format dxfId="32641">
      <pivotArea dataOnly="0" labelOnly="1" outline="0" fieldPosition="0">
        <references count="1">
          <reference field="13" count="0"/>
        </references>
      </pivotArea>
    </format>
    <format dxfId="32640">
      <pivotArea dataOnly="0" labelOnly="1" grandCol="1" outline="0" fieldPosition="0"/>
    </format>
    <format dxfId="32639">
      <pivotArea grandRow="1" outline="0" collapsedLevelsAreSubtotals="1" fieldPosition="0"/>
    </format>
    <format dxfId="32638">
      <pivotArea dataOnly="0" labelOnly="1" grandRow="1" outline="0" fieldPosition="0"/>
    </format>
    <format dxfId="32637">
      <pivotArea dataOnly="0" labelOnly="1" outline="0" fieldPosition="0">
        <references count="1">
          <reference field="13" count="0"/>
        </references>
      </pivotArea>
    </format>
    <format dxfId="32636">
      <pivotArea dataOnly="0" labelOnly="1" grandCol="1" outline="0" fieldPosition="0"/>
    </format>
    <format dxfId="32635">
      <pivotArea grandRow="1" outline="0" collapsedLevelsAreSubtotals="1" fieldPosition="0"/>
    </format>
    <format dxfId="32634">
      <pivotArea dataOnly="0" labelOnly="1" grandRow="1" outline="0" fieldPosition="0"/>
    </format>
    <format dxfId="32633">
      <pivotArea type="origin" dataOnly="0" labelOnly="1" outline="0" fieldPosition="0"/>
    </format>
    <format dxfId="32632">
      <pivotArea dataOnly="0" labelOnly="1" grandRow="1" outline="0" fieldPosition="0"/>
    </format>
    <format dxfId="32631">
      <pivotArea type="origin" dataOnly="0" labelOnly="1" outline="0" fieldPosition="0"/>
    </format>
    <format dxfId="32630">
      <pivotArea dataOnly="0" labelOnly="1" grandRow="1" outline="0" fieldPosition="0"/>
    </format>
    <format dxfId="32629">
      <pivotArea type="origin" dataOnly="0" labelOnly="1" outline="0" fieldPosition="0"/>
    </format>
    <format dxfId="32628">
      <pivotArea dataOnly="0" labelOnly="1" grandRow="1" outline="0" fieldPosition="0"/>
    </format>
    <format dxfId="32627">
      <pivotArea type="origin" dataOnly="0" labelOnly="1" outline="0" fieldPosition="0"/>
    </format>
    <format dxfId="32626">
      <pivotArea dataOnly="0" labelOnly="1" grandRow="1" outline="0" fieldPosition="0"/>
    </format>
    <format dxfId="32625">
      <pivotArea type="all" dataOnly="0" outline="0" fieldPosition="0"/>
    </format>
    <format dxfId="32624">
      <pivotArea outline="0" collapsedLevelsAreSubtotals="1" fieldPosition="0"/>
    </format>
    <format dxfId="32623">
      <pivotArea field="13" type="button" dataOnly="0" labelOnly="1" outline="0" axis="axisCol" fieldPosition="0"/>
    </format>
    <format dxfId="32622">
      <pivotArea type="topRight" dataOnly="0" labelOnly="1" outline="0" fieldPosition="0"/>
    </format>
    <format dxfId="32621">
      <pivotArea dataOnly="0" labelOnly="1" grandRow="1" outline="0" fieldPosition="0"/>
    </format>
    <format dxfId="32620">
      <pivotArea dataOnly="0" labelOnly="1" outline="0" fieldPosition="0">
        <references count="1">
          <reference field="13" count="0"/>
        </references>
      </pivotArea>
    </format>
    <format dxfId="32619">
      <pivotArea dataOnly="0" labelOnly="1" grandCol="1" outline="0" fieldPosition="0"/>
    </format>
    <format>
      <pivotArea type="all" dataOnly="0" outline="0" fieldPosition="0"/>
    </format>
    <format>
      <pivotArea outline="0" collapsedLevelsAreSubtotals="1" fieldPosition="0"/>
    </format>
    <format>
      <pivotArea field="13" type="button" dataOnly="0" labelOnly="1" outline="0" axis="axisCol" fieldPosition="0"/>
    </format>
    <format>
      <pivotArea type="topRight" dataOnly="0" labelOnly="1" outline="0" fieldPosition="0"/>
    </format>
    <format>
      <pivotArea dataOnly="0" labelOnly="1" grandRow="1" outline="0" fieldPosition="0"/>
    </format>
    <format>
      <pivotArea dataOnly="0" labelOnly="1" outline="0" fieldPosition="0">
        <references count="1">
          <reference field="13" count="0"/>
        </references>
      </pivotArea>
    </format>
    <format>
      <pivotArea dataOnly="0" labelOnly="1" grandCol="1" outline="0" fieldPosition="0"/>
    </format>
    <format dxfId="32618">
      <pivotArea outline="0" collapsedLevelsAreSubtotals="1" fieldPosition="0"/>
    </format>
    <format dxfId="32617">
      <pivotArea dataOnly="0" labelOnly="1" grandRow="1" outline="0" fieldPosition="0"/>
    </format>
    <format dxfId="32616">
      <pivotArea dataOnly="0" labelOnly="1" outline="0" fieldPosition="0">
        <references count="1">
          <reference field="13" count="0"/>
        </references>
      </pivotArea>
    </format>
    <format dxfId="32615">
      <pivotArea dataOnly="0" labelOnly="1" grandCol="1" outline="0" fieldPosition="0"/>
    </format>
    <format dxfId="32614">
      <pivotArea outline="0" collapsedLevelsAreSubtotals="1" fieldPosition="0"/>
    </format>
    <format dxfId="32613">
      <pivotArea dataOnly="0" labelOnly="1" grandRow="1" outline="0" fieldPosition="0"/>
    </format>
    <format dxfId="32612">
      <pivotArea dataOnly="0" labelOnly="1" outline="0" fieldPosition="0">
        <references count="1">
          <reference field="13" count="0"/>
        </references>
      </pivotArea>
    </format>
    <format dxfId="32611">
      <pivotArea dataOnly="0" labelOnly="1" grandCol="1" outline="0" fieldPosition="0"/>
    </format>
    <format dxfId="32610">
      <pivotArea grandRow="1" outline="0" collapsedLevelsAreSubtotals="1" fieldPosition="0"/>
    </format>
    <format dxfId="32609">
      <pivotArea dataOnly="0" labelOnly="1" grandRow="1" outline="0" fieldPosition="0"/>
    </format>
    <format dxfId="32608">
      <pivotArea outline="0" collapsedLevelsAreSubtotals="1" fieldPosition="0"/>
    </format>
    <format dxfId="32607">
      <pivotArea dataOnly="0" labelOnly="1" grandRow="1" outline="0" fieldPosition="0"/>
    </format>
    <format dxfId="32606">
      <pivotArea grandRow="1" outline="0" collapsedLevelsAreSubtotals="1" fieldPosition="0"/>
    </format>
    <format dxfId="32605">
      <pivotArea dataOnly="0" labelOnly="1" grandRow="1" outline="0" fieldPosition="0"/>
    </format>
    <format dxfId="32604">
      <pivotArea dataOnly="0" labelOnly="1" grandRow="1" outline="0" fieldPosition="0"/>
    </format>
    <format dxfId="32603">
      <pivotArea dataOnly="0" labelOnly="1" grandRow="1" outline="0" fieldPosition="0"/>
    </format>
    <format dxfId="32602">
      <pivotArea grandRow="1" outline="0" collapsedLevelsAreSubtotals="1" fieldPosition="0"/>
    </format>
    <format dxfId="32601">
      <pivotArea dataOnly="0" labelOnly="1" grandRow="1" outline="0" fieldPosition="0"/>
    </format>
    <format dxfId="32600">
      <pivotArea outline="0" collapsedLevelsAreSubtotals="1" fieldPosition="0"/>
    </format>
    <format dxfId="32599">
      <pivotArea dataOnly="0" labelOnly="1" grandRow="1" outline="0" fieldPosition="0"/>
    </format>
    <format dxfId="32598">
      <pivotArea type="all" dataOnly="0" outline="0" fieldPosition="0"/>
    </format>
    <format dxfId="32597">
      <pivotArea outline="0" collapsedLevelsAreSubtotals="1" fieldPosition="0"/>
    </format>
    <format dxfId="32596">
      <pivotArea field="13" type="button" dataOnly="0" labelOnly="1" outline="0" axis="axisCol" fieldPosition="0"/>
    </format>
    <format dxfId="32595">
      <pivotArea type="topRight" dataOnly="0" labelOnly="1" outline="0" fieldPosition="0"/>
    </format>
    <format dxfId="32594">
      <pivotArea dataOnly="0" labelOnly="1" grandRow="1" outline="0" fieldPosition="0"/>
    </format>
    <format dxfId="32593">
      <pivotArea dataOnly="0" labelOnly="1" outline="0" fieldPosition="0">
        <references count="1">
          <reference field="13" count="0"/>
        </references>
      </pivotArea>
    </format>
    <format dxfId="32592">
      <pivotArea dataOnly="0" labelOnly="1" grandCol="1" outline="0" fieldPosition="0"/>
    </format>
    <format>
      <pivotArea type="all" dataOnly="0" outline="0" fieldPosition="0"/>
    </format>
    <format>
      <pivotArea outline="0" collapsedLevelsAreSubtotals="1" fieldPosition="0"/>
    </format>
    <format>
      <pivotArea field="13" type="button" dataOnly="0" labelOnly="1" outline="0" axis="axisCol" fieldPosition="0"/>
    </format>
    <format>
      <pivotArea type="topRight" dataOnly="0" labelOnly="1" outline="0" fieldPosition="0"/>
    </format>
    <format>
      <pivotArea dataOnly="0" labelOnly="1" grandRow="1" outline="0" fieldPosition="0"/>
    </format>
    <format>
      <pivotArea dataOnly="0" labelOnly="1" outline="0" fieldPosition="0">
        <references count="1">
          <reference field="13" count="0"/>
        </references>
      </pivotArea>
    </format>
    <format>
      <pivotArea dataOnly="0" labelOnly="1" grandCol="1" outline="0" fieldPosition="0"/>
    </format>
    <format dxfId="32591">
      <pivotArea outline="0" collapsedLevelsAreSubtotals="1" fieldPosition="0"/>
    </format>
    <format dxfId="32590">
      <pivotArea dataOnly="0" labelOnly="1" grandRow="1" outline="0" fieldPosition="0"/>
    </format>
    <format dxfId="32589">
      <pivotArea outline="0" collapsedLevelsAreSubtotals="1" fieldPosition="0"/>
    </format>
    <format dxfId="32588">
      <pivotArea outline="0" collapsedLevelsAreSubtotals="1" fieldPosition="0"/>
    </format>
    <format dxfId="32587">
      <pivotArea outline="0" collapsedLevelsAreSubtotals="1" fieldPosition="0"/>
    </format>
    <format dxfId="32586">
      <pivotArea outline="0" fieldPosition="0">
        <references count="1">
          <reference field="13" count="1" selected="0">
            <x v="1"/>
          </reference>
        </references>
      </pivotArea>
    </format>
    <format dxfId="32585">
      <pivotArea grandCol="1" outline="0" collapsedLevelsAreSubtotals="1" fieldPosition="0"/>
    </format>
    <format dxfId="32584">
      <pivotArea field="13" grandRow="1" outline="0" axis="axisCol" fieldPosition="0">
        <references count="1">
          <reference field="13" count="1" selected="0">
            <x v="0"/>
          </reference>
        </references>
      </pivotArea>
    </format>
    <format dxfId="32583">
      <pivotArea field="13" type="button" dataOnly="0" labelOnly="1" outline="0" axis="axisCol" fieldPosition="0"/>
    </format>
    <format dxfId="32582">
      <pivotArea field="13" type="button" dataOnly="0" labelOnly="1" outline="0" axis="axisCol" fieldPosition="0"/>
    </format>
    <format dxfId="32581">
      <pivotArea dataOnly="0" labelOnly="1" outline="0" fieldPosition="0">
        <references count="1">
          <reference field="51" count="0"/>
        </references>
      </pivotArea>
    </format>
    <format dxfId="32580">
      <pivotArea dataOnly="0" labelOnly="1" outline="0" fieldPosition="0">
        <references count="1">
          <reference field="13" count="0"/>
        </references>
      </pivotArea>
    </format>
    <format dxfId="32579">
      <pivotArea dataOnly="0" labelOnly="1" grandCol="1" outline="0" fieldPosition="0"/>
    </format>
    <format dxfId="32578">
      <pivotArea outline="0" collapsedLevelsAreSubtotals="1" fieldPosition="0"/>
    </format>
    <format dxfId="32577">
      <pivotArea field="13" type="button" dataOnly="0" labelOnly="1" outline="0" axis="axisCol" fieldPosition="0"/>
    </format>
    <format dxfId="32576">
      <pivotArea type="topRight" dataOnly="0" labelOnly="1" outline="0" fieldPosition="0"/>
    </format>
    <format dxfId="32575">
      <pivotArea dataOnly="0" labelOnly="1" outline="0" fieldPosition="0">
        <references count="1">
          <reference field="13" count="0"/>
        </references>
      </pivotArea>
    </format>
    <format dxfId="32574">
      <pivotArea dataOnly="0" labelOnly="1" grandCol="1" outline="0" fieldPosition="0"/>
    </format>
    <format dxfId="32573">
      <pivotArea outline="0" collapsedLevelsAreSubtotals="1" fieldPosition="0"/>
    </format>
    <format dxfId="32572">
      <pivotArea dataOnly="0" labelOnly="1" grandRow="1" outline="0" fieldPosition="0"/>
    </format>
    <format dxfId="32571">
      <pivotArea dataOnly="0" labelOnly="1" outline="0" fieldPosition="0">
        <references count="1">
          <reference field="13" count="0"/>
        </references>
      </pivotArea>
    </format>
    <format dxfId="32570">
      <pivotArea dataOnly="0" labelOnly="1" grandCol="1" outline="0" fieldPosition="0"/>
    </format>
    <format dxfId="32569">
      <pivotArea outline="0" collapsedLevelsAreSubtotals="1" fieldPosition="0"/>
    </format>
    <format dxfId="32568">
      <pivotArea dataOnly="0" labelOnly="1" grandRow="1" outline="0" fieldPosition="0"/>
    </format>
    <format dxfId="32567">
      <pivotArea dataOnly="0" labelOnly="1" outline="0" fieldPosition="0">
        <references count="1">
          <reference field="13" count="0"/>
        </references>
      </pivotArea>
    </format>
    <format dxfId="32566">
      <pivotArea dataOnly="0" labelOnly="1" grandCol="1" outline="0" fieldPosition="0"/>
    </format>
    <format dxfId="32565">
      <pivotArea dataOnly="0" labelOnly="1" outline="0" fieldPosition="0">
        <references count="1">
          <reference field="13" count="0"/>
        </references>
      </pivotArea>
    </format>
    <format dxfId="32564">
      <pivotArea dataOnly="0" labelOnly="1" grandCol="1" outline="0" fieldPosition="0"/>
    </format>
    <format dxfId="32563">
      <pivotArea grandRow="1" outline="0" collapsedLevelsAreSubtotals="1" fieldPosition="0"/>
    </format>
    <format dxfId="32562">
      <pivotArea dataOnly="0" labelOnly="1" grandRow="1" outline="0" fieldPosition="0"/>
    </format>
    <format dxfId="32561">
      <pivotArea outline="0" collapsedLevelsAreSubtotals="1" fieldPosition="0"/>
    </format>
    <format dxfId="32560">
      <pivotArea dataOnly="0" labelOnly="1" grandRow="1" outline="0" fieldPosition="0"/>
    </format>
    <format dxfId="32559">
      <pivotArea dataOnly="0" labelOnly="1" outline="0" fieldPosition="0">
        <references count="1">
          <reference field="13" count="0"/>
        </references>
      </pivotArea>
    </format>
    <format dxfId="32558">
      <pivotArea dataOnly="0" labelOnly="1" grandCol="1" outline="0" fieldPosition="0"/>
    </format>
    <format dxfId="32557">
      <pivotArea outline="0" collapsedLevelsAreSubtotals="1" fieldPosition="0"/>
    </format>
    <format dxfId="32556">
      <pivotArea dataOnly="0" labelOnly="1" grandRow="1" outline="0" fieldPosition="0"/>
    </format>
    <format dxfId="32555">
      <pivotArea dataOnly="0" labelOnly="1" outline="0" fieldPosition="0">
        <references count="1">
          <reference field="13" count="0"/>
        </references>
      </pivotArea>
    </format>
    <format dxfId="32554">
      <pivotArea dataOnly="0" labelOnly="1" grandCol="1" outline="0" fieldPosition="0"/>
    </format>
    <format dxfId="32553">
      <pivotArea outline="0" collapsedLevelsAreSubtotals="1" fieldPosition="0"/>
    </format>
    <format dxfId="32552">
      <pivotArea dataOnly="0" labelOnly="1" grandRow="1" outline="0" fieldPosition="0"/>
    </format>
    <format dxfId="32551">
      <pivotArea dataOnly="0" labelOnly="1" outline="0" fieldPosition="0">
        <references count="1">
          <reference field="13" count="0"/>
        </references>
      </pivotArea>
    </format>
    <format dxfId="32550">
      <pivotArea dataOnly="0" labelOnly="1" grandCol="1" outline="0" fieldPosition="0"/>
    </format>
    <format dxfId="32549">
      <pivotArea outline="0" collapsedLevelsAreSubtotals="1" fieldPosition="0"/>
    </format>
    <format dxfId="32548">
      <pivotArea dataOnly="0" labelOnly="1" grandRow="1" outline="0" fieldPosition="0"/>
    </format>
    <format dxfId="32547">
      <pivotArea dataOnly="0" labelOnly="1" outline="0" fieldPosition="0">
        <references count="1">
          <reference field="13" count="0"/>
        </references>
      </pivotArea>
    </format>
    <format dxfId="32546">
      <pivotArea dataOnly="0" labelOnly="1" grandCol="1" outline="0" fieldPosition="0"/>
    </format>
    <format dxfId="32545">
      <pivotArea outline="0" collapsedLevelsAreSubtotals="1" fieldPosition="0"/>
    </format>
    <format dxfId="32544">
      <pivotArea dataOnly="0" labelOnly="1" grandRow="1" outline="0" fieldPosition="0"/>
    </format>
    <format dxfId="32543">
      <pivotArea dataOnly="0" labelOnly="1" outline="0" fieldPosition="0">
        <references count="1">
          <reference field="13" count="0"/>
        </references>
      </pivotArea>
    </format>
    <format dxfId="32542">
      <pivotArea dataOnly="0" labelOnly="1" grandCol="1" outline="0" fieldPosition="0"/>
    </format>
    <format dxfId="32541">
      <pivotArea outline="0" collapsedLevelsAreSubtotals="1" fieldPosition="0"/>
    </format>
    <format dxfId="32540">
      <pivotArea dataOnly="0" labelOnly="1" grandRow="1" outline="0" fieldPosition="0"/>
    </format>
    <format dxfId="32539">
      <pivotArea dataOnly="0" labelOnly="1" outline="0" fieldPosition="0">
        <references count="1">
          <reference field="13" count="0"/>
        </references>
      </pivotArea>
    </format>
    <format dxfId="32538">
      <pivotArea dataOnly="0" labelOnly="1" grandCol="1" outline="0" fieldPosition="0"/>
    </format>
    <format dxfId="32537">
      <pivotArea dataOnly="0" labelOnly="1" outline="0" fieldPosition="0">
        <references count="1">
          <reference field="13" count="0"/>
        </references>
      </pivotArea>
    </format>
    <format dxfId="32536">
      <pivotArea dataOnly="0" labelOnly="1" grandCol="1" outline="0" fieldPosition="0"/>
    </format>
    <format dxfId="32535">
      <pivotArea grandRow="1" outline="0" collapsedLevelsAreSubtotals="1" fieldPosition="0"/>
    </format>
    <format dxfId="32534">
      <pivotArea dataOnly="0" labelOnly="1" grandRow="1" outline="0" fieldPosition="0"/>
    </format>
    <format dxfId="32533">
      <pivotArea outline="0" collapsedLevelsAreSubtotals="1" fieldPosition="0"/>
    </format>
    <format dxfId="32532">
      <pivotArea dataOnly="0" labelOnly="1" grandRow="1" outline="0" fieldPosition="0"/>
    </format>
    <format dxfId="32531">
      <pivotArea dataOnly="0" labelOnly="1" outline="0" fieldPosition="0">
        <references count="1">
          <reference field="13" count="0"/>
        </references>
      </pivotArea>
    </format>
    <format dxfId="32530">
      <pivotArea dataOnly="0" labelOnly="1" grandCol="1" outline="0" fieldPosition="0"/>
    </format>
    <format dxfId="32529">
      <pivotArea outline="0" collapsedLevelsAreSubtotals="1" fieldPosition="0"/>
    </format>
    <format dxfId="32528">
      <pivotArea dataOnly="0" labelOnly="1" grandRow="1" outline="0" fieldPosition="0"/>
    </format>
    <format dxfId="32527">
      <pivotArea dataOnly="0" labelOnly="1" outline="0" fieldPosition="0">
        <references count="1">
          <reference field="13" count="0"/>
        </references>
      </pivotArea>
    </format>
    <format dxfId="32526">
      <pivotArea dataOnly="0" labelOnly="1" grandCol="1" outline="0" fieldPosition="0"/>
    </format>
    <format dxfId="32525">
      <pivotArea dataOnly="0" labelOnly="1" outline="0" fieldPosition="0">
        <references count="1">
          <reference field="13" count="0"/>
        </references>
      </pivotArea>
    </format>
    <format dxfId="32524">
      <pivotArea dataOnly="0" labelOnly="1" grandCol="1" outline="0" fieldPosition="0"/>
    </format>
    <format dxfId="32523">
      <pivotArea grandRow="1" outline="0" collapsedLevelsAreSubtotals="1" fieldPosition="0"/>
    </format>
    <format dxfId="32522">
      <pivotArea dataOnly="0" labelOnly="1" grandRow="1" outline="0" fieldPosition="0"/>
    </format>
    <format dxfId="32521">
      <pivotArea outline="0" collapsedLevelsAreSubtotals="1" fieldPosition="0"/>
    </format>
    <format dxfId="32520">
      <pivotArea dataOnly="0" labelOnly="1" grandRow="1" outline="0" fieldPosition="0"/>
    </format>
    <format dxfId="32519">
      <pivotArea dataOnly="0" labelOnly="1" outline="0" fieldPosition="0">
        <references count="1">
          <reference field="13" count="0"/>
        </references>
      </pivotArea>
    </format>
    <format dxfId="32518">
      <pivotArea dataOnly="0" labelOnly="1" grandCol="1" outline="0" fieldPosition="0"/>
    </format>
    <format dxfId="32517">
      <pivotArea outline="0" collapsedLevelsAreSubtotals="1" fieldPosition="0"/>
    </format>
    <format dxfId="32516">
      <pivotArea dataOnly="0" labelOnly="1" grandRow="1" outline="0" fieldPosition="0"/>
    </format>
    <format dxfId="32515">
      <pivotArea dataOnly="0" labelOnly="1" outline="0" fieldPosition="0">
        <references count="1">
          <reference field="13" count="0"/>
        </references>
      </pivotArea>
    </format>
    <format dxfId="32514">
      <pivotArea dataOnly="0" labelOnly="1" grandCol="1" outline="0" fieldPosition="0"/>
    </format>
    <format dxfId="32513">
      <pivotArea grandRow="1" outline="0" collapsedLevelsAreSubtotals="1" fieldPosition="0"/>
    </format>
    <format dxfId="32512">
      <pivotArea dataOnly="0" labelOnly="1" grandRow="1" outline="0" fieldPosition="0"/>
    </format>
    <format dxfId="32511">
      <pivotArea dataOnly="0" labelOnly="1" outline="0" fieldPosition="0">
        <references count="1">
          <reference field="13" count="0"/>
        </references>
      </pivotArea>
    </format>
    <format dxfId="32510">
      <pivotArea dataOnly="0" labelOnly="1" grandCol="1" outline="0" fieldPosition="0"/>
    </format>
    <format dxfId="32509">
      <pivotArea outline="0" collapsedLevelsAreSubtotals="1" fieldPosition="0"/>
    </format>
    <format dxfId="32508">
      <pivotArea dataOnly="0" labelOnly="1" grandRow="1" outline="0" fieldPosition="0"/>
    </format>
    <format dxfId="32507">
      <pivotArea dataOnly="0" labelOnly="1" outline="0" fieldPosition="0">
        <references count="1">
          <reference field="13" count="0"/>
        </references>
      </pivotArea>
    </format>
    <format dxfId="32506">
      <pivotArea dataOnly="0" labelOnly="1" grandCol="1" outline="0" fieldPosition="0"/>
    </format>
    <format dxfId="32505">
      <pivotArea grandRow="1" outline="0" collapsedLevelsAreSubtotals="1" fieldPosition="0"/>
    </format>
    <format dxfId="32504">
      <pivotArea dataOnly="0" labelOnly="1" grandRow="1" outline="0" fieldPosition="0"/>
    </format>
    <format dxfId="32503">
      <pivotArea grandRow="1" outline="0" collapsedLevelsAreSubtotals="1" fieldPosition="0"/>
    </format>
    <format dxfId="32502">
      <pivotArea dataOnly="0" labelOnly="1" grandRow="1" outline="0" fieldPosition="0"/>
    </format>
    <format dxfId="32501">
      <pivotArea field="15" type="button" dataOnly="0" labelOnly="1" outline="0" axis="axisRow" fieldPosition="0"/>
    </format>
    <format dxfId="32500">
      <pivotArea dataOnly="0" labelOnly="1" outline="0" fieldPosition="0">
        <references count="1">
          <reference field="13" count="0"/>
        </references>
      </pivotArea>
    </format>
    <format dxfId="32499">
      <pivotArea dataOnly="0" labelOnly="1" grandCol="1" outline="0" fieldPosition="0"/>
    </format>
    <format dxfId="32498">
      <pivotArea outline="0" collapsedLevelsAreSubtotals="1" fieldPosition="0"/>
    </format>
    <format dxfId="32497">
      <pivotArea field="15" type="button" dataOnly="0" labelOnly="1" outline="0" axis="axisRow" fieldPosition="0"/>
    </format>
    <format dxfId="32496">
      <pivotArea dataOnly="0" labelOnly="1" outline="0" fieldPosition="0">
        <references count="1">
          <reference field="15" count="0"/>
        </references>
      </pivotArea>
    </format>
    <format dxfId="32495">
      <pivotArea dataOnly="0" labelOnly="1" grandRow="1" outline="0" fieldPosition="0"/>
    </format>
    <format dxfId="32494">
      <pivotArea dataOnly="0" labelOnly="1" outline="0" fieldPosition="0">
        <references count="1">
          <reference field="13" count="0"/>
        </references>
      </pivotArea>
    </format>
    <format dxfId="32493">
      <pivotArea dataOnly="0" labelOnly="1" grandCol="1" outline="0" fieldPosition="0"/>
    </format>
    <format dxfId="32492">
      <pivotArea outline="0" collapsedLevelsAreSubtotals="1" fieldPosition="0"/>
    </format>
    <format dxfId="32491">
      <pivotArea field="15" type="button" dataOnly="0" labelOnly="1" outline="0" axis="axisRow" fieldPosition="0"/>
    </format>
    <format dxfId="32490">
      <pivotArea dataOnly="0" labelOnly="1" outline="0" fieldPosition="0">
        <references count="1">
          <reference field="15" count="0"/>
        </references>
      </pivotArea>
    </format>
    <format dxfId="32489">
      <pivotArea dataOnly="0" labelOnly="1" grandRow="1" outline="0" fieldPosition="0"/>
    </format>
    <format dxfId="32488">
      <pivotArea dataOnly="0" labelOnly="1" outline="0" fieldPosition="0">
        <references count="1">
          <reference field="13" count="0"/>
        </references>
      </pivotArea>
    </format>
    <format dxfId="32487">
      <pivotArea dataOnly="0" labelOnly="1" grandCol="1" outline="0" fieldPosition="0"/>
    </format>
    <format dxfId="32486">
      <pivotArea field="15" type="button" dataOnly="0" labelOnly="1" outline="0" axis="axisRow" fieldPosition="0"/>
    </format>
    <format dxfId="32485">
      <pivotArea dataOnly="0" labelOnly="1" outline="0" fieldPosition="0">
        <references count="1">
          <reference field="13" count="0"/>
        </references>
      </pivotArea>
    </format>
    <format dxfId="32484">
      <pivotArea dataOnly="0" labelOnly="1" grandCol="1" outline="0" fieldPosition="0"/>
    </format>
    <format dxfId="32483">
      <pivotArea dataOnly="0" labelOnly="1" grandRow="1" outline="0" fieldPosition="0"/>
    </format>
    <format dxfId="32482">
      <pivotArea outline="0" collapsedLevelsAreSubtotals="1" fieldPosition="0"/>
    </format>
    <format dxfId="32481">
      <pivotArea field="15" type="button" dataOnly="0" labelOnly="1" outline="0" axis="axisRow" fieldPosition="0"/>
    </format>
    <format dxfId="32480">
      <pivotArea dataOnly="0" labelOnly="1" outline="0" fieldPosition="0">
        <references count="1">
          <reference field="15" count="0"/>
        </references>
      </pivotArea>
    </format>
    <format dxfId="32479">
      <pivotArea dataOnly="0" labelOnly="1" grandRow="1" outline="0" fieldPosition="0"/>
    </format>
    <format dxfId="32478">
      <pivotArea dataOnly="0" labelOnly="1" outline="0" fieldPosition="0">
        <references count="1">
          <reference field="13" count="0"/>
        </references>
      </pivotArea>
    </format>
    <format dxfId="32477">
      <pivotArea dataOnly="0" labelOnly="1" grandCol="1" outline="0" fieldPosition="0"/>
    </format>
    <format dxfId="32476">
      <pivotArea outline="0" collapsedLevelsAreSubtotals="1" fieldPosition="0"/>
    </format>
    <format dxfId="32475">
      <pivotArea field="15" type="button" dataOnly="0" labelOnly="1" outline="0" axis="axisRow" fieldPosition="0"/>
    </format>
    <format dxfId="32474">
      <pivotArea dataOnly="0" labelOnly="1" outline="0" fieldPosition="0">
        <references count="1">
          <reference field="15" count="0"/>
        </references>
      </pivotArea>
    </format>
    <format dxfId="32473">
      <pivotArea dataOnly="0" labelOnly="1" grandRow="1" outline="0" fieldPosition="0"/>
    </format>
    <format dxfId="32472">
      <pivotArea dataOnly="0" labelOnly="1" outline="0" fieldPosition="0">
        <references count="1">
          <reference field="13" count="0"/>
        </references>
      </pivotArea>
    </format>
    <format dxfId="32471">
      <pivotArea dataOnly="0" labelOnly="1" grandCol="1" outline="0" fieldPosition="0"/>
    </format>
    <format dxfId="32470">
      <pivotArea dataOnly="0" labelOnly="1" grandRow="1" outline="0" fieldPosition="0"/>
    </format>
    <format dxfId="32469">
      <pivotArea field="15" type="button" dataOnly="0" labelOnly="1" outline="0" axis="axisRow" fieldPosition="0"/>
    </format>
    <format dxfId="32468">
      <pivotArea dataOnly="0" labelOnly="1" outline="0" fieldPosition="0">
        <references count="1">
          <reference field="13" count="0"/>
        </references>
      </pivotArea>
    </format>
    <format dxfId="32467">
      <pivotArea dataOnly="0" labelOnly="1" grandCol="1" outline="0" fieldPosition="0"/>
    </format>
    <format dxfId="32466">
      <pivotArea type="all" dataOnly="0" outline="0" fieldPosition="0"/>
    </format>
    <format dxfId="32465">
      <pivotArea outline="0" collapsedLevelsAreSubtotals="1" fieldPosition="0"/>
    </format>
    <format dxfId="32464">
      <pivotArea field="15" type="button" dataOnly="0" labelOnly="1" outline="0" axis="axisRow" fieldPosition="0"/>
    </format>
    <format dxfId="32463">
      <pivotArea dataOnly="0" labelOnly="1" outline="0" fieldPosition="0">
        <references count="1">
          <reference field="15" count="0"/>
        </references>
      </pivotArea>
    </format>
    <format dxfId="32462">
      <pivotArea dataOnly="0" labelOnly="1" grandRow="1" outline="0" fieldPosition="0"/>
    </format>
    <format dxfId="32461">
      <pivotArea dataOnly="0" labelOnly="1" outline="0" fieldPosition="0">
        <references count="1">
          <reference field="13" count="0"/>
        </references>
      </pivotArea>
    </format>
    <format dxfId="32460">
      <pivotArea dataOnly="0" labelOnly="1" grandCol="1" outline="0" fieldPosition="0"/>
    </format>
    <format>
      <pivotArea type="all" dataOnly="0" outline="0" fieldPosition="0"/>
    </format>
    <format>
      <pivotArea outline="0" collapsedLevelsAreSubtotals="1" fieldPosition="0"/>
    </format>
    <format>
      <pivotArea field="15" type="button" dataOnly="0" labelOnly="1" outline="0" axis="axisRow" fieldPosition="0"/>
    </format>
    <format>
      <pivotArea dataOnly="0" labelOnly="1" outline="0" fieldPosition="0">
        <references count="1">
          <reference field="15" count="0"/>
        </references>
      </pivotArea>
    </format>
    <format>
      <pivotArea dataOnly="0" labelOnly="1" grandRow="1" outline="0" fieldPosition="0"/>
    </format>
    <format>
      <pivotArea dataOnly="0" labelOnly="1" outline="0" fieldPosition="0">
        <references count="1">
          <reference field="13" count="0"/>
        </references>
      </pivotArea>
    </format>
    <format>
      <pivotArea dataOnly="0" labelOnly="1" grandCol="1" outline="0" fieldPosition="0"/>
    </format>
    <format dxfId="32459">
      <pivotArea outline="0" collapsedLevelsAreSubtotals="1" fieldPosition="0"/>
    </format>
    <format dxfId="32458">
      <pivotArea field="15" type="button" dataOnly="0" labelOnly="1" outline="0" axis="axisRow" fieldPosition="0"/>
    </format>
    <format dxfId="32457">
      <pivotArea dataOnly="0" labelOnly="1" outline="0" fieldPosition="0">
        <references count="1">
          <reference field="15" count="0"/>
        </references>
      </pivotArea>
    </format>
    <format dxfId="32456">
      <pivotArea dataOnly="0" labelOnly="1" grandRow="1" outline="0" fieldPosition="0"/>
    </format>
    <format dxfId="32455">
      <pivotArea dataOnly="0" labelOnly="1" outline="0" fieldPosition="0">
        <references count="1">
          <reference field="13" count="0"/>
        </references>
      </pivotArea>
    </format>
    <format dxfId="32454">
      <pivotArea dataOnly="0" labelOnly="1" grandCol="1" outline="0" fieldPosition="0"/>
    </format>
    <format dxfId="32453">
      <pivotArea dataOnly="0" labelOnly="1" grandRow="1" outline="0" fieldPosition="0"/>
    </format>
    <format dxfId="32452">
      <pivotArea field="15" type="button" dataOnly="0" labelOnly="1" outline="0" axis="axisRow" fieldPosition="0"/>
    </format>
    <format dxfId="32451">
      <pivotArea dataOnly="0" labelOnly="1" outline="0" fieldPosition="0">
        <references count="1">
          <reference field="13" count="0"/>
        </references>
      </pivotArea>
    </format>
    <format dxfId="32450">
      <pivotArea dataOnly="0" labelOnly="1" grandCol="1" outline="0" fieldPosition="0"/>
    </format>
    <format dxfId="32449">
      <pivotArea field="15" type="button" dataOnly="0" labelOnly="1" outline="0" axis="axisRow" fieldPosition="0"/>
    </format>
    <format dxfId="32448">
      <pivotArea dataOnly="0" labelOnly="1" outline="0" fieldPosition="0">
        <references count="1">
          <reference field="13" count="0"/>
        </references>
      </pivotArea>
    </format>
    <format dxfId="32447">
      <pivotArea dataOnly="0" labelOnly="1" grandCol="1" outline="0" fieldPosition="0"/>
    </format>
    <format dxfId="32446">
      <pivotArea field="15" type="button" dataOnly="0" labelOnly="1" outline="0" axis="axisRow" fieldPosition="0"/>
    </format>
    <format dxfId="32445">
      <pivotArea dataOnly="0" labelOnly="1" outline="0" fieldPosition="0">
        <references count="1">
          <reference field="13" count="0"/>
        </references>
      </pivotArea>
    </format>
    <format dxfId="32444">
      <pivotArea dataOnly="0" labelOnly="1" grandCol="1" outline="0" fieldPosition="0"/>
    </format>
    <format>
      <pivotArea type="all" dataOnly="0" outline="0" fieldPosition="0"/>
    </format>
    <format>
      <pivotArea outline="0" collapsedLevelsAreSubtotals="1" fieldPosition="0"/>
    </format>
    <format>
      <pivotArea type="origin" dataOnly="0" labelOnly="1" outline="0" fieldPosition="0"/>
    </format>
    <format>
      <pivotArea field="13" type="button" dataOnly="0" labelOnly="1" outline="0" axis="axisCol" fieldPosition="0"/>
    </format>
    <format>
      <pivotArea type="topRight" dataOnly="0" labelOnly="1" outline="0" fieldPosition="0"/>
    </format>
    <format>
      <pivotArea field="15" type="button" dataOnly="0" labelOnly="1" outline="0" axis="axisRow" fieldPosition="0"/>
    </format>
    <format>
      <pivotArea dataOnly="0" labelOnly="1" outline="0" fieldPosition="0">
        <references count="1">
          <reference field="15" count="0"/>
        </references>
      </pivotArea>
    </format>
    <format>
      <pivotArea dataOnly="0" labelOnly="1" grandRow="1" outline="0" fieldPosition="0"/>
    </format>
    <format>
      <pivotArea dataOnly="0" labelOnly="1" outline="0" fieldPosition="0">
        <references count="1">
          <reference field="13" count="0"/>
        </references>
      </pivotArea>
    </format>
    <format>
      <pivotArea dataOnly="0" labelOnly="1" grandCol="1" outline="0" fieldPosition="0"/>
    </format>
    <format dxfId="32443">
      <pivotArea outline="0" collapsedLevelsAreSubtotals="1" fieldPosition="0"/>
    </format>
    <format dxfId="32442">
      <pivotArea field="15" type="button" dataOnly="0" labelOnly="1" outline="0" axis="axisRow" fieldPosition="0"/>
    </format>
    <format dxfId="32441">
      <pivotArea dataOnly="0" labelOnly="1" outline="0" fieldPosition="0">
        <references count="1">
          <reference field="15" count="18">
            <x v="0"/>
            <x v="1"/>
            <x v="2"/>
            <x v="3"/>
            <x v="5"/>
            <x v="6"/>
            <x v="7"/>
            <x v="9"/>
            <x v="10"/>
            <x v="11"/>
            <x v="12"/>
            <x v="13"/>
            <x v="14"/>
            <x v="15"/>
            <x v="16"/>
            <x v="17"/>
            <x v="18"/>
            <x v="19"/>
          </reference>
        </references>
      </pivotArea>
    </format>
    <format dxfId="32440">
      <pivotArea dataOnly="0" labelOnly="1" grandRow="1" outline="0" fieldPosition="0"/>
    </format>
    <format dxfId="32439">
      <pivotArea dataOnly="0" labelOnly="1" outline="0" fieldPosition="0">
        <references count="1">
          <reference field="13" count="0"/>
        </references>
      </pivotArea>
    </format>
    <format dxfId="32438">
      <pivotArea dataOnly="0" labelOnly="1" grandCol="1" outline="0" fieldPosition="0"/>
    </format>
    <format dxfId="32437">
      <pivotArea outline="0" collapsedLevelsAreSubtotals="1" fieldPosition="0"/>
    </format>
    <format dxfId="32436">
      <pivotArea field="15" type="button" dataOnly="0" labelOnly="1" outline="0" axis="axisRow" fieldPosition="0"/>
    </format>
    <format dxfId="32435">
      <pivotArea dataOnly="0" labelOnly="1" outline="0" fieldPosition="0">
        <references count="1">
          <reference field="15" count="0"/>
        </references>
      </pivotArea>
    </format>
    <format dxfId="32434">
      <pivotArea dataOnly="0" labelOnly="1" grandRow="1" outline="0" fieldPosition="0"/>
    </format>
    <format dxfId="32433">
      <pivotArea dataOnly="0" labelOnly="1" outline="0" fieldPosition="0">
        <references count="1">
          <reference field="13" count="0"/>
        </references>
      </pivotArea>
    </format>
    <format dxfId="32432">
      <pivotArea dataOnly="0" labelOnly="1" grandCol="1" outline="0" fieldPosition="0"/>
    </format>
    <format dxfId="32431">
      <pivotArea dataOnly="0" labelOnly="1" grandRow="1" outline="0" fieldPosition="0"/>
    </format>
    <format dxfId="32430">
      <pivotArea outline="0" collapsedLevelsAreSubtotals="1" fieldPosition="0"/>
    </format>
    <format dxfId="32429">
      <pivotArea field="15" type="button" dataOnly="0" labelOnly="1" outline="0" axis="axisRow" fieldPosition="0"/>
    </format>
    <format dxfId="32428">
      <pivotArea dataOnly="0" labelOnly="1" outline="0" fieldPosition="0">
        <references count="1">
          <reference field="15" count="0"/>
        </references>
      </pivotArea>
    </format>
    <format dxfId="32427">
      <pivotArea dataOnly="0" labelOnly="1" grandRow="1" outline="0" fieldPosition="0"/>
    </format>
    <format dxfId="32426">
      <pivotArea dataOnly="0" labelOnly="1" outline="0" fieldPosition="0">
        <references count="1">
          <reference field="13" count="0"/>
        </references>
      </pivotArea>
    </format>
    <format dxfId="32425">
      <pivotArea dataOnly="0" labelOnly="1" grandCol="1" outline="0" fieldPosition="0"/>
    </format>
    <format dxfId="32424">
      <pivotArea outline="0" collapsedLevelsAreSubtotals="1" fieldPosition="0"/>
    </format>
    <format dxfId="32423">
      <pivotArea dataOnly="0" labelOnly="1" outline="0" fieldPosition="0">
        <references count="1">
          <reference field="15" count="0"/>
        </references>
      </pivotArea>
    </format>
    <format dxfId="32422">
      <pivotArea field="15" type="button" dataOnly="0" labelOnly="1" outline="0" axis="axisRow" fieldPosition="0"/>
    </format>
    <format dxfId="32421">
      <pivotArea dataOnly="0" labelOnly="1" outline="0" fieldPosition="0">
        <references count="1">
          <reference field="13" count="0"/>
        </references>
      </pivotArea>
    </format>
    <format dxfId="32420">
      <pivotArea dataOnly="0" labelOnly="1" grandCol="1" outline="0" fieldPosition="0"/>
    </format>
    <format dxfId="32419">
      <pivotArea grandRow="1" outline="0" collapsedLevelsAreSubtotals="1" fieldPosition="0"/>
    </format>
    <format dxfId="32418">
      <pivotArea dataOnly="0" labelOnly="1" grandRow="1" outline="0" fieldPosition="0"/>
    </format>
    <format dxfId="32417">
      <pivotArea grandRow="1" outline="0" collapsedLevelsAreSubtotals="1" fieldPosition="0"/>
    </format>
    <format dxfId="32416">
      <pivotArea dataOnly="0" labelOnly="1" grandRow="1" outline="0" fieldPosition="0"/>
    </format>
    <format dxfId="32415">
      <pivotArea field="15" type="button" dataOnly="0" labelOnly="1" outline="0" axis="axisRow" fieldPosition="0"/>
    </format>
    <format dxfId="32414">
      <pivotArea dataOnly="0" labelOnly="1" outline="0" fieldPosition="0">
        <references count="1">
          <reference field="13" count="0"/>
        </references>
      </pivotArea>
    </format>
    <format dxfId="32413">
      <pivotArea dataOnly="0" labelOnly="1" grandCol="1" outline="0" fieldPosition="0"/>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400-00000D000000}" name="PivotTable6" cacheId="2"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L266:N275" firstHeaderRow="0" firstDataRow="1" firstDataCol="1" rowPageCount="2" colPageCount="1"/>
  <pivotFields count="154">
    <pivotField showAl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axis="axisPage" multipleItemSelectionAllowed="1" showAll="0" defaultSubtotal="0">
      <items count="8">
        <item x="2"/>
        <item h="1" x="5"/>
        <item h="1" x="4"/>
        <item h="1" x="6"/>
        <item h="1" x="0"/>
        <item h="1" x="1"/>
        <item h="1" x="3"/>
        <item h="1" x="7"/>
      </items>
    </pivotField>
    <pivotField showAll="0" defaultSubtotal="0"/>
    <pivotField showAll="0" defaultSubtotal="0"/>
    <pivotField showAll="0" defaultSubtotal="0"/>
    <pivotField dataField="1" numFmtId="165" showAll="0" defaultSubtotal="0"/>
    <pivotField showAll="0" defaultSubtotal="0"/>
    <pivotField numFmtId="3" showAll="0" defaultSubtotal="0"/>
    <pivotField showAll="0" defaultSubtotal="0"/>
    <pivotField showAll="0"/>
    <pivotField showAll="0" defaultSubtotal="0"/>
    <pivotField showAll="0" defaultSubtotal="0"/>
    <pivotField showAll="0" defaultSubtotal="0"/>
    <pivotField showAll="0" defaultSubtotal="0"/>
    <pivotField axis="axisRow" showAll="0" sortType="ascending" defaultSubtotal="0">
      <items count="16">
        <item x="5"/>
        <item x="14"/>
        <item x="7"/>
        <item x="10"/>
        <item x="13"/>
        <item m="1" x="15"/>
        <item x="6"/>
        <item x="2"/>
        <item x="0"/>
        <item x="4"/>
        <item x="11"/>
        <item x="12"/>
        <item x="1"/>
        <item x="3"/>
        <item x="8"/>
        <item x="9"/>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pivotField showAll="0" defaultSubtotal="0"/>
    <pivotField showAll="0" defaultSubtotal="0"/>
    <pivotField showAll="0" defaultSubtotal="0"/>
    <pivotField numFmtId="14" showAll="0" defaultSubtotal="0"/>
    <pivotField showAll="0" defaultSubtotal="0"/>
    <pivotField axis="axisPage" multipleItemSelectionAllowed="1" showAll="0" defaultSubtotal="0">
      <items count="7">
        <item x="0"/>
        <item x="1"/>
        <item x="2"/>
        <item x="3"/>
        <item x="4"/>
        <item x="6"/>
        <item x="5"/>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s>
  <rowFields count="1">
    <field x="23"/>
  </rowFields>
  <rowItems count="9">
    <i>
      <x v="2"/>
    </i>
    <i>
      <x v="6"/>
    </i>
    <i>
      <x v="7"/>
    </i>
    <i>
      <x v="8"/>
    </i>
    <i>
      <x v="11"/>
    </i>
    <i>
      <x v="12"/>
    </i>
    <i>
      <x v="13"/>
    </i>
    <i>
      <x v="14"/>
    </i>
    <i t="grand">
      <x/>
    </i>
  </rowItems>
  <colFields count="1">
    <field x="-2"/>
  </colFields>
  <colItems count="2">
    <i>
      <x/>
    </i>
    <i i="1">
      <x v="1"/>
    </i>
  </colItems>
  <pageFields count="2">
    <pageField fld="46" hier="-1"/>
    <pageField fld="10" hier="-1"/>
  </pageFields>
  <dataFields count="2">
    <dataField name="COUNT OF POSS" fld="14" subtotal="count" baseField="21" baseItem="1"/>
    <dataField name="Sum of POS" fld="14" baseField="0" baseItem="0" numFmtId="3"/>
  </dataFields>
  <formats count="358">
    <format dxfId="33075">
      <pivotArea type="all" dataOnly="0" outline="0" fieldPosition="0"/>
    </format>
    <format dxfId="33074">
      <pivotArea outline="0" collapsedLevelsAreSubtotals="1" fieldPosition="0"/>
    </format>
    <format dxfId="33073">
      <pivotArea dataOnly="0" labelOnly="1" grandRow="1" outline="0" fieldPosition="0"/>
    </format>
    <format dxfId="33072">
      <pivotArea type="all" dataOnly="0" outline="0" fieldPosition="0"/>
    </format>
    <format dxfId="33071">
      <pivotArea outline="0" collapsedLevelsAreSubtotals="1" fieldPosition="0"/>
    </format>
    <format dxfId="33070">
      <pivotArea dataOnly="0" labelOnly="1" grandRow="1" outline="0" fieldPosition="0"/>
    </format>
    <format dxfId="33069">
      <pivotArea type="all" dataOnly="0" outline="0" fieldPosition="0"/>
    </format>
    <format dxfId="33068">
      <pivotArea type="all" dataOnly="0" outline="0" fieldPosition="0"/>
    </format>
    <format dxfId="33067">
      <pivotArea outline="0" collapsedLevelsAreSubtotals="1" fieldPosition="0"/>
    </format>
    <format dxfId="33066">
      <pivotArea grandRow="1" outline="0" collapsedLevelsAreSubtotals="1" fieldPosition="0"/>
    </format>
    <format dxfId="33065">
      <pivotArea dataOnly="0" labelOnly="1" grandRow="1" outline="0" fieldPosition="0"/>
    </format>
    <format dxfId="33064">
      <pivotArea type="all" dataOnly="0" outline="0" fieldPosition="0"/>
    </format>
    <format dxfId="33063">
      <pivotArea outline="0" collapsedLevelsAreSubtotals="1" fieldPosition="0"/>
    </format>
    <format dxfId="33062">
      <pivotArea dataOnly="0" labelOnly="1" grandRow="1" outline="0" fieldPosition="0"/>
    </format>
    <format dxfId="33061">
      <pivotArea type="all" dataOnly="0" outline="0" fieldPosition="0"/>
    </format>
    <format dxfId="33060">
      <pivotArea outline="0" collapsedLevelsAreSubtotals="1" fieldPosition="0"/>
    </format>
    <format dxfId="33059">
      <pivotArea type="all" dataOnly="0" outline="0" fieldPosition="0"/>
    </format>
    <format dxfId="33058">
      <pivotArea outline="0" collapsedLevelsAreSubtotals="1" fieldPosition="0"/>
    </format>
    <format dxfId="33057">
      <pivotArea grandRow="1" outline="0" collapsedLevelsAreSubtotals="1" fieldPosition="0"/>
    </format>
    <format dxfId="33056">
      <pivotArea dataOnly="0" labelOnly="1" grandRow="1" outline="0" fieldPosition="0"/>
    </format>
    <format dxfId="33055">
      <pivotArea grandRow="1" outline="0" collapsedLevelsAreSubtotals="1" fieldPosition="0"/>
    </format>
    <format dxfId="33054">
      <pivotArea dataOnly="0" labelOnly="1" grandRow="1" outline="0" fieldPosition="0"/>
    </format>
    <format dxfId="33053">
      <pivotArea outline="0" collapsedLevelsAreSubtotals="1" fieldPosition="0"/>
    </format>
    <format dxfId="33052">
      <pivotArea dataOnly="0" labelOnly="1" grandRow="1" outline="0" fieldPosition="0"/>
    </format>
    <format dxfId="33051">
      <pivotArea type="all" dataOnly="0" outline="0" fieldPosition="0"/>
    </format>
    <format dxfId="33050">
      <pivotArea outline="0" collapsedLevelsAreSubtotals="1" fieldPosition="0"/>
    </format>
    <format dxfId="33049">
      <pivotArea dataOnly="0" labelOnly="1" grandRow="1" outline="0" fieldPosition="0"/>
    </format>
    <format dxfId="33048">
      <pivotArea type="all" dataOnly="0" outline="0" fieldPosition="0"/>
    </format>
    <format dxfId="33047">
      <pivotArea outline="0" collapsedLevelsAreSubtotals="1" fieldPosition="0"/>
    </format>
    <format dxfId="33046">
      <pivotArea dataOnly="0" labelOnly="1" grandRow="1" outline="0" fieldPosition="0"/>
    </format>
    <format dxfId="33045">
      <pivotArea grandRow="1" outline="0" collapsedLevelsAreSubtotals="1" fieldPosition="0"/>
    </format>
    <format dxfId="33044">
      <pivotArea dataOnly="0" labelOnly="1" grandRow="1" outline="0" fieldPosition="0"/>
    </format>
    <format dxfId="33043">
      <pivotArea type="all" dataOnly="0" outline="0" fieldPosition="0"/>
    </format>
    <format dxfId="33042">
      <pivotArea outline="0" collapsedLevelsAreSubtotals="1" fieldPosition="0"/>
    </format>
    <format dxfId="33041">
      <pivotArea dataOnly="0" labelOnly="1" grandRow="1" outline="0" fieldPosition="0"/>
    </format>
    <format dxfId="33040">
      <pivotArea type="all" dataOnly="0" outline="0" fieldPosition="0"/>
    </format>
    <format dxfId="33039">
      <pivotArea outline="0" collapsedLevelsAreSubtotals="1" fieldPosition="0"/>
    </format>
    <format dxfId="33038">
      <pivotArea dataOnly="0" labelOnly="1" grandRow="1" outline="0" fieldPosition="0"/>
    </format>
    <format dxfId="33037">
      <pivotArea grandRow="1" outline="0" collapsedLevelsAreSubtotals="1" fieldPosition="0"/>
    </format>
    <format dxfId="33036">
      <pivotArea dataOnly="0" labelOnly="1" grandRow="1" outline="0" fieldPosition="0"/>
    </format>
    <format dxfId="33035">
      <pivotArea grandRow="1" outline="0" collapsedLevelsAreSubtotals="1" fieldPosition="0"/>
    </format>
    <format dxfId="33034">
      <pivotArea dataOnly="0" labelOnly="1" grandRow="1" outline="0" fieldPosition="0"/>
    </format>
    <format dxfId="33033">
      <pivotArea type="all" dataOnly="0" outline="0" fieldPosition="0"/>
    </format>
    <format dxfId="33032">
      <pivotArea outline="0" collapsedLevelsAreSubtotals="1" fieldPosition="0"/>
    </format>
    <format dxfId="33031">
      <pivotArea dataOnly="0" labelOnly="1" grandRow="1" outline="0" fieldPosition="0"/>
    </format>
    <format dxfId="33030">
      <pivotArea type="all" dataOnly="0" outline="0" fieldPosition="0"/>
    </format>
    <format dxfId="33029">
      <pivotArea outline="0" collapsedLevelsAreSubtotals="1" fieldPosition="0"/>
    </format>
    <format dxfId="33028">
      <pivotArea dataOnly="0" labelOnly="1" grandRow="1" outline="0" fieldPosition="0"/>
    </format>
    <format dxfId="33027">
      <pivotArea grandRow="1" outline="0" collapsedLevelsAreSubtotals="1" fieldPosition="0"/>
    </format>
    <format dxfId="33026">
      <pivotArea dataOnly="0" labelOnly="1" grandRow="1" outline="0" fieldPosition="0"/>
    </format>
    <format dxfId="33025">
      <pivotArea type="all" dataOnly="0" outline="0" fieldPosition="0"/>
    </format>
    <format dxfId="33024">
      <pivotArea outline="0" collapsedLevelsAreSubtotals="1" fieldPosition="0"/>
    </format>
    <format dxfId="33023">
      <pivotArea dataOnly="0" labelOnly="1" grandRow="1" outline="0" fieldPosition="0"/>
    </format>
    <format dxfId="33022">
      <pivotArea type="all" dataOnly="0" outline="0" fieldPosition="0"/>
    </format>
    <format dxfId="33021">
      <pivotArea outline="0" collapsedLevelsAreSubtotals="1" fieldPosition="0"/>
    </format>
    <format dxfId="33020">
      <pivotArea dataOnly="0" labelOnly="1" grandRow="1" outline="0" fieldPosition="0"/>
    </format>
    <format dxfId="33019">
      <pivotArea type="all" dataOnly="0" outline="0" fieldPosition="0"/>
    </format>
    <format dxfId="33018">
      <pivotArea outline="0" collapsedLevelsAreSubtotals="1" fieldPosition="0"/>
    </format>
    <format dxfId="33017">
      <pivotArea dataOnly="0" labelOnly="1" grandRow="1" outline="0" fieldPosition="0"/>
    </format>
    <format dxfId="33016">
      <pivotArea grandRow="1" outline="0" collapsedLevelsAreSubtotals="1" fieldPosition="0"/>
    </format>
    <format dxfId="33015">
      <pivotArea dataOnly="0" labelOnly="1" grandRow="1" outline="0" fieldPosition="0"/>
    </format>
    <format dxfId="33014">
      <pivotArea type="all" dataOnly="0" outline="0" fieldPosition="0"/>
    </format>
    <format dxfId="33013">
      <pivotArea outline="0" collapsedLevelsAreSubtotals="1" fieldPosition="0"/>
    </format>
    <format dxfId="33012">
      <pivotArea dataOnly="0" labelOnly="1" grandRow="1" outline="0" fieldPosition="0"/>
    </format>
    <format dxfId="33011">
      <pivotArea grandRow="1" outline="0" collapsedLevelsAreSubtotals="1" fieldPosition="0"/>
    </format>
    <format dxfId="33010">
      <pivotArea dataOnly="0" labelOnly="1" grandRow="1" outline="0" fieldPosition="0"/>
    </format>
    <format dxfId="33009">
      <pivotArea type="all" dataOnly="0" outline="0" fieldPosition="0"/>
    </format>
    <format dxfId="33008">
      <pivotArea outline="0" collapsedLevelsAreSubtotals="1" fieldPosition="0"/>
    </format>
    <format dxfId="33007">
      <pivotArea dataOnly="0" labelOnly="1" grandRow="1" outline="0" fieldPosition="0"/>
    </format>
    <format dxfId="33006">
      <pivotArea grandRow="1" outline="0" collapsedLevelsAreSubtotals="1" fieldPosition="0"/>
    </format>
    <format dxfId="33005">
      <pivotArea dataOnly="0" labelOnly="1" grandRow="1" outline="0" fieldPosition="0"/>
    </format>
    <format dxfId="33004">
      <pivotArea type="all" dataOnly="0" outline="0" fieldPosition="0"/>
    </format>
    <format dxfId="33003">
      <pivotArea outline="0" collapsedLevelsAreSubtotals="1" fieldPosition="0"/>
    </format>
    <format dxfId="33002">
      <pivotArea dataOnly="0" labelOnly="1" grandRow="1" outline="0" fieldPosition="0"/>
    </format>
    <format dxfId="33001">
      <pivotArea type="all" dataOnly="0" outline="0" fieldPosition="0"/>
    </format>
    <format dxfId="33000">
      <pivotArea outline="0" collapsedLevelsAreSubtotals="1" fieldPosition="0"/>
    </format>
    <format dxfId="32999">
      <pivotArea dataOnly="0" labelOnly="1" grandRow="1" outline="0" fieldPosition="0"/>
    </format>
    <format dxfId="32998">
      <pivotArea type="all" dataOnly="0" outline="0" fieldPosition="0"/>
    </format>
    <format dxfId="32997">
      <pivotArea outline="0" collapsedLevelsAreSubtotals="1" fieldPosition="0"/>
    </format>
    <format dxfId="32996">
      <pivotArea dataOnly="0" labelOnly="1" grandRow="1" outline="0" fieldPosition="0"/>
    </format>
    <format dxfId="32995">
      <pivotArea type="all" dataOnly="0" outline="0" fieldPosition="0"/>
    </format>
    <format dxfId="32994">
      <pivotArea outline="0" collapsedLevelsAreSubtotals="1" fieldPosition="0"/>
    </format>
    <format dxfId="32993">
      <pivotArea dataOnly="0" labelOnly="1" grandRow="1" outline="0" fieldPosition="0"/>
    </format>
    <format dxfId="32992">
      <pivotArea type="all" dataOnly="0" outline="0" fieldPosition="0"/>
    </format>
    <format dxfId="32991">
      <pivotArea outline="0" collapsedLevelsAreSubtotals="1" fieldPosition="0"/>
    </format>
    <format dxfId="32990">
      <pivotArea dataOnly="0" labelOnly="1" grandRow="1" outline="0" fieldPosition="0"/>
    </format>
    <format dxfId="32989">
      <pivotArea type="all" dataOnly="0" outline="0" fieldPosition="0"/>
    </format>
    <format dxfId="32988">
      <pivotArea outline="0" collapsedLevelsAreSubtotals="1" fieldPosition="0"/>
    </format>
    <format dxfId="32987">
      <pivotArea dataOnly="0" labelOnly="1" grandRow="1" outline="0" fieldPosition="0"/>
    </format>
    <format dxfId="32986">
      <pivotArea type="all" dataOnly="0" outline="0" fieldPosition="0"/>
    </format>
    <format dxfId="32985">
      <pivotArea outline="0" collapsedLevelsAreSubtotals="1" fieldPosition="0"/>
    </format>
    <format dxfId="32984">
      <pivotArea dataOnly="0" labelOnly="1" grandRow="1" outline="0" fieldPosition="0"/>
    </format>
    <format dxfId="32983">
      <pivotArea type="all" dataOnly="0" outline="0" fieldPosition="0"/>
    </format>
    <format dxfId="32982">
      <pivotArea outline="0" collapsedLevelsAreSubtotals="1" fieldPosition="0"/>
    </format>
    <format dxfId="32981">
      <pivotArea dataOnly="0" labelOnly="1" grandRow="1" outline="0" fieldPosition="0"/>
    </format>
    <format dxfId="32980">
      <pivotArea type="all" dataOnly="0" outline="0" fieldPosition="0"/>
    </format>
    <format dxfId="32979">
      <pivotArea outline="0" collapsedLevelsAreSubtotals="1" fieldPosition="0"/>
    </format>
    <format dxfId="32978">
      <pivotArea dataOnly="0" labelOnly="1" grandRow="1" outline="0" fieldPosition="0"/>
    </format>
    <format dxfId="32977">
      <pivotArea grandRow="1" outline="0" collapsedLevelsAreSubtotals="1" fieldPosition="0"/>
    </format>
    <format dxfId="32976">
      <pivotArea dataOnly="0" labelOnly="1" grandRow="1" outline="0" fieldPosition="0"/>
    </format>
    <format dxfId="32975">
      <pivotArea type="all" dataOnly="0" outline="0" fieldPosition="0"/>
    </format>
    <format dxfId="32974">
      <pivotArea outline="0" collapsedLevelsAreSubtotals="1" fieldPosition="0"/>
    </format>
    <format dxfId="32973">
      <pivotArea dataOnly="0" labelOnly="1" grandRow="1" outline="0" fieldPosition="0"/>
    </format>
    <format dxfId="32972">
      <pivotArea type="all" dataOnly="0" outline="0" fieldPosition="0"/>
    </format>
    <format dxfId="32971">
      <pivotArea outline="0" collapsedLevelsAreSubtotals="1" fieldPosition="0"/>
    </format>
    <format dxfId="32970">
      <pivotArea dataOnly="0" labelOnly="1" grandRow="1" outline="0" fieldPosition="0"/>
    </format>
    <format dxfId="32969">
      <pivotArea type="all" dataOnly="0" outline="0" fieldPosition="0"/>
    </format>
    <format dxfId="32968">
      <pivotArea outline="0" collapsedLevelsAreSubtotals="1" fieldPosition="0"/>
    </format>
    <format dxfId="32967">
      <pivotArea dataOnly="0" labelOnly="1" grandRow="1" outline="0" fieldPosition="0"/>
    </format>
    <format dxfId="32966">
      <pivotArea type="all" dataOnly="0" outline="0" fieldPosition="0"/>
    </format>
    <format dxfId="32965">
      <pivotArea outline="0" collapsedLevelsAreSubtotals="1" fieldPosition="0"/>
    </format>
    <format dxfId="32964">
      <pivotArea dataOnly="0" labelOnly="1" grandRow="1" outline="0" fieldPosition="0"/>
    </format>
    <format dxfId="32963">
      <pivotArea type="all" dataOnly="0" outline="0" fieldPosition="0"/>
    </format>
    <format dxfId="32962">
      <pivotArea outline="0" collapsedLevelsAreSubtotals="1" fieldPosition="0"/>
    </format>
    <format dxfId="32961">
      <pivotArea dataOnly="0" labelOnly="1" grandRow="1" outline="0" fieldPosition="0"/>
    </format>
    <format dxfId="32960">
      <pivotArea outline="0" fieldPosition="0">
        <references count="1">
          <reference field="4294967294" count="1">
            <x v="1"/>
          </reference>
        </references>
      </pivotArea>
    </format>
    <format dxfId="32959">
      <pivotArea type="all" dataOnly="0" outline="0" fieldPosition="0"/>
    </format>
    <format dxfId="32958">
      <pivotArea outline="0" collapsedLevelsAreSubtotals="1" fieldPosition="0"/>
    </format>
    <format dxfId="32957">
      <pivotArea field="23" type="button" dataOnly="0" labelOnly="1" outline="0" axis="axisRow" fieldPosition="0"/>
    </format>
    <format dxfId="32956">
      <pivotArea dataOnly="0" labelOnly="1" grandRow="1" outline="0" fieldPosition="0"/>
    </format>
    <format dxfId="32955">
      <pivotArea dataOnly="0" labelOnly="1" outline="0" fieldPosition="0">
        <references count="1">
          <reference field="4294967294" count="2">
            <x v="0"/>
            <x v="1"/>
          </reference>
        </references>
      </pivotArea>
    </format>
    <format dxfId="32954">
      <pivotArea type="all" dataOnly="0" outline="0" fieldPosition="0"/>
    </format>
    <format dxfId="32953">
      <pivotArea outline="0" collapsedLevelsAreSubtotals="1" fieldPosition="0"/>
    </format>
    <format dxfId="32952">
      <pivotArea field="23" type="button" dataOnly="0" labelOnly="1" outline="0" axis="axisRow" fieldPosition="0"/>
    </format>
    <format dxfId="32951">
      <pivotArea dataOnly="0" labelOnly="1" grandRow="1" outline="0" fieldPosition="0"/>
    </format>
    <format dxfId="32950">
      <pivotArea dataOnly="0" labelOnly="1" outline="0" fieldPosition="0">
        <references count="1">
          <reference field="4294967294" count="2">
            <x v="0"/>
            <x v="1"/>
          </reference>
        </references>
      </pivotArea>
    </format>
    <format dxfId="32949">
      <pivotArea type="all" dataOnly="0" outline="0" fieldPosition="0"/>
    </format>
    <format dxfId="32948">
      <pivotArea outline="0" collapsedLevelsAreSubtotals="1" fieldPosition="0"/>
    </format>
    <format dxfId="32947">
      <pivotArea field="23" type="button" dataOnly="0" labelOnly="1" outline="0" axis="axisRow" fieldPosition="0"/>
    </format>
    <format dxfId="32946">
      <pivotArea dataOnly="0" labelOnly="1" grandRow="1" outline="0" fieldPosition="0"/>
    </format>
    <format dxfId="32945">
      <pivotArea dataOnly="0" labelOnly="1" outline="0" fieldPosition="0">
        <references count="1">
          <reference field="4294967294" count="2">
            <x v="0"/>
            <x v="1"/>
          </reference>
        </references>
      </pivotArea>
    </format>
    <format dxfId="32944">
      <pivotArea type="all" dataOnly="0" outline="0" fieldPosition="0"/>
    </format>
    <format dxfId="32943">
      <pivotArea outline="0" collapsedLevelsAreSubtotals="1" fieldPosition="0"/>
    </format>
    <format dxfId="32942">
      <pivotArea field="23" type="button" dataOnly="0" labelOnly="1" outline="0" axis="axisRow" fieldPosition="0"/>
    </format>
    <format dxfId="32941">
      <pivotArea dataOnly="0" labelOnly="1" grandRow="1" outline="0" fieldPosition="0"/>
    </format>
    <format dxfId="32940">
      <pivotArea dataOnly="0" labelOnly="1" outline="0" fieldPosition="0">
        <references count="1">
          <reference field="4294967294" count="2">
            <x v="0"/>
            <x v="1"/>
          </reference>
        </references>
      </pivotArea>
    </format>
    <format dxfId="32939">
      <pivotArea type="all" dataOnly="0" outline="0" fieldPosition="0"/>
    </format>
    <format dxfId="32938">
      <pivotArea outline="0" collapsedLevelsAreSubtotals="1" fieldPosition="0"/>
    </format>
    <format dxfId="32937">
      <pivotArea field="23" type="button" dataOnly="0" labelOnly="1" outline="0" axis="axisRow" fieldPosition="0"/>
    </format>
    <format dxfId="32936">
      <pivotArea dataOnly="0" labelOnly="1" grandRow="1" outline="0" fieldPosition="0"/>
    </format>
    <format dxfId="32935">
      <pivotArea dataOnly="0" labelOnly="1" outline="0" fieldPosition="0">
        <references count="1">
          <reference field="4294967294" count="2">
            <x v="0"/>
            <x v="1"/>
          </reference>
        </references>
      </pivotArea>
    </format>
    <format dxfId="32934">
      <pivotArea type="all" dataOnly="0" outline="0" fieldPosition="0"/>
    </format>
    <format dxfId="32933">
      <pivotArea outline="0" collapsedLevelsAreSubtotals="1" fieldPosition="0"/>
    </format>
    <format dxfId="32932">
      <pivotArea field="23" type="button" dataOnly="0" labelOnly="1" outline="0" axis="axisRow" fieldPosition="0"/>
    </format>
    <format dxfId="32931">
      <pivotArea dataOnly="0" labelOnly="1" grandRow="1" outline="0" fieldPosition="0"/>
    </format>
    <format dxfId="32930">
      <pivotArea dataOnly="0" labelOnly="1" outline="0" fieldPosition="0">
        <references count="1">
          <reference field="4294967294" count="2">
            <x v="0"/>
            <x v="1"/>
          </reference>
        </references>
      </pivotArea>
    </format>
    <format dxfId="32929">
      <pivotArea type="all" dataOnly="0" outline="0" fieldPosition="0"/>
    </format>
    <format dxfId="32928">
      <pivotArea outline="0" collapsedLevelsAreSubtotals="1" fieldPosition="0"/>
    </format>
    <format dxfId="32927">
      <pivotArea field="23" type="button" dataOnly="0" labelOnly="1" outline="0" axis="axisRow" fieldPosition="0"/>
    </format>
    <format dxfId="32926">
      <pivotArea dataOnly="0" labelOnly="1" grandRow="1" outline="0" fieldPosition="0"/>
    </format>
    <format dxfId="32925">
      <pivotArea dataOnly="0" labelOnly="1" outline="0" fieldPosition="0">
        <references count="1">
          <reference field="4294967294" count="2">
            <x v="0"/>
            <x v="1"/>
          </reference>
        </references>
      </pivotArea>
    </format>
    <format dxfId="32924">
      <pivotArea type="all" dataOnly="0" outline="0" fieldPosition="0"/>
    </format>
    <format dxfId="32923">
      <pivotArea outline="0" collapsedLevelsAreSubtotals="1" fieldPosition="0"/>
    </format>
    <format dxfId="32922">
      <pivotArea field="23" type="button" dataOnly="0" labelOnly="1" outline="0" axis="axisRow" fieldPosition="0"/>
    </format>
    <format dxfId="32921">
      <pivotArea dataOnly="0" labelOnly="1" grandRow="1" outline="0" fieldPosition="0"/>
    </format>
    <format dxfId="32920">
      <pivotArea dataOnly="0" labelOnly="1" outline="0" fieldPosition="0">
        <references count="1">
          <reference field="4294967294" count="2">
            <x v="0"/>
            <x v="1"/>
          </reference>
        </references>
      </pivotArea>
    </format>
    <format dxfId="32919">
      <pivotArea field="23" type="button" dataOnly="0" labelOnly="1" outline="0" axis="axisRow" fieldPosition="0"/>
    </format>
    <format dxfId="32918">
      <pivotArea dataOnly="0" labelOnly="1" outline="0" fieldPosition="0">
        <references count="1">
          <reference field="4294967294" count="2">
            <x v="0"/>
            <x v="1"/>
          </reference>
        </references>
      </pivotArea>
    </format>
    <format dxfId="32917">
      <pivotArea grandRow="1" outline="0" collapsedLevelsAreSubtotals="1" fieldPosition="0"/>
    </format>
    <format dxfId="32916">
      <pivotArea dataOnly="0" labelOnly="1" grandRow="1" outline="0" fieldPosition="0"/>
    </format>
    <format dxfId="32915">
      <pivotArea dataOnly="0" labelOnly="1" outline="0" fieldPosition="0">
        <references count="1">
          <reference field="4294967294" count="1">
            <x v="1"/>
          </reference>
        </references>
      </pivotArea>
    </format>
    <format dxfId="32914">
      <pivotArea type="all" dataOnly="0" outline="0" fieldPosition="0"/>
    </format>
    <format dxfId="32913">
      <pivotArea outline="0" collapsedLevelsAreSubtotals="1" fieldPosition="0"/>
    </format>
    <format dxfId="32912">
      <pivotArea field="23" type="button" dataOnly="0" labelOnly="1" outline="0" axis="axisRow" fieldPosition="0"/>
    </format>
    <format dxfId="32911">
      <pivotArea dataOnly="0" labelOnly="1" grandRow="1" outline="0" fieldPosition="0"/>
    </format>
    <format dxfId="32910">
      <pivotArea dataOnly="0" labelOnly="1" outline="0" fieldPosition="0">
        <references count="1">
          <reference field="4294967294" count="2">
            <x v="0"/>
            <x v="1"/>
          </reference>
        </references>
      </pivotArea>
    </format>
    <format dxfId="32909">
      <pivotArea type="all" dataOnly="0" outline="0" fieldPosition="0"/>
    </format>
    <format dxfId="32908">
      <pivotArea outline="0" collapsedLevelsAreSubtotals="1" fieldPosition="0"/>
    </format>
    <format dxfId="32907">
      <pivotArea field="23" type="button" dataOnly="0" labelOnly="1" outline="0" axis="axisRow" fieldPosition="0"/>
    </format>
    <format dxfId="32906">
      <pivotArea dataOnly="0" labelOnly="1" grandRow="1" outline="0" fieldPosition="0"/>
    </format>
    <format dxfId="32905">
      <pivotArea dataOnly="0" labelOnly="1" outline="0" fieldPosition="0">
        <references count="1">
          <reference field="4294967294" count="2">
            <x v="0"/>
            <x v="1"/>
          </reference>
        </references>
      </pivotArea>
    </format>
    <format dxfId="32904">
      <pivotArea type="all" dataOnly="0" outline="0" fieldPosition="0"/>
    </format>
    <format dxfId="32903">
      <pivotArea outline="0" collapsedLevelsAreSubtotals="1" fieldPosition="0"/>
    </format>
    <format dxfId="32902">
      <pivotArea field="23" type="button" dataOnly="0" labelOnly="1" outline="0" axis="axisRow" fieldPosition="0"/>
    </format>
    <format dxfId="32901">
      <pivotArea dataOnly="0" labelOnly="1" grandRow="1" outline="0" fieldPosition="0"/>
    </format>
    <format dxfId="32900">
      <pivotArea dataOnly="0" labelOnly="1" outline="0" fieldPosition="0">
        <references count="1">
          <reference field="4294967294" count="2">
            <x v="0"/>
            <x v="1"/>
          </reference>
        </references>
      </pivotArea>
    </format>
    <format dxfId="32899">
      <pivotArea type="all" dataOnly="0" outline="0" fieldPosition="0"/>
    </format>
    <format dxfId="32898">
      <pivotArea outline="0" collapsedLevelsAreSubtotals="1" fieldPosition="0"/>
    </format>
    <format dxfId="32897">
      <pivotArea field="23" type="button" dataOnly="0" labelOnly="1" outline="0" axis="axisRow" fieldPosition="0"/>
    </format>
    <format dxfId="32896">
      <pivotArea dataOnly="0" labelOnly="1" grandRow="1" outline="0" fieldPosition="0"/>
    </format>
    <format dxfId="32895">
      <pivotArea dataOnly="0" labelOnly="1" outline="0" fieldPosition="0">
        <references count="1">
          <reference field="4294967294" count="2">
            <x v="0"/>
            <x v="1"/>
          </reference>
        </references>
      </pivotArea>
    </format>
    <format dxfId="32894">
      <pivotArea type="all" dataOnly="0" outline="0" fieldPosition="0"/>
    </format>
    <format dxfId="32893">
      <pivotArea outline="0" collapsedLevelsAreSubtotals="1" fieldPosition="0"/>
    </format>
    <format dxfId="32892">
      <pivotArea field="23" type="button" dataOnly="0" labelOnly="1" outline="0" axis="axisRow" fieldPosition="0"/>
    </format>
    <format dxfId="32891">
      <pivotArea dataOnly="0" labelOnly="1" grandRow="1" outline="0" fieldPosition="0"/>
    </format>
    <format dxfId="32890">
      <pivotArea dataOnly="0" labelOnly="1" outline="0" fieldPosition="0">
        <references count="1">
          <reference field="4294967294" count="2">
            <x v="0"/>
            <x v="1"/>
          </reference>
        </references>
      </pivotArea>
    </format>
    <format dxfId="32889">
      <pivotArea type="all" dataOnly="0" outline="0" fieldPosition="0"/>
    </format>
    <format dxfId="32888">
      <pivotArea outline="0" collapsedLevelsAreSubtotals="1" fieldPosition="0"/>
    </format>
    <format dxfId="32887">
      <pivotArea field="23" type="button" dataOnly="0" labelOnly="1" outline="0" axis="axisRow" fieldPosition="0"/>
    </format>
    <format dxfId="32886">
      <pivotArea dataOnly="0" labelOnly="1" grandRow="1" outline="0" fieldPosition="0"/>
    </format>
    <format dxfId="32885">
      <pivotArea dataOnly="0" labelOnly="1" outline="0" fieldPosition="0">
        <references count="1">
          <reference field="4294967294" count="2">
            <x v="0"/>
            <x v="1"/>
          </reference>
        </references>
      </pivotArea>
    </format>
    <format dxfId="32884">
      <pivotArea type="all" dataOnly="0" outline="0" fieldPosition="0"/>
    </format>
    <format dxfId="32883">
      <pivotArea outline="0" collapsedLevelsAreSubtotals="1" fieldPosition="0"/>
    </format>
    <format dxfId="32882">
      <pivotArea field="23" type="button" dataOnly="0" labelOnly="1" outline="0" axis="axisRow" fieldPosition="0"/>
    </format>
    <format dxfId="32881">
      <pivotArea dataOnly="0" labelOnly="1" grandRow="1" outline="0" fieldPosition="0"/>
    </format>
    <format dxfId="32880">
      <pivotArea dataOnly="0" labelOnly="1" outline="0" fieldPosition="0">
        <references count="1">
          <reference field="4294967294" count="2">
            <x v="0"/>
            <x v="1"/>
          </reference>
        </references>
      </pivotArea>
    </format>
    <format dxfId="32879">
      <pivotArea type="all" dataOnly="0" outline="0" fieldPosition="0"/>
    </format>
    <format dxfId="32878">
      <pivotArea outline="0" collapsedLevelsAreSubtotals="1" fieldPosition="0"/>
    </format>
    <format dxfId="32877">
      <pivotArea field="23" type="button" dataOnly="0" labelOnly="1" outline="0" axis="axisRow" fieldPosition="0"/>
    </format>
    <format dxfId="32876">
      <pivotArea dataOnly="0" labelOnly="1" grandRow="1" outline="0" fieldPosition="0"/>
    </format>
    <format dxfId="32875">
      <pivotArea dataOnly="0" labelOnly="1" outline="0" fieldPosition="0">
        <references count="1">
          <reference field="4294967294" count="2">
            <x v="0"/>
            <x v="1"/>
          </reference>
        </references>
      </pivotArea>
    </format>
    <format dxfId="32874">
      <pivotArea field="23" type="button" dataOnly="0" labelOnly="1" outline="0" axis="axisRow" fieldPosition="0"/>
    </format>
    <format dxfId="32873">
      <pivotArea dataOnly="0" labelOnly="1" outline="0" fieldPosition="0">
        <references count="1">
          <reference field="4294967294" count="2">
            <x v="0"/>
            <x v="1"/>
          </reference>
        </references>
      </pivotArea>
    </format>
    <format dxfId="32872">
      <pivotArea type="all" dataOnly="0" outline="0" fieldPosition="0"/>
    </format>
    <format dxfId="32871">
      <pivotArea outline="0" collapsedLevelsAreSubtotals="1" fieldPosition="0"/>
    </format>
    <format dxfId="32870">
      <pivotArea field="23" type="button" dataOnly="0" labelOnly="1" outline="0" axis="axisRow" fieldPosition="0"/>
    </format>
    <format dxfId="32869">
      <pivotArea dataOnly="0" labelOnly="1" grandRow="1" outline="0" fieldPosition="0"/>
    </format>
    <format dxfId="32868">
      <pivotArea dataOnly="0" labelOnly="1" outline="0" fieldPosition="0">
        <references count="1">
          <reference field="4294967294" count="2">
            <x v="0"/>
            <x v="1"/>
          </reference>
        </references>
      </pivotArea>
    </format>
    <format dxfId="32867">
      <pivotArea type="all" dataOnly="0" outline="0" fieldPosition="0"/>
    </format>
    <format dxfId="32866">
      <pivotArea outline="0" collapsedLevelsAreSubtotals="1" fieldPosition="0"/>
    </format>
    <format dxfId="32865">
      <pivotArea field="23" type="button" dataOnly="0" labelOnly="1" outline="0" axis="axisRow" fieldPosition="0"/>
    </format>
    <format dxfId="32864">
      <pivotArea dataOnly="0" labelOnly="1" grandRow="1" outline="0" fieldPosition="0"/>
    </format>
    <format dxfId="32863">
      <pivotArea dataOnly="0" labelOnly="1" outline="0" fieldPosition="0">
        <references count="1">
          <reference field="4294967294" count="2">
            <x v="0"/>
            <x v="1"/>
          </reference>
        </references>
      </pivotArea>
    </format>
    <format dxfId="32862">
      <pivotArea type="all" dataOnly="0" outline="0" fieldPosition="0"/>
    </format>
    <format dxfId="32861">
      <pivotArea outline="0" collapsedLevelsAreSubtotals="1" fieldPosition="0"/>
    </format>
    <format dxfId="32860">
      <pivotArea field="23" type="button" dataOnly="0" labelOnly="1" outline="0" axis="axisRow" fieldPosition="0"/>
    </format>
    <format dxfId="32859">
      <pivotArea dataOnly="0" labelOnly="1" grandRow="1" outline="0" fieldPosition="0"/>
    </format>
    <format dxfId="32858">
      <pivotArea dataOnly="0" labelOnly="1" outline="0" fieldPosition="0">
        <references count="1">
          <reference field="4294967294" count="2">
            <x v="0"/>
            <x v="1"/>
          </reference>
        </references>
      </pivotArea>
    </format>
    <format dxfId="32857">
      <pivotArea grandRow="1" outline="0" collapsedLevelsAreSubtotals="1" fieldPosition="0"/>
    </format>
    <format dxfId="32856">
      <pivotArea dataOnly="0" labelOnly="1" grandRow="1" outline="0" fieldPosition="0"/>
    </format>
    <format dxfId="32855">
      <pivotArea grandRow="1" outline="0" collapsedLevelsAreSubtotals="1" fieldPosition="0"/>
    </format>
    <format dxfId="32854">
      <pivotArea dataOnly="0" labelOnly="1" grandRow="1" outline="0" fieldPosition="0"/>
    </format>
    <format dxfId="32853">
      <pivotArea type="all" dataOnly="0" outline="0" fieldPosition="0"/>
    </format>
    <format dxfId="32852">
      <pivotArea outline="0" collapsedLevelsAreSubtotals="1" fieldPosition="0"/>
    </format>
    <format dxfId="32851">
      <pivotArea field="23" type="button" dataOnly="0" labelOnly="1" outline="0" axis="axisRow" fieldPosition="0"/>
    </format>
    <format dxfId="32850">
      <pivotArea dataOnly="0" labelOnly="1" grandRow="1" outline="0" fieldPosition="0"/>
    </format>
    <format dxfId="32849">
      <pivotArea dataOnly="0" labelOnly="1" outline="0" fieldPosition="0">
        <references count="1">
          <reference field="4294967294" count="2">
            <x v="0"/>
            <x v="1"/>
          </reference>
        </references>
      </pivotArea>
    </format>
    <format dxfId="32848">
      <pivotArea type="all" dataOnly="0" outline="0" fieldPosition="0"/>
    </format>
    <format dxfId="32847">
      <pivotArea outline="0" collapsedLevelsAreSubtotals="1" fieldPosition="0"/>
    </format>
    <format dxfId="32846">
      <pivotArea field="23" type="button" dataOnly="0" labelOnly="1" outline="0" axis="axisRow" fieldPosition="0"/>
    </format>
    <format dxfId="32845">
      <pivotArea dataOnly="0" labelOnly="1" grandRow="1" outline="0" fieldPosition="0"/>
    </format>
    <format dxfId="32844">
      <pivotArea dataOnly="0" labelOnly="1" outline="0" fieldPosition="0">
        <references count="1">
          <reference field="4294967294" count="2">
            <x v="0"/>
            <x v="1"/>
          </reference>
        </references>
      </pivotArea>
    </format>
    <format dxfId="32843">
      <pivotArea type="all" dataOnly="0" outline="0" fieldPosition="0"/>
    </format>
    <format dxfId="32842">
      <pivotArea outline="0" collapsedLevelsAreSubtotals="1" fieldPosition="0"/>
    </format>
    <format dxfId="32841">
      <pivotArea field="23" type="button" dataOnly="0" labelOnly="1" outline="0" axis="axisRow" fieldPosition="0"/>
    </format>
    <format dxfId="32840">
      <pivotArea dataOnly="0" labelOnly="1" grandRow="1" outline="0" fieldPosition="0"/>
    </format>
    <format dxfId="32839">
      <pivotArea dataOnly="0" labelOnly="1" outline="0" fieldPosition="0">
        <references count="1">
          <reference field="4294967294" count="2">
            <x v="0"/>
            <x v="1"/>
          </reference>
        </references>
      </pivotArea>
    </format>
    <format dxfId="32838">
      <pivotArea type="all" dataOnly="0" outline="0" fieldPosition="0"/>
    </format>
    <format dxfId="32837">
      <pivotArea outline="0" collapsedLevelsAreSubtotals="1" fieldPosition="0"/>
    </format>
    <format dxfId="32836">
      <pivotArea field="23" type="button" dataOnly="0" labelOnly="1" outline="0" axis="axisRow" fieldPosition="0"/>
    </format>
    <format dxfId="32835">
      <pivotArea dataOnly="0" labelOnly="1" grandRow="1" outline="0" fieldPosition="0"/>
    </format>
    <format dxfId="32834">
      <pivotArea dataOnly="0" labelOnly="1" outline="0" fieldPosition="0">
        <references count="1">
          <reference field="4294967294" count="2">
            <x v="0"/>
            <x v="1"/>
          </reference>
        </references>
      </pivotArea>
    </format>
    <format dxfId="32833">
      <pivotArea type="all" dataOnly="0" outline="0" fieldPosition="0"/>
    </format>
    <format dxfId="32832">
      <pivotArea outline="0" collapsedLevelsAreSubtotals="1" fieldPosition="0"/>
    </format>
    <format dxfId="32831">
      <pivotArea field="23" type="button" dataOnly="0" labelOnly="1" outline="0" axis="axisRow" fieldPosition="0"/>
    </format>
    <format dxfId="32830">
      <pivotArea dataOnly="0" labelOnly="1" grandRow="1" outline="0" fieldPosition="0"/>
    </format>
    <format dxfId="32829">
      <pivotArea dataOnly="0" labelOnly="1" outline="0" fieldPosition="0">
        <references count="1">
          <reference field="4294967294" count="2">
            <x v="0"/>
            <x v="1"/>
          </reference>
        </references>
      </pivotArea>
    </format>
    <format dxfId="32828">
      <pivotArea type="all" dataOnly="0" outline="0" fieldPosition="0"/>
    </format>
    <format dxfId="32827">
      <pivotArea outline="0" collapsedLevelsAreSubtotals="1" fieldPosition="0"/>
    </format>
    <format dxfId="32826">
      <pivotArea field="23" type="button" dataOnly="0" labelOnly="1" outline="0" axis="axisRow" fieldPosition="0"/>
    </format>
    <format dxfId="32825">
      <pivotArea dataOnly="0" labelOnly="1" grandRow="1" outline="0" fieldPosition="0"/>
    </format>
    <format dxfId="32824">
      <pivotArea dataOnly="0" labelOnly="1" outline="0" fieldPosition="0">
        <references count="1">
          <reference field="4294967294" count="2">
            <x v="0"/>
            <x v="1"/>
          </reference>
        </references>
      </pivotArea>
    </format>
    <format dxfId="32823">
      <pivotArea type="all" dataOnly="0" outline="0" fieldPosition="0"/>
    </format>
    <format dxfId="32822">
      <pivotArea outline="0" collapsedLevelsAreSubtotals="1" fieldPosition="0"/>
    </format>
    <format dxfId="32821">
      <pivotArea field="23" type="button" dataOnly="0" labelOnly="1" outline="0" axis="axisRow" fieldPosition="0"/>
    </format>
    <format dxfId="32820">
      <pivotArea dataOnly="0" labelOnly="1" grandRow="1" outline="0" fieldPosition="0"/>
    </format>
    <format dxfId="32819">
      <pivotArea dataOnly="0" labelOnly="1" outline="0" fieldPosition="0">
        <references count="1">
          <reference field="4294967294" count="2">
            <x v="0"/>
            <x v="1"/>
          </reference>
        </references>
      </pivotArea>
    </format>
    <format dxfId="32818">
      <pivotArea type="all" dataOnly="0" outline="0" fieldPosition="0"/>
    </format>
    <format dxfId="32817">
      <pivotArea outline="0" collapsedLevelsAreSubtotals="1" fieldPosition="0"/>
    </format>
    <format dxfId="32816">
      <pivotArea field="23" type="button" dataOnly="0" labelOnly="1" outline="0" axis="axisRow" fieldPosition="0"/>
    </format>
    <format dxfId="32815">
      <pivotArea dataOnly="0" labelOnly="1" grandRow="1" outline="0" fieldPosition="0"/>
    </format>
    <format dxfId="32814">
      <pivotArea dataOnly="0" labelOnly="1" outline="0" fieldPosition="0">
        <references count="1">
          <reference field="4294967294" count="2">
            <x v="0"/>
            <x v="1"/>
          </reference>
        </references>
      </pivotArea>
    </format>
    <format dxfId="32813">
      <pivotArea type="all" dataOnly="0" outline="0" fieldPosition="0"/>
    </format>
    <format dxfId="32812">
      <pivotArea outline="0" collapsedLevelsAreSubtotals="1" fieldPosition="0"/>
    </format>
    <format dxfId="32811">
      <pivotArea field="23" type="button" dataOnly="0" labelOnly="1" outline="0" axis="axisRow" fieldPosition="0"/>
    </format>
    <format dxfId="32810">
      <pivotArea dataOnly="0" labelOnly="1" grandRow="1" outline="0" fieldPosition="0"/>
    </format>
    <format dxfId="32809">
      <pivotArea dataOnly="0" labelOnly="1" outline="0" fieldPosition="0">
        <references count="1">
          <reference field="4294967294" count="2">
            <x v="0"/>
            <x v="1"/>
          </reference>
        </references>
      </pivotArea>
    </format>
    <format dxfId="32808">
      <pivotArea type="all" dataOnly="0" outline="0" fieldPosition="0"/>
    </format>
    <format dxfId="32807">
      <pivotArea outline="0" collapsedLevelsAreSubtotals="1" fieldPosition="0"/>
    </format>
    <format dxfId="32806">
      <pivotArea field="23" type="button" dataOnly="0" labelOnly="1" outline="0" axis="axisRow" fieldPosition="0"/>
    </format>
    <format dxfId="32805">
      <pivotArea dataOnly="0" labelOnly="1" grandRow="1" outline="0" fieldPosition="0"/>
    </format>
    <format dxfId="32804">
      <pivotArea dataOnly="0" labelOnly="1" outline="0" fieldPosition="0">
        <references count="1">
          <reference field="4294967294" count="2">
            <x v="0"/>
            <x v="1"/>
          </reference>
        </references>
      </pivotArea>
    </format>
    <format dxfId="32803">
      <pivotArea type="all" dataOnly="0" outline="0" fieldPosition="0"/>
    </format>
    <format dxfId="32802">
      <pivotArea outline="0" collapsedLevelsAreSubtotals="1" fieldPosition="0"/>
    </format>
    <format dxfId="32801">
      <pivotArea field="23" type="button" dataOnly="0" labelOnly="1" outline="0" axis="axisRow" fieldPosition="0"/>
    </format>
    <format dxfId="32800">
      <pivotArea dataOnly="0" labelOnly="1" grandRow="1" outline="0" fieldPosition="0"/>
    </format>
    <format dxfId="32799">
      <pivotArea dataOnly="0" labelOnly="1" outline="0" fieldPosition="0">
        <references count="1">
          <reference field="4294967294" count="2">
            <x v="0"/>
            <x v="1"/>
          </reference>
        </references>
      </pivotArea>
    </format>
    <format dxfId="32798">
      <pivotArea type="all" dataOnly="0" outline="0" fieldPosition="0"/>
    </format>
    <format dxfId="32797">
      <pivotArea outline="0" collapsedLevelsAreSubtotals="1" fieldPosition="0"/>
    </format>
    <format dxfId="32796">
      <pivotArea field="23" type="button" dataOnly="0" labelOnly="1" outline="0" axis="axisRow" fieldPosition="0"/>
    </format>
    <format dxfId="32795">
      <pivotArea dataOnly="0" labelOnly="1" grandRow="1" outline="0" fieldPosition="0"/>
    </format>
    <format dxfId="32794">
      <pivotArea dataOnly="0" labelOnly="1" outline="0" fieldPosition="0">
        <references count="1">
          <reference field="4294967294" count="2">
            <x v="0"/>
            <x v="1"/>
          </reference>
        </references>
      </pivotArea>
    </format>
    <format dxfId="32793">
      <pivotArea type="all" dataOnly="0" outline="0" fieldPosition="0"/>
    </format>
    <format dxfId="32792">
      <pivotArea outline="0" collapsedLevelsAreSubtotals="1" fieldPosition="0"/>
    </format>
    <format dxfId="32791">
      <pivotArea field="23" type="button" dataOnly="0" labelOnly="1" outline="0" axis="axisRow" fieldPosition="0"/>
    </format>
    <format dxfId="32790">
      <pivotArea dataOnly="0" labelOnly="1" grandRow="1" outline="0" fieldPosition="0"/>
    </format>
    <format dxfId="32789">
      <pivotArea dataOnly="0" labelOnly="1" outline="0" fieldPosition="0">
        <references count="1">
          <reference field="4294967294" count="2">
            <x v="0"/>
            <x v="1"/>
          </reference>
        </references>
      </pivotArea>
    </format>
    <format dxfId="32788">
      <pivotArea type="all" dataOnly="0" outline="0" fieldPosition="0"/>
    </format>
    <format dxfId="32787">
      <pivotArea outline="0" collapsedLevelsAreSubtotals="1" fieldPosition="0"/>
    </format>
    <format dxfId="32786">
      <pivotArea field="23" type="button" dataOnly="0" labelOnly="1" outline="0" axis="axisRow" fieldPosition="0"/>
    </format>
    <format dxfId="32785">
      <pivotArea dataOnly="0" labelOnly="1" grandRow="1" outline="0" fieldPosition="0"/>
    </format>
    <format dxfId="32784">
      <pivotArea dataOnly="0" labelOnly="1" outline="0" fieldPosition="0">
        <references count="1">
          <reference field="4294967294" count="2">
            <x v="0"/>
            <x v="1"/>
          </reference>
        </references>
      </pivotArea>
    </format>
    <format dxfId="32783">
      <pivotArea type="all" dataOnly="0" outline="0" fieldPosition="0"/>
    </format>
    <format dxfId="32782">
      <pivotArea outline="0" collapsedLevelsAreSubtotals="1" fieldPosition="0"/>
    </format>
    <format dxfId="32781">
      <pivotArea field="23" type="button" dataOnly="0" labelOnly="1" outline="0" axis="axisRow" fieldPosition="0"/>
    </format>
    <format dxfId="32780">
      <pivotArea dataOnly="0" labelOnly="1" grandRow="1" outline="0" fieldPosition="0"/>
    </format>
    <format dxfId="32779">
      <pivotArea dataOnly="0" labelOnly="1" outline="0" fieldPosition="0">
        <references count="1">
          <reference field="4294967294" count="2">
            <x v="0"/>
            <x v="1"/>
          </reference>
        </references>
      </pivotArea>
    </format>
    <format dxfId="32778">
      <pivotArea type="all" dataOnly="0" outline="0" fieldPosition="0"/>
    </format>
    <format dxfId="32777">
      <pivotArea outline="0" collapsedLevelsAreSubtotals="1" fieldPosition="0"/>
    </format>
    <format dxfId="32776">
      <pivotArea field="23" type="button" dataOnly="0" labelOnly="1" outline="0" axis="axisRow" fieldPosition="0"/>
    </format>
    <format dxfId="32775">
      <pivotArea dataOnly="0" labelOnly="1" grandRow="1" outline="0" fieldPosition="0"/>
    </format>
    <format dxfId="32774">
      <pivotArea dataOnly="0" labelOnly="1" outline="0" fieldPosition="0">
        <references count="1">
          <reference field="4294967294" count="2">
            <x v="0"/>
            <x v="1"/>
          </reference>
        </references>
      </pivotArea>
    </format>
    <format dxfId="32773">
      <pivotArea type="all" dataOnly="0" outline="0" fieldPosition="0"/>
    </format>
    <format dxfId="32772">
      <pivotArea outline="0" collapsedLevelsAreSubtotals="1" fieldPosition="0"/>
    </format>
    <format dxfId="32771">
      <pivotArea field="23" type="button" dataOnly="0" labelOnly="1" outline="0" axis="axisRow" fieldPosition="0"/>
    </format>
    <format dxfId="32770">
      <pivotArea dataOnly="0" labelOnly="1" grandRow="1" outline="0" fieldPosition="0"/>
    </format>
    <format dxfId="32769">
      <pivotArea dataOnly="0" labelOnly="1" outline="0" fieldPosition="0">
        <references count="1">
          <reference field="4294967294" count="2">
            <x v="0"/>
            <x v="1"/>
          </reference>
        </references>
      </pivotArea>
    </format>
    <format dxfId="32768">
      <pivotArea type="all" dataOnly="0" outline="0" fieldPosition="0"/>
    </format>
    <format dxfId="32767">
      <pivotArea outline="0" collapsedLevelsAreSubtotals="1" fieldPosition="0"/>
    </format>
    <format dxfId="32766">
      <pivotArea field="23" type="button" dataOnly="0" labelOnly="1" outline="0" axis="axisRow" fieldPosition="0"/>
    </format>
    <format dxfId="32765">
      <pivotArea dataOnly="0" labelOnly="1" grandRow="1" outline="0" fieldPosition="0"/>
    </format>
    <format dxfId="32764">
      <pivotArea dataOnly="0" labelOnly="1" outline="0" fieldPosition="0">
        <references count="1">
          <reference field="4294967294" count="2">
            <x v="0"/>
            <x v="1"/>
          </reference>
        </references>
      </pivotArea>
    </format>
    <format dxfId="32763">
      <pivotArea type="all" dataOnly="0" outline="0" fieldPosition="0"/>
    </format>
    <format dxfId="32762">
      <pivotArea outline="0" collapsedLevelsAreSubtotals="1" fieldPosition="0"/>
    </format>
    <format dxfId="32761">
      <pivotArea field="23" type="button" dataOnly="0" labelOnly="1" outline="0" axis="axisRow" fieldPosition="0"/>
    </format>
    <format dxfId="32760">
      <pivotArea dataOnly="0" labelOnly="1" grandRow="1" outline="0" fieldPosition="0"/>
    </format>
    <format dxfId="32759">
      <pivotArea dataOnly="0" labelOnly="1" outline="0" fieldPosition="0">
        <references count="1">
          <reference field="4294967294" count="2">
            <x v="0"/>
            <x v="1"/>
          </reference>
        </references>
      </pivotArea>
    </format>
    <format dxfId="32758">
      <pivotArea type="all" dataOnly="0" outline="0" fieldPosition="0"/>
    </format>
    <format dxfId="32757">
      <pivotArea outline="0" collapsedLevelsAreSubtotals="1" fieldPosition="0"/>
    </format>
    <format dxfId="32756">
      <pivotArea field="23" type="button" dataOnly="0" labelOnly="1" outline="0" axis="axisRow" fieldPosition="0"/>
    </format>
    <format dxfId="32755">
      <pivotArea dataOnly="0" labelOnly="1" grandRow="1" outline="0" fieldPosition="0"/>
    </format>
    <format dxfId="32754">
      <pivotArea dataOnly="0" labelOnly="1" outline="0" fieldPosition="0">
        <references count="1">
          <reference field="4294967294" count="2">
            <x v="0"/>
            <x v="1"/>
          </reference>
        </references>
      </pivotArea>
    </format>
    <format dxfId="32753">
      <pivotArea type="all" dataOnly="0" outline="0" fieldPosition="0"/>
    </format>
    <format dxfId="32752">
      <pivotArea outline="0" collapsedLevelsAreSubtotals="1" fieldPosition="0"/>
    </format>
    <format dxfId="32751">
      <pivotArea field="23" type="button" dataOnly="0" labelOnly="1" outline="0" axis="axisRow" fieldPosition="0"/>
    </format>
    <format dxfId="32750">
      <pivotArea dataOnly="0" labelOnly="1" grandRow="1" outline="0" fieldPosition="0"/>
    </format>
    <format dxfId="32749">
      <pivotArea dataOnly="0" labelOnly="1" outline="0" fieldPosition="0">
        <references count="1">
          <reference field="4294967294" count="2">
            <x v="0"/>
            <x v="1"/>
          </reference>
        </references>
      </pivotArea>
    </format>
    <format dxfId="32748">
      <pivotArea type="all" dataOnly="0" outline="0" fieldPosition="0"/>
    </format>
    <format dxfId="32747">
      <pivotArea outline="0" collapsedLevelsAreSubtotals="1" fieldPosition="0"/>
    </format>
    <format dxfId="32746">
      <pivotArea field="23" type="button" dataOnly="0" labelOnly="1" outline="0" axis="axisRow" fieldPosition="0"/>
    </format>
    <format dxfId="32745">
      <pivotArea dataOnly="0" labelOnly="1" grandRow="1" outline="0" fieldPosition="0"/>
    </format>
    <format dxfId="32744">
      <pivotArea dataOnly="0" labelOnly="1" outline="0" fieldPosition="0">
        <references count="1">
          <reference field="4294967294" count="2">
            <x v="0"/>
            <x v="1"/>
          </reference>
        </references>
      </pivotArea>
    </format>
    <format dxfId="32743">
      <pivotArea type="all" dataOnly="0" outline="0" fieldPosition="0"/>
    </format>
    <format dxfId="32742">
      <pivotArea outline="0" collapsedLevelsAreSubtotals="1" fieldPosition="0"/>
    </format>
    <format dxfId="32741">
      <pivotArea field="23" type="button" dataOnly="0" labelOnly="1" outline="0" axis="axisRow" fieldPosition="0"/>
    </format>
    <format dxfId="32740">
      <pivotArea dataOnly="0" labelOnly="1" grandRow="1" outline="0" fieldPosition="0"/>
    </format>
    <format dxfId="32739">
      <pivotArea dataOnly="0" labelOnly="1" outline="0" fieldPosition="0">
        <references count="1">
          <reference field="4294967294" count="2">
            <x v="0"/>
            <x v="1"/>
          </reference>
        </references>
      </pivotArea>
    </format>
    <format dxfId="32738">
      <pivotArea grandRow="1" outline="0" collapsedLevelsAreSubtotals="1" fieldPosition="0"/>
    </format>
    <format dxfId="32737">
      <pivotArea dataOnly="0" labelOnly="1" grandRow="1" outline="0" fieldPosition="0"/>
    </format>
    <format dxfId="32736">
      <pivotArea type="all" dataOnly="0" outline="0" fieldPosition="0"/>
    </format>
    <format dxfId="32735">
      <pivotArea outline="0" collapsedLevelsAreSubtotals="1" fieldPosition="0"/>
    </format>
    <format dxfId="32734">
      <pivotArea field="23" type="button" dataOnly="0" labelOnly="1" outline="0" axis="axisRow" fieldPosition="0"/>
    </format>
    <format dxfId="32733">
      <pivotArea dataOnly="0" labelOnly="1" grandRow="1" outline="0" fieldPosition="0"/>
    </format>
    <format dxfId="32732">
      <pivotArea dataOnly="0" labelOnly="1" outline="0" fieldPosition="0">
        <references count="1">
          <reference field="4294967294" count="2">
            <x v="0"/>
            <x v="1"/>
          </reference>
        </references>
      </pivotArea>
    </format>
    <format dxfId="32731">
      <pivotArea grandRow="1" outline="0" collapsedLevelsAreSubtotals="1" fieldPosition="0"/>
    </format>
    <format dxfId="32730">
      <pivotArea dataOnly="0" labelOnly="1" grandRow="1" outline="0" fieldPosition="0"/>
    </format>
    <format dxfId="32729">
      <pivotArea type="all" dataOnly="0" outline="0" fieldPosition="0"/>
    </format>
    <format dxfId="32728">
      <pivotArea outline="0" collapsedLevelsAreSubtotals="1" fieldPosition="0"/>
    </format>
    <format dxfId="32727">
      <pivotArea field="23" type="button" dataOnly="0" labelOnly="1" outline="0" axis="axisRow" fieldPosition="0"/>
    </format>
    <format dxfId="32726">
      <pivotArea dataOnly="0" labelOnly="1" fieldPosition="0">
        <references count="1">
          <reference field="23" count="6">
            <x v="2"/>
            <x v="7"/>
            <x v="8"/>
            <x v="12"/>
            <x v="13"/>
            <x v="14"/>
          </reference>
        </references>
      </pivotArea>
    </format>
    <format dxfId="32725">
      <pivotArea dataOnly="0" labelOnly="1" grandRow="1" outline="0" fieldPosition="0"/>
    </format>
    <format dxfId="32724">
      <pivotArea dataOnly="0" labelOnly="1" outline="0" fieldPosition="0">
        <references count="1">
          <reference field="4294967294" count="2">
            <x v="0"/>
            <x v="1"/>
          </reference>
        </references>
      </pivotArea>
    </format>
    <format dxfId="32723">
      <pivotArea type="all" dataOnly="0" outline="0" fieldPosition="0"/>
    </format>
    <format dxfId="32722">
      <pivotArea outline="0" collapsedLevelsAreSubtotals="1" fieldPosition="0"/>
    </format>
    <format dxfId="32721">
      <pivotArea field="23" type="button" dataOnly="0" labelOnly="1" outline="0" axis="axisRow" fieldPosition="0"/>
    </format>
    <format dxfId="32720">
      <pivotArea dataOnly="0" labelOnly="1" fieldPosition="0">
        <references count="1">
          <reference field="23" count="9">
            <x v="0"/>
            <x v="2"/>
            <x v="6"/>
            <x v="7"/>
            <x v="8"/>
            <x v="9"/>
            <x v="12"/>
            <x v="13"/>
            <x v="14"/>
          </reference>
        </references>
      </pivotArea>
    </format>
    <format dxfId="32719">
      <pivotArea dataOnly="0" labelOnly="1" grandRow="1" outline="0" fieldPosition="0"/>
    </format>
    <format dxfId="32718">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06608D-3DC5-415B-BB81-ECE07A009F89}" name="PivotTable10" cacheId="413" dataOnRows="1" applyNumberFormats="0" applyBorderFormats="0" applyFontFormats="0" applyPatternFormats="0" applyAlignmentFormats="0" applyWidthHeightFormats="1" dataCaption="Values" grandTotalCaption="TOTAL" updatedVersion="8" minRefreshableVersion="3" useAutoFormatting="1" itemPrintTitles="1" createdVersion="5" indent="0" compact="0" compactData="0" gridDropZones="1" multipleFieldFilters="0">
  <location ref="A4:F19" firstHeaderRow="1" firstDataRow="2" firstDataCol="2"/>
  <pivotFields count="162">
    <pivotField dataField="1"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defaultSubtotal="0"/>
    <pivotField compact="0" outline="0" showAll="0"/>
    <pivotField compact="0" outline="0" showAll="0"/>
    <pivotField axis="axisRow" compact="0" outline="0" showAll="0">
      <items count="7">
        <item x="1"/>
        <item x="0"/>
        <item x="2"/>
        <item x="3"/>
        <item x="4"/>
        <item x="5"/>
        <item t="default"/>
      </items>
    </pivotField>
    <pivotField axis="axisCol" compact="0" outline="0" showAll="0">
      <items count="4">
        <item x="0"/>
        <item x="2"/>
        <item x="1"/>
        <item t="default"/>
      </items>
    </pivotField>
    <pivotField compact="0" outline="0" showAll="0"/>
    <pivotField compact="0" outline="0" showAll="0" defaultSubtotal="0"/>
    <pivotField compact="0" numFmtId="4" outline="0" showAll="0"/>
    <pivotField compact="0" outline="0" showAll="0" defaultSubtotal="0"/>
    <pivotField compact="0" numFmtId="3"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pivotField compact="0" outline="0" showAll="0" defaultSubtotal="0"/>
    <pivotField compact="0" outline="0" showAll="0"/>
    <pivotField compact="0" outline="0" showAll="0" defaultSubtotal="0"/>
    <pivotField compact="0" outline="0" showAll="0"/>
    <pivotField compact="0" outline="0" showAll="0" defaultSubtotal="0"/>
    <pivotField compact="0" outline="0" showAll="0"/>
    <pivotField compact="0" outline="0" showAll="0" defaultSubtotal="0"/>
    <pivotField compact="0" outline="0" showAll="0" defaultSubtotal="0"/>
    <pivotField compact="0" outline="0" showAll="0" defaultSubtotal="0"/>
    <pivotField compact="0" outline="0" showAll="0"/>
    <pivotField dataField="1"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 compact="0" outline="0" showAll="0"/>
  </pivotFields>
  <rowFields count="2">
    <field x="12"/>
    <field x="-2"/>
  </rowFields>
  <rowItems count="14">
    <i>
      <x/>
      <x/>
    </i>
    <i r="1" i="1">
      <x v="1"/>
    </i>
    <i>
      <x v="1"/>
      <x/>
    </i>
    <i r="1" i="1">
      <x v="1"/>
    </i>
    <i>
      <x v="2"/>
      <x/>
    </i>
    <i r="1" i="1">
      <x v="1"/>
    </i>
    <i>
      <x v="3"/>
      <x/>
    </i>
    <i r="1" i="1">
      <x v="1"/>
    </i>
    <i>
      <x v="4"/>
      <x/>
    </i>
    <i r="1" i="1">
      <x v="1"/>
    </i>
    <i>
      <x v="5"/>
      <x/>
    </i>
    <i r="1" i="1">
      <x v="1"/>
    </i>
    <i t="grand">
      <x/>
    </i>
    <i t="grand" i="1">
      <x/>
    </i>
  </rowItems>
  <colFields count="1">
    <field x="13"/>
  </colFields>
  <colItems count="4">
    <i>
      <x/>
    </i>
    <i>
      <x v="1"/>
    </i>
    <i>
      <x v="2"/>
    </i>
    <i t="grand">
      <x/>
    </i>
  </colItems>
  <dataFields count="2">
    <dataField name="Count of LOAN NO" fld="0" subtotal="count" baseField="10" baseItem="2"/>
    <dataField name="Sum of POS" fld="38" baseField="0" baseItem="0"/>
  </dataFields>
  <formats count="195">
    <format dxfId="33270">
      <pivotArea type="all" dataOnly="0" outline="0" fieldPosition="0"/>
    </format>
    <format dxfId="33269">
      <pivotArea outline="0" collapsedLevelsAreSubtotals="1" fieldPosition="0"/>
    </format>
    <format dxfId="33268">
      <pivotArea dataOnly="0" labelOnly="1" outline="0" fieldPosition="0">
        <references count="1">
          <reference field="12" count="0"/>
        </references>
      </pivotArea>
    </format>
    <format dxfId="33267">
      <pivotArea field="12" dataOnly="0" labelOnly="1" grandRow="1" outline="0" axis="axisRow" fieldPosition="0">
        <references count="1">
          <reference field="4294967294" count="1" selected="0">
            <x v="1"/>
          </reference>
        </references>
      </pivotArea>
    </format>
    <format dxfId="33266">
      <pivotArea dataOnly="0" labelOnly="1" outline="0" fieldPosition="0">
        <references count="2">
          <reference field="4294967294" count="1">
            <x v="1"/>
          </reference>
          <reference field="12" count="1" selected="0">
            <x v="0"/>
          </reference>
        </references>
      </pivotArea>
    </format>
    <format dxfId="33265">
      <pivotArea dataOnly="0" labelOnly="1" outline="0" fieldPosition="0">
        <references count="2">
          <reference field="4294967294" count="1">
            <x v="1"/>
          </reference>
          <reference field="12" count="1" selected="0">
            <x v="1"/>
          </reference>
        </references>
      </pivotArea>
    </format>
    <format dxfId="33264">
      <pivotArea dataOnly="0" labelOnly="1" outline="0" fieldPosition="0">
        <references count="2">
          <reference field="4294967294" count="1">
            <x v="1"/>
          </reference>
          <reference field="12" count="1" selected="0">
            <x v="2"/>
          </reference>
        </references>
      </pivotArea>
    </format>
    <format dxfId="33263">
      <pivotArea dataOnly="0" labelOnly="1" outline="0" fieldPosition="0">
        <references count="2">
          <reference field="4294967294" count="1">
            <x v="1"/>
          </reference>
          <reference field="12" count="1" selected="0">
            <x v="3"/>
          </reference>
        </references>
      </pivotArea>
    </format>
    <format dxfId="33262">
      <pivotArea dataOnly="0" labelOnly="1" outline="0" fieldPosition="0">
        <references count="2">
          <reference field="4294967294" count="1">
            <x v="1"/>
          </reference>
          <reference field="12" count="1" selected="0">
            <x v="4"/>
          </reference>
        </references>
      </pivotArea>
    </format>
    <format dxfId="33261">
      <pivotArea dataOnly="0" labelOnly="1" outline="0" fieldPosition="0">
        <references count="2">
          <reference field="4294967294" count="1">
            <x v="1"/>
          </reference>
          <reference field="12" count="1" selected="0">
            <x v="5"/>
          </reference>
        </references>
      </pivotArea>
    </format>
    <format dxfId="33260">
      <pivotArea dataOnly="0" labelOnly="1" outline="0" fieldPosition="0">
        <references count="1">
          <reference field="13" count="0"/>
        </references>
      </pivotArea>
    </format>
    <format dxfId="33259">
      <pivotArea dataOnly="0" labelOnly="1" grandCol="1" outline="0" fieldPosition="0"/>
    </format>
    <format dxfId="33258">
      <pivotArea type="all" dataOnly="0" outline="0" fieldPosition="0"/>
    </format>
    <format dxfId="33257">
      <pivotArea outline="0" collapsedLevelsAreSubtotals="1" fieldPosition="0"/>
    </format>
    <format dxfId="33256">
      <pivotArea dataOnly="0" labelOnly="1" outline="0" fieldPosition="0">
        <references count="1">
          <reference field="12" count="0"/>
        </references>
      </pivotArea>
    </format>
    <format dxfId="33255">
      <pivotArea field="12" dataOnly="0" labelOnly="1" grandRow="1" outline="0" axis="axisRow" fieldPosition="0">
        <references count="1">
          <reference field="4294967294" count="1" selected="0">
            <x v="1"/>
          </reference>
        </references>
      </pivotArea>
    </format>
    <format dxfId="33254">
      <pivotArea dataOnly="0" labelOnly="1" outline="0" fieldPosition="0">
        <references count="2">
          <reference field="4294967294" count="1">
            <x v="1"/>
          </reference>
          <reference field="12" count="1" selected="0">
            <x v="0"/>
          </reference>
        </references>
      </pivotArea>
    </format>
    <format dxfId="33253">
      <pivotArea dataOnly="0" labelOnly="1" outline="0" fieldPosition="0">
        <references count="2">
          <reference field="4294967294" count="1">
            <x v="1"/>
          </reference>
          <reference field="12" count="1" selected="0">
            <x v="1"/>
          </reference>
        </references>
      </pivotArea>
    </format>
    <format dxfId="33252">
      <pivotArea dataOnly="0" labelOnly="1" outline="0" fieldPosition="0">
        <references count="2">
          <reference field="4294967294" count="1">
            <x v="1"/>
          </reference>
          <reference field="12" count="1" selected="0">
            <x v="2"/>
          </reference>
        </references>
      </pivotArea>
    </format>
    <format dxfId="33251">
      <pivotArea dataOnly="0" labelOnly="1" outline="0" fieldPosition="0">
        <references count="2">
          <reference field="4294967294" count="1">
            <x v="1"/>
          </reference>
          <reference field="12" count="1" selected="0">
            <x v="3"/>
          </reference>
        </references>
      </pivotArea>
    </format>
    <format dxfId="33250">
      <pivotArea dataOnly="0" labelOnly="1" outline="0" fieldPosition="0">
        <references count="2">
          <reference field="4294967294" count="1">
            <x v="1"/>
          </reference>
          <reference field="12" count="1" selected="0">
            <x v="4"/>
          </reference>
        </references>
      </pivotArea>
    </format>
    <format dxfId="33249">
      <pivotArea dataOnly="0" labelOnly="1" outline="0" fieldPosition="0">
        <references count="2">
          <reference field="4294967294" count="1">
            <x v="1"/>
          </reference>
          <reference field="12" count="1" selected="0">
            <x v="5"/>
          </reference>
        </references>
      </pivotArea>
    </format>
    <format dxfId="33248">
      <pivotArea dataOnly="0" labelOnly="1" outline="0" fieldPosition="0">
        <references count="1">
          <reference field="13" count="0"/>
        </references>
      </pivotArea>
    </format>
    <format dxfId="33247">
      <pivotArea dataOnly="0" labelOnly="1" grandCol="1" outline="0" fieldPosition="0"/>
    </format>
    <format dxfId="33246">
      <pivotArea field="12" dataOnly="0" labelOnly="1" grandRow="1" outline="0" axis="axisRow" fieldPosition="0">
        <references count="1">
          <reference field="4294967294" count="1" selected="0">
            <x v="1"/>
          </reference>
        </references>
      </pivotArea>
    </format>
    <format dxfId="33245">
      <pivotArea field="12" grandRow="1" outline="0" collapsedLevelsAreSubtotals="1" axis="axisRow" fieldPosition="0">
        <references count="1">
          <reference field="4294967294" count="1" selected="0">
            <x v="1"/>
          </reference>
        </references>
      </pivotArea>
    </format>
    <format dxfId="33244">
      <pivotArea field="12" dataOnly="0" labelOnly="1" grandRow="1" outline="0" axis="axisRow" fieldPosition="0">
        <references count="1">
          <reference field="4294967294" count="1" selected="0">
            <x v="1"/>
          </reference>
        </references>
      </pivotArea>
    </format>
    <format dxfId="33243">
      <pivotArea field="12" grandRow="1" outline="0" collapsedLevelsAreSubtotals="1" axis="axisRow" fieldPosition="0">
        <references count="1">
          <reference field="4294967294" count="1" selected="0">
            <x v="1"/>
          </reference>
        </references>
      </pivotArea>
    </format>
    <format dxfId="33242">
      <pivotArea field="12" dataOnly="0" labelOnly="1" grandRow="1" outline="0" axis="axisRow" fieldPosition="0">
        <references count="1">
          <reference field="4294967294" count="1" selected="0">
            <x v="1"/>
          </reference>
        </references>
      </pivotArea>
    </format>
    <format dxfId="33241">
      <pivotArea outline="0" collapsedLevelsAreSubtotals="1" fieldPosition="0"/>
    </format>
    <format dxfId="33240">
      <pivotArea field="12" dataOnly="0" labelOnly="1" grandRow="1" outline="0" axis="axisRow" fieldPosition="0">
        <references count="1">
          <reference field="4294967294" count="1" selected="0">
            <x v="1"/>
          </reference>
        </references>
      </pivotArea>
    </format>
    <format dxfId="33239">
      <pivotArea field="12" dataOnly="0" labelOnly="1" grandRow="1" outline="0" axis="axisRow" fieldPosition="0">
        <references count="1">
          <reference field="4294967294" count="1" selected="0">
            <x v="1"/>
          </reference>
        </references>
      </pivotArea>
    </format>
    <format dxfId="33238">
      <pivotArea field="12" grandRow="1" outline="0" axis="axisRow" fieldPosition="0">
        <references count="1">
          <reference field="4294967294" count="1" selected="0">
            <x v="1"/>
          </reference>
        </references>
      </pivotArea>
    </format>
    <format dxfId="33237">
      <pivotArea field="12" grandRow="1" outline="0" axis="axisRow" fieldPosition="0">
        <references count="1">
          <reference field="4294967294" count="1" selected="0">
            <x v="1"/>
          </reference>
        </references>
      </pivotArea>
    </format>
    <format dxfId="33236">
      <pivotArea field="12" dataOnly="0" labelOnly="1" grandRow="1" outline="0" axis="axisRow" fieldPosition="0">
        <references count="1">
          <reference field="4294967294" count="1" selected="0">
            <x v="1"/>
          </reference>
        </references>
      </pivotArea>
    </format>
    <format dxfId="33235">
      <pivotArea field="12" type="button" dataOnly="0" labelOnly="1" outline="0" axis="axisRow" fieldPosition="0"/>
    </format>
    <format dxfId="33234">
      <pivotArea field="-2" type="button" dataOnly="0" labelOnly="1" outline="0" axis="axisRow" fieldPosition="1"/>
    </format>
    <format dxfId="33233">
      <pivotArea outline="0" collapsedLevelsAreSubtotals="1" fieldPosition="0">
        <references count="2">
          <reference field="4294967294" count="1" selected="0">
            <x v="1"/>
          </reference>
          <reference field="12" count="0" selected="0"/>
        </references>
      </pivotArea>
    </format>
    <format dxfId="33232">
      <pivotArea dataOnly="0" labelOnly="1" outline="0" fieldPosition="0">
        <references count="1">
          <reference field="12" count="0"/>
        </references>
      </pivotArea>
    </format>
    <format dxfId="33231">
      <pivotArea dataOnly="0" labelOnly="1" outline="0" fieldPosition="0">
        <references count="2">
          <reference field="4294967294" count="1">
            <x v="1"/>
          </reference>
          <reference field="12" count="1" selected="0">
            <x v="0"/>
          </reference>
        </references>
      </pivotArea>
    </format>
    <format dxfId="33230">
      <pivotArea dataOnly="0" labelOnly="1" outline="0" fieldPosition="0">
        <references count="2">
          <reference field="4294967294" count="1">
            <x v="1"/>
          </reference>
          <reference field="12" count="1" selected="0">
            <x v="1"/>
          </reference>
        </references>
      </pivotArea>
    </format>
    <format dxfId="33229">
      <pivotArea dataOnly="0" labelOnly="1" outline="0" fieldPosition="0">
        <references count="2">
          <reference field="4294967294" count="1">
            <x v="1"/>
          </reference>
          <reference field="12" count="1" selected="0">
            <x v="2"/>
          </reference>
        </references>
      </pivotArea>
    </format>
    <format dxfId="33228">
      <pivotArea dataOnly="0" labelOnly="1" outline="0" fieldPosition="0">
        <references count="2">
          <reference field="4294967294" count="1">
            <x v="1"/>
          </reference>
          <reference field="12" count="1" selected="0">
            <x v="3"/>
          </reference>
        </references>
      </pivotArea>
    </format>
    <format dxfId="33227">
      <pivotArea dataOnly="0" labelOnly="1" outline="0" fieldPosition="0">
        <references count="2">
          <reference field="4294967294" count="1">
            <x v="1"/>
          </reference>
          <reference field="12" count="1" selected="0">
            <x v="4"/>
          </reference>
        </references>
      </pivotArea>
    </format>
    <format dxfId="33226">
      <pivotArea dataOnly="0" labelOnly="1" outline="0" fieldPosition="0">
        <references count="2">
          <reference field="4294967294" count="1">
            <x v="1"/>
          </reference>
          <reference field="12" count="1" selected="0">
            <x v="5"/>
          </reference>
        </references>
      </pivotArea>
    </format>
    <format dxfId="33225">
      <pivotArea dataOnly="0" labelOnly="1" outline="0" fieldPosition="0">
        <references count="1">
          <reference field="13" count="0"/>
        </references>
      </pivotArea>
    </format>
    <format dxfId="33224">
      <pivotArea dataOnly="0" labelOnly="1" grandCol="1" outline="0" fieldPosition="0"/>
    </format>
    <format dxfId="33223">
      <pivotArea dataOnly="0" labelOnly="1" outline="0" fieldPosition="0">
        <references count="1">
          <reference field="13" count="0"/>
        </references>
      </pivotArea>
    </format>
    <format dxfId="33222">
      <pivotArea dataOnly="0" labelOnly="1" grandCol="1" outline="0" fieldPosition="0"/>
    </format>
    <format dxfId="33221">
      <pivotArea outline="0" collapsedLevelsAreSubtotals="1" fieldPosition="0">
        <references count="2">
          <reference field="4294967294" count="1" selected="0">
            <x v="1"/>
          </reference>
          <reference field="12" count="1" selected="0">
            <x v="0"/>
          </reference>
        </references>
      </pivotArea>
    </format>
    <format dxfId="33220">
      <pivotArea outline="0" collapsedLevelsAreSubtotals="1" fieldPosition="0">
        <references count="2">
          <reference field="4294967294" count="1" selected="0">
            <x v="1"/>
          </reference>
          <reference field="12" count="1" selected="0">
            <x v="1"/>
          </reference>
        </references>
      </pivotArea>
    </format>
    <format dxfId="33219">
      <pivotArea outline="0" collapsedLevelsAreSubtotals="1" fieldPosition="0">
        <references count="2">
          <reference field="4294967294" count="1" selected="0">
            <x v="1"/>
          </reference>
          <reference field="12" count="1" selected="0">
            <x v="3"/>
          </reference>
        </references>
      </pivotArea>
    </format>
    <format dxfId="33218">
      <pivotArea outline="0" collapsedLevelsAreSubtotals="1" fieldPosition="0">
        <references count="2">
          <reference field="4294967294" count="1" selected="0">
            <x v="1"/>
          </reference>
          <reference field="12" count="1" selected="0">
            <x v="2"/>
          </reference>
        </references>
      </pivotArea>
    </format>
    <format dxfId="33217">
      <pivotArea outline="0" collapsedLevelsAreSubtotals="1" fieldPosition="0">
        <references count="2">
          <reference field="4294967294" count="1" selected="0">
            <x v="1"/>
          </reference>
          <reference field="12" count="1" selected="0">
            <x v="4"/>
          </reference>
        </references>
      </pivotArea>
    </format>
    <format dxfId="33216">
      <pivotArea outline="0" collapsedLevelsAreSubtotals="1" fieldPosition="0">
        <references count="2">
          <reference field="4294967294" count="1" selected="0">
            <x v="1"/>
          </reference>
          <reference field="12" count="1" selected="0">
            <x v="5"/>
          </reference>
        </references>
      </pivotArea>
    </format>
    <format dxfId="33215">
      <pivotArea outline="0" fieldPosition="0">
        <references count="2">
          <reference field="4294967294" count="1" selected="0">
            <x v="1"/>
          </reference>
          <reference field="12" count="0" selected="0"/>
        </references>
      </pivotArea>
    </format>
    <format dxfId="33214">
      <pivotArea field="12" type="button" dataOnly="0" labelOnly="1" outline="0" axis="axisRow" fieldPosition="0"/>
    </format>
    <format dxfId="33213">
      <pivotArea field="-2" type="button" dataOnly="0" labelOnly="1" outline="0" axis="axisRow" fieldPosition="1"/>
    </format>
    <format dxfId="33212">
      <pivotArea dataOnly="0" labelOnly="1" outline="0" fieldPosition="0">
        <references count="1">
          <reference field="12" count="0"/>
        </references>
      </pivotArea>
    </format>
    <format dxfId="33211">
      <pivotArea dataOnly="0" labelOnly="1" outline="0" fieldPosition="0">
        <references count="2">
          <reference field="4294967294" count="1">
            <x v="1"/>
          </reference>
          <reference field="12" count="1" selected="0">
            <x v="0"/>
          </reference>
        </references>
      </pivotArea>
    </format>
    <format dxfId="33210">
      <pivotArea dataOnly="0" labelOnly="1" outline="0" fieldPosition="0">
        <references count="2">
          <reference field="4294967294" count="1">
            <x v="1"/>
          </reference>
          <reference field="12" count="1" selected="0">
            <x v="1"/>
          </reference>
        </references>
      </pivotArea>
    </format>
    <format dxfId="33209">
      <pivotArea dataOnly="0" labelOnly="1" outline="0" fieldPosition="0">
        <references count="2">
          <reference field="4294967294" count="1">
            <x v="1"/>
          </reference>
          <reference field="12" count="1" selected="0">
            <x v="2"/>
          </reference>
        </references>
      </pivotArea>
    </format>
    <format dxfId="33208">
      <pivotArea dataOnly="0" labelOnly="1" outline="0" fieldPosition="0">
        <references count="2">
          <reference field="4294967294" count="1">
            <x v="1"/>
          </reference>
          <reference field="12" count="1" selected="0">
            <x v="3"/>
          </reference>
        </references>
      </pivotArea>
    </format>
    <format dxfId="33207">
      <pivotArea dataOnly="0" labelOnly="1" outline="0" fieldPosition="0">
        <references count="2">
          <reference field="4294967294" count="1">
            <x v="1"/>
          </reference>
          <reference field="12" count="1" selected="0">
            <x v="4"/>
          </reference>
        </references>
      </pivotArea>
    </format>
    <format dxfId="33206">
      <pivotArea dataOnly="0" labelOnly="1" outline="0" fieldPosition="0">
        <references count="2">
          <reference field="4294967294" count="1">
            <x v="1"/>
          </reference>
          <reference field="12" count="1" selected="0">
            <x v="5"/>
          </reference>
        </references>
      </pivotArea>
    </format>
    <format dxfId="33205">
      <pivotArea dataOnly="0" labelOnly="1" outline="0" fieldPosition="0">
        <references count="1">
          <reference field="13" count="0"/>
        </references>
      </pivotArea>
    </format>
    <format dxfId="33204">
      <pivotArea dataOnly="0" labelOnly="1" grandCol="1" outline="0" fieldPosition="0"/>
    </format>
    <format dxfId="33203">
      <pivotArea outline="0" fieldPosition="0">
        <references count="2">
          <reference field="4294967294" count="1" selected="0">
            <x v="1"/>
          </reference>
          <reference field="12" count="0" selected="0"/>
        </references>
      </pivotArea>
    </format>
    <format dxfId="33202">
      <pivotArea field="12" type="button" dataOnly="0" labelOnly="1" outline="0" axis="axisRow" fieldPosition="0"/>
    </format>
    <format dxfId="33201">
      <pivotArea field="-2" type="button" dataOnly="0" labelOnly="1" outline="0" axis="axisRow" fieldPosition="1"/>
    </format>
    <format dxfId="33200">
      <pivotArea dataOnly="0" labelOnly="1" outline="0" fieldPosition="0">
        <references count="1">
          <reference field="12" count="0"/>
        </references>
      </pivotArea>
    </format>
    <format dxfId="33199">
      <pivotArea dataOnly="0" labelOnly="1" outline="0" fieldPosition="0">
        <references count="2">
          <reference field="4294967294" count="1">
            <x v="1"/>
          </reference>
          <reference field="12" count="1" selected="0">
            <x v="0"/>
          </reference>
        </references>
      </pivotArea>
    </format>
    <format dxfId="33198">
      <pivotArea dataOnly="0" labelOnly="1" outline="0" fieldPosition="0">
        <references count="2">
          <reference field="4294967294" count="1">
            <x v="1"/>
          </reference>
          <reference field="12" count="1" selected="0">
            <x v="1"/>
          </reference>
        </references>
      </pivotArea>
    </format>
    <format dxfId="33197">
      <pivotArea dataOnly="0" labelOnly="1" outline="0" fieldPosition="0">
        <references count="2">
          <reference field="4294967294" count="1">
            <x v="1"/>
          </reference>
          <reference field="12" count="1" selected="0">
            <x v="2"/>
          </reference>
        </references>
      </pivotArea>
    </format>
    <format dxfId="33196">
      <pivotArea dataOnly="0" labelOnly="1" outline="0" fieldPosition="0">
        <references count="2">
          <reference field="4294967294" count="1">
            <x v="1"/>
          </reference>
          <reference field="12" count="1" selected="0">
            <x v="3"/>
          </reference>
        </references>
      </pivotArea>
    </format>
    <format dxfId="33195">
      <pivotArea dataOnly="0" labelOnly="1" outline="0" fieldPosition="0">
        <references count="2">
          <reference field="4294967294" count="1">
            <x v="1"/>
          </reference>
          <reference field="12" count="1" selected="0">
            <x v="4"/>
          </reference>
        </references>
      </pivotArea>
    </format>
    <format dxfId="33194">
      <pivotArea dataOnly="0" labelOnly="1" outline="0" fieldPosition="0">
        <references count="2">
          <reference field="4294967294" count="1">
            <x v="1"/>
          </reference>
          <reference field="12" count="1" selected="0">
            <x v="5"/>
          </reference>
        </references>
      </pivotArea>
    </format>
    <format dxfId="33193">
      <pivotArea dataOnly="0" labelOnly="1" outline="0" fieldPosition="0">
        <references count="1">
          <reference field="13" count="0"/>
        </references>
      </pivotArea>
    </format>
    <format dxfId="33192">
      <pivotArea dataOnly="0" labelOnly="1" grandCol="1" outline="0" fieldPosition="0"/>
    </format>
    <format dxfId="33191">
      <pivotArea outline="0" fieldPosition="0">
        <references count="2">
          <reference field="4294967294" count="1" selected="0">
            <x v="1"/>
          </reference>
          <reference field="12" count="0" selected="0"/>
        </references>
      </pivotArea>
    </format>
    <format dxfId="33190">
      <pivotArea field="12" type="button" dataOnly="0" labelOnly="1" outline="0" axis="axisRow" fieldPosition="0"/>
    </format>
    <format dxfId="33189">
      <pivotArea field="-2" type="button" dataOnly="0" labelOnly="1" outline="0" axis="axisRow" fieldPosition="1"/>
    </format>
    <format dxfId="33188">
      <pivotArea dataOnly="0" labelOnly="1" outline="0" fieldPosition="0">
        <references count="1">
          <reference field="12" count="0"/>
        </references>
      </pivotArea>
    </format>
    <format dxfId="33187">
      <pivotArea dataOnly="0" labelOnly="1" outline="0" fieldPosition="0">
        <references count="2">
          <reference field="4294967294" count="1">
            <x v="1"/>
          </reference>
          <reference field="12" count="1" selected="0">
            <x v="0"/>
          </reference>
        </references>
      </pivotArea>
    </format>
    <format dxfId="33186">
      <pivotArea dataOnly="0" labelOnly="1" outline="0" fieldPosition="0">
        <references count="2">
          <reference field="4294967294" count="1">
            <x v="1"/>
          </reference>
          <reference field="12" count="1" selected="0">
            <x v="1"/>
          </reference>
        </references>
      </pivotArea>
    </format>
    <format dxfId="33185">
      <pivotArea dataOnly="0" labelOnly="1" outline="0" fieldPosition="0">
        <references count="2">
          <reference field="4294967294" count="1">
            <x v="1"/>
          </reference>
          <reference field="12" count="1" selected="0">
            <x v="2"/>
          </reference>
        </references>
      </pivotArea>
    </format>
    <format dxfId="33184">
      <pivotArea dataOnly="0" labelOnly="1" outline="0" fieldPosition="0">
        <references count="2">
          <reference field="4294967294" count="1">
            <x v="1"/>
          </reference>
          <reference field="12" count="1" selected="0">
            <x v="3"/>
          </reference>
        </references>
      </pivotArea>
    </format>
    <format dxfId="33183">
      <pivotArea dataOnly="0" labelOnly="1" outline="0" fieldPosition="0">
        <references count="2">
          <reference field="4294967294" count="1">
            <x v="1"/>
          </reference>
          <reference field="12" count="1" selected="0">
            <x v="4"/>
          </reference>
        </references>
      </pivotArea>
    </format>
    <format dxfId="33182">
      <pivotArea dataOnly="0" labelOnly="1" outline="0" fieldPosition="0">
        <references count="2">
          <reference field="4294967294" count="1">
            <x v="1"/>
          </reference>
          <reference field="12" count="1" selected="0">
            <x v="5"/>
          </reference>
        </references>
      </pivotArea>
    </format>
    <format dxfId="33181">
      <pivotArea dataOnly="0" labelOnly="1" outline="0" fieldPosition="0">
        <references count="1">
          <reference field="13" count="0"/>
        </references>
      </pivotArea>
    </format>
    <format dxfId="33180">
      <pivotArea dataOnly="0" labelOnly="1" grandCol="1" outline="0" fieldPosition="0"/>
    </format>
    <format dxfId="33179">
      <pivotArea type="origin" dataOnly="0" labelOnly="1" outline="0" fieldPosition="0"/>
    </format>
    <format dxfId="33178">
      <pivotArea field="12" type="button" dataOnly="0" labelOnly="1" outline="0" axis="axisRow" fieldPosition="0"/>
    </format>
    <format dxfId="33177">
      <pivotArea dataOnly="0" labelOnly="1" outline="0" fieldPosition="0">
        <references count="1">
          <reference field="12" count="0"/>
        </references>
      </pivotArea>
    </format>
    <format dxfId="33176">
      <pivotArea field="12" dataOnly="0" labelOnly="1" grandRow="1" outline="0" axis="axisRow" fieldPosition="0">
        <references count="1">
          <reference field="4294967294" count="1" selected="0">
            <x v="1"/>
          </reference>
        </references>
      </pivotArea>
    </format>
    <format dxfId="33175">
      <pivotArea field="12" dataOnly="0" labelOnly="1" grandRow="1" outline="0" axis="axisRow" fieldPosition="0">
        <references count="1">
          <reference field="4294967294" count="1" selected="0">
            <x v="1"/>
          </reference>
        </references>
      </pivotArea>
    </format>
    <format dxfId="33174">
      <pivotArea type="origin" dataOnly="0" labelOnly="1" outline="0" fieldPosition="0"/>
    </format>
    <format dxfId="33173">
      <pivotArea field="12" type="button" dataOnly="0" labelOnly="1" outline="0" axis="axisRow" fieldPosition="0"/>
    </format>
    <format dxfId="33172">
      <pivotArea dataOnly="0" labelOnly="1" outline="0" fieldPosition="0">
        <references count="1">
          <reference field="12" count="0"/>
        </references>
      </pivotArea>
    </format>
    <format dxfId="33171">
      <pivotArea field="12" dataOnly="0" labelOnly="1" grandRow="1" outline="0" axis="axisRow" fieldPosition="0">
        <references count="1">
          <reference field="4294967294" count="1" selected="0">
            <x v="1"/>
          </reference>
        </references>
      </pivotArea>
    </format>
    <format dxfId="33170">
      <pivotArea field="12" dataOnly="0" labelOnly="1" grandRow="1" outline="0" axis="axisRow" fieldPosition="0">
        <references count="1">
          <reference field="4294967294" count="1" selected="0">
            <x v="1"/>
          </reference>
        </references>
      </pivotArea>
    </format>
    <format dxfId="33169">
      <pivotArea type="origin" dataOnly="0" labelOnly="1" outline="0" fieldPosition="0"/>
    </format>
    <format dxfId="33168">
      <pivotArea field="12" type="button" dataOnly="0" labelOnly="1" outline="0" axis="axisRow" fieldPosition="0"/>
    </format>
    <format dxfId="33167">
      <pivotArea dataOnly="0" labelOnly="1" outline="0" fieldPosition="0">
        <references count="1">
          <reference field="12" count="0"/>
        </references>
      </pivotArea>
    </format>
    <format dxfId="33166">
      <pivotArea field="12" dataOnly="0" labelOnly="1" grandRow="1" outline="0" axis="axisRow" fieldPosition="0">
        <references count="1">
          <reference field="4294967294" count="1" selected="0">
            <x v="1"/>
          </reference>
        </references>
      </pivotArea>
    </format>
    <format dxfId="33165">
      <pivotArea field="12" dataOnly="0" labelOnly="1" grandRow="1" outline="0" axis="axisRow" fieldPosition="0">
        <references count="1">
          <reference field="4294967294" count="1" selected="0">
            <x v="1"/>
          </reference>
        </references>
      </pivotArea>
    </format>
    <format dxfId="33164">
      <pivotArea type="origin" dataOnly="0" labelOnly="1" outline="0" fieldPosition="0"/>
    </format>
    <format dxfId="33163">
      <pivotArea field="12" type="button" dataOnly="0" labelOnly="1" outline="0" axis="axisRow" fieldPosition="0"/>
    </format>
    <format dxfId="33162">
      <pivotArea dataOnly="0" labelOnly="1" outline="0" fieldPosition="0">
        <references count="1">
          <reference field="12" count="0"/>
        </references>
      </pivotArea>
    </format>
    <format dxfId="33161">
      <pivotArea field="12" dataOnly="0" labelOnly="1" grandRow="1" outline="0" axis="axisRow" fieldPosition="0">
        <references count="1">
          <reference field="4294967294" count="1" selected="0">
            <x v="1"/>
          </reference>
        </references>
      </pivotArea>
    </format>
    <format dxfId="33160">
      <pivotArea field="12" dataOnly="0" labelOnly="1" grandRow="1" outline="0" axis="axisRow" fieldPosition="0">
        <references count="1">
          <reference field="4294967294" count="1" selected="0">
            <x v="1"/>
          </reference>
        </references>
      </pivotArea>
    </format>
    <format dxfId="33159">
      <pivotArea outline="0" collapsedLevelsAreSubtotals="1" fieldPosition="0"/>
    </format>
    <format dxfId="33158">
      <pivotArea type="origin" dataOnly="0" labelOnly="1" outline="0" offset="B1" fieldPosition="0"/>
    </format>
    <format dxfId="33157">
      <pivotArea field="13" type="button" dataOnly="0" labelOnly="1" outline="0" axis="axisCol" fieldPosition="0"/>
    </format>
    <format dxfId="33156">
      <pivotArea type="topRight" dataOnly="0" labelOnly="1" outline="0" fieldPosition="0"/>
    </format>
    <format dxfId="33155">
      <pivotArea field="-2" type="button" dataOnly="0" labelOnly="1" outline="0" axis="axisRow" fieldPosition="1"/>
    </format>
    <format dxfId="33154">
      <pivotArea dataOnly="0" labelOnly="1" outline="0" fieldPosition="0">
        <references count="2">
          <reference field="4294967294" count="1">
            <x v="1"/>
          </reference>
          <reference field="12" count="1" selected="0">
            <x v="0"/>
          </reference>
        </references>
      </pivotArea>
    </format>
    <format dxfId="33153">
      <pivotArea dataOnly="0" labelOnly="1" outline="0" fieldPosition="0">
        <references count="2">
          <reference field="4294967294" count="1">
            <x v="1"/>
          </reference>
          <reference field="12" count="1" selected="0">
            <x v="1"/>
          </reference>
        </references>
      </pivotArea>
    </format>
    <format dxfId="33152">
      <pivotArea dataOnly="0" labelOnly="1" outline="0" fieldPosition="0">
        <references count="2">
          <reference field="4294967294" count="1">
            <x v="1"/>
          </reference>
          <reference field="12" count="1" selected="0">
            <x v="2"/>
          </reference>
        </references>
      </pivotArea>
    </format>
    <format dxfId="33151">
      <pivotArea dataOnly="0" labelOnly="1" outline="0" fieldPosition="0">
        <references count="2">
          <reference field="4294967294" count="1">
            <x v="1"/>
          </reference>
          <reference field="12" count="1" selected="0">
            <x v="3"/>
          </reference>
        </references>
      </pivotArea>
    </format>
    <format dxfId="33150">
      <pivotArea dataOnly="0" labelOnly="1" outline="0" fieldPosition="0">
        <references count="2">
          <reference field="4294967294" count="1">
            <x v="1"/>
          </reference>
          <reference field="12" count="1" selected="0">
            <x v="4"/>
          </reference>
        </references>
      </pivotArea>
    </format>
    <format dxfId="33149">
      <pivotArea dataOnly="0" labelOnly="1" outline="0" fieldPosition="0">
        <references count="2">
          <reference field="4294967294" count="1">
            <x v="1"/>
          </reference>
          <reference field="12" count="1" selected="0">
            <x v="5"/>
          </reference>
        </references>
      </pivotArea>
    </format>
    <format dxfId="33148">
      <pivotArea dataOnly="0" labelOnly="1" outline="0" fieldPosition="0">
        <references count="1">
          <reference field="13" count="0"/>
        </references>
      </pivotArea>
    </format>
    <format dxfId="33147">
      <pivotArea dataOnly="0" labelOnly="1" grandCol="1" outline="0" fieldPosition="0"/>
    </format>
    <format dxfId="33146">
      <pivotArea outline="0" collapsedLevelsAreSubtotals="1" fieldPosition="0"/>
    </format>
    <format dxfId="33145">
      <pivotArea field="12" type="button" dataOnly="0" labelOnly="1" outline="0" axis="axisRow" fieldPosition="0"/>
    </format>
    <format dxfId="33144">
      <pivotArea field="-2" type="button" dataOnly="0" labelOnly="1" outline="0" axis="axisRow" fieldPosition="1"/>
    </format>
    <format dxfId="33143">
      <pivotArea dataOnly="0" labelOnly="1" outline="0" fieldPosition="0">
        <references count="1">
          <reference field="12" count="0"/>
        </references>
      </pivotArea>
    </format>
    <format dxfId="33142">
      <pivotArea field="12" dataOnly="0" labelOnly="1" grandRow="1" outline="0" axis="axisRow" fieldPosition="0">
        <references count="1">
          <reference field="4294967294" count="1" selected="0">
            <x v="0"/>
          </reference>
        </references>
      </pivotArea>
    </format>
    <format dxfId="33141">
      <pivotArea field="12" dataOnly="0" labelOnly="1" grandRow="1" outline="0" axis="axisRow" fieldPosition="0">
        <references count="1">
          <reference field="4294967294" count="1" selected="0">
            <x v="1"/>
          </reference>
        </references>
      </pivotArea>
    </format>
    <format dxfId="33140">
      <pivotArea field="12" dataOnly="0" labelOnly="1" grandRow="1" outline="0" axis="axisRow" fieldPosition="0">
        <references count="1">
          <reference field="4294967294" count="1" selected="0">
            <x v="0"/>
          </reference>
        </references>
      </pivotArea>
    </format>
    <format dxfId="33139">
      <pivotArea field="12" dataOnly="0" labelOnly="1" grandRow="1" outline="0" axis="axisRow" fieldPosition="0">
        <references count="1">
          <reference field="4294967294" count="1" selected="0">
            <x v="1"/>
          </reference>
        </references>
      </pivotArea>
    </format>
    <format dxfId="33138">
      <pivotArea dataOnly="0" labelOnly="1" outline="0" fieldPosition="0">
        <references count="2">
          <reference field="4294967294" count="2">
            <x v="0"/>
            <x v="1"/>
          </reference>
          <reference field="12" count="1" selected="0">
            <x v="0"/>
          </reference>
        </references>
      </pivotArea>
    </format>
    <format dxfId="33137">
      <pivotArea dataOnly="0" labelOnly="1" outline="0" fieldPosition="0">
        <references count="2">
          <reference field="4294967294" count="2">
            <x v="0"/>
            <x v="1"/>
          </reference>
          <reference field="12" count="1" selected="0">
            <x v="1"/>
          </reference>
        </references>
      </pivotArea>
    </format>
    <format dxfId="33136">
      <pivotArea dataOnly="0" labelOnly="1" outline="0" fieldPosition="0">
        <references count="2">
          <reference field="4294967294" count="2">
            <x v="0"/>
            <x v="1"/>
          </reference>
          <reference field="12" count="1" selected="0">
            <x v="2"/>
          </reference>
        </references>
      </pivotArea>
    </format>
    <format dxfId="33135">
      <pivotArea dataOnly="0" labelOnly="1" outline="0" fieldPosition="0">
        <references count="2">
          <reference field="4294967294" count="2">
            <x v="0"/>
            <x v="1"/>
          </reference>
          <reference field="12" count="1" selected="0">
            <x v="3"/>
          </reference>
        </references>
      </pivotArea>
    </format>
    <format dxfId="33134">
      <pivotArea dataOnly="0" labelOnly="1" outline="0" fieldPosition="0">
        <references count="2">
          <reference field="4294967294" count="2">
            <x v="0"/>
            <x v="1"/>
          </reference>
          <reference field="12" count="1" selected="0">
            <x v="4"/>
          </reference>
        </references>
      </pivotArea>
    </format>
    <format dxfId="33133">
      <pivotArea dataOnly="0" labelOnly="1" outline="0" fieldPosition="0">
        <references count="2">
          <reference field="4294967294" count="2">
            <x v="0"/>
            <x v="1"/>
          </reference>
          <reference field="12" count="1" selected="0">
            <x v="5"/>
          </reference>
        </references>
      </pivotArea>
    </format>
    <format dxfId="33132">
      <pivotArea dataOnly="0" labelOnly="1" outline="0" fieldPosition="0">
        <references count="1">
          <reference field="13" count="0"/>
        </references>
      </pivotArea>
    </format>
    <format dxfId="33131">
      <pivotArea dataOnly="0" labelOnly="1" grandCol="1" outline="0" fieldPosition="0"/>
    </format>
    <format dxfId="33130">
      <pivotArea outline="0" collapsedLevelsAreSubtotals="1" fieldPosition="0"/>
    </format>
    <format dxfId="33129">
      <pivotArea field="12" type="button" dataOnly="0" labelOnly="1" outline="0" axis="axisRow" fieldPosition="0"/>
    </format>
    <format dxfId="33128">
      <pivotArea field="-2" type="button" dataOnly="0" labelOnly="1" outline="0" axis="axisRow" fieldPosition="1"/>
    </format>
    <format dxfId="33127">
      <pivotArea dataOnly="0" labelOnly="1" outline="0" fieldPosition="0">
        <references count="1">
          <reference field="12" count="0"/>
        </references>
      </pivotArea>
    </format>
    <format dxfId="33126">
      <pivotArea field="12" dataOnly="0" labelOnly="1" grandRow="1" outline="0" axis="axisRow" fieldPosition="0">
        <references count="1">
          <reference field="4294967294" count="1" selected="0">
            <x v="0"/>
          </reference>
        </references>
      </pivotArea>
    </format>
    <format dxfId="33125">
      <pivotArea field="12" dataOnly="0" labelOnly="1" grandRow="1" outline="0" axis="axisRow" fieldPosition="0">
        <references count="1">
          <reference field="4294967294" count="1" selected="0">
            <x v="1"/>
          </reference>
        </references>
      </pivotArea>
    </format>
    <format dxfId="33124">
      <pivotArea field="12" dataOnly="0" labelOnly="1" grandRow="1" outline="0" axis="axisRow" fieldPosition="0">
        <references count="1">
          <reference field="4294967294" count="1" selected="0">
            <x v="0"/>
          </reference>
        </references>
      </pivotArea>
    </format>
    <format dxfId="33123">
      <pivotArea field="12" dataOnly="0" labelOnly="1" grandRow="1" outline="0" axis="axisRow" fieldPosition="0">
        <references count="1">
          <reference field="4294967294" count="1" selected="0">
            <x v="1"/>
          </reference>
        </references>
      </pivotArea>
    </format>
    <format dxfId="33122">
      <pivotArea dataOnly="0" labelOnly="1" outline="0" fieldPosition="0">
        <references count="2">
          <reference field="4294967294" count="2">
            <x v="0"/>
            <x v="1"/>
          </reference>
          <reference field="12" count="1" selected="0">
            <x v="0"/>
          </reference>
        </references>
      </pivotArea>
    </format>
    <format dxfId="33121">
      <pivotArea dataOnly="0" labelOnly="1" outline="0" fieldPosition="0">
        <references count="2">
          <reference field="4294967294" count="2">
            <x v="0"/>
            <x v="1"/>
          </reference>
          <reference field="12" count="1" selected="0">
            <x v="1"/>
          </reference>
        </references>
      </pivotArea>
    </format>
    <format dxfId="33120">
      <pivotArea dataOnly="0" labelOnly="1" outline="0" fieldPosition="0">
        <references count="2">
          <reference field="4294967294" count="2">
            <x v="0"/>
            <x v="1"/>
          </reference>
          <reference field="12" count="1" selected="0">
            <x v="2"/>
          </reference>
        </references>
      </pivotArea>
    </format>
    <format dxfId="33119">
      <pivotArea dataOnly="0" labelOnly="1" outline="0" fieldPosition="0">
        <references count="2">
          <reference field="4294967294" count="2">
            <x v="0"/>
            <x v="1"/>
          </reference>
          <reference field="12" count="1" selected="0">
            <x v="3"/>
          </reference>
        </references>
      </pivotArea>
    </format>
    <format dxfId="33118">
      <pivotArea dataOnly="0" labelOnly="1" outline="0" fieldPosition="0">
        <references count="2">
          <reference field="4294967294" count="2">
            <x v="0"/>
            <x v="1"/>
          </reference>
          <reference field="12" count="1" selected="0">
            <x v="4"/>
          </reference>
        </references>
      </pivotArea>
    </format>
    <format dxfId="33117">
      <pivotArea dataOnly="0" labelOnly="1" outline="0" fieldPosition="0">
        <references count="2">
          <reference field="4294967294" count="2">
            <x v="0"/>
            <x v="1"/>
          </reference>
          <reference field="12" count="1" selected="0">
            <x v="5"/>
          </reference>
        </references>
      </pivotArea>
    </format>
    <format dxfId="33116">
      <pivotArea dataOnly="0" labelOnly="1" outline="0" fieldPosition="0">
        <references count="1">
          <reference field="13" count="0"/>
        </references>
      </pivotArea>
    </format>
    <format dxfId="33115">
      <pivotArea dataOnly="0" labelOnly="1" grandCol="1" outline="0" fieldPosition="0"/>
    </format>
    <format dxfId="33114">
      <pivotArea outline="0" collapsedLevelsAreSubtotals="1" fieldPosition="0"/>
    </format>
    <format dxfId="33113">
      <pivotArea field="12" type="button" dataOnly="0" labelOnly="1" outline="0" axis="axisRow" fieldPosition="0"/>
    </format>
    <format dxfId="33112">
      <pivotArea field="-2" type="button" dataOnly="0" labelOnly="1" outline="0" axis="axisRow" fieldPosition="1"/>
    </format>
    <format dxfId="33111">
      <pivotArea dataOnly="0" labelOnly="1" outline="0" fieldPosition="0">
        <references count="1">
          <reference field="12" count="0"/>
        </references>
      </pivotArea>
    </format>
    <format dxfId="33110">
      <pivotArea field="12" dataOnly="0" labelOnly="1" grandRow="1" outline="0" axis="axisRow" fieldPosition="0">
        <references count="1">
          <reference field="4294967294" count="1" selected="0">
            <x v="0"/>
          </reference>
        </references>
      </pivotArea>
    </format>
    <format dxfId="33109">
      <pivotArea field="12" dataOnly="0" labelOnly="1" grandRow="1" outline="0" axis="axisRow" fieldPosition="0">
        <references count="1">
          <reference field="4294967294" count="1" selected="0">
            <x v="1"/>
          </reference>
        </references>
      </pivotArea>
    </format>
    <format dxfId="33108">
      <pivotArea field="12" dataOnly="0" labelOnly="1" grandRow="1" outline="0" axis="axisRow" fieldPosition="0">
        <references count="1">
          <reference field="4294967294" count="1" selected="0">
            <x v="0"/>
          </reference>
        </references>
      </pivotArea>
    </format>
    <format dxfId="33107">
      <pivotArea field="12" dataOnly="0" labelOnly="1" grandRow="1" outline="0" axis="axisRow" fieldPosition="0">
        <references count="1">
          <reference field="4294967294" count="1" selected="0">
            <x v="1"/>
          </reference>
        </references>
      </pivotArea>
    </format>
    <format dxfId="33106">
      <pivotArea dataOnly="0" labelOnly="1" outline="0" fieldPosition="0">
        <references count="2">
          <reference field="4294967294" count="2">
            <x v="0"/>
            <x v="1"/>
          </reference>
          <reference field="12" count="1" selected="0">
            <x v="0"/>
          </reference>
        </references>
      </pivotArea>
    </format>
    <format dxfId="33105">
      <pivotArea dataOnly="0" labelOnly="1" outline="0" fieldPosition="0">
        <references count="2">
          <reference field="4294967294" count="2">
            <x v="0"/>
            <x v="1"/>
          </reference>
          <reference field="12" count="1" selected="0">
            <x v="1"/>
          </reference>
        </references>
      </pivotArea>
    </format>
    <format dxfId="33104">
      <pivotArea dataOnly="0" labelOnly="1" outline="0" fieldPosition="0">
        <references count="2">
          <reference field="4294967294" count="2">
            <x v="0"/>
            <x v="1"/>
          </reference>
          <reference field="12" count="1" selected="0">
            <x v="2"/>
          </reference>
        </references>
      </pivotArea>
    </format>
    <format dxfId="33103">
      <pivotArea dataOnly="0" labelOnly="1" outline="0" fieldPosition="0">
        <references count="2">
          <reference field="4294967294" count="2">
            <x v="0"/>
            <x v="1"/>
          </reference>
          <reference field="12" count="1" selected="0">
            <x v="3"/>
          </reference>
        </references>
      </pivotArea>
    </format>
    <format dxfId="33102">
      <pivotArea dataOnly="0" labelOnly="1" outline="0" fieldPosition="0">
        <references count="2">
          <reference field="4294967294" count="2">
            <x v="0"/>
            <x v="1"/>
          </reference>
          <reference field="12" count="1" selected="0">
            <x v="4"/>
          </reference>
        </references>
      </pivotArea>
    </format>
    <format dxfId="33101">
      <pivotArea dataOnly="0" labelOnly="1" outline="0" fieldPosition="0">
        <references count="2">
          <reference field="4294967294" count="2">
            <x v="0"/>
            <x v="1"/>
          </reference>
          <reference field="12" count="1" selected="0">
            <x v="5"/>
          </reference>
        </references>
      </pivotArea>
    </format>
    <format dxfId="33100">
      <pivotArea dataOnly="0" labelOnly="1" outline="0" fieldPosition="0">
        <references count="1">
          <reference field="13" count="0"/>
        </references>
      </pivotArea>
    </format>
    <format dxfId="33099">
      <pivotArea dataOnly="0" labelOnly="1" grandCol="1" outline="0" fieldPosition="0"/>
    </format>
    <format dxfId="33098">
      <pivotArea outline="0" collapsedLevelsAreSubtotals="1" fieldPosition="0"/>
    </format>
    <format dxfId="33097">
      <pivotArea field="12" type="button" dataOnly="0" labelOnly="1" outline="0" axis="axisRow" fieldPosition="0"/>
    </format>
    <format dxfId="33096">
      <pivotArea field="-2" type="button" dataOnly="0" labelOnly="1" outline="0" axis="axisRow" fieldPosition="1"/>
    </format>
    <format dxfId="33095">
      <pivotArea dataOnly="0" labelOnly="1" outline="0" fieldPosition="0">
        <references count="1">
          <reference field="12" count="0"/>
        </references>
      </pivotArea>
    </format>
    <format dxfId="33094">
      <pivotArea field="12" dataOnly="0" labelOnly="1" grandRow="1" outline="0" axis="axisRow" fieldPosition="0">
        <references count="1">
          <reference field="4294967294" count="1" selected="0">
            <x v="0"/>
          </reference>
        </references>
      </pivotArea>
    </format>
    <format dxfId="33093">
      <pivotArea field="12" dataOnly="0" labelOnly="1" grandRow="1" outline="0" axis="axisRow" fieldPosition="0">
        <references count="1">
          <reference field="4294967294" count="1" selected="0">
            <x v="1"/>
          </reference>
        </references>
      </pivotArea>
    </format>
    <format dxfId="33092">
      <pivotArea field="12" dataOnly="0" labelOnly="1" grandRow="1" outline="0" axis="axisRow" fieldPosition="0">
        <references count="1">
          <reference field="4294967294" count="1" selected="0">
            <x v="0"/>
          </reference>
        </references>
      </pivotArea>
    </format>
    <format dxfId="33091">
      <pivotArea field="12" dataOnly="0" labelOnly="1" grandRow="1" outline="0" axis="axisRow" fieldPosition="0">
        <references count="1">
          <reference field="4294967294" count="1" selected="0">
            <x v="1"/>
          </reference>
        </references>
      </pivotArea>
    </format>
    <format dxfId="33090">
      <pivotArea dataOnly="0" labelOnly="1" outline="0" fieldPosition="0">
        <references count="2">
          <reference field="4294967294" count="2">
            <x v="0"/>
            <x v="1"/>
          </reference>
          <reference field="12" count="1" selected="0">
            <x v="0"/>
          </reference>
        </references>
      </pivotArea>
    </format>
    <format dxfId="33089">
      <pivotArea dataOnly="0" labelOnly="1" outline="0" fieldPosition="0">
        <references count="2">
          <reference field="4294967294" count="2">
            <x v="0"/>
            <x v="1"/>
          </reference>
          <reference field="12" count="1" selected="0">
            <x v="1"/>
          </reference>
        </references>
      </pivotArea>
    </format>
    <format dxfId="33088">
      <pivotArea dataOnly="0" labelOnly="1" outline="0" fieldPosition="0">
        <references count="2">
          <reference field="4294967294" count="2">
            <x v="0"/>
            <x v="1"/>
          </reference>
          <reference field="12" count="1" selected="0">
            <x v="2"/>
          </reference>
        </references>
      </pivotArea>
    </format>
    <format dxfId="33087">
      <pivotArea dataOnly="0" labelOnly="1" outline="0" fieldPosition="0">
        <references count="2">
          <reference field="4294967294" count="2">
            <x v="0"/>
            <x v="1"/>
          </reference>
          <reference field="12" count="1" selected="0">
            <x v="3"/>
          </reference>
        </references>
      </pivotArea>
    </format>
    <format dxfId="33086">
      <pivotArea dataOnly="0" labelOnly="1" outline="0" fieldPosition="0">
        <references count="2">
          <reference field="4294967294" count="2">
            <x v="0"/>
            <x v="1"/>
          </reference>
          <reference field="12" count="1" selected="0">
            <x v="4"/>
          </reference>
        </references>
      </pivotArea>
    </format>
    <format dxfId="33085">
      <pivotArea dataOnly="0" labelOnly="1" outline="0" fieldPosition="0">
        <references count="2">
          <reference field="4294967294" count="2">
            <x v="0"/>
            <x v="1"/>
          </reference>
          <reference field="12" count="1" selected="0">
            <x v="5"/>
          </reference>
        </references>
      </pivotArea>
    </format>
    <format dxfId="33084">
      <pivotArea dataOnly="0" labelOnly="1" outline="0" fieldPosition="0">
        <references count="1">
          <reference field="13" count="0"/>
        </references>
      </pivotArea>
    </format>
    <format dxfId="33083">
      <pivotArea dataOnly="0" labelOnly="1" grandCol="1" outline="0" fieldPosition="0"/>
    </format>
    <format dxfId="33082">
      <pivotArea field="12" type="button" dataOnly="0" labelOnly="1" outline="0" axis="axisRow" fieldPosition="0"/>
    </format>
    <format dxfId="33081">
      <pivotArea field="-2" type="button" dataOnly="0" labelOnly="1" outline="0" axis="axisRow" fieldPosition="1"/>
    </format>
    <format dxfId="33080">
      <pivotArea dataOnly="0" labelOnly="1" outline="0" fieldPosition="0">
        <references count="1">
          <reference field="13" count="0"/>
        </references>
      </pivotArea>
    </format>
    <format dxfId="33079">
      <pivotArea dataOnly="0" labelOnly="1" grandCol="1" outline="0" fieldPosition="0"/>
    </format>
    <format dxfId="33078">
      <pivotArea field="12" grandRow="1" outline="0" axis="axisRow" fieldPosition="0">
        <references count="1">
          <reference field="4294967294" count="1" selected="0">
            <x v="1"/>
          </reference>
        </references>
      </pivotArea>
    </format>
    <format dxfId="33077">
      <pivotArea field="12" dataOnly="0" labelOnly="1" grandRow="1" outline="0" axis="axisRow" fieldPosition="0">
        <references count="1">
          <reference field="4294967294" count="1" selected="0">
            <x v="0"/>
          </reference>
        </references>
      </pivotArea>
    </format>
    <format dxfId="33076">
      <pivotArea field="12" dataOnly="0" labelOnly="1" grandRow="1" outline="0" axis="axisRow" fieldPosition="0">
        <references count="1">
          <reference field="4294967294" count="1" selected="0">
            <x v="1"/>
          </reference>
        </references>
      </pivotArea>
    </format>
  </formats>
  <pivotTableStyleInfo name="PivotStyleLight20"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27C9E4-6654-4C71-8F48-0CDF5F0A43C1}" name="PivotTable11" cacheId="413" applyNumberFormats="0" applyBorderFormats="0" applyFontFormats="0" applyPatternFormats="0" applyAlignmentFormats="0" applyWidthHeightFormats="1" dataCaption="Values" grandTotalCaption="TOTAL" showError="1" missingCaption="0" updatedVersion="8" minRefreshableVersion="3" useAutoFormatting="1" itemPrintTitles="1" createdVersion="5" indent="0" compact="0" compactData="0" gridDropZones="1" multipleFieldFilters="0">
  <location ref="A172:E193" firstHeaderRow="1" firstDataRow="2" firstDataCol="1" rowPageCount="3" colPageCount="1"/>
  <pivotFields count="162">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defaultSubtotal="0"/>
    <pivotField compact="0" outline="0" showAll="0"/>
    <pivotField compact="0" outline="0" showAll="0"/>
    <pivotField axis="axisPage" compact="0" outline="0" multipleItemSelectionAllowed="1" showAll="0">
      <items count="7">
        <item x="1"/>
        <item h="1" x="0"/>
        <item h="1" x="2"/>
        <item h="1" x="3"/>
        <item h="1" x="4"/>
        <item h="1" x="5"/>
        <item t="default"/>
      </items>
    </pivotField>
    <pivotField axis="axisCol" compact="0" outline="0" showAll="0">
      <items count="4">
        <item x="0"/>
        <item x="2"/>
        <item x="1"/>
        <item t="default"/>
      </items>
    </pivotField>
    <pivotField dataField="1" compact="0" outline="0" showAll="0"/>
    <pivotField axis="axisRow" compact="0" outline="0" showAll="0" sortType="ascending" defaultSubtotal="0">
      <items count="20">
        <item x="4"/>
        <item x="5"/>
        <item x="10"/>
        <item x="7"/>
        <item x="12"/>
        <item x="14"/>
        <item m="1" x="19"/>
        <item x="3"/>
        <item x="17"/>
        <item x="11"/>
        <item x="18"/>
        <item x="8"/>
        <item x="13"/>
        <item x="0"/>
        <item x="1"/>
        <item x="2"/>
        <item x="15"/>
        <item x="16"/>
        <item x="9"/>
        <item x="6"/>
      </items>
    </pivotField>
    <pivotField compact="0" numFmtId="4" outline="0" showAll="0"/>
    <pivotField compact="0" outline="0" showAll="0" defaultSubtotal="0"/>
    <pivotField compact="0" numFmtId="3"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numFmtId="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axis="axisPage" compact="0" outline="0" multipleItemSelectionAllowed="1" showAll="0">
      <items count="2">
        <item x="0"/>
        <item t="default"/>
      </items>
    </pivotField>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pivotField compact="0" outline="0" showAll="0"/>
    <pivotField compact="0" outline="0" showAll="0"/>
  </pivotFields>
  <rowFields count="1">
    <field x="15"/>
  </rowFields>
  <rowItems count="20">
    <i>
      <x/>
    </i>
    <i>
      <x v="1"/>
    </i>
    <i>
      <x v="2"/>
    </i>
    <i>
      <x v="3"/>
    </i>
    <i>
      <x v="4"/>
    </i>
    <i>
      <x v="5"/>
    </i>
    <i>
      <x v="7"/>
    </i>
    <i>
      <x v="8"/>
    </i>
    <i>
      <x v="9"/>
    </i>
    <i>
      <x v="10"/>
    </i>
    <i>
      <x v="11"/>
    </i>
    <i>
      <x v="12"/>
    </i>
    <i>
      <x v="13"/>
    </i>
    <i>
      <x v="14"/>
    </i>
    <i>
      <x v="15"/>
    </i>
    <i>
      <x v="16"/>
    </i>
    <i>
      <x v="17"/>
    </i>
    <i>
      <x v="18"/>
    </i>
    <i>
      <x v="19"/>
    </i>
    <i t="grand">
      <x/>
    </i>
  </rowItems>
  <colFields count="1">
    <field x="13"/>
  </colFields>
  <colItems count="4">
    <i>
      <x/>
    </i>
    <i>
      <x v="1"/>
    </i>
    <i>
      <x v="2"/>
    </i>
    <i t="grand">
      <x/>
    </i>
  </colItems>
  <pageFields count="3">
    <pageField fld="51" hier="-1"/>
    <pageField fld="12" hier="-1"/>
    <pageField fld="52" hier="-1"/>
  </pageFields>
  <dataFields count="1">
    <dataField name="Count of RECEIPT CUT" fld="14" subtotal="count" baseField="0" baseItem="0"/>
  </dataFields>
  <formats count="190">
    <format dxfId="33460">
      <pivotArea outline="0" collapsedLevelsAreSubtotals="1" fieldPosition="0"/>
    </format>
    <format dxfId="33459">
      <pivotArea dataOnly="0" labelOnly="1" grandRow="1" outline="0" fieldPosition="0"/>
    </format>
    <format dxfId="33458">
      <pivotArea dataOnly="0" labelOnly="1" outline="0" fieldPosition="0">
        <references count="1">
          <reference field="13" count="0"/>
        </references>
      </pivotArea>
    </format>
    <format dxfId="33457">
      <pivotArea dataOnly="0" labelOnly="1" grandCol="1" outline="0" fieldPosition="0"/>
    </format>
    <format dxfId="33456">
      <pivotArea outline="0" collapsedLevelsAreSubtotals="1" fieldPosition="0"/>
    </format>
    <format dxfId="33455">
      <pivotArea dataOnly="0" labelOnly="1" grandRow="1" outline="0" fieldPosition="0"/>
    </format>
    <format dxfId="33454">
      <pivotArea dataOnly="0" labelOnly="1" outline="0" fieldPosition="0">
        <references count="1">
          <reference field="13" count="0"/>
        </references>
      </pivotArea>
    </format>
    <format dxfId="33453">
      <pivotArea dataOnly="0" labelOnly="1" grandCol="1" outline="0" fieldPosition="0"/>
    </format>
    <format dxfId="33452">
      <pivotArea type="all" dataOnly="0" outline="0" fieldPosition="0"/>
    </format>
    <format dxfId="33451">
      <pivotArea outline="0" collapsedLevelsAreSubtotals="1" fieldPosition="0"/>
    </format>
    <format dxfId="33450">
      <pivotArea outline="0" collapsedLevelsAreSubtotals="1" fieldPosition="0"/>
    </format>
    <format dxfId="33449">
      <pivotArea type="origin" dataOnly="0" labelOnly="1" outline="0" fieldPosition="0"/>
    </format>
    <format dxfId="33448">
      <pivotArea type="origin" dataOnly="0" labelOnly="1" outline="0" fieldPosition="0"/>
    </format>
    <format dxfId="33447">
      <pivotArea type="origin" dataOnly="0" labelOnly="1" outline="0" fieldPosition="0"/>
    </format>
    <format dxfId="33446">
      <pivotArea field="13" type="button" dataOnly="0" labelOnly="1" outline="0" axis="axisCol" fieldPosition="0"/>
    </format>
    <format dxfId="33445">
      <pivotArea type="topRight" dataOnly="0" labelOnly="1" outline="0" fieldPosition="0"/>
    </format>
    <format dxfId="33444">
      <pivotArea dataOnly="0" labelOnly="1" outline="0" fieldPosition="0">
        <references count="1">
          <reference field="13" count="0"/>
        </references>
      </pivotArea>
    </format>
    <format dxfId="33443">
      <pivotArea dataOnly="0" labelOnly="1" grandCol="1" outline="0" fieldPosition="0"/>
    </format>
    <format dxfId="33442">
      <pivotArea outline="0" collapsedLevelsAreSubtotals="1" fieldPosition="0"/>
    </format>
    <format dxfId="33441">
      <pivotArea dataOnly="0" labelOnly="1" outline="0" fieldPosition="0">
        <references count="1">
          <reference field="13" count="0"/>
        </references>
      </pivotArea>
    </format>
    <format dxfId="33440">
      <pivotArea dataOnly="0" labelOnly="1" grandCol="1" outline="0" fieldPosition="0"/>
    </format>
    <format dxfId="33439">
      <pivotArea outline="0" collapsedLevelsAreSubtotals="1" fieldPosition="0"/>
    </format>
    <format dxfId="33438">
      <pivotArea dataOnly="0" labelOnly="1" outline="0" fieldPosition="0">
        <references count="1">
          <reference field="13" count="0"/>
        </references>
      </pivotArea>
    </format>
    <format dxfId="33437">
      <pivotArea dataOnly="0" labelOnly="1" grandCol="1" outline="0" fieldPosition="0"/>
    </format>
    <format dxfId="33436">
      <pivotArea outline="0" collapsedLevelsAreSubtotals="1" fieldPosition="0"/>
    </format>
    <format dxfId="33435">
      <pivotArea dataOnly="0" labelOnly="1" grandRow="1" outline="0" fieldPosition="0"/>
    </format>
    <format dxfId="33434">
      <pivotArea dataOnly="0" labelOnly="1" outline="0" fieldPosition="0">
        <references count="1">
          <reference field="13" count="0"/>
        </references>
      </pivotArea>
    </format>
    <format dxfId="33433">
      <pivotArea dataOnly="0" labelOnly="1" grandCol="1" outline="0" fieldPosition="0"/>
    </format>
    <format dxfId="33432">
      <pivotArea dataOnly="0" labelOnly="1" outline="0" fieldPosition="0">
        <references count="1">
          <reference field="13" count="0"/>
        </references>
      </pivotArea>
    </format>
    <format dxfId="33431">
      <pivotArea dataOnly="0" labelOnly="1" grandCol="1" outline="0" fieldPosition="0"/>
    </format>
    <format dxfId="33430">
      <pivotArea dataOnly="0" labelOnly="1" outline="0" fieldPosition="0">
        <references count="1">
          <reference field="13" count="0"/>
        </references>
      </pivotArea>
    </format>
    <format dxfId="33429">
      <pivotArea dataOnly="0" labelOnly="1" grandCol="1" outline="0" fieldPosition="0"/>
    </format>
    <format dxfId="33428">
      <pivotArea outline="0" collapsedLevelsAreSubtotals="1" fieldPosition="0"/>
    </format>
    <format dxfId="33427">
      <pivotArea dataOnly="0" labelOnly="1" outline="0" fieldPosition="0">
        <references count="1">
          <reference field="13" count="0"/>
        </references>
      </pivotArea>
    </format>
    <format dxfId="33426">
      <pivotArea dataOnly="0" labelOnly="1" grandCol="1" outline="0" fieldPosition="0"/>
    </format>
    <format dxfId="33425">
      <pivotArea grandRow="1" outline="0" collapsedLevelsAreSubtotals="1" fieldPosition="0"/>
    </format>
    <format dxfId="33424">
      <pivotArea dataOnly="0" labelOnly="1" grandRow="1" outline="0" fieldPosition="0"/>
    </format>
    <format dxfId="33423">
      <pivotArea dataOnly="0" labelOnly="1" outline="0" fieldPosition="0">
        <references count="1">
          <reference field="13" count="0"/>
        </references>
      </pivotArea>
    </format>
    <format dxfId="33422">
      <pivotArea outline="0" collapsedLevelsAreSubtotals="1" fieldPosition="0"/>
    </format>
    <format dxfId="33421">
      <pivotArea dataOnly="0" labelOnly="1" grandRow="1" outline="0" fieldPosition="0"/>
    </format>
    <format dxfId="33420">
      <pivotArea dataOnly="0" labelOnly="1" outline="0" fieldPosition="0">
        <references count="1">
          <reference field="13" count="0"/>
        </references>
      </pivotArea>
    </format>
    <format dxfId="33419">
      <pivotArea dataOnly="0" labelOnly="1" grandCol="1" outline="0" fieldPosition="0"/>
    </format>
    <format dxfId="33418">
      <pivotArea outline="0" collapsedLevelsAreSubtotals="1" fieldPosition="0"/>
    </format>
    <format dxfId="33417">
      <pivotArea dataOnly="0" labelOnly="1" grandRow="1" outline="0" fieldPosition="0"/>
    </format>
    <format dxfId="33416">
      <pivotArea dataOnly="0" labelOnly="1" outline="0" fieldPosition="0">
        <references count="1">
          <reference field="13" count="0"/>
        </references>
      </pivotArea>
    </format>
    <format dxfId="33415">
      <pivotArea dataOnly="0" labelOnly="1" grandCol="1" outline="0" fieldPosition="0"/>
    </format>
    <format dxfId="33414">
      <pivotArea dataOnly="0" labelOnly="1" grandRow="1" outline="0" fieldPosition="0"/>
    </format>
    <format dxfId="33413">
      <pivotArea dataOnly="0" labelOnly="1" outline="0" fieldPosition="0">
        <references count="1">
          <reference field="13" count="0"/>
        </references>
      </pivotArea>
    </format>
    <format dxfId="33412">
      <pivotArea dataOnly="0" labelOnly="1" grandCol="1" outline="0" fieldPosition="0"/>
    </format>
    <format dxfId="33411">
      <pivotArea dataOnly="0" labelOnly="1" outline="0" fieldPosition="0">
        <references count="1">
          <reference field="13" count="0"/>
        </references>
      </pivotArea>
    </format>
    <format dxfId="33410">
      <pivotArea dataOnly="0" labelOnly="1" grandCol="1" outline="0" fieldPosition="0"/>
    </format>
    <format dxfId="33409">
      <pivotArea grandRow="1" outline="0" collapsedLevelsAreSubtotals="1" fieldPosition="0"/>
    </format>
    <format dxfId="33408">
      <pivotArea dataOnly="0" labelOnly="1" grandRow="1" outline="0" fieldPosition="0"/>
    </format>
    <format dxfId="33407">
      <pivotArea dataOnly="0" labelOnly="1" grandRow="1" outline="0" fieldPosition="0"/>
    </format>
    <format dxfId="33406">
      <pivotArea dataOnly="0" labelOnly="1" outline="0" fieldPosition="0">
        <references count="1">
          <reference field="13" count="0"/>
        </references>
      </pivotArea>
    </format>
    <format dxfId="33405">
      <pivotArea dataOnly="0" labelOnly="1" grandCol="1" outline="0" fieldPosition="0"/>
    </format>
    <format dxfId="33404">
      <pivotArea grandCol="1" outline="0" collapsedLevelsAreSubtotals="1" fieldPosition="0"/>
    </format>
    <format dxfId="33403">
      <pivotArea type="topRight" dataOnly="0" labelOnly="1" outline="0" fieldPosition="0"/>
    </format>
    <format dxfId="33402">
      <pivotArea dataOnly="0" labelOnly="1" grandCol="1" outline="0" fieldPosition="0"/>
    </format>
    <format dxfId="33401">
      <pivotArea grandCol="1" outline="0" collapsedLevelsAreSubtotals="1" fieldPosition="0"/>
    </format>
    <format dxfId="33400">
      <pivotArea type="topRight" dataOnly="0" labelOnly="1" outline="0" fieldPosition="0"/>
    </format>
    <format dxfId="33399">
      <pivotArea dataOnly="0" labelOnly="1" grandCol="1" outline="0" fieldPosition="0"/>
    </format>
    <format dxfId="33398">
      <pivotArea dataOnly="0" labelOnly="1" outline="0" fieldPosition="0">
        <references count="1">
          <reference field="13" count="0"/>
        </references>
      </pivotArea>
    </format>
    <format dxfId="33397">
      <pivotArea dataOnly="0" labelOnly="1" grandCol="1" outline="0" fieldPosition="0"/>
    </format>
    <format dxfId="33396">
      <pivotArea dataOnly="0" labelOnly="1" outline="0" fieldPosition="0">
        <references count="1">
          <reference field="13" count="0"/>
        </references>
      </pivotArea>
    </format>
    <format dxfId="33395">
      <pivotArea dataOnly="0" labelOnly="1" grandCol="1" outline="0" fieldPosition="0"/>
    </format>
    <format dxfId="33394">
      <pivotArea dataOnly="0" labelOnly="1" outline="0" fieldPosition="0">
        <references count="1">
          <reference field="13" count="0"/>
        </references>
      </pivotArea>
    </format>
    <format dxfId="33393">
      <pivotArea dataOnly="0" labelOnly="1" grandCol="1" outline="0" fieldPosition="0"/>
    </format>
    <format dxfId="33392">
      <pivotArea dataOnly="0" labelOnly="1" outline="0" fieldPosition="0">
        <references count="1">
          <reference field="13" count="0"/>
        </references>
      </pivotArea>
    </format>
    <format dxfId="33391">
      <pivotArea dataOnly="0" labelOnly="1" grandCol="1" outline="0" fieldPosition="0"/>
    </format>
    <format dxfId="33390">
      <pivotArea dataOnly="0" labelOnly="1" outline="0" fieldPosition="0">
        <references count="1">
          <reference field="13" count="0"/>
        </references>
      </pivotArea>
    </format>
    <format dxfId="33389">
      <pivotArea dataOnly="0" labelOnly="1" grandCol="1" outline="0" fieldPosition="0"/>
    </format>
    <format dxfId="33388">
      <pivotArea dataOnly="0" labelOnly="1" outline="0" fieldPosition="0">
        <references count="1">
          <reference field="13" count="0"/>
        </references>
      </pivotArea>
    </format>
    <format dxfId="33387">
      <pivotArea dataOnly="0" labelOnly="1" grandCol="1" outline="0" fieldPosition="0"/>
    </format>
    <format dxfId="33386">
      <pivotArea dataOnly="0" labelOnly="1" outline="0" fieldPosition="0">
        <references count="1">
          <reference field="13" count="0"/>
        </references>
      </pivotArea>
    </format>
    <format dxfId="33385">
      <pivotArea dataOnly="0" labelOnly="1" grandCol="1" outline="0" fieldPosition="0"/>
    </format>
    <format dxfId="33384">
      <pivotArea dataOnly="0" labelOnly="1" outline="0" fieldPosition="0">
        <references count="1">
          <reference field="13" count="0"/>
        </references>
      </pivotArea>
    </format>
    <format dxfId="33383">
      <pivotArea dataOnly="0" labelOnly="1" grandCol="1" outline="0" fieldPosition="0"/>
    </format>
    <format dxfId="33382">
      <pivotArea grandRow="1" outline="0" collapsedLevelsAreSubtotals="1" fieldPosition="0"/>
    </format>
    <format dxfId="33381">
      <pivotArea dataOnly="0" labelOnly="1" grandRow="1" outline="0" fieldPosition="0"/>
    </format>
    <format dxfId="33380">
      <pivotArea dataOnly="0" labelOnly="1" grandRow="1" outline="0" fieldPosition="0"/>
    </format>
    <format dxfId="33379">
      <pivotArea dataOnly="0" labelOnly="1" outline="0" fieldPosition="0">
        <references count="1">
          <reference field="13" count="0"/>
        </references>
      </pivotArea>
    </format>
    <format dxfId="33378">
      <pivotArea dataOnly="0" labelOnly="1" grandCol="1" outline="0" fieldPosition="0"/>
    </format>
    <format dxfId="33377">
      <pivotArea dataOnly="0" labelOnly="1" grandRow="1" outline="0" fieldPosition="0"/>
    </format>
    <format dxfId="33376">
      <pivotArea dataOnly="0" labelOnly="1" outline="0" fieldPosition="0">
        <references count="1">
          <reference field="13" count="0"/>
        </references>
      </pivotArea>
    </format>
    <format dxfId="33375">
      <pivotArea dataOnly="0" labelOnly="1" grandCol="1" outline="0" fieldPosition="0"/>
    </format>
    <format dxfId="33374">
      <pivotArea dataOnly="0" labelOnly="1" grandRow="1" outline="0" fieldPosition="0"/>
    </format>
    <format dxfId="33373">
      <pivotArea dataOnly="0" labelOnly="1" outline="0" fieldPosition="0">
        <references count="1">
          <reference field="13" count="0"/>
        </references>
      </pivotArea>
    </format>
    <format dxfId="33372">
      <pivotArea dataOnly="0" labelOnly="1" grandCol="1" outline="0" fieldPosition="0"/>
    </format>
    <format dxfId="33371">
      <pivotArea dataOnly="0" labelOnly="1" outline="0" fieldPosition="0">
        <references count="1">
          <reference field="13" count="0"/>
        </references>
      </pivotArea>
    </format>
    <format dxfId="33370">
      <pivotArea dataOnly="0" labelOnly="1" grandCol="1" outline="0" fieldPosition="0"/>
    </format>
    <format dxfId="33369">
      <pivotArea dataOnly="0" labelOnly="1" outline="0" fieldPosition="0">
        <references count="1">
          <reference field="13" count="0"/>
        </references>
      </pivotArea>
    </format>
    <format dxfId="33368">
      <pivotArea dataOnly="0" labelOnly="1" grandCol="1" outline="0" fieldPosition="0"/>
    </format>
    <format dxfId="33367">
      <pivotArea dataOnly="0" labelOnly="1" grandRow="1" outline="0" fieldPosition="0"/>
    </format>
    <format dxfId="33366">
      <pivotArea dataOnly="0" labelOnly="1" outline="0" fieldPosition="0">
        <references count="1">
          <reference field="13" count="0"/>
        </references>
      </pivotArea>
    </format>
    <format dxfId="33365">
      <pivotArea dataOnly="0" labelOnly="1" grandCol="1" outline="0" fieldPosition="0"/>
    </format>
    <format dxfId="33364">
      <pivotArea dataOnly="0" labelOnly="1" grandRow="1" outline="0" fieldPosition="0"/>
    </format>
    <format dxfId="33363">
      <pivotArea dataOnly="0" labelOnly="1" outline="0" fieldPosition="0">
        <references count="1">
          <reference field="13" count="0"/>
        </references>
      </pivotArea>
    </format>
    <format dxfId="33362">
      <pivotArea dataOnly="0" labelOnly="1" grandCol="1" outline="0" fieldPosition="0"/>
    </format>
    <format dxfId="33361">
      <pivotArea dataOnly="0" labelOnly="1" grandRow="1" outline="0" fieldPosition="0"/>
    </format>
    <format dxfId="33360">
      <pivotArea dataOnly="0" labelOnly="1" outline="0" fieldPosition="0">
        <references count="1">
          <reference field="13" count="0"/>
        </references>
      </pivotArea>
    </format>
    <format dxfId="33359">
      <pivotArea dataOnly="0" labelOnly="1" grandCol="1" outline="0" fieldPosition="0"/>
    </format>
    <format dxfId="33358">
      <pivotArea type="topRight" dataOnly="0" labelOnly="1" outline="0" fieldPosition="0"/>
    </format>
    <format dxfId="33357">
      <pivotArea type="topRight" dataOnly="0" labelOnly="1" outline="0" fieldPosition="0"/>
    </format>
    <format dxfId="33356">
      <pivotArea dataOnly="0" labelOnly="1" outline="0" fieldPosition="0">
        <references count="1">
          <reference field="13" count="0"/>
        </references>
      </pivotArea>
    </format>
    <format dxfId="33355">
      <pivotArea dataOnly="0" labelOnly="1" grandCol="1" outline="0" fieldPosition="0"/>
    </format>
    <format dxfId="33354">
      <pivotArea dataOnly="0" labelOnly="1" grandRow="1" outline="0" fieldPosition="0"/>
    </format>
    <format dxfId="33353">
      <pivotArea dataOnly="0" labelOnly="1" outline="0" fieldPosition="0">
        <references count="1">
          <reference field="13" count="0"/>
        </references>
      </pivotArea>
    </format>
    <format dxfId="33352">
      <pivotArea dataOnly="0" labelOnly="1" grandCol="1" outline="0" fieldPosition="0"/>
    </format>
    <format dxfId="33351">
      <pivotArea dataOnly="0" labelOnly="1" grandRow="1" outline="0" fieldPosition="0"/>
    </format>
    <format dxfId="33350">
      <pivotArea dataOnly="0" labelOnly="1" outline="0" fieldPosition="0">
        <references count="1">
          <reference field="13" count="0"/>
        </references>
      </pivotArea>
    </format>
    <format dxfId="33349">
      <pivotArea dataOnly="0" labelOnly="1" grandCol="1" outline="0" fieldPosition="0"/>
    </format>
    <format dxfId="33348">
      <pivotArea dataOnly="0" labelOnly="1" grandRow="1" outline="0" fieldPosition="0"/>
    </format>
    <format dxfId="33347">
      <pivotArea dataOnly="0" labelOnly="1" outline="0" fieldPosition="0">
        <references count="1">
          <reference field="13" count="0"/>
        </references>
      </pivotArea>
    </format>
    <format dxfId="33346">
      <pivotArea dataOnly="0" labelOnly="1" grandCol="1" outline="0" fieldPosition="0"/>
    </format>
    <format dxfId="33345">
      <pivotArea dataOnly="0" labelOnly="1" outline="0" fieldPosition="0">
        <references count="1">
          <reference field="13" count="0"/>
        </references>
      </pivotArea>
    </format>
    <format dxfId="33344">
      <pivotArea dataOnly="0" labelOnly="1" grandCol="1" outline="0" fieldPosition="0"/>
    </format>
    <format dxfId="33343">
      <pivotArea grandRow="1" outline="0" collapsedLevelsAreSubtotals="1" fieldPosition="0"/>
    </format>
    <format dxfId="33342">
      <pivotArea dataOnly="0" labelOnly="1" grandRow="1" outline="0" fieldPosition="0"/>
    </format>
    <format dxfId="33341">
      <pivotArea dataOnly="0" labelOnly="1" grandRow="1" outline="0" fieldPosition="0"/>
    </format>
    <format dxfId="33340">
      <pivotArea dataOnly="0" labelOnly="1" outline="0" fieldPosition="0">
        <references count="1">
          <reference field="13" count="0"/>
        </references>
      </pivotArea>
    </format>
    <format dxfId="33339">
      <pivotArea dataOnly="0" labelOnly="1" grandCol="1" outline="0" fieldPosition="0"/>
    </format>
    <format dxfId="33338">
      <pivotArea dataOnly="0" labelOnly="1" grandRow="1" outline="0" fieldPosition="0"/>
    </format>
    <format dxfId="33337">
      <pivotArea dataOnly="0" labelOnly="1" outline="0" fieldPosition="0">
        <references count="1">
          <reference field="13" count="0"/>
        </references>
      </pivotArea>
    </format>
    <format dxfId="33336">
      <pivotArea dataOnly="0" labelOnly="1" grandCol="1" outline="0" fieldPosition="0"/>
    </format>
    <format dxfId="33335">
      <pivotArea dataOnly="0" labelOnly="1" outline="0" fieldPosition="0">
        <references count="1">
          <reference field="13" count="0"/>
        </references>
      </pivotArea>
    </format>
    <format dxfId="33334">
      <pivotArea dataOnly="0" labelOnly="1" grandCol="1" outline="0" fieldPosition="0"/>
    </format>
    <format dxfId="33333">
      <pivotArea grandRow="1" outline="0" collapsedLevelsAreSubtotals="1" fieldPosition="0"/>
    </format>
    <format dxfId="33332">
      <pivotArea dataOnly="0" labelOnly="1" grandRow="1" outline="0" fieldPosition="0"/>
    </format>
    <format dxfId="33331">
      <pivotArea dataOnly="0" labelOnly="1" grandRow="1" outline="0" fieldPosition="0"/>
    </format>
    <format dxfId="33330">
      <pivotArea dataOnly="0" labelOnly="1" outline="0" fieldPosition="0">
        <references count="1">
          <reference field="13" count="0"/>
        </references>
      </pivotArea>
    </format>
    <format dxfId="33329">
      <pivotArea dataOnly="0" labelOnly="1" grandCol="1" outline="0" fieldPosition="0"/>
    </format>
    <format dxfId="33328">
      <pivotArea dataOnly="0" labelOnly="1" grandRow="1" outline="0" fieldPosition="0"/>
    </format>
    <format dxfId="33327">
      <pivotArea dataOnly="0" labelOnly="1" outline="0" fieldPosition="0">
        <references count="1">
          <reference field="13" count="0"/>
        </references>
      </pivotArea>
    </format>
    <format dxfId="33326">
      <pivotArea dataOnly="0" labelOnly="1" grandCol="1" outline="0" fieldPosition="0"/>
    </format>
    <format dxfId="33325">
      <pivotArea dataOnly="0" labelOnly="1" outline="0" fieldPosition="0">
        <references count="1">
          <reference field="13" count="0"/>
        </references>
      </pivotArea>
    </format>
    <format dxfId="33324">
      <pivotArea dataOnly="0" labelOnly="1" grandCol="1" outline="0" fieldPosition="0"/>
    </format>
    <format dxfId="33323">
      <pivotArea dataOnly="0" labelOnly="1" grandRow="1" outline="0" fieldPosition="0"/>
    </format>
    <format dxfId="33322">
      <pivotArea dataOnly="0" labelOnly="1" grandRow="1" outline="0" fieldPosition="0"/>
    </format>
    <format dxfId="33321">
      <pivotArea grandRow="1" outline="0" collapsedLevelsAreSubtotals="1" fieldPosition="0"/>
    </format>
    <format dxfId="33320">
      <pivotArea dataOnly="0" labelOnly="1" grandRow="1" outline="0" fieldPosition="0"/>
    </format>
    <format dxfId="33319">
      <pivotArea dataOnly="0" labelOnly="1" grandRow="1" outline="0" fieldPosition="0"/>
    </format>
    <format dxfId="33318">
      <pivotArea dataOnly="0" labelOnly="1" outline="0" fieldPosition="0">
        <references count="1">
          <reference field="13" count="0"/>
        </references>
      </pivotArea>
    </format>
    <format dxfId="33317">
      <pivotArea dataOnly="0" labelOnly="1" grandCol="1" outline="0" fieldPosition="0"/>
    </format>
    <format dxfId="33316">
      <pivotArea dataOnly="0" labelOnly="1" grandRow="1" outline="0" fieldPosition="0"/>
    </format>
    <format dxfId="33315">
      <pivotArea dataOnly="0" labelOnly="1" outline="0" fieldPosition="0">
        <references count="1">
          <reference field="13" count="0"/>
        </references>
      </pivotArea>
    </format>
    <format dxfId="33314">
      <pivotArea dataOnly="0" labelOnly="1" grandCol="1" outline="0" fieldPosition="0"/>
    </format>
    <format dxfId="33313">
      <pivotArea grandRow="1" outline="0" collapsedLevelsAreSubtotals="1" fieldPosition="0"/>
    </format>
    <format dxfId="33312">
      <pivotArea dataOnly="0" labelOnly="1" grandRow="1" outline="0" fieldPosition="0"/>
    </format>
    <format dxfId="33311">
      <pivotArea dataOnly="0" labelOnly="1" grandRow="1" outline="0" fieldPosition="0"/>
    </format>
    <format dxfId="33310">
      <pivotArea dataOnly="0" labelOnly="1" outline="0" fieldPosition="0">
        <references count="1">
          <reference field="13" count="0"/>
        </references>
      </pivotArea>
    </format>
    <format dxfId="33309">
      <pivotArea dataOnly="0" labelOnly="1" grandCol="1" outline="0" fieldPosition="0"/>
    </format>
    <format dxfId="33308">
      <pivotArea dataOnly="0" labelOnly="1" grandRow="1" outline="0" fieldPosition="0"/>
    </format>
    <format dxfId="33307">
      <pivotArea dataOnly="0" labelOnly="1" outline="0" fieldPosition="0">
        <references count="1">
          <reference field="13" count="0"/>
        </references>
      </pivotArea>
    </format>
    <format dxfId="33306">
      <pivotArea dataOnly="0" labelOnly="1" grandCol="1" outline="0" fieldPosition="0"/>
    </format>
    <format dxfId="33305">
      <pivotArea grandRow="1" outline="0" collapsedLevelsAreSubtotals="1" fieldPosition="0"/>
    </format>
    <format dxfId="33304">
      <pivotArea dataOnly="0" labelOnly="1" grandRow="1" outline="0" fieldPosition="0"/>
    </format>
    <format dxfId="33303">
      <pivotArea dataOnly="0" labelOnly="1" outline="0" fieldPosition="0">
        <references count="1">
          <reference field="13" count="0"/>
        </references>
      </pivotArea>
    </format>
    <format dxfId="33302">
      <pivotArea dataOnly="0" labelOnly="1" grandCol="1" outline="0" fieldPosition="0"/>
    </format>
    <format dxfId="33301">
      <pivotArea dataOnly="0" labelOnly="1" outline="0" fieldPosition="0">
        <references count="1">
          <reference field="13" count="0"/>
        </references>
      </pivotArea>
    </format>
    <format dxfId="33300">
      <pivotArea dataOnly="0" labelOnly="1" grandCol="1" outline="0" fieldPosition="0"/>
    </format>
    <format dxfId="33299">
      <pivotArea grandRow="1" outline="0" collapsedLevelsAreSubtotals="1" fieldPosition="0"/>
    </format>
    <format dxfId="33298">
      <pivotArea dataOnly="0" labelOnly="1" outline="0" fieldPosition="0">
        <references count="1">
          <reference field="13" count="0"/>
        </references>
      </pivotArea>
    </format>
    <format dxfId="33297">
      <pivotArea dataOnly="0" labelOnly="1" grandCol="1" outline="0" fieldPosition="0"/>
    </format>
    <format dxfId="33296">
      <pivotArea dataOnly="0" labelOnly="1" outline="0" fieldPosition="0">
        <references count="1">
          <reference field="13" count="0"/>
        </references>
      </pivotArea>
    </format>
    <format dxfId="33295">
      <pivotArea dataOnly="0" labelOnly="1" grandCol="1" outline="0" fieldPosition="0"/>
    </format>
    <format dxfId="33294">
      <pivotArea dataOnly="0" labelOnly="1" outline="0" fieldPosition="0">
        <references count="1">
          <reference field="13" count="0"/>
        </references>
      </pivotArea>
    </format>
    <format dxfId="33293">
      <pivotArea dataOnly="0" labelOnly="1" grandCol="1" outline="0" fieldPosition="0"/>
    </format>
    <format dxfId="33292">
      <pivotArea dataOnly="0" labelOnly="1" outline="0" fieldPosition="0">
        <references count="1">
          <reference field="13" count="0"/>
        </references>
      </pivotArea>
    </format>
    <format dxfId="33291">
      <pivotArea dataOnly="0" labelOnly="1" grandCol="1" outline="0" fieldPosition="0"/>
    </format>
    <format dxfId="33290">
      <pivotArea dataOnly="0" labelOnly="1" outline="0" fieldPosition="0">
        <references count="1">
          <reference field="13" count="0"/>
        </references>
      </pivotArea>
    </format>
    <format dxfId="33289">
      <pivotArea dataOnly="0" labelOnly="1" grandCol="1" outline="0" fieldPosition="0"/>
    </format>
    <format dxfId="33288">
      <pivotArea dataOnly="0" labelOnly="1" outline="0" fieldPosition="0">
        <references count="1">
          <reference field="13" count="0"/>
        </references>
      </pivotArea>
    </format>
    <format dxfId="33287">
      <pivotArea dataOnly="0" labelOnly="1" grandCol="1" outline="0" fieldPosition="0"/>
    </format>
    <format dxfId="33286">
      <pivotArea field="13" type="button" dataOnly="0" labelOnly="1" outline="0" axis="axisCol" fieldPosition="0"/>
    </format>
    <format dxfId="33285">
      <pivotArea type="topRight" dataOnly="0" labelOnly="1" outline="0" fieldPosition="0"/>
    </format>
    <format dxfId="33284">
      <pivotArea outline="0" collapsedLevelsAreSubtotals="1" fieldPosition="0"/>
    </format>
    <format dxfId="33283">
      <pivotArea field="15" type="button" dataOnly="0" labelOnly="1" outline="0" axis="axisRow" fieldPosition="0"/>
    </format>
    <format dxfId="33282">
      <pivotArea dataOnly="0" labelOnly="1" outline="0" fieldPosition="0">
        <references count="1">
          <reference field="15" count="0"/>
        </references>
      </pivotArea>
    </format>
    <format dxfId="33281">
      <pivotArea dataOnly="0" labelOnly="1" grandRow="1" outline="0" fieldPosition="0"/>
    </format>
    <format dxfId="33280">
      <pivotArea dataOnly="0" labelOnly="1" outline="0" fieldPosition="0">
        <references count="1">
          <reference field="13" count="0"/>
        </references>
      </pivotArea>
    </format>
    <format dxfId="33279">
      <pivotArea dataOnly="0" labelOnly="1" grandCol="1" outline="0" fieldPosition="0"/>
    </format>
    <format dxfId="33278">
      <pivotArea field="15" type="button" dataOnly="0" labelOnly="1" outline="0" axis="axisRow" fieldPosition="0"/>
    </format>
    <format dxfId="33277">
      <pivotArea dataOnly="0" labelOnly="1" outline="0" fieldPosition="0">
        <references count="1">
          <reference field="13" count="0"/>
        </references>
      </pivotArea>
    </format>
    <format dxfId="33276">
      <pivotArea dataOnly="0" labelOnly="1" grandCol="1" outline="0" fieldPosition="0"/>
    </format>
    <format dxfId="33275">
      <pivotArea field="15" type="button" dataOnly="0" labelOnly="1" outline="0" axis="axisRow" fieldPosition="0"/>
    </format>
    <format dxfId="33274">
      <pivotArea dataOnly="0" labelOnly="1" outline="0" fieldPosition="0">
        <references count="1">
          <reference field="13" count="0"/>
        </references>
      </pivotArea>
    </format>
    <format dxfId="33273">
      <pivotArea dataOnly="0" labelOnly="1" grandCol="1" outline="0" fieldPosition="0"/>
    </format>
    <format dxfId="33272">
      <pivotArea grandRow="1" outline="0" collapsedLevelsAreSubtotals="1" fieldPosition="0"/>
    </format>
    <format dxfId="33271">
      <pivotArea dataOnly="0" labelOnly="1" grandRow="1" outline="0" fieldPosition="0"/>
    </format>
  </formats>
  <pivotTableStyleInfo name="PivotStyleLight1"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CB2EA21-A8C8-4EC8-AA38-77963F67EE9E}" name="PivotTable22" cacheId="413" applyNumberFormats="0" applyBorderFormats="0" applyFontFormats="0" applyPatternFormats="0" applyAlignmentFormats="0" applyWidthHeightFormats="1" dataCaption="Values" updatedVersion="8" minRefreshableVersion="3" useAutoFormatting="1" itemPrintTitles="1" createdVersion="5" indent="0" compact="0" compactData="0" gridDropZones="1" multipleFieldFilters="0">
  <location ref="A69:E89" firstHeaderRow="1" firstDataRow="2" firstDataCol="1" rowPageCount="3" colPageCount="1"/>
  <pivotFields count="162">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defaultSubtotal="0"/>
    <pivotField compact="0" outline="0" showAll="0"/>
    <pivotField compact="0" outline="0" showAll="0"/>
    <pivotField axis="axisPage" compact="0" outline="0" multipleItemSelectionAllowed="1" showAll="0">
      <items count="7">
        <item h="1" x="1"/>
        <item x="0"/>
        <item h="1" x="2"/>
        <item h="1" x="3"/>
        <item h="1" x="4"/>
        <item h="1" x="5"/>
        <item t="default"/>
      </items>
    </pivotField>
    <pivotField axis="axisCol" compact="0" outline="0" showAll="0">
      <items count="4">
        <item x="0"/>
        <item x="2"/>
        <item x="1"/>
        <item t="default"/>
      </items>
    </pivotField>
    <pivotField compact="0" outline="0" showAll="0"/>
    <pivotField axis="axisRow" compact="0" outline="0" showAll="0" sortType="ascending" defaultSubtotal="0">
      <items count="20">
        <item x="4"/>
        <item x="5"/>
        <item x="10"/>
        <item x="7"/>
        <item x="12"/>
        <item x="14"/>
        <item m="1" x="19"/>
        <item x="3"/>
        <item x="17"/>
        <item x="11"/>
        <item x="18"/>
        <item x="8"/>
        <item x="13"/>
        <item x="0"/>
        <item x="1"/>
        <item x="2"/>
        <item x="15"/>
        <item x="16"/>
        <item x="9"/>
        <item x="6"/>
      </items>
    </pivotField>
    <pivotField compact="0" numFmtId="4" outline="0" showAll="0"/>
    <pivotField compact="0" outline="0" showAll="0" defaultSubtotal="0"/>
    <pivotField compact="0" numFmtId="3"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pivotField compact="0" outline="0" showAll="0" defaultSubtotal="0"/>
    <pivotField compact="0" outline="0" showAll="0"/>
    <pivotField compact="0" outline="0" showAll="0" defaultSubtota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3">
        <item x="0"/>
        <item x="1"/>
        <item t="default"/>
      </items>
    </pivotField>
    <pivotField axis="axisPage" compact="0" outline="0" multipleItemSelectionAllowed="1"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pivotField compact="0" outline="0" showAll="0"/>
    <pivotField compact="0" outline="0" showAll="0"/>
  </pivotFields>
  <rowFields count="1">
    <field x="15"/>
  </rowFields>
  <rowItems count="19">
    <i>
      <x/>
    </i>
    <i>
      <x v="1"/>
    </i>
    <i>
      <x v="2"/>
    </i>
    <i>
      <x v="3"/>
    </i>
    <i>
      <x v="4"/>
    </i>
    <i>
      <x v="5"/>
    </i>
    <i>
      <x v="7"/>
    </i>
    <i>
      <x v="9"/>
    </i>
    <i>
      <x v="10"/>
    </i>
    <i>
      <x v="11"/>
    </i>
    <i>
      <x v="12"/>
    </i>
    <i>
      <x v="13"/>
    </i>
    <i>
      <x v="14"/>
    </i>
    <i>
      <x v="15"/>
    </i>
    <i>
      <x v="16"/>
    </i>
    <i>
      <x v="17"/>
    </i>
    <i>
      <x v="18"/>
    </i>
    <i>
      <x v="19"/>
    </i>
    <i t="grand">
      <x/>
    </i>
  </rowItems>
  <colFields count="1">
    <field x="13"/>
  </colFields>
  <colItems count="4">
    <i>
      <x/>
    </i>
    <i>
      <x v="1"/>
    </i>
    <i>
      <x v="2"/>
    </i>
    <i t="grand">
      <x/>
    </i>
  </colItems>
  <pageFields count="3">
    <pageField fld="12" hier="-1"/>
    <pageField fld="51" hier="-1"/>
    <pageField fld="52" hier="-1"/>
  </pageFields>
  <dataFields count="1">
    <dataField name="Sum of POS" fld="38" baseField="0" baseItem="0"/>
  </dataFields>
  <formats count="156">
    <format dxfId="33612">
      <pivotArea dataOnly="0" labelOnly="1" outline="0" fieldPosition="0">
        <references count="1">
          <reference field="13" count="0"/>
        </references>
      </pivotArea>
    </format>
    <format dxfId="33611">
      <pivotArea dataOnly="0" labelOnly="1" grandCol="1" outline="0" fieldPosition="0"/>
    </format>
    <format dxfId="33610">
      <pivotArea dataOnly="0" labelOnly="1" outline="0" fieldPosition="0">
        <references count="1">
          <reference field="13" count="0"/>
        </references>
      </pivotArea>
    </format>
    <format dxfId="33609">
      <pivotArea dataOnly="0" labelOnly="1" grandCol="1" outline="0" fieldPosition="0"/>
    </format>
    <format dxfId="33608">
      <pivotArea dataOnly="0" labelOnly="1" outline="0" fieldPosition="0">
        <references count="1">
          <reference field="13" count="0"/>
        </references>
      </pivotArea>
    </format>
    <format dxfId="33607">
      <pivotArea dataOnly="0" labelOnly="1" grandCol="1" outline="0" fieldPosition="0"/>
    </format>
    <format dxfId="33606">
      <pivotArea outline="0" collapsedLevelsAreSubtotals="1" fieldPosition="0"/>
    </format>
    <format dxfId="33605">
      <pivotArea dataOnly="0" labelOnly="1" grandRow="1" outline="0" fieldPosition="0"/>
    </format>
    <format dxfId="33604">
      <pivotArea outline="0" collapsedLevelsAreSubtotals="1" fieldPosition="0"/>
    </format>
    <format dxfId="33603">
      <pivotArea dataOnly="0" labelOnly="1" grandRow="1" outline="0" fieldPosition="0"/>
    </format>
    <format dxfId="33602">
      <pivotArea type="all" dataOnly="0" outline="0" fieldPosition="0"/>
    </format>
    <format dxfId="33601">
      <pivotArea dataOnly="0" labelOnly="1" outline="0" fieldPosition="0">
        <references count="1">
          <reference field="12" count="0"/>
        </references>
      </pivotArea>
    </format>
    <format dxfId="33600">
      <pivotArea dataOnly="0" labelOnly="1" outline="0" fieldPosition="0">
        <references count="1">
          <reference field="12" count="0"/>
        </references>
      </pivotArea>
    </format>
    <format dxfId="33599">
      <pivotArea type="all" dataOnly="0" outline="0" fieldPosition="0"/>
    </format>
    <format dxfId="33598">
      <pivotArea grandCol="1" outline="0" collapsedLevelsAreSubtotals="1" fieldPosition="0"/>
    </format>
    <format dxfId="33597">
      <pivotArea grandRow="1" grandCol="1" outline="0" collapsedLevelsAreSubtotals="1" fieldPosition="0"/>
    </format>
    <format dxfId="33596">
      <pivotArea dataOnly="0" labelOnly="1" grandRow="1" outline="0" fieldPosition="0"/>
    </format>
    <format dxfId="33595">
      <pivotArea dataOnly="0" labelOnly="1" grandRow="1" outline="0" fieldPosition="0"/>
    </format>
    <format dxfId="33594">
      <pivotArea dataOnly="0" labelOnly="1" grandRow="1" outline="0" fieldPosition="0"/>
    </format>
    <format dxfId="33593">
      <pivotArea dataOnly="0" labelOnly="1" grandRow="1" outline="0" fieldPosition="0"/>
    </format>
    <format dxfId="33592">
      <pivotArea dataOnly="0" labelOnly="1" grandRow="1" outline="0" fieldPosition="0"/>
    </format>
    <format dxfId="33591">
      <pivotArea dataOnly="0" labelOnly="1" grandRow="1" outline="0" fieldPosition="0"/>
    </format>
    <format dxfId="33590">
      <pivotArea dataOnly="0" labelOnly="1" grandRow="1" outline="0" fieldPosition="0"/>
    </format>
    <format dxfId="33589">
      <pivotArea dataOnly="0" labelOnly="1" grandRow="1" outline="0" fieldPosition="0"/>
    </format>
    <format dxfId="33588">
      <pivotArea outline="0" collapsedLevelsAreSubtotals="1" fieldPosition="0"/>
    </format>
    <format dxfId="33587">
      <pivotArea outline="0" collapsedLevelsAreSubtotals="1" fieldPosition="0"/>
    </format>
    <format dxfId="33586">
      <pivotArea outline="0" collapsedLevelsAreSubtotals="1" fieldPosition="0"/>
    </format>
    <format dxfId="33585">
      <pivotArea grandRow="1" grandCol="1" outline="0" collapsedLevelsAreSubtotals="1" fieldPosition="0"/>
    </format>
    <format dxfId="33584">
      <pivotArea dataOnly="0" labelOnly="1" outline="0" fieldPosition="0">
        <references count="1">
          <reference field="13" count="0"/>
        </references>
      </pivotArea>
    </format>
    <format dxfId="33583">
      <pivotArea dataOnly="0" labelOnly="1" grandCol="1" outline="0" fieldPosition="0"/>
    </format>
    <format dxfId="33582">
      <pivotArea dataOnly="0" labelOnly="1" outline="0" fieldPosition="0">
        <references count="1">
          <reference field="13" count="0"/>
        </references>
      </pivotArea>
    </format>
    <format dxfId="33581">
      <pivotArea dataOnly="0" labelOnly="1" grandCol="1" outline="0" fieldPosition="0"/>
    </format>
    <format dxfId="33580">
      <pivotArea dataOnly="0" labelOnly="1" outline="0" fieldPosition="0">
        <references count="1">
          <reference field="13" count="0"/>
        </references>
      </pivotArea>
    </format>
    <format dxfId="33579">
      <pivotArea dataOnly="0" labelOnly="1" grandCol="1" outline="0" fieldPosition="0"/>
    </format>
    <format dxfId="33578">
      <pivotArea dataOnly="0" labelOnly="1" grandRow="1" outline="0" fieldPosition="0"/>
    </format>
    <format dxfId="33577">
      <pivotArea dataOnly="0" labelOnly="1" outline="0" fieldPosition="0">
        <references count="1">
          <reference field="13" count="0"/>
        </references>
      </pivotArea>
    </format>
    <format dxfId="33576">
      <pivotArea dataOnly="0" labelOnly="1" grandCol="1" outline="0" fieldPosition="0"/>
    </format>
    <format dxfId="33575">
      <pivotArea dataOnly="0" labelOnly="1" grandRow="1" outline="0" fieldPosition="0"/>
    </format>
    <format dxfId="33574">
      <pivotArea dataOnly="0" labelOnly="1" grandRow="1" outline="0" fieldPosition="0"/>
    </format>
    <format>
      <pivotArea type="all" dataOnly="0" outline="0" fieldPosition="0"/>
    </format>
    <format>
      <pivotArea dataOnly="0" labelOnly="1" grandRow="1" outline="0" fieldPosition="0"/>
    </format>
    <format>
      <pivotArea dataOnly="0" labelOnly="1" outline="0" fieldPosition="0">
        <references count="1">
          <reference field="13" count="0"/>
        </references>
      </pivotArea>
    </format>
    <format>
      <pivotArea dataOnly="0" labelOnly="1" grandCol="1" outline="0" fieldPosition="0"/>
    </format>
    <format dxfId="33573">
      <pivotArea dataOnly="0" labelOnly="1" grandRow="1" outline="0" fieldPosition="0"/>
    </format>
    <format dxfId="33572">
      <pivotArea dataOnly="0" labelOnly="1" outline="0" fieldPosition="0">
        <references count="1">
          <reference field="13" count="0"/>
        </references>
      </pivotArea>
    </format>
    <format dxfId="33571">
      <pivotArea dataOnly="0" labelOnly="1" grandCol="1" outline="0" fieldPosition="0"/>
    </format>
    <format dxfId="33570">
      <pivotArea dataOnly="0" labelOnly="1" grandRow="1" outline="0" fieldPosition="0"/>
    </format>
    <format dxfId="33569">
      <pivotArea dataOnly="0" labelOnly="1" outline="0" fieldPosition="0">
        <references count="1">
          <reference field="13" count="0"/>
        </references>
      </pivotArea>
    </format>
    <format dxfId="33568">
      <pivotArea dataOnly="0" labelOnly="1" grandCol="1" outline="0" fieldPosition="0"/>
    </format>
    <format dxfId="33567">
      <pivotArea dataOnly="0" labelOnly="1" grandRow="1" outline="0" fieldPosition="0"/>
    </format>
    <format dxfId="33566">
      <pivotArea dataOnly="0" labelOnly="1" outline="0" fieldPosition="0">
        <references count="1">
          <reference field="13" count="0"/>
        </references>
      </pivotArea>
    </format>
    <format dxfId="33565">
      <pivotArea dataOnly="0" labelOnly="1" grandCol="1" outline="0" fieldPosition="0"/>
    </format>
    <format dxfId="33564">
      <pivotArea dataOnly="0" labelOnly="1" outline="0" fieldPosition="0">
        <references count="1">
          <reference field="13" count="0"/>
        </references>
      </pivotArea>
    </format>
    <format dxfId="33563">
      <pivotArea dataOnly="0" labelOnly="1" grandCol="1" outline="0" fieldPosition="0"/>
    </format>
    <format dxfId="33562">
      <pivotArea dataOnly="0" labelOnly="1" grandRow="1" outline="0" fieldPosition="0"/>
    </format>
    <format dxfId="33561">
      <pivotArea dataOnly="0" labelOnly="1" grandRow="1" outline="0" fieldPosition="0"/>
    </format>
    <format dxfId="33560">
      <pivotArea dataOnly="0" labelOnly="1" outline="0" fieldPosition="0">
        <references count="1">
          <reference field="13" count="0"/>
        </references>
      </pivotArea>
    </format>
    <format dxfId="33559">
      <pivotArea dataOnly="0" labelOnly="1" grandCol="1" outline="0" fieldPosition="0"/>
    </format>
    <format dxfId="33558">
      <pivotArea dataOnly="0" labelOnly="1" outline="0" fieldPosition="0">
        <references count="1">
          <reference field="13" count="0"/>
        </references>
      </pivotArea>
    </format>
    <format dxfId="33557">
      <pivotArea dataOnly="0" labelOnly="1" grandCol="1" outline="0" fieldPosition="0"/>
    </format>
    <format dxfId="33556">
      <pivotArea dataOnly="0" labelOnly="1" outline="0" fieldPosition="0">
        <references count="1">
          <reference field="13" count="0"/>
        </references>
      </pivotArea>
    </format>
    <format dxfId="33555">
      <pivotArea dataOnly="0" labelOnly="1" grandCol="1" outline="0" fieldPosition="0"/>
    </format>
    <format dxfId="33554">
      <pivotArea dataOnly="0" labelOnly="1" outline="0" fieldPosition="0">
        <references count="1">
          <reference field="13" count="0"/>
        </references>
      </pivotArea>
    </format>
    <format dxfId="33553">
      <pivotArea dataOnly="0" labelOnly="1" grandCol="1" outline="0" fieldPosition="0"/>
    </format>
    <format dxfId="33552">
      <pivotArea dataOnly="0" labelOnly="1" outline="0" fieldPosition="0">
        <references count="1">
          <reference field="13" count="0"/>
        </references>
      </pivotArea>
    </format>
    <format dxfId="33551">
      <pivotArea dataOnly="0" labelOnly="1" grandCol="1" outline="0" fieldPosition="0"/>
    </format>
    <format dxfId="33550">
      <pivotArea dataOnly="0" labelOnly="1" grandRow="1" outline="0" fieldPosition="0"/>
    </format>
    <format dxfId="33549">
      <pivotArea dataOnly="0" labelOnly="1" outline="0" fieldPosition="0">
        <references count="1">
          <reference field="13" count="0"/>
        </references>
      </pivotArea>
    </format>
    <format dxfId="33548">
      <pivotArea dataOnly="0" labelOnly="1" grandCol="1" outline="0" fieldPosition="0"/>
    </format>
    <format dxfId="33547">
      <pivotArea dataOnly="0" labelOnly="1" outline="0" fieldPosition="0">
        <references count="1">
          <reference field="13" count="0"/>
        </references>
      </pivotArea>
    </format>
    <format dxfId="33546">
      <pivotArea dataOnly="0" labelOnly="1" grandCol="1" outline="0" fieldPosition="0"/>
    </format>
    <format dxfId="33545">
      <pivotArea dataOnly="0" labelOnly="1" grandRow="1" outline="0" fieldPosition="0"/>
    </format>
    <format dxfId="33544">
      <pivotArea dataOnly="0" labelOnly="1" grandRow="1" outline="0" fieldPosition="0"/>
    </format>
    <format dxfId="33543">
      <pivotArea type="origin" dataOnly="0" labelOnly="1" outline="0" fieldPosition="0"/>
    </format>
    <format dxfId="33542">
      <pivotArea dataOnly="0" labelOnly="1" grandRow="1" outline="0" fieldPosition="0"/>
    </format>
    <format dxfId="33541">
      <pivotArea type="origin" dataOnly="0" labelOnly="1" outline="0" fieldPosition="0"/>
    </format>
    <format dxfId="33540">
      <pivotArea dataOnly="0" labelOnly="1" grandRow="1" outline="0" fieldPosition="0"/>
    </format>
    <format dxfId="33539">
      <pivotArea type="origin" dataOnly="0" labelOnly="1" outline="0" fieldPosition="0"/>
    </format>
    <format dxfId="33538">
      <pivotArea dataOnly="0" labelOnly="1" grandRow="1" outline="0" fieldPosition="0"/>
    </format>
    <format dxfId="33537">
      <pivotArea type="origin" dataOnly="0" labelOnly="1" outline="0" fieldPosition="0"/>
    </format>
    <format dxfId="33536">
      <pivotArea dataOnly="0" labelOnly="1" grandRow="1" outline="0" fieldPosition="0"/>
    </format>
    <format dxfId="33535">
      <pivotArea dataOnly="0" labelOnly="1" grandRow="1" outline="0" fieldPosition="0"/>
    </format>
    <format dxfId="33534">
      <pivotArea dataOnly="0" labelOnly="1" outline="0" fieldPosition="0">
        <references count="1">
          <reference field="13" count="0"/>
        </references>
      </pivotArea>
    </format>
    <format dxfId="33533">
      <pivotArea dataOnly="0" labelOnly="1" grandCol="1" outline="0" fieldPosition="0"/>
    </format>
    <format dxfId="33532">
      <pivotArea dataOnly="0" labelOnly="1" outline="0" fieldPosition="0">
        <references count="1">
          <reference field="13" count="0"/>
        </references>
      </pivotArea>
    </format>
    <format dxfId="33531">
      <pivotArea dataOnly="0" labelOnly="1" grandCol="1" outline="0" fieldPosition="0"/>
    </format>
    <format dxfId="33530">
      <pivotArea dataOnly="0" labelOnly="1" outline="0" fieldPosition="0">
        <references count="1">
          <reference field="13" count="0"/>
        </references>
      </pivotArea>
    </format>
    <format dxfId="33529">
      <pivotArea dataOnly="0" labelOnly="1" grandCol="1" outline="0" fieldPosition="0"/>
    </format>
    <format dxfId="33528">
      <pivotArea dataOnly="0" labelOnly="1" outline="0" fieldPosition="0">
        <references count="1">
          <reference field="13" count="0"/>
        </references>
      </pivotArea>
    </format>
    <format dxfId="33527">
      <pivotArea dataOnly="0" labelOnly="1" grandCol="1" outline="0" fieldPosition="0"/>
    </format>
    <format dxfId="33526">
      <pivotArea dataOnly="0" labelOnly="1" outline="0" fieldPosition="0">
        <references count="1">
          <reference field="13" count="0"/>
        </references>
      </pivotArea>
    </format>
    <format dxfId="33525">
      <pivotArea dataOnly="0" labelOnly="1" grandCol="1" outline="0" fieldPosition="0"/>
    </format>
    <format dxfId="33524">
      <pivotArea dataOnly="0" labelOnly="1" outline="0" fieldPosition="0">
        <references count="1">
          <reference field="13" count="0"/>
        </references>
      </pivotArea>
    </format>
    <format dxfId="33523">
      <pivotArea dataOnly="0" labelOnly="1" grandCol="1" outline="0" fieldPosition="0"/>
    </format>
    <format dxfId="33522">
      <pivotArea dataOnly="0" labelOnly="1" outline="0" fieldPosition="0">
        <references count="1">
          <reference field="13" count="0"/>
        </references>
      </pivotArea>
    </format>
    <format dxfId="33521">
      <pivotArea dataOnly="0" labelOnly="1" grandCol="1" outline="0" fieldPosition="0"/>
    </format>
    <format dxfId="33520">
      <pivotArea dataOnly="0" labelOnly="1" outline="0" fieldPosition="0">
        <references count="1">
          <reference field="13" count="0"/>
        </references>
      </pivotArea>
    </format>
    <format dxfId="33519">
      <pivotArea dataOnly="0" labelOnly="1" grandCol="1" outline="0" fieldPosition="0"/>
    </format>
    <format dxfId="33518">
      <pivotArea dataOnly="0" labelOnly="1" outline="0" fieldPosition="0">
        <references count="1">
          <reference field="13" count="0"/>
        </references>
      </pivotArea>
    </format>
    <format dxfId="33517">
      <pivotArea dataOnly="0" labelOnly="1" grandCol="1" outline="0" fieldPosition="0"/>
    </format>
    <format dxfId="33516">
      <pivotArea dataOnly="0" labelOnly="1" outline="0" fieldPosition="0">
        <references count="1">
          <reference field="13" count="0"/>
        </references>
      </pivotArea>
    </format>
    <format dxfId="33515">
      <pivotArea dataOnly="0" labelOnly="1" grandCol="1" outline="0" fieldPosition="0"/>
    </format>
    <format dxfId="33514">
      <pivotArea dataOnly="0" labelOnly="1" outline="0" fieldPosition="0">
        <references count="1">
          <reference field="13" count="0"/>
        </references>
      </pivotArea>
    </format>
    <format dxfId="33513">
      <pivotArea dataOnly="0" labelOnly="1" grandCol="1" outline="0" fieldPosition="0"/>
    </format>
    <format dxfId="33512">
      <pivotArea dataOnly="0" labelOnly="1" outline="0" fieldPosition="0">
        <references count="1">
          <reference field="13" count="0"/>
        </references>
      </pivotArea>
    </format>
    <format dxfId="33511">
      <pivotArea dataOnly="0" labelOnly="1" grandCol="1" outline="0" fieldPosition="0"/>
    </format>
    <format dxfId="33510">
      <pivotArea dataOnly="0" labelOnly="1" outline="0" fieldPosition="0">
        <references count="1">
          <reference field="13" count="0"/>
        </references>
      </pivotArea>
    </format>
    <format dxfId="33509">
      <pivotArea dataOnly="0" labelOnly="1" grandCol="1" outline="0" fieldPosition="0"/>
    </format>
    <format dxfId="33508">
      <pivotArea dataOnly="0" labelOnly="1" outline="0" fieldPosition="0">
        <references count="1">
          <reference field="13" count="0"/>
        </references>
      </pivotArea>
    </format>
    <format dxfId="33507">
      <pivotArea dataOnly="0" labelOnly="1" grandCol="1" outline="0" fieldPosition="0"/>
    </format>
    <format dxfId="33506">
      <pivotArea dataOnly="0" labelOnly="1" outline="0" fieldPosition="0">
        <references count="1">
          <reference field="13" count="0"/>
        </references>
      </pivotArea>
    </format>
    <format dxfId="33505">
      <pivotArea dataOnly="0" labelOnly="1" grandCol="1" outline="0" fieldPosition="0"/>
    </format>
    <format dxfId="33504">
      <pivotArea dataOnly="0" labelOnly="1" outline="0" fieldPosition="0">
        <references count="1">
          <reference field="13" count="0"/>
        </references>
      </pivotArea>
    </format>
    <format dxfId="33503">
      <pivotArea dataOnly="0" labelOnly="1" grandCol="1" outline="0" fieldPosition="0"/>
    </format>
    <format dxfId="33502">
      <pivotArea dataOnly="0" labelOnly="1" outline="0" fieldPosition="0">
        <references count="1">
          <reference field="13" count="0"/>
        </references>
      </pivotArea>
    </format>
    <format dxfId="33501">
      <pivotArea dataOnly="0" labelOnly="1" grandCol="1" outline="0" fieldPosition="0"/>
    </format>
    <format dxfId="33500">
      <pivotArea dataOnly="0" labelOnly="1" outline="0" fieldPosition="0">
        <references count="1">
          <reference field="13" count="0"/>
        </references>
      </pivotArea>
    </format>
    <format dxfId="33499">
      <pivotArea dataOnly="0" labelOnly="1" grandCol="1" outline="0" fieldPosition="0"/>
    </format>
    <format dxfId="33498">
      <pivotArea dataOnly="0" labelOnly="1" outline="0" fieldPosition="0">
        <references count="1">
          <reference field="13" count="0"/>
        </references>
      </pivotArea>
    </format>
    <format dxfId="33497">
      <pivotArea dataOnly="0" labelOnly="1" grandCol="1" outline="0" fieldPosition="0"/>
    </format>
    <format dxfId="33496">
      <pivotArea dataOnly="0" labelOnly="1" outline="0" fieldPosition="0">
        <references count="1">
          <reference field="13" count="0"/>
        </references>
      </pivotArea>
    </format>
    <format dxfId="33495">
      <pivotArea dataOnly="0" labelOnly="1" grandCol="1" outline="0" fieldPosition="0"/>
    </format>
    <format dxfId="33494">
      <pivotArea dataOnly="0" labelOnly="1" outline="0" fieldPosition="0">
        <references count="1">
          <reference field="13" count="0"/>
        </references>
      </pivotArea>
    </format>
    <format dxfId="33493">
      <pivotArea dataOnly="0" labelOnly="1" grandCol="1" outline="0" fieldPosition="0"/>
    </format>
    <format dxfId="33492">
      <pivotArea dataOnly="0" labelOnly="1" outline="0" fieldPosition="0">
        <references count="1">
          <reference field="13" count="0"/>
        </references>
      </pivotArea>
    </format>
    <format dxfId="33491">
      <pivotArea dataOnly="0" labelOnly="1" grandCol="1" outline="0" fieldPosition="0"/>
    </format>
    <format dxfId="33490">
      <pivotArea dataOnly="0" labelOnly="1" outline="0" fieldPosition="0">
        <references count="1">
          <reference field="13" count="0"/>
        </references>
      </pivotArea>
    </format>
    <format dxfId="33489">
      <pivotArea dataOnly="0" labelOnly="1" grandCol="1" outline="0" fieldPosition="0"/>
    </format>
    <format dxfId="33488">
      <pivotArea dataOnly="0" labelOnly="1" outline="0" fieldPosition="0">
        <references count="1">
          <reference field="13" count="0"/>
        </references>
      </pivotArea>
    </format>
    <format dxfId="33487">
      <pivotArea dataOnly="0" labelOnly="1" grandCol="1" outline="0" fieldPosition="0"/>
    </format>
    <format dxfId="33486">
      <pivotArea dataOnly="0" labelOnly="1" outline="0" fieldPosition="0">
        <references count="1">
          <reference field="13" count="0"/>
        </references>
      </pivotArea>
    </format>
    <format dxfId="33485">
      <pivotArea dataOnly="0" labelOnly="1" grandCol="1" outline="0" fieldPosition="0"/>
    </format>
    <format dxfId="33484">
      <pivotArea dataOnly="0" labelOnly="1" outline="0" fieldPosition="0">
        <references count="1">
          <reference field="13" count="0"/>
        </references>
      </pivotArea>
    </format>
    <format dxfId="33483">
      <pivotArea dataOnly="0" labelOnly="1" grandCol="1" outline="0" fieldPosition="0"/>
    </format>
    <format dxfId="33482">
      <pivotArea field="13" type="button" dataOnly="0" labelOnly="1" outline="0" axis="axisCol" fieldPosition="0"/>
    </format>
    <format dxfId="33481">
      <pivotArea type="topRight" dataOnly="0" labelOnly="1" outline="0" fieldPosition="0"/>
    </format>
    <format dxfId="33480">
      <pivotArea dataOnly="0" labelOnly="1" outline="0" fieldPosition="0">
        <references count="1">
          <reference field="15" count="0"/>
        </references>
      </pivotArea>
    </format>
    <format dxfId="33479">
      <pivotArea dataOnly="0" labelOnly="1" outline="0" fieldPosition="0">
        <references count="1">
          <reference field="15" count="0"/>
        </references>
      </pivotArea>
    </format>
    <format dxfId="33478">
      <pivotArea grandRow="1" outline="0" collapsedLevelsAreSubtotals="1" fieldPosition="0"/>
    </format>
    <format dxfId="33477">
      <pivotArea outline="0" collapsedLevelsAreSubtotals="1" fieldPosition="0"/>
    </format>
    <format dxfId="33476">
      <pivotArea field="15" type="button" dataOnly="0" labelOnly="1" outline="0" axis="axisRow" fieldPosition="0"/>
    </format>
    <format dxfId="33475">
      <pivotArea dataOnly="0" labelOnly="1" outline="0" fieldPosition="0">
        <references count="1">
          <reference field="15" count="18">
            <x v="0"/>
            <x v="1"/>
            <x v="2"/>
            <x v="3"/>
            <x v="4"/>
            <x v="5"/>
            <x v="7"/>
            <x v="9"/>
            <x v="10"/>
            <x v="11"/>
            <x v="12"/>
            <x v="13"/>
            <x v="14"/>
            <x v="15"/>
            <x v="16"/>
            <x v="17"/>
            <x v="18"/>
            <x v="19"/>
          </reference>
        </references>
      </pivotArea>
    </format>
    <format dxfId="33474">
      <pivotArea dataOnly="0" labelOnly="1" grandRow="1" outline="0" fieldPosition="0"/>
    </format>
    <format dxfId="33473">
      <pivotArea dataOnly="0" labelOnly="1" outline="0" fieldPosition="0">
        <references count="1">
          <reference field="13" count="0"/>
        </references>
      </pivotArea>
    </format>
    <format dxfId="33472">
      <pivotArea dataOnly="0" labelOnly="1" grandCol="1" outline="0" fieldPosition="0"/>
    </format>
    <format dxfId="33471">
      <pivotArea field="15" type="button" dataOnly="0" labelOnly="1" outline="0" axis="axisRow" fieldPosition="0"/>
    </format>
    <format dxfId="33470">
      <pivotArea dataOnly="0" labelOnly="1" outline="0" fieldPosition="0">
        <references count="1">
          <reference field="13" count="0"/>
        </references>
      </pivotArea>
    </format>
    <format dxfId="33469">
      <pivotArea dataOnly="0" labelOnly="1" grandCol="1" outline="0" fieldPosition="0"/>
    </format>
    <format dxfId="33468">
      <pivotArea field="15" type="button" dataOnly="0" labelOnly="1" outline="0" axis="axisRow" fieldPosition="0"/>
    </format>
    <format dxfId="33467">
      <pivotArea dataOnly="0" labelOnly="1" outline="0" fieldPosition="0">
        <references count="1">
          <reference field="13" count="0"/>
        </references>
      </pivotArea>
    </format>
    <format dxfId="33466">
      <pivotArea dataOnly="0" labelOnly="1" grandCol="1" outline="0" fieldPosition="0"/>
    </format>
    <format dxfId="33465">
      <pivotArea field="15" type="button" dataOnly="0" labelOnly="1" outline="0" axis="axisRow" fieldPosition="0"/>
    </format>
    <format dxfId="33464">
      <pivotArea dataOnly="0" labelOnly="1" outline="0" fieldPosition="0">
        <references count="1">
          <reference field="13" count="0"/>
        </references>
      </pivotArea>
    </format>
    <format dxfId="33463">
      <pivotArea dataOnly="0" labelOnly="1" grandCol="1" outline="0" fieldPosition="0"/>
    </format>
    <format dxfId="33462">
      <pivotArea grandRow="1" outline="0" collapsedLevelsAreSubtotals="1" fieldPosition="0"/>
    </format>
    <format dxfId="33461">
      <pivotArea dataOnly="0" labelOnly="1" grandRow="1" outline="0" fieldPosition="0"/>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400-000009000000}" name="PivotTable24" cacheId="1" applyNumberFormats="0" applyBorderFormats="0" applyFontFormats="0" applyPatternFormats="0" applyAlignmentFormats="0" applyWidthHeightFormats="1" dataCaption="Values" grandTotalCaption="TOTAL" showError="1" missingCaption="0" updatedVersion="8" minRefreshableVersion="3" useAutoFormatting="1" itemPrintTitles="1" createdVersion="5" indent="0" compact="0" compactData="0" gridDropZones="1" multipleFieldFilters="0">
  <location ref="J42:N63" firstHeaderRow="1" firstDataRow="2" firstDataCol="1" rowPageCount="2" colPageCount="1"/>
  <pivotFields count="162">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defaultSubtotal="0"/>
    <pivotField compact="0" outline="0" showAll="0"/>
    <pivotField compact="0" outline="0" showAll="0"/>
    <pivotField axis="axisPage" compact="0" outline="0" multipleItemSelectionAllowed="1" showAll="0">
      <items count="7">
        <item x="0"/>
        <item h="1" x="1"/>
        <item h="1" x="3"/>
        <item h="1" x="2"/>
        <item h="1" x="4"/>
        <item h="1" x="5"/>
        <item t="default"/>
      </items>
    </pivotField>
    <pivotField axis="axisCol" compact="0" outline="0" showAll="0">
      <items count="4">
        <item n="FLOW" x="1"/>
        <item x="2"/>
        <item x="0"/>
        <item t="default"/>
      </items>
    </pivotField>
    <pivotField dataField="1" compact="0" outline="0" showAll="0"/>
    <pivotField axis="axisRow" compact="0" outline="0" showAll="0" sortType="ascending" defaultSubtotal="0">
      <items count="19">
        <item x="4"/>
        <item x="5"/>
        <item x="9"/>
        <item x="2"/>
        <item x="10"/>
        <item x="11"/>
        <item x="16"/>
        <item x="17"/>
        <item x="0"/>
        <item x="14"/>
        <item x="8"/>
        <item x="15"/>
        <item x="1"/>
        <item x="18"/>
        <item x="3"/>
        <item x="13"/>
        <item x="12"/>
        <item x="7"/>
        <item x="6"/>
      </items>
    </pivotField>
    <pivotField compact="0" numFmtId="4" outline="0" showAll="0"/>
    <pivotField compact="0" outline="0" showAll="0" defaultSubtotal="0"/>
    <pivotField compact="0" numFmtId="3"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numFmtId="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4">
        <item x="0"/>
        <item x="2"/>
        <item x="1"/>
        <item t="default"/>
      </items>
    </pivotField>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pivotField compact="0" outline="0" showAll="0"/>
    <pivotField compact="0" outline="0" showAll="0"/>
  </pivotFields>
  <rowFields count="1">
    <field x="15"/>
  </rowFields>
  <rowItems count="20">
    <i>
      <x/>
    </i>
    <i>
      <x v="1"/>
    </i>
    <i>
      <x v="2"/>
    </i>
    <i>
      <x v="3"/>
    </i>
    <i>
      <x v="4"/>
    </i>
    <i>
      <x v="5"/>
    </i>
    <i>
      <x v="6"/>
    </i>
    <i>
      <x v="7"/>
    </i>
    <i>
      <x v="8"/>
    </i>
    <i>
      <x v="9"/>
    </i>
    <i>
      <x v="10"/>
    </i>
    <i>
      <x v="11"/>
    </i>
    <i>
      <x v="12"/>
    </i>
    <i>
      <x v="13"/>
    </i>
    <i>
      <x v="14"/>
    </i>
    <i>
      <x v="15"/>
    </i>
    <i>
      <x v="16"/>
    </i>
    <i>
      <x v="17"/>
    </i>
    <i>
      <x v="18"/>
    </i>
    <i t="grand">
      <x/>
    </i>
  </rowItems>
  <colFields count="1">
    <field x="13"/>
  </colFields>
  <colItems count="4">
    <i>
      <x/>
    </i>
    <i>
      <x v="1"/>
    </i>
    <i>
      <x v="2"/>
    </i>
    <i t="grand">
      <x/>
    </i>
  </colItems>
  <pageFields count="2">
    <pageField fld="51" hier="-1"/>
    <pageField fld="12" hier="-1"/>
  </pageFields>
  <dataFields count="1">
    <dataField name="Count of RECEIPT CUT" fld="14" subtotal="count" baseField="0" baseItem="0"/>
  </dataFields>
  <formats count="307">
    <format dxfId="33908">
      <pivotArea outline="0" collapsedLevelsAreSubtotals="1" fieldPosition="0"/>
    </format>
    <format dxfId="33907">
      <pivotArea dataOnly="0" labelOnly="1" grandRow="1" outline="0" fieldPosition="0"/>
    </format>
    <format dxfId="33906">
      <pivotArea dataOnly="0" labelOnly="1" outline="0" fieldPosition="0">
        <references count="1">
          <reference field="13" count="0"/>
        </references>
      </pivotArea>
    </format>
    <format dxfId="33905">
      <pivotArea dataOnly="0" labelOnly="1" grandCol="1" outline="0" fieldPosition="0"/>
    </format>
    <format dxfId="33904">
      <pivotArea outline="0" collapsedLevelsAreSubtotals="1" fieldPosition="0"/>
    </format>
    <format dxfId="33903">
      <pivotArea dataOnly="0" labelOnly="1" grandRow="1" outline="0" fieldPosition="0"/>
    </format>
    <format dxfId="33902">
      <pivotArea dataOnly="0" labelOnly="1" outline="0" fieldPosition="0">
        <references count="1">
          <reference field="13" count="0"/>
        </references>
      </pivotArea>
    </format>
    <format dxfId="33901">
      <pivotArea dataOnly="0" labelOnly="1" grandCol="1" outline="0" fieldPosition="0"/>
    </format>
    <format dxfId="33900">
      <pivotArea type="all" dataOnly="0" outline="0" fieldPosition="0"/>
    </format>
    <format dxfId="33899">
      <pivotArea outline="0" collapsedLevelsAreSubtotals="1" fieldPosition="0"/>
    </format>
    <format dxfId="33898">
      <pivotArea outline="0" collapsedLevelsAreSubtotals="1" fieldPosition="0"/>
    </format>
    <format dxfId="33897">
      <pivotArea type="origin" dataOnly="0" labelOnly="1" outline="0" fieldPosition="0"/>
    </format>
    <format dxfId="33896">
      <pivotArea type="origin" dataOnly="0" labelOnly="1" outline="0" fieldPosition="0"/>
    </format>
    <format dxfId="33895">
      <pivotArea type="origin" dataOnly="0" labelOnly="1" outline="0" fieldPosition="0"/>
    </format>
    <format dxfId="33894">
      <pivotArea field="13" type="button" dataOnly="0" labelOnly="1" outline="0" axis="axisCol" fieldPosition="0"/>
    </format>
    <format dxfId="33893">
      <pivotArea type="topRight" dataOnly="0" labelOnly="1" outline="0" fieldPosition="0"/>
    </format>
    <format dxfId="33892">
      <pivotArea dataOnly="0" labelOnly="1" outline="0" fieldPosition="0">
        <references count="1">
          <reference field="13" count="0"/>
        </references>
      </pivotArea>
    </format>
    <format dxfId="33891">
      <pivotArea dataOnly="0" labelOnly="1" grandCol="1" outline="0" fieldPosition="0"/>
    </format>
    <format dxfId="33890">
      <pivotArea outline="0" collapsedLevelsAreSubtotals="1" fieldPosition="0"/>
    </format>
    <format dxfId="33889">
      <pivotArea dataOnly="0" labelOnly="1" outline="0" fieldPosition="0">
        <references count="1">
          <reference field="13" count="0"/>
        </references>
      </pivotArea>
    </format>
    <format dxfId="33888">
      <pivotArea dataOnly="0" labelOnly="1" grandCol="1" outline="0" fieldPosition="0"/>
    </format>
    <format dxfId="33887">
      <pivotArea outline="0" collapsedLevelsAreSubtotals="1" fieldPosition="0"/>
    </format>
    <format dxfId="33886">
      <pivotArea dataOnly="0" labelOnly="1" outline="0" fieldPosition="0">
        <references count="1">
          <reference field="13" count="0"/>
        </references>
      </pivotArea>
    </format>
    <format dxfId="33885">
      <pivotArea dataOnly="0" labelOnly="1" grandCol="1" outline="0" fieldPosition="0"/>
    </format>
    <format dxfId="33884">
      <pivotArea outline="0" collapsedLevelsAreSubtotals="1" fieldPosition="0"/>
    </format>
    <format dxfId="33883">
      <pivotArea dataOnly="0" labelOnly="1" grandRow="1" outline="0" fieldPosition="0"/>
    </format>
    <format dxfId="33882">
      <pivotArea dataOnly="0" labelOnly="1" outline="0" fieldPosition="0">
        <references count="1">
          <reference field="13" count="0"/>
        </references>
      </pivotArea>
    </format>
    <format dxfId="33881">
      <pivotArea dataOnly="0" labelOnly="1" grandCol="1" outline="0" fieldPosition="0"/>
    </format>
    <format dxfId="33880">
      <pivotArea dataOnly="0" labelOnly="1" outline="0" fieldPosition="0">
        <references count="1">
          <reference field="13" count="0"/>
        </references>
      </pivotArea>
    </format>
    <format dxfId="33879">
      <pivotArea dataOnly="0" labelOnly="1" grandCol="1" outline="0" fieldPosition="0"/>
    </format>
    <format dxfId="33878">
      <pivotArea dataOnly="0" labelOnly="1" outline="0" fieldPosition="0">
        <references count="1">
          <reference field="13" count="0"/>
        </references>
      </pivotArea>
    </format>
    <format dxfId="33877">
      <pivotArea dataOnly="0" labelOnly="1" grandCol="1" outline="0" fieldPosition="0"/>
    </format>
    <format dxfId="33876">
      <pivotArea outline="0" collapsedLevelsAreSubtotals="1" fieldPosition="0"/>
    </format>
    <format dxfId="33875">
      <pivotArea dataOnly="0" labelOnly="1" outline="0" fieldPosition="0">
        <references count="1">
          <reference field="13" count="0"/>
        </references>
      </pivotArea>
    </format>
    <format dxfId="33874">
      <pivotArea dataOnly="0" labelOnly="1" grandCol="1" outline="0" fieldPosition="0"/>
    </format>
    <format dxfId="33873">
      <pivotArea grandRow="1" outline="0" collapsedLevelsAreSubtotals="1" fieldPosition="0"/>
    </format>
    <format dxfId="33872">
      <pivotArea dataOnly="0" labelOnly="1" grandRow="1" outline="0" fieldPosition="0"/>
    </format>
    <format dxfId="33871">
      <pivotArea dataOnly="0" labelOnly="1" outline="0" fieldPosition="0">
        <references count="1">
          <reference field="13" count="0"/>
        </references>
      </pivotArea>
    </format>
    <format dxfId="33870">
      <pivotArea outline="0" collapsedLevelsAreSubtotals="1" fieldPosition="0"/>
    </format>
    <format dxfId="33869">
      <pivotArea dataOnly="0" labelOnly="1" grandRow="1" outline="0" fieldPosition="0"/>
    </format>
    <format dxfId="33868">
      <pivotArea dataOnly="0" labelOnly="1" outline="0" fieldPosition="0">
        <references count="1">
          <reference field="13" count="0"/>
        </references>
      </pivotArea>
    </format>
    <format dxfId="33867">
      <pivotArea dataOnly="0" labelOnly="1" grandCol="1" outline="0" fieldPosition="0"/>
    </format>
    <format dxfId="33866">
      <pivotArea outline="0" collapsedLevelsAreSubtotals="1" fieldPosition="0"/>
    </format>
    <format dxfId="33865">
      <pivotArea dataOnly="0" labelOnly="1" grandRow="1" outline="0" fieldPosition="0"/>
    </format>
    <format dxfId="33864">
      <pivotArea dataOnly="0" labelOnly="1" outline="0" fieldPosition="0">
        <references count="1">
          <reference field="13" count="0"/>
        </references>
      </pivotArea>
    </format>
    <format dxfId="33863">
      <pivotArea dataOnly="0" labelOnly="1" grandCol="1" outline="0" fieldPosition="0"/>
    </format>
    <format dxfId="33862">
      <pivotArea outline="0" collapsedLevelsAreSubtotals="1" fieldPosition="0"/>
    </format>
    <format dxfId="33861">
      <pivotArea dataOnly="0" labelOnly="1" grandRow="1" outline="0" fieldPosition="0"/>
    </format>
    <format dxfId="33860">
      <pivotArea dataOnly="0" labelOnly="1" outline="0" fieldPosition="0">
        <references count="1">
          <reference field="13" count="0"/>
        </references>
      </pivotArea>
    </format>
    <format dxfId="33859">
      <pivotArea dataOnly="0" labelOnly="1" grandCol="1" outline="0" fieldPosition="0"/>
    </format>
    <format dxfId="33858">
      <pivotArea dataOnly="0" labelOnly="1" outline="0" fieldPosition="0">
        <references count="1">
          <reference field="13" count="0"/>
        </references>
      </pivotArea>
    </format>
    <format dxfId="33857">
      <pivotArea dataOnly="0" labelOnly="1" grandCol="1" outline="0" fieldPosition="0"/>
    </format>
    <format dxfId="33856">
      <pivotArea grandRow="1" outline="0" collapsedLevelsAreSubtotals="1" fieldPosition="0"/>
    </format>
    <format dxfId="33855">
      <pivotArea dataOnly="0" labelOnly="1" grandRow="1" outline="0" fieldPosition="0"/>
    </format>
    <format dxfId="33854">
      <pivotArea outline="0" collapsedLevelsAreSubtotals="1" fieldPosition="0"/>
    </format>
    <format dxfId="33853">
      <pivotArea dataOnly="0" labelOnly="1" grandRow="1" outline="0" fieldPosition="0"/>
    </format>
    <format dxfId="33852">
      <pivotArea dataOnly="0" labelOnly="1" outline="0" fieldPosition="0">
        <references count="1">
          <reference field="13" count="0"/>
        </references>
      </pivotArea>
    </format>
    <format dxfId="33851">
      <pivotArea dataOnly="0" labelOnly="1" grandCol="1" outline="0" fieldPosition="0"/>
    </format>
    <format dxfId="33850">
      <pivotArea grandCol="1" outline="0" collapsedLevelsAreSubtotals="1" fieldPosition="0"/>
    </format>
    <format dxfId="33849">
      <pivotArea type="topRight" dataOnly="0" labelOnly="1" outline="0" fieldPosition="0"/>
    </format>
    <format dxfId="33848">
      <pivotArea dataOnly="0" labelOnly="1" grandCol="1" outline="0" fieldPosition="0"/>
    </format>
    <format dxfId="33847">
      <pivotArea grandCol="1" outline="0" collapsedLevelsAreSubtotals="1" fieldPosition="0"/>
    </format>
    <format dxfId="33846">
      <pivotArea type="topRight" dataOnly="0" labelOnly="1" outline="0" fieldPosition="0"/>
    </format>
    <format dxfId="33845">
      <pivotArea dataOnly="0" labelOnly="1" grandCol="1" outline="0" fieldPosition="0"/>
    </format>
    <format dxfId="33844">
      <pivotArea dataOnly="0" labelOnly="1" outline="0" fieldPosition="0">
        <references count="1">
          <reference field="13" count="0"/>
        </references>
      </pivotArea>
    </format>
    <format dxfId="33843">
      <pivotArea dataOnly="0" labelOnly="1" grandCol="1" outline="0" fieldPosition="0"/>
    </format>
    <format dxfId="33842">
      <pivotArea dataOnly="0" labelOnly="1" outline="0" fieldPosition="0">
        <references count="1">
          <reference field="13" count="0"/>
        </references>
      </pivotArea>
    </format>
    <format dxfId="33841">
      <pivotArea dataOnly="0" labelOnly="1" grandCol="1" outline="0" fieldPosition="0"/>
    </format>
    <format dxfId="33840">
      <pivotArea dataOnly="0" labelOnly="1" outline="0" fieldPosition="0">
        <references count="1">
          <reference field="13" count="0"/>
        </references>
      </pivotArea>
    </format>
    <format dxfId="33839">
      <pivotArea dataOnly="0" labelOnly="1" grandCol="1" outline="0" fieldPosition="0"/>
    </format>
    <format dxfId="33838">
      <pivotArea dataOnly="0" labelOnly="1" outline="0" fieldPosition="0">
        <references count="1">
          <reference field="13" count="0"/>
        </references>
      </pivotArea>
    </format>
    <format dxfId="33837">
      <pivotArea dataOnly="0" labelOnly="1" grandCol="1" outline="0" fieldPosition="0"/>
    </format>
    <format dxfId="33836">
      <pivotArea dataOnly="0" labelOnly="1" outline="0" fieldPosition="0">
        <references count="1">
          <reference field="13" count="0"/>
        </references>
      </pivotArea>
    </format>
    <format dxfId="33835">
      <pivotArea dataOnly="0" labelOnly="1" grandCol="1" outline="0" fieldPosition="0"/>
    </format>
    <format dxfId="33834">
      <pivotArea dataOnly="0" labelOnly="1" outline="0" fieldPosition="0">
        <references count="1">
          <reference field="13" count="0"/>
        </references>
      </pivotArea>
    </format>
    <format dxfId="33833">
      <pivotArea dataOnly="0" labelOnly="1" grandCol="1" outline="0" fieldPosition="0"/>
    </format>
    <format dxfId="33832">
      <pivotArea dataOnly="0" labelOnly="1" outline="0" fieldPosition="0">
        <references count="1">
          <reference field="13" count="0"/>
        </references>
      </pivotArea>
    </format>
    <format dxfId="33831">
      <pivotArea dataOnly="0" labelOnly="1" grandCol="1" outline="0" fieldPosition="0"/>
    </format>
    <format dxfId="33830">
      <pivotArea dataOnly="0" labelOnly="1" outline="0" fieldPosition="0">
        <references count="1">
          <reference field="13" count="0"/>
        </references>
      </pivotArea>
    </format>
    <format dxfId="33829">
      <pivotArea dataOnly="0" labelOnly="1" grandCol="1" outline="0" fieldPosition="0"/>
    </format>
    <format dxfId="33828">
      <pivotArea grandRow="1" outline="0" collapsedLevelsAreSubtotals="1" fieldPosition="0"/>
    </format>
    <format dxfId="33827">
      <pivotArea dataOnly="0" labelOnly="1" grandRow="1" outline="0" fieldPosition="0"/>
    </format>
    <format dxfId="33826">
      <pivotArea outline="0" collapsedLevelsAreSubtotals="1" fieldPosition="0"/>
    </format>
    <format dxfId="33825">
      <pivotArea dataOnly="0" labelOnly="1" grandRow="1" outline="0" fieldPosition="0"/>
    </format>
    <format dxfId="33824">
      <pivotArea dataOnly="0" labelOnly="1" outline="0" fieldPosition="0">
        <references count="1">
          <reference field="13" count="0"/>
        </references>
      </pivotArea>
    </format>
    <format dxfId="33823">
      <pivotArea dataOnly="0" labelOnly="1" grandCol="1" outline="0" fieldPosition="0"/>
    </format>
    <format dxfId="33822">
      <pivotArea outline="0" collapsedLevelsAreSubtotals="1" fieldPosition="0"/>
    </format>
    <format dxfId="33821">
      <pivotArea dataOnly="0" labelOnly="1" grandRow="1" outline="0" fieldPosition="0"/>
    </format>
    <format dxfId="33820">
      <pivotArea dataOnly="0" labelOnly="1" outline="0" fieldPosition="0">
        <references count="1">
          <reference field="13" count="0"/>
        </references>
      </pivotArea>
    </format>
    <format dxfId="33819">
      <pivotArea dataOnly="0" labelOnly="1" grandCol="1" outline="0" fieldPosition="0"/>
    </format>
    <format dxfId="33818">
      <pivotArea outline="0" collapsedLevelsAreSubtotals="1" fieldPosition="0"/>
    </format>
    <format dxfId="33817">
      <pivotArea dataOnly="0" labelOnly="1" grandRow="1" outline="0" fieldPosition="0"/>
    </format>
    <format dxfId="33816">
      <pivotArea dataOnly="0" labelOnly="1" outline="0" fieldPosition="0">
        <references count="1">
          <reference field="13" count="0"/>
        </references>
      </pivotArea>
    </format>
    <format dxfId="33815">
      <pivotArea dataOnly="0" labelOnly="1" grandCol="1" outline="0" fieldPosition="0"/>
    </format>
    <format dxfId="33814">
      <pivotArea dataOnly="0" labelOnly="1" outline="0" fieldPosition="0">
        <references count="1">
          <reference field="13" count="0"/>
        </references>
      </pivotArea>
    </format>
    <format dxfId="33813">
      <pivotArea dataOnly="0" labelOnly="1" grandCol="1" outline="0" fieldPosition="0"/>
    </format>
    <format dxfId="33812">
      <pivotArea dataOnly="0" labelOnly="1" outline="0" fieldPosition="0">
        <references count="1">
          <reference field="13" count="0"/>
        </references>
      </pivotArea>
    </format>
    <format dxfId="33811">
      <pivotArea dataOnly="0" labelOnly="1" grandCol="1" outline="0" fieldPosition="0"/>
    </format>
    <format dxfId="33810">
      <pivotArea outline="0" collapsedLevelsAreSubtotals="1" fieldPosition="0"/>
    </format>
    <format dxfId="33809">
      <pivotArea dataOnly="0" labelOnly="1" grandRow="1" outline="0" fieldPosition="0"/>
    </format>
    <format dxfId="33808">
      <pivotArea dataOnly="0" labelOnly="1" outline="0" fieldPosition="0">
        <references count="1">
          <reference field="13" count="0"/>
        </references>
      </pivotArea>
    </format>
    <format dxfId="33807">
      <pivotArea dataOnly="0" labelOnly="1" grandCol="1" outline="0" fieldPosition="0"/>
    </format>
    <format dxfId="33806">
      <pivotArea outline="0" collapsedLevelsAreSubtotals="1" fieldPosition="0"/>
    </format>
    <format dxfId="33805">
      <pivotArea dataOnly="0" labelOnly="1" grandRow="1" outline="0" fieldPosition="0"/>
    </format>
    <format dxfId="33804">
      <pivotArea dataOnly="0" labelOnly="1" outline="0" fieldPosition="0">
        <references count="1">
          <reference field="13" count="0"/>
        </references>
      </pivotArea>
    </format>
    <format dxfId="33803">
      <pivotArea dataOnly="0" labelOnly="1" grandCol="1" outline="0" fieldPosition="0"/>
    </format>
    <format dxfId="33802">
      <pivotArea outline="0" collapsedLevelsAreSubtotals="1" fieldPosition="0"/>
    </format>
    <format dxfId="33801">
      <pivotArea dataOnly="0" labelOnly="1" grandRow="1" outline="0" fieldPosition="0"/>
    </format>
    <format dxfId="33800">
      <pivotArea dataOnly="0" labelOnly="1" outline="0" fieldPosition="0">
        <references count="1">
          <reference field="13" count="0"/>
        </references>
      </pivotArea>
    </format>
    <format dxfId="33799">
      <pivotArea dataOnly="0" labelOnly="1" grandCol="1" outline="0" fieldPosition="0"/>
    </format>
    <format dxfId="33798">
      <pivotArea type="topRight" dataOnly="0" labelOnly="1" outline="0" fieldPosition="0"/>
    </format>
    <format dxfId="33797">
      <pivotArea type="topRight" dataOnly="0" labelOnly="1" outline="0" fieldPosition="0"/>
    </format>
    <format dxfId="33796">
      <pivotArea dataOnly="0" labelOnly="1" outline="0" fieldPosition="0">
        <references count="1">
          <reference field="13" count="0"/>
        </references>
      </pivotArea>
    </format>
    <format dxfId="33795">
      <pivotArea dataOnly="0" labelOnly="1" grandCol="1" outline="0" fieldPosition="0"/>
    </format>
    <format dxfId="33794">
      <pivotArea outline="0" collapsedLevelsAreSubtotals="1" fieldPosition="0"/>
    </format>
    <format dxfId="33793">
      <pivotArea dataOnly="0" labelOnly="1" grandRow="1" outline="0" fieldPosition="0"/>
    </format>
    <format dxfId="33792">
      <pivotArea dataOnly="0" labelOnly="1" outline="0" fieldPosition="0">
        <references count="1">
          <reference field="13" count="0"/>
        </references>
      </pivotArea>
    </format>
    <format dxfId="33791">
      <pivotArea dataOnly="0" labelOnly="1" grandCol="1" outline="0" fieldPosition="0"/>
    </format>
    <format dxfId="33790">
      <pivotArea outline="0" collapsedLevelsAreSubtotals="1" fieldPosition="0"/>
    </format>
    <format dxfId="33789">
      <pivotArea dataOnly="0" labelOnly="1" grandRow="1" outline="0" fieldPosition="0"/>
    </format>
    <format dxfId="33788">
      <pivotArea dataOnly="0" labelOnly="1" outline="0" fieldPosition="0">
        <references count="1">
          <reference field="13" count="0"/>
        </references>
      </pivotArea>
    </format>
    <format dxfId="33787">
      <pivotArea dataOnly="0" labelOnly="1" grandCol="1" outline="0" fieldPosition="0"/>
    </format>
    <format dxfId="33786">
      <pivotArea outline="0" collapsedLevelsAreSubtotals="1" fieldPosition="0"/>
    </format>
    <format dxfId="33785">
      <pivotArea dataOnly="0" labelOnly="1" grandRow="1" outline="0" fieldPosition="0"/>
    </format>
    <format dxfId="33784">
      <pivotArea dataOnly="0" labelOnly="1" outline="0" fieldPosition="0">
        <references count="1">
          <reference field="13" count="0"/>
        </references>
      </pivotArea>
    </format>
    <format dxfId="33783">
      <pivotArea dataOnly="0" labelOnly="1" grandCol="1" outline="0" fieldPosition="0"/>
    </format>
    <format dxfId="33782">
      <pivotArea dataOnly="0" labelOnly="1" outline="0" fieldPosition="0">
        <references count="1">
          <reference field="13" count="0"/>
        </references>
      </pivotArea>
    </format>
    <format dxfId="33781">
      <pivotArea dataOnly="0" labelOnly="1" grandCol="1" outline="0" fieldPosition="0"/>
    </format>
    <format dxfId="33780">
      <pivotArea grandRow="1" outline="0" collapsedLevelsAreSubtotals="1" fieldPosition="0"/>
    </format>
    <format dxfId="33779">
      <pivotArea dataOnly="0" labelOnly="1" grandRow="1" outline="0" fieldPosition="0"/>
    </format>
    <format dxfId="33778">
      <pivotArea outline="0" collapsedLevelsAreSubtotals="1" fieldPosition="0"/>
    </format>
    <format dxfId="33777">
      <pivotArea dataOnly="0" labelOnly="1" grandRow="1" outline="0" fieldPosition="0"/>
    </format>
    <format dxfId="33776">
      <pivotArea dataOnly="0" labelOnly="1" outline="0" fieldPosition="0">
        <references count="1">
          <reference field="13" count="0"/>
        </references>
      </pivotArea>
    </format>
    <format dxfId="33775">
      <pivotArea dataOnly="0" labelOnly="1" grandCol="1" outline="0" fieldPosition="0"/>
    </format>
    <format dxfId="33774">
      <pivotArea outline="0" collapsedLevelsAreSubtotals="1" fieldPosition="0"/>
    </format>
    <format dxfId="33773">
      <pivotArea dataOnly="0" labelOnly="1" grandRow="1" outline="0" fieldPosition="0"/>
    </format>
    <format dxfId="33772">
      <pivotArea dataOnly="0" labelOnly="1" outline="0" fieldPosition="0">
        <references count="1">
          <reference field="13" count="0"/>
        </references>
      </pivotArea>
    </format>
    <format dxfId="33771">
      <pivotArea dataOnly="0" labelOnly="1" grandCol="1" outline="0" fieldPosition="0"/>
    </format>
    <format dxfId="33770">
      <pivotArea dataOnly="0" labelOnly="1" outline="0" fieldPosition="0">
        <references count="1">
          <reference field="13" count="0"/>
        </references>
      </pivotArea>
    </format>
    <format dxfId="33769">
      <pivotArea dataOnly="0" labelOnly="1" grandCol="1" outline="0" fieldPosition="0"/>
    </format>
    <format dxfId="33768">
      <pivotArea grandRow="1" outline="0" collapsedLevelsAreSubtotals="1" fieldPosition="0"/>
    </format>
    <format dxfId="33767">
      <pivotArea dataOnly="0" labelOnly="1" grandRow="1" outline="0" fieldPosition="0"/>
    </format>
    <format dxfId="33766">
      <pivotArea outline="0" collapsedLevelsAreSubtotals="1" fieldPosition="0"/>
    </format>
    <format dxfId="33765">
      <pivotArea dataOnly="0" labelOnly="1" grandRow="1" outline="0" fieldPosition="0"/>
    </format>
    <format dxfId="33764">
      <pivotArea dataOnly="0" labelOnly="1" outline="0" fieldPosition="0">
        <references count="1">
          <reference field="13" count="0"/>
        </references>
      </pivotArea>
    </format>
    <format dxfId="33763">
      <pivotArea dataOnly="0" labelOnly="1" grandCol="1" outline="0" fieldPosition="0"/>
    </format>
    <format dxfId="33762">
      <pivotArea outline="0" collapsedLevelsAreSubtotals="1" fieldPosition="0"/>
    </format>
    <format dxfId="33761">
      <pivotArea dataOnly="0" labelOnly="1" grandRow="1" outline="0" fieldPosition="0"/>
    </format>
    <format dxfId="33760">
      <pivotArea dataOnly="0" labelOnly="1" outline="0" fieldPosition="0">
        <references count="1">
          <reference field="13" count="0"/>
        </references>
      </pivotArea>
    </format>
    <format dxfId="33759">
      <pivotArea dataOnly="0" labelOnly="1" grandCol="1" outline="0" fieldPosition="0"/>
    </format>
    <format dxfId="33758">
      <pivotArea dataOnly="0" labelOnly="1" outline="0" fieldPosition="0">
        <references count="1">
          <reference field="13" count="0"/>
        </references>
      </pivotArea>
    </format>
    <format dxfId="33757">
      <pivotArea dataOnly="0" labelOnly="1" grandCol="1" outline="0" fieldPosition="0"/>
    </format>
    <format dxfId="33756">
      <pivotArea outline="0" collapsedLevelsAreSubtotals="1" fieldPosition="0"/>
    </format>
    <format dxfId="33755">
      <pivotArea dataOnly="0" labelOnly="1" grandRow="1" outline="0" fieldPosition="0"/>
    </format>
    <format dxfId="33754">
      <pivotArea outline="0" collapsedLevelsAreSubtotals="1" fieldPosition="0"/>
    </format>
    <format dxfId="33753">
      <pivotArea dataOnly="0" labelOnly="1" grandRow="1" outline="0" fieldPosition="0"/>
    </format>
    <format dxfId="33752">
      <pivotArea grandRow="1" outline="0" collapsedLevelsAreSubtotals="1" fieldPosition="0"/>
    </format>
    <format dxfId="33751">
      <pivotArea dataOnly="0" labelOnly="1" grandRow="1" outline="0" fieldPosition="0"/>
    </format>
    <format dxfId="33750">
      <pivotArea outline="0" collapsedLevelsAreSubtotals="1" fieldPosition="0"/>
    </format>
    <format dxfId="33749">
      <pivotArea dataOnly="0" labelOnly="1" grandRow="1" outline="0" fieldPosition="0"/>
    </format>
    <format dxfId="33748">
      <pivotArea dataOnly="0" labelOnly="1" outline="0" fieldPosition="0">
        <references count="1">
          <reference field="13" count="0"/>
        </references>
      </pivotArea>
    </format>
    <format dxfId="33747">
      <pivotArea dataOnly="0" labelOnly="1" grandCol="1" outline="0" fieldPosition="0"/>
    </format>
    <format dxfId="33746">
      <pivotArea outline="0" collapsedLevelsAreSubtotals="1" fieldPosition="0"/>
    </format>
    <format dxfId="33745">
      <pivotArea dataOnly="0" labelOnly="1" grandRow="1" outline="0" fieldPosition="0"/>
    </format>
    <format dxfId="33744">
      <pivotArea dataOnly="0" labelOnly="1" outline="0" fieldPosition="0">
        <references count="1">
          <reference field="13" count="0"/>
        </references>
      </pivotArea>
    </format>
    <format dxfId="33743">
      <pivotArea dataOnly="0" labelOnly="1" grandCol="1" outline="0" fieldPosition="0"/>
    </format>
    <format dxfId="33742">
      <pivotArea grandRow="1" outline="0" collapsedLevelsAreSubtotals="1" fieldPosition="0"/>
    </format>
    <format dxfId="33741">
      <pivotArea dataOnly="0" labelOnly="1" grandRow="1" outline="0" fieldPosition="0"/>
    </format>
    <format dxfId="33740">
      <pivotArea outline="0" collapsedLevelsAreSubtotals="1" fieldPosition="0"/>
    </format>
    <format dxfId="33739">
      <pivotArea dataOnly="0" labelOnly="1" grandRow="1" outline="0" fieldPosition="0"/>
    </format>
    <format dxfId="33738">
      <pivotArea dataOnly="0" labelOnly="1" outline="0" fieldPosition="0">
        <references count="1">
          <reference field="13" count="0"/>
        </references>
      </pivotArea>
    </format>
    <format dxfId="33737">
      <pivotArea dataOnly="0" labelOnly="1" grandCol="1" outline="0" fieldPosition="0"/>
    </format>
    <format dxfId="33736">
      <pivotArea outline="0" collapsedLevelsAreSubtotals="1" fieldPosition="0"/>
    </format>
    <format dxfId="33735">
      <pivotArea dataOnly="0" labelOnly="1" grandRow="1" outline="0" fieldPosition="0"/>
    </format>
    <format dxfId="33734">
      <pivotArea dataOnly="0" labelOnly="1" outline="0" fieldPosition="0">
        <references count="1">
          <reference field="13" count="0"/>
        </references>
      </pivotArea>
    </format>
    <format dxfId="33733">
      <pivotArea dataOnly="0" labelOnly="1" grandCol="1" outline="0" fieldPosition="0"/>
    </format>
    <format dxfId="33732">
      <pivotArea grandRow="1" outline="0" collapsedLevelsAreSubtotals="1" fieldPosition="0"/>
    </format>
    <format dxfId="33731">
      <pivotArea dataOnly="0" labelOnly="1" grandRow="1" outline="0" fieldPosition="0"/>
    </format>
    <format dxfId="33730">
      <pivotArea dataOnly="0" labelOnly="1" grandRow="1" outline="0" fieldPosition="0"/>
    </format>
    <format dxfId="33729">
      <pivotArea dataOnly="0" labelOnly="1" outline="0" fieldPosition="0">
        <references count="1">
          <reference field="13" count="0"/>
        </references>
      </pivotArea>
    </format>
    <format dxfId="33728">
      <pivotArea dataOnly="0" labelOnly="1" grandCol="1" outline="0" fieldPosition="0"/>
    </format>
    <format dxfId="33727">
      <pivotArea dataOnly="0" labelOnly="1" outline="0" fieldPosition="0">
        <references count="1">
          <reference field="13" count="0"/>
        </references>
      </pivotArea>
    </format>
    <format dxfId="33726">
      <pivotArea dataOnly="0" labelOnly="1" grandCol="1" outline="0" fieldPosition="0"/>
    </format>
    <format dxfId="33725">
      <pivotArea grandRow="1" outline="0" collapsedLevelsAreSubtotals="1" fieldPosition="0"/>
    </format>
    <format dxfId="33724">
      <pivotArea dataOnly="0" labelOnly="1" grandRow="1" outline="0" fieldPosition="0"/>
    </format>
    <format dxfId="33723">
      <pivotArea outline="0" collapsedLevelsAreSubtotals="1" fieldPosition="0"/>
    </format>
    <format dxfId="33722">
      <pivotArea dataOnly="0" labelOnly="1" grandRow="1" outline="0" fieldPosition="0"/>
    </format>
    <format dxfId="33721">
      <pivotArea dataOnly="0" labelOnly="1" grandRow="1" outline="0" fieldPosition="0"/>
    </format>
    <format dxfId="33720">
      <pivotArea outline="0" collapsedLevelsAreSubtotals="1" fieldPosition="0"/>
    </format>
    <format dxfId="33719">
      <pivotArea dataOnly="0" labelOnly="1" grandRow="1" outline="0" fieldPosition="0"/>
    </format>
    <format dxfId="33718">
      <pivotArea dataOnly="0" labelOnly="1" outline="0" fieldPosition="0">
        <references count="1">
          <reference field="13" count="0"/>
        </references>
      </pivotArea>
    </format>
    <format dxfId="33717">
      <pivotArea dataOnly="0" labelOnly="1" grandCol="1" outline="0" fieldPosition="0"/>
    </format>
    <format dxfId="33716">
      <pivotArea outline="0" collapsedLevelsAreSubtotals="1" fieldPosition="0"/>
    </format>
    <format dxfId="33715">
      <pivotArea dataOnly="0" labelOnly="1" grandRow="1" outline="0" fieldPosition="0"/>
    </format>
    <format dxfId="33714">
      <pivotArea dataOnly="0" labelOnly="1" outline="0" fieldPosition="0">
        <references count="1">
          <reference field="13" count="0"/>
        </references>
      </pivotArea>
    </format>
    <format dxfId="33713">
      <pivotArea dataOnly="0" labelOnly="1" grandCol="1" outline="0" fieldPosition="0"/>
    </format>
    <format dxfId="33712">
      <pivotArea outline="0" collapsedLevelsAreSubtotals="1" fieldPosition="0"/>
    </format>
    <format dxfId="33711">
      <pivotArea dataOnly="0" labelOnly="1" grandRow="1" outline="0" fieldPosition="0"/>
    </format>
    <format dxfId="33710">
      <pivotArea dataOnly="0" labelOnly="1" outline="0" fieldPosition="0">
        <references count="1">
          <reference field="13" count="0"/>
        </references>
      </pivotArea>
    </format>
    <format dxfId="33709">
      <pivotArea dataOnly="0" labelOnly="1" grandCol="1" outline="0" fieldPosition="0"/>
    </format>
    <format dxfId="33708">
      <pivotArea dataOnly="0" labelOnly="1" outline="0" fieldPosition="0">
        <references count="1">
          <reference field="13" count="0"/>
        </references>
      </pivotArea>
    </format>
    <format dxfId="33707">
      <pivotArea dataOnly="0" labelOnly="1" grandCol="1" outline="0" fieldPosition="0"/>
    </format>
    <format dxfId="33706">
      <pivotArea dataOnly="0" labelOnly="1" outline="0" fieldPosition="0">
        <references count="1">
          <reference field="13" count="0"/>
        </references>
      </pivotArea>
    </format>
    <format dxfId="33705">
      <pivotArea dataOnly="0" labelOnly="1" grandCol="1" outline="0" fieldPosition="0"/>
    </format>
    <format dxfId="33704">
      <pivotArea dataOnly="0" labelOnly="1" outline="0" fieldPosition="0">
        <references count="1">
          <reference field="13" count="0"/>
        </references>
      </pivotArea>
    </format>
    <format dxfId="33703">
      <pivotArea dataOnly="0" labelOnly="1" grandCol="1" outline="0" fieldPosition="0"/>
    </format>
    <format dxfId="33702">
      <pivotArea outline="0" collapsedLevelsAreSubtotals="1" fieldPosition="0"/>
    </format>
    <format dxfId="33701">
      <pivotArea dataOnly="0" labelOnly="1" grandRow="1" outline="0" fieldPosition="0"/>
    </format>
    <format dxfId="33700">
      <pivotArea dataOnly="0" labelOnly="1" outline="0" fieldPosition="0">
        <references count="1">
          <reference field="13" count="0"/>
        </references>
      </pivotArea>
    </format>
    <format dxfId="33699">
      <pivotArea dataOnly="0" labelOnly="1" grandCol="1" outline="0" fieldPosition="0"/>
    </format>
    <format dxfId="33698">
      <pivotArea outline="0" collapsedLevelsAreSubtotals="1" fieldPosition="0"/>
    </format>
    <format dxfId="33697">
      <pivotArea dataOnly="0" labelOnly="1" grandRow="1" outline="0" fieldPosition="0"/>
    </format>
    <format dxfId="33696">
      <pivotArea dataOnly="0" labelOnly="1" outline="0" fieldPosition="0">
        <references count="1">
          <reference field="13" count="0"/>
        </references>
      </pivotArea>
    </format>
    <format dxfId="33695">
      <pivotArea dataOnly="0" labelOnly="1" grandCol="1" outline="0" fieldPosition="0"/>
    </format>
    <format dxfId="33694">
      <pivotArea dataOnly="0" labelOnly="1" outline="0" fieldPosition="0">
        <references count="1">
          <reference field="13" count="0"/>
        </references>
      </pivotArea>
    </format>
    <format dxfId="33693">
      <pivotArea dataOnly="0" labelOnly="1" grandCol="1" outline="0" fieldPosition="0"/>
    </format>
    <format dxfId="33692">
      <pivotArea dataOnly="0" labelOnly="1" grandRow="1" outline="0" fieldPosition="0"/>
    </format>
    <format dxfId="33691">
      <pivotArea outline="0" collapsedLevelsAreSubtotals="1" fieldPosition="0"/>
    </format>
    <format dxfId="33690">
      <pivotArea dataOnly="0" labelOnly="1" grandRow="1" outline="0" fieldPosition="0"/>
    </format>
    <format dxfId="33689">
      <pivotArea dataOnly="0" labelOnly="1" outline="0" fieldPosition="0">
        <references count="1">
          <reference field="13" count="0"/>
        </references>
      </pivotArea>
    </format>
    <format dxfId="33688">
      <pivotArea dataOnly="0" labelOnly="1" grandCol="1" outline="0" fieldPosition="0"/>
    </format>
    <format dxfId="33687">
      <pivotArea outline="0" collapsedLevelsAreSubtotals="1" fieldPosition="0"/>
    </format>
    <format dxfId="33686">
      <pivotArea field="13" type="button" dataOnly="0" labelOnly="1" outline="0" axis="axisCol" fieldPosition="0"/>
    </format>
    <format dxfId="33685">
      <pivotArea type="topRight" dataOnly="0" labelOnly="1" outline="0" fieldPosition="0"/>
    </format>
    <format dxfId="33684">
      <pivotArea dataOnly="0" labelOnly="1" outline="0" fieldPosition="0">
        <references count="1">
          <reference field="13" count="0"/>
        </references>
      </pivotArea>
    </format>
    <format dxfId="33683">
      <pivotArea dataOnly="0" labelOnly="1" grandCol="1" outline="0" fieldPosition="0"/>
    </format>
    <format dxfId="33682">
      <pivotArea outline="0" collapsedLevelsAreSubtotals="1" fieldPosition="0"/>
    </format>
    <format dxfId="33681">
      <pivotArea dataOnly="0" labelOnly="1" grandRow="1" outline="0" fieldPosition="0"/>
    </format>
    <format dxfId="33680">
      <pivotArea dataOnly="0" labelOnly="1" outline="0" fieldPosition="0">
        <references count="1">
          <reference field="13" count="0"/>
        </references>
      </pivotArea>
    </format>
    <format dxfId="33679">
      <pivotArea dataOnly="0" labelOnly="1" grandCol="1" outline="0" fieldPosition="0"/>
    </format>
    <format dxfId="33678">
      <pivotArea outline="0" collapsedLevelsAreSubtotals="1" fieldPosition="0"/>
    </format>
    <format dxfId="33677">
      <pivotArea dataOnly="0" labelOnly="1" grandRow="1" outline="0" fieldPosition="0"/>
    </format>
    <format dxfId="33676">
      <pivotArea dataOnly="0" labelOnly="1" outline="0" fieldPosition="0">
        <references count="1">
          <reference field="13" count="0"/>
        </references>
      </pivotArea>
    </format>
    <format dxfId="33675">
      <pivotArea dataOnly="0" labelOnly="1" grandCol="1" outline="0" fieldPosition="0"/>
    </format>
    <format dxfId="33674">
      <pivotArea dataOnly="0" labelOnly="1" outline="0" fieldPosition="0">
        <references count="1">
          <reference field="13" count="0"/>
        </references>
      </pivotArea>
    </format>
    <format dxfId="33673">
      <pivotArea dataOnly="0" labelOnly="1" grandCol="1" outline="0" fieldPosition="0"/>
    </format>
    <format dxfId="33672">
      <pivotArea dataOnly="0" labelOnly="1" grandRow="1" outline="0" fieldPosition="0"/>
    </format>
    <format dxfId="33671">
      <pivotArea outline="0" collapsedLevelsAreSubtotals="1" fieldPosition="0"/>
    </format>
    <format dxfId="33670">
      <pivotArea dataOnly="0" labelOnly="1" grandRow="1" outline="0" fieldPosition="0"/>
    </format>
    <format dxfId="33669">
      <pivotArea dataOnly="0" labelOnly="1" outline="0" fieldPosition="0">
        <references count="1">
          <reference field="13" count="0"/>
        </references>
      </pivotArea>
    </format>
    <format dxfId="33668">
      <pivotArea dataOnly="0" labelOnly="1" grandCol="1" outline="0" fieldPosition="0"/>
    </format>
    <format dxfId="33667">
      <pivotArea outline="0" collapsedLevelsAreSubtotals="1" fieldPosition="0"/>
    </format>
    <format dxfId="33666">
      <pivotArea dataOnly="0" labelOnly="1" grandRow="1" outline="0" fieldPosition="0"/>
    </format>
    <format dxfId="33665">
      <pivotArea dataOnly="0" labelOnly="1" outline="0" fieldPosition="0">
        <references count="1">
          <reference field="13" count="0"/>
        </references>
      </pivotArea>
    </format>
    <format dxfId="33664">
      <pivotArea dataOnly="0" labelOnly="1" grandCol="1" outline="0" fieldPosition="0"/>
    </format>
    <format dxfId="33663">
      <pivotArea outline="0" collapsedLevelsAreSubtotals="1" fieldPosition="0"/>
    </format>
    <format dxfId="33662">
      <pivotArea dataOnly="0" labelOnly="1" grandRow="1" outline="0" fieldPosition="0"/>
    </format>
    <format dxfId="33661">
      <pivotArea dataOnly="0" labelOnly="1" outline="0" fieldPosition="0">
        <references count="1">
          <reference field="13" count="0"/>
        </references>
      </pivotArea>
    </format>
    <format dxfId="33660">
      <pivotArea dataOnly="0" labelOnly="1" grandCol="1" outline="0" fieldPosition="0"/>
    </format>
    <format dxfId="33659">
      <pivotArea dataOnly="0" labelOnly="1" grandRow="1" outline="0" fieldPosition="0"/>
    </format>
    <format dxfId="33658">
      <pivotArea outline="0" collapsedLevelsAreSubtotals="1" fieldPosition="0"/>
    </format>
    <format dxfId="33657">
      <pivotArea field="15" type="button" dataOnly="0" labelOnly="1" outline="0" axis="axisRow" fieldPosition="0"/>
    </format>
    <format dxfId="33656">
      <pivotArea dataOnly="0" labelOnly="1" outline="0" fieldPosition="0">
        <references count="1">
          <reference field="15" count="0"/>
        </references>
      </pivotArea>
    </format>
    <format dxfId="33655">
      <pivotArea dataOnly="0" labelOnly="1" grandRow="1" outline="0" fieldPosition="0"/>
    </format>
    <format dxfId="33654">
      <pivotArea dataOnly="0" labelOnly="1" outline="0" fieldPosition="0">
        <references count="1">
          <reference field="13" count="0"/>
        </references>
      </pivotArea>
    </format>
    <format dxfId="33653">
      <pivotArea dataOnly="0" labelOnly="1" grandCol="1" outline="0" fieldPosition="0"/>
    </format>
    <format dxfId="33652">
      <pivotArea outline="0" collapsedLevelsAreSubtotals="1" fieldPosition="0"/>
    </format>
    <format dxfId="33651">
      <pivotArea field="15" type="button" dataOnly="0" labelOnly="1" outline="0" axis="axisRow" fieldPosition="0"/>
    </format>
    <format dxfId="33650">
      <pivotArea dataOnly="0" labelOnly="1" outline="0" fieldPosition="0">
        <references count="1">
          <reference field="15" count="0"/>
        </references>
      </pivotArea>
    </format>
    <format dxfId="33649">
      <pivotArea dataOnly="0" labelOnly="1" grandRow="1" outline="0" fieldPosition="0"/>
    </format>
    <format dxfId="33648">
      <pivotArea dataOnly="0" labelOnly="1" outline="0" fieldPosition="0">
        <references count="1">
          <reference field="13" count="0"/>
        </references>
      </pivotArea>
    </format>
    <format dxfId="33647">
      <pivotArea dataOnly="0" labelOnly="1" grandCol="1" outline="0" fieldPosition="0"/>
    </format>
    <format dxfId="33646">
      <pivotArea outline="0" collapsedLevelsAreSubtotals="1" fieldPosition="0"/>
    </format>
    <format dxfId="33645">
      <pivotArea field="15" type="button" dataOnly="0" labelOnly="1" outline="0" axis="axisRow" fieldPosition="0"/>
    </format>
    <format dxfId="33644">
      <pivotArea dataOnly="0" labelOnly="1" outline="0" fieldPosition="0">
        <references count="1">
          <reference field="15" count="0"/>
        </references>
      </pivotArea>
    </format>
    <format dxfId="33643">
      <pivotArea dataOnly="0" labelOnly="1" grandRow="1" outline="0" fieldPosition="0"/>
    </format>
    <format dxfId="33642">
      <pivotArea dataOnly="0" labelOnly="1" outline="0" fieldPosition="0">
        <references count="1">
          <reference field="13" count="0"/>
        </references>
      </pivotArea>
    </format>
    <format dxfId="33641">
      <pivotArea dataOnly="0" labelOnly="1" grandCol="1" outline="0" fieldPosition="0"/>
    </format>
    <format dxfId="33640">
      <pivotArea field="15" type="button" dataOnly="0" labelOnly="1" outline="0" axis="axisRow" fieldPosition="0"/>
    </format>
    <format dxfId="33639">
      <pivotArea dataOnly="0" labelOnly="1" outline="0" fieldPosition="0">
        <references count="1">
          <reference field="13" count="0"/>
        </references>
      </pivotArea>
    </format>
    <format dxfId="33638">
      <pivotArea dataOnly="0" labelOnly="1" grandCol="1" outline="0" fieldPosition="0"/>
    </format>
    <format dxfId="33637">
      <pivotArea dataOnly="0" labelOnly="1" grandRow="1" outline="0" fieldPosition="0"/>
    </format>
    <format dxfId="33636">
      <pivotArea type="all" dataOnly="0" outline="0" fieldPosition="0"/>
    </format>
    <format dxfId="33635">
      <pivotArea outline="0" collapsedLevelsAreSubtotals="1" fieldPosition="0"/>
    </format>
    <format dxfId="33634">
      <pivotArea field="15" type="button" dataOnly="0" labelOnly="1" outline="0" axis="axisRow" fieldPosition="0"/>
    </format>
    <format dxfId="33633">
      <pivotArea dataOnly="0" labelOnly="1" outline="0" fieldPosition="0">
        <references count="1">
          <reference field="15" count="0"/>
        </references>
      </pivotArea>
    </format>
    <format dxfId="33632">
      <pivotArea dataOnly="0" labelOnly="1" grandRow="1" outline="0" fieldPosition="0"/>
    </format>
    <format dxfId="33631">
      <pivotArea dataOnly="0" labelOnly="1" outline="0" fieldPosition="0">
        <references count="1">
          <reference field="13" count="0"/>
        </references>
      </pivotArea>
    </format>
    <format dxfId="33630">
      <pivotArea dataOnly="0" labelOnly="1" grandCol="1" outline="0" fieldPosition="0"/>
    </format>
    <format>
      <pivotArea type="all" dataOnly="0" outline="0" fieldPosition="0"/>
    </format>
    <format>
      <pivotArea outline="0" collapsedLevelsAreSubtotals="1" fieldPosition="0"/>
    </format>
    <format>
      <pivotArea field="15" type="button" dataOnly="0" labelOnly="1" outline="0" axis="axisRow" fieldPosition="0"/>
    </format>
    <format>
      <pivotArea dataOnly="0" labelOnly="1" outline="0" fieldPosition="0">
        <references count="1">
          <reference field="15" count="0"/>
        </references>
      </pivotArea>
    </format>
    <format>
      <pivotArea dataOnly="0" labelOnly="1" grandRow="1" outline="0" fieldPosition="0"/>
    </format>
    <format>
      <pivotArea dataOnly="0" labelOnly="1" outline="0" fieldPosition="0">
        <references count="1">
          <reference field="13" count="0"/>
        </references>
      </pivotArea>
    </format>
    <format>
      <pivotArea dataOnly="0" labelOnly="1" grandCol="1" outline="0" fieldPosition="0"/>
    </format>
    <format dxfId="33629">
      <pivotArea outline="0" collapsedLevelsAreSubtotals="1" fieldPosition="0"/>
    </format>
    <format dxfId="33628">
      <pivotArea field="15" type="button" dataOnly="0" labelOnly="1" outline="0" axis="axisRow" fieldPosition="0"/>
    </format>
    <format dxfId="33627">
      <pivotArea dataOnly="0" labelOnly="1" outline="0" fieldPosition="0">
        <references count="1">
          <reference field="15" count="0"/>
        </references>
      </pivotArea>
    </format>
    <format dxfId="33626">
      <pivotArea dataOnly="0" labelOnly="1" grandRow="1" outline="0" fieldPosition="0"/>
    </format>
    <format dxfId="33625">
      <pivotArea dataOnly="0" labelOnly="1" outline="0" fieldPosition="0">
        <references count="1">
          <reference field="13" count="0"/>
        </references>
      </pivotArea>
    </format>
    <format dxfId="33624">
      <pivotArea dataOnly="0" labelOnly="1" grandCol="1" outline="0" fieldPosition="0"/>
    </format>
    <format dxfId="33623">
      <pivotArea field="15" type="button" dataOnly="0" labelOnly="1" outline="0" axis="axisRow" fieldPosition="0"/>
    </format>
    <format dxfId="33622">
      <pivotArea dataOnly="0" labelOnly="1" outline="0" fieldPosition="0">
        <references count="1">
          <reference field="13" count="0"/>
        </references>
      </pivotArea>
    </format>
    <format dxfId="33621">
      <pivotArea dataOnly="0" labelOnly="1" grandCol="1" outline="0" fieldPosition="0"/>
    </format>
    <format dxfId="33620">
      <pivotArea grandRow="1" outline="0" collapsedLevelsAreSubtotals="1" fieldPosition="0"/>
    </format>
    <format dxfId="33619">
      <pivotArea dataOnly="0" labelOnly="1" grandRow="1" outline="0" fieldPosition="0"/>
    </format>
    <format>
      <pivotArea type="all" dataOnly="0" outline="0" fieldPosition="0"/>
    </format>
    <format>
      <pivotArea type="origin" dataOnly="0" labelOnly="1" outline="0" fieldPosition="0"/>
    </format>
    <format>
      <pivotArea field="13" type="button" dataOnly="0" labelOnly="1" outline="0" axis="axisCol" fieldPosition="0"/>
    </format>
    <format>
      <pivotArea type="topRight" dataOnly="0" labelOnly="1" outline="0" fieldPosition="0"/>
    </format>
    <format dxfId="33618">
      <pivotArea outline="0" collapsedLevelsAreSubtotals="1" fieldPosition="0"/>
    </format>
    <format dxfId="33617">
      <pivotArea field="15" type="button" dataOnly="0" labelOnly="1" outline="0" axis="axisRow" fieldPosition="0"/>
    </format>
    <format dxfId="33616">
      <pivotArea dataOnly="0" labelOnly="1" outline="0" fieldPosition="0">
        <references count="1">
          <reference field="15" count="0"/>
        </references>
      </pivotArea>
    </format>
    <format dxfId="33615">
      <pivotArea dataOnly="0" labelOnly="1" grandRow="1" outline="0" fieldPosition="0"/>
    </format>
    <format dxfId="33614">
      <pivotArea dataOnly="0" labelOnly="1" outline="0" fieldPosition="0">
        <references count="1">
          <reference field="13" count="0"/>
        </references>
      </pivotArea>
    </format>
    <format dxfId="33613">
      <pivotArea dataOnly="0" labelOnly="1" grandCol="1" outline="0" fieldPosition="0"/>
    </format>
  </formats>
  <pivotTableStyleInfo name="PivotStyleLight1"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B5F2E3-6425-4766-BB54-8771C8A0E89D}" name="PivotTable17" cacheId="413" applyNumberFormats="0" applyBorderFormats="0" applyFontFormats="0" applyPatternFormats="0" applyAlignmentFormats="0" applyWidthHeightFormats="1" dataCaption="Values" updatedVersion="8" minRefreshableVersion="3" itemPrintTitles="1" createdVersion="5" indent="0" compact="0" compactData="0" gridDropZones="1" multipleFieldFilters="0">
  <location ref="A200:D221" firstHeaderRow="1" firstDataRow="2" firstDataCol="1" rowPageCount="3" colPageCount="1"/>
  <pivotFields count="162">
    <pivotField compact="0" outline="0" showAll="0"/>
    <pivotField compact="0" outline="0" showAll="0"/>
    <pivotField compact="0" outline="0" showAll="0"/>
    <pivotField axis="axisPage" compact="0" outline="0" multipleItemSelectionAllowed="1" showAll="0">
      <items count="6">
        <item x="0"/>
        <item x="1"/>
        <item x="2"/>
        <item x="4"/>
        <item x="3"/>
        <item t="default"/>
      </items>
    </pivotField>
    <pivotField compact="0" outline="0" showAll="0"/>
    <pivotField compact="0" outline="0" showAll="0" defaultSubtotal="0"/>
    <pivotField compact="0" outline="0" showAll="0"/>
    <pivotField compact="0" outline="0" showAll="0"/>
    <pivotField compact="0" outline="0" showAll="0"/>
    <pivotField compact="0" outline="0" showAll="0" defaultSubtotal="0"/>
    <pivotField compact="0" outline="0" showAll="0"/>
    <pivotField compact="0" outline="0" showAll="0"/>
    <pivotField axis="axisPage" compact="0" outline="0" multipleItemSelectionAllowed="1" showAll="0">
      <items count="7">
        <item x="1"/>
        <item x="0"/>
        <item x="2"/>
        <item x="3"/>
        <item x="4"/>
        <item x="5"/>
        <item t="default"/>
      </items>
    </pivotField>
    <pivotField compact="0" outline="0" showAll="0" defaultSubtotal="0"/>
    <pivotField axis="axisCol" dataField="1" compact="0" outline="0" showAll="0" sortType="ascending">
      <items count="3">
        <item x="1"/>
        <item x="0"/>
        <item t="default"/>
      </items>
    </pivotField>
    <pivotField axis="axisRow" compact="0" outline="0" showAll="0" sortType="ascending" defaultSubtotal="0">
      <items count="20">
        <item x="4"/>
        <item x="5"/>
        <item x="10"/>
        <item x="7"/>
        <item x="12"/>
        <item x="14"/>
        <item m="1" x="19"/>
        <item x="3"/>
        <item x="17"/>
        <item x="11"/>
        <item n="PARMESHWAR KOTULE" x="18"/>
        <item x="8"/>
        <item x="13"/>
        <item x="0"/>
        <item x="1"/>
        <item x="2"/>
        <item x="15"/>
        <item x="16"/>
        <item x="9"/>
        <item x="6"/>
      </items>
    </pivotField>
    <pivotField compact="0" numFmtId="4" outline="0" showAll="0"/>
    <pivotField compact="0" outline="0" showAll="0" defaultSubtotal="0"/>
    <pivotField compact="0" numFmtId="3"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Page" compact="0" outline="0" multipleItemSelectionAllowed="1"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pivotField compact="0" outline="0" showAll="0"/>
    <pivotField compact="0" outline="0" showAll="0"/>
  </pivotFields>
  <rowFields count="1">
    <field x="15"/>
  </rowFields>
  <rowItems count="20">
    <i>
      <x/>
    </i>
    <i>
      <x v="1"/>
    </i>
    <i>
      <x v="2"/>
    </i>
    <i>
      <x v="3"/>
    </i>
    <i>
      <x v="4"/>
    </i>
    <i>
      <x v="5"/>
    </i>
    <i>
      <x v="7"/>
    </i>
    <i>
      <x v="8"/>
    </i>
    <i>
      <x v="9"/>
    </i>
    <i>
      <x v="10"/>
    </i>
    <i>
      <x v="11"/>
    </i>
    <i>
      <x v="12"/>
    </i>
    <i>
      <x v="13"/>
    </i>
    <i>
      <x v="14"/>
    </i>
    <i>
      <x v="15"/>
    </i>
    <i>
      <x v="16"/>
    </i>
    <i>
      <x v="17"/>
    </i>
    <i>
      <x v="18"/>
    </i>
    <i>
      <x v="19"/>
    </i>
    <i t="grand">
      <x/>
    </i>
  </rowItems>
  <colFields count="1">
    <field x="14"/>
  </colFields>
  <colItems count="3">
    <i>
      <x/>
    </i>
    <i>
      <x v="1"/>
    </i>
    <i t="grand">
      <x/>
    </i>
  </colItems>
  <pageFields count="3">
    <pageField fld="12" hier="-1"/>
    <pageField fld="3" hier="-1"/>
    <pageField fld="52" hier="-1"/>
  </pageFields>
  <dataFields count="1">
    <dataField name="Count of RECEIPT CUT" fld="14" subtotal="count" baseField="0" baseItem="0"/>
  </dataFields>
  <formats count="400">
    <format dxfId="34308">
      <pivotArea outline="0" collapsedLevelsAreSubtotals="1" fieldPosition="0"/>
    </format>
    <format dxfId="34307">
      <pivotArea dataOnly="0" labelOnly="1" grandCol="1" outline="0" fieldPosition="0"/>
    </format>
    <format dxfId="34306">
      <pivotArea outline="0" collapsedLevelsAreSubtotals="1" fieldPosition="0"/>
    </format>
    <format dxfId="34305">
      <pivotArea dataOnly="0" labelOnly="1" grandCol="1" outline="0" fieldPosition="0"/>
    </format>
    <format dxfId="34304">
      <pivotArea dataOnly="0" labelOnly="1" grandRow="1" outline="0" fieldPosition="0"/>
    </format>
    <format dxfId="34303">
      <pivotArea dataOnly="0" labelOnly="1" grandCol="1" outline="0" fieldPosition="0"/>
    </format>
    <format dxfId="34302">
      <pivotArea dataOnly="0" labelOnly="1" grandCol="1" outline="0" fieldPosition="0"/>
    </format>
    <format dxfId="34301">
      <pivotArea dataOnly="0" labelOnly="1" outline="0" fieldPosition="0">
        <references count="1">
          <reference field="14" count="0"/>
        </references>
      </pivotArea>
    </format>
    <format dxfId="34300">
      <pivotArea dataOnly="0" labelOnly="1" grandCol="1" outline="0" fieldPosition="0"/>
    </format>
    <format dxfId="34299">
      <pivotArea dataOnly="0" labelOnly="1" outline="0" fieldPosition="0">
        <references count="1">
          <reference field="14" count="0"/>
        </references>
      </pivotArea>
    </format>
    <format dxfId="34298">
      <pivotArea dataOnly="0" labelOnly="1" grandCol="1" outline="0" fieldPosition="0"/>
    </format>
    <format dxfId="34297">
      <pivotArea grandRow="1" outline="0" collapsedLevelsAreSubtotals="1" fieldPosition="0"/>
    </format>
    <format dxfId="34296">
      <pivotArea dataOnly="0" labelOnly="1" grandRow="1" outline="0" fieldPosition="0"/>
    </format>
    <format dxfId="34295">
      <pivotArea dataOnly="0" labelOnly="1" grandRow="1" outline="0" fieldPosition="0"/>
    </format>
    <format dxfId="34294">
      <pivotArea grandRow="1" outline="0" collapsedLevelsAreSubtotals="1" fieldPosition="0"/>
    </format>
    <format dxfId="34293">
      <pivotArea dataOnly="0" labelOnly="1" grandRow="1" outline="0" fieldPosition="0"/>
    </format>
    <format dxfId="34292">
      <pivotArea grandRow="1" outline="0" collapsedLevelsAreSubtotals="1" fieldPosition="0"/>
    </format>
    <format dxfId="34291">
      <pivotArea dataOnly="0" labelOnly="1" grandRow="1" outline="0" fieldPosition="0"/>
    </format>
    <format dxfId="34290">
      <pivotArea grandRow="1" outline="0" collapsedLevelsAreSubtotals="1" fieldPosition="0"/>
    </format>
    <format dxfId="34289">
      <pivotArea grandRow="1" outline="0" collapsedLevelsAreSubtotals="1" fieldPosition="0"/>
    </format>
    <format dxfId="34288">
      <pivotArea dataOnly="0" labelOnly="1" grandRow="1" outline="0" fieldPosition="0"/>
    </format>
    <format dxfId="34287">
      <pivotArea dataOnly="0" labelOnly="1" grandRow="1" outline="0" fieldPosition="0"/>
    </format>
    <format dxfId="34286">
      <pivotArea dataOnly="0" labelOnly="1" grandRow="1" outline="0" fieldPosition="0"/>
    </format>
    <format dxfId="34285">
      <pivotArea dataOnly="0" labelOnly="1" grandRow="1" outline="0" fieldPosition="0"/>
    </format>
    <format dxfId="34284">
      <pivotArea grandRow="1" outline="0" collapsedLevelsAreSubtotals="1" fieldPosition="0"/>
    </format>
    <format dxfId="34283">
      <pivotArea dataOnly="0" labelOnly="1" grandRow="1" outline="0" fieldPosition="0"/>
    </format>
    <format dxfId="34282">
      <pivotArea dataOnly="0" labelOnly="1" outline="0" fieldPosition="0">
        <references count="1">
          <reference field="14" count="0"/>
        </references>
      </pivotArea>
    </format>
    <format dxfId="34281">
      <pivotArea dataOnly="0" labelOnly="1" grandCol="1" outline="0" fieldPosition="0"/>
    </format>
    <format dxfId="34280">
      <pivotArea grandRow="1" outline="0" collapsedLevelsAreSubtotals="1" fieldPosition="0"/>
    </format>
    <format dxfId="34279">
      <pivotArea dataOnly="0" labelOnly="1" grandRow="1" outline="0" fieldPosition="0"/>
    </format>
    <format dxfId="34278">
      <pivotArea grandRow="1" outline="0" collapsedLevelsAreSubtotals="1" fieldPosition="0"/>
    </format>
    <format dxfId="34277">
      <pivotArea dataOnly="0" labelOnly="1" grandRow="1" outline="0" fieldPosition="0"/>
    </format>
    <format dxfId="34276">
      <pivotArea dataOnly="0" labelOnly="1" outline="0" fieldPosition="0">
        <references count="1">
          <reference field="14" count="0"/>
        </references>
      </pivotArea>
    </format>
    <format dxfId="34275">
      <pivotArea dataOnly="0" labelOnly="1" grandCol="1" outline="0" fieldPosition="0"/>
    </format>
    <format dxfId="34274">
      <pivotArea dataOnly="0" labelOnly="1" grandCol="1" outline="0" fieldPosition="0"/>
    </format>
    <format dxfId="34273">
      <pivotArea grandRow="1" grandCol="1" outline="0" collapsedLevelsAreSubtotals="1" fieldPosition="0"/>
    </format>
    <format dxfId="34272">
      <pivotArea dataOnly="0" labelOnly="1" outline="0" fieldPosition="0">
        <references count="1">
          <reference field="14" count="0"/>
        </references>
      </pivotArea>
    </format>
    <format dxfId="34271">
      <pivotArea dataOnly="0" labelOnly="1" grandCol="1" outline="0" fieldPosition="0"/>
    </format>
    <format dxfId="34270">
      <pivotArea dataOnly="0" labelOnly="1" outline="0" fieldPosition="0">
        <references count="1">
          <reference field="14" count="0"/>
        </references>
      </pivotArea>
    </format>
    <format dxfId="34269">
      <pivotArea dataOnly="0" labelOnly="1" grandCol="1" outline="0" fieldPosition="0"/>
    </format>
    <format dxfId="34268">
      <pivotArea grandRow="1" outline="0" collapsedLevelsAreSubtotals="1" fieldPosition="0"/>
    </format>
    <format dxfId="34267">
      <pivotArea grandRow="1" outline="0" collapsedLevelsAreSubtotals="1" fieldPosition="0"/>
    </format>
    <format dxfId="34266">
      <pivotArea dataOnly="0" labelOnly="1" grandRow="1" outline="0" fieldPosition="0"/>
    </format>
    <format dxfId="34265">
      <pivotArea dataOnly="0" labelOnly="1" outline="0" fieldPosition="0">
        <references count="1">
          <reference field="14" count="0"/>
        </references>
      </pivotArea>
    </format>
    <format dxfId="34264">
      <pivotArea dataOnly="0" labelOnly="1" grandCol="1" outline="0" fieldPosition="0"/>
    </format>
    <format dxfId="34263">
      <pivotArea dataOnly="0" labelOnly="1" grandRow="1" outline="0" fieldPosition="0"/>
    </format>
    <format dxfId="34262">
      <pivotArea dataOnly="0" labelOnly="1" outline="0" fieldPosition="0">
        <references count="1">
          <reference field="14" count="0"/>
        </references>
      </pivotArea>
    </format>
    <format dxfId="34261">
      <pivotArea dataOnly="0" labelOnly="1" grandCol="1" outline="0" fieldPosition="0"/>
    </format>
    <format dxfId="34260">
      <pivotArea dataOnly="0" labelOnly="1" outline="0" fieldPosition="0">
        <references count="1">
          <reference field="14" count="0"/>
        </references>
      </pivotArea>
    </format>
    <format dxfId="34259">
      <pivotArea dataOnly="0" labelOnly="1" grandCol="1" outline="0" fieldPosition="0"/>
    </format>
    <format dxfId="34258">
      <pivotArea type="origin" dataOnly="0" labelOnly="1" outline="0" fieldPosition="0"/>
    </format>
    <format dxfId="34257">
      <pivotArea field="14" type="button" dataOnly="0" labelOnly="1" outline="0" axis="axisCol" fieldPosition="0"/>
    </format>
    <format dxfId="34256">
      <pivotArea type="topRight" dataOnly="0" labelOnly="1" outline="0" fieldPosition="0"/>
    </format>
    <format dxfId="34255">
      <pivotArea dataOnly="0" labelOnly="1" outline="0" fieldPosition="0">
        <references count="1">
          <reference field="14" count="0"/>
        </references>
      </pivotArea>
    </format>
    <format dxfId="34254">
      <pivotArea dataOnly="0" labelOnly="1" grandCol="1" outline="0" fieldPosition="0"/>
    </format>
    <format dxfId="34253">
      <pivotArea type="origin" dataOnly="0" labelOnly="1" outline="0" fieldPosition="0"/>
    </format>
    <format dxfId="34252">
      <pivotArea field="14" type="button" dataOnly="0" labelOnly="1" outline="0" axis="axisCol" fieldPosition="0"/>
    </format>
    <format dxfId="34251">
      <pivotArea type="topRight" dataOnly="0" labelOnly="1" outline="0" fieldPosition="0"/>
    </format>
    <format dxfId="34250">
      <pivotArea dataOnly="0" labelOnly="1" outline="0" fieldPosition="0">
        <references count="1">
          <reference field="14" count="0"/>
        </references>
      </pivotArea>
    </format>
    <format dxfId="34249">
      <pivotArea dataOnly="0" labelOnly="1" grandCol="1" outline="0" fieldPosition="0"/>
    </format>
    <format dxfId="34248">
      <pivotArea grandRow="1" outline="0" collapsedLevelsAreSubtotals="1" fieldPosition="0"/>
    </format>
    <format dxfId="34247">
      <pivotArea dataOnly="0" labelOnly="1" grandRow="1" outline="0" fieldPosition="0"/>
    </format>
    <format dxfId="34246">
      <pivotArea grandRow="1" outline="0" collapsedLevelsAreSubtotals="1" fieldPosition="0"/>
    </format>
    <format dxfId="34245">
      <pivotArea dataOnly="0" labelOnly="1" grandRow="1" outline="0" fieldPosition="0"/>
    </format>
    <format dxfId="34244">
      <pivotArea grandRow="1" outline="0" collapsedLevelsAreSubtotals="1" fieldPosition="0"/>
    </format>
    <format dxfId="34243">
      <pivotArea dataOnly="0" labelOnly="1" grandRow="1" outline="0" fieldPosition="0"/>
    </format>
    <format dxfId="34242">
      <pivotArea grandRow="1" outline="0" collapsedLevelsAreSubtotals="1" fieldPosition="0"/>
    </format>
    <format dxfId="34241">
      <pivotArea dataOnly="0" labelOnly="1" grandRow="1" outline="0" fieldPosition="0"/>
    </format>
    <format dxfId="34240">
      <pivotArea grandRow="1" outline="0" collapsedLevelsAreSubtotals="1" fieldPosition="0"/>
    </format>
    <format dxfId="34239">
      <pivotArea dataOnly="0" labelOnly="1" grandRow="1" outline="0" fieldPosition="0"/>
    </format>
    <format dxfId="34238">
      <pivotArea grandRow="1" outline="0" collapsedLevelsAreSubtotals="1" fieldPosition="0"/>
    </format>
    <format dxfId="34237">
      <pivotArea dataOnly="0" labelOnly="1" grandRow="1" outline="0" fieldPosition="0"/>
    </format>
    <format dxfId="34236">
      <pivotArea grandRow="1" outline="0" collapsedLevelsAreSubtotals="1" fieldPosition="0"/>
    </format>
    <format dxfId="34235">
      <pivotArea dataOnly="0" labelOnly="1" grandRow="1" outline="0" fieldPosition="0"/>
    </format>
    <format dxfId="34234">
      <pivotArea grandRow="1" outline="0" collapsedLevelsAreSubtotals="1" fieldPosition="0"/>
    </format>
    <format dxfId="34233">
      <pivotArea dataOnly="0" labelOnly="1" grandRow="1" outline="0" fieldPosition="0"/>
    </format>
    <format dxfId="34232">
      <pivotArea dataOnly="0" labelOnly="1" grandRow="1" outline="0" fieldPosition="0"/>
    </format>
    <format dxfId="34231">
      <pivotArea dataOnly="0" labelOnly="1" grandRow="1" outline="0" fieldPosition="0"/>
    </format>
    <format dxfId="34230">
      <pivotArea dataOnly="0" labelOnly="1" grandRow="1" outline="0" fieldPosition="0"/>
    </format>
    <format dxfId="34229">
      <pivotArea dataOnly="0" labelOnly="1" grandRow="1" outline="0" fieldPosition="0"/>
    </format>
    <format dxfId="34228">
      <pivotArea dataOnly="0" labelOnly="1" grandRow="1" outline="0" fieldPosition="0"/>
    </format>
    <format dxfId="34227">
      <pivotArea dataOnly="0" labelOnly="1" grandRow="1" outline="0" fieldPosition="0"/>
    </format>
    <format dxfId="34226">
      <pivotArea dataOnly="0" labelOnly="1" grandRow="1" outline="0" fieldPosition="0"/>
    </format>
    <format dxfId="34225">
      <pivotArea dataOnly="0" labelOnly="1" grandRow="1" outline="0" fieldPosition="0"/>
    </format>
    <format dxfId="34224">
      <pivotArea dataOnly="0" labelOnly="1" grandRow="1" outline="0" fieldPosition="0"/>
    </format>
    <format dxfId="34223">
      <pivotArea dataOnly="0" labelOnly="1" grandRow="1" outline="0" fieldPosition="0"/>
    </format>
    <format dxfId="34222">
      <pivotArea dataOnly="0" labelOnly="1" grandRow="1" outline="0" fieldPosition="0"/>
    </format>
    <format dxfId="34221">
      <pivotArea dataOnly="0" labelOnly="1" grandRow="1" outline="0" fieldPosition="0"/>
    </format>
    <format dxfId="34220">
      <pivotArea dataOnly="0" labelOnly="1" grandRow="1" outline="0" fieldPosition="0"/>
    </format>
    <format dxfId="34219">
      <pivotArea dataOnly="0" labelOnly="1" grandRow="1" outline="0" fieldPosition="0"/>
    </format>
    <format dxfId="34218">
      <pivotArea dataOnly="0" labelOnly="1" grandRow="1" outline="0" fieldPosition="0"/>
    </format>
    <format dxfId="34217">
      <pivotArea dataOnly="0" labelOnly="1" grandRow="1" outline="0" fieldPosition="0"/>
    </format>
    <format dxfId="34216">
      <pivotArea dataOnly="0" labelOnly="1" grandRow="1" outline="0" fieldPosition="0"/>
    </format>
    <format dxfId="34215">
      <pivotArea dataOnly="0" labelOnly="1" grandRow="1" outline="0" fieldPosition="0"/>
    </format>
    <format dxfId="34214">
      <pivotArea dataOnly="0" labelOnly="1" grandRow="1" outline="0" fieldPosition="0"/>
    </format>
    <format dxfId="34213">
      <pivotArea dataOnly="0" labelOnly="1" grandRow="1" outline="0" fieldPosition="0"/>
    </format>
    <format dxfId="34212">
      <pivotArea dataOnly="0" labelOnly="1" grandRow="1" outline="0" fieldPosition="0"/>
    </format>
    <format dxfId="34211">
      <pivotArea dataOnly="0" labelOnly="1" grandRow="1" outline="0" fieldPosition="0"/>
    </format>
    <format dxfId="34210">
      <pivotArea dataOnly="0" labelOnly="1" grandRow="1" outline="0" fieldPosition="0"/>
    </format>
    <format dxfId="34209">
      <pivotArea dataOnly="0" labelOnly="1" grandRow="1" outline="0" fieldPosition="0"/>
    </format>
    <format dxfId="34208">
      <pivotArea dataOnly="0" labelOnly="1" grandRow="1" outline="0" fieldPosition="0"/>
    </format>
    <format dxfId="34207">
      <pivotArea dataOnly="0" labelOnly="1" grandRow="1" outline="0" fieldPosition="0"/>
    </format>
    <format dxfId="34206">
      <pivotArea dataOnly="0" labelOnly="1" grandRow="1" outline="0" fieldPosition="0"/>
    </format>
    <format dxfId="34205">
      <pivotArea dataOnly="0" labelOnly="1" grandRow="1" outline="0" fieldPosition="0"/>
    </format>
    <format dxfId="34204">
      <pivotArea dataOnly="0" labelOnly="1" grandRow="1" outline="0" fieldPosition="0"/>
    </format>
    <format dxfId="34203">
      <pivotArea dataOnly="0" labelOnly="1" grandRow="1" outline="0" fieldPosition="0"/>
    </format>
    <format dxfId="34202">
      <pivotArea dataOnly="0" labelOnly="1" grandRow="1" outline="0" fieldPosition="0"/>
    </format>
    <format dxfId="34201">
      <pivotArea dataOnly="0" labelOnly="1" grandRow="1" outline="0" fieldPosition="0"/>
    </format>
    <format dxfId="34200">
      <pivotArea dataOnly="0" labelOnly="1" grandRow="1" outline="0" fieldPosition="0"/>
    </format>
    <format dxfId="34199">
      <pivotArea dataOnly="0" labelOnly="1" grandRow="1" outline="0" fieldPosition="0"/>
    </format>
    <format dxfId="34198">
      <pivotArea type="origin" dataOnly="0" labelOnly="1" outline="0" fieldPosition="0"/>
    </format>
    <format dxfId="34197">
      <pivotArea dataOnly="0" labelOnly="1" grandRow="1" outline="0" fieldPosition="0"/>
    </format>
    <format dxfId="34196">
      <pivotArea type="origin" dataOnly="0" labelOnly="1" outline="0" fieldPosition="0"/>
    </format>
    <format dxfId="34195">
      <pivotArea dataOnly="0" labelOnly="1" grandRow="1" outline="0" fieldPosition="0"/>
    </format>
    <format dxfId="34194">
      <pivotArea dataOnly="0" labelOnly="1" grandRow="1" outline="0" fieldPosition="0"/>
    </format>
    <format dxfId="34193">
      <pivotArea type="origin" dataOnly="0" labelOnly="1" outline="0" fieldPosition="0"/>
    </format>
    <format dxfId="34192">
      <pivotArea dataOnly="0" labelOnly="1" grandRow="1" outline="0" fieldPosition="0"/>
    </format>
    <format dxfId="34191">
      <pivotArea type="origin" dataOnly="0" labelOnly="1" outline="0" fieldPosition="0"/>
    </format>
    <format dxfId="34190">
      <pivotArea dataOnly="0" labelOnly="1" grandRow="1" outline="0" fieldPosition="0"/>
    </format>
    <format dxfId="34189">
      <pivotArea grandRow="1" outline="0" collapsedLevelsAreSubtotals="1" fieldPosition="0"/>
    </format>
    <format dxfId="34188">
      <pivotArea grandRow="1" outline="0" collapsedLevelsAreSubtotals="1" fieldPosition="0"/>
    </format>
    <format dxfId="34187">
      <pivotArea dataOnly="0" labelOnly="1" grandRow="1" outline="0" fieldPosition="0"/>
    </format>
    <format dxfId="34186">
      <pivotArea dataOnly="0" labelOnly="1" outline="0" fieldPosition="0">
        <references count="1">
          <reference field="14" count="0"/>
        </references>
      </pivotArea>
    </format>
    <format dxfId="34185">
      <pivotArea dataOnly="0" labelOnly="1" grandCol="1" outline="0" fieldPosition="0"/>
    </format>
    <format dxfId="34184">
      <pivotArea dataOnly="0" labelOnly="1" outline="0" fieldPosition="0">
        <references count="1">
          <reference field="14" count="0"/>
        </references>
      </pivotArea>
    </format>
    <format dxfId="34183">
      <pivotArea dataOnly="0" labelOnly="1" grandCol="1" outline="0" fieldPosition="0"/>
    </format>
    <format dxfId="34182">
      <pivotArea grandRow="1" outline="0" collapsedLevelsAreSubtotals="1" fieldPosition="0"/>
    </format>
    <format dxfId="34181">
      <pivotArea dataOnly="0" labelOnly="1" grandRow="1" outline="0" fieldPosition="0"/>
    </format>
    <format dxfId="34180">
      <pivotArea grandRow="1" outline="0" collapsedLevelsAreSubtotals="1" fieldPosition="0"/>
    </format>
    <format dxfId="34179">
      <pivotArea dataOnly="0" labelOnly="1" grandRow="1" outline="0" fieldPosition="0"/>
    </format>
    <format dxfId="34178">
      <pivotArea grandRow="1" outline="0" collapsedLevelsAreSubtotals="1" fieldPosition="0"/>
    </format>
    <format dxfId="34177">
      <pivotArea dataOnly="0" labelOnly="1" grandRow="1" outline="0" fieldPosition="0"/>
    </format>
    <format dxfId="34176">
      <pivotArea grandRow="1" outline="0" collapsedLevelsAreSubtotals="1" fieldPosition="0"/>
    </format>
    <format dxfId="34175">
      <pivotArea dataOnly="0" labelOnly="1" grandRow="1" outline="0" fieldPosition="0"/>
    </format>
    <format dxfId="34174">
      <pivotArea grandRow="1" outline="0" collapsedLevelsAreSubtotals="1" fieldPosition="0"/>
    </format>
    <format dxfId="34173">
      <pivotArea dataOnly="0" labelOnly="1" grandRow="1" outline="0" fieldPosition="0"/>
    </format>
    <format dxfId="34172">
      <pivotArea grandRow="1" outline="0" collapsedLevelsAreSubtotals="1" fieldPosition="0"/>
    </format>
    <format dxfId="34171">
      <pivotArea dataOnly="0" labelOnly="1" grandRow="1" outline="0" fieldPosition="0"/>
    </format>
    <format dxfId="34170">
      <pivotArea grandRow="1" outline="0" collapsedLevelsAreSubtotals="1" fieldPosition="0"/>
    </format>
    <format dxfId="34169">
      <pivotArea dataOnly="0" labelOnly="1" grandRow="1" outline="0" fieldPosition="0"/>
    </format>
    <format dxfId="34168">
      <pivotArea grandRow="1" outline="0" collapsedLevelsAreSubtotals="1" fieldPosition="0"/>
    </format>
    <format dxfId="34167">
      <pivotArea dataOnly="0" labelOnly="1" grandRow="1" outline="0" fieldPosition="0"/>
    </format>
    <format dxfId="34166">
      <pivotArea grandRow="1" outline="0" collapsedLevelsAreSubtotals="1" fieldPosition="0"/>
    </format>
    <format dxfId="34165">
      <pivotArea dataOnly="0" labelOnly="1" grandRow="1" outline="0" fieldPosition="0"/>
    </format>
    <format dxfId="34164">
      <pivotArea grandRow="1" outline="0" collapsedLevelsAreSubtotals="1" fieldPosition="0"/>
    </format>
    <format dxfId="34163">
      <pivotArea dataOnly="0" labelOnly="1" grandRow="1" outline="0" fieldPosition="0"/>
    </format>
    <format dxfId="34162">
      <pivotArea dataOnly="0" labelOnly="1" grandRow="1" outline="0" fieldPosition="0"/>
    </format>
    <format dxfId="34161">
      <pivotArea dataOnly="0" labelOnly="1" outline="0" fieldPosition="0">
        <references count="1">
          <reference field="14" count="0"/>
        </references>
      </pivotArea>
    </format>
    <format dxfId="34160">
      <pivotArea dataOnly="0" labelOnly="1" grandCol="1" outline="0" fieldPosition="0"/>
    </format>
    <format dxfId="34159">
      <pivotArea dataOnly="0" labelOnly="1" grandRow="1" outline="0" fieldPosition="0"/>
    </format>
    <format dxfId="34158">
      <pivotArea dataOnly="0" labelOnly="1" outline="0" fieldPosition="0">
        <references count="1">
          <reference field="14" count="0"/>
        </references>
      </pivotArea>
    </format>
    <format dxfId="34157">
      <pivotArea dataOnly="0" labelOnly="1" grandCol="1" outline="0" fieldPosition="0"/>
    </format>
    <format dxfId="34156">
      <pivotArea dataOnly="0" labelOnly="1" outline="0" fieldPosition="0">
        <references count="1">
          <reference field="14" count="0"/>
        </references>
      </pivotArea>
    </format>
    <format dxfId="34155">
      <pivotArea dataOnly="0" labelOnly="1" grandCol="1" outline="0" fieldPosition="0"/>
    </format>
    <format dxfId="34154">
      <pivotArea dataOnly="0" labelOnly="1" grandRow="1" outline="0" fieldPosition="0"/>
    </format>
    <format dxfId="34153">
      <pivotArea dataOnly="0" labelOnly="1" outline="0" fieldPosition="0">
        <references count="1">
          <reference field="14" count="0"/>
        </references>
      </pivotArea>
    </format>
    <format dxfId="34152">
      <pivotArea dataOnly="0" labelOnly="1" grandCol="1" outline="0" fieldPosition="0"/>
    </format>
    <format dxfId="34151">
      <pivotArea dataOnly="0" labelOnly="1" grandRow="1" outline="0" fieldPosition="0"/>
    </format>
    <format dxfId="34150">
      <pivotArea dataOnly="0" labelOnly="1" outline="0" fieldPosition="0">
        <references count="1">
          <reference field="14" count="0"/>
        </references>
      </pivotArea>
    </format>
    <format dxfId="34149">
      <pivotArea dataOnly="0" labelOnly="1" grandCol="1" outline="0" fieldPosition="0"/>
    </format>
    <format dxfId="34148">
      <pivotArea dataOnly="0" labelOnly="1" grandRow="1" outline="0" fieldPosition="0"/>
    </format>
    <format dxfId="34147">
      <pivotArea dataOnly="0" labelOnly="1" outline="0" fieldPosition="0">
        <references count="1">
          <reference field="14" count="0"/>
        </references>
      </pivotArea>
    </format>
    <format dxfId="34146">
      <pivotArea dataOnly="0" labelOnly="1" grandCol="1" outline="0" fieldPosition="0"/>
    </format>
    <format dxfId="34145">
      <pivotArea dataOnly="0" labelOnly="1" grandRow="1" outline="0" fieldPosition="0"/>
    </format>
    <format dxfId="34144">
      <pivotArea dataOnly="0" labelOnly="1" outline="0" fieldPosition="0">
        <references count="1">
          <reference field="14" count="0"/>
        </references>
      </pivotArea>
    </format>
    <format dxfId="34143">
      <pivotArea dataOnly="0" labelOnly="1" grandCol="1" outline="0" fieldPosition="0"/>
    </format>
    <format dxfId="34142">
      <pivotArea dataOnly="0" labelOnly="1" outline="0" fieldPosition="0">
        <references count="1">
          <reference field="14" count="0"/>
        </references>
      </pivotArea>
    </format>
    <format dxfId="34141">
      <pivotArea dataOnly="0" labelOnly="1" grandCol="1" outline="0" fieldPosition="0"/>
    </format>
    <format dxfId="34140">
      <pivotArea grandRow="1" outline="0" collapsedLevelsAreSubtotals="1" fieldPosition="0"/>
    </format>
    <format dxfId="34139">
      <pivotArea dataOnly="0" labelOnly="1" grandRow="1" outline="0" fieldPosition="0"/>
    </format>
    <format dxfId="34138">
      <pivotArea grandRow="1" outline="0" collapsedLevelsAreSubtotals="1" fieldPosition="0"/>
    </format>
    <format dxfId="34137">
      <pivotArea dataOnly="0" labelOnly="1" grandRow="1" outline="0" fieldPosition="0"/>
    </format>
    <format dxfId="34136">
      <pivotArea grandRow="1" outline="0" collapsedLevelsAreSubtotals="1" fieldPosition="0"/>
    </format>
    <format dxfId="34135">
      <pivotArea dataOnly="0" labelOnly="1" grandRow="1" outline="0" fieldPosition="0"/>
    </format>
    <format dxfId="34134">
      <pivotArea grandRow="1" outline="0" collapsedLevelsAreSubtotals="1" fieldPosition="0"/>
    </format>
    <format dxfId="34133">
      <pivotArea dataOnly="0" labelOnly="1" grandRow="1" outline="0" fieldPosition="0"/>
    </format>
    <format dxfId="34132">
      <pivotArea grandRow="1" outline="0" collapsedLevelsAreSubtotals="1" fieldPosition="0"/>
    </format>
    <format dxfId="34131">
      <pivotArea dataOnly="0" labelOnly="1" grandRow="1" outline="0" fieldPosition="0"/>
    </format>
    <format dxfId="34130">
      <pivotArea dataOnly="0" labelOnly="1" grandRow="1" outline="0" fieldPosition="0"/>
    </format>
    <format dxfId="34129">
      <pivotArea dataOnly="0" labelOnly="1" outline="0" fieldPosition="0">
        <references count="1">
          <reference field="14" count="0"/>
        </references>
      </pivotArea>
    </format>
    <format dxfId="34128">
      <pivotArea dataOnly="0" labelOnly="1" grandCol="1" outline="0" fieldPosition="0"/>
    </format>
    <format dxfId="34127">
      <pivotArea dataOnly="0" labelOnly="1" grandRow="1" outline="0" fieldPosition="0"/>
    </format>
    <format dxfId="34126">
      <pivotArea dataOnly="0" labelOnly="1" outline="0" fieldPosition="0">
        <references count="1">
          <reference field="14" count="0"/>
        </references>
      </pivotArea>
    </format>
    <format dxfId="34125">
      <pivotArea dataOnly="0" labelOnly="1" grandCol="1" outline="0" fieldPosition="0"/>
    </format>
    <format dxfId="34124">
      <pivotArea dataOnly="0" labelOnly="1" outline="0" fieldPosition="0">
        <references count="1">
          <reference field="14" count="0"/>
        </references>
      </pivotArea>
    </format>
    <format dxfId="34123">
      <pivotArea dataOnly="0" labelOnly="1" grandCol="1" outline="0" fieldPosition="0"/>
    </format>
    <format dxfId="34122">
      <pivotArea grandRow="1" outline="0" collapsedLevelsAreSubtotals="1" fieldPosition="0"/>
    </format>
    <format dxfId="34121">
      <pivotArea dataOnly="0" labelOnly="1" grandRow="1" outline="0" fieldPosition="0"/>
    </format>
    <format dxfId="34120">
      <pivotArea grandRow="1" outline="0" collapsedLevelsAreSubtotals="1" fieldPosition="0"/>
    </format>
    <format dxfId="34119">
      <pivotArea dataOnly="0" labelOnly="1" grandRow="1" outline="0" fieldPosition="0"/>
    </format>
    <format dxfId="34118">
      <pivotArea grandRow="1" outline="0" collapsedLevelsAreSubtotals="1" fieldPosition="0"/>
    </format>
    <format dxfId="34117">
      <pivotArea dataOnly="0" labelOnly="1" grandRow="1" outline="0" fieldPosition="0"/>
    </format>
    <format dxfId="34116">
      <pivotArea grandRow="1" outline="0" collapsedLevelsAreSubtotals="1" fieldPosition="0"/>
    </format>
    <format dxfId="34115">
      <pivotArea dataOnly="0" labelOnly="1" grandRow="1" outline="0" fieldPosition="0"/>
    </format>
    <format dxfId="34114">
      <pivotArea grandRow="1" outline="0" collapsedLevelsAreSubtotals="1" fieldPosition="0"/>
    </format>
    <format dxfId="34113">
      <pivotArea dataOnly="0" labelOnly="1" grandRow="1" outline="0" fieldPosition="0"/>
    </format>
    <format dxfId="34112">
      <pivotArea grandRow="1" outline="0" collapsedLevelsAreSubtotals="1" fieldPosition="0"/>
    </format>
    <format dxfId="34111">
      <pivotArea dataOnly="0" labelOnly="1" grandRow="1" outline="0" fieldPosition="0"/>
    </format>
    <format dxfId="34110">
      <pivotArea grandRow="1" outline="0" collapsedLevelsAreSubtotals="1" fieldPosition="0"/>
    </format>
    <format dxfId="34109">
      <pivotArea dataOnly="0" labelOnly="1" grandRow="1" outline="0" fieldPosition="0"/>
    </format>
    <format dxfId="34108">
      <pivotArea grandRow="1" outline="0" collapsedLevelsAreSubtotals="1" fieldPosition="0"/>
    </format>
    <format dxfId="34107">
      <pivotArea dataOnly="0" labelOnly="1" grandRow="1" outline="0" fieldPosition="0"/>
    </format>
    <format dxfId="34106">
      <pivotArea grandRow="1" outline="0" collapsedLevelsAreSubtotals="1" fieldPosition="0"/>
    </format>
    <format dxfId="34105">
      <pivotArea dataOnly="0" labelOnly="1" grandRow="1" outline="0" fieldPosition="0"/>
    </format>
    <format dxfId="34104">
      <pivotArea grandRow="1" outline="0" collapsedLevelsAreSubtotals="1" fieldPosition="0"/>
    </format>
    <format dxfId="34103">
      <pivotArea dataOnly="0" labelOnly="1" grandRow="1" outline="0" fieldPosition="0"/>
    </format>
    <format dxfId="34102">
      <pivotArea grandRow="1" outline="0" collapsedLevelsAreSubtotals="1" fieldPosition="0"/>
    </format>
    <format dxfId="34101">
      <pivotArea dataOnly="0" labelOnly="1" grandRow="1" outline="0" fieldPosition="0"/>
    </format>
    <format dxfId="34100">
      <pivotArea grandRow="1" outline="0" collapsedLevelsAreSubtotals="1" fieldPosition="0"/>
    </format>
    <format dxfId="34099">
      <pivotArea dataOnly="0" labelOnly="1" grandRow="1" outline="0" fieldPosition="0"/>
    </format>
    <format dxfId="34098">
      <pivotArea grandRow="1" outline="0" collapsedLevelsAreSubtotals="1" fieldPosition="0"/>
    </format>
    <format dxfId="34097">
      <pivotArea dataOnly="0" labelOnly="1" grandRow="1" outline="0" fieldPosition="0"/>
    </format>
    <format dxfId="34096">
      <pivotArea grandRow="1" outline="0" collapsedLevelsAreSubtotals="1" fieldPosition="0"/>
    </format>
    <format dxfId="34095">
      <pivotArea dataOnly="0" labelOnly="1" grandRow="1" outline="0" fieldPosition="0"/>
    </format>
    <format dxfId="34094">
      <pivotArea dataOnly="0" labelOnly="1" grandRow="1" outline="0" fieldPosition="0"/>
    </format>
    <format dxfId="34093">
      <pivotArea dataOnly="0" labelOnly="1" outline="0" fieldPosition="0">
        <references count="1">
          <reference field="14" count="0"/>
        </references>
      </pivotArea>
    </format>
    <format dxfId="34092">
      <pivotArea dataOnly="0" labelOnly="1" grandCol="1" outline="0" fieldPosition="0"/>
    </format>
    <format dxfId="34091">
      <pivotArea grandRow="1" outline="0" collapsedLevelsAreSubtotals="1" fieldPosition="0"/>
    </format>
    <format dxfId="34090">
      <pivotArea dataOnly="0" labelOnly="1" grandRow="1" outline="0" fieldPosition="0"/>
    </format>
    <format dxfId="34089">
      <pivotArea grandRow="1" outline="0" collapsedLevelsAreSubtotals="1" fieldPosition="0"/>
    </format>
    <format dxfId="34088">
      <pivotArea dataOnly="0" labelOnly="1" grandRow="1" outline="0" fieldPosition="0"/>
    </format>
    <format dxfId="34087">
      <pivotArea dataOnly="0" labelOnly="1" grandRow="1" outline="0" fieldPosition="0"/>
    </format>
    <format dxfId="34086">
      <pivotArea dataOnly="0" labelOnly="1" outline="0" fieldPosition="0">
        <references count="1">
          <reference field="14" count="0"/>
        </references>
      </pivotArea>
    </format>
    <format dxfId="34085">
      <pivotArea dataOnly="0" labelOnly="1" grandCol="1" outline="0" fieldPosition="0"/>
    </format>
    <format dxfId="34084">
      <pivotArea grandRow="1" outline="0" collapsedLevelsAreSubtotals="1" fieldPosition="0"/>
    </format>
    <format dxfId="34083">
      <pivotArea dataOnly="0" labelOnly="1" grandRow="1" outline="0" fieldPosition="0"/>
    </format>
    <format dxfId="34082">
      <pivotArea grandRow="1" outline="0" collapsedLevelsAreSubtotals="1" fieldPosition="0"/>
    </format>
    <format dxfId="34081">
      <pivotArea dataOnly="0" labelOnly="1" grandRow="1" outline="0" fieldPosition="0"/>
    </format>
    <format dxfId="34080">
      <pivotArea dataOnly="0" labelOnly="1" grandRow="1" outline="0" fieldPosition="0"/>
    </format>
    <format dxfId="34079">
      <pivotArea dataOnly="0" labelOnly="1" outline="0" fieldPosition="0">
        <references count="1">
          <reference field="14" count="0"/>
        </references>
      </pivotArea>
    </format>
    <format dxfId="34078">
      <pivotArea dataOnly="0" labelOnly="1" grandCol="1" outline="0" fieldPosition="0"/>
    </format>
    <format dxfId="34077">
      <pivotArea grandRow="1" outline="0" collapsedLevelsAreSubtotals="1" fieldPosition="0"/>
    </format>
    <format dxfId="34076">
      <pivotArea dataOnly="0" labelOnly="1" grandRow="1" outline="0" fieldPosition="0"/>
    </format>
    <format dxfId="34075">
      <pivotArea dataOnly="0" labelOnly="1" outline="0" fieldPosition="0">
        <references count="1">
          <reference field="14" count="0"/>
        </references>
      </pivotArea>
    </format>
    <format dxfId="34074">
      <pivotArea dataOnly="0" labelOnly="1" grandCol="1" outline="0" fieldPosition="0"/>
    </format>
    <format dxfId="34073">
      <pivotArea dataOnly="0" labelOnly="1" outline="0" fieldPosition="0">
        <references count="1">
          <reference field="14" count="0"/>
        </references>
      </pivotArea>
    </format>
    <format dxfId="34072">
      <pivotArea dataOnly="0" labelOnly="1" grandCol="1" outline="0" fieldPosition="0"/>
    </format>
    <format dxfId="34071">
      <pivotArea dataOnly="0" labelOnly="1" outline="0" fieldPosition="0">
        <references count="1">
          <reference field="14" count="0"/>
        </references>
      </pivotArea>
    </format>
    <format dxfId="34070">
      <pivotArea dataOnly="0" labelOnly="1" grandCol="1" outline="0" fieldPosition="0"/>
    </format>
    <format dxfId="34069">
      <pivotArea dataOnly="0" labelOnly="1" outline="0" fieldPosition="0">
        <references count="1">
          <reference field="14" count="0"/>
        </references>
      </pivotArea>
    </format>
    <format dxfId="34068">
      <pivotArea dataOnly="0" labelOnly="1" grandCol="1" outline="0" fieldPosition="0"/>
    </format>
    <format dxfId="34067">
      <pivotArea grandRow="1" outline="0" collapsedLevelsAreSubtotals="1" fieldPosition="0"/>
    </format>
    <format dxfId="34066">
      <pivotArea dataOnly="0" labelOnly="1" grandRow="1" outline="0" fieldPosition="0"/>
    </format>
    <format dxfId="34065">
      <pivotArea grandRow="1" outline="0" collapsedLevelsAreSubtotals="1" fieldPosition="0"/>
    </format>
    <format dxfId="34064">
      <pivotArea dataOnly="0" labelOnly="1" grandRow="1" outline="0" fieldPosition="0"/>
    </format>
    <format dxfId="34063">
      <pivotArea dataOnly="0" labelOnly="1" grandRow="1" outline="0" fieldPosition="0"/>
    </format>
    <format dxfId="34062">
      <pivotArea dataOnly="0" labelOnly="1" outline="0" fieldPosition="0">
        <references count="1">
          <reference field="14" count="0"/>
        </references>
      </pivotArea>
    </format>
    <format dxfId="34061">
      <pivotArea dataOnly="0" labelOnly="1" grandCol="1" outline="0" fieldPosition="0"/>
    </format>
    <format dxfId="34060">
      <pivotArea dataOnly="0" labelOnly="1" grandRow="1" outline="0" fieldPosition="0"/>
    </format>
    <format dxfId="34059">
      <pivotArea dataOnly="0" labelOnly="1" outline="0" fieldPosition="0">
        <references count="1">
          <reference field="14" count="0"/>
        </references>
      </pivotArea>
    </format>
    <format dxfId="34058">
      <pivotArea dataOnly="0" labelOnly="1" grandCol="1" outline="0" fieldPosition="0"/>
    </format>
    <format dxfId="34057">
      <pivotArea dataOnly="0" labelOnly="1" grandRow="1" outline="0" fieldPosition="0"/>
    </format>
    <format dxfId="34056">
      <pivotArea dataOnly="0" labelOnly="1" outline="0" fieldPosition="0">
        <references count="1">
          <reference field="14" count="0"/>
        </references>
      </pivotArea>
    </format>
    <format dxfId="34055">
      <pivotArea dataOnly="0" labelOnly="1" grandCol="1" outline="0" fieldPosition="0"/>
    </format>
    <format dxfId="34054">
      <pivotArea dataOnly="0" labelOnly="1" outline="0" fieldPosition="0">
        <references count="1">
          <reference field="14" count="0"/>
        </references>
      </pivotArea>
    </format>
    <format dxfId="34053">
      <pivotArea dataOnly="0" labelOnly="1" grandCol="1" outline="0" fieldPosition="0"/>
    </format>
    <format dxfId="34052">
      <pivotArea grandRow="1" outline="0" collapsedLevelsAreSubtotals="1" fieldPosition="0"/>
    </format>
    <format dxfId="34051">
      <pivotArea dataOnly="0" labelOnly="1" grandRow="1" outline="0" fieldPosition="0"/>
    </format>
    <format dxfId="34050">
      <pivotArea grandRow="1" outline="0" collapsedLevelsAreSubtotals="1" fieldPosition="0"/>
    </format>
    <format dxfId="34049">
      <pivotArea dataOnly="0" labelOnly="1" grandRow="1" outline="0" fieldPosition="0"/>
    </format>
    <format dxfId="34048">
      <pivotArea dataOnly="0" labelOnly="1" grandRow="1" outline="0" fieldPosition="0"/>
    </format>
    <format dxfId="34047">
      <pivotArea dataOnly="0" labelOnly="1" outline="0" fieldPosition="0">
        <references count="1">
          <reference field="14" count="0"/>
        </references>
      </pivotArea>
    </format>
    <format dxfId="34046">
      <pivotArea dataOnly="0" labelOnly="1" grandCol="1" outline="0" fieldPosition="0"/>
    </format>
    <format dxfId="34045">
      <pivotArea grandRow="1" outline="0" collapsedLevelsAreSubtotals="1" fieldPosition="0"/>
    </format>
    <format dxfId="34044">
      <pivotArea dataOnly="0" labelOnly="1" grandRow="1" outline="0" fieldPosition="0"/>
    </format>
    <format dxfId="34043">
      <pivotArea dataOnly="0" labelOnly="1" grandRow="1" outline="0" fieldPosition="0"/>
    </format>
    <format dxfId="34042">
      <pivotArea dataOnly="0" labelOnly="1" outline="0" fieldPosition="0">
        <references count="1">
          <reference field="14" count="0"/>
        </references>
      </pivotArea>
    </format>
    <format dxfId="34041">
      <pivotArea dataOnly="0" labelOnly="1" grandCol="1" outline="0" fieldPosition="0"/>
    </format>
    <format dxfId="34040">
      <pivotArea grandRow="1" outline="0" collapsedLevelsAreSubtotals="1" fieldPosition="0"/>
    </format>
    <format dxfId="34039">
      <pivotArea dataOnly="0" labelOnly="1" grandRow="1" outline="0" fieldPosition="0"/>
    </format>
    <format dxfId="34038">
      <pivotArea grandRow="1" outline="0" collapsedLevelsAreSubtotals="1" fieldPosition="0"/>
    </format>
    <format dxfId="34037">
      <pivotArea dataOnly="0" labelOnly="1" grandRow="1" outline="0" fieldPosition="0"/>
    </format>
    <format dxfId="34036">
      <pivotArea grandRow="1" outline="0" collapsedLevelsAreSubtotals="1" fieldPosition="0"/>
    </format>
    <format dxfId="34035">
      <pivotArea dataOnly="0" labelOnly="1" grandRow="1" outline="0" fieldPosition="0"/>
    </format>
    <format dxfId="34034">
      <pivotArea grandRow="1" outline="0" collapsedLevelsAreSubtotals="1" fieldPosition="0"/>
    </format>
    <format dxfId="34033">
      <pivotArea dataOnly="0" labelOnly="1" grandRow="1" outline="0" fieldPosition="0"/>
    </format>
    <format dxfId="34032">
      <pivotArea field="14" type="button" dataOnly="0" labelOnly="1" outline="0" axis="axisCol" fieldPosition="0"/>
    </format>
    <format dxfId="34031">
      <pivotArea type="topRight" dataOnly="0" labelOnly="1" outline="0" fieldPosition="0"/>
    </format>
    <format dxfId="34030">
      <pivotArea dataOnly="0" labelOnly="1" outline="0" fieldPosition="0">
        <references count="1">
          <reference field="14" count="0"/>
        </references>
      </pivotArea>
    </format>
    <format dxfId="34029">
      <pivotArea dataOnly="0" labelOnly="1" grandCol="1" outline="0" fieldPosition="0"/>
    </format>
    <format dxfId="34028">
      <pivotArea dataOnly="0" labelOnly="1" grandRow="1" outline="0" fieldPosition="0"/>
    </format>
    <format dxfId="34027">
      <pivotArea dataOnly="0" labelOnly="1" outline="0" fieldPosition="0">
        <references count="1">
          <reference field="14" count="0"/>
        </references>
      </pivotArea>
    </format>
    <format dxfId="34026">
      <pivotArea dataOnly="0" labelOnly="1" grandCol="1" outline="0" fieldPosition="0"/>
    </format>
    <format dxfId="34025">
      <pivotArea dataOnly="0" labelOnly="1" grandRow="1" outline="0" fieldPosition="0"/>
    </format>
    <format dxfId="34024">
      <pivotArea dataOnly="0" labelOnly="1" outline="0" fieldPosition="0">
        <references count="1">
          <reference field="14" count="0"/>
        </references>
      </pivotArea>
    </format>
    <format dxfId="34023">
      <pivotArea dataOnly="0" labelOnly="1" grandCol="1" outline="0" fieldPosition="0"/>
    </format>
    <format dxfId="34022">
      <pivotArea dataOnly="0" labelOnly="1" grandRow="1" outline="0" fieldPosition="0"/>
    </format>
    <format dxfId="34021">
      <pivotArea dataOnly="0" labelOnly="1" outline="0" fieldPosition="0">
        <references count="1">
          <reference field="14" count="0"/>
        </references>
      </pivotArea>
    </format>
    <format dxfId="34020">
      <pivotArea dataOnly="0" labelOnly="1" grandCol="1" outline="0" fieldPosition="0"/>
    </format>
    <format dxfId="34019">
      <pivotArea dataOnly="0" labelOnly="1" grandRow="1" outline="0" fieldPosition="0"/>
    </format>
    <format dxfId="34018">
      <pivotArea dataOnly="0" labelOnly="1" outline="0" fieldPosition="0">
        <references count="1">
          <reference field="14" count="0"/>
        </references>
      </pivotArea>
    </format>
    <format dxfId="34017">
      <pivotArea dataOnly="0" labelOnly="1" grandCol="1" outline="0" fieldPosition="0"/>
    </format>
    <format dxfId="34016">
      <pivotArea dataOnly="0" labelOnly="1" outline="0" fieldPosition="0">
        <references count="1">
          <reference field="14" count="0"/>
        </references>
      </pivotArea>
    </format>
    <format dxfId="34015">
      <pivotArea dataOnly="0" labelOnly="1" grandCol="1" outline="0" fieldPosition="0"/>
    </format>
    <format dxfId="34014">
      <pivotArea dataOnly="0" labelOnly="1" grandRow="1" outline="0" fieldPosition="0"/>
    </format>
    <format dxfId="34013">
      <pivotArea dataOnly="0" labelOnly="1" outline="0" fieldPosition="0">
        <references count="1">
          <reference field="14" count="0"/>
        </references>
      </pivotArea>
    </format>
    <format dxfId="34012">
      <pivotArea dataOnly="0" labelOnly="1" grandCol="1" outline="0" fieldPosition="0"/>
    </format>
    <format dxfId="34011">
      <pivotArea dataOnly="0" labelOnly="1" grandRow="1" outline="0" fieldPosition="0"/>
    </format>
    <format dxfId="34010">
      <pivotArea dataOnly="0" labelOnly="1" outline="0" fieldPosition="0">
        <references count="1">
          <reference field="14" count="0"/>
        </references>
      </pivotArea>
    </format>
    <format dxfId="34009">
      <pivotArea dataOnly="0" labelOnly="1" grandCol="1" outline="0" fieldPosition="0"/>
    </format>
    <format dxfId="34008">
      <pivotArea dataOnly="0" labelOnly="1" grandRow="1" outline="0" fieldPosition="0"/>
    </format>
    <format dxfId="34007">
      <pivotArea dataOnly="0" labelOnly="1" outline="0" fieldPosition="0">
        <references count="1">
          <reference field="14" count="0"/>
        </references>
      </pivotArea>
    </format>
    <format dxfId="34006">
      <pivotArea dataOnly="0" labelOnly="1" grandCol="1" outline="0" fieldPosition="0"/>
    </format>
    <format dxfId="34005">
      <pivotArea dataOnly="0" labelOnly="1" outline="0" fieldPosition="0">
        <references count="1">
          <reference field="14" count="0"/>
        </references>
      </pivotArea>
    </format>
    <format dxfId="34004">
      <pivotArea dataOnly="0" labelOnly="1" grandCol="1" outline="0" fieldPosition="0"/>
    </format>
    <format dxfId="34003">
      <pivotArea grandRow="1" outline="0" collapsedLevelsAreSubtotals="1" fieldPosition="0"/>
    </format>
    <format dxfId="34002">
      <pivotArea dataOnly="0" labelOnly="1" grandRow="1" outline="0" fieldPosition="0"/>
    </format>
    <format dxfId="34001">
      <pivotArea grandRow="1" outline="0" collapsedLevelsAreSubtotals="1" fieldPosition="0"/>
    </format>
    <format dxfId="34000">
      <pivotArea dataOnly="0" labelOnly="1" grandRow="1" outline="0" fieldPosition="0"/>
    </format>
    <format dxfId="33999">
      <pivotArea dataOnly="0" labelOnly="1" grandRow="1" outline="0" fieldPosition="0"/>
    </format>
    <format dxfId="33998">
      <pivotArea dataOnly="0" labelOnly="1" outline="0" fieldPosition="0">
        <references count="1">
          <reference field="14" count="0"/>
        </references>
      </pivotArea>
    </format>
    <format dxfId="33997">
      <pivotArea dataOnly="0" labelOnly="1" grandCol="1" outline="0" fieldPosition="0"/>
    </format>
    <format dxfId="33996">
      <pivotArea dataOnly="0" labelOnly="1" grandRow="1" outline="0" fieldPosition="0"/>
    </format>
    <format dxfId="33995">
      <pivotArea dataOnly="0" labelOnly="1" outline="0" fieldPosition="0">
        <references count="1">
          <reference field="14" count="0"/>
        </references>
      </pivotArea>
    </format>
    <format dxfId="33994">
      <pivotArea dataOnly="0" labelOnly="1" grandCol="1" outline="0" fieldPosition="0"/>
    </format>
    <format dxfId="33993">
      <pivotArea dataOnly="0" labelOnly="1" outline="0" fieldPosition="0">
        <references count="1">
          <reference field="14" count="0"/>
        </references>
      </pivotArea>
    </format>
    <format dxfId="33992">
      <pivotArea dataOnly="0" labelOnly="1" grandCol="1" outline="0" fieldPosition="0"/>
    </format>
    <format dxfId="33991">
      <pivotArea grandRow="1" outline="0" collapsedLevelsAreSubtotals="1" fieldPosition="0"/>
    </format>
    <format dxfId="33990">
      <pivotArea dataOnly="0" labelOnly="1" grandRow="1" outline="0" fieldPosition="0"/>
    </format>
    <format dxfId="33989">
      <pivotArea dataOnly="0" labelOnly="1" grandRow="1" outline="0" fieldPosition="0"/>
    </format>
    <format dxfId="33988">
      <pivotArea dataOnly="0" labelOnly="1" outline="0" fieldPosition="0">
        <references count="1">
          <reference field="14" count="0"/>
        </references>
      </pivotArea>
    </format>
    <format dxfId="33987">
      <pivotArea dataOnly="0" labelOnly="1" grandCol="1" outline="0" fieldPosition="0"/>
    </format>
    <format dxfId="33986">
      <pivotArea grandRow="1" outline="0" collapsedLevelsAreSubtotals="1" fieldPosition="0"/>
    </format>
    <format dxfId="33985">
      <pivotArea dataOnly="0" labelOnly="1" grandRow="1" outline="0" fieldPosition="0"/>
    </format>
    <format dxfId="33984">
      <pivotArea dataOnly="0" labelOnly="1" grandRow="1" outline="0" fieldPosition="0"/>
    </format>
    <format dxfId="33983">
      <pivotArea dataOnly="0" labelOnly="1" outline="0" fieldPosition="0">
        <references count="1">
          <reference field="14" count="0"/>
        </references>
      </pivotArea>
    </format>
    <format dxfId="33982">
      <pivotArea dataOnly="0" labelOnly="1" grandCol="1" outline="0" fieldPosition="0"/>
    </format>
    <format dxfId="33981">
      <pivotArea dataOnly="0" labelOnly="1" grandRow="1" outline="0" fieldPosition="0"/>
    </format>
    <format dxfId="33980">
      <pivotArea dataOnly="0" labelOnly="1" outline="0" fieldPosition="0">
        <references count="1">
          <reference field="14" count="0"/>
        </references>
      </pivotArea>
    </format>
    <format dxfId="33979">
      <pivotArea dataOnly="0" labelOnly="1" grandCol="1" outline="0" fieldPosition="0"/>
    </format>
    <format dxfId="33978">
      <pivotArea dataOnly="0" labelOnly="1" outline="0" fieldPosition="0">
        <references count="1">
          <reference field="14" count="0"/>
        </references>
      </pivotArea>
    </format>
    <format dxfId="33977">
      <pivotArea dataOnly="0" labelOnly="1" grandCol="1" outline="0" fieldPosition="0"/>
    </format>
    <format dxfId="33976">
      <pivotArea grandRow="1" outline="0" collapsedLevelsAreSubtotals="1" fieldPosition="0"/>
    </format>
    <format dxfId="33975">
      <pivotArea dataOnly="0" labelOnly="1" grandRow="1" outline="0" fieldPosition="0"/>
    </format>
    <format dxfId="33974">
      <pivotArea grandRow="1" outline="0" collapsedLevelsAreSubtotals="1" fieldPosition="0"/>
    </format>
    <format dxfId="33973">
      <pivotArea dataOnly="0" labelOnly="1" grandRow="1" outline="0" fieldPosition="0"/>
    </format>
    <format dxfId="33972">
      <pivotArea dataOnly="0" labelOnly="1" grandRow="1" outline="0" fieldPosition="0"/>
    </format>
    <format dxfId="33971">
      <pivotArea dataOnly="0" labelOnly="1" outline="0" fieldPosition="0">
        <references count="1">
          <reference field="14" count="0"/>
        </references>
      </pivotArea>
    </format>
    <format dxfId="33970">
      <pivotArea dataOnly="0" labelOnly="1" grandCol="1" outline="0" fieldPosition="0"/>
    </format>
    <format dxfId="33969">
      <pivotArea dataOnly="0" labelOnly="1" grandRow="1" outline="0" fieldPosition="0"/>
    </format>
    <format dxfId="33968">
      <pivotArea dataOnly="0" labelOnly="1" outline="0" fieldPosition="0">
        <references count="1">
          <reference field="14" count="0"/>
        </references>
      </pivotArea>
    </format>
    <format dxfId="33967">
      <pivotArea dataOnly="0" labelOnly="1" grandCol="1" outline="0" fieldPosition="0"/>
    </format>
    <format dxfId="33966">
      <pivotArea grandRow="1" outline="0" collapsedLevelsAreSubtotals="1" fieldPosition="0"/>
    </format>
    <format dxfId="33965">
      <pivotArea dataOnly="0" labelOnly="1" grandRow="1" outline="0" fieldPosition="0"/>
    </format>
    <format dxfId="33964">
      <pivotArea dataOnly="0" labelOnly="1" outline="0" fieldPosition="0">
        <references count="1">
          <reference field="14" count="0"/>
        </references>
      </pivotArea>
    </format>
    <format dxfId="33963">
      <pivotArea dataOnly="0" labelOnly="1" grandCol="1" outline="0" fieldPosition="0"/>
    </format>
    <format dxfId="33962">
      <pivotArea grandRow="1" outline="0" collapsedLevelsAreSubtotals="1" fieldPosition="0"/>
    </format>
    <format dxfId="33961">
      <pivotArea dataOnly="0" labelOnly="1" grandRow="1" outline="0" fieldPosition="0"/>
    </format>
    <format dxfId="33960">
      <pivotArea grandRow="1" outline="0" collapsedLevelsAreSubtotals="1" fieldPosition="0"/>
    </format>
    <format dxfId="33959">
      <pivotArea dataOnly="0" labelOnly="1" grandRow="1" outline="0" fieldPosition="0"/>
    </format>
    <format dxfId="33958">
      <pivotArea grandRow="1" outline="0" collapsedLevelsAreSubtotals="1" fieldPosition="0"/>
    </format>
    <format dxfId="33957">
      <pivotArea dataOnly="0" labelOnly="1" grandRow="1" outline="0" fieldPosition="0"/>
    </format>
    <format dxfId="33956">
      <pivotArea dataOnly="0" labelOnly="1" grandRow="1" outline="0" fieldPosition="0"/>
    </format>
    <format dxfId="33955">
      <pivotArea dataOnly="0" labelOnly="1" outline="0" fieldPosition="0">
        <references count="1">
          <reference field="14" count="0"/>
        </references>
      </pivotArea>
    </format>
    <format dxfId="33954">
      <pivotArea dataOnly="0" labelOnly="1" grandCol="1" outline="0" fieldPosition="0"/>
    </format>
    <format dxfId="33953">
      <pivotArea grandRow="1" outline="0" collapsedLevelsAreSubtotals="1" fieldPosition="0"/>
    </format>
    <format dxfId="33952">
      <pivotArea dataOnly="0" labelOnly="1" grandRow="1" outline="0" fieldPosition="0"/>
    </format>
    <format dxfId="33951">
      <pivotArea grandRow="1" outline="0" collapsedLevelsAreSubtotals="1" fieldPosition="0"/>
    </format>
    <format dxfId="33950">
      <pivotArea dataOnly="0" labelOnly="1" grandRow="1" outline="0" fieldPosition="0"/>
    </format>
    <format dxfId="33949">
      <pivotArea dataOnly="0" labelOnly="1" grandRow="1" outline="0" fieldPosition="0"/>
    </format>
    <format dxfId="33948">
      <pivotArea dataOnly="0" labelOnly="1" outline="0" fieldPosition="0">
        <references count="1">
          <reference field="14" count="0"/>
        </references>
      </pivotArea>
    </format>
    <format dxfId="33947">
      <pivotArea dataOnly="0" labelOnly="1" grandCol="1" outline="0" fieldPosition="0"/>
    </format>
    <format dxfId="33946">
      <pivotArea dataOnly="0" labelOnly="1" grandRow="1" outline="0" fieldPosition="0"/>
    </format>
    <format dxfId="33945">
      <pivotArea dataOnly="0" labelOnly="1" outline="0" fieldPosition="0">
        <references count="1">
          <reference field="14" count="0"/>
        </references>
      </pivotArea>
    </format>
    <format dxfId="33944">
      <pivotArea dataOnly="0" labelOnly="1" grandCol="1" outline="0" fieldPosition="0"/>
    </format>
    <format dxfId="33943">
      <pivotArea dataOnly="0" labelOnly="1" grandRow="1" outline="0" fieldPosition="0"/>
    </format>
    <format dxfId="33942">
      <pivotArea dataOnly="0" labelOnly="1" outline="0" fieldPosition="0">
        <references count="1">
          <reference field="14" count="0"/>
        </references>
      </pivotArea>
    </format>
    <format dxfId="33941">
      <pivotArea dataOnly="0" labelOnly="1" grandCol="1" outline="0" fieldPosition="0"/>
    </format>
    <format dxfId="33940">
      <pivotArea dataOnly="0" labelOnly="1" grandRow="1" outline="0" fieldPosition="0"/>
    </format>
    <format dxfId="33939">
      <pivotArea dataOnly="0" labelOnly="1" outline="0" fieldPosition="0">
        <references count="1">
          <reference field="14" count="0"/>
        </references>
      </pivotArea>
    </format>
    <format dxfId="33938">
      <pivotArea dataOnly="0" labelOnly="1" grandCol="1" outline="0" fieldPosition="0"/>
    </format>
    <format dxfId="33937">
      <pivotArea grandRow="1" outline="0" collapsedLevelsAreSubtotals="1" fieldPosition="0"/>
    </format>
    <format dxfId="33936">
      <pivotArea dataOnly="0" labelOnly="1" grandRow="1" outline="0" fieldPosition="0"/>
    </format>
    <format dxfId="33935">
      <pivotArea grandRow="1" outline="0" collapsedLevelsAreSubtotals="1" fieldPosition="0"/>
    </format>
    <format dxfId="33934">
      <pivotArea dataOnly="0" labelOnly="1" grandRow="1" outline="0" fieldPosition="0"/>
    </format>
    <format dxfId="33933">
      <pivotArea dataOnly="0" labelOnly="1" outline="0" fieldPosition="0">
        <references count="1">
          <reference field="14" count="0"/>
        </references>
      </pivotArea>
    </format>
    <format dxfId="33932">
      <pivotArea dataOnly="0" labelOnly="1" grandCol="1" outline="0" fieldPosition="0"/>
    </format>
    <format dxfId="33931">
      <pivotArea field="15" type="button" dataOnly="0" labelOnly="1" outline="0" axis="axisRow" fieldPosition="0"/>
    </format>
    <format dxfId="33930">
      <pivotArea dataOnly="0" labelOnly="1" outline="0" fieldPosition="0">
        <references count="1">
          <reference field="14" count="0"/>
        </references>
      </pivotArea>
    </format>
    <format dxfId="33929">
      <pivotArea dataOnly="0" labelOnly="1" grandCol="1" outline="0" fieldPosition="0"/>
    </format>
    <format dxfId="33928">
      <pivotArea field="15" type="button" dataOnly="0" labelOnly="1" outline="0" axis="axisRow" fieldPosition="0"/>
    </format>
    <format dxfId="33927">
      <pivotArea dataOnly="0" labelOnly="1" outline="0" fieldPosition="0">
        <references count="1">
          <reference field="14" count="0"/>
        </references>
      </pivotArea>
    </format>
    <format dxfId="33926">
      <pivotArea dataOnly="0" labelOnly="1" grandCol="1" outline="0" fieldPosition="0"/>
    </format>
    <format dxfId="33925">
      <pivotArea field="15" type="button" dataOnly="0" labelOnly="1" outline="0" axis="axisRow" fieldPosition="0"/>
    </format>
    <format dxfId="33924">
      <pivotArea dataOnly="0" labelOnly="1" outline="0" fieldPosition="0">
        <references count="1">
          <reference field="14" count="0"/>
        </references>
      </pivotArea>
    </format>
    <format dxfId="33923">
      <pivotArea dataOnly="0" labelOnly="1" grandCol="1" outline="0" fieldPosition="0"/>
    </format>
    <format dxfId="33922">
      <pivotArea outline="0" fieldPosition="0">
        <references count="1">
          <reference field="15" count="0" selected="0"/>
        </references>
      </pivotArea>
    </format>
    <format dxfId="33921">
      <pivotArea outline="0" fieldPosition="0">
        <references count="1">
          <reference field="15" count="0" selected="0"/>
        </references>
      </pivotArea>
    </format>
    <format dxfId="33920">
      <pivotArea grandRow="1" outline="0" collapsedLevelsAreSubtotals="1" fieldPosition="0"/>
    </format>
    <format dxfId="33919">
      <pivotArea outline="0" collapsedLevelsAreSubtotals="1" fieldPosition="0"/>
    </format>
    <format dxfId="33918">
      <pivotArea field="15" type="button" dataOnly="0" labelOnly="1" outline="0" axis="axisRow" fieldPosition="0"/>
    </format>
    <format dxfId="33917">
      <pivotArea dataOnly="0" labelOnly="1" outline="0" fieldPosition="0">
        <references count="1">
          <reference field="15" count="0"/>
        </references>
      </pivotArea>
    </format>
    <format dxfId="33916">
      <pivotArea dataOnly="0" labelOnly="1" grandRow="1" outline="0" fieldPosition="0"/>
    </format>
    <format dxfId="33915">
      <pivotArea dataOnly="0" labelOnly="1" outline="0" fieldPosition="0">
        <references count="1">
          <reference field="14" count="0"/>
        </references>
      </pivotArea>
    </format>
    <format dxfId="33914">
      <pivotArea dataOnly="0" labelOnly="1" grandCol="1" outline="0" fieldPosition="0"/>
    </format>
    <format dxfId="33913">
      <pivotArea field="15" type="button" dataOnly="0" labelOnly="1" outline="0" axis="axisRow" fieldPosition="0"/>
    </format>
    <format dxfId="33912">
      <pivotArea dataOnly="0" labelOnly="1" outline="0" fieldPosition="0">
        <references count="1">
          <reference field="14" count="0"/>
        </references>
      </pivotArea>
    </format>
    <format dxfId="33911">
      <pivotArea dataOnly="0" labelOnly="1" grandCol="1" outline="0" fieldPosition="0"/>
    </format>
    <format dxfId="33910">
      <pivotArea grandRow="1" outline="0" collapsedLevelsAreSubtotals="1" fieldPosition="0"/>
    </format>
    <format dxfId="33909">
      <pivotArea dataOnly="0" labelOnly="1" grandRow="1" outline="0" fieldPosition="0"/>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400-000016000000}" name="PivotTable5" cacheId="3" applyNumberFormats="0" applyBorderFormats="0" applyFontFormats="0" applyPatternFormats="0" applyAlignmentFormats="0" applyWidthHeightFormats="1" dataCaption="Values" updatedVersion="8" minRefreshableVersion="3" useAutoFormatting="1" itemPrintTitles="1" createdVersion="5" indent="0" compact="0" compactData="0" gridDropZones="1" multipleFieldFilters="0">
  <location ref="A257:B259" firstHeaderRow="1" firstDataRow="2" firstDataCol="1" rowPageCount="3" colPageCount="1"/>
  <pivotFields count="159">
    <pivotField compact="0"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axis="axisPage" compact="0" outline="0" multipleItemSelectionAllowed="1" showAll="0">
      <items count="7">
        <item h="1" x="0"/>
        <item m="1" x="1"/>
        <item h="1" m="1" x="2"/>
        <item h="1" m="1" x="3"/>
        <item h="1" m="1" x="4"/>
        <item h="1" m="1" x="5"/>
        <item t="default"/>
      </items>
    </pivotField>
    <pivotField compact="0" outline="0" showAll="0" defaultSubtotal="0"/>
    <pivotField compact="0" outline="0" showAll="0"/>
    <pivotField axis="axisRow" compact="0" outline="0" showAll="0" sortType="ascending" defaultSubtotal="0">
      <items count="18">
        <item m="1" x="5"/>
        <item m="1" x="6"/>
        <item m="1" x="10"/>
        <item m="1" x="9"/>
        <item m="1" x="13"/>
        <item m="1" x="14"/>
        <item m="1" x="16"/>
        <item m="1" x="2"/>
        <item m="1" x="1"/>
        <item m="1" x="11"/>
        <item m="1" x="12"/>
        <item m="1" x="4"/>
        <item m="1" x="17"/>
        <item m="1" x="7"/>
        <item x="0"/>
        <item m="1" x="15"/>
        <item m="1" x="8"/>
        <item m="1" x="3"/>
      </items>
    </pivotField>
    <pivotField compact="0" numFmtId="4" outline="0" showAl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3">
        <item m="1" x="1"/>
        <item x="0"/>
        <item m="1" x="2"/>
      </items>
    </pivotField>
    <pivotField compact="0" outline="0" showAll="0" defaultSubtotal="0"/>
    <pivotField compact="0" outline="0" showAll="0" defaultSubtotal="0"/>
    <pivotField compact="0" outline="0" showAll="0" defaultSubtotal="0"/>
    <pivotField compact="0" outline="0" showAll="0" defaultSubtotal="0"/>
    <pivotField compact="0" outline="0" multipleItemSelectionAllowed="1" showAll="0" defaultSubtotal="0"/>
    <pivotField compact="0" outline="0" showAll="0"/>
    <pivotField compact="0" outline="0" showAll="0" defaultSubtota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defaultSubtotal="0"/>
    <pivotField compact="0" numFmtId="1"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m="1" x="1"/>
        <item m="1" x="2"/>
        <item m="1" x="3"/>
        <item x="0"/>
        <item t="default"/>
      </items>
    </pivotField>
    <pivotField axis="axisPage" compact="0" outline="0" multipleItemSelectionAllowed="1" showAll="0" defaultSubtotal="0">
      <items count="3">
        <item m="1" x="2"/>
        <item x="0"/>
        <item m="1" x="1"/>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5"/>
  </rowFields>
  <rowItems count="1">
    <i t="grand">
      <x/>
    </i>
  </rowItems>
  <colFields count="1">
    <field x="23"/>
  </colFields>
  <colItems count="1">
    <i t="grand">
      <x/>
    </i>
  </colItems>
  <pageFields count="3">
    <pageField fld="12" hier="-1"/>
    <pageField fld="51" hier="-1"/>
    <pageField fld="52" hier="-1"/>
  </pageFields>
  <dataFields count="1">
    <dataField name="Sum of POS" fld="38" baseField="13" baseItem="2"/>
  </dataFields>
  <formats count="122">
    <format dxfId="34414">
      <pivotArea dataOnly="0" labelOnly="1" grandCol="1" outline="0" fieldPosition="0"/>
    </format>
    <format dxfId="34413">
      <pivotArea dataOnly="0" labelOnly="1" grandCol="1" outline="0" fieldPosition="0"/>
    </format>
    <format dxfId="34412">
      <pivotArea dataOnly="0" labelOnly="1" grandCol="1" outline="0" fieldPosition="0"/>
    </format>
    <format dxfId="34411">
      <pivotArea outline="0" collapsedLevelsAreSubtotals="1" fieldPosition="0"/>
    </format>
    <format dxfId="34410">
      <pivotArea dataOnly="0" labelOnly="1" grandRow="1" outline="0" fieldPosition="0"/>
    </format>
    <format dxfId="34409">
      <pivotArea outline="0" collapsedLevelsAreSubtotals="1" fieldPosition="0"/>
    </format>
    <format dxfId="34408">
      <pivotArea dataOnly="0" labelOnly="1" grandRow="1" outline="0" fieldPosition="0"/>
    </format>
    <format dxfId="34407">
      <pivotArea type="all" dataOnly="0" outline="0" fieldPosition="0"/>
    </format>
    <format dxfId="34406">
      <pivotArea dataOnly="0" labelOnly="1" outline="0" fieldPosition="0">
        <references count="1">
          <reference field="12" count="0"/>
        </references>
      </pivotArea>
    </format>
    <format dxfId="34405">
      <pivotArea dataOnly="0" labelOnly="1" outline="0" fieldPosition="0">
        <references count="1">
          <reference field="12" count="0"/>
        </references>
      </pivotArea>
    </format>
    <format dxfId="34404">
      <pivotArea type="all" dataOnly="0" outline="0" fieldPosition="0"/>
    </format>
    <format dxfId="34403">
      <pivotArea grandCol="1" outline="0" collapsedLevelsAreSubtotals="1" fieldPosition="0"/>
    </format>
    <format dxfId="34402">
      <pivotArea grandRow="1" grandCol="1" outline="0" collapsedLevelsAreSubtotals="1" fieldPosition="0"/>
    </format>
    <format dxfId="34401">
      <pivotArea dataOnly="0" labelOnly="1" grandRow="1" outline="0" fieldPosition="0"/>
    </format>
    <format dxfId="34400">
      <pivotArea dataOnly="0" labelOnly="1" grandRow="1" outline="0" fieldPosition="0"/>
    </format>
    <format dxfId="34399">
      <pivotArea dataOnly="0" labelOnly="1" grandRow="1" outline="0" fieldPosition="0"/>
    </format>
    <format dxfId="34398">
      <pivotArea dataOnly="0" labelOnly="1" grandRow="1" outline="0" fieldPosition="0"/>
    </format>
    <format dxfId="34397">
      <pivotArea dataOnly="0" labelOnly="1" grandRow="1" outline="0" fieldPosition="0"/>
    </format>
    <format dxfId="34396">
      <pivotArea dataOnly="0" labelOnly="1" grandRow="1" outline="0" fieldPosition="0"/>
    </format>
    <format dxfId="34395">
      <pivotArea dataOnly="0" labelOnly="1" grandRow="1" outline="0" fieldPosition="0"/>
    </format>
    <format dxfId="34394">
      <pivotArea dataOnly="0" labelOnly="1" grandRow="1" outline="0" fieldPosition="0"/>
    </format>
    <format dxfId="34393">
      <pivotArea dataOnly="0" labelOnly="1" grandCol="1" outline="0" fieldPosition="0"/>
    </format>
    <format dxfId="34392">
      <pivotArea dataOnly="0" labelOnly="1" grandCol="1" outline="0" fieldPosition="0"/>
    </format>
    <format dxfId="34391">
      <pivotArea dataOnly="0" labelOnly="1" outline="0" fieldPosition="0">
        <references count="1">
          <reference field="23" count="0"/>
        </references>
      </pivotArea>
    </format>
    <format dxfId="34390">
      <pivotArea dataOnly="0" labelOnly="1" grandCol="1" outline="0" fieldPosition="0"/>
    </format>
    <format dxfId="34389">
      <pivotArea dataOnly="0" labelOnly="1" outline="0" fieldPosition="0">
        <references count="1">
          <reference field="23" count="0"/>
        </references>
      </pivotArea>
    </format>
    <format dxfId="34388">
      <pivotArea dataOnly="0" labelOnly="1" grandCol="1" outline="0" fieldPosition="0"/>
    </format>
    <format dxfId="34387">
      <pivotArea field="23" grandRow="1" outline="0" axis="axisCol" fieldPosition="0">
        <references count="1">
          <reference field="23" count="0" selected="0"/>
        </references>
      </pivotArea>
    </format>
    <format dxfId="34386">
      <pivotArea grandCol="1" outline="0" collapsedLevelsAreSubtotals="1" fieldPosition="0"/>
    </format>
    <format dxfId="34385">
      <pivotArea dataOnly="0" labelOnly="1" outline="0" fieldPosition="0">
        <references count="1">
          <reference field="23" count="0"/>
        </references>
      </pivotArea>
    </format>
    <format dxfId="34384">
      <pivotArea dataOnly="0" labelOnly="1" grandCol="1" outline="0" fieldPosition="0"/>
    </format>
    <format dxfId="34383">
      <pivotArea dataOnly="0" labelOnly="1" outline="0" fieldPosition="0">
        <references count="1">
          <reference field="23" count="0"/>
        </references>
      </pivotArea>
    </format>
    <format dxfId="34382">
      <pivotArea dataOnly="0" labelOnly="1" grandCol="1" outline="0" fieldPosition="0"/>
    </format>
    <format dxfId="34381">
      <pivotArea dataOnly="0" labelOnly="1" outline="0" fieldPosition="0">
        <references count="1">
          <reference field="23" count="0"/>
        </references>
      </pivotArea>
    </format>
    <format dxfId="34380">
      <pivotArea dataOnly="0" labelOnly="1" grandCol="1" outline="0" fieldPosition="0"/>
    </format>
    <format dxfId="34379">
      <pivotArea dataOnly="0" labelOnly="1" outline="0" fieldPosition="0">
        <references count="1">
          <reference field="23" count="0"/>
        </references>
      </pivotArea>
    </format>
    <format dxfId="34378">
      <pivotArea dataOnly="0" labelOnly="1" grandCol="1" outline="0" fieldPosition="0"/>
    </format>
    <format dxfId="34377">
      <pivotArea outline="0" collapsedLevelsAreSubtotals="1" fieldPosition="0"/>
    </format>
    <format dxfId="34376">
      <pivotArea dataOnly="0" labelOnly="1" grandRow="1" outline="0" fieldPosition="0"/>
    </format>
    <format dxfId="34375">
      <pivotArea dataOnly="0" labelOnly="1" outline="0" fieldPosition="0">
        <references count="1">
          <reference field="23" count="0"/>
        </references>
      </pivotArea>
    </format>
    <format dxfId="34374">
      <pivotArea dataOnly="0" labelOnly="1" grandCol="1" outline="0" fieldPosition="0"/>
    </format>
    <format>
      <pivotArea outline="0" collapsedLevelsAreSubtotals="1" fieldPosition="0"/>
    </format>
    <format>
      <pivotArea dataOnly="0" labelOnly="1" grandRow="1" outline="0" fieldPosition="0"/>
    </format>
    <format>
      <pivotArea dataOnly="0" labelOnly="1" outline="0" fieldPosition="0">
        <references count="1">
          <reference field="23" count="0"/>
        </references>
      </pivotArea>
    </format>
    <format>
      <pivotArea dataOnly="0" labelOnly="1" grandCol="1" outline="0" fieldPosition="0"/>
    </format>
    <format>
      <pivotArea outline="0" collapsedLevelsAreSubtotals="1" fieldPosition="0"/>
    </format>
    <format>
      <pivotArea dataOnly="0" labelOnly="1" grandRow="1" outline="0" fieldPosition="0"/>
    </format>
    <format>
      <pivotArea dataOnly="0" labelOnly="1" outline="0" fieldPosition="0">
        <references count="1">
          <reference field="23" count="0"/>
        </references>
      </pivotArea>
    </format>
    <format>
      <pivotArea dataOnly="0" labelOnly="1" grandCol="1" outline="0" fieldPosition="0"/>
    </format>
    <format dxfId="34373">
      <pivotArea outline="0" collapsedLevelsAreSubtotals="1" fieldPosition="0"/>
    </format>
    <format dxfId="34372">
      <pivotArea dataOnly="0" labelOnly="1" outline="0" fieldPosition="0">
        <references count="1">
          <reference field="23" count="0"/>
        </references>
      </pivotArea>
    </format>
    <format dxfId="34371">
      <pivotArea dataOnly="0" labelOnly="1" grandCol="1" outline="0" fieldPosition="0"/>
    </format>
    <format dxfId="34370">
      <pivotArea dataOnly="0" labelOnly="1" grandRow="1" outline="0" fieldPosition="0"/>
    </format>
    <format dxfId="34369">
      <pivotArea outline="0" collapsedLevelsAreSubtotals="1" fieldPosition="0"/>
    </format>
    <format dxfId="34368">
      <pivotArea dataOnly="0" labelOnly="1" grandRow="1" outline="0" fieldPosition="0"/>
    </format>
    <format dxfId="34367">
      <pivotArea dataOnly="0" labelOnly="1" outline="0" fieldPosition="0">
        <references count="1">
          <reference field="23" count="0"/>
        </references>
      </pivotArea>
    </format>
    <format dxfId="34366">
      <pivotArea dataOnly="0" labelOnly="1" grandCol="1" outline="0" fieldPosition="0"/>
    </format>
    <format dxfId="34365">
      <pivotArea dataOnly="0" labelOnly="1" outline="0" fieldPosition="0">
        <references count="1">
          <reference field="23" count="0"/>
        </references>
      </pivotArea>
    </format>
    <format dxfId="34364">
      <pivotArea dataOnly="0" labelOnly="1" grandCol="1" outline="0" fieldPosition="0"/>
    </format>
    <format dxfId="34363">
      <pivotArea dataOnly="0" labelOnly="1" grandRow="1" outline="0" fieldPosition="0"/>
    </format>
    <format dxfId="34362">
      <pivotArea outline="0" collapsedLevelsAreSubtotals="1" fieldPosition="0"/>
    </format>
    <format dxfId="34361">
      <pivotArea dataOnly="0" labelOnly="1" grandRow="1" outline="0" fieldPosition="0"/>
    </format>
    <format dxfId="34360">
      <pivotArea dataOnly="0" labelOnly="1" outline="0" fieldPosition="0">
        <references count="1">
          <reference field="23" count="0"/>
        </references>
      </pivotArea>
    </format>
    <format dxfId="34359">
      <pivotArea dataOnly="0" labelOnly="1" grandCol="1" outline="0" fieldPosition="0"/>
    </format>
    <format dxfId="34358">
      <pivotArea dataOnly="0" labelOnly="1" grandRow="1" outline="0" fieldPosition="0"/>
    </format>
    <format dxfId="34357">
      <pivotArea type="origin" dataOnly="0" labelOnly="1" outline="0" fieldPosition="0"/>
    </format>
    <format dxfId="34356">
      <pivotArea dataOnly="0" labelOnly="1" grandRow="1" outline="0" fieldPosition="0"/>
    </format>
    <format dxfId="34355">
      <pivotArea type="origin" dataOnly="0" labelOnly="1" outline="0" fieldPosition="0"/>
    </format>
    <format dxfId="34354">
      <pivotArea dataOnly="0" labelOnly="1" grandRow="1" outline="0" fieldPosition="0"/>
    </format>
    <format dxfId="34353">
      <pivotArea type="origin" dataOnly="0" labelOnly="1" outline="0" fieldPosition="0"/>
    </format>
    <format dxfId="34352">
      <pivotArea dataOnly="0" labelOnly="1" grandRow="1" outline="0" fieldPosition="0"/>
    </format>
    <format dxfId="34351">
      <pivotArea type="origin" dataOnly="0" labelOnly="1" outline="0" fieldPosition="0"/>
    </format>
    <format dxfId="34350">
      <pivotArea dataOnly="0" labelOnly="1" grandRow="1" outline="0" fieldPosition="0"/>
    </format>
    <format dxfId="34349">
      <pivotArea outline="0" collapsedLevelsAreSubtotals="1" fieldPosition="0"/>
    </format>
    <format dxfId="34348">
      <pivotArea dataOnly="0" labelOnly="1" grandRow="1" outline="0" fieldPosition="0"/>
    </format>
    <format dxfId="34347">
      <pivotArea dataOnly="0" labelOnly="1" outline="0" fieldPosition="0">
        <references count="1">
          <reference field="23" count="0"/>
        </references>
      </pivotArea>
    </format>
    <format dxfId="34346">
      <pivotArea dataOnly="0" labelOnly="1" grandCol="1" outline="0" fieldPosition="0"/>
    </format>
    <format dxfId="34345">
      <pivotArea outline="0" collapsedLevelsAreSubtotals="1" fieldPosition="0"/>
    </format>
    <format dxfId="34344">
      <pivotArea dataOnly="0" labelOnly="1" grandRow="1" outline="0" fieldPosition="0"/>
    </format>
    <format dxfId="34343">
      <pivotArea dataOnly="0" labelOnly="1" outline="0" fieldPosition="0">
        <references count="1">
          <reference field="23" count="0"/>
        </references>
      </pivotArea>
    </format>
    <format dxfId="34342">
      <pivotArea dataOnly="0" labelOnly="1" grandCol="1" outline="0" fieldPosition="0"/>
    </format>
    <format dxfId="34341">
      <pivotArea outline="0" collapsedLevelsAreSubtotals="1" fieldPosition="0"/>
    </format>
    <format dxfId="34340">
      <pivotArea dataOnly="0" labelOnly="1" grandRow="1" outline="0" fieldPosition="0"/>
    </format>
    <format dxfId="34339">
      <pivotArea dataOnly="0" labelOnly="1" outline="0" fieldPosition="0">
        <references count="1">
          <reference field="23" count="0"/>
        </references>
      </pivotArea>
    </format>
    <format dxfId="34338">
      <pivotArea dataOnly="0" labelOnly="1" grandCol="1" outline="0" fieldPosition="0"/>
    </format>
    <format dxfId="34337">
      <pivotArea dataOnly="0" labelOnly="1" outline="0" fieldPosition="0">
        <references count="1">
          <reference field="23" count="0"/>
        </references>
      </pivotArea>
    </format>
    <format dxfId="34336">
      <pivotArea dataOnly="0" labelOnly="1" grandCol="1" outline="0" fieldPosition="0"/>
    </format>
    <format dxfId="34335">
      <pivotArea outline="0" collapsedLevelsAreSubtotals="1" fieldPosition="0"/>
    </format>
    <format dxfId="34334">
      <pivotArea dataOnly="0" labelOnly="1" grandRow="1" outline="0" fieldPosition="0"/>
    </format>
    <format dxfId="34333">
      <pivotArea dataOnly="0" labelOnly="1" outline="0" fieldPosition="0">
        <references count="1">
          <reference field="23" count="0"/>
        </references>
      </pivotArea>
    </format>
    <format dxfId="34332">
      <pivotArea dataOnly="0" labelOnly="1" grandCol="1" outline="0" fieldPosition="0"/>
    </format>
    <format dxfId="34331">
      <pivotArea outline="0" collapsedLevelsAreSubtotals="1" fieldPosition="0"/>
    </format>
    <format dxfId="34330">
      <pivotArea dataOnly="0" labelOnly="1" grandRow="1" outline="0" fieldPosition="0"/>
    </format>
    <format dxfId="34329">
      <pivotArea dataOnly="0" labelOnly="1" outline="0" fieldPosition="0">
        <references count="1">
          <reference field="23" count="0"/>
        </references>
      </pivotArea>
    </format>
    <format dxfId="34328">
      <pivotArea dataOnly="0" labelOnly="1" grandCol="1" outline="0" fieldPosition="0"/>
    </format>
    <format dxfId="34327">
      <pivotArea dataOnly="0" labelOnly="1" outline="0" fieldPosition="0">
        <references count="1">
          <reference field="23" count="0"/>
        </references>
      </pivotArea>
    </format>
    <format dxfId="34326">
      <pivotArea dataOnly="0" labelOnly="1" grandCol="1" outline="0" fieldPosition="0"/>
    </format>
    <format dxfId="34325">
      <pivotArea type="all" dataOnly="0" outline="0" fieldPosition="0"/>
    </format>
    <format dxfId="34324">
      <pivotArea outline="0" collapsedLevelsAreSubtotals="1" fieldPosition="0"/>
    </format>
    <format dxfId="34323">
      <pivotArea type="origin" dataOnly="0" labelOnly="1" outline="0" fieldPosition="0"/>
    </format>
    <format dxfId="34322">
      <pivotArea field="23" type="button" dataOnly="0" labelOnly="1" outline="0" axis="axisCol" fieldPosition="0"/>
    </format>
    <format dxfId="34321">
      <pivotArea type="topRight" dataOnly="0" labelOnly="1" outline="0" fieldPosition="0"/>
    </format>
    <format dxfId="34320">
      <pivotArea dataOnly="0" labelOnly="1" grandRow="1" outline="0" fieldPosition="0"/>
    </format>
    <format dxfId="34319">
      <pivotArea dataOnly="0" labelOnly="1" outline="0" fieldPosition="0">
        <references count="1">
          <reference field="23" count="0"/>
        </references>
      </pivotArea>
    </format>
    <format dxfId="34318">
      <pivotArea dataOnly="0" labelOnly="1" grandCol="1" outline="0" fieldPosition="0"/>
    </format>
    <format>
      <pivotArea type="all" dataOnly="0" outline="0" fieldPosition="0"/>
    </format>
    <format>
      <pivotArea outline="0" collapsedLevelsAreSubtotals="1" fieldPosition="0"/>
    </format>
    <format>
      <pivotArea type="origin" dataOnly="0" labelOnly="1" outline="0" fieldPosition="0"/>
    </format>
    <format>
      <pivotArea field="23" type="button" dataOnly="0" labelOnly="1" outline="0" axis="axisCol" fieldPosition="0"/>
    </format>
    <format>
      <pivotArea type="topRight" dataOnly="0" labelOnly="1" outline="0" fieldPosition="0"/>
    </format>
    <format>
      <pivotArea dataOnly="0" labelOnly="1" grandRow="1" outline="0" fieldPosition="0"/>
    </format>
    <format>
      <pivotArea dataOnly="0" labelOnly="1" outline="0" fieldPosition="0">
        <references count="1">
          <reference field="23" count="0"/>
        </references>
      </pivotArea>
    </format>
    <format>
      <pivotArea dataOnly="0" labelOnly="1" grandCol="1" outline="0" fieldPosition="0"/>
    </format>
    <format dxfId="34317">
      <pivotArea field="23" type="button" dataOnly="0" labelOnly="1" outline="0" axis="axisCol" fieldPosition="0"/>
    </format>
    <format dxfId="34316">
      <pivotArea type="topRight" dataOnly="0" labelOnly="1" outline="0" fieldPosition="0"/>
    </format>
    <format dxfId="34315">
      <pivotArea grandRow="1" outline="0" collapsedLevelsAreSubtotals="1" fieldPosition="0"/>
    </format>
    <format dxfId="34314">
      <pivotArea outline="0" collapsedLevelsAreSubtotals="1" fieldPosition="0"/>
    </format>
    <format dxfId="34313">
      <pivotArea field="15" type="button" dataOnly="0" labelOnly="1" outline="0" axis="axisRow" fieldPosition="0"/>
    </format>
    <format dxfId="34312">
      <pivotArea dataOnly="0" labelOnly="1" outline="0" fieldPosition="0">
        <references count="1">
          <reference field="15" count="0"/>
        </references>
      </pivotArea>
    </format>
    <format dxfId="34311">
      <pivotArea dataOnly="0" labelOnly="1" grandRow="1" outline="0" fieldPosition="0"/>
    </format>
    <format dxfId="34310">
      <pivotArea dataOnly="0" labelOnly="1" outline="0" fieldPosition="0">
        <references count="1">
          <reference field="23" count="0"/>
        </references>
      </pivotArea>
    </format>
    <format dxfId="34309">
      <pivotArea dataOnly="0" labelOnly="1" grandCol="1" outline="0" fieldPosition="0"/>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489A23A-A06A-46A2-9EF6-C2766B9AC1AF}" name="PivotTable7" cacheId="413" applyNumberFormats="0" applyBorderFormats="0" applyFontFormats="0" applyPatternFormats="0" applyAlignmentFormats="0" applyWidthHeightFormats="1" dataCaption="Values" updatedVersion="8" minRefreshableVersion="3" itemPrintTitles="1" createdVersion="5" indent="0" compact="0" compactData="0" gridDropZones="1" multipleFieldFilters="0">
  <location ref="A94:D102" firstHeaderRow="1" firstDataRow="2" firstDataCol="1"/>
  <pivotFields count="162">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defaultSubtotal="0"/>
    <pivotField compact="0" outline="0" showAll="0"/>
    <pivotField compact="0" outline="0" showAll="0"/>
    <pivotField axis="axisRow" compact="0" outline="0" showAll="0">
      <items count="7">
        <item x="1"/>
        <item x="0"/>
        <item x="2"/>
        <item x="3"/>
        <item x="4"/>
        <item x="5"/>
        <item t="default"/>
      </items>
    </pivotField>
    <pivotField compact="0" outline="0" showAll="0"/>
    <pivotField axis="axisCol" dataField="1" compact="0" outline="0" showAll="0">
      <items count="3">
        <item x="1"/>
        <item x="0"/>
        <item t="default"/>
      </items>
    </pivotField>
    <pivotField compact="0" outline="0" showAll="0" defaultSubtotal="0"/>
    <pivotField compact="0" numFmtId="4" outline="0" showAll="0"/>
    <pivotField compact="0" outline="0" showAll="0" defaultSubtotal="0"/>
    <pivotField compact="0" numFmtId="3"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pivotField compact="0" outline="0" showAll="0" defaultSubtotal="0"/>
    <pivotField compact="0" outline="0" showAll="0"/>
    <pivotField compact="0" outline="0" showAll="0" defaultSubtota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pivotField compact="0" outline="0" showAll="0"/>
    <pivotField compact="0" outline="0" showAll="0"/>
  </pivotFields>
  <rowFields count="1">
    <field x="12"/>
  </rowFields>
  <rowItems count="7">
    <i>
      <x/>
    </i>
    <i>
      <x v="1"/>
    </i>
    <i>
      <x v="2"/>
    </i>
    <i>
      <x v="3"/>
    </i>
    <i>
      <x v="4"/>
    </i>
    <i>
      <x v="5"/>
    </i>
    <i t="grand">
      <x/>
    </i>
  </rowItems>
  <colFields count="1">
    <field x="14"/>
  </colFields>
  <colItems count="3">
    <i>
      <x/>
    </i>
    <i>
      <x v="1"/>
    </i>
    <i t="grand">
      <x/>
    </i>
  </colItems>
  <dataFields count="1">
    <dataField name="Count of RECEIPT CUT" fld="14" subtotal="count" baseField="0" baseItem="0"/>
  </dataFields>
  <formats count="132">
    <format dxfId="34546">
      <pivotArea dataOnly="0" labelOnly="1" outline="0" fieldPosition="0">
        <references count="1">
          <reference field="12" count="0"/>
        </references>
      </pivotArea>
    </format>
    <format dxfId="34545">
      <pivotArea dataOnly="0" labelOnly="1" outline="0" fieldPosition="0">
        <references count="1">
          <reference field="12" count="0"/>
        </references>
      </pivotArea>
    </format>
    <format dxfId="34544">
      <pivotArea field="12" type="button" dataOnly="0" labelOnly="1" outline="0" axis="axisRow" fieldPosition="0"/>
    </format>
    <format dxfId="34543">
      <pivotArea dataOnly="0" labelOnly="1" outline="0" fieldPosition="0">
        <references count="1">
          <reference field="14" count="0"/>
        </references>
      </pivotArea>
    </format>
    <format dxfId="34542">
      <pivotArea dataOnly="0" labelOnly="1" grandCol="1" outline="0" fieldPosition="0"/>
    </format>
    <format dxfId="34541">
      <pivotArea outline="0" collapsedLevelsAreSubtotals="1" fieldPosition="0"/>
    </format>
    <format dxfId="34540">
      <pivotArea field="12" type="button" dataOnly="0" labelOnly="1" outline="0" axis="axisRow" fieldPosition="0"/>
    </format>
    <format dxfId="34539">
      <pivotArea dataOnly="0" labelOnly="1" outline="0" fieldPosition="0">
        <references count="1">
          <reference field="12" count="0"/>
        </references>
      </pivotArea>
    </format>
    <format dxfId="34538">
      <pivotArea dataOnly="0" labelOnly="1" grandRow="1" outline="0" fieldPosition="0"/>
    </format>
    <format dxfId="34537">
      <pivotArea dataOnly="0" labelOnly="1" outline="0" fieldPosition="0">
        <references count="1">
          <reference field="14" count="0"/>
        </references>
      </pivotArea>
    </format>
    <format dxfId="34536">
      <pivotArea dataOnly="0" labelOnly="1" grandCol="1" outline="0" fieldPosition="0"/>
    </format>
    <format dxfId="34535">
      <pivotArea outline="0" collapsedLevelsAreSubtotals="1" fieldPosition="0"/>
    </format>
    <format dxfId="34534">
      <pivotArea field="12" type="button" dataOnly="0" labelOnly="1" outline="0" axis="axisRow" fieldPosition="0"/>
    </format>
    <format dxfId="34533">
      <pivotArea dataOnly="0" labelOnly="1" outline="0" fieldPosition="0">
        <references count="1">
          <reference field="12" count="0"/>
        </references>
      </pivotArea>
    </format>
    <format dxfId="34532">
      <pivotArea dataOnly="0" labelOnly="1" grandRow="1" outline="0" fieldPosition="0"/>
    </format>
    <format dxfId="34531">
      <pivotArea dataOnly="0" labelOnly="1" outline="0" fieldPosition="0">
        <references count="1">
          <reference field="14" count="0"/>
        </references>
      </pivotArea>
    </format>
    <format dxfId="34530">
      <pivotArea dataOnly="0" labelOnly="1" grandCol="1" outline="0" fieldPosition="0"/>
    </format>
    <format dxfId="34529">
      <pivotArea grandRow="1" outline="0" collapsedLevelsAreSubtotals="1" fieldPosition="0"/>
    </format>
    <format dxfId="34528">
      <pivotArea grandRow="1" outline="0" collapsedLevelsAreSubtotals="1" fieldPosition="0"/>
    </format>
    <format dxfId="34527">
      <pivotArea outline="0" collapsedLevelsAreSubtotals="1" fieldPosition="0">
        <references count="1">
          <reference field="12" count="0" selected="0"/>
        </references>
      </pivotArea>
    </format>
    <format dxfId="34526">
      <pivotArea dataOnly="0" labelOnly="1" grandRow="1" outline="0" fieldPosition="0"/>
    </format>
    <format dxfId="34525">
      <pivotArea grandRow="1" outline="0" collapsedLevelsAreSubtotals="1" fieldPosition="0"/>
    </format>
    <format dxfId="34524">
      <pivotArea dataOnly="0" labelOnly="1" grandRow="1" outline="0" fieldPosition="0"/>
    </format>
    <format dxfId="34523">
      <pivotArea grandRow="1" outline="0" collapsedLevelsAreSubtotals="1" fieldPosition="0"/>
    </format>
    <format dxfId="34522">
      <pivotArea dataOnly="0" labelOnly="1" grandRow="1" outline="0" fieldPosition="0"/>
    </format>
    <format dxfId="34521">
      <pivotArea grandRow="1" outline="0" collapsedLevelsAreSubtotals="1" fieldPosition="0"/>
    </format>
    <format dxfId="34520">
      <pivotArea dataOnly="0" labelOnly="1" grandRow="1" outline="0" fieldPosition="0"/>
    </format>
    <format dxfId="34519">
      <pivotArea outline="0" collapsedLevelsAreSubtotals="1" fieldPosition="0"/>
    </format>
    <format dxfId="34518">
      <pivotArea field="12" type="button" dataOnly="0" labelOnly="1" outline="0" axis="axisRow" fieldPosition="0"/>
    </format>
    <format dxfId="34517">
      <pivotArea dataOnly="0" labelOnly="1" outline="0" fieldPosition="0">
        <references count="1">
          <reference field="12" count="0"/>
        </references>
      </pivotArea>
    </format>
    <format dxfId="34516">
      <pivotArea dataOnly="0" labelOnly="1" grandRow="1" outline="0" fieldPosition="0"/>
    </format>
    <format dxfId="34515">
      <pivotArea dataOnly="0" labelOnly="1" outline="0" fieldPosition="0">
        <references count="1">
          <reference field="14" count="0"/>
        </references>
      </pivotArea>
    </format>
    <format dxfId="34514">
      <pivotArea dataOnly="0" labelOnly="1" grandCol="1" outline="0" fieldPosition="0"/>
    </format>
    <format dxfId="34513">
      <pivotArea outline="0" collapsedLevelsAreSubtotals="1" fieldPosition="0"/>
    </format>
    <format dxfId="34512">
      <pivotArea field="12" type="button" dataOnly="0" labelOnly="1" outline="0" axis="axisRow" fieldPosition="0"/>
    </format>
    <format dxfId="34511">
      <pivotArea dataOnly="0" labelOnly="1" outline="0" fieldPosition="0">
        <references count="1">
          <reference field="12" count="0"/>
        </references>
      </pivotArea>
    </format>
    <format dxfId="34510">
      <pivotArea dataOnly="0" labelOnly="1" grandRow="1" outline="0" fieldPosition="0"/>
    </format>
    <format dxfId="34509">
      <pivotArea dataOnly="0" labelOnly="1" outline="0" fieldPosition="0">
        <references count="1">
          <reference field="14" count="0"/>
        </references>
      </pivotArea>
    </format>
    <format dxfId="34508">
      <pivotArea dataOnly="0" labelOnly="1" grandCol="1" outline="0" fieldPosition="0"/>
    </format>
    <format dxfId="34507">
      <pivotArea outline="0" collapsedLevelsAreSubtotals="1" fieldPosition="0"/>
    </format>
    <format dxfId="34506">
      <pivotArea field="12" type="button" dataOnly="0" labelOnly="1" outline="0" axis="axisRow" fieldPosition="0"/>
    </format>
    <format dxfId="34505">
      <pivotArea dataOnly="0" labelOnly="1" outline="0" fieldPosition="0">
        <references count="1">
          <reference field="12" count="0"/>
        </references>
      </pivotArea>
    </format>
    <format dxfId="34504">
      <pivotArea dataOnly="0" labelOnly="1" outline="0" fieldPosition="0">
        <references count="1">
          <reference field="14" count="0"/>
        </references>
      </pivotArea>
    </format>
    <format dxfId="34503">
      <pivotArea dataOnly="0" labelOnly="1" grandCol="1" outline="0" fieldPosition="0"/>
    </format>
    <format dxfId="34502">
      <pivotArea dataOnly="0" labelOnly="1" grandRow="1" outline="0" fieldPosition="0"/>
    </format>
    <format dxfId="34501">
      <pivotArea dataOnly="0" labelOnly="1" grandRow="1" outline="0" fieldPosition="0"/>
    </format>
    <format dxfId="34500">
      <pivotArea outline="0" collapsedLevelsAreSubtotals="1" fieldPosition="0"/>
    </format>
    <format dxfId="34499">
      <pivotArea dataOnly="0" labelOnly="1" outline="0" fieldPosition="0">
        <references count="1">
          <reference field="12" count="0"/>
        </references>
      </pivotArea>
    </format>
    <format dxfId="34498">
      <pivotArea dataOnly="0" labelOnly="1" grandRow="1" outline="0" fieldPosition="0"/>
    </format>
    <format dxfId="34497">
      <pivotArea outline="0" collapsedLevelsAreSubtotals="1" fieldPosition="0"/>
    </format>
    <format dxfId="34496">
      <pivotArea dataOnly="0" labelOnly="1" outline="0" fieldPosition="0">
        <references count="1">
          <reference field="12" count="0"/>
        </references>
      </pivotArea>
    </format>
    <format dxfId="34495">
      <pivotArea dataOnly="0" labelOnly="1" grandRow="1" outline="0" fieldPosition="0"/>
    </format>
    <format dxfId="34494">
      <pivotArea outline="0" collapsedLevelsAreSubtotals="1" fieldPosition="0"/>
    </format>
    <format dxfId="34493">
      <pivotArea dataOnly="0" labelOnly="1" outline="0" fieldPosition="0">
        <references count="1">
          <reference field="12" count="0"/>
        </references>
      </pivotArea>
    </format>
    <format dxfId="34492">
      <pivotArea dataOnly="0" labelOnly="1" grandRow="1" outline="0" fieldPosition="0"/>
    </format>
    <format dxfId="34491">
      <pivotArea dataOnly="0" labelOnly="1" grandRow="1" outline="0" fieldPosition="0"/>
    </format>
    <format dxfId="34490">
      <pivotArea dataOnly="0" labelOnly="1" grandRow="1" outline="0" fieldPosition="0"/>
    </format>
    <format dxfId="34489">
      <pivotArea outline="0" collapsedLevelsAreSubtotals="1" fieldPosition="0"/>
    </format>
    <format dxfId="34488">
      <pivotArea dataOnly="0" labelOnly="1" outline="0" fieldPosition="0">
        <references count="1">
          <reference field="12" count="0"/>
        </references>
      </pivotArea>
    </format>
    <format dxfId="34487">
      <pivotArea dataOnly="0" labelOnly="1" grandRow="1" outline="0" fieldPosition="0"/>
    </format>
    <format dxfId="34486">
      <pivotArea outline="0" fieldPosition="0">
        <references count="1">
          <reference field="12" count="0" selected="0"/>
        </references>
      </pivotArea>
    </format>
    <format dxfId="34485">
      <pivotArea dataOnly="0" labelOnly="1" outline="0" fieldPosition="0">
        <references count="1">
          <reference field="12" count="0"/>
        </references>
      </pivotArea>
    </format>
    <format dxfId="34484">
      <pivotArea outline="0" collapsedLevelsAreSubtotals="1" fieldPosition="0"/>
    </format>
    <format dxfId="34483">
      <pivotArea field="12" type="button" dataOnly="0" labelOnly="1" outline="0" axis="axisRow" fieldPosition="0"/>
    </format>
    <format dxfId="34482">
      <pivotArea dataOnly="0" labelOnly="1" outline="0" fieldPosition="0">
        <references count="1">
          <reference field="12" count="0"/>
        </references>
      </pivotArea>
    </format>
    <format dxfId="34481">
      <pivotArea dataOnly="0" labelOnly="1" grandRow="1" outline="0" fieldPosition="0"/>
    </format>
    <format dxfId="34480">
      <pivotArea dataOnly="0" labelOnly="1" outline="0" fieldPosition="0">
        <references count="1">
          <reference field="14" count="0"/>
        </references>
      </pivotArea>
    </format>
    <format dxfId="34479">
      <pivotArea dataOnly="0" labelOnly="1" grandCol="1" outline="0" fieldPosition="0"/>
    </format>
    <format dxfId="34478">
      <pivotArea dataOnly="0" labelOnly="1" grandRow="1" outline="0" fieldPosition="0"/>
    </format>
    <format dxfId="34477">
      <pivotArea field="12" type="button" dataOnly="0" labelOnly="1" outline="0" axis="axisRow" fieldPosition="0"/>
    </format>
    <format dxfId="34476">
      <pivotArea dataOnly="0" labelOnly="1" outline="0" fieldPosition="0">
        <references count="1">
          <reference field="14" count="0"/>
        </references>
      </pivotArea>
    </format>
    <format dxfId="34475">
      <pivotArea dataOnly="0" labelOnly="1" grandCol="1" outline="0" fieldPosition="0"/>
    </format>
    <format dxfId="34474">
      <pivotArea dataOnly="0" labelOnly="1" grandRow="1" outline="0" fieldPosition="0"/>
    </format>
    <format dxfId="34473">
      <pivotArea dataOnly="0" labelOnly="1" grandRow="1" outline="0" fieldPosition="0"/>
    </format>
    <format dxfId="34472">
      <pivotArea dataOnly="0" labelOnly="1" grandRow="1" outline="0" fieldPosition="0"/>
    </format>
    <format dxfId="34471">
      <pivotArea dataOnly="0" labelOnly="1" grandRow="1" outline="0" fieldPosition="0"/>
    </format>
    <format dxfId="34470">
      <pivotArea dataOnly="0" labelOnly="1" grandRow="1" outline="0" fieldPosition="0"/>
    </format>
    <format dxfId="34469">
      <pivotArea dataOnly="0" labelOnly="1" grandRow="1" outline="0" fieldPosition="0"/>
    </format>
    <format dxfId="34468">
      <pivotArea dataOnly="0" labelOnly="1" grandRow="1" outline="0" fieldPosition="0"/>
    </format>
    <format dxfId="34467">
      <pivotArea dataOnly="0" labelOnly="1" grandRow="1" outline="0" fieldPosition="0"/>
    </format>
    <format dxfId="34466">
      <pivotArea dataOnly="0" labelOnly="1" grandRow="1" outline="0" fieldPosition="0"/>
    </format>
    <format dxfId="34465">
      <pivotArea dataOnly="0" labelOnly="1" grandRow="1" outline="0" fieldPosition="0"/>
    </format>
    <format dxfId="34464">
      <pivotArea dataOnly="0" labelOnly="1" grandRow="1" outline="0" fieldPosition="0"/>
    </format>
    <format dxfId="34463">
      <pivotArea dataOnly="0" labelOnly="1" grandRow="1" outline="0" fieldPosition="0"/>
    </format>
    <format dxfId="34462">
      <pivotArea dataOnly="0" labelOnly="1" grandRow="1" outline="0" fieldPosition="0"/>
    </format>
    <format dxfId="34461">
      <pivotArea dataOnly="0" labelOnly="1" grandRow="1" outline="0" fieldPosition="0"/>
    </format>
    <format dxfId="34460">
      <pivotArea dataOnly="0" labelOnly="1" grandRow="1" outline="0" fieldPosition="0"/>
    </format>
    <format dxfId="34459">
      <pivotArea dataOnly="0" labelOnly="1" grandRow="1" outline="0" fieldPosition="0"/>
    </format>
    <format dxfId="34458">
      <pivotArea dataOnly="0" labelOnly="1" grandRow="1" outline="0" fieldPosition="0"/>
    </format>
    <format dxfId="34457">
      <pivotArea type="origin" dataOnly="0" labelOnly="1" outline="0" fieldPosition="0"/>
    </format>
    <format dxfId="34456">
      <pivotArea field="12" type="button" dataOnly="0" labelOnly="1" outline="0" axis="axisRow" fieldPosition="0"/>
    </format>
    <format dxfId="34455">
      <pivotArea dataOnly="0" labelOnly="1" outline="0" fieldPosition="0">
        <references count="1">
          <reference field="12" count="0"/>
        </references>
      </pivotArea>
    </format>
    <format dxfId="34454">
      <pivotArea dataOnly="0" labelOnly="1" grandRow="1" outline="0" fieldPosition="0"/>
    </format>
    <format dxfId="34453">
      <pivotArea type="origin" dataOnly="0" labelOnly="1" outline="0" fieldPosition="0"/>
    </format>
    <format dxfId="34452">
      <pivotArea field="12" type="button" dataOnly="0" labelOnly="1" outline="0" axis="axisRow" fieldPosition="0"/>
    </format>
    <format dxfId="34451">
      <pivotArea dataOnly="0" labelOnly="1" outline="0" fieldPosition="0">
        <references count="1">
          <reference field="12" count="0"/>
        </references>
      </pivotArea>
    </format>
    <format dxfId="34450">
      <pivotArea dataOnly="0" labelOnly="1" grandRow="1" outline="0" fieldPosition="0"/>
    </format>
    <format dxfId="34449">
      <pivotArea type="origin" dataOnly="0" labelOnly="1" outline="0" fieldPosition="0"/>
    </format>
    <format dxfId="34448">
      <pivotArea field="12" type="button" dataOnly="0" labelOnly="1" outline="0" axis="axisRow" fieldPosition="0"/>
    </format>
    <format dxfId="34447">
      <pivotArea dataOnly="0" labelOnly="1" outline="0" fieldPosition="0">
        <references count="1">
          <reference field="12" count="0"/>
        </references>
      </pivotArea>
    </format>
    <format dxfId="34446">
      <pivotArea dataOnly="0" labelOnly="1" grandRow="1" outline="0" fieldPosition="0"/>
    </format>
    <format dxfId="34445">
      <pivotArea type="origin" dataOnly="0" labelOnly="1" outline="0" fieldPosition="0"/>
    </format>
    <format dxfId="34444">
      <pivotArea field="12" type="button" dataOnly="0" labelOnly="1" outline="0" axis="axisRow" fieldPosition="0"/>
    </format>
    <format dxfId="34443">
      <pivotArea dataOnly="0" labelOnly="1" outline="0" fieldPosition="0">
        <references count="1">
          <reference field="12" count="0"/>
        </references>
      </pivotArea>
    </format>
    <format dxfId="34442">
      <pivotArea dataOnly="0" labelOnly="1" grandRow="1" outline="0" fieldPosition="0"/>
    </format>
    <format dxfId="34441">
      <pivotArea outline="0" collapsedLevelsAreSubtotals="1" fieldPosition="0"/>
    </format>
    <format dxfId="34440">
      <pivotArea field="12" type="button" dataOnly="0" labelOnly="1" outline="0" axis="axisRow" fieldPosition="0"/>
    </format>
    <format dxfId="34439">
      <pivotArea dataOnly="0" labelOnly="1" outline="0" fieldPosition="0">
        <references count="1">
          <reference field="12" count="0"/>
        </references>
      </pivotArea>
    </format>
    <format dxfId="34438">
      <pivotArea dataOnly="0" labelOnly="1" outline="0" fieldPosition="0">
        <references count="1">
          <reference field="14" count="0"/>
        </references>
      </pivotArea>
    </format>
    <format dxfId="34437">
      <pivotArea dataOnly="0" labelOnly="1" grandCol="1" outline="0" fieldPosition="0"/>
    </format>
    <format dxfId="34436">
      <pivotArea outline="0" collapsedLevelsAreSubtotals="1" fieldPosition="0"/>
    </format>
    <format dxfId="34435">
      <pivotArea field="12" type="button" dataOnly="0" labelOnly="1" outline="0" axis="axisRow" fieldPosition="0"/>
    </format>
    <format dxfId="34434">
      <pivotArea dataOnly="0" labelOnly="1" outline="0" fieldPosition="0">
        <references count="1">
          <reference field="12" count="0"/>
        </references>
      </pivotArea>
    </format>
    <format dxfId="34433">
      <pivotArea dataOnly="0" labelOnly="1" outline="0" fieldPosition="0">
        <references count="1">
          <reference field="14" count="0"/>
        </references>
      </pivotArea>
    </format>
    <format dxfId="34432">
      <pivotArea dataOnly="0" labelOnly="1" grandCol="1" outline="0" fieldPosition="0"/>
    </format>
    <format dxfId="34431">
      <pivotArea field="12" type="button" dataOnly="0" labelOnly="1" outline="0" axis="axisRow" fieldPosition="0"/>
    </format>
    <format dxfId="34430">
      <pivotArea dataOnly="0" labelOnly="1" outline="0" fieldPosition="0">
        <references count="1">
          <reference field="14" count="0"/>
        </references>
      </pivotArea>
    </format>
    <format dxfId="34429">
      <pivotArea dataOnly="0" labelOnly="1" grandCol="1" outline="0" fieldPosition="0"/>
    </format>
    <format dxfId="34428">
      <pivotArea outline="0" collapsedLevelsAreSubtotals="1" fieldPosition="0"/>
    </format>
    <format dxfId="34427">
      <pivotArea field="14" type="button" dataOnly="0" labelOnly="1" outline="0" axis="axisCol" fieldPosition="0"/>
    </format>
    <format dxfId="34426">
      <pivotArea type="topRight" dataOnly="0" labelOnly="1" outline="0" fieldPosition="0"/>
    </format>
    <format dxfId="34425">
      <pivotArea dataOnly="0" labelOnly="1" outline="0" fieldPosition="0">
        <references count="1">
          <reference field="14" count="0"/>
        </references>
      </pivotArea>
    </format>
    <format dxfId="34424">
      <pivotArea dataOnly="0" labelOnly="1" grandCol="1" outline="0" fieldPosition="0"/>
    </format>
    <format dxfId="34423">
      <pivotArea outline="0" collapsedLevelsAreSubtotals="1" fieldPosition="0"/>
    </format>
    <format dxfId="34422">
      <pivotArea field="12" type="button" dataOnly="0" labelOnly="1" outline="0" axis="axisRow" fieldPosition="0"/>
    </format>
    <format dxfId="34421">
      <pivotArea dataOnly="0" labelOnly="1" outline="0" fieldPosition="0">
        <references count="1">
          <reference field="12" count="0"/>
        </references>
      </pivotArea>
    </format>
    <format dxfId="34420">
      <pivotArea dataOnly="0" labelOnly="1" outline="0" fieldPosition="0">
        <references count="1">
          <reference field="14" count="0"/>
        </references>
      </pivotArea>
    </format>
    <format dxfId="34419">
      <pivotArea dataOnly="0" labelOnly="1" grandCol="1" outline="0" fieldPosition="0"/>
    </format>
    <format dxfId="34418">
      <pivotArea grandRow="1" outline="0" collapsedLevelsAreSubtotals="1" fieldPosition="0"/>
    </format>
    <format dxfId="34417">
      <pivotArea dataOnly="0" labelOnly="1" grandRow="1" outline="0" fieldPosition="0"/>
    </format>
    <format dxfId="34416">
      <pivotArea grandRow="1" outline="0" collapsedLevelsAreSubtotals="1" fieldPosition="0"/>
    </format>
    <format dxfId="34415">
      <pivotArea dataOnly="0" labelOnly="1" grandRow="1" outline="0" fieldPosition="0"/>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400-000011000000}" name="PivotTable2" cacheId="3"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L239:N241" firstHeaderRow="0" firstDataRow="1" firstDataCol="1" rowPageCount="2" colPageCount="1"/>
  <pivotFields count="159">
    <pivotField showAl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pivotField showAll="0"/>
    <pivotField axis="axisPage" multipleItemSelectionAllowed="1" showAll="0" defaultSubtotal="0">
      <items count="6">
        <item x="0"/>
        <item h="1" m="1" x="1"/>
        <item h="1" m="1" x="2"/>
        <item h="1" m="1" x="3"/>
        <item h="1" m="1" x="4"/>
        <item h="1" m="1" x="5"/>
      </items>
    </pivotField>
    <pivotField showAll="0" defaultSubtotal="0"/>
    <pivotField showAll="0" defaultSubtotal="0"/>
    <pivotField showAll="0" defaultSubtotal="0"/>
    <pivotField dataField="1" numFmtId="165" showAll="0" defaultSubtotal="0"/>
    <pivotField showAll="0" defaultSubtotal="0"/>
    <pivotField numFmtId="3" showAll="0" defaultSubtotal="0"/>
    <pivotField showAll="0" defaultSubtotal="0"/>
    <pivotField showAll="0" defaultSubtotal="0"/>
    <pivotField showAll="0" defaultSubtotal="0"/>
    <pivotField showAll="0" defaultSubtotal="0"/>
    <pivotField showAll="0" defaultSubtotal="0"/>
    <pivotField axis="axisRow" showAll="0" sortType="ascending" defaultSubtotal="0">
      <items count="12">
        <item m="1" x="1"/>
        <item m="1" x="4"/>
        <item m="1" x="9"/>
        <item m="1" x="8"/>
        <item m="1" x="10"/>
        <item m="1" x="5"/>
        <item m="1" x="7"/>
        <item m="1" x="11"/>
        <item m="1" x="3"/>
        <item x="0"/>
        <item m="1" x="6"/>
        <item m="1" x="2"/>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numFmtId="1" showAll="0"/>
    <pivotField showAll="0"/>
    <pivotField showAll="0"/>
    <pivotField showAll="0"/>
    <pivotField showAll="0"/>
    <pivotField showAll="0"/>
    <pivotField showAll="0" defaultSubtotal="0"/>
    <pivotField showAll="0" defaultSubtotal="0"/>
    <pivotField showAll="0" defaultSubtotal="0"/>
    <pivotField numFmtId="14" showAll="0" defaultSubtotal="0"/>
    <pivotField showAll="0" defaultSubtotal="0"/>
    <pivotField axis="axisPage" multipleItemSelectionAllowed="1" showAll="0" defaultSubtotal="0">
      <items count="4">
        <item m="1" x="1"/>
        <item m="1" x="2"/>
        <item m="1" x="3"/>
        <item x="0"/>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s>
  <rowFields count="1">
    <field x="24"/>
  </rowFields>
  <rowItems count="2">
    <i>
      <x v="9"/>
    </i>
    <i t="grand">
      <x/>
    </i>
  </rowItems>
  <colFields count="1">
    <field x="-2"/>
  </colFields>
  <colItems count="2">
    <i>
      <x/>
    </i>
    <i i="1">
      <x v="1"/>
    </i>
  </colItems>
  <pageFields count="2">
    <pageField fld="51" hier="-1"/>
    <pageField fld="12" hier="-1"/>
  </pageFields>
  <dataFields count="2">
    <dataField name="COUNT OF POSS" fld="16" subtotal="count" baseField="21" baseItem="1"/>
    <dataField name="Sum of POS" fld="16" baseField="0" baseItem="0" numFmtId="3"/>
  </dataFields>
  <formats count="358">
    <format dxfId="34904">
      <pivotArea type="all" dataOnly="0" outline="0" fieldPosition="0"/>
    </format>
    <format dxfId="34903">
      <pivotArea outline="0" collapsedLevelsAreSubtotals="1" fieldPosition="0"/>
    </format>
    <format dxfId="34902">
      <pivotArea dataOnly="0" labelOnly="1" grandRow="1" outline="0" fieldPosition="0"/>
    </format>
    <format dxfId="34901">
      <pivotArea type="all" dataOnly="0" outline="0" fieldPosition="0"/>
    </format>
    <format dxfId="34900">
      <pivotArea outline="0" collapsedLevelsAreSubtotals="1" fieldPosition="0"/>
    </format>
    <format dxfId="34899">
      <pivotArea dataOnly="0" labelOnly="1" grandRow="1" outline="0" fieldPosition="0"/>
    </format>
    <format dxfId="34898">
      <pivotArea type="all" dataOnly="0" outline="0" fieldPosition="0"/>
    </format>
    <format dxfId="34897">
      <pivotArea type="all" dataOnly="0" outline="0" fieldPosition="0"/>
    </format>
    <format dxfId="34896">
      <pivotArea outline="0" collapsedLevelsAreSubtotals="1" fieldPosition="0"/>
    </format>
    <format dxfId="34895">
      <pivotArea grandRow="1" outline="0" collapsedLevelsAreSubtotals="1" fieldPosition="0"/>
    </format>
    <format dxfId="34894">
      <pivotArea dataOnly="0" labelOnly="1" grandRow="1" outline="0" fieldPosition="0"/>
    </format>
    <format dxfId="34893">
      <pivotArea type="all" dataOnly="0" outline="0" fieldPosition="0"/>
    </format>
    <format dxfId="34892">
      <pivotArea outline="0" collapsedLevelsAreSubtotals="1" fieldPosition="0"/>
    </format>
    <format dxfId="34891">
      <pivotArea dataOnly="0" labelOnly="1" grandRow="1" outline="0" fieldPosition="0"/>
    </format>
    <format dxfId="34890">
      <pivotArea type="all" dataOnly="0" outline="0" fieldPosition="0"/>
    </format>
    <format dxfId="34889">
      <pivotArea outline="0" collapsedLevelsAreSubtotals="1" fieldPosition="0"/>
    </format>
    <format dxfId="34888">
      <pivotArea type="all" dataOnly="0" outline="0" fieldPosition="0"/>
    </format>
    <format dxfId="34887">
      <pivotArea outline="0" collapsedLevelsAreSubtotals="1" fieldPosition="0"/>
    </format>
    <format dxfId="34886">
      <pivotArea grandRow="1" outline="0" collapsedLevelsAreSubtotals="1" fieldPosition="0"/>
    </format>
    <format dxfId="34885">
      <pivotArea dataOnly="0" labelOnly="1" grandRow="1" outline="0" fieldPosition="0"/>
    </format>
    <format dxfId="34884">
      <pivotArea grandRow="1" outline="0" collapsedLevelsAreSubtotals="1" fieldPosition="0"/>
    </format>
    <format dxfId="34883">
      <pivotArea dataOnly="0" labelOnly="1" grandRow="1" outline="0" fieldPosition="0"/>
    </format>
    <format dxfId="34882">
      <pivotArea outline="0" collapsedLevelsAreSubtotals="1" fieldPosition="0"/>
    </format>
    <format dxfId="34881">
      <pivotArea dataOnly="0" labelOnly="1" grandRow="1" outline="0" fieldPosition="0"/>
    </format>
    <format dxfId="34880">
      <pivotArea type="all" dataOnly="0" outline="0" fieldPosition="0"/>
    </format>
    <format dxfId="34879">
      <pivotArea outline="0" collapsedLevelsAreSubtotals="1" fieldPosition="0"/>
    </format>
    <format dxfId="34878">
      <pivotArea dataOnly="0" labelOnly="1" grandRow="1" outline="0" fieldPosition="0"/>
    </format>
    <format dxfId="34877">
      <pivotArea type="all" dataOnly="0" outline="0" fieldPosition="0"/>
    </format>
    <format dxfId="34876">
      <pivotArea outline="0" collapsedLevelsAreSubtotals="1" fieldPosition="0"/>
    </format>
    <format dxfId="34875">
      <pivotArea dataOnly="0" labelOnly="1" grandRow="1" outline="0" fieldPosition="0"/>
    </format>
    <format dxfId="34874">
      <pivotArea grandRow="1" outline="0" collapsedLevelsAreSubtotals="1" fieldPosition="0"/>
    </format>
    <format dxfId="34873">
      <pivotArea dataOnly="0" labelOnly="1" grandRow="1" outline="0" fieldPosition="0"/>
    </format>
    <format dxfId="34872">
      <pivotArea type="all" dataOnly="0" outline="0" fieldPosition="0"/>
    </format>
    <format dxfId="34871">
      <pivotArea outline="0" collapsedLevelsAreSubtotals="1" fieldPosition="0"/>
    </format>
    <format dxfId="34870">
      <pivotArea dataOnly="0" labelOnly="1" grandRow="1" outline="0" fieldPosition="0"/>
    </format>
    <format dxfId="34869">
      <pivotArea type="all" dataOnly="0" outline="0" fieldPosition="0"/>
    </format>
    <format dxfId="34868">
      <pivotArea outline="0" collapsedLevelsAreSubtotals="1" fieldPosition="0"/>
    </format>
    <format dxfId="34867">
      <pivotArea dataOnly="0" labelOnly="1" grandRow="1" outline="0" fieldPosition="0"/>
    </format>
    <format dxfId="34866">
      <pivotArea grandRow="1" outline="0" collapsedLevelsAreSubtotals="1" fieldPosition="0"/>
    </format>
    <format dxfId="34865">
      <pivotArea dataOnly="0" labelOnly="1" grandRow="1" outline="0" fieldPosition="0"/>
    </format>
    <format dxfId="34864">
      <pivotArea grandRow="1" outline="0" collapsedLevelsAreSubtotals="1" fieldPosition="0"/>
    </format>
    <format dxfId="34863">
      <pivotArea dataOnly="0" labelOnly="1" grandRow="1" outline="0" fieldPosition="0"/>
    </format>
    <format dxfId="34862">
      <pivotArea type="all" dataOnly="0" outline="0" fieldPosition="0"/>
    </format>
    <format dxfId="34861">
      <pivotArea outline="0" collapsedLevelsAreSubtotals="1" fieldPosition="0"/>
    </format>
    <format dxfId="34860">
      <pivotArea dataOnly="0" labelOnly="1" grandRow="1" outline="0" fieldPosition="0"/>
    </format>
    <format dxfId="34859">
      <pivotArea type="all" dataOnly="0" outline="0" fieldPosition="0"/>
    </format>
    <format dxfId="34858">
      <pivotArea outline="0" collapsedLevelsAreSubtotals="1" fieldPosition="0"/>
    </format>
    <format dxfId="34857">
      <pivotArea dataOnly="0" labelOnly="1" grandRow="1" outline="0" fieldPosition="0"/>
    </format>
    <format dxfId="34856">
      <pivotArea grandRow="1" outline="0" collapsedLevelsAreSubtotals="1" fieldPosition="0"/>
    </format>
    <format dxfId="34855">
      <pivotArea dataOnly="0" labelOnly="1" grandRow="1" outline="0" fieldPosition="0"/>
    </format>
    <format dxfId="34854">
      <pivotArea type="all" dataOnly="0" outline="0" fieldPosition="0"/>
    </format>
    <format dxfId="34853">
      <pivotArea outline="0" collapsedLevelsAreSubtotals="1" fieldPosition="0"/>
    </format>
    <format dxfId="34852">
      <pivotArea dataOnly="0" labelOnly="1" grandRow="1" outline="0" fieldPosition="0"/>
    </format>
    <format dxfId="34851">
      <pivotArea type="all" dataOnly="0" outline="0" fieldPosition="0"/>
    </format>
    <format dxfId="34850">
      <pivotArea outline="0" collapsedLevelsAreSubtotals="1" fieldPosition="0"/>
    </format>
    <format dxfId="34849">
      <pivotArea dataOnly="0" labelOnly="1" grandRow="1" outline="0" fieldPosition="0"/>
    </format>
    <format dxfId="34848">
      <pivotArea type="all" dataOnly="0" outline="0" fieldPosition="0"/>
    </format>
    <format dxfId="34847">
      <pivotArea outline="0" collapsedLevelsAreSubtotals="1" fieldPosition="0"/>
    </format>
    <format dxfId="34846">
      <pivotArea dataOnly="0" labelOnly="1" grandRow="1" outline="0" fieldPosition="0"/>
    </format>
    <format dxfId="34845">
      <pivotArea grandRow="1" outline="0" collapsedLevelsAreSubtotals="1" fieldPosition="0"/>
    </format>
    <format dxfId="34844">
      <pivotArea dataOnly="0" labelOnly="1" grandRow="1" outline="0" fieldPosition="0"/>
    </format>
    <format dxfId="34843">
      <pivotArea type="all" dataOnly="0" outline="0" fieldPosition="0"/>
    </format>
    <format dxfId="34842">
      <pivotArea outline="0" collapsedLevelsAreSubtotals="1" fieldPosition="0"/>
    </format>
    <format dxfId="34841">
      <pivotArea dataOnly="0" labelOnly="1" grandRow="1" outline="0" fieldPosition="0"/>
    </format>
    <format dxfId="34840">
      <pivotArea grandRow="1" outline="0" collapsedLevelsAreSubtotals="1" fieldPosition="0"/>
    </format>
    <format dxfId="34839">
      <pivotArea dataOnly="0" labelOnly="1" grandRow="1" outline="0" fieldPosition="0"/>
    </format>
    <format dxfId="34838">
      <pivotArea type="all" dataOnly="0" outline="0" fieldPosition="0"/>
    </format>
    <format dxfId="34837">
      <pivotArea outline="0" collapsedLevelsAreSubtotals="1" fieldPosition="0"/>
    </format>
    <format dxfId="34836">
      <pivotArea dataOnly="0" labelOnly="1" grandRow="1" outline="0" fieldPosition="0"/>
    </format>
    <format dxfId="34835">
      <pivotArea grandRow="1" outline="0" collapsedLevelsAreSubtotals="1" fieldPosition="0"/>
    </format>
    <format dxfId="34834">
      <pivotArea dataOnly="0" labelOnly="1" grandRow="1" outline="0" fieldPosition="0"/>
    </format>
    <format dxfId="34833">
      <pivotArea type="all" dataOnly="0" outline="0" fieldPosition="0"/>
    </format>
    <format dxfId="34832">
      <pivotArea outline="0" collapsedLevelsAreSubtotals="1" fieldPosition="0"/>
    </format>
    <format dxfId="34831">
      <pivotArea dataOnly="0" labelOnly="1" grandRow="1" outline="0" fieldPosition="0"/>
    </format>
    <format dxfId="34830">
      <pivotArea type="all" dataOnly="0" outline="0" fieldPosition="0"/>
    </format>
    <format dxfId="34829">
      <pivotArea outline="0" collapsedLevelsAreSubtotals="1" fieldPosition="0"/>
    </format>
    <format dxfId="34828">
      <pivotArea dataOnly="0" labelOnly="1" grandRow="1" outline="0" fieldPosition="0"/>
    </format>
    <format dxfId="34827">
      <pivotArea type="all" dataOnly="0" outline="0" fieldPosition="0"/>
    </format>
    <format dxfId="34826">
      <pivotArea outline="0" collapsedLevelsAreSubtotals="1" fieldPosition="0"/>
    </format>
    <format dxfId="34825">
      <pivotArea dataOnly="0" labelOnly="1" grandRow="1" outline="0" fieldPosition="0"/>
    </format>
    <format dxfId="34824">
      <pivotArea type="all" dataOnly="0" outline="0" fieldPosition="0"/>
    </format>
    <format dxfId="34823">
      <pivotArea outline="0" collapsedLevelsAreSubtotals="1" fieldPosition="0"/>
    </format>
    <format dxfId="34822">
      <pivotArea dataOnly="0" labelOnly="1" grandRow="1" outline="0" fieldPosition="0"/>
    </format>
    <format dxfId="34821">
      <pivotArea type="all" dataOnly="0" outline="0" fieldPosition="0"/>
    </format>
    <format dxfId="34820">
      <pivotArea outline="0" collapsedLevelsAreSubtotals="1" fieldPosition="0"/>
    </format>
    <format dxfId="34819">
      <pivotArea dataOnly="0" labelOnly="1" grandRow="1" outline="0" fieldPosition="0"/>
    </format>
    <format dxfId="34818">
      <pivotArea type="all" dataOnly="0" outline="0" fieldPosition="0"/>
    </format>
    <format dxfId="34817">
      <pivotArea outline="0" collapsedLevelsAreSubtotals="1" fieldPosition="0"/>
    </format>
    <format dxfId="34816">
      <pivotArea dataOnly="0" labelOnly="1" grandRow="1" outline="0" fieldPosition="0"/>
    </format>
    <format dxfId="34815">
      <pivotArea type="all" dataOnly="0" outline="0" fieldPosition="0"/>
    </format>
    <format dxfId="34814">
      <pivotArea outline="0" collapsedLevelsAreSubtotals="1" fieldPosition="0"/>
    </format>
    <format dxfId="34813">
      <pivotArea dataOnly="0" labelOnly="1" grandRow="1" outline="0" fieldPosition="0"/>
    </format>
    <format dxfId="34812">
      <pivotArea type="all" dataOnly="0" outline="0" fieldPosition="0"/>
    </format>
    <format dxfId="34811">
      <pivotArea outline="0" collapsedLevelsAreSubtotals="1" fieldPosition="0"/>
    </format>
    <format dxfId="34810">
      <pivotArea dataOnly="0" labelOnly="1" grandRow="1" outline="0" fieldPosition="0"/>
    </format>
    <format dxfId="34809">
      <pivotArea type="all" dataOnly="0" outline="0" fieldPosition="0"/>
    </format>
    <format dxfId="34808">
      <pivotArea outline="0" collapsedLevelsAreSubtotals="1" fieldPosition="0"/>
    </format>
    <format dxfId="34807">
      <pivotArea dataOnly="0" labelOnly="1" grandRow="1" outline="0" fieldPosition="0"/>
    </format>
    <format dxfId="34806">
      <pivotArea grandRow="1" outline="0" collapsedLevelsAreSubtotals="1" fieldPosition="0"/>
    </format>
    <format dxfId="34805">
      <pivotArea dataOnly="0" labelOnly="1" grandRow="1" outline="0" fieldPosition="0"/>
    </format>
    <format dxfId="34804">
      <pivotArea type="all" dataOnly="0" outline="0" fieldPosition="0"/>
    </format>
    <format dxfId="34803">
      <pivotArea outline="0" collapsedLevelsAreSubtotals="1" fieldPosition="0"/>
    </format>
    <format dxfId="34802">
      <pivotArea dataOnly="0" labelOnly="1" grandRow="1" outline="0" fieldPosition="0"/>
    </format>
    <format dxfId="34801">
      <pivotArea type="all" dataOnly="0" outline="0" fieldPosition="0"/>
    </format>
    <format dxfId="34800">
      <pivotArea outline="0" collapsedLevelsAreSubtotals="1" fieldPosition="0"/>
    </format>
    <format dxfId="34799">
      <pivotArea dataOnly="0" labelOnly="1" grandRow="1" outline="0" fieldPosition="0"/>
    </format>
    <format dxfId="34798">
      <pivotArea type="all" dataOnly="0" outline="0" fieldPosition="0"/>
    </format>
    <format dxfId="34797">
      <pivotArea outline="0" collapsedLevelsAreSubtotals="1" fieldPosition="0"/>
    </format>
    <format dxfId="34796">
      <pivotArea dataOnly="0" labelOnly="1" grandRow="1" outline="0" fieldPosition="0"/>
    </format>
    <format dxfId="34795">
      <pivotArea type="all" dataOnly="0" outline="0" fieldPosition="0"/>
    </format>
    <format dxfId="34794">
      <pivotArea outline="0" collapsedLevelsAreSubtotals="1" fieldPosition="0"/>
    </format>
    <format dxfId="34793">
      <pivotArea dataOnly="0" labelOnly="1" grandRow="1" outline="0" fieldPosition="0"/>
    </format>
    <format dxfId="34792">
      <pivotArea type="all" dataOnly="0" outline="0" fieldPosition="0"/>
    </format>
    <format dxfId="34791">
      <pivotArea outline="0" collapsedLevelsAreSubtotals="1" fieldPosition="0"/>
    </format>
    <format dxfId="34790">
      <pivotArea dataOnly="0" labelOnly="1" grandRow="1" outline="0" fieldPosition="0"/>
    </format>
    <format dxfId="34789">
      <pivotArea outline="0" fieldPosition="0">
        <references count="1">
          <reference field="4294967294" count="1">
            <x v="1"/>
          </reference>
        </references>
      </pivotArea>
    </format>
    <format dxfId="34788">
      <pivotArea type="all" dataOnly="0" outline="0" fieldPosition="0"/>
    </format>
    <format dxfId="34787">
      <pivotArea outline="0" collapsedLevelsAreSubtotals="1" fieldPosition="0"/>
    </format>
    <format dxfId="34786">
      <pivotArea field="24" type="button" dataOnly="0" labelOnly="1" outline="0" axis="axisRow" fieldPosition="0"/>
    </format>
    <format dxfId="34785">
      <pivotArea dataOnly="0" labelOnly="1" grandRow="1" outline="0" fieldPosition="0"/>
    </format>
    <format dxfId="34784">
      <pivotArea dataOnly="0" labelOnly="1" outline="0" fieldPosition="0">
        <references count="1">
          <reference field="4294967294" count="2">
            <x v="0"/>
            <x v="1"/>
          </reference>
        </references>
      </pivotArea>
    </format>
    <format dxfId="34783">
      <pivotArea type="all" dataOnly="0" outline="0" fieldPosition="0"/>
    </format>
    <format dxfId="34782">
      <pivotArea outline="0" collapsedLevelsAreSubtotals="1" fieldPosition="0"/>
    </format>
    <format dxfId="34781">
      <pivotArea field="24" type="button" dataOnly="0" labelOnly="1" outline="0" axis="axisRow" fieldPosition="0"/>
    </format>
    <format dxfId="34780">
      <pivotArea dataOnly="0" labelOnly="1" grandRow="1" outline="0" fieldPosition="0"/>
    </format>
    <format dxfId="34779">
      <pivotArea dataOnly="0" labelOnly="1" outline="0" fieldPosition="0">
        <references count="1">
          <reference field="4294967294" count="2">
            <x v="0"/>
            <x v="1"/>
          </reference>
        </references>
      </pivotArea>
    </format>
    <format dxfId="34778">
      <pivotArea type="all" dataOnly="0" outline="0" fieldPosition="0"/>
    </format>
    <format dxfId="34777">
      <pivotArea outline="0" collapsedLevelsAreSubtotals="1" fieldPosition="0"/>
    </format>
    <format dxfId="34776">
      <pivotArea field="24" type="button" dataOnly="0" labelOnly="1" outline="0" axis="axisRow" fieldPosition="0"/>
    </format>
    <format dxfId="34775">
      <pivotArea dataOnly="0" labelOnly="1" grandRow="1" outline="0" fieldPosition="0"/>
    </format>
    <format dxfId="34774">
      <pivotArea dataOnly="0" labelOnly="1" outline="0" fieldPosition="0">
        <references count="1">
          <reference field="4294967294" count="2">
            <x v="0"/>
            <x v="1"/>
          </reference>
        </references>
      </pivotArea>
    </format>
    <format dxfId="34773">
      <pivotArea type="all" dataOnly="0" outline="0" fieldPosition="0"/>
    </format>
    <format dxfId="34772">
      <pivotArea outline="0" collapsedLevelsAreSubtotals="1" fieldPosition="0"/>
    </format>
    <format dxfId="34771">
      <pivotArea field="24" type="button" dataOnly="0" labelOnly="1" outline="0" axis="axisRow" fieldPosition="0"/>
    </format>
    <format dxfId="34770">
      <pivotArea dataOnly="0" labelOnly="1" grandRow="1" outline="0" fieldPosition="0"/>
    </format>
    <format dxfId="34769">
      <pivotArea dataOnly="0" labelOnly="1" outline="0" fieldPosition="0">
        <references count="1">
          <reference field="4294967294" count="2">
            <x v="0"/>
            <x v="1"/>
          </reference>
        </references>
      </pivotArea>
    </format>
    <format dxfId="34768">
      <pivotArea type="all" dataOnly="0" outline="0" fieldPosition="0"/>
    </format>
    <format dxfId="34767">
      <pivotArea outline="0" collapsedLevelsAreSubtotals="1" fieldPosition="0"/>
    </format>
    <format dxfId="34766">
      <pivotArea field="24" type="button" dataOnly="0" labelOnly="1" outline="0" axis="axisRow" fieldPosition="0"/>
    </format>
    <format dxfId="34765">
      <pivotArea dataOnly="0" labelOnly="1" grandRow="1" outline="0" fieldPosition="0"/>
    </format>
    <format dxfId="34764">
      <pivotArea dataOnly="0" labelOnly="1" outline="0" fieldPosition="0">
        <references count="1">
          <reference field="4294967294" count="2">
            <x v="0"/>
            <x v="1"/>
          </reference>
        </references>
      </pivotArea>
    </format>
    <format dxfId="34763">
      <pivotArea type="all" dataOnly="0" outline="0" fieldPosition="0"/>
    </format>
    <format dxfId="34762">
      <pivotArea outline="0" collapsedLevelsAreSubtotals="1" fieldPosition="0"/>
    </format>
    <format dxfId="34761">
      <pivotArea field="24" type="button" dataOnly="0" labelOnly="1" outline="0" axis="axisRow" fieldPosition="0"/>
    </format>
    <format dxfId="34760">
      <pivotArea dataOnly="0" labelOnly="1" grandRow="1" outline="0" fieldPosition="0"/>
    </format>
    <format dxfId="34759">
      <pivotArea dataOnly="0" labelOnly="1" outline="0" fieldPosition="0">
        <references count="1">
          <reference field="4294967294" count="2">
            <x v="0"/>
            <x v="1"/>
          </reference>
        </references>
      </pivotArea>
    </format>
    <format dxfId="34758">
      <pivotArea type="all" dataOnly="0" outline="0" fieldPosition="0"/>
    </format>
    <format dxfId="34757">
      <pivotArea outline="0" collapsedLevelsAreSubtotals="1" fieldPosition="0"/>
    </format>
    <format dxfId="34756">
      <pivotArea field="24" type="button" dataOnly="0" labelOnly="1" outline="0" axis="axisRow" fieldPosition="0"/>
    </format>
    <format dxfId="34755">
      <pivotArea dataOnly="0" labelOnly="1" grandRow="1" outline="0" fieldPosition="0"/>
    </format>
    <format dxfId="34754">
      <pivotArea dataOnly="0" labelOnly="1" outline="0" fieldPosition="0">
        <references count="1">
          <reference field="4294967294" count="2">
            <x v="0"/>
            <x v="1"/>
          </reference>
        </references>
      </pivotArea>
    </format>
    <format dxfId="34753">
      <pivotArea type="all" dataOnly="0" outline="0" fieldPosition="0"/>
    </format>
    <format dxfId="34752">
      <pivotArea outline="0" collapsedLevelsAreSubtotals="1" fieldPosition="0"/>
    </format>
    <format dxfId="34751">
      <pivotArea field="24" type="button" dataOnly="0" labelOnly="1" outline="0" axis="axisRow" fieldPosition="0"/>
    </format>
    <format dxfId="34750">
      <pivotArea dataOnly="0" labelOnly="1" grandRow="1" outline="0" fieldPosition="0"/>
    </format>
    <format dxfId="34749">
      <pivotArea dataOnly="0" labelOnly="1" outline="0" fieldPosition="0">
        <references count="1">
          <reference field="4294967294" count="2">
            <x v="0"/>
            <x v="1"/>
          </reference>
        </references>
      </pivotArea>
    </format>
    <format dxfId="34748">
      <pivotArea field="24" type="button" dataOnly="0" labelOnly="1" outline="0" axis="axisRow" fieldPosition="0"/>
    </format>
    <format dxfId="34747">
      <pivotArea dataOnly="0" labelOnly="1" outline="0" fieldPosition="0">
        <references count="1">
          <reference field="4294967294" count="2">
            <x v="0"/>
            <x v="1"/>
          </reference>
        </references>
      </pivotArea>
    </format>
    <format dxfId="34746">
      <pivotArea grandRow="1" outline="0" collapsedLevelsAreSubtotals="1" fieldPosition="0"/>
    </format>
    <format dxfId="34745">
      <pivotArea dataOnly="0" labelOnly="1" grandRow="1" outline="0" fieldPosition="0"/>
    </format>
    <format dxfId="34744">
      <pivotArea dataOnly="0" labelOnly="1" outline="0" fieldPosition="0">
        <references count="1">
          <reference field="4294967294" count="1">
            <x v="1"/>
          </reference>
        </references>
      </pivotArea>
    </format>
    <format dxfId="34743">
      <pivotArea type="all" dataOnly="0" outline="0" fieldPosition="0"/>
    </format>
    <format dxfId="34742">
      <pivotArea outline="0" collapsedLevelsAreSubtotals="1" fieldPosition="0"/>
    </format>
    <format dxfId="34741">
      <pivotArea field="24" type="button" dataOnly="0" labelOnly="1" outline="0" axis="axisRow" fieldPosition="0"/>
    </format>
    <format dxfId="34740">
      <pivotArea dataOnly="0" labelOnly="1" grandRow="1" outline="0" fieldPosition="0"/>
    </format>
    <format dxfId="34739">
      <pivotArea dataOnly="0" labelOnly="1" outline="0" fieldPosition="0">
        <references count="1">
          <reference field="4294967294" count="2">
            <x v="0"/>
            <x v="1"/>
          </reference>
        </references>
      </pivotArea>
    </format>
    <format dxfId="34738">
      <pivotArea type="all" dataOnly="0" outline="0" fieldPosition="0"/>
    </format>
    <format dxfId="34737">
      <pivotArea outline="0" collapsedLevelsAreSubtotals="1" fieldPosition="0"/>
    </format>
    <format dxfId="34736">
      <pivotArea field="24" type="button" dataOnly="0" labelOnly="1" outline="0" axis="axisRow" fieldPosition="0"/>
    </format>
    <format dxfId="34735">
      <pivotArea dataOnly="0" labelOnly="1" grandRow="1" outline="0" fieldPosition="0"/>
    </format>
    <format dxfId="34734">
      <pivotArea dataOnly="0" labelOnly="1" outline="0" fieldPosition="0">
        <references count="1">
          <reference field="4294967294" count="2">
            <x v="0"/>
            <x v="1"/>
          </reference>
        </references>
      </pivotArea>
    </format>
    <format dxfId="34733">
      <pivotArea type="all" dataOnly="0" outline="0" fieldPosition="0"/>
    </format>
    <format dxfId="34732">
      <pivotArea outline="0" collapsedLevelsAreSubtotals="1" fieldPosition="0"/>
    </format>
    <format dxfId="34731">
      <pivotArea field="24" type="button" dataOnly="0" labelOnly="1" outline="0" axis="axisRow" fieldPosition="0"/>
    </format>
    <format dxfId="34730">
      <pivotArea dataOnly="0" labelOnly="1" grandRow="1" outline="0" fieldPosition="0"/>
    </format>
    <format dxfId="34729">
      <pivotArea dataOnly="0" labelOnly="1" outline="0" fieldPosition="0">
        <references count="1">
          <reference field="4294967294" count="2">
            <x v="0"/>
            <x v="1"/>
          </reference>
        </references>
      </pivotArea>
    </format>
    <format dxfId="34728">
      <pivotArea type="all" dataOnly="0" outline="0" fieldPosition="0"/>
    </format>
    <format dxfId="34727">
      <pivotArea outline="0" collapsedLevelsAreSubtotals="1" fieldPosition="0"/>
    </format>
    <format dxfId="34726">
      <pivotArea field="24" type="button" dataOnly="0" labelOnly="1" outline="0" axis="axisRow" fieldPosition="0"/>
    </format>
    <format dxfId="34725">
      <pivotArea dataOnly="0" labelOnly="1" grandRow="1" outline="0" fieldPosition="0"/>
    </format>
    <format dxfId="34724">
      <pivotArea dataOnly="0" labelOnly="1" outline="0" fieldPosition="0">
        <references count="1">
          <reference field="4294967294" count="2">
            <x v="0"/>
            <x v="1"/>
          </reference>
        </references>
      </pivotArea>
    </format>
    <format dxfId="34723">
      <pivotArea type="all" dataOnly="0" outline="0" fieldPosition="0"/>
    </format>
    <format dxfId="34722">
      <pivotArea outline="0" collapsedLevelsAreSubtotals="1" fieldPosition="0"/>
    </format>
    <format dxfId="34721">
      <pivotArea field="24" type="button" dataOnly="0" labelOnly="1" outline="0" axis="axisRow" fieldPosition="0"/>
    </format>
    <format dxfId="34720">
      <pivotArea dataOnly="0" labelOnly="1" grandRow="1" outline="0" fieldPosition="0"/>
    </format>
    <format dxfId="34719">
      <pivotArea dataOnly="0" labelOnly="1" outline="0" fieldPosition="0">
        <references count="1">
          <reference field="4294967294" count="2">
            <x v="0"/>
            <x v="1"/>
          </reference>
        </references>
      </pivotArea>
    </format>
    <format dxfId="34718">
      <pivotArea type="all" dataOnly="0" outline="0" fieldPosition="0"/>
    </format>
    <format dxfId="34717">
      <pivotArea outline="0" collapsedLevelsAreSubtotals="1" fieldPosition="0"/>
    </format>
    <format dxfId="34716">
      <pivotArea field="24" type="button" dataOnly="0" labelOnly="1" outline="0" axis="axisRow" fieldPosition="0"/>
    </format>
    <format dxfId="34715">
      <pivotArea dataOnly="0" labelOnly="1" grandRow="1" outline="0" fieldPosition="0"/>
    </format>
    <format dxfId="34714">
      <pivotArea dataOnly="0" labelOnly="1" outline="0" fieldPosition="0">
        <references count="1">
          <reference field="4294967294" count="2">
            <x v="0"/>
            <x v="1"/>
          </reference>
        </references>
      </pivotArea>
    </format>
    <format dxfId="34713">
      <pivotArea type="all" dataOnly="0" outline="0" fieldPosition="0"/>
    </format>
    <format dxfId="34712">
      <pivotArea outline="0" collapsedLevelsAreSubtotals="1" fieldPosition="0"/>
    </format>
    <format dxfId="34711">
      <pivotArea field="24" type="button" dataOnly="0" labelOnly="1" outline="0" axis="axisRow" fieldPosition="0"/>
    </format>
    <format dxfId="34710">
      <pivotArea dataOnly="0" labelOnly="1" grandRow="1" outline="0" fieldPosition="0"/>
    </format>
    <format dxfId="34709">
      <pivotArea dataOnly="0" labelOnly="1" outline="0" fieldPosition="0">
        <references count="1">
          <reference field="4294967294" count="2">
            <x v="0"/>
            <x v="1"/>
          </reference>
        </references>
      </pivotArea>
    </format>
    <format dxfId="34708">
      <pivotArea type="all" dataOnly="0" outline="0" fieldPosition="0"/>
    </format>
    <format dxfId="34707">
      <pivotArea outline="0" collapsedLevelsAreSubtotals="1" fieldPosition="0"/>
    </format>
    <format dxfId="34706">
      <pivotArea field="24" type="button" dataOnly="0" labelOnly="1" outline="0" axis="axisRow" fieldPosition="0"/>
    </format>
    <format dxfId="34705">
      <pivotArea dataOnly="0" labelOnly="1" grandRow="1" outline="0" fieldPosition="0"/>
    </format>
    <format dxfId="34704">
      <pivotArea dataOnly="0" labelOnly="1" outline="0" fieldPosition="0">
        <references count="1">
          <reference field="4294967294" count="2">
            <x v="0"/>
            <x v="1"/>
          </reference>
        </references>
      </pivotArea>
    </format>
    <format dxfId="34703">
      <pivotArea field="24" type="button" dataOnly="0" labelOnly="1" outline="0" axis="axisRow" fieldPosition="0"/>
    </format>
    <format dxfId="34702">
      <pivotArea dataOnly="0" labelOnly="1" outline="0" fieldPosition="0">
        <references count="1">
          <reference field="4294967294" count="2">
            <x v="0"/>
            <x v="1"/>
          </reference>
        </references>
      </pivotArea>
    </format>
    <format dxfId="34701">
      <pivotArea type="all" dataOnly="0" outline="0" fieldPosition="0"/>
    </format>
    <format dxfId="34700">
      <pivotArea outline="0" collapsedLevelsAreSubtotals="1" fieldPosition="0"/>
    </format>
    <format dxfId="34699">
      <pivotArea field="24" type="button" dataOnly="0" labelOnly="1" outline="0" axis="axisRow" fieldPosition="0"/>
    </format>
    <format dxfId="34698">
      <pivotArea dataOnly="0" labelOnly="1" grandRow="1" outline="0" fieldPosition="0"/>
    </format>
    <format dxfId="34697">
      <pivotArea dataOnly="0" labelOnly="1" outline="0" fieldPosition="0">
        <references count="1">
          <reference field="4294967294" count="2">
            <x v="0"/>
            <x v="1"/>
          </reference>
        </references>
      </pivotArea>
    </format>
    <format dxfId="34696">
      <pivotArea type="all" dataOnly="0" outline="0" fieldPosition="0"/>
    </format>
    <format dxfId="34695">
      <pivotArea outline="0" collapsedLevelsAreSubtotals="1" fieldPosition="0"/>
    </format>
    <format dxfId="34694">
      <pivotArea field="24" type="button" dataOnly="0" labelOnly="1" outline="0" axis="axisRow" fieldPosition="0"/>
    </format>
    <format dxfId="34693">
      <pivotArea dataOnly="0" labelOnly="1" grandRow="1" outline="0" fieldPosition="0"/>
    </format>
    <format dxfId="34692">
      <pivotArea dataOnly="0" labelOnly="1" outline="0" fieldPosition="0">
        <references count="1">
          <reference field="4294967294" count="2">
            <x v="0"/>
            <x v="1"/>
          </reference>
        </references>
      </pivotArea>
    </format>
    <format dxfId="34691">
      <pivotArea type="all" dataOnly="0" outline="0" fieldPosition="0"/>
    </format>
    <format dxfId="34690">
      <pivotArea outline="0" collapsedLevelsAreSubtotals="1" fieldPosition="0"/>
    </format>
    <format dxfId="34689">
      <pivotArea field="24" type="button" dataOnly="0" labelOnly="1" outline="0" axis="axisRow" fieldPosition="0"/>
    </format>
    <format dxfId="34688">
      <pivotArea dataOnly="0" labelOnly="1" grandRow="1" outline="0" fieldPosition="0"/>
    </format>
    <format dxfId="34687">
      <pivotArea dataOnly="0" labelOnly="1" outline="0" fieldPosition="0">
        <references count="1">
          <reference field="4294967294" count="2">
            <x v="0"/>
            <x v="1"/>
          </reference>
        </references>
      </pivotArea>
    </format>
    <format dxfId="34686">
      <pivotArea grandRow="1" outline="0" collapsedLevelsAreSubtotals="1" fieldPosition="0"/>
    </format>
    <format dxfId="34685">
      <pivotArea dataOnly="0" labelOnly="1" grandRow="1" outline="0" fieldPosition="0"/>
    </format>
    <format dxfId="34684">
      <pivotArea grandRow="1" outline="0" collapsedLevelsAreSubtotals="1" fieldPosition="0"/>
    </format>
    <format dxfId="34683">
      <pivotArea dataOnly="0" labelOnly="1" grandRow="1" outline="0" fieldPosition="0"/>
    </format>
    <format dxfId="34682">
      <pivotArea type="all" dataOnly="0" outline="0" fieldPosition="0"/>
    </format>
    <format dxfId="34681">
      <pivotArea outline="0" collapsedLevelsAreSubtotals="1" fieldPosition="0"/>
    </format>
    <format dxfId="34680">
      <pivotArea field="24" type="button" dataOnly="0" labelOnly="1" outline="0" axis="axisRow" fieldPosition="0"/>
    </format>
    <format dxfId="34679">
      <pivotArea dataOnly="0" labelOnly="1" grandRow="1" outline="0" fieldPosition="0"/>
    </format>
    <format dxfId="34678">
      <pivotArea dataOnly="0" labelOnly="1" outline="0" fieldPosition="0">
        <references count="1">
          <reference field="4294967294" count="2">
            <x v="0"/>
            <x v="1"/>
          </reference>
        </references>
      </pivotArea>
    </format>
    <format dxfId="34677">
      <pivotArea type="all" dataOnly="0" outline="0" fieldPosition="0"/>
    </format>
    <format dxfId="34676">
      <pivotArea outline="0" collapsedLevelsAreSubtotals="1" fieldPosition="0"/>
    </format>
    <format dxfId="34675">
      <pivotArea field="24" type="button" dataOnly="0" labelOnly="1" outline="0" axis="axisRow" fieldPosition="0"/>
    </format>
    <format dxfId="34674">
      <pivotArea dataOnly="0" labelOnly="1" grandRow="1" outline="0" fieldPosition="0"/>
    </format>
    <format dxfId="34673">
      <pivotArea dataOnly="0" labelOnly="1" outline="0" fieldPosition="0">
        <references count="1">
          <reference field="4294967294" count="2">
            <x v="0"/>
            <x v="1"/>
          </reference>
        </references>
      </pivotArea>
    </format>
    <format dxfId="34672">
      <pivotArea type="all" dataOnly="0" outline="0" fieldPosition="0"/>
    </format>
    <format dxfId="34671">
      <pivotArea outline="0" collapsedLevelsAreSubtotals="1" fieldPosition="0"/>
    </format>
    <format dxfId="34670">
      <pivotArea field="24" type="button" dataOnly="0" labelOnly="1" outline="0" axis="axisRow" fieldPosition="0"/>
    </format>
    <format dxfId="34669">
      <pivotArea dataOnly="0" labelOnly="1" grandRow="1" outline="0" fieldPosition="0"/>
    </format>
    <format dxfId="34668">
      <pivotArea dataOnly="0" labelOnly="1" outline="0" fieldPosition="0">
        <references count="1">
          <reference field="4294967294" count="2">
            <x v="0"/>
            <x v="1"/>
          </reference>
        </references>
      </pivotArea>
    </format>
    <format dxfId="34667">
      <pivotArea type="all" dataOnly="0" outline="0" fieldPosition="0"/>
    </format>
    <format dxfId="34666">
      <pivotArea outline="0" collapsedLevelsAreSubtotals="1" fieldPosition="0"/>
    </format>
    <format dxfId="34665">
      <pivotArea field="24" type="button" dataOnly="0" labelOnly="1" outline="0" axis="axisRow" fieldPosition="0"/>
    </format>
    <format dxfId="34664">
      <pivotArea dataOnly="0" labelOnly="1" grandRow="1" outline="0" fieldPosition="0"/>
    </format>
    <format dxfId="34663">
      <pivotArea dataOnly="0" labelOnly="1" outline="0" fieldPosition="0">
        <references count="1">
          <reference field="4294967294" count="2">
            <x v="0"/>
            <x v="1"/>
          </reference>
        </references>
      </pivotArea>
    </format>
    <format dxfId="34662">
      <pivotArea type="all" dataOnly="0" outline="0" fieldPosition="0"/>
    </format>
    <format dxfId="34661">
      <pivotArea outline="0" collapsedLevelsAreSubtotals="1" fieldPosition="0"/>
    </format>
    <format dxfId="34660">
      <pivotArea field="24" type="button" dataOnly="0" labelOnly="1" outline="0" axis="axisRow" fieldPosition="0"/>
    </format>
    <format dxfId="34659">
      <pivotArea dataOnly="0" labelOnly="1" grandRow="1" outline="0" fieldPosition="0"/>
    </format>
    <format dxfId="34658">
      <pivotArea dataOnly="0" labelOnly="1" outline="0" fieldPosition="0">
        <references count="1">
          <reference field="4294967294" count="2">
            <x v="0"/>
            <x v="1"/>
          </reference>
        </references>
      </pivotArea>
    </format>
    <format dxfId="34657">
      <pivotArea type="all" dataOnly="0" outline="0" fieldPosition="0"/>
    </format>
    <format dxfId="34656">
      <pivotArea outline="0" collapsedLevelsAreSubtotals="1" fieldPosition="0"/>
    </format>
    <format dxfId="34655">
      <pivotArea field="24" type="button" dataOnly="0" labelOnly="1" outline="0" axis="axisRow" fieldPosition="0"/>
    </format>
    <format dxfId="34654">
      <pivotArea dataOnly="0" labelOnly="1" grandRow="1" outline="0" fieldPosition="0"/>
    </format>
    <format dxfId="34653">
      <pivotArea dataOnly="0" labelOnly="1" outline="0" fieldPosition="0">
        <references count="1">
          <reference field="4294967294" count="2">
            <x v="0"/>
            <x v="1"/>
          </reference>
        </references>
      </pivotArea>
    </format>
    <format dxfId="34652">
      <pivotArea type="all" dataOnly="0" outline="0" fieldPosition="0"/>
    </format>
    <format dxfId="34651">
      <pivotArea outline="0" collapsedLevelsAreSubtotals="1" fieldPosition="0"/>
    </format>
    <format dxfId="34650">
      <pivotArea field="24" type="button" dataOnly="0" labelOnly="1" outline="0" axis="axisRow" fieldPosition="0"/>
    </format>
    <format dxfId="34649">
      <pivotArea dataOnly="0" labelOnly="1" grandRow="1" outline="0" fieldPosition="0"/>
    </format>
    <format dxfId="34648">
      <pivotArea dataOnly="0" labelOnly="1" outline="0" fieldPosition="0">
        <references count="1">
          <reference field="4294967294" count="2">
            <x v="0"/>
            <x v="1"/>
          </reference>
        </references>
      </pivotArea>
    </format>
    <format dxfId="34647">
      <pivotArea type="all" dataOnly="0" outline="0" fieldPosition="0"/>
    </format>
    <format dxfId="34646">
      <pivotArea outline="0" collapsedLevelsAreSubtotals="1" fieldPosition="0"/>
    </format>
    <format dxfId="34645">
      <pivotArea field="24" type="button" dataOnly="0" labelOnly="1" outline="0" axis="axisRow" fieldPosition="0"/>
    </format>
    <format dxfId="34644">
      <pivotArea dataOnly="0" labelOnly="1" grandRow="1" outline="0" fieldPosition="0"/>
    </format>
    <format dxfId="34643">
      <pivotArea dataOnly="0" labelOnly="1" outline="0" fieldPosition="0">
        <references count="1">
          <reference field="4294967294" count="2">
            <x v="0"/>
            <x v="1"/>
          </reference>
        </references>
      </pivotArea>
    </format>
    <format dxfId="34642">
      <pivotArea type="all" dataOnly="0" outline="0" fieldPosition="0"/>
    </format>
    <format dxfId="34641">
      <pivotArea outline="0" collapsedLevelsAreSubtotals="1" fieldPosition="0"/>
    </format>
    <format dxfId="34640">
      <pivotArea field="24" type="button" dataOnly="0" labelOnly="1" outline="0" axis="axisRow" fieldPosition="0"/>
    </format>
    <format dxfId="34639">
      <pivotArea dataOnly="0" labelOnly="1" grandRow="1" outline="0" fieldPosition="0"/>
    </format>
    <format dxfId="34638">
      <pivotArea dataOnly="0" labelOnly="1" outline="0" fieldPosition="0">
        <references count="1">
          <reference field="4294967294" count="2">
            <x v="0"/>
            <x v="1"/>
          </reference>
        </references>
      </pivotArea>
    </format>
    <format dxfId="34637">
      <pivotArea type="all" dataOnly="0" outline="0" fieldPosition="0"/>
    </format>
    <format dxfId="34636">
      <pivotArea outline="0" collapsedLevelsAreSubtotals="1" fieldPosition="0"/>
    </format>
    <format dxfId="34635">
      <pivotArea field="24" type="button" dataOnly="0" labelOnly="1" outline="0" axis="axisRow" fieldPosition="0"/>
    </format>
    <format dxfId="34634">
      <pivotArea dataOnly="0" labelOnly="1" grandRow="1" outline="0" fieldPosition="0"/>
    </format>
    <format dxfId="34633">
      <pivotArea dataOnly="0" labelOnly="1" outline="0" fieldPosition="0">
        <references count="1">
          <reference field="4294967294" count="2">
            <x v="0"/>
            <x v="1"/>
          </reference>
        </references>
      </pivotArea>
    </format>
    <format dxfId="34632">
      <pivotArea type="all" dataOnly="0" outline="0" fieldPosition="0"/>
    </format>
    <format dxfId="34631">
      <pivotArea outline="0" collapsedLevelsAreSubtotals="1" fieldPosition="0"/>
    </format>
    <format dxfId="34630">
      <pivotArea field="24" type="button" dataOnly="0" labelOnly="1" outline="0" axis="axisRow" fieldPosition="0"/>
    </format>
    <format dxfId="34629">
      <pivotArea dataOnly="0" labelOnly="1" grandRow="1" outline="0" fieldPosition="0"/>
    </format>
    <format dxfId="34628">
      <pivotArea dataOnly="0" labelOnly="1" outline="0" fieldPosition="0">
        <references count="1">
          <reference field="4294967294" count="2">
            <x v="0"/>
            <x v="1"/>
          </reference>
        </references>
      </pivotArea>
    </format>
    <format dxfId="34627">
      <pivotArea type="all" dataOnly="0" outline="0" fieldPosition="0"/>
    </format>
    <format dxfId="34626">
      <pivotArea outline="0" collapsedLevelsAreSubtotals="1" fieldPosition="0"/>
    </format>
    <format dxfId="34625">
      <pivotArea field="24" type="button" dataOnly="0" labelOnly="1" outline="0" axis="axisRow" fieldPosition="0"/>
    </format>
    <format dxfId="34624">
      <pivotArea dataOnly="0" labelOnly="1" grandRow="1" outline="0" fieldPosition="0"/>
    </format>
    <format dxfId="34623">
      <pivotArea dataOnly="0" labelOnly="1" outline="0" fieldPosition="0">
        <references count="1">
          <reference field="4294967294" count="2">
            <x v="0"/>
            <x v="1"/>
          </reference>
        </references>
      </pivotArea>
    </format>
    <format dxfId="34622">
      <pivotArea type="all" dataOnly="0" outline="0" fieldPosition="0"/>
    </format>
    <format dxfId="34621">
      <pivotArea outline="0" collapsedLevelsAreSubtotals="1" fieldPosition="0"/>
    </format>
    <format dxfId="34620">
      <pivotArea field="24" type="button" dataOnly="0" labelOnly="1" outline="0" axis="axisRow" fieldPosition="0"/>
    </format>
    <format dxfId="34619">
      <pivotArea dataOnly="0" labelOnly="1" grandRow="1" outline="0" fieldPosition="0"/>
    </format>
    <format dxfId="34618">
      <pivotArea dataOnly="0" labelOnly="1" outline="0" fieldPosition="0">
        <references count="1">
          <reference field="4294967294" count="2">
            <x v="0"/>
            <x v="1"/>
          </reference>
        </references>
      </pivotArea>
    </format>
    <format dxfId="34617">
      <pivotArea type="all" dataOnly="0" outline="0" fieldPosition="0"/>
    </format>
    <format dxfId="34616">
      <pivotArea outline="0" collapsedLevelsAreSubtotals="1" fieldPosition="0"/>
    </format>
    <format dxfId="34615">
      <pivotArea field="24" type="button" dataOnly="0" labelOnly="1" outline="0" axis="axisRow" fieldPosition="0"/>
    </format>
    <format dxfId="34614">
      <pivotArea dataOnly="0" labelOnly="1" grandRow="1" outline="0" fieldPosition="0"/>
    </format>
    <format dxfId="34613">
      <pivotArea dataOnly="0" labelOnly="1" outline="0" fieldPosition="0">
        <references count="1">
          <reference field="4294967294" count="2">
            <x v="0"/>
            <x v="1"/>
          </reference>
        </references>
      </pivotArea>
    </format>
    <format dxfId="34612">
      <pivotArea type="all" dataOnly="0" outline="0" fieldPosition="0"/>
    </format>
    <format dxfId="34611">
      <pivotArea outline="0" collapsedLevelsAreSubtotals="1" fieldPosition="0"/>
    </format>
    <format dxfId="34610">
      <pivotArea field="24" type="button" dataOnly="0" labelOnly="1" outline="0" axis="axisRow" fieldPosition="0"/>
    </format>
    <format dxfId="34609">
      <pivotArea dataOnly="0" labelOnly="1" grandRow="1" outline="0" fieldPosition="0"/>
    </format>
    <format dxfId="34608">
      <pivotArea dataOnly="0" labelOnly="1" outline="0" fieldPosition="0">
        <references count="1">
          <reference field="4294967294" count="2">
            <x v="0"/>
            <x v="1"/>
          </reference>
        </references>
      </pivotArea>
    </format>
    <format dxfId="34607">
      <pivotArea type="all" dataOnly="0" outline="0" fieldPosition="0"/>
    </format>
    <format dxfId="34606">
      <pivotArea outline="0" collapsedLevelsAreSubtotals="1" fieldPosition="0"/>
    </format>
    <format dxfId="34605">
      <pivotArea field="24" type="button" dataOnly="0" labelOnly="1" outline="0" axis="axisRow" fieldPosition="0"/>
    </format>
    <format dxfId="34604">
      <pivotArea dataOnly="0" labelOnly="1" grandRow="1" outline="0" fieldPosition="0"/>
    </format>
    <format dxfId="34603">
      <pivotArea dataOnly="0" labelOnly="1" outline="0" fieldPosition="0">
        <references count="1">
          <reference field="4294967294" count="2">
            <x v="0"/>
            <x v="1"/>
          </reference>
        </references>
      </pivotArea>
    </format>
    <format dxfId="34602">
      <pivotArea type="all" dataOnly="0" outline="0" fieldPosition="0"/>
    </format>
    <format dxfId="34601">
      <pivotArea outline="0" collapsedLevelsAreSubtotals="1" fieldPosition="0"/>
    </format>
    <format dxfId="34600">
      <pivotArea field="24" type="button" dataOnly="0" labelOnly="1" outline="0" axis="axisRow" fieldPosition="0"/>
    </format>
    <format dxfId="34599">
      <pivotArea dataOnly="0" labelOnly="1" grandRow="1" outline="0" fieldPosition="0"/>
    </format>
    <format dxfId="34598">
      <pivotArea dataOnly="0" labelOnly="1" outline="0" fieldPosition="0">
        <references count="1">
          <reference field="4294967294" count="2">
            <x v="0"/>
            <x v="1"/>
          </reference>
        </references>
      </pivotArea>
    </format>
    <format dxfId="34597">
      <pivotArea type="all" dataOnly="0" outline="0" fieldPosition="0"/>
    </format>
    <format dxfId="34596">
      <pivotArea outline="0" collapsedLevelsAreSubtotals="1" fieldPosition="0"/>
    </format>
    <format dxfId="34595">
      <pivotArea field="24" type="button" dataOnly="0" labelOnly="1" outline="0" axis="axisRow" fieldPosition="0"/>
    </format>
    <format dxfId="34594">
      <pivotArea dataOnly="0" labelOnly="1" grandRow="1" outline="0" fieldPosition="0"/>
    </format>
    <format dxfId="34593">
      <pivotArea dataOnly="0" labelOnly="1" outline="0" fieldPosition="0">
        <references count="1">
          <reference field="4294967294" count="2">
            <x v="0"/>
            <x v="1"/>
          </reference>
        </references>
      </pivotArea>
    </format>
    <format dxfId="34592">
      <pivotArea type="all" dataOnly="0" outline="0" fieldPosition="0"/>
    </format>
    <format dxfId="34591">
      <pivotArea outline="0" collapsedLevelsAreSubtotals="1" fieldPosition="0"/>
    </format>
    <format dxfId="34590">
      <pivotArea field="24" type="button" dataOnly="0" labelOnly="1" outline="0" axis="axisRow" fieldPosition="0"/>
    </format>
    <format dxfId="34589">
      <pivotArea dataOnly="0" labelOnly="1" grandRow="1" outline="0" fieldPosition="0"/>
    </format>
    <format dxfId="34588">
      <pivotArea dataOnly="0" labelOnly="1" outline="0" fieldPosition="0">
        <references count="1">
          <reference field="4294967294" count="2">
            <x v="0"/>
            <x v="1"/>
          </reference>
        </references>
      </pivotArea>
    </format>
    <format dxfId="34587">
      <pivotArea type="all" dataOnly="0" outline="0" fieldPosition="0"/>
    </format>
    <format dxfId="34586">
      <pivotArea outline="0" collapsedLevelsAreSubtotals="1" fieldPosition="0"/>
    </format>
    <format dxfId="34585">
      <pivotArea field="24" type="button" dataOnly="0" labelOnly="1" outline="0" axis="axisRow" fieldPosition="0"/>
    </format>
    <format dxfId="34584">
      <pivotArea dataOnly="0" labelOnly="1" grandRow="1" outline="0" fieldPosition="0"/>
    </format>
    <format dxfId="34583">
      <pivotArea dataOnly="0" labelOnly="1" outline="0" fieldPosition="0">
        <references count="1">
          <reference field="4294967294" count="2">
            <x v="0"/>
            <x v="1"/>
          </reference>
        </references>
      </pivotArea>
    </format>
    <format dxfId="34582">
      <pivotArea type="all" dataOnly="0" outline="0" fieldPosition="0"/>
    </format>
    <format dxfId="34581">
      <pivotArea outline="0" collapsedLevelsAreSubtotals="1" fieldPosition="0"/>
    </format>
    <format dxfId="34580">
      <pivotArea field="24" type="button" dataOnly="0" labelOnly="1" outline="0" axis="axisRow" fieldPosition="0"/>
    </format>
    <format dxfId="34579">
      <pivotArea dataOnly="0" labelOnly="1" grandRow="1" outline="0" fieldPosition="0"/>
    </format>
    <format dxfId="34578">
      <pivotArea dataOnly="0" labelOnly="1" outline="0" fieldPosition="0">
        <references count="1">
          <reference field="4294967294" count="2">
            <x v="0"/>
            <x v="1"/>
          </reference>
        </references>
      </pivotArea>
    </format>
    <format dxfId="34577">
      <pivotArea type="all" dataOnly="0" outline="0" fieldPosition="0"/>
    </format>
    <format dxfId="34576">
      <pivotArea outline="0" collapsedLevelsAreSubtotals="1" fieldPosition="0"/>
    </format>
    <format dxfId="34575">
      <pivotArea field="24" type="button" dataOnly="0" labelOnly="1" outline="0" axis="axisRow" fieldPosition="0"/>
    </format>
    <format dxfId="34574">
      <pivotArea dataOnly="0" labelOnly="1" grandRow="1" outline="0" fieldPosition="0"/>
    </format>
    <format dxfId="34573">
      <pivotArea dataOnly="0" labelOnly="1" outline="0" fieldPosition="0">
        <references count="1">
          <reference field="4294967294" count="2">
            <x v="0"/>
            <x v="1"/>
          </reference>
        </references>
      </pivotArea>
    </format>
    <format dxfId="34572">
      <pivotArea type="all" dataOnly="0" outline="0" fieldPosition="0"/>
    </format>
    <format dxfId="34571">
      <pivotArea outline="0" collapsedLevelsAreSubtotals="1" fieldPosition="0"/>
    </format>
    <format dxfId="34570">
      <pivotArea field="24" type="button" dataOnly="0" labelOnly="1" outline="0" axis="axisRow" fieldPosition="0"/>
    </format>
    <format dxfId="34569">
      <pivotArea dataOnly="0" labelOnly="1" grandRow="1" outline="0" fieldPosition="0"/>
    </format>
    <format dxfId="34568">
      <pivotArea dataOnly="0" labelOnly="1" outline="0" fieldPosition="0">
        <references count="1">
          <reference field="4294967294" count="2">
            <x v="0"/>
            <x v="1"/>
          </reference>
        </references>
      </pivotArea>
    </format>
    <format dxfId="34567">
      <pivotArea grandRow="1" outline="0" collapsedLevelsAreSubtotals="1" fieldPosition="0"/>
    </format>
    <format dxfId="34566">
      <pivotArea dataOnly="0" labelOnly="1" grandRow="1" outline="0" fieldPosition="0"/>
    </format>
    <format dxfId="34565">
      <pivotArea type="all" dataOnly="0" outline="0" fieldPosition="0"/>
    </format>
    <format dxfId="34564">
      <pivotArea outline="0" collapsedLevelsAreSubtotals="1" fieldPosition="0"/>
    </format>
    <format dxfId="34563">
      <pivotArea field="24" type="button" dataOnly="0" labelOnly="1" outline="0" axis="axisRow" fieldPosition="0"/>
    </format>
    <format dxfId="34562">
      <pivotArea dataOnly="0" labelOnly="1" grandRow="1" outline="0" fieldPosition="0"/>
    </format>
    <format dxfId="34561">
      <pivotArea dataOnly="0" labelOnly="1" outline="0" fieldPosition="0">
        <references count="1">
          <reference field="4294967294" count="2">
            <x v="0"/>
            <x v="1"/>
          </reference>
        </references>
      </pivotArea>
    </format>
    <format dxfId="34560">
      <pivotArea grandRow="1" outline="0" collapsedLevelsAreSubtotals="1" fieldPosition="0"/>
    </format>
    <format dxfId="34559">
      <pivotArea dataOnly="0" labelOnly="1" grandRow="1" outline="0" fieldPosition="0"/>
    </format>
    <format dxfId="34558">
      <pivotArea type="all" dataOnly="0" outline="0" fieldPosition="0"/>
    </format>
    <format dxfId="34557">
      <pivotArea outline="0" collapsedLevelsAreSubtotals="1" fieldPosition="0"/>
    </format>
    <format dxfId="34556">
      <pivotArea field="24" type="button" dataOnly="0" labelOnly="1" outline="0" axis="axisRow" fieldPosition="0"/>
    </format>
    <format dxfId="34555">
      <pivotArea dataOnly="0" labelOnly="1" fieldPosition="0">
        <references count="1">
          <reference field="24" count="6">
            <x v="1"/>
            <x v="4"/>
            <x v="5"/>
            <x v="9"/>
            <x v="10"/>
            <x v="11"/>
          </reference>
        </references>
      </pivotArea>
    </format>
    <format dxfId="34554">
      <pivotArea dataOnly="0" labelOnly="1" grandRow="1" outline="0" fieldPosition="0"/>
    </format>
    <format dxfId="34553">
      <pivotArea dataOnly="0" labelOnly="1" outline="0" fieldPosition="0">
        <references count="1">
          <reference field="4294967294" count="2">
            <x v="0"/>
            <x v="1"/>
          </reference>
        </references>
      </pivotArea>
    </format>
    <format dxfId="34552">
      <pivotArea type="all" dataOnly="0" outline="0" fieldPosition="0"/>
    </format>
    <format dxfId="34551">
      <pivotArea outline="0" collapsedLevelsAreSubtotals="1" fieldPosition="0"/>
    </format>
    <format dxfId="34550">
      <pivotArea field="24" type="button" dataOnly="0" labelOnly="1" outline="0" axis="axisRow" fieldPosition="0"/>
    </format>
    <format dxfId="34549">
      <pivotArea dataOnly="0" labelOnly="1" fieldPosition="0">
        <references count="1">
          <reference field="24" count="8">
            <x v="0"/>
            <x v="1"/>
            <x v="3"/>
            <x v="4"/>
            <x v="5"/>
            <x v="9"/>
            <x v="10"/>
            <x v="11"/>
          </reference>
        </references>
      </pivotArea>
    </format>
    <format dxfId="34548">
      <pivotArea dataOnly="0" labelOnly="1" grandRow="1" outline="0" fieldPosition="0"/>
    </format>
    <format dxfId="34547">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7C864BA-7087-43C5-9787-1D0587017A4B}" name="PivotTable12" cacheId="413" applyNumberFormats="0" applyBorderFormats="0" applyFontFormats="0" applyPatternFormats="0" applyAlignmentFormats="0" applyWidthHeightFormats="1" dataCaption="Values" grandTotalCaption="TOTAL" showError="1" missingCaption="0" updatedVersion="8" minRefreshableVersion="3" useAutoFormatting="1" itemPrintTitles="1" createdVersion="5" indent="0" compact="0" compactData="0" gridDropZones="1" multipleFieldFilters="0">
  <location ref="J69:N89" firstHeaderRow="1" firstDataRow="2" firstDataCol="1" rowPageCount="2" colPageCount="1"/>
  <pivotFields count="162">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defaultSubtotal="0"/>
    <pivotField compact="0" outline="0" showAll="0"/>
    <pivotField compact="0" outline="0" showAll="0"/>
    <pivotField axis="axisPage" compact="0" outline="0" multipleItemSelectionAllowed="1" showAll="0">
      <items count="7">
        <item h="1" x="1"/>
        <item x="0"/>
        <item h="1" x="2"/>
        <item h="1" x="3"/>
        <item h="1" x="4"/>
        <item h="1" x="5"/>
        <item t="default"/>
      </items>
    </pivotField>
    <pivotField axis="axisCol" compact="0" outline="0" showAll="0" sortType="ascending">
      <items count="4">
        <item x="0"/>
        <item x="2"/>
        <item x="1"/>
        <item t="default"/>
      </items>
    </pivotField>
    <pivotField dataField="1" compact="0" outline="0" showAll="0"/>
    <pivotField axis="axisRow" compact="0" outline="0" showAll="0" sortType="ascending" defaultSubtotal="0">
      <items count="20">
        <item x="4"/>
        <item x="5"/>
        <item x="10"/>
        <item x="7"/>
        <item x="12"/>
        <item x="14"/>
        <item m="1" x="19"/>
        <item x="3"/>
        <item x="17"/>
        <item x="11"/>
        <item x="18"/>
        <item x="8"/>
        <item x="13"/>
        <item x="0"/>
        <item x="1"/>
        <item x="2"/>
        <item x="15"/>
        <item x="16"/>
        <item x="9"/>
        <item x="6"/>
      </items>
    </pivotField>
    <pivotField compact="0" numFmtId="4" outline="0" showAll="0"/>
    <pivotField compact="0" outline="0" showAll="0" defaultSubtotal="0"/>
    <pivotField compact="0" numFmtId="3"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numFmtId="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pivotField compact="0" outline="0" showAll="0"/>
    <pivotField compact="0" outline="0" showAll="0"/>
  </pivotFields>
  <rowFields count="1">
    <field x="15"/>
  </rowFields>
  <rowItems count="19">
    <i>
      <x/>
    </i>
    <i>
      <x v="1"/>
    </i>
    <i>
      <x v="2"/>
    </i>
    <i>
      <x v="3"/>
    </i>
    <i>
      <x v="4"/>
    </i>
    <i>
      <x v="5"/>
    </i>
    <i>
      <x v="7"/>
    </i>
    <i>
      <x v="9"/>
    </i>
    <i>
      <x v="10"/>
    </i>
    <i>
      <x v="11"/>
    </i>
    <i>
      <x v="12"/>
    </i>
    <i>
      <x v="13"/>
    </i>
    <i>
      <x v="14"/>
    </i>
    <i>
      <x v="15"/>
    </i>
    <i>
      <x v="16"/>
    </i>
    <i>
      <x v="17"/>
    </i>
    <i>
      <x v="18"/>
    </i>
    <i>
      <x v="19"/>
    </i>
    <i t="grand">
      <x/>
    </i>
  </rowItems>
  <colFields count="1">
    <field x="13"/>
  </colFields>
  <colItems count="4">
    <i>
      <x/>
    </i>
    <i>
      <x v="1"/>
    </i>
    <i>
      <x v="2"/>
    </i>
    <i t="grand">
      <x/>
    </i>
  </colItems>
  <pageFields count="2">
    <pageField fld="51" hier="-1"/>
    <pageField fld="12" hier="-1"/>
  </pageFields>
  <dataFields count="1">
    <dataField name="Count of RECEIPT CUT" fld="14" subtotal="count" baseField="0" baseItem="0"/>
  </dataFields>
  <formats count="94">
    <format dxfId="34998">
      <pivotArea outline="0" collapsedLevelsAreSubtotals="1" fieldPosition="0"/>
    </format>
    <format dxfId="34997">
      <pivotArea dataOnly="0" labelOnly="1" grandRow="1" outline="0" fieldPosition="0"/>
    </format>
    <format dxfId="34996">
      <pivotArea dataOnly="0" labelOnly="1" outline="0" fieldPosition="0">
        <references count="1">
          <reference field="13" count="0"/>
        </references>
      </pivotArea>
    </format>
    <format dxfId="34995">
      <pivotArea dataOnly="0" labelOnly="1" grandCol="1" outline="0" fieldPosition="0"/>
    </format>
    <format dxfId="34994">
      <pivotArea outline="0" collapsedLevelsAreSubtotals="1" fieldPosition="0"/>
    </format>
    <format dxfId="34993">
      <pivotArea dataOnly="0" labelOnly="1" grandRow="1" outline="0" fieldPosition="0"/>
    </format>
    <format dxfId="34992">
      <pivotArea dataOnly="0" labelOnly="1" outline="0" fieldPosition="0">
        <references count="1">
          <reference field="13" count="0"/>
        </references>
      </pivotArea>
    </format>
    <format dxfId="34991">
      <pivotArea dataOnly="0" labelOnly="1" grandCol="1" outline="0" fieldPosition="0"/>
    </format>
    <format dxfId="34990">
      <pivotArea type="all" dataOnly="0" outline="0" fieldPosition="0"/>
    </format>
    <format dxfId="34989">
      <pivotArea outline="0" collapsedLevelsAreSubtotals="1" fieldPosition="0"/>
    </format>
    <format dxfId="34988">
      <pivotArea outline="0" collapsedLevelsAreSubtotals="1" fieldPosition="0"/>
    </format>
    <format dxfId="34987">
      <pivotArea type="origin" dataOnly="0" labelOnly="1" outline="0" fieldPosition="0"/>
    </format>
    <format dxfId="34986">
      <pivotArea type="origin" dataOnly="0" labelOnly="1" outline="0" fieldPosition="0"/>
    </format>
    <format dxfId="34985">
      <pivotArea type="origin" dataOnly="0" labelOnly="1" outline="0" fieldPosition="0"/>
    </format>
    <format dxfId="34984">
      <pivotArea field="13" type="button" dataOnly="0" labelOnly="1" outline="0" axis="axisCol" fieldPosition="0"/>
    </format>
    <format dxfId="34983">
      <pivotArea type="topRight" dataOnly="0" labelOnly="1" outline="0" fieldPosition="0"/>
    </format>
    <format dxfId="34982">
      <pivotArea dataOnly="0" labelOnly="1" outline="0" fieldPosition="0">
        <references count="1">
          <reference field="13" count="0"/>
        </references>
      </pivotArea>
    </format>
    <format dxfId="34981">
      <pivotArea dataOnly="0" labelOnly="1" grandCol="1" outline="0" fieldPosition="0"/>
    </format>
    <format dxfId="34980">
      <pivotArea outline="0" collapsedLevelsAreSubtotals="1" fieldPosition="0"/>
    </format>
    <format dxfId="34979">
      <pivotArea dataOnly="0" labelOnly="1" outline="0" fieldPosition="0">
        <references count="1">
          <reference field="13" count="0"/>
        </references>
      </pivotArea>
    </format>
    <format dxfId="34978">
      <pivotArea dataOnly="0" labelOnly="1" grandCol="1" outline="0" fieldPosition="0"/>
    </format>
    <format dxfId="34977">
      <pivotArea outline="0" collapsedLevelsAreSubtotals="1" fieldPosition="0"/>
    </format>
    <format dxfId="34976">
      <pivotArea dataOnly="0" labelOnly="1" outline="0" fieldPosition="0">
        <references count="1">
          <reference field="13" count="0"/>
        </references>
      </pivotArea>
    </format>
    <format dxfId="34975">
      <pivotArea dataOnly="0" labelOnly="1" grandCol="1" outline="0" fieldPosition="0"/>
    </format>
    <format dxfId="34974">
      <pivotArea outline="0" collapsedLevelsAreSubtotals="1" fieldPosition="0"/>
    </format>
    <format dxfId="34973">
      <pivotArea dataOnly="0" labelOnly="1" grandRow="1" outline="0" fieldPosition="0"/>
    </format>
    <format dxfId="34972">
      <pivotArea dataOnly="0" labelOnly="1" outline="0" fieldPosition="0">
        <references count="1">
          <reference field="13" count="0"/>
        </references>
      </pivotArea>
    </format>
    <format dxfId="34971">
      <pivotArea dataOnly="0" labelOnly="1" grandCol="1" outline="0" fieldPosition="0"/>
    </format>
    <format dxfId="34970">
      <pivotArea dataOnly="0" labelOnly="1" outline="0" fieldPosition="0">
        <references count="1">
          <reference field="13" count="0"/>
        </references>
      </pivotArea>
    </format>
    <format dxfId="34969">
      <pivotArea dataOnly="0" labelOnly="1" grandCol="1" outline="0" fieldPosition="0"/>
    </format>
    <format dxfId="34968">
      <pivotArea dataOnly="0" labelOnly="1" outline="0" fieldPosition="0">
        <references count="1">
          <reference field="13" count="0"/>
        </references>
      </pivotArea>
    </format>
    <format dxfId="34967">
      <pivotArea dataOnly="0" labelOnly="1" grandCol="1" outline="0" fieldPosition="0"/>
    </format>
    <format dxfId="34966">
      <pivotArea outline="0" collapsedLevelsAreSubtotals="1" fieldPosition="0"/>
    </format>
    <format dxfId="34965">
      <pivotArea dataOnly="0" labelOnly="1" outline="0" fieldPosition="0">
        <references count="1">
          <reference field="13" count="0"/>
        </references>
      </pivotArea>
    </format>
    <format dxfId="34964">
      <pivotArea dataOnly="0" labelOnly="1" grandCol="1" outline="0" fieldPosition="0"/>
    </format>
    <format dxfId="34963">
      <pivotArea grandRow="1" outline="0" collapsedLevelsAreSubtotals="1" fieldPosition="0"/>
    </format>
    <format dxfId="34962">
      <pivotArea dataOnly="0" labelOnly="1" grandRow="1" outline="0" fieldPosition="0"/>
    </format>
    <format dxfId="34961">
      <pivotArea dataOnly="0" labelOnly="1" outline="0" fieldPosition="0">
        <references count="1">
          <reference field="13" count="0"/>
        </references>
      </pivotArea>
    </format>
    <format dxfId="34960">
      <pivotArea outline="0" collapsedLevelsAreSubtotals="1" fieldPosition="0"/>
    </format>
    <format dxfId="34959">
      <pivotArea dataOnly="0" labelOnly="1" grandRow="1" outline="0" fieldPosition="0"/>
    </format>
    <format dxfId="34958">
      <pivotArea dataOnly="0" labelOnly="1" outline="0" fieldPosition="0">
        <references count="1">
          <reference field="13" count="0"/>
        </references>
      </pivotArea>
    </format>
    <format dxfId="34957">
      <pivotArea dataOnly="0" labelOnly="1" grandCol="1" outline="0" fieldPosition="0"/>
    </format>
    <format dxfId="34956">
      <pivotArea outline="0" collapsedLevelsAreSubtotals="1" fieldPosition="0"/>
    </format>
    <format dxfId="34955">
      <pivotArea dataOnly="0" labelOnly="1" grandRow="1" outline="0" fieldPosition="0"/>
    </format>
    <format dxfId="34954">
      <pivotArea dataOnly="0" labelOnly="1" outline="0" fieldPosition="0">
        <references count="1">
          <reference field="13" count="0"/>
        </references>
      </pivotArea>
    </format>
    <format dxfId="34953">
      <pivotArea dataOnly="0" labelOnly="1" grandCol="1" outline="0" fieldPosition="0"/>
    </format>
    <format dxfId="34952">
      <pivotArea dataOnly="0" labelOnly="1" grandRow="1" outline="0" fieldPosition="0"/>
    </format>
    <format dxfId="34951">
      <pivotArea dataOnly="0" labelOnly="1" outline="0" fieldPosition="0">
        <references count="1">
          <reference field="13" count="0"/>
        </references>
      </pivotArea>
    </format>
    <format dxfId="34950">
      <pivotArea dataOnly="0" labelOnly="1" grandCol="1" outline="0" fieldPosition="0"/>
    </format>
    <format dxfId="34949">
      <pivotArea dataOnly="0" labelOnly="1" outline="0" fieldPosition="0">
        <references count="1">
          <reference field="13" count="0"/>
        </references>
      </pivotArea>
    </format>
    <format dxfId="34948">
      <pivotArea dataOnly="0" labelOnly="1" grandCol="1" outline="0" fieldPosition="0"/>
    </format>
    <format dxfId="34947">
      <pivotArea dataOnly="0" labelOnly="1" grandRow="1" outline="0" fieldPosition="0"/>
    </format>
    <format dxfId="34946">
      <pivotArea dataOnly="0" labelOnly="1" grandRow="1" outline="0" fieldPosition="0"/>
    </format>
    <format dxfId="34945">
      <pivotArea dataOnly="0" labelOnly="1" outline="0" fieldPosition="0">
        <references count="1">
          <reference field="13" count="0"/>
        </references>
      </pivotArea>
    </format>
    <format dxfId="34944">
      <pivotArea dataOnly="0" labelOnly="1" grandCol="1" outline="0" fieldPosition="0"/>
    </format>
    <format dxfId="34943">
      <pivotArea dataOnly="0" labelOnly="1" grandRow="1" outline="0" fieldPosition="0"/>
    </format>
    <format dxfId="34942">
      <pivotArea dataOnly="0" labelOnly="1" grandRow="1" outline="0" fieldPosition="0"/>
    </format>
    <format dxfId="34941">
      <pivotArea type="origin" dataOnly="0" labelOnly="1" outline="0" fieldPosition="0"/>
    </format>
    <format dxfId="34940">
      <pivotArea dataOnly="0" labelOnly="1" grandRow="1" outline="0" fieldPosition="0"/>
    </format>
    <format dxfId="34939">
      <pivotArea type="origin" dataOnly="0" labelOnly="1" outline="0" fieldPosition="0"/>
    </format>
    <format dxfId="34938">
      <pivotArea dataOnly="0" labelOnly="1" grandRow="1" outline="0" fieldPosition="0"/>
    </format>
    <format dxfId="34937">
      <pivotArea field="15" type="button" dataOnly="0" labelOnly="1" outline="0" axis="axisRow" fieldPosition="0"/>
    </format>
    <format dxfId="34936">
      <pivotArea dataOnly="0" labelOnly="1" outline="0" fieldPosition="0">
        <references count="1">
          <reference field="13" count="0"/>
        </references>
      </pivotArea>
    </format>
    <format dxfId="34935">
      <pivotArea dataOnly="0" labelOnly="1" grandCol="1" outline="0" fieldPosition="0"/>
    </format>
    <format dxfId="34934">
      <pivotArea field="15" type="button" dataOnly="0" labelOnly="1" outline="0" axis="axisRow" fieldPosition="0"/>
    </format>
    <format dxfId="34933">
      <pivotArea dataOnly="0" labelOnly="1" outline="0" fieldPosition="0">
        <references count="1">
          <reference field="13" count="0"/>
        </references>
      </pivotArea>
    </format>
    <format dxfId="34932">
      <pivotArea dataOnly="0" labelOnly="1" grandCol="1" outline="0" fieldPosition="0"/>
    </format>
    <format dxfId="34931">
      <pivotArea field="15" type="button" dataOnly="0" labelOnly="1" outline="0" axis="axisRow" fieldPosition="0"/>
    </format>
    <format dxfId="34930">
      <pivotArea dataOnly="0" labelOnly="1" outline="0" fieldPosition="0">
        <references count="1">
          <reference field="13" count="0"/>
        </references>
      </pivotArea>
    </format>
    <format dxfId="34929">
      <pivotArea dataOnly="0" labelOnly="1" grandCol="1" outline="0" fieldPosition="0"/>
    </format>
    <format dxfId="34928">
      <pivotArea field="15" type="button" dataOnly="0" labelOnly="1" outline="0" axis="axisRow" fieldPosition="0"/>
    </format>
    <format dxfId="34927">
      <pivotArea dataOnly="0" labelOnly="1" outline="0" fieldPosition="0">
        <references count="1">
          <reference field="13" count="0"/>
        </references>
      </pivotArea>
    </format>
    <format dxfId="34926">
      <pivotArea dataOnly="0" labelOnly="1" grandCol="1" outline="0" fieldPosition="0"/>
    </format>
    <format dxfId="34925">
      <pivotArea field="15" type="button" dataOnly="0" labelOnly="1" outline="0" axis="axisRow" fieldPosition="0"/>
    </format>
    <format dxfId="34924">
      <pivotArea dataOnly="0" labelOnly="1" outline="0" fieldPosition="0">
        <references count="1">
          <reference field="13" count="0"/>
        </references>
      </pivotArea>
    </format>
    <format dxfId="34923">
      <pivotArea dataOnly="0" labelOnly="1" grandCol="1" outline="0" fieldPosition="0"/>
    </format>
    <format dxfId="34922">
      <pivotArea field="15" type="button" dataOnly="0" labelOnly="1" outline="0" axis="axisRow" fieldPosition="0"/>
    </format>
    <format dxfId="34921">
      <pivotArea dataOnly="0" labelOnly="1" outline="0" fieldPosition="0">
        <references count="1">
          <reference field="13" count="0"/>
        </references>
      </pivotArea>
    </format>
    <format dxfId="34920">
      <pivotArea dataOnly="0" labelOnly="1" grandCol="1" outline="0" fieldPosition="0"/>
    </format>
    <format dxfId="34919">
      <pivotArea grandCol="1" outline="0" collapsedLevelsAreSubtotals="1" fieldPosition="0"/>
    </format>
    <format dxfId="34918">
      <pivotArea outline="0" fieldPosition="0">
        <references count="1">
          <reference field="13" count="1" selected="0">
            <x v="0"/>
          </reference>
        </references>
      </pivotArea>
    </format>
    <format dxfId="34917">
      <pivotArea type="origin" dataOnly="0" labelOnly="1" outline="0" fieldPosition="0"/>
    </format>
    <format dxfId="34916">
      <pivotArea field="13" type="button" dataOnly="0" labelOnly="1" outline="0" axis="axisCol" fieldPosition="0"/>
    </format>
    <format dxfId="34915">
      <pivotArea outline="0" collapsedLevelsAreSubtotals="1" fieldPosition="0"/>
    </format>
    <format dxfId="34914">
      <pivotArea field="15" type="button" dataOnly="0" labelOnly="1" outline="0" axis="axisRow" fieldPosition="0"/>
    </format>
    <format dxfId="34913">
      <pivotArea dataOnly="0" labelOnly="1" outline="0" fieldPosition="0">
        <references count="1">
          <reference field="15" count="0"/>
        </references>
      </pivotArea>
    </format>
    <format dxfId="34912">
      <pivotArea dataOnly="0" labelOnly="1" grandRow="1" outline="0" fieldPosition="0"/>
    </format>
    <format dxfId="34911">
      <pivotArea dataOnly="0" labelOnly="1" outline="0" fieldPosition="0">
        <references count="1">
          <reference field="13" count="0"/>
        </references>
      </pivotArea>
    </format>
    <format dxfId="34910">
      <pivotArea dataOnly="0" labelOnly="1" grandCol="1" outline="0" fieldPosition="0"/>
    </format>
    <format dxfId="34909">
      <pivotArea field="15" type="button" dataOnly="0" labelOnly="1" outline="0" axis="axisRow" fieldPosition="0"/>
    </format>
    <format dxfId="34908">
      <pivotArea dataOnly="0" labelOnly="1" outline="0" fieldPosition="0">
        <references count="1">
          <reference field="13" count="0"/>
        </references>
      </pivotArea>
    </format>
    <format dxfId="34907">
      <pivotArea dataOnly="0" labelOnly="1" grandCol="1" outline="0" fieldPosition="0"/>
    </format>
    <format dxfId="34906">
      <pivotArea grandRow="1" outline="0" collapsedLevelsAreSubtotals="1" fieldPosition="0"/>
    </format>
    <format dxfId="34905">
      <pivotArea dataOnly="0" labelOnly="1" grandRow="1" outline="0" fieldPosition="0"/>
    </format>
  </formats>
  <conditionalFormats count="1">
    <conditionalFormat priority="24">
      <pivotAreas count="3">
        <pivotArea type="data" outline="0" collapsedLevelsAreSubtotals="1" fieldPosition="0">
          <references count="3">
            <reference field="4294967294" count="1" selected="0">
              <x v="0"/>
            </reference>
            <reference field="13" count="1" selected="0">
              <x v="0"/>
            </reference>
            <reference field="15" count="2" selected="0">
              <x v="0"/>
              <x v="1"/>
            </reference>
          </references>
        </pivotArea>
        <pivotArea type="data" outline="0" collapsedLevelsAreSubtotals="1" fieldPosition="0">
          <references count="3">
            <reference field="4294967294" count="1" selected="0">
              <x v="0"/>
            </reference>
            <reference field="13" count="1" selected="0">
              <x v="0"/>
            </reference>
            <reference field="15" count="4" selected="0">
              <x v="3"/>
              <x v="5"/>
              <x v="6"/>
              <x v="7"/>
            </reference>
          </references>
        </pivotArea>
        <pivotArea type="data" outline="0" collapsedLevelsAreSubtotals="1" fieldPosition="0">
          <references count="3">
            <reference field="4294967294" count="1" selected="0">
              <x v="0"/>
            </reference>
            <reference field="13" count="1" selected="0">
              <x v="0"/>
            </reference>
            <reference field="15" count="10" selected="0">
              <x v="9"/>
              <x v="10"/>
              <x v="11"/>
              <x v="12"/>
              <x v="13"/>
              <x v="14"/>
              <x v="15"/>
              <x v="16"/>
              <x v="17"/>
              <x v="18"/>
            </reference>
          </references>
        </pivotArea>
      </pivotAreas>
    </conditionalFormat>
  </conditionalFormats>
  <pivotTableStyleInfo name="PivotStyleLight1"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FD85BF5-F04F-4601-A271-86A40E8AFA3F}" name="PivotTable9" cacheId="240" applyNumberFormats="0" applyBorderFormats="0" applyFontFormats="0" applyPatternFormats="0" applyAlignmentFormats="0" applyWidthHeightFormats="1" dataCaption="Values" updatedVersion="8" minRefreshableVersion="3" useAutoFormatting="1" itemPrintTitles="1" createdVersion="5" indent="0" compact="0" compactData="0" gridDropZones="1" multipleFieldFilters="0">
  <location ref="A24:E32" firstHeaderRow="1" firstDataRow="2" firstDataCol="1"/>
  <pivotFields count="163">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defaultSubtotal="0"/>
    <pivotField compact="0" outline="0" showAll="0"/>
    <pivotField compact="0" outline="0" showAll="0"/>
    <pivotField axis="axisRow" compact="0" outline="0" showAll="0">
      <items count="7">
        <item x="1"/>
        <item x="0"/>
        <item x="2"/>
        <item x="3"/>
        <item x="4"/>
        <item x="5"/>
        <item t="default"/>
      </items>
    </pivotField>
    <pivotField axis="axisCol" compact="0" outline="0" showAll="0">
      <items count="4">
        <item x="0"/>
        <item x="2"/>
        <item x="1"/>
        <item t="default"/>
      </items>
    </pivotField>
    <pivotField compact="0" outline="0" showAll="0"/>
    <pivotField compact="0" outline="0" showAll="0" defaultSubtotal="0"/>
    <pivotField compact="0" numFmtId="4" outline="0" showAll="0"/>
    <pivotField compact="0" outline="0" showAll="0" defaultSubtotal="0"/>
    <pivotField compact="0" numFmtId="3"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 compact="0" outline="0" showAll="0"/>
    <pivotField compact="0" outline="0" showAll="0" defaultSubtota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4"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pivotField compact="0" outline="0" showAll="0"/>
    <pivotField compact="0" outline="0" showAll="0"/>
    <pivotField compact="0" outline="0" showAll="0"/>
  </pivotFields>
  <rowFields count="1">
    <field x="12"/>
  </rowFields>
  <rowItems count="7">
    <i>
      <x/>
    </i>
    <i>
      <x v="1"/>
    </i>
    <i>
      <x v="2"/>
    </i>
    <i>
      <x v="3"/>
    </i>
    <i>
      <x v="4"/>
    </i>
    <i>
      <x v="5"/>
    </i>
    <i t="grand">
      <x/>
    </i>
  </rowItems>
  <colFields count="1">
    <field x="13"/>
  </colFields>
  <colItems count="4">
    <i>
      <x/>
    </i>
    <i>
      <x v="1"/>
    </i>
    <i>
      <x v="2"/>
    </i>
    <i t="grand">
      <x/>
    </i>
  </colItems>
  <dataFields count="1">
    <dataField name="." fld="38" baseField="0" baseItem="0"/>
  </dataFields>
  <formats count="73">
    <format dxfId="35071">
      <pivotArea outline="0" collapsedLevelsAreSubtotals="1" fieldPosition="0"/>
    </format>
    <format dxfId="35070">
      <pivotArea field="12" type="button" dataOnly="0" labelOnly="1" outline="0" axis="axisRow" fieldPosition="0"/>
    </format>
    <format dxfId="35069">
      <pivotArea dataOnly="0" labelOnly="1" outline="0" fieldPosition="0">
        <references count="1">
          <reference field="12" count="0"/>
        </references>
      </pivotArea>
    </format>
    <format dxfId="35068">
      <pivotArea dataOnly="0" labelOnly="1" grandRow="1" outline="0" fieldPosition="0"/>
    </format>
    <format dxfId="35067">
      <pivotArea dataOnly="0" labelOnly="1" outline="0" fieldPosition="0">
        <references count="1">
          <reference field="13" count="0"/>
        </references>
      </pivotArea>
    </format>
    <format dxfId="35066">
      <pivotArea dataOnly="0" labelOnly="1" grandCol="1" outline="0" fieldPosition="0"/>
    </format>
    <format dxfId="35065">
      <pivotArea outline="0" collapsedLevelsAreSubtotals="1" fieldPosition="0"/>
    </format>
    <format dxfId="35064">
      <pivotArea field="12" type="button" dataOnly="0" labelOnly="1" outline="0" axis="axisRow" fieldPosition="0"/>
    </format>
    <format dxfId="35063">
      <pivotArea dataOnly="0" labelOnly="1" outline="0" fieldPosition="0">
        <references count="1">
          <reference field="12" count="0"/>
        </references>
      </pivotArea>
    </format>
    <format dxfId="35062">
      <pivotArea dataOnly="0" labelOnly="1" grandRow="1" outline="0" fieldPosition="0"/>
    </format>
    <format dxfId="35061">
      <pivotArea dataOnly="0" labelOnly="1" outline="0" fieldPosition="0">
        <references count="1">
          <reference field="13" count="0"/>
        </references>
      </pivotArea>
    </format>
    <format dxfId="35060">
      <pivotArea dataOnly="0" labelOnly="1" grandCol="1" outline="0" fieldPosition="0"/>
    </format>
    <format dxfId="35059">
      <pivotArea dataOnly="0" labelOnly="1" outline="0" fieldPosition="0">
        <references count="1">
          <reference field="12" count="0"/>
        </references>
      </pivotArea>
    </format>
    <format dxfId="35058">
      <pivotArea grandRow="1" outline="0" collapsedLevelsAreSubtotals="1" fieldPosition="0"/>
    </format>
    <format dxfId="35057">
      <pivotArea dataOnly="0" labelOnly="1" grandRow="1" outline="0" fieldPosition="0"/>
    </format>
    <format dxfId="35056">
      <pivotArea field="12" type="button" dataOnly="0" labelOnly="1" outline="0" axis="axisRow" fieldPosition="0"/>
    </format>
    <format dxfId="35055">
      <pivotArea type="origin" dataOnly="0" labelOnly="1" outline="0" fieldPosition="0"/>
    </format>
    <format dxfId="35054">
      <pivotArea field="12" type="button" dataOnly="0" labelOnly="1" outline="0" axis="axisRow" fieldPosition="0"/>
    </format>
    <format dxfId="35053">
      <pivotArea dataOnly="0" labelOnly="1" outline="0" fieldPosition="0">
        <references count="1">
          <reference field="12" count="0"/>
        </references>
      </pivotArea>
    </format>
    <format dxfId="35052">
      <pivotArea dataOnly="0" labelOnly="1" grandRow="1" outline="0" fieldPosition="0"/>
    </format>
    <format dxfId="35051">
      <pivotArea type="origin" dataOnly="0" labelOnly="1" outline="0" fieldPosition="0"/>
    </format>
    <format dxfId="35050">
      <pivotArea field="12" type="button" dataOnly="0" labelOnly="1" outline="0" axis="axisRow" fieldPosition="0"/>
    </format>
    <format dxfId="35049">
      <pivotArea dataOnly="0" labelOnly="1" outline="0" fieldPosition="0">
        <references count="1">
          <reference field="12" count="0"/>
        </references>
      </pivotArea>
    </format>
    <format dxfId="35048">
      <pivotArea dataOnly="0" labelOnly="1" grandRow="1" outline="0" fieldPosition="0"/>
    </format>
    <format dxfId="35047">
      <pivotArea type="origin" dataOnly="0" labelOnly="1" outline="0" fieldPosition="0"/>
    </format>
    <format dxfId="35046">
      <pivotArea field="12" type="button" dataOnly="0" labelOnly="1" outline="0" axis="axisRow" fieldPosition="0"/>
    </format>
    <format dxfId="35045">
      <pivotArea dataOnly="0" labelOnly="1" outline="0" fieldPosition="0">
        <references count="1">
          <reference field="12" count="0"/>
        </references>
      </pivotArea>
    </format>
    <format dxfId="35044">
      <pivotArea dataOnly="0" labelOnly="1" grandRow="1" outline="0" fieldPosition="0"/>
    </format>
    <format dxfId="35043">
      <pivotArea type="origin" dataOnly="0" labelOnly="1" outline="0" fieldPosition="0"/>
    </format>
    <format dxfId="35042">
      <pivotArea field="12" type="button" dataOnly="0" labelOnly="1" outline="0" axis="axisRow" fieldPosition="0"/>
    </format>
    <format dxfId="35041">
      <pivotArea dataOnly="0" labelOnly="1" outline="0" fieldPosition="0">
        <references count="1">
          <reference field="12" count="0"/>
        </references>
      </pivotArea>
    </format>
    <format dxfId="35040">
      <pivotArea dataOnly="0" labelOnly="1" grandRow="1" outline="0" fieldPosition="0"/>
    </format>
    <format dxfId="35039">
      <pivotArea grandRow="1" outline="0" collapsedLevelsAreSubtotals="1" fieldPosition="0"/>
    </format>
    <format dxfId="35038">
      <pivotArea dataOnly="0" labelOnly="1" grandRow="1" outline="0" fieldPosition="0"/>
    </format>
    <format dxfId="35037">
      <pivotArea grandRow="1" outline="0" collapsedLevelsAreSubtotals="1" fieldPosition="0"/>
    </format>
    <format dxfId="35036">
      <pivotArea dataOnly="0" labelOnly="1" grandRow="1" outline="0" fieldPosition="0"/>
    </format>
    <format dxfId="35035">
      <pivotArea dataOnly="0" labelOnly="1" outline="0" fieldPosition="0">
        <references count="1">
          <reference field="12" count="0"/>
        </references>
      </pivotArea>
    </format>
    <format dxfId="35034">
      <pivotArea dataOnly="0" labelOnly="1" grandRow="1" outline="0" fieldPosition="0"/>
    </format>
    <format dxfId="35033">
      <pivotArea dataOnly="0" labelOnly="1" outline="0" fieldPosition="0">
        <references count="1">
          <reference field="12" count="0"/>
        </references>
      </pivotArea>
    </format>
    <format dxfId="35032">
      <pivotArea dataOnly="0" labelOnly="1" grandRow="1" outline="0" fieldPosition="0"/>
    </format>
    <format dxfId="35031">
      <pivotArea grandRow="1" outline="0" collapsedLevelsAreSubtotals="1" fieldPosition="0"/>
    </format>
    <format dxfId="35030">
      <pivotArea dataOnly="0" labelOnly="1" grandRow="1" outline="0" fieldPosition="0"/>
    </format>
    <format dxfId="35029">
      <pivotArea dataOnly="0" labelOnly="1" outline="0" fieldPosition="0">
        <references count="1">
          <reference field="12" count="0"/>
        </references>
      </pivotArea>
    </format>
    <format dxfId="35028">
      <pivotArea dataOnly="0" labelOnly="1" grandRow="1" outline="0" fieldPosition="0"/>
    </format>
    <format dxfId="35027">
      <pivotArea dataOnly="0" labelOnly="1" outline="0" fieldPosition="0">
        <references count="1">
          <reference field="12" count="0"/>
        </references>
      </pivotArea>
    </format>
    <format dxfId="35026">
      <pivotArea dataOnly="0" labelOnly="1" grandRow="1" outline="0" fieldPosition="0"/>
    </format>
    <format dxfId="35025">
      <pivotArea dataOnly="0" labelOnly="1" outline="0" fieldPosition="0">
        <references count="1">
          <reference field="12" count="0"/>
        </references>
      </pivotArea>
    </format>
    <format dxfId="35024">
      <pivotArea dataOnly="0" labelOnly="1" grandRow="1" outline="0" fieldPosition="0"/>
    </format>
    <format dxfId="35023">
      <pivotArea grandRow="1" outline="0" collapsedLevelsAreSubtotals="1" fieldPosition="0"/>
    </format>
    <format dxfId="35022">
      <pivotArea dataOnly="0" labelOnly="1" grandRow="1" outline="0" fieldPosition="0"/>
    </format>
    <format dxfId="35021">
      <pivotArea outline="0" fieldPosition="0">
        <references count="1">
          <reference field="12" count="0" selected="0"/>
        </references>
      </pivotArea>
    </format>
    <format dxfId="35020">
      <pivotArea dataOnly="0" labelOnly="1" outline="0" fieldPosition="0">
        <references count="1">
          <reference field="12" count="0"/>
        </references>
      </pivotArea>
    </format>
    <format dxfId="35019">
      <pivotArea outline="0" fieldPosition="0">
        <references count="1">
          <reference field="12" count="0" selected="0"/>
        </references>
      </pivotArea>
    </format>
    <format dxfId="35018">
      <pivotArea dataOnly="0" labelOnly="1" outline="0" fieldPosition="0">
        <references count="1">
          <reference field="12" count="0"/>
        </references>
      </pivotArea>
    </format>
    <format dxfId="35017">
      <pivotArea grandRow="1" outline="0" collapsedLevelsAreSubtotals="1" fieldPosition="0"/>
    </format>
    <format dxfId="35016">
      <pivotArea dataOnly="0" labelOnly="1" grandRow="1" outline="0" fieldPosition="0"/>
    </format>
    <format dxfId="35015">
      <pivotArea type="all" dataOnly="0" outline="0" fieldPosition="0"/>
    </format>
    <format dxfId="35014">
      <pivotArea type="origin" dataOnly="0" labelOnly="1" outline="0" fieldPosition="0"/>
    </format>
    <format dxfId="35013">
      <pivotArea field="13" type="button" dataOnly="0" labelOnly="1" outline="0" axis="axisCol" fieldPosition="0"/>
    </format>
    <format dxfId="35012">
      <pivotArea type="topRight" dataOnly="0" labelOnly="1" outline="0" fieldPosition="0"/>
    </format>
    <format dxfId="35011">
      <pivotArea outline="0" collapsedLevelsAreSubtotals="1" fieldPosition="0"/>
    </format>
    <format dxfId="35010">
      <pivotArea field="12" type="button" dataOnly="0" labelOnly="1" outline="0" axis="axisRow" fieldPosition="0"/>
    </format>
    <format dxfId="35009">
      <pivotArea dataOnly="0" labelOnly="1" outline="0" fieldPosition="0">
        <references count="1">
          <reference field="12" count="0"/>
        </references>
      </pivotArea>
    </format>
    <format dxfId="35008">
      <pivotArea dataOnly="0" labelOnly="1" grandRow="1" outline="0" fieldPosition="0"/>
    </format>
    <format dxfId="35007">
      <pivotArea dataOnly="0" labelOnly="1" outline="0" fieldPosition="0">
        <references count="1">
          <reference field="13" count="0"/>
        </references>
      </pivotArea>
    </format>
    <format dxfId="35006">
      <pivotArea dataOnly="0" labelOnly="1" grandCol="1" outline="0" fieldPosition="0"/>
    </format>
    <format dxfId="35005">
      <pivotArea field="12" type="button" dataOnly="0" labelOnly="1" outline="0" axis="axisRow" fieldPosition="0"/>
    </format>
    <format dxfId="35004">
      <pivotArea dataOnly="0" labelOnly="1" outline="0" fieldPosition="0">
        <references count="1">
          <reference field="13" count="0"/>
        </references>
      </pivotArea>
    </format>
    <format dxfId="35003">
      <pivotArea dataOnly="0" labelOnly="1" grandCol="1" outline="0" fieldPosition="0"/>
    </format>
    <format dxfId="35002">
      <pivotArea grandRow="1" outline="0" collapsedLevelsAreSubtotals="1" fieldPosition="0"/>
    </format>
    <format dxfId="35001">
      <pivotArea dataOnly="0" labelOnly="1" grandRow="1" outline="0" fieldPosition="0"/>
    </format>
    <format dxfId="35000">
      <pivotArea grandRow="1" outline="0" collapsedLevelsAreSubtotals="1" fieldPosition="0"/>
    </format>
    <format dxfId="34999">
      <pivotArea dataOnly="0" labelOnly="1" grandRow="1" outline="0"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B18051A-2CAB-4903-9BF7-BD98D83EA6DF}" name="PivotTable13" cacheId="413" applyNumberFormats="0" applyBorderFormats="0" applyFontFormats="0" applyPatternFormats="0" applyAlignmentFormats="0" applyWidthHeightFormats="1" dataCaption="Values" updatedVersion="8" minRefreshableVersion="3" useAutoFormatting="1" colGrandTotals="0" itemPrintTitles="1" createdVersion="5" indent="0" outline="1" outlineData="1" multipleFieldFilters="0" rowHeaderCaption="EXECUTIVE" colHeaderCaption=".">
  <location ref="A135:D142" firstHeaderRow="1" firstDataRow="2" firstDataCol="1" rowPageCount="2" colPageCount="1"/>
  <pivotFields count="162">
    <pivotField showAll="0"/>
    <pivotField showAll="0"/>
    <pivotField showAll="0"/>
    <pivotField axis="axisPage" multipleItemSelectionAllowed="1" showAll="0">
      <items count="6">
        <item h="1" x="0"/>
        <item h="1" x="1"/>
        <item h="1" x="2"/>
        <item h="1" x="4"/>
        <item x="3"/>
        <item t="default"/>
      </items>
    </pivotField>
    <pivotField showAll="0"/>
    <pivotField showAll="0" defaultSubtotal="0"/>
    <pivotField showAll="0"/>
    <pivotField showAll="0"/>
    <pivotField showAll="0"/>
    <pivotField showAll="0" defaultSubtotal="0"/>
    <pivotField showAll="0"/>
    <pivotField showAll="0"/>
    <pivotField axis="axisCol" multipleItemSelectionAllowed="1" showAll="0" includeNewItemsInFilter="1">
      <items count="7">
        <item n="BKT 1" x="1"/>
        <item n="BKT 2" x="0"/>
        <item n="BKT 3" x="2"/>
        <item n="BKT 4" x="3"/>
        <item n="BKT 5" x="4"/>
        <item n="BKT 6" x="5"/>
        <item t="default"/>
      </items>
    </pivotField>
    <pivotField showAll="0" defaultSubtotal="0"/>
    <pivotField showAll="0"/>
    <pivotField axis="axisRow" showAll="0" sortType="ascending" defaultSubtotal="0">
      <items count="20">
        <item x="4"/>
        <item x="5"/>
        <item x="10"/>
        <item x="7"/>
        <item x="12"/>
        <item x="14"/>
        <item m="1" x="19"/>
        <item x="3"/>
        <item x="17"/>
        <item x="11"/>
        <item x="18"/>
        <item x="8"/>
        <item x="13"/>
        <item x="0"/>
        <item x="1"/>
        <item x="2"/>
        <item x="15"/>
        <item x="16"/>
        <item x="9"/>
        <item x="6"/>
      </items>
    </pivotField>
    <pivotField numFmtId="4" showAll="0"/>
    <pivotField showAll="0" defaultSubtotal="0"/>
    <pivotField numFmtId="3"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pivotField showAll="0" defaultSubtotal="0"/>
    <pivotField showAll="0"/>
    <pivotField showAll="0" defaultSubtotal="0"/>
    <pivotField showAll="0"/>
    <pivotField showAll="0" defaultSubtotal="0"/>
    <pivotField showAll="0"/>
    <pivotField showAll="0"/>
    <pivotField showAll="0"/>
    <pivotField showAll="0"/>
    <pivotField showAll="0"/>
    <pivotField dataField="1" showAll="0"/>
    <pivotField showAll="0" defaultSubtota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2">
        <item x="0"/>
        <item t="default"/>
      </items>
    </pivotField>
    <pivotField showAll="0" defaultSubtota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s>
  <rowFields count="1">
    <field x="15"/>
  </rowFields>
  <rowItems count="6">
    <i>
      <x v="4"/>
    </i>
    <i>
      <x v="5"/>
    </i>
    <i>
      <x v="8"/>
    </i>
    <i>
      <x v="9"/>
    </i>
    <i>
      <x v="17"/>
    </i>
    <i t="grand">
      <x/>
    </i>
  </rowItems>
  <colFields count="1">
    <field x="12"/>
  </colFields>
  <colItems count="3">
    <i>
      <x/>
    </i>
    <i>
      <x v="1"/>
    </i>
    <i>
      <x v="2"/>
    </i>
  </colItems>
  <pageFields count="2">
    <pageField fld="3" hier="-1"/>
    <pageField fld="52" hier="-1"/>
  </pageFields>
  <dataFields count="1">
    <dataField name="Sum of POS" fld="38" baseField="0" baseItem="0" numFmtId="4"/>
  </dataFields>
  <formats count="102">
    <format dxfId="35173">
      <pivotArea grandRow="1" outline="0" collapsedLevelsAreSubtotals="1" fieldPosition="0"/>
    </format>
    <format dxfId="35172">
      <pivotArea outline="0" collapsedLevelsAreSubtotals="1" fieldPosition="0"/>
    </format>
    <format dxfId="35171">
      <pivotArea dataOnly="0" labelOnly="1" grandCol="1" outline="0" fieldPosition="0"/>
    </format>
    <format dxfId="35170">
      <pivotArea outline="0" collapsedLevelsAreSubtotals="1" fieldPosition="0"/>
    </format>
    <format dxfId="35169">
      <pivotArea dataOnly="0" labelOnly="1" grandRow="1" outline="0" fieldPosition="0"/>
    </format>
    <format dxfId="35168">
      <pivotArea dataOnly="0" labelOnly="1" grandCol="1" outline="0" fieldPosition="0"/>
    </format>
    <format dxfId="35167">
      <pivotArea outline="0" collapsedLevelsAreSubtotals="1" fieldPosition="0"/>
    </format>
    <format dxfId="35166">
      <pivotArea dataOnly="0" labelOnly="1" grandRow="1" outline="0" fieldPosition="0"/>
    </format>
    <format dxfId="35165">
      <pivotArea dataOnly="0" labelOnly="1" grandCol="1" outline="0" fieldPosition="0"/>
    </format>
    <format dxfId="35164">
      <pivotArea outline="0" collapsedLevelsAreSubtotals="1" fieldPosition="0"/>
    </format>
    <format dxfId="35163">
      <pivotArea dataOnly="0" labelOnly="1" grandRow="1" outline="0" fieldPosition="0"/>
    </format>
    <format dxfId="35162">
      <pivotArea dataOnly="0" labelOnly="1" grandCol="1" outline="0" fieldPosition="0"/>
    </format>
    <format dxfId="35161">
      <pivotArea outline="0" collapsedLevelsAreSubtotals="1" fieldPosition="0"/>
    </format>
    <format dxfId="35160">
      <pivotArea dataOnly="0" labelOnly="1" grandRow="1" outline="0" fieldPosition="0"/>
    </format>
    <format dxfId="35159">
      <pivotArea dataOnly="0" labelOnly="1" grandCol="1" outline="0" fieldPosition="0"/>
    </format>
    <format dxfId="35158">
      <pivotArea type="all" dataOnly="0" outline="0" fieldPosition="0"/>
    </format>
    <format dxfId="35157">
      <pivotArea outline="0" collapsedLevelsAreSubtotals="1" fieldPosition="0"/>
    </format>
    <format dxfId="35156">
      <pivotArea dataOnly="0" labelOnly="1" grandRow="1" outline="0" fieldPosition="0"/>
    </format>
    <format dxfId="35155">
      <pivotArea outline="0" collapsedLevelsAreSubtotals="1" fieldPosition="0"/>
    </format>
    <format dxfId="35154">
      <pivotArea dataOnly="0" labelOnly="1" grandRow="1" outline="0" fieldPosition="0"/>
    </format>
    <format dxfId="35153">
      <pivotArea outline="0" collapsedLevelsAreSubtotals="1" fieldPosition="0"/>
    </format>
    <format dxfId="35152">
      <pivotArea dataOnly="0" labelOnly="1" grandRow="1" outline="0" fieldPosition="0"/>
    </format>
    <format dxfId="35151">
      <pivotArea type="all" dataOnly="0" outline="0" fieldPosition="0"/>
    </format>
    <format dxfId="35150">
      <pivotArea outline="0" collapsedLevelsAreSubtotals="1" fieldPosition="0"/>
    </format>
    <format dxfId="35149">
      <pivotArea dataOnly="0" labelOnly="1" grandRow="1" outline="0" fieldPosition="0"/>
    </format>
    <format dxfId="35148">
      <pivotArea grandRow="1" outline="0" collapsedLevelsAreSubtotals="1" fieldPosition="0"/>
    </format>
    <format dxfId="35147">
      <pivotArea dataOnly="0" labelOnly="1" grandRow="1" outline="0" fieldPosition="0"/>
    </format>
    <format dxfId="35146">
      <pivotArea outline="0" collapsedLevelsAreSubtotals="1" fieldPosition="0"/>
    </format>
    <format dxfId="35145">
      <pivotArea dataOnly="0" labelOnly="1" grandRow="1" outline="0" fieldPosition="0"/>
    </format>
    <format dxfId="35144">
      <pivotArea outline="0" collapsedLevelsAreSubtotals="1" fieldPosition="0"/>
    </format>
    <format dxfId="35143">
      <pivotArea dataOnly="0" labelOnly="1" grandRow="1" outline="0" fieldPosition="0"/>
    </format>
    <format dxfId="35142">
      <pivotArea type="all" dataOnly="0" outline="0" fieldPosition="0"/>
    </format>
    <format dxfId="35141">
      <pivotArea outline="0" collapsedLevelsAreSubtotals="1" fieldPosition="0"/>
    </format>
    <format dxfId="35140">
      <pivotArea dataOnly="0" labelOnly="1" grandRow="1" outline="0" fieldPosition="0"/>
    </format>
    <format dxfId="35139">
      <pivotArea grandRow="1" outline="0" collapsedLevelsAreSubtotals="1" fieldPosition="0"/>
    </format>
    <format dxfId="35138">
      <pivotArea type="all" dataOnly="0" outline="0" fieldPosition="0"/>
    </format>
    <format dxfId="35137">
      <pivotArea outline="0" collapsedLevelsAreSubtotals="1" fieldPosition="0"/>
    </format>
    <format dxfId="35136">
      <pivotArea dataOnly="0" labelOnly="1" grandRow="1" outline="0" fieldPosition="0"/>
    </format>
    <format dxfId="35135">
      <pivotArea type="all" dataOnly="0" outline="0" fieldPosition="0"/>
    </format>
    <format dxfId="35134">
      <pivotArea outline="0" collapsedLevelsAreSubtotals="1" fieldPosition="0"/>
    </format>
    <format dxfId="35133">
      <pivotArea dataOnly="0" labelOnly="1" grandRow="1" outline="0" fieldPosition="0"/>
    </format>
    <format dxfId="35132">
      <pivotArea grandRow="1" outline="0" collapsedLevelsAreSubtotals="1" fieldPosition="0"/>
    </format>
    <format dxfId="35131">
      <pivotArea outline="0" collapsedLevelsAreSubtotals="1" fieldPosition="0"/>
    </format>
    <format dxfId="35130">
      <pivotArea dataOnly="0" labelOnly="1" fieldPosition="0">
        <references count="1">
          <reference field="12" count="1">
            <x v="0"/>
          </reference>
        </references>
      </pivotArea>
    </format>
    <format dxfId="35129">
      <pivotArea outline="0" collapsedLevelsAreSubtotals="1" fieldPosition="0"/>
    </format>
    <format dxfId="35128">
      <pivotArea grandRow="1" outline="0" collapsedLevelsAreSubtotals="1" fieldPosition="0"/>
    </format>
    <format dxfId="35127">
      <pivotArea outline="0" collapsedLevelsAreSubtotals="1" fieldPosition="0"/>
    </format>
    <format dxfId="35126">
      <pivotArea dataOnly="0" labelOnly="1" grandRow="1" outline="0" fieldPosition="0"/>
    </format>
    <format dxfId="35125">
      <pivotArea dataOnly="0" labelOnly="1" fieldPosition="0">
        <references count="1">
          <reference field="12" count="1">
            <x v="0"/>
          </reference>
        </references>
      </pivotArea>
    </format>
    <format dxfId="35124">
      <pivotArea dataOnly="0" labelOnly="1" fieldPosition="0">
        <references count="1">
          <reference field="12" count="0"/>
        </references>
      </pivotArea>
    </format>
    <format dxfId="35123">
      <pivotArea dataOnly="0" labelOnly="1" fieldPosition="0">
        <references count="1">
          <reference field="12" count="0"/>
        </references>
      </pivotArea>
    </format>
    <format dxfId="35122">
      <pivotArea grandRow="1" outline="0" collapsedLevelsAreSubtotals="1" fieldPosition="0"/>
    </format>
    <format dxfId="35121">
      <pivotArea dataOnly="0" labelOnly="1" grandRow="1" outline="0" fieldPosition="0"/>
    </format>
    <format dxfId="35120">
      <pivotArea dataOnly="0" labelOnly="1" fieldPosition="0">
        <references count="1">
          <reference field="12" count="0"/>
        </references>
      </pivotArea>
    </format>
    <format dxfId="35119">
      <pivotArea dataOnly="0" labelOnly="1" grandRow="1" outline="0" fieldPosition="0"/>
    </format>
    <format dxfId="35118">
      <pivotArea dataOnly="0" labelOnly="1" grandRow="1" outline="0" fieldPosition="0"/>
    </format>
    <format dxfId="35117">
      <pivotArea dataOnly="0" labelOnly="1" grandRow="1" outline="0" fieldPosition="0"/>
    </format>
    <format dxfId="35116">
      <pivotArea field="3" type="button" dataOnly="0" labelOnly="1" outline="0" axis="axisPage" fieldPosition="0"/>
    </format>
    <format dxfId="35115">
      <pivotArea type="origin" dataOnly="0" labelOnly="1" outline="0" fieldPosition="0"/>
    </format>
    <format dxfId="35114">
      <pivotArea dataOnly="0" labelOnly="1" grandRow="1" outline="0" fieldPosition="0"/>
    </format>
    <format dxfId="35113">
      <pivotArea field="3" type="button" dataOnly="0" labelOnly="1" outline="0" axis="axisPage" fieldPosition="0"/>
    </format>
    <format dxfId="35112">
      <pivotArea type="origin" dataOnly="0" labelOnly="1" outline="0" fieldPosition="0"/>
    </format>
    <format dxfId="35111">
      <pivotArea dataOnly="0" labelOnly="1" grandRow="1" outline="0" fieldPosition="0"/>
    </format>
    <format dxfId="35110">
      <pivotArea field="3" type="button" dataOnly="0" labelOnly="1" outline="0" axis="axisPage" fieldPosition="0"/>
    </format>
    <format dxfId="35109">
      <pivotArea type="origin" dataOnly="0" labelOnly="1" outline="0" fieldPosition="0"/>
    </format>
    <format dxfId="35108">
      <pivotArea dataOnly="0" labelOnly="1" grandRow="1" outline="0" fieldPosition="0"/>
    </format>
    <format dxfId="35107">
      <pivotArea field="3" type="button" dataOnly="0" labelOnly="1" outline="0" axis="axisPage" fieldPosition="0"/>
    </format>
    <format dxfId="35106">
      <pivotArea type="origin" dataOnly="0" labelOnly="1" outline="0" fieldPosition="0"/>
    </format>
    <format dxfId="35105">
      <pivotArea dataOnly="0" labelOnly="1" grandRow="1" outline="0" fieldPosition="0"/>
    </format>
    <format dxfId="35104">
      <pivotArea dataOnly="0" labelOnly="1" fieldPosition="0">
        <references count="1">
          <reference field="12" count="1">
            <x v="0"/>
          </reference>
        </references>
      </pivotArea>
    </format>
    <format dxfId="35103">
      <pivotArea dataOnly="0" labelOnly="1" fieldPosition="0">
        <references count="1">
          <reference field="12" count="1">
            <x v="1"/>
          </reference>
        </references>
      </pivotArea>
    </format>
    <format dxfId="35102">
      <pivotArea dataOnly="0" labelOnly="1" fieldPosition="0">
        <references count="1">
          <reference field="12" count="1">
            <x v="0"/>
          </reference>
        </references>
      </pivotArea>
    </format>
    <format dxfId="35101">
      <pivotArea dataOnly="0" labelOnly="1" fieldPosition="0">
        <references count="1">
          <reference field="12" count="1">
            <x v="1"/>
          </reference>
        </references>
      </pivotArea>
    </format>
    <format dxfId="35100">
      <pivotArea dataOnly="0" labelOnly="1" outline="0" fieldPosition="0">
        <references count="1">
          <reference field="3" count="0"/>
        </references>
      </pivotArea>
    </format>
    <format dxfId="35099">
      <pivotArea dataOnly="0" labelOnly="1" fieldPosition="0">
        <references count="1">
          <reference field="12" count="2">
            <x v="0"/>
            <x v="1"/>
          </reference>
        </references>
      </pivotArea>
    </format>
    <format dxfId="35098">
      <pivotArea collapsedLevelsAreSubtotals="1" fieldPosition="0">
        <references count="2">
          <reference field="12" count="1" selected="0">
            <x v="0"/>
          </reference>
          <reference field="15" count="1">
            <x v="0"/>
          </reference>
        </references>
      </pivotArea>
    </format>
    <format dxfId="35097">
      <pivotArea grandRow="1" outline="0" collapsedLevelsAreSubtotals="1" fieldPosition="0"/>
    </format>
    <format dxfId="35096">
      <pivotArea dataOnly="0" labelOnly="1" fieldPosition="0">
        <references count="1">
          <reference field="12" count="1">
            <x v="0"/>
          </reference>
        </references>
      </pivotArea>
    </format>
    <format dxfId="35095">
      <pivotArea type="all" dataOnly="0" outline="0" fieldPosition="0"/>
    </format>
    <format dxfId="35094">
      <pivotArea type="origin" dataOnly="0" labelOnly="1" outline="0" fieldPosition="0"/>
    </format>
    <format dxfId="35093">
      <pivotArea field="12" type="button" dataOnly="0" labelOnly="1" outline="0" axis="axisCol" fieldPosition="0"/>
    </format>
    <format dxfId="35092">
      <pivotArea type="topRight" dataOnly="0" labelOnly="1" outline="0" fieldPosition="0"/>
    </format>
    <format dxfId="35091">
      <pivotArea collapsedLevelsAreSubtotals="1" fieldPosition="0">
        <references count="1">
          <reference field="15" count="0"/>
        </references>
      </pivotArea>
    </format>
    <format dxfId="35090">
      <pivotArea outline="0" collapsedLevelsAreSubtotals="1" fieldPosition="0"/>
    </format>
    <format dxfId="35089">
      <pivotArea field="15" type="button" dataOnly="0" labelOnly="1" outline="0" axis="axisRow" fieldPosition="0"/>
    </format>
    <format dxfId="35088">
      <pivotArea dataOnly="0" labelOnly="1" fieldPosition="0">
        <references count="1">
          <reference field="15" count="0"/>
        </references>
      </pivotArea>
    </format>
    <format dxfId="35087">
      <pivotArea dataOnly="0" labelOnly="1" grandRow="1" outline="0" fieldPosition="0"/>
    </format>
    <format dxfId="35086">
      <pivotArea dataOnly="0" labelOnly="1" fieldPosition="0">
        <references count="1">
          <reference field="12" count="0"/>
        </references>
      </pivotArea>
    </format>
    <format dxfId="35085">
      <pivotArea field="15" type="button" dataOnly="0" labelOnly="1" outline="0" axis="axisRow" fieldPosition="0"/>
    </format>
    <format dxfId="35084">
      <pivotArea dataOnly="0" labelOnly="1" fieldPosition="0">
        <references count="1">
          <reference field="12" count="0"/>
        </references>
      </pivotArea>
    </format>
    <format dxfId="35083">
      <pivotArea grandRow="1" outline="0" collapsedLevelsAreSubtotals="1" fieldPosition="0"/>
    </format>
    <format dxfId="35082">
      <pivotArea field="12" grandRow="1" outline="0" collapsedLevelsAreSubtotals="1" axis="axisCol" fieldPosition="0">
        <references count="1">
          <reference field="12" count="2" selected="0">
            <x v="0"/>
            <x v="1"/>
          </reference>
        </references>
      </pivotArea>
    </format>
    <format dxfId="35081">
      <pivotArea field="12" grandRow="1" outline="0" collapsedLevelsAreSubtotals="1" axis="axisCol" fieldPosition="0">
        <references count="1">
          <reference field="12" count="2" selected="0">
            <x v="0"/>
            <x v="1"/>
          </reference>
        </references>
      </pivotArea>
    </format>
    <format dxfId="35080">
      <pivotArea type="all" dataOnly="0" outline="0" fieldPosition="0"/>
    </format>
    <format dxfId="35079">
      <pivotArea outline="0" collapsedLevelsAreSubtotals="1" fieldPosition="0"/>
    </format>
    <format dxfId="35078">
      <pivotArea type="origin" dataOnly="0" labelOnly="1" outline="0" fieldPosition="0"/>
    </format>
    <format dxfId="35077">
      <pivotArea field="12" type="button" dataOnly="0" labelOnly="1" outline="0" axis="axisCol" fieldPosition="0"/>
    </format>
    <format dxfId="35076">
      <pivotArea type="topRight" dataOnly="0" labelOnly="1" outline="0" fieldPosition="0"/>
    </format>
    <format dxfId="35075">
      <pivotArea field="15" type="button" dataOnly="0" labelOnly="1" outline="0" axis="axisRow" fieldPosition="0"/>
    </format>
    <format dxfId="35074">
      <pivotArea dataOnly="0" labelOnly="1" fieldPosition="0">
        <references count="1">
          <reference field="15" count="5">
            <x v="2"/>
            <x v="9"/>
            <x v="13"/>
            <x v="17"/>
            <x v="19"/>
          </reference>
        </references>
      </pivotArea>
    </format>
    <format dxfId="35073">
      <pivotArea dataOnly="0" labelOnly="1" grandRow="1" outline="0" fieldPosition="0"/>
    </format>
    <format dxfId="35072">
      <pivotArea dataOnly="0" labelOnly="1" fieldPosition="0">
        <references count="1">
          <reference field="12" count="4">
            <x v="0"/>
            <x v="1"/>
            <x v="2"/>
            <x v="3"/>
          </reference>
        </references>
      </pivotArea>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400-00000F000000}" name="PivotTable1" cacheId="1" applyNumberFormats="0" applyBorderFormats="0" applyFontFormats="0" applyPatternFormats="0" applyAlignmentFormats="0" applyWidthHeightFormats="1" dataCaption="Values" updatedVersion="8" minRefreshableVersion="3" useAutoFormatting="1" itemPrintTitles="1" createdVersion="5" indent="0" compact="0" compactData="0" gridDropZones="1" multipleFieldFilters="0">
  <location ref="A230:E251" firstHeaderRow="1" firstDataRow="2" firstDataCol="1" rowPageCount="3" colPageCount="1"/>
  <pivotFields count="162">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axis="axisPage" compact="0" outline="0" multipleItemSelectionAllowed="1" showAll="0">
      <items count="7">
        <item x="0"/>
        <item h="1" x="1"/>
        <item h="1" x="3"/>
        <item h="1" x="2"/>
        <item h="1" x="4"/>
        <item h="1" x="5"/>
        <item t="default"/>
      </items>
    </pivotField>
    <pivotField compact="0" outline="0" showAll="0" defaultSubtotal="0"/>
    <pivotField compact="0" outline="0" showAll="0"/>
    <pivotField axis="axisRow" compact="0" outline="0" showAll="0" defaultSubtotal="0">
      <items count="19">
        <item x="4"/>
        <item x="5"/>
        <item x="9"/>
        <item x="2"/>
        <item x="10"/>
        <item x="11"/>
        <item x="16"/>
        <item x="17"/>
        <item x="0"/>
        <item x="14"/>
        <item x="8"/>
        <item x="15"/>
        <item x="1"/>
        <item x="18"/>
        <item x="3"/>
        <item x="13"/>
        <item x="12"/>
        <item x="7"/>
        <item x="6"/>
      </items>
    </pivotField>
    <pivotField compact="0" numFmtId="4" outline="0" showAl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multipleItemSelectionAllowed="1" showAll="0" defaultSubtotal="0"/>
    <pivotField compact="0" outline="0" showAll="0"/>
    <pivotField compact="0" outline="0" showAll="0" defaultSubtota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defaultSubtotal="0"/>
    <pivotField compact="0" numFmtId="1"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0"/>
        <item x="1"/>
        <item x="2"/>
        <item t="default"/>
      </items>
    </pivotField>
    <pivotField axis="axisPage" compact="0" outline="0" multipleItemSelectionAllowed="1" showAll="0" defaultSubtotal="0">
      <items count="4">
        <item x="1"/>
        <item x="0"/>
        <item m="1" x="3"/>
        <item m="1" x="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5"/>
  </rowFields>
  <rowItems count="20">
    <i>
      <x/>
    </i>
    <i>
      <x v="1"/>
    </i>
    <i>
      <x v="2"/>
    </i>
    <i>
      <x v="3"/>
    </i>
    <i>
      <x v="4"/>
    </i>
    <i>
      <x v="5"/>
    </i>
    <i>
      <x v="6"/>
    </i>
    <i>
      <x v="7"/>
    </i>
    <i>
      <x v="8"/>
    </i>
    <i>
      <x v="9"/>
    </i>
    <i>
      <x v="10"/>
    </i>
    <i>
      <x v="11"/>
    </i>
    <i>
      <x v="12"/>
    </i>
    <i>
      <x v="13"/>
    </i>
    <i>
      <x v="14"/>
    </i>
    <i>
      <x v="15"/>
    </i>
    <i>
      <x v="16"/>
    </i>
    <i>
      <x v="17"/>
    </i>
    <i>
      <x v="18"/>
    </i>
    <i t="grand">
      <x/>
    </i>
  </rowItems>
  <colFields count="1">
    <field x="23"/>
  </colFields>
  <colItems count="4">
    <i>
      <x/>
    </i>
    <i>
      <x v="1"/>
    </i>
    <i>
      <x v="2"/>
    </i>
    <i t="grand">
      <x/>
    </i>
  </colItems>
  <pageFields count="3">
    <pageField fld="12" hier="-1"/>
    <pageField fld="51" hier="-1"/>
    <pageField fld="52" hier="-1"/>
  </pageFields>
  <dataFields count="1">
    <dataField name="Sum of POS" fld="38" baseField="13" baseItem="2"/>
  </dataFields>
  <formats count="135">
    <format dxfId="35296">
      <pivotArea dataOnly="0" labelOnly="1" grandCol="1" outline="0" fieldPosition="0"/>
    </format>
    <format dxfId="35295">
      <pivotArea dataOnly="0" labelOnly="1" grandCol="1" outline="0" fieldPosition="0"/>
    </format>
    <format dxfId="35294">
      <pivotArea dataOnly="0" labelOnly="1" grandCol="1" outline="0" fieldPosition="0"/>
    </format>
    <format dxfId="35293">
      <pivotArea outline="0" collapsedLevelsAreSubtotals="1" fieldPosition="0"/>
    </format>
    <format dxfId="35292">
      <pivotArea dataOnly="0" labelOnly="1" grandRow="1" outline="0" fieldPosition="0"/>
    </format>
    <format dxfId="35291">
      <pivotArea outline="0" collapsedLevelsAreSubtotals="1" fieldPosition="0"/>
    </format>
    <format dxfId="35290">
      <pivotArea dataOnly="0" labelOnly="1" grandRow="1" outline="0" fieldPosition="0"/>
    </format>
    <format dxfId="35289">
      <pivotArea type="all" dataOnly="0" outline="0" fieldPosition="0"/>
    </format>
    <format dxfId="35288">
      <pivotArea dataOnly="0" labelOnly="1" outline="0" fieldPosition="0">
        <references count="1">
          <reference field="12" count="0"/>
        </references>
      </pivotArea>
    </format>
    <format dxfId="35287">
      <pivotArea dataOnly="0" labelOnly="1" outline="0" fieldPosition="0">
        <references count="1">
          <reference field="12" count="0"/>
        </references>
      </pivotArea>
    </format>
    <format dxfId="35286">
      <pivotArea type="all" dataOnly="0" outline="0" fieldPosition="0"/>
    </format>
    <format dxfId="35285">
      <pivotArea grandCol="1" outline="0" collapsedLevelsAreSubtotals="1" fieldPosition="0"/>
    </format>
    <format dxfId="35284">
      <pivotArea grandRow="1" grandCol="1" outline="0" collapsedLevelsAreSubtotals="1" fieldPosition="0"/>
    </format>
    <format dxfId="35283">
      <pivotArea dataOnly="0" labelOnly="1" grandRow="1" outline="0" fieldPosition="0"/>
    </format>
    <format dxfId="35282">
      <pivotArea dataOnly="0" labelOnly="1" grandRow="1" outline="0" fieldPosition="0"/>
    </format>
    <format dxfId="35281">
      <pivotArea dataOnly="0" labelOnly="1" grandRow="1" outline="0" fieldPosition="0"/>
    </format>
    <format dxfId="35280">
      <pivotArea dataOnly="0" labelOnly="1" grandRow="1" outline="0" fieldPosition="0"/>
    </format>
    <format dxfId="35279">
      <pivotArea dataOnly="0" labelOnly="1" grandRow="1" outline="0" fieldPosition="0"/>
    </format>
    <format dxfId="35278">
      <pivotArea dataOnly="0" labelOnly="1" grandRow="1" outline="0" fieldPosition="0"/>
    </format>
    <format dxfId="35277">
      <pivotArea dataOnly="0" labelOnly="1" grandRow="1" outline="0" fieldPosition="0"/>
    </format>
    <format dxfId="35276">
      <pivotArea dataOnly="0" labelOnly="1" grandRow="1" outline="0" fieldPosition="0"/>
    </format>
    <format dxfId="35275">
      <pivotArea dataOnly="0" labelOnly="1" grandCol="1" outline="0" fieldPosition="0"/>
    </format>
    <format dxfId="35274">
      <pivotArea dataOnly="0" labelOnly="1" grandCol="1" outline="0" fieldPosition="0"/>
    </format>
    <format dxfId="35273">
      <pivotArea dataOnly="0" labelOnly="1" outline="0" fieldPosition="0">
        <references count="1">
          <reference field="23" count="0"/>
        </references>
      </pivotArea>
    </format>
    <format dxfId="35272">
      <pivotArea dataOnly="0" labelOnly="1" grandCol="1" outline="0" fieldPosition="0"/>
    </format>
    <format dxfId="35271">
      <pivotArea dataOnly="0" labelOnly="1" outline="0" fieldPosition="0">
        <references count="1">
          <reference field="23" count="0"/>
        </references>
      </pivotArea>
    </format>
    <format dxfId="35270">
      <pivotArea dataOnly="0" labelOnly="1" grandCol="1" outline="0" fieldPosition="0"/>
    </format>
    <format dxfId="35269">
      <pivotArea field="23" grandRow="1" outline="0" axis="axisCol" fieldPosition="0">
        <references count="1">
          <reference field="23" count="0" selected="0"/>
        </references>
      </pivotArea>
    </format>
    <format dxfId="35268">
      <pivotArea grandCol="1" outline="0" collapsedLevelsAreSubtotals="1" fieldPosition="0"/>
    </format>
    <format dxfId="35267">
      <pivotArea dataOnly="0" labelOnly="1" outline="0" fieldPosition="0">
        <references count="1">
          <reference field="23" count="0"/>
        </references>
      </pivotArea>
    </format>
    <format dxfId="35266">
      <pivotArea dataOnly="0" labelOnly="1" grandCol="1" outline="0" fieldPosition="0"/>
    </format>
    <format dxfId="35265">
      <pivotArea dataOnly="0" labelOnly="1" outline="0" fieldPosition="0">
        <references count="1">
          <reference field="23" count="0"/>
        </references>
      </pivotArea>
    </format>
    <format dxfId="35264">
      <pivotArea dataOnly="0" labelOnly="1" grandCol="1" outline="0" fieldPosition="0"/>
    </format>
    <format dxfId="35263">
      <pivotArea dataOnly="0" labelOnly="1" outline="0" fieldPosition="0">
        <references count="1">
          <reference field="23" count="0"/>
        </references>
      </pivotArea>
    </format>
    <format dxfId="35262">
      <pivotArea dataOnly="0" labelOnly="1" grandCol="1" outline="0" fieldPosition="0"/>
    </format>
    <format dxfId="35261">
      <pivotArea dataOnly="0" labelOnly="1" outline="0" fieldPosition="0">
        <references count="1">
          <reference field="23" count="0"/>
        </references>
      </pivotArea>
    </format>
    <format dxfId="35260">
      <pivotArea dataOnly="0" labelOnly="1" grandCol="1" outline="0" fieldPosition="0"/>
    </format>
    <format dxfId="35259">
      <pivotArea outline="0" collapsedLevelsAreSubtotals="1" fieldPosition="0"/>
    </format>
    <format dxfId="35258">
      <pivotArea dataOnly="0" labelOnly="1" grandRow="1" outline="0" fieldPosition="0"/>
    </format>
    <format dxfId="35257">
      <pivotArea dataOnly="0" labelOnly="1" outline="0" fieldPosition="0">
        <references count="1">
          <reference field="23" count="0"/>
        </references>
      </pivotArea>
    </format>
    <format dxfId="35256">
      <pivotArea dataOnly="0" labelOnly="1" grandCol="1" outline="0" fieldPosition="0"/>
    </format>
    <format>
      <pivotArea outline="0" collapsedLevelsAreSubtotals="1" fieldPosition="0"/>
    </format>
    <format>
      <pivotArea dataOnly="0" labelOnly="1" grandRow="1" outline="0" fieldPosition="0"/>
    </format>
    <format>
      <pivotArea dataOnly="0" labelOnly="1" outline="0" fieldPosition="0">
        <references count="1">
          <reference field="23" count="0"/>
        </references>
      </pivotArea>
    </format>
    <format>
      <pivotArea dataOnly="0" labelOnly="1" grandCol="1" outline="0" fieldPosition="0"/>
    </format>
    <format>
      <pivotArea outline="0" collapsedLevelsAreSubtotals="1" fieldPosition="0"/>
    </format>
    <format>
      <pivotArea dataOnly="0" labelOnly="1" grandRow="1" outline="0" fieldPosition="0"/>
    </format>
    <format>
      <pivotArea dataOnly="0" labelOnly="1" outline="0" fieldPosition="0">
        <references count="1">
          <reference field="23" count="0"/>
        </references>
      </pivotArea>
    </format>
    <format>
      <pivotArea dataOnly="0" labelOnly="1" grandCol="1" outline="0" fieldPosition="0"/>
    </format>
    <format dxfId="35255">
      <pivotArea outline="0" collapsedLevelsAreSubtotals="1" fieldPosition="0"/>
    </format>
    <format dxfId="35254">
      <pivotArea dataOnly="0" labelOnly="1" outline="0" fieldPosition="0">
        <references count="1">
          <reference field="23" count="0"/>
        </references>
      </pivotArea>
    </format>
    <format dxfId="35253">
      <pivotArea dataOnly="0" labelOnly="1" grandCol="1" outline="0" fieldPosition="0"/>
    </format>
    <format dxfId="35252">
      <pivotArea dataOnly="0" labelOnly="1" grandRow="1" outline="0" fieldPosition="0"/>
    </format>
    <format dxfId="35251">
      <pivotArea outline="0" collapsedLevelsAreSubtotals="1" fieldPosition="0"/>
    </format>
    <format dxfId="35250">
      <pivotArea dataOnly="0" labelOnly="1" grandRow="1" outline="0" fieldPosition="0"/>
    </format>
    <format dxfId="35249">
      <pivotArea dataOnly="0" labelOnly="1" outline="0" fieldPosition="0">
        <references count="1">
          <reference field="23" count="0"/>
        </references>
      </pivotArea>
    </format>
    <format dxfId="35248">
      <pivotArea dataOnly="0" labelOnly="1" grandCol="1" outline="0" fieldPosition="0"/>
    </format>
    <format dxfId="35247">
      <pivotArea dataOnly="0" labelOnly="1" outline="0" fieldPosition="0">
        <references count="1">
          <reference field="23" count="0"/>
        </references>
      </pivotArea>
    </format>
    <format dxfId="35246">
      <pivotArea dataOnly="0" labelOnly="1" grandCol="1" outline="0" fieldPosition="0"/>
    </format>
    <format dxfId="35245">
      <pivotArea dataOnly="0" labelOnly="1" grandRow="1" outline="0" fieldPosition="0"/>
    </format>
    <format dxfId="35244">
      <pivotArea outline="0" collapsedLevelsAreSubtotals="1" fieldPosition="0"/>
    </format>
    <format dxfId="35243">
      <pivotArea dataOnly="0" labelOnly="1" grandRow="1" outline="0" fieldPosition="0"/>
    </format>
    <format dxfId="35242">
      <pivotArea dataOnly="0" labelOnly="1" outline="0" fieldPosition="0">
        <references count="1">
          <reference field="23" count="0"/>
        </references>
      </pivotArea>
    </format>
    <format dxfId="35241">
      <pivotArea dataOnly="0" labelOnly="1" grandCol="1" outline="0" fieldPosition="0"/>
    </format>
    <format dxfId="35240">
      <pivotArea dataOnly="0" labelOnly="1" grandRow="1" outline="0" fieldPosition="0"/>
    </format>
    <format dxfId="35239">
      <pivotArea type="origin" dataOnly="0" labelOnly="1" outline="0" fieldPosition="0"/>
    </format>
    <format dxfId="35238">
      <pivotArea dataOnly="0" labelOnly="1" grandRow="1" outline="0" fieldPosition="0"/>
    </format>
    <format dxfId="35237">
      <pivotArea type="origin" dataOnly="0" labelOnly="1" outline="0" fieldPosition="0"/>
    </format>
    <format dxfId="35236">
      <pivotArea dataOnly="0" labelOnly="1" grandRow="1" outline="0" fieldPosition="0"/>
    </format>
    <format dxfId="35235">
      <pivotArea type="origin" dataOnly="0" labelOnly="1" outline="0" fieldPosition="0"/>
    </format>
    <format dxfId="35234">
      <pivotArea dataOnly="0" labelOnly="1" grandRow="1" outline="0" fieldPosition="0"/>
    </format>
    <format dxfId="35233">
      <pivotArea type="origin" dataOnly="0" labelOnly="1" outline="0" fieldPosition="0"/>
    </format>
    <format dxfId="35232">
      <pivotArea dataOnly="0" labelOnly="1" grandRow="1" outline="0" fieldPosition="0"/>
    </format>
    <format dxfId="35231">
      <pivotArea outline="0" collapsedLevelsAreSubtotals="1" fieldPosition="0"/>
    </format>
    <format dxfId="35230">
      <pivotArea dataOnly="0" labelOnly="1" grandRow="1" outline="0" fieldPosition="0"/>
    </format>
    <format dxfId="35229">
      <pivotArea dataOnly="0" labelOnly="1" outline="0" fieldPosition="0">
        <references count="1">
          <reference field="23" count="0"/>
        </references>
      </pivotArea>
    </format>
    <format dxfId="35228">
      <pivotArea dataOnly="0" labelOnly="1" grandCol="1" outline="0" fieldPosition="0"/>
    </format>
    <format dxfId="35227">
      <pivotArea outline="0" collapsedLevelsAreSubtotals="1" fieldPosition="0"/>
    </format>
    <format dxfId="35226">
      <pivotArea dataOnly="0" labelOnly="1" grandRow="1" outline="0" fieldPosition="0"/>
    </format>
    <format dxfId="35225">
      <pivotArea dataOnly="0" labelOnly="1" outline="0" fieldPosition="0">
        <references count="1">
          <reference field="23" count="0"/>
        </references>
      </pivotArea>
    </format>
    <format dxfId="35224">
      <pivotArea dataOnly="0" labelOnly="1" grandCol="1" outline="0" fieldPosition="0"/>
    </format>
    <format dxfId="35223">
      <pivotArea outline="0" collapsedLevelsAreSubtotals="1" fieldPosition="0"/>
    </format>
    <format dxfId="35222">
      <pivotArea dataOnly="0" labelOnly="1" grandRow="1" outline="0" fieldPosition="0"/>
    </format>
    <format dxfId="35221">
      <pivotArea dataOnly="0" labelOnly="1" outline="0" fieldPosition="0">
        <references count="1">
          <reference field="23" count="0"/>
        </references>
      </pivotArea>
    </format>
    <format dxfId="35220">
      <pivotArea dataOnly="0" labelOnly="1" grandCol="1" outline="0" fieldPosition="0"/>
    </format>
    <format dxfId="35219">
      <pivotArea dataOnly="0" labelOnly="1" outline="0" fieldPosition="0">
        <references count="1">
          <reference field="23" count="0"/>
        </references>
      </pivotArea>
    </format>
    <format dxfId="35218">
      <pivotArea dataOnly="0" labelOnly="1" grandCol="1" outline="0" fieldPosition="0"/>
    </format>
    <format dxfId="35217">
      <pivotArea outline="0" collapsedLevelsAreSubtotals="1" fieldPosition="0"/>
    </format>
    <format dxfId="35216">
      <pivotArea dataOnly="0" labelOnly="1" grandRow="1" outline="0" fieldPosition="0"/>
    </format>
    <format dxfId="35215">
      <pivotArea dataOnly="0" labelOnly="1" outline="0" fieldPosition="0">
        <references count="1">
          <reference field="23" count="0"/>
        </references>
      </pivotArea>
    </format>
    <format dxfId="35214">
      <pivotArea dataOnly="0" labelOnly="1" grandCol="1" outline="0" fieldPosition="0"/>
    </format>
    <format dxfId="35213">
      <pivotArea outline="0" collapsedLevelsAreSubtotals="1" fieldPosition="0"/>
    </format>
    <format dxfId="35212">
      <pivotArea dataOnly="0" labelOnly="1" grandRow="1" outline="0" fieldPosition="0"/>
    </format>
    <format dxfId="35211">
      <pivotArea dataOnly="0" labelOnly="1" outline="0" fieldPosition="0">
        <references count="1">
          <reference field="23" count="0"/>
        </references>
      </pivotArea>
    </format>
    <format dxfId="35210">
      <pivotArea dataOnly="0" labelOnly="1" grandCol="1" outline="0" fieldPosition="0"/>
    </format>
    <format dxfId="35209">
      <pivotArea dataOnly="0" labelOnly="1" outline="0" fieldPosition="0">
        <references count="1">
          <reference field="23" count="0"/>
        </references>
      </pivotArea>
    </format>
    <format dxfId="35208">
      <pivotArea dataOnly="0" labelOnly="1" grandCol="1" outline="0" fieldPosition="0"/>
    </format>
    <format dxfId="35207">
      <pivotArea type="all" dataOnly="0" outline="0" fieldPosition="0"/>
    </format>
    <format dxfId="35206">
      <pivotArea outline="0" collapsedLevelsAreSubtotals="1" fieldPosition="0"/>
    </format>
    <format dxfId="35205">
      <pivotArea type="origin" dataOnly="0" labelOnly="1" outline="0" fieldPosition="0"/>
    </format>
    <format dxfId="35204">
      <pivotArea field="23" type="button" dataOnly="0" labelOnly="1" outline="0" axis="axisCol" fieldPosition="0"/>
    </format>
    <format dxfId="35203">
      <pivotArea type="topRight" dataOnly="0" labelOnly="1" outline="0" fieldPosition="0"/>
    </format>
    <format dxfId="35202">
      <pivotArea dataOnly="0" labelOnly="1" grandRow="1" outline="0" fieldPosition="0"/>
    </format>
    <format dxfId="35201">
      <pivotArea dataOnly="0" labelOnly="1" outline="0" fieldPosition="0">
        <references count="1">
          <reference field="23" count="0"/>
        </references>
      </pivotArea>
    </format>
    <format dxfId="35200">
      <pivotArea dataOnly="0" labelOnly="1" grandCol="1" outline="0" fieldPosition="0"/>
    </format>
    <format>
      <pivotArea type="all" dataOnly="0" outline="0" fieldPosition="0"/>
    </format>
    <format>
      <pivotArea type="origin" dataOnly="0" labelOnly="1" outline="0" fieldPosition="0"/>
    </format>
    <format>
      <pivotArea field="23" type="button" dataOnly="0" labelOnly="1" outline="0" axis="axisCol" fieldPosition="0"/>
    </format>
    <format>
      <pivotArea type="topRight" dataOnly="0" labelOnly="1" outline="0" fieldPosition="0"/>
    </format>
    <format dxfId="35199">
      <pivotArea field="23" type="button" dataOnly="0" labelOnly="1" outline="0" axis="axisCol" fieldPosition="0"/>
    </format>
    <format dxfId="35198">
      <pivotArea type="topRight" dataOnly="0" labelOnly="1" outline="0" fieldPosition="0"/>
    </format>
    <format dxfId="35197">
      <pivotArea outline="0" collapsedLevelsAreSubtotals="1" fieldPosition="0"/>
    </format>
    <format dxfId="35196">
      <pivotArea field="15" type="button" dataOnly="0" labelOnly="1" outline="0" axis="axisRow" fieldPosition="0"/>
    </format>
    <format dxfId="35195">
      <pivotArea dataOnly="0" labelOnly="1" outline="0" fieldPosition="0">
        <references count="1">
          <reference field="15" count="0"/>
        </references>
      </pivotArea>
    </format>
    <format dxfId="35194">
      <pivotArea dataOnly="0" labelOnly="1" grandRow="1" outline="0" fieldPosition="0"/>
    </format>
    <format dxfId="35193">
      <pivotArea dataOnly="0" labelOnly="1" outline="0" fieldPosition="0">
        <references count="1">
          <reference field="23" count="0"/>
        </references>
      </pivotArea>
    </format>
    <format dxfId="35192">
      <pivotArea dataOnly="0" labelOnly="1" grandCol="1" outline="0" fieldPosition="0"/>
    </format>
    <format dxfId="35191">
      <pivotArea outline="0" collapsedLevelsAreSubtotals="1" fieldPosition="0"/>
    </format>
    <format dxfId="35190">
      <pivotArea field="15" type="button" dataOnly="0" labelOnly="1" outline="0" axis="axisRow" fieldPosition="0"/>
    </format>
    <format dxfId="35189">
      <pivotArea dataOnly="0" labelOnly="1" outline="0" fieldPosition="0">
        <references count="1">
          <reference field="15" count="0"/>
        </references>
      </pivotArea>
    </format>
    <format dxfId="35188">
      <pivotArea dataOnly="0" labelOnly="1" grandRow="1" outline="0" fieldPosition="0"/>
    </format>
    <format dxfId="35187">
      <pivotArea dataOnly="0" labelOnly="1" outline="0" fieldPosition="0">
        <references count="1">
          <reference field="23" count="0"/>
        </references>
      </pivotArea>
    </format>
    <format dxfId="35186">
      <pivotArea dataOnly="0" labelOnly="1" grandCol="1" outline="0" fieldPosition="0"/>
    </format>
    <format dxfId="35185">
      <pivotArea grandRow="1" outline="0" collapsedLevelsAreSubtotals="1" fieldPosition="0"/>
    </format>
    <format dxfId="35184">
      <pivotArea outline="0" collapsedLevelsAreSubtotals="1" fieldPosition="0"/>
    </format>
    <format dxfId="35183">
      <pivotArea field="15" type="button" dataOnly="0" labelOnly="1" outline="0" axis="axisRow" fieldPosition="0"/>
    </format>
    <format dxfId="35182">
      <pivotArea dataOnly="0" labelOnly="1" outline="0" fieldPosition="0">
        <references count="1">
          <reference field="15" count="0"/>
        </references>
      </pivotArea>
    </format>
    <format dxfId="35181">
      <pivotArea dataOnly="0" labelOnly="1" grandRow="1" outline="0" fieldPosition="0"/>
    </format>
    <format dxfId="35180">
      <pivotArea dataOnly="0" labelOnly="1" outline="0" fieldPosition="0">
        <references count="1">
          <reference field="23" count="0"/>
        </references>
      </pivotArea>
    </format>
    <format dxfId="35179">
      <pivotArea dataOnly="0" labelOnly="1" grandCol="1" outline="0" fieldPosition="0"/>
    </format>
    <format dxfId="35178">
      <pivotArea grandRow="1" outline="0" collapsedLevelsAreSubtotals="1" fieldPosition="0"/>
    </format>
    <format dxfId="35177">
      <pivotArea dataOnly="0" labelOnly="1" grandRow="1" outline="0" fieldPosition="0"/>
    </format>
    <format dxfId="35176">
      <pivotArea field="15" type="button" dataOnly="0" labelOnly="1" outline="0" axis="axisRow" fieldPosition="0"/>
    </format>
    <format dxfId="35175">
      <pivotArea dataOnly="0" labelOnly="1" outline="0" fieldPosition="0">
        <references count="1">
          <reference field="23" count="0"/>
        </references>
      </pivotArea>
    </format>
    <format dxfId="35174">
      <pivotArea dataOnly="0" labelOnly="1" grandCol="1" outline="0" fieldPosition="0"/>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46D29C9-9B0C-4694-ADC4-7F9748E3B6A6}" name="PivotTable14" cacheId="413" applyNumberFormats="0" applyBorderFormats="0" applyFontFormats="0" applyPatternFormats="0" applyAlignmentFormats="0" applyWidthHeightFormats="1" dataCaption="Values" missingCaption="0" updatedVersion="8" minRefreshableVersion="3" itemPrintTitles="1" createdVersion="5" indent="0" compact="0" compactData="0" gridDropZones="1" multipleFieldFilters="0">
  <location ref="I172:L193" firstHeaderRow="1" firstDataRow="2" firstDataCol="1" rowPageCount="1" colPageCount="1"/>
  <pivotFields count="162">
    <pivotField compact="0" outline="0" showAll="0"/>
    <pivotField compact="0" outline="0" showAll="0"/>
    <pivotField compact="0" outline="0" showAll="0"/>
    <pivotField compact="0" outline="0" multipleItemSelectionAllowed="1" showAll="0"/>
    <pivotField compact="0" outline="0" showAll="0"/>
    <pivotField compact="0" outline="0" showAll="0" defaultSubtotal="0"/>
    <pivotField compact="0" outline="0" showAll="0"/>
    <pivotField compact="0" outline="0" showAll="0"/>
    <pivotField compact="0" outline="0" showAll="0"/>
    <pivotField compact="0" outline="0" showAll="0" defaultSubtotal="0"/>
    <pivotField compact="0" outline="0" showAll="0"/>
    <pivotField compact="0" outline="0" showAll="0"/>
    <pivotField axis="axisPage" compact="0" outline="0" multipleItemSelectionAllowed="1" showAll="0">
      <items count="7">
        <item x="1"/>
        <item h="1" x="0"/>
        <item h="1" x="2"/>
        <item h="1" x="3"/>
        <item h="1" x="4"/>
        <item h="1" x="5"/>
        <item t="default"/>
      </items>
    </pivotField>
    <pivotField compact="0" outline="0" showAll="0"/>
    <pivotField axis="axisCol" dataField="1" compact="0" outline="0" showAll="0">
      <items count="3">
        <item x="1"/>
        <item x="0"/>
        <item t="default"/>
      </items>
    </pivotField>
    <pivotField axis="axisRow" compact="0" outline="0" showAll="0" defaultSubtotal="0">
      <items count="20">
        <item x="4"/>
        <item x="5"/>
        <item x="7"/>
        <item x="14"/>
        <item m="1" x="19"/>
        <item x="3"/>
        <item x="18"/>
        <item x="8"/>
        <item x="13"/>
        <item x="0"/>
        <item x="1"/>
        <item x="2"/>
        <item x="15"/>
        <item x="16"/>
        <item x="9"/>
        <item x="6"/>
        <item x="10"/>
        <item x="11"/>
        <item x="17"/>
        <item x="12"/>
      </items>
    </pivotField>
    <pivotField compact="0" numFmtId="4" outline="0" showAll="0"/>
    <pivotField compact="0" outline="0" showAll="0" defaultSubtotal="0"/>
    <pivotField compact="0" numFmtId="3"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pivotField compact="0" outline="0" showAll="0" defaultSubtotal="0"/>
    <pivotField compact="0" outline="0" showAl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pivotField compact="0" outline="0" showAll="0"/>
    <pivotField compact="0" outline="0" showAll="0"/>
  </pivotFields>
  <rowFields count="1">
    <field x="15"/>
  </rowFields>
  <rowItems count="20">
    <i>
      <x/>
    </i>
    <i>
      <x v="1"/>
    </i>
    <i>
      <x v="2"/>
    </i>
    <i>
      <x v="3"/>
    </i>
    <i>
      <x v="5"/>
    </i>
    <i>
      <x v="6"/>
    </i>
    <i>
      <x v="7"/>
    </i>
    <i>
      <x v="8"/>
    </i>
    <i>
      <x v="9"/>
    </i>
    <i>
      <x v="10"/>
    </i>
    <i>
      <x v="11"/>
    </i>
    <i>
      <x v="12"/>
    </i>
    <i>
      <x v="13"/>
    </i>
    <i>
      <x v="14"/>
    </i>
    <i>
      <x v="15"/>
    </i>
    <i>
      <x v="16"/>
    </i>
    <i>
      <x v="17"/>
    </i>
    <i>
      <x v="18"/>
    </i>
    <i>
      <x v="19"/>
    </i>
    <i t="grand">
      <x/>
    </i>
  </rowItems>
  <colFields count="1">
    <field x="14"/>
  </colFields>
  <colItems count="3">
    <i>
      <x/>
    </i>
    <i>
      <x v="1"/>
    </i>
    <i t="grand">
      <x/>
    </i>
  </colItems>
  <pageFields count="1">
    <pageField fld="12" hier="-1"/>
  </pageFields>
  <dataFields count="1">
    <dataField name="Count of RECEIPT CUT" fld="14" subtotal="count" baseField="0" baseItem="0"/>
  </dataFields>
  <formats count="83">
    <format dxfId="35379">
      <pivotArea outline="0" collapsedLevelsAreSubtotals="1" fieldPosition="0"/>
    </format>
    <format dxfId="35378">
      <pivotArea dataOnly="0" labelOnly="1" grandCol="1" outline="0" fieldPosition="0"/>
    </format>
    <format dxfId="35377">
      <pivotArea outline="0" collapsedLevelsAreSubtotals="1" fieldPosition="0"/>
    </format>
    <format dxfId="35376">
      <pivotArea dataOnly="0" labelOnly="1" grandCol="1" outline="0" fieldPosition="0"/>
    </format>
    <format dxfId="35375">
      <pivotArea dataOnly="0" labelOnly="1" grandRow="1" outline="0" fieldPosition="0"/>
    </format>
    <format dxfId="35374">
      <pivotArea dataOnly="0" labelOnly="1" grandCol="1" outline="0" fieldPosition="0"/>
    </format>
    <format dxfId="35373">
      <pivotArea dataOnly="0" labelOnly="1" grandCol="1" outline="0" fieldPosition="0"/>
    </format>
    <format dxfId="35372">
      <pivotArea dataOnly="0" labelOnly="1" grandCol="1" outline="0" fieldPosition="0"/>
    </format>
    <format dxfId="35371">
      <pivotArea dataOnly="0" labelOnly="1" grandCol="1" outline="0" fieldPosition="0"/>
    </format>
    <format dxfId="35370">
      <pivotArea grandRow="1" outline="0" collapsedLevelsAreSubtotals="1" fieldPosition="0"/>
    </format>
    <format dxfId="35369">
      <pivotArea dataOnly="0" labelOnly="1" grandRow="1" outline="0" fieldPosition="0"/>
    </format>
    <format dxfId="35368">
      <pivotArea dataOnly="0" labelOnly="1" grandRow="1" outline="0" fieldPosition="0"/>
    </format>
    <format dxfId="35367">
      <pivotArea grandRow="1" outline="0" collapsedLevelsAreSubtotals="1" fieldPosition="0"/>
    </format>
    <format dxfId="35366">
      <pivotArea dataOnly="0" labelOnly="1" grandRow="1" outline="0" fieldPosition="0"/>
    </format>
    <format dxfId="35365">
      <pivotArea grandRow="1" outline="0" collapsedLevelsAreSubtotals="1" fieldPosition="0"/>
    </format>
    <format dxfId="35364">
      <pivotArea dataOnly="0" labelOnly="1" grandRow="1" outline="0" fieldPosition="0"/>
    </format>
    <format dxfId="35363">
      <pivotArea grandRow="1" outline="0" collapsedLevelsAreSubtotals="1" fieldPosition="0"/>
    </format>
    <format dxfId="35362">
      <pivotArea grandRow="1" outline="0" collapsedLevelsAreSubtotals="1" fieldPosition="0"/>
    </format>
    <format dxfId="35361">
      <pivotArea dataOnly="0" labelOnly="1" grandRow="1" outline="0" fieldPosition="0"/>
    </format>
    <format dxfId="35360">
      <pivotArea dataOnly="0" labelOnly="1" grandRow="1" outline="0" fieldPosition="0"/>
    </format>
    <format dxfId="35359">
      <pivotArea dataOnly="0" labelOnly="1" grandRow="1" outline="0" fieldPosition="0"/>
    </format>
    <format dxfId="35358">
      <pivotArea dataOnly="0" labelOnly="1" grandRow="1" outline="0" fieldPosition="0"/>
    </format>
    <format dxfId="35357">
      <pivotArea grandRow="1" outline="0" collapsedLevelsAreSubtotals="1" fieldPosition="0"/>
    </format>
    <format dxfId="35356">
      <pivotArea dataOnly="0" labelOnly="1" grandRow="1" outline="0" fieldPosition="0"/>
    </format>
    <format dxfId="35355">
      <pivotArea dataOnly="0" labelOnly="1" grandCol="1" outline="0" fieldPosition="0"/>
    </format>
    <format dxfId="35354">
      <pivotArea grandRow="1" outline="0" collapsedLevelsAreSubtotals="1" fieldPosition="0"/>
    </format>
    <format dxfId="35353">
      <pivotArea dataOnly="0" labelOnly="1" grandRow="1" outline="0" fieldPosition="0"/>
    </format>
    <format dxfId="35352">
      <pivotArea grandRow="1" outline="0" collapsedLevelsAreSubtotals="1" fieldPosition="0"/>
    </format>
    <format dxfId="35351">
      <pivotArea dataOnly="0" labelOnly="1" grandRow="1" outline="0" fieldPosition="0"/>
    </format>
    <format dxfId="35350">
      <pivotArea dataOnly="0" labelOnly="1" grandCol="1" outline="0" fieldPosition="0"/>
    </format>
    <format dxfId="35349">
      <pivotArea dataOnly="0" labelOnly="1" grandCol="1" outline="0" fieldPosition="0"/>
    </format>
    <format dxfId="35348">
      <pivotArea grandRow="1" grandCol="1" outline="0" collapsedLevelsAreSubtotals="1" fieldPosition="0"/>
    </format>
    <format dxfId="35347">
      <pivotArea dataOnly="0" labelOnly="1" grandCol="1" outline="0" fieldPosition="0"/>
    </format>
    <format dxfId="35346">
      <pivotArea dataOnly="0" labelOnly="1" grandCol="1" outline="0" fieldPosition="0"/>
    </format>
    <format dxfId="35345">
      <pivotArea grandRow="1" outline="0" collapsedLevelsAreSubtotals="1" fieldPosition="0"/>
    </format>
    <format dxfId="35344">
      <pivotArea grandRow="1" outline="0" collapsedLevelsAreSubtotals="1" fieldPosition="0"/>
    </format>
    <format dxfId="35343">
      <pivotArea type="origin" dataOnly="0" labelOnly="1" outline="0" fieldPosition="0"/>
    </format>
    <format dxfId="35342">
      <pivotArea type="origin" dataOnly="0" labelOnly="1" outline="0" fieldPosition="0"/>
    </format>
    <format dxfId="35341">
      <pivotArea type="origin" dataOnly="0" labelOnly="1" outline="0" fieldPosition="0"/>
    </format>
    <format dxfId="35340">
      <pivotArea type="topRight" dataOnly="0" labelOnly="1" outline="0" fieldPosition="0"/>
    </format>
    <format dxfId="35339">
      <pivotArea dataOnly="0" labelOnly="1" grandRow="1" outline="0" fieldPosition="0"/>
    </format>
    <format dxfId="35338">
      <pivotArea grandRow="1" outline="0" collapsedLevelsAreSubtotals="1" fieldPosition="0"/>
    </format>
    <format dxfId="35337">
      <pivotArea dataOnly="0" labelOnly="1" grandRow="1" outline="0" fieldPosition="0"/>
    </format>
    <format dxfId="35336">
      <pivotArea dataOnly="0" labelOnly="1" grandRow="1" outline="0" fieldPosition="0"/>
    </format>
    <format dxfId="35335">
      <pivotArea grandRow="1" outline="0" collapsedLevelsAreSubtotals="1" fieldPosition="0"/>
    </format>
    <format dxfId="35334">
      <pivotArea dataOnly="0" labelOnly="1" grandRow="1" outline="0" fieldPosition="0"/>
    </format>
    <format dxfId="35333">
      <pivotArea grandRow="1" outline="0" collapsedLevelsAreSubtotals="1" fieldPosition="0"/>
    </format>
    <format dxfId="35332">
      <pivotArea dataOnly="0" labelOnly="1" grandRow="1" outline="0" fieldPosition="0"/>
    </format>
    <format dxfId="35331">
      <pivotArea dataOnly="0" labelOnly="1" grandRow="1" outline="0" fieldPosition="0"/>
    </format>
    <format dxfId="35330">
      <pivotArea dataOnly="0" labelOnly="1" grandRow="1" outline="0" fieldPosition="0"/>
    </format>
    <format dxfId="35329">
      <pivotArea dataOnly="0" labelOnly="1" grandRow="1" outline="0" fieldPosition="0"/>
    </format>
    <format dxfId="35328">
      <pivotArea field="12" type="button" dataOnly="0" labelOnly="1" outline="0" axis="axisPage" fieldPosition="0"/>
    </format>
    <format dxfId="35327">
      <pivotArea type="origin" dataOnly="0" labelOnly="1" outline="0" fieldPosition="0"/>
    </format>
    <format dxfId="35326">
      <pivotArea dataOnly="0" labelOnly="1" grandRow="1" outline="0" fieldPosition="0"/>
    </format>
    <format dxfId="35325">
      <pivotArea field="12" type="button" dataOnly="0" labelOnly="1" outline="0" axis="axisPage" fieldPosition="0"/>
    </format>
    <format dxfId="35324">
      <pivotArea type="origin" dataOnly="0" labelOnly="1" outline="0" fieldPosition="0"/>
    </format>
    <format dxfId="35323">
      <pivotArea dataOnly="0" labelOnly="1" grandRow="1" outline="0" fieldPosition="0"/>
    </format>
    <format dxfId="35322">
      <pivotArea field="12" type="button" dataOnly="0" labelOnly="1" outline="0" axis="axisPage" fieldPosition="0"/>
    </format>
    <format dxfId="35321">
      <pivotArea type="origin" dataOnly="0" labelOnly="1" outline="0" fieldPosition="0"/>
    </format>
    <format dxfId="35320">
      <pivotArea dataOnly="0" labelOnly="1" grandRow="1" outline="0" fieldPosition="0"/>
    </format>
    <format dxfId="35319">
      <pivotArea field="12" type="button" dataOnly="0" labelOnly="1" outline="0" axis="axisPage" fieldPosition="0"/>
    </format>
    <format dxfId="35318">
      <pivotArea type="origin" dataOnly="0" labelOnly="1" outline="0" fieldPosition="0"/>
    </format>
    <format dxfId="35317">
      <pivotArea dataOnly="0" labelOnly="1" grandRow="1" outline="0" fieldPosition="0"/>
    </format>
    <format dxfId="35316">
      <pivotArea grandRow="1" outline="0" collapsedLevelsAreSubtotals="1" fieldPosition="0"/>
    </format>
    <format dxfId="35315">
      <pivotArea grandRow="1" outline="0" collapsedLevelsAreSubtotals="1" fieldPosition="0"/>
    </format>
    <format dxfId="35314">
      <pivotArea type="origin" dataOnly="0" labelOnly="1" outline="0" fieldPosition="0"/>
    </format>
    <format dxfId="35313">
      <pivotArea field="14" type="button" dataOnly="0" labelOnly="1" outline="0" axis="axisCol" fieldPosition="0"/>
    </format>
    <format dxfId="35312">
      <pivotArea type="topRight" dataOnly="0" labelOnly="1" outline="0" offset="A1" fieldPosition="0"/>
    </format>
    <format dxfId="35311">
      <pivotArea grandRow="1" outline="0" collapsedLevelsAreSubtotals="1" fieldPosition="0"/>
    </format>
    <format dxfId="35310">
      <pivotArea outline="0" collapsedLevelsAreSubtotals="1" fieldPosition="0"/>
    </format>
    <format dxfId="35309">
      <pivotArea field="15" type="button" dataOnly="0" labelOnly="1" outline="0" axis="axisRow" fieldPosition="0"/>
    </format>
    <format dxfId="35308">
      <pivotArea dataOnly="0" labelOnly="1" outline="0" fieldPosition="0">
        <references count="1">
          <reference field="15" count="0"/>
        </references>
      </pivotArea>
    </format>
    <format dxfId="35307">
      <pivotArea dataOnly="0" labelOnly="1" grandRow="1" outline="0" fieldPosition="0"/>
    </format>
    <format dxfId="35306">
      <pivotArea dataOnly="0" labelOnly="1" outline="0" fieldPosition="0">
        <references count="1">
          <reference field="14" count="0"/>
        </references>
      </pivotArea>
    </format>
    <format dxfId="35305">
      <pivotArea dataOnly="0" labelOnly="1" grandCol="1" outline="0" fieldPosition="0"/>
    </format>
    <format dxfId="35304">
      <pivotArea field="15" type="button" dataOnly="0" labelOnly="1" outline="0" axis="axisRow" fieldPosition="0"/>
    </format>
    <format dxfId="35303">
      <pivotArea dataOnly="0" labelOnly="1" outline="0" fieldPosition="0">
        <references count="1">
          <reference field="14" count="0"/>
        </references>
      </pivotArea>
    </format>
    <format dxfId="35302">
      <pivotArea dataOnly="0" labelOnly="1" grandCol="1" outline="0" fieldPosition="0"/>
    </format>
    <format dxfId="35301">
      <pivotArea field="15" type="button" dataOnly="0" labelOnly="1" outline="0" axis="axisRow" fieldPosition="0"/>
    </format>
    <format dxfId="35300">
      <pivotArea dataOnly="0" labelOnly="1" outline="0" fieldPosition="0">
        <references count="1">
          <reference field="14" count="0"/>
        </references>
      </pivotArea>
    </format>
    <format dxfId="35299">
      <pivotArea dataOnly="0" labelOnly="1" grandCol="1" outline="0" fieldPosition="0"/>
    </format>
    <format dxfId="35298">
      <pivotArea grandRow="1" outline="0" collapsedLevelsAreSubtotals="1" fieldPosition="0"/>
    </format>
    <format dxfId="35297">
      <pivotArea dataOnly="0" labelOnly="1" grandRow="1" outline="0" fieldPosition="0"/>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1D77CAB-0200-4A51-8C3D-7DE614C05074}" name="PivotTable15" cacheId="413" applyNumberFormats="0" applyBorderFormats="0" applyFontFormats="0" applyPatternFormats="0" applyAlignmentFormats="0" applyWidthHeightFormats="1" dataCaption="Values" grandTotalCaption="TOTAL" updatedVersion="8" minRefreshableVersion="3" useAutoFormatting="1" itemPrintTitles="1" createdVersion="5" indent="0" compact="0" compactData="0" gridDropZones="1" multipleFieldFilters="0">
  <location ref="A109:E116" firstHeaderRow="1" firstDataRow="2" firstDataCol="1" rowPageCount="2" colPageCount="1"/>
  <pivotFields count="162">
    <pivotField compact="0" outline="0" showAll="0"/>
    <pivotField compact="0" outline="0" showAll="0"/>
    <pivotField compact="0" outline="0" showAll="0"/>
    <pivotField axis="axisPage" compact="0" outline="0" multipleItemSelectionAllowed="1" showAll="0">
      <items count="6">
        <item h="1" x="0"/>
        <item h="1" x="1"/>
        <item h="1" x="2"/>
        <item h="1" x="4"/>
        <item x="3"/>
        <item t="default"/>
      </items>
    </pivotField>
    <pivotField compact="0" outline="0" showAll="0"/>
    <pivotField compact="0" outline="0" showAll="0" defaultSubtotal="0"/>
    <pivotField compact="0" outline="0" showAll="0"/>
    <pivotField compact="0" outline="0" showAll="0"/>
    <pivotField compact="0" outline="0" showAll="0"/>
    <pivotField compact="0" outline="0" showAll="0" defaultSubtotal="0"/>
    <pivotField compact="0" outline="0" showAll="0"/>
    <pivotField compact="0" outline="0" showAll="0"/>
    <pivotField axis="axisCol" compact="0" outline="0" showAll="0" includeNewItemsInFilter="1" sortType="ascending">
      <items count="7">
        <item n="BUCKET 1" x="1"/>
        <item n="BUCKET 2" x="0"/>
        <item n="BUCKET 3" x="2"/>
        <item n="BUCKET 4" x="3"/>
        <item n="BUCKET 5" x="4"/>
        <item n="BUCKET 6" x="5"/>
        <item t="default"/>
      </items>
    </pivotField>
    <pivotField compact="0" outline="0" showAll="0" defaultSubtotal="0"/>
    <pivotField axis="axisPage" dataField="1" compact="0" outline="0" multipleItemSelectionAllowed="1" showAll="0">
      <items count="3">
        <item x="1"/>
        <item h="1" x="0"/>
        <item t="default"/>
      </items>
    </pivotField>
    <pivotField axis="axisRow" compact="0" outline="0" showAll="0" defaultSubtotal="0">
      <items count="20">
        <item x="4"/>
        <item x="5"/>
        <item x="10"/>
        <item x="7"/>
        <item x="14"/>
        <item x="3"/>
        <item x="18"/>
        <item x="8"/>
        <item x="13"/>
        <item x="0"/>
        <item x="1"/>
        <item x="2"/>
        <item x="15"/>
        <item x="16"/>
        <item x="9"/>
        <item x="6"/>
        <item m="1" x="19"/>
        <item x="11"/>
        <item x="17"/>
        <item x="12"/>
      </items>
    </pivotField>
    <pivotField compact="0" numFmtId="4" outline="0" showAll="0"/>
    <pivotField compact="0" outline="0" showAll="0" defaultSubtotal="0"/>
    <pivotField compact="0" numFmtId="3"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pivotField compact="0" outline="0" showAll="0" defaultSubtotal="0"/>
    <pivotField compact="0" outline="0" showAll="0"/>
    <pivotField compact="0" outline="0" showAll="0" defaultSubtota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pivotField compact="0" outline="0" showAll="0"/>
    <pivotField compact="0" outline="0" showAll="0"/>
  </pivotFields>
  <rowFields count="1">
    <field x="15"/>
  </rowFields>
  <rowItems count="6">
    <i>
      <x v="4"/>
    </i>
    <i>
      <x v="13"/>
    </i>
    <i>
      <x v="17"/>
    </i>
    <i>
      <x v="18"/>
    </i>
    <i>
      <x v="19"/>
    </i>
    <i t="grand">
      <x/>
    </i>
  </rowItems>
  <colFields count="1">
    <field x="12"/>
  </colFields>
  <colItems count="4">
    <i>
      <x/>
    </i>
    <i>
      <x v="1"/>
    </i>
    <i>
      <x v="2"/>
    </i>
    <i t="grand">
      <x/>
    </i>
  </colItems>
  <pageFields count="2">
    <pageField fld="3" hier="-1"/>
    <pageField fld="14" hier="-1"/>
  </pageFields>
  <dataFields count="1">
    <dataField name="Count of RECEIPT CUT" fld="14" subtotal="count" baseField="0" baseItem="0"/>
  </dataFields>
  <formats count="688">
    <format dxfId="36017">
      <pivotArea type="all" dataOnly="0" outline="0" fieldPosition="0"/>
    </format>
    <format dxfId="36016">
      <pivotArea outline="0" collapsedLevelsAreSubtotals="1" fieldPosition="0"/>
    </format>
    <format dxfId="36015">
      <pivotArea dataOnly="0" labelOnly="1" grandRow="1" outline="0" fieldPosition="0"/>
    </format>
    <format dxfId="36014">
      <pivotArea dataOnly="0" labelOnly="1" outline="0" fieldPosition="0">
        <references count="1">
          <reference field="12" count="4">
            <x v="0"/>
            <x v="1"/>
            <x v="2"/>
            <x v="4"/>
          </reference>
        </references>
      </pivotArea>
    </format>
    <format dxfId="36013">
      <pivotArea dataOnly="0" labelOnly="1" grandCol="1" outline="0" fieldPosition="0"/>
    </format>
    <format dxfId="36012">
      <pivotArea type="all" dataOnly="0" outline="0" fieldPosition="0"/>
    </format>
    <format dxfId="36011">
      <pivotArea outline="0" collapsedLevelsAreSubtotals="1" fieldPosition="0"/>
    </format>
    <format dxfId="36010">
      <pivotArea dataOnly="0" labelOnly="1" grandRow="1" outline="0" fieldPosition="0"/>
    </format>
    <format dxfId="36009">
      <pivotArea dataOnly="0" labelOnly="1" outline="0" fieldPosition="0">
        <references count="1">
          <reference field="12" count="4">
            <x v="0"/>
            <x v="1"/>
            <x v="2"/>
            <x v="4"/>
          </reference>
        </references>
      </pivotArea>
    </format>
    <format dxfId="36008">
      <pivotArea dataOnly="0" labelOnly="1" grandCol="1" outline="0" fieldPosition="0"/>
    </format>
    <format dxfId="36007">
      <pivotArea type="all" dataOnly="0" outline="0" fieldPosition="0"/>
    </format>
    <format dxfId="36006">
      <pivotArea type="origin" dataOnly="0" labelOnly="1" outline="0" fieldPosition="0"/>
    </format>
    <format dxfId="36005">
      <pivotArea type="origin" dataOnly="0" labelOnly="1" outline="0" fieldPosition="0"/>
    </format>
    <format dxfId="36004">
      <pivotArea type="all" dataOnly="0" outline="0" fieldPosition="0"/>
    </format>
    <format dxfId="36003">
      <pivotArea outline="0" collapsedLevelsAreSubtotals="1" fieldPosition="0">
        <references count="1">
          <reference field="12" count="2" selected="0">
            <x v="1"/>
            <x v="2"/>
          </reference>
        </references>
      </pivotArea>
    </format>
    <format dxfId="36002">
      <pivotArea grandCol="1" outline="0" collapsedLevelsAreSubtotals="1" fieldPosition="0"/>
    </format>
    <format dxfId="36001">
      <pivotArea type="topRight" dataOnly="0" labelOnly="1" outline="0" offset="D1" fieldPosition="0"/>
    </format>
    <format dxfId="36000">
      <pivotArea dataOnly="0" labelOnly="1" outline="0" fieldPosition="0">
        <references count="1">
          <reference field="12" count="0"/>
        </references>
      </pivotArea>
    </format>
    <format dxfId="35999">
      <pivotArea dataOnly="0" labelOnly="1" outline="0" fieldPosition="0">
        <references count="1">
          <reference field="12" count="0"/>
        </references>
      </pivotArea>
    </format>
    <format dxfId="35998">
      <pivotArea dataOnly="0" labelOnly="1" outline="0" fieldPosition="0">
        <references count="1">
          <reference field="12" count="4">
            <x v="0"/>
            <x v="1"/>
            <x v="2"/>
            <x v="3"/>
          </reference>
        </references>
      </pivotArea>
    </format>
    <format dxfId="35997">
      <pivotArea outline="0" collapsedLevelsAreSubtotals="1" fieldPosition="0"/>
    </format>
    <format dxfId="35996">
      <pivotArea dataOnly="0" labelOnly="1" outline="0" fieldPosition="0">
        <references count="1">
          <reference field="12" count="2">
            <x v="0"/>
            <x v="4"/>
          </reference>
        </references>
      </pivotArea>
    </format>
    <format dxfId="35995">
      <pivotArea dataOnly="0" labelOnly="1" grandCol="1" outline="0" fieldPosition="0"/>
    </format>
    <format dxfId="35994">
      <pivotArea dataOnly="0" labelOnly="1" grandRow="1" outline="0" fieldPosition="0"/>
    </format>
    <format dxfId="35993">
      <pivotArea dataOnly="0" grandCol="1" outline="0" axis="axisCol" fieldPosition="0"/>
    </format>
    <format>
      <pivotArea type="all" dataOnly="0" outline="0" fieldPosition="0"/>
    </format>
    <format>
      <pivotArea outline="0" collapsedLevelsAreSubtotals="1" fieldPosition="0"/>
    </format>
    <format>
      <pivotArea dataOnly="0" labelOnly="1" grandRow="1" outline="0" fieldPosition="0"/>
    </format>
    <format>
      <pivotArea dataOnly="0" labelOnly="1" outline="0" fieldPosition="0">
        <references count="1">
          <reference field="12" count="2">
            <x v="0"/>
            <x v="4"/>
          </reference>
        </references>
      </pivotArea>
    </format>
    <format>
      <pivotArea dataOnly="0" labelOnly="1" grandCol="1" outline="0" fieldPosition="0"/>
    </format>
    <format dxfId="35992">
      <pivotArea outline="0" collapsedLevelsAreSubtotals="1" fieldPosition="0"/>
    </format>
    <format dxfId="35991">
      <pivotArea dataOnly="0" labelOnly="1" grandRow="1" outline="0" fieldPosition="0"/>
    </format>
    <format dxfId="35990">
      <pivotArea dataOnly="0" labelOnly="1" outline="0" fieldPosition="0">
        <references count="1">
          <reference field="12" count="5">
            <x v="0"/>
            <x v="1"/>
            <x v="2"/>
            <x v="3"/>
            <x v="4"/>
          </reference>
        </references>
      </pivotArea>
    </format>
    <format dxfId="35989">
      <pivotArea dataOnly="0" labelOnly="1" grandCol="1" outline="0" fieldPosition="0"/>
    </format>
    <format dxfId="35988">
      <pivotArea outline="0" collapsedLevelsAreSubtotals="1" fieldPosition="0"/>
    </format>
    <format dxfId="35987">
      <pivotArea dataOnly="0" labelOnly="1" grandRow="1" outline="0" fieldPosition="0"/>
    </format>
    <format dxfId="35986">
      <pivotArea dataOnly="0" labelOnly="1" outline="0" fieldPosition="0">
        <references count="1">
          <reference field="12" count="0"/>
        </references>
      </pivotArea>
    </format>
    <format dxfId="35985">
      <pivotArea dataOnly="0" labelOnly="1" grandCol="1" outline="0" fieldPosition="0"/>
    </format>
    <format dxfId="35984">
      <pivotArea dataOnly="0" labelOnly="1" outline="0" fieldPosition="0">
        <references count="1">
          <reference field="12" count="5">
            <x v="0"/>
            <x v="1"/>
            <x v="2"/>
            <x v="3"/>
            <x v="4"/>
          </reference>
        </references>
      </pivotArea>
    </format>
    <format dxfId="35983">
      <pivotArea dataOnly="0" labelOnly="1" outline="0" fieldPosition="0">
        <references count="1">
          <reference field="12" count="4">
            <x v="0"/>
            <x v="1"/>
            <x v="3"/>
            <x v="4"/>
          </reference>
        </references>
      </pivotArea>
    </format>
    <format dxfId="35982">
      <pivotArea dataOnly="0" labelOnly="1" grandRow="1" outline="0" fieldPosition="0"/>
    </format>
    <format dxfId="35981">
      <pivotArea dataOnly="0" labelOnly="1" grandRow="1" outline="0" fieldPosition="0"/>
    </format>
    <format dxfId="35980">
      <pivotArea outline="0" collapsedLevelsAreSubtotals="1" fieldPosition="0"/>
    </format>
    <format dxfId="35979">
      <pivotArea dataOnly="0" labelOnly="1" outline="0" fieldPosition="0">
        <references count="1">
          <reference field="12" count="4">
            <x v="0"/>
            <x v="1"/>
            <x v="2"/>
            <x v="5"/>
          </reference>
        </references>
      </pivotArea>
    </format>
    <format dxfId="35978">
      <pivotArea dataOnly="0" labelOnly="1" grandCol="1" outline="0" fieldPosition="0"/>
    </format>
    <format dxfId="35977">
      <pivotArea dataOnly="0" labelOnly="1" outline="0" fieldPosition="0">
        <references count="1">
          <reference field="12" count="4">
            <x v="0"/>
            <x v="1"/>
            <x v="3"/>
            <x v="5"/>
          </reference>
        </references>
      </pivotArea>
    </format>
    <format dxfId="35976">
      <pivotArea type="all" dataOnly="0" outline="0" fieldPosition="0"/>
    </format>
    <format dxfId="35975">
      <pivotArea outline="0" collapsedLevelsAreSubtotals="1" fieldPosition="0"/>
    </format>
    <format dxfId="35974">
      <pivotArea dataOnly="0" labelOnly="1" grandRow="1" outline="0" fieldPosition="0"/>
    </format>
    <format dxfId="35973">
      <pivotArea dataOnly="0" labelOnly="1" outline="0" fieldPosition="0">
        <references count="1">
          <reference field="12" count="4">
            <x v="0"/>
            <x v="1"/>
            <x v="2"/>
            <x v="4"/>
          </reference>
        </references>
      </pivotArea>
    </format>
    <format dxfId="35972">
      <pivotArea dataOnly="0" labelOnly="1" grandCol="1" outline="0" fieldPosition="0"/>
    </format>
    <format dxfId="35971">
      <pivotArea outline="0" collapsedLevelsAreSubtotals="1" fieldPosition="0"/>
    </format>
    <format dxfId="35970">
      <pivotArea dataOnly="0" labelOnly="1" grandRow="1" outline="0" fieldPosition="0"/>
    </format>
    <format dxfId="35969">
      <pivotArea dataOnly="0" labelOnly="1" outline="0" fieldPosition="0">
        <references count="1">
          <reference field="12" count="4">
            <x v="0"/>
            <x v="1"/>
            <x v="2"/>
            <x v="4"/>
          </reference>
        </references>
      </pivotArea>
    </format>
    <format dxfId="35968">
      <pivotArea dataOnly="0" labelOnly="1" grandCol="1" outline="0" fieldPosition="0"/>
    </format>
    <format dxfId="35967">
      <pivotArea outline="0" collapsedLevelsAreSubtotals="1" fieldPosition="0"/>
    </format>
    <format dxfId="35966">
      <pivotArea dataOnly="0" labelOnly="1" grandRow="1" outline="0" fieldPosition="0"/>
    </format>
    <format dxfId="35965">
      <pivotArea dataOnly="0" labelOnly="1" outline="0" fieldPosition="0">
        <references count="1">
          <reference field="12" count="4">
            <x v="0"/>
            <x v="1"/>
            <x v="2"/>
            <x v="4"/>
          </reference>
        </references>
      </pivotArea>
    </format>
    <format dxfId="35964">
      <pivotArea dataOnly="0" labelOnly="1" grandCol="1" outline="0" fieldPosition="0"/>
    </format>
    <format dxfId="35963">
      <pivotArea dataOnly="0" grandCol="1" outline="0" axis="axisCol" fieldPosition="0"/>
    </format>
    <format dxfId="35962">
      <pivotArea dataOnly="0" labelOnly="1" outline="0" fieldPosition="0">
        <references count="1">
          <reference field="12" count="0"/>
        </references>
      </pivotArea>
    </format>
    <format dxfId="35961">
      <pivotArea dataOnly="0" grandCol="1" outline="0" axis="axisCol" fieldPosition="0"/>
    </format>
    <format dxfId="35960">
      <pivotArea dataOnly="0" labelOnly="1" outline="0" fieldPosition="0">
        <references count="1">
          <reference field="12" count="5">
            <x v="0"/>
            <x v="2"/>
            <x v="3"/>
            <x v="4"/>
            <x v="5"/>
          </reference>
        </references>
      </pivotArea>
    </format>
    <format dxfId="35959">
      <pivotArea dataOnly="0" labelOnly="1" grandCol="1" outline="0" fieldPosition="0"/>
    </format>
    <format dxfId="35958">
      <pivotArea dataOnly="0" labelOnly="1" grandCol="1" outline="0" fieldPosition="0"/>
    </format>
    <format dxfId="35957">
      <pivotArea dataOnly="0" labelOnly="1" outline="0" fieldPosition="0">
        <references count="1">
          <reference field="12" count="4">
            <x v="0"/>
            <x v="1"/>
            <x v="2"/>
            <x v="3"/>
          </reference>
        </references>
      </pivotArea>
    </format>
    <format dxfId="35956">
      <pivotArea dataOnly="0" labelOnly="1" grandCol="1" outline="0" fieldPosition="0"/>
    </format>
    <format dxfId="35955">
      <pivotArea dataOnly="0" labelOnly="1" grandCol="1" outline="0" fieldPosition="0"/>
    </format>
    <format dxfId="35954">
      <pivotArea dataOnly="0" labelOnly="1" outline="0" fieldPosition="0">
        <references count="1">
          <reference field="12" count="4">
            <x v="0"/>
            <x v="1"/>
            <x v="2"/>
            <x v="3"/>
          </reference>
        </references>
      </pivotArea>
    </format>
    <format dxfId="35953">
      <pivotArea dataOnly="0" labelOnly="1" grandCol="1" outline="0" fieldPosition="0"/>
    </format>
    <format dxfId="35952">
      <pivotArea outline="0" collapsedLevelsAreSubtotals="1" fieldPosition="0"/>
    </format>
    <format dxfId="35951">
      <pivotArea dataOnly="0" labelOnly="1" outline="0" fieldPosition="0">
        <references count="1">
          <reference field="12" count="4">
            <x v="0"/>
            <x v="1"/>
            <x v="3"/>
            <x v="4"/>
          </reference>
        </references>
      </pivotArea>
    </format>
    <format dxfId="35950">
      <pivotArea dataOnly="0" labelOnly="1" grandCol="1" outline="0" fieldPosition="0"/>
    </format>
    <format dxfId="35949">
      <pivotArea dataOnly="0" labelOnly="1" grandRow="1" outline="0" fieldPosition="0"/>
    </format>
    <format dxfId="35948">
      <pivotArea grandCol="1" outline="0" collapsedLevelsAreSubtotals="1" fieldPosition="0"/>
    </format>
    <format dxfId="35947">
      <pivotArea dataOnly="0" labelOnly="1" grandCol="1" outline="0" fieldPosition="0"/>
    </format>
    <format>
      <pivotArea type="all" dataOnly="0" outline="0" fieldPosition="0"/>
    </format>
    <format>
      <pivotArea outline="0" collapsedLevelsAreSubtotals="1" fieldPosition="0"/>
    </format>
    <format>
      <pivotArea type="origin" dataOnly="0" labelOnly="1" outline="0" fieldPosition="0"/>
    </format>
    <format>
      <pivotArea field="12" type="button" dataOnly="0" labelOnly="1" outline="0" axis="axisCol" fieldPosition="0"/>
    </format>
    <format>
      <pivotArea type="topRight" dataOnly="0" labelOnly="1" outline="0" fieldPosition="0"/>
    </format>
    <format>
      <pivotArea dataOnly="0" labelOnly="1" grandRow="1" outline="0" fieldPosition="0"/>
    </format>
    <format>
      <pivotArea dataOnly="0" labelOnly="1" outline="0" fieldPosition="0">
        <references count="1">
          <reference field="12" count="4">
            <x v="0"/>
            <x v="1"/>
            <x v="2"/>
            <x v="4"/>
          </reference>
        </references>
      </pivotArea>
    </format>
    <format>
      <pivotArea dataOnly="0" labelOnly="1" grandCol="1" outline="0" fieldPosition="0"/>
    </format>
    <format dxfId="35946">
      <pivotArea dataOnly="0" labelOnly="1" outline="0" fieldPosition="0">
        <references count="1">
          <reference field="12" count="1">
            <x v="2"/>
          </reference>
        </references>
      </pivotArea>
    </format>
    <format dxfId="35945">
      <pivotArea outline="0" collapsedLevelsAreSubtotals="1" fieldPosition="0"/>
    </format>
    <format dxfId="35944">
      <pivotArea dataOnly="0" labelOnly="1" outline="0" fieldPosition="0">
        <references count="1">
          <reference field="12" count="5">
            <x v="0"/>
            <x v="1"/>
            <x v="2"/>
            <x v="4"/>
            <x v="5"/>
          </reference>
        </references>
      </pivotArea>
    </format>
    <format dxfId="35943">
      <pivotArea dataOnly="0" labelOnly="1" grandCol="1" outline="0" fieldPosition="0"/>
    </format>
    <format dxfId="35942">
      <pivotArea grandRow="1" outline="0" collapsedLevelsAreSubtotals="1" fieldPosition="0"/>
    </format>
    <format dxfId="35941">
      <pivotArea dataOnly="0" labelOnly="1" grandRow="1" outline="0" fieldPosition="0"/>
    </format>
    <format dxfId="35940">
      <pivotArea outline="0" collapsedLevelsAreSubtotals="1" fieldPosition="0"/>
    </format>
    <format dxfId="35939">
      <pivotArea dataOnly="0" labelOnly="1" grandRow="1" outline="0" fieldPosition="0"/>
    </format>
    <format dxfId="35938">
      <pivotArea dataOnly="0" labelOnly="1" outline="0" fieldPosition="0">
        <references count="1">
          <reference field="12" count="6">
            <x v="0"/>
            <x v="1"/>
            <x v="2"/>
            <x v="3"/>
            <x v="4"/>
            <x v="5"/>
          </reference>
        </references>
      </pivotArea>
    </format>
    <format dxfId="35937">
      <pivotArea dataOnly="0" labelOnly="1" grandCol="1" outline="0" fieldPosition="0"/>
    </format>
    <format dxfId="35936">
      <pivotArea dataOnly="0" labelOnly="1" outline="0" fieldPosition="0">
        <references count="1">
          <reference field="12" count="4">
            <x v="0"/>
            <x v="1"/>
            <x v="2"/>
            <x v="3"/>
          </reference>
        </references>
      </pivotArea>
    </format>
    <format dxfId="35935">
      <pivotArea dataOnly="0" labelOnly="1" grandCol="1" outline="0" fieldPosition="0"/>
    </format>
    <format dxfId="35934">
      <pivotArea type="all" dataOnly="0" outline="0" fieldPosition="0"/>
    </format>
    <format dxfId="35933">
      <pivotArea outline="0" collapsedLevelsAreSubtotals="1" fieldPosition="0"/>
    </format>
    <format dxfId="35932">
      <pivotArea type="origin" dataOnly="0" labelOnly="1" outline="0" fieldPosition="0"/>
    </format>
    <format dxfId="35931">
      <pivotArea field="12" type="button" dataOnly="0" labelOnly="1" outline="0" axis="axisCol" fieldPosition="0"/>
    </format>
    <format dxfId="35930">
      <pivotArea type="topRight" dataOnly="0" labelOnly="1" outline="0" fieldPosition="0"/>
    </format>
    <format dxfId="35929">
      <pivotArea dataOnly="0" labelOnly="1" grandRow="1" outline="0" fieldPosition="0"/>
    </format>
    <format dxfId="35928">
      <pivotArea dataOnly="0" labelOnly="1" outline="0" fieldPosition="0">
        <references count="1">
          <reference field="12" count="5">
            <x v="0"/>
            <x v="1"/>
            <x v="2"/>
            <x v="3"/>
            <x v="4"/>
          </reference>
        </references>
      </pivotArea>
    </format>
    <format dxfId="35927">
      <pivotArea dataOnly="0" labelOnly="1" grandCol="1" outline="0" fieldPosition="0"/>
    </format>
    <format dxfId="35926">
      <pivotArea dataOnly="0" labelOnly="1" outline="0" fieldPosition="0">
        <references count="1">
          <reference field="12" count="4">
            <x v="0"/>
            <x v="1"/>
            <x v="2"/>
            <x v="3"/>
          </reference>
        </references>
      </pivotArea>
    </format>
    <format dxfId="35925">
      <pivotArea dataOnly="0" labelOnly="1" grandCol="1" outline="0" fieldPosition="0"/>
    </format>
    <format dxfId="35924">
      <pivotArea dataOnly="0" labelOnly="1" outline="0" fieldPosition="0">
        <references count="1">
          <reference field="12" count="5">
            <x v="0"/>
            <x v="1"/>
            <x v="2"/>
            <x v="3"/>
            <x v="5"/>
          </reference>
        </references>
      </pivotArea>
    </format>
    <format dxfId="35923">
      <pivotArea dataOnly="0" labelOnly="1" grandCol="1" outline="0" fieldPosition="0"/>
    </format>
    <format dxfId="35922">
      <pivotArea dataOnly="0" labelOnly="1" outline="0" fieldPosition="0">
        <references count="1">
          <reference field="12" count="5">
            <x v="0"/>
            <x v="1"/>
            <x v="2"/>
            <x v="3"/>
            <x v="5"/>
          </reference>
        </references>
      </pivotArea>
    </format>
    <format dxfId="35921">
      <pivotArea dataOnly="0" labelOnly="1" grandCol="1" outline="0" fieldPosition="0"/>
    </format>
    <format dxfId="35920">
      <pivotArea dataOnly="0" labelOnly="1" outline="0" fieldPosition="0">
        <references count="1">
          <reference field="12" count="5">
            <x v="0"/>
            <x v="1"/>
            <x v="2"/>
            <x v="3"/>
            <x v="5"/>
          </reference>
        </references>
      </pivotArea>
    </format>
    <format dxfId="35919">
      <pivotArea dataOnly="0" labelOnly="1" grandCol="1" outline="0" fieldPosition="0"/>
    </format>
    <format dxfId="35918">
      <pivotArea grandRow="1" outline="0" collapsedLevelsAreSubtotals="1" fieldPosition="0"/>
    </format>
    <format dxfId="35917">
      <pivotArea dataOnly="0" labelOnly="1" grandRow="1" outline="0" fieldPosition="0"/>
    </format>
    <format dxfId="35916">
      <pivotArea outline="0" collapsedLevelsAreSubtotals="1" fieldPosition="0"/>
    </format>
    <format dxfId="35915">
      <pivotArea dataOnly="0" labelOnly="1" grandRow="1" outline="0" fieldPosition="0"/>
    </format>
    <format dxfId="35914">
      <pivotArea dataOnly="0" labelOnly="1" outline="0" fieldPosition="0">
        <references count="1">
          <reference field="12" count="5">
            <x v="0"/>
            <x v="1"/>
            <x v="2"/>
            <x v="3"/>
            <x v="5"/>
          </reference>
        </references>
      </pivotArea>
    </format>
    <format dxfId="35913">
      <pivotArea dataOnly="0" labelOnly="1" grandCol="1" outline="0" fieldPosition="0"/>
    </format>
    <format dxfId="35912">
      <pivotArea outline="0" collapsedLevelsAreSubtotals="1" fieldPosition="0"/>
    </format>
    <format dxfId="35911">
      <pivotArea dataOnly="0" labelOnly="1" grandRow="1" outline="0" fieldPosition="0"/>
    </format>
    <format dxfId="35910">
      <pivotArea dataOnly="0" labelOnly="1" outline="0" fieldPosition="0">
        <references count="1">
          <reference field="12" count="4">
            <x v="0"/>
            <x v="1"/>
            <x v="2"/>
            <x v="3"/>
          </reference>
        </references>
      </pivotArea>
    </format>
    <format dxfId="35909">
      <pivotArea dataOnly="0" labelOnly="1" grandCol="1" outline="0" fieldPosition="0"/>
    </format>
    <format dxfId="35908">
      <pivotArea outline="0" collapsedLevelsAreSubtotals="1" fieldPosition="0"/>
    </format>
    <format dxfId="35907">
      <pivotArea dataOnly="0" labelOnly="1" grandRow="1" outline="0" fieldPosition="0"/>
    </format>
    <format dxfId="35906">
      <pivotArea dataOnly="0" labelOnly="1" outline="0" fieldPosition="0">
        <references count="1">
          <reference field="12" count="4">
            <x v="0"/>
            <x v="1"/>
            <x v="2"/>
            <x v="3"/>
          </reference>
        </references>
      </pivotArea>
    </format>
    <format dxfId="35905">
      <pivotArea dataOnly="0" labelOnly="1" grandCol="1" outline="0" fieldPosition="0"/>
    </format>
    <format dxfId="35904">
      <pivotArea dataOnly="0" labelOnly="1" outline="0" fieldPosition="0">
        <references count="1">
          <reference field="12" count="4">
            <x v="0"/>
            <x v="1"/>
            <x v="2"/>
            <x v="3"/>
          </reference>
        </references>
      </pivotArea>
    </format>
    <format dxfId="35903">
      <pivotArea dataOnly="0" labelOnly="1" grandCol="1" outline="0" fieldPosition="0"/>
    </format>
    <format dxfId="35902">
      <pivotArea grandRow="1" outline="0" collapsedLevelsAreSubtotals="1" fieldPosition="0"/>
    </format>
    <format dxfId="35901">
      <pivotArea dataOnly="0" labelOnly="1" grandRow="1" outline="0" fieldPosition="0"/>
    </format>
    <format dxfId="35900">
      <pivotArea grandCol="1" outline="0" collapsedLevelsAreSubtotals="1" fieldPosition="0"/>
    </format>
    <format dxfId="35899">
      <pivotArea dataOnly="0" labelOnly="1" grandCol="1" outline="0" fieldPosition="0"/>
    </format>
    <format>
      <pivotArea outline="0" collapsedLevelsAreSubtotals="1" fieldPosition="0"/>
    </format>
    <format>
      <pivotArea dataOnly="0" labelOnly="1" grandRow="1" outline="0" fieldPosition="0"/>
    </format>
    <format>
      <pivotArea dataOnly="0" labelOnly="1" outline="0" fieldPosition="0">
        <references count="1">
          <reference field="12" count="5">
            <x v="0"/>
            <x v="1"/>
            <x v="2"/>
            <x v="3"/>
            <x v="4"/>
          </reference>
        </references>
      </pivotArea>
    </format>
    <format>
      <pivotArea dataOnly="0" labelOnly="1" grandCol="1" outline="0" fieldPosition="0"/>
    </format>
    <format dxfId="35898">
      <pivotArea outline="0" collapsedLevelsAreSubtotals="1" fieldPosition="0"/>
    </format>
    <format dxfId="35897">
      <pivotArea dataOnly="0" labelOnly="1" grandRow="1" outline="0" fieldPosition="0"/>
    </format>
    <format dxfId="35896">
      <pivotArea dataOnly="0" labelOnly="1" outline="0" fieldPosition="0">
        <references count="1">
          <reference field="12" count="5">
            <x v="0"/>
            <x v="1"/>
            <x v="2"/>
            <x v="3"/>
            <x v="4"/>
          </reference>
        </references>
      </pivotArea>
    </format>
    <format dxfId="35895">
      <pivotArea dataOnly="0" labelOnly="1" grandCol="1" outline="0" fieldPosition="0"/>
    </format>
    <format dxfId="35894">
      <pivotArea dataOnly="0" labelOnly="1" outline="0" fieldPosition="0">
        <references count="1">
          <reference field="12" count="5">
            <x v="0"/>
            <x v="1"/>
            <x v="2"/>
            <x v="3"/>
            <x v="4"/>
          </reference>
        </references>
      </pivotArea>
    </format>
    <format dxfId="35893">
      <pivotArea dataOnly="0" labelOnly="1" grandCol="1" outline="0" fieldPosition="0"/>
    </format>
    <format dxfId="35892">
      <pivotArea outline="0" collapsedLevelsAreSubtotals="1" fieldPosition="0"/>
    </format>
    <format dxfId="35891">
      <pivotArea dataOnly="0" labelOnly="1" grandRow="1" outline="0" fieldPosition="0"/>
    </format>
    <format dxfId="35890">
      <pivotArea dataOnly="0" labelOnly="1" outline="0" fieldPosition="0">
        <references count="1">
          <reference field="12" count="5">
            <x v="0"/>
            <x v="1"/>
            <x v="2"/>
            <x v="3"/>
            <x v="4"/>
          </reference>
        </references>
      </pivotArea>
    </format>
    <format dxfId="35889">
      <pivotArea dataOnly="0" labelOnly="1" grandCol="1" outline="0" fieldPosition="0"/>
    </format>
    <format dxfId="35888">
      <pivotArea grandRow="1" outline="0" collapsedLevelsAreSubtotals="1" fieldPosition="0"/>
    </format>
    <format dxfId="35887">
      <pivotArea dataOnly="0" labelOnly="1" grandRow="1" outline="0" fieldPosition="0"/>
    </format>
    <format dxfId="35886">
      <pivotArea outline="0" collapsedLevelsAreSubtotals="1" fieldPosition="0"/>
    </format>
    <format dxfId="35885">
      <pivotArea dataOnly="0" labelOnly="1" grandRow="1" outline="0" fieldPosition="0"/>
    </format>
    <format dxfId="35884">
      <pivotArea dataOnly="0" labelOnly="1" outline="0" fieldPosition="0">
        <references count="1">
          <reference field="12" count="4">
            <x v="0"/>
            <x v="1"/>
            <x v="2"/>
            <x v="5"/>
          </reference>
        </references>
      </pivotArea>
    </format>
    <format dxfId="35883">
      <pivotArea dataOnly="0" labelOnly="1" grandCol="1" outline="0" fieldPosition="0"/>
    </format>
    <format dxfId="35882">
      <pivotArea outline="0" collapsedLevelsAreSubtotals="1" fieldPosition="0"/>
    </format>
    <format dxfId="35881">
      <pivotArea dataOnly="0" labelOnly="1" grandRow="1" outline="0" fieldPosition="0"/>
    </format>
    <format dxfId="35880">
      <pivotArea dataOnly="0" labelOnly="1" outline="0" fieldPosition="0">
        <references count="1">
          <reference field="12" count="4">
            <x v="0"/>
            <x v="1"/>
            <x v="2"/>
            <x v="5"/>
          </reference>
        </references>
      </pivotArea>
    </format>
    <format dxfId="35879">
      <pivotArea dataOnly="0" labelOnly="1" grandCol="1" outline="0" fieldPosition="0"/>
    </format>
    <format dxfId="35878">
      <pivotArea dataOnly="0" labelOnly="1" outline="0" fieldPosition="0">
        <references count="1">
          <reference field="12" count="4">
            <x v="0"/>
            <x v="1"/>
            <x v="2"/>
            <x v="5"/>
          </reference>
        </references>
      </pivotArea>
    </format>
    <format dxfId="35877">
      <pivotArea dataOnly="0" labelOnly="1" grandCol="1" outline="0" fieldPosition="0"/>
    </format>
    <format dxfId="35876">
      <pivotArea dataOnly="0" labelOnly="1" outline="0" fieldPosition="0">
        <references count="1">
          <reference field="12" count="4">
            <x v="0"/>
            <x v="1"/>
            <x v="3"/>
            <x v="5"/>
          </reference>
        </references>
      </pivotArea>
    </format>
    <format dxfId="35875">
      <pivotArea dataOnly="0" labelOnly="1" grandCol="1" outline="0" fieldPosition="0"/>
    </format>
    <format dxfId="35874">
      <pivotArea dataOnly="0" labelOnly="1" outline="0" fieldPosition="0">
        <references count="1">
          <reference field="12" count="4">
            <x v="0"/>
            <x v="1"/>
            <x v="3"/>
            <x v="5"/>
          </reference>
        </references>
      </pivotArea>
    </format>
    <format dxfId="35873">
      <pivotArea dataOnly="0" labelOnly="1" grandCol="1" outline="0" fieldPosition="0"/>
    </format>
    <format dxfId="35872">
      <pivotArea grandRow="1" outline="0" collapsedLevelsAreSubtotals="1" fieldPosition="0"/>
    </format>
    <format dxfId="35871">
      <pivotArea dataOnly="0" labelOnly="1" grandRow="1" outline="0" fieldPosition="0"/>
    </format>
    <format dxfId="35870">
      <pivotArea dataOnly="0" labelOnly="1" grandCol="1" outline="0" fieldPosition="0"/>
    </format>
    <format dxfId="35869">
      <pivotArea dataOnly="0" labelOnly="1" outline="0" fieldPosition="0">
        <references count="1">
          <reference field="12" count="3">
            <x v="0"/>
            <x v="1"/>
            <x v="3"/>
          </reference>
        </references>
      </pivotArea>
    </format>
    <format dxfId="35868">
      <pivotArea dataOnly="0" labelOnly="1" grandCol="1" outline="0" fieldPosition="0"/>
    </format>
    <format dxfId="35867">
      <pivotArea dataOnly="0" labelOnly="1" outline="0" fieldPosition="0">
        <references count="1">
          <reference field="12" count="3">
            <x v="0"/>
            <x v="1"/>
            <x v="3"/>
          </reference>
        </references>
      </pivotArea>
    </format>
    <format dxfId="35866">
      <pivotArea dataOnly="0" labelOnly="1" grandCol="1" outline="0" fieldPosition="0"/>
    </format>
    <format dxfId="35865">
      <pivotArea dataOnly="0" labelOnly="1" outline="0" fieldPosition="0">
        <references count="1">
          <reference field="12" count="3">
            <x v="0"/>
            <x v="1"/>
            <x v="3"/>
          </reference>
        </references>
      </pivotArea>
    </format>
    <format dxfId="35864">
      <pivotArea dataOnly="0" labelOnly="1" grandCol="1" outline="0" fieldPosition="0"/>
    </format>
    <format dxfId="35863">
      <pivotArea outline="0" collapsedLevelsAreSubtotals="1" fieldPosition="0"/>
    </format>
    <format dxfId="35862">
      <pivotArea dataOnly="0" labelOnly="1" grandRow="1" outline="0" fieldPosition="0"/>
    </format>
    <format dxfId="35861">
      <pivotArea dataOnly="0" labelOnly="1" outline="0" fieldPosition="0">
        <references count="1">
          <reference field="12" count="3">
            <x v="0"/>
            <x v="1"/>
            <x v="3"/>
          </reference>
        </references>
      </pivotArea>
    </format>
    <format dxfId="35860">
      <pivotArea dataOnly="0" labelOnly="1" grandCol="1" outline="0" fieldPosition="0"/>
    </format>
    <format dxfId="35859">
      <pivotArea dataOnly="0" labelOnly="1" outline="0" fieldPosition="0">
        <references count="1">
          <reference field="12" count="3">
            <x v="0"/>
            <x v="1"/>
            <x v="3"/>
          </reference>
        </references>
      </pivotArea>
    </format>
    <format dxfId="35858">
      <pivotArea dataOnly="0" labelOnly="1" grandCol="1" outline="0" fieldPosition="0"/>
    </format>
    <format dxfId="35857">
      <pivotArea dataOnly="0" labelOnly="1" outline="0" fieldPosition="0">
        <references count="1">
          <reference field="12" count="3">
            <x v="0"/>
            <x v="1"/>
            <x v="3"/>
          </reference>
        </references>
      </pivotArea>
    </format>
    <format dxfId="35856">
      <pivotArea dataOnly="0" labelOnly="1" grandCol="1" outline="0" fieldPosition="0"/>
    </format>
    <format dxfId="35855">
      <pivotArea grandRow="1" outline="0" collapsedLevelsAreSubtotals="1" fieldPosition="0"/>
    </format>
    <format dxfId="35854">
      <pivotArea dataOnly="0" labelOnly="1" grandRow="1" outline="0" fieldPosition="0"/>
    </format>
    <format dxfId="35853">
      <pivotArea dataOnly="0" labelOnly="1" outline="0" fieldPosition="0">
        <references count="1">
          <reference field="12" count="3">
            <x v="0"/>
            <x v="1"/>
            <x v="3"/>
          </reference>
        </references>
      </pivotArea>
    </format>
    <format dxfId="35852">
      <pivotArea dataOnly="0" labelOnly="1" grandCol="1" outline="0" fieldPosition="0"/>
    </format>
    <format dxfId="35851">
      <pivotArea dataOnly="0" labelOnly="1" grandRow="1" outline="0" fieldPosition="0"/>
    </format>
    <format dxfId="35850">
      <pivotArea dataOnly="0" labelOnly="1" grandRow="1" outline="0" fieldPosition="0"/>
    </format>
    <format dxfId="35849">
      <pivotArea dataOnly="0" labelOnly="1" grandRow="1" outline="0" fieldPosition="0"/>
    </format>
    <format dxfId="35848">
      <pivotArea outline="0" collapsedLevelsAreSubtotals="1" fieldPosition="0"/>
    </format>
    <format dxfId="35847">
      <pivotArea dataOnly="0" labelOnly="1" grandRow="1" outline="0" fieldPosition="0"/>
    </format>
    <format dxfId="35846">
      <pivotArea dataOnly="0" labelOnly="1" outline="0" fieldPosition="0">
        <references count="1">
          <reference field="12" count="0"/>
        </references>
      </pivotArea>
    </format>
    <format dxfId="35845">
      <pivotArea dataOnly="0" labelOnly="1" grandCol="1" outline="0" fieldPosition="0"/>
    </format>
    <format dxfId="35844">
      <pivotArea dataOnly="0" labelOnly="1" outline="0" fieldPosition="0">
        <references count="1">
          <reference field="12" count="0"/>
        </references>
      </pivotArea>
    </format>
    <format dxfId="35843">
      <pivotArea dataOnly="0" labelOnly="1" grandCol="1" outline="0" fieldPosition="0"/>
    </format>
    <format dxfId="35842">
      <pivotArea grandRow="1" outline="0" collapsedLevelsAreSubtotals="1" fieldPosition="0"/>
    </format>
    <format dxfId="35841">
      <pivotArea dataOnly="0" labelOnly="1" grandRow="1" outline="0" fieldPosition="0"/>
    </format>
    <format dxfId="35840">
      <pivotArea grandRow="1" outline="0" collapsedLevelsAreSubtotals="1" fieldPosition="0"/>
    </format>
    <format dxfId="35839">
      <pivotArea dataOnly="0" labelOnly="1" grandRow="1" outline="0" fieldPosition="0"/>
    </format>
    <format dxfId="35838">
      <pivotArea grandRow="1" outline="0" collapsedLevelsAreSubtotals="1" fieldPosition="0"/>
    </format>
    <format dxfId="35837">
      <pivotArea dataOnly="0" labelOnly="1" grandRow="1" outline="0" fieldPosition="0"/>
    </format>
    <format dxfId="35836">
      <pivotArea grandRow="1" outline="0" collapsedLevelsAreSubtotals="1" fieldPosition="0"/>
    </format>
    <format dxfId="35835">
      <pivotArea dataOnly="0" labelOnly="1" grandRow="1" outline="0" fieldPosition="0"/>
    </format>
    <format dxfId="35834">
      <pivotArea grandRow="1" outline="0" collapsedLevelsAreSubtotals="1" fieldPosition="0"/>
    </format>
    <format dxfId="35833">
      <pivotArea dataOnly="0" labelOnly="1" grandRow="1" outline="0" fieldPosition="0"/>
    </format>
    <format dxfId="35832">
      <pivotArea grandRow="1" outline="0" collapsedLevelsAreSubtotals="1" fieldPosition="0"/>
    </format>
    <format dxfId="35831">
      <pivotArea dataOnly="0" labelOnly="1" grandRow="1" outline="0" fieldPosition="0"/>
    </format>
    <format dxfId="35830">
      <pivotArea type="origin" dataOnly="0" labelOnly="1" outline="0" fieldPosition="0"/>
    </format>
    <format dxfId="35829">
      <pivotArea dataOnly="0" labelOnly="1" grandRow="1" outline="0" fieldPosition="0"/>
    </format>
    <format dxfId="35828">
      <pivotArea type="origin" dataOnly="0" labelOnly="1" outline="0" fieldPosition="0"/>
    </format>
    <format dxfId="35827">
      <pivotArea dataOnly="0" labelOnly="1" grandRow="1" outline="0" fieldPosition="0"/>
    </format>
    <format dxfId="35826">
      <pivotArea type="origin" dataOnly="0" labelOnly="1" outline="0" fieldPosition="0"/>
    </format>
    <format dxfId="35825">
      <pivotArea dataOnly="0" labelOnly="1" grandRow="1" outline="0" fieldPosition="0"/>
    </format>
    <format dxfId="35824">
      <pivotArea type="origin" dataOnly="0" labelOnly="1" outline="0" fieldPosition="0"/>
    </format>
    <format dxfId="35823">
      <pivotArea dataOnly="0" labelOnly="1" grandRow="1" outline="0" fieldPosition="0"/>
    </format>
    <format dxfId="35822">
      <pivotArea type="all" dataOnly="0" outline="0" fieldPosition="0"/>
    </format>
    <format dxfId="35821">
      <pivotArea outline="0" collapsedLevelsAreSubtotals="1" fieldPosition="0"/>
    </format>
    <format dxfId="35820">
      <pivotArea type="origin" dataOnly="0" labelOnly="1" outline="0" fieldPosition="0"/>
    </format>
    <format dxfId="35819">
      <pivotArea field="12" type="button" dataOnly="0" labelOnly="1" outline="0" axis="axisCol" fieldPosition="0"/>
    </format>
    <format dxfId="35818">
      <pivotArea type="topRight" dataOnly="0" labelOnly="1" outline="0" fieldPosition="0"/>
    </format>
    <format dxfId="35817">
      <pivotArea dataOnly="0" labelOnly="1" grandRow="1" outline="0" fieldPosition="0"/>
    </format>
    <format dxfId="35816">
      <pivotArea dataOnly="0" labelOnly="1" outline="0" fieldPosition="0">
        <references count="1">
          <reference field="12" count="0"/>
        </references>
      </pivotArea>
    </format>
    <format dxfId="35815">
      <pivotArea dataOnly="0" labelOnly="1" grandCol="1" outline="0" fieldPosition="0"/>
    </format>
    <format>
      <pivotArea grandRow="1" outline="0" collapsedLevelsAreSubtotals="1" fieldPosition="0"/>
    </format>
    <format>
      <pivotArea dataOnly="0" labelOnly="1" grandRow="1" outline="0" fieldPosition="0"/>
    </format>
    <format>
      <pivotArea dataOnly="0" labelOnly="1" outline="0" fieldPosition="0">
        <references count="1">
          <reference field="12" count="3">
            <x v="0"/>
            <x v="1"/>
            <x v="3"/>
          </reference>
        </references>
      </pivotArea>
    </format>
    <format>
      <pivotArea dataOnly="0" labelOnly="1" grandCol="1" outline="0" fieldPosition="0"/>
    </format>
    <format dxfId="35814">
      <pivotArea dataOnly="0" labelOnly="1" grandRow="1" outline="0" fieldPosition="0"/>
    </format>
    <format dxfId="35813">
      <pivotArea outline="0" collapsedLevelsAreSubtotals="1" fieldPosition="0"/>
    </format>
    <format dxfId="35812">
      <pivotArea dataOnly="0" labelOnly="1" grandRow="1" outline="0" fieldPosition="0"/>
    </format>
    <format dxfId="35811">
      <pivotArea dataOnly="0" labelOnly="1" outline="0" fieldPosition="0">
        <references count="1">
          <reference field="12" count="3">
            <x v="0"/>
            <x v="1"/>
            <x v="2"/>
          </reference>
        </references>
      </pivotArea>
    </format>
    <format dxfId="35810">
      <pivotArea dataOnly="0" labelOnly="1" grandCol="1" outline="0" fieldPosition="0"/>
    </format>
    <format>
      <pivotArea outline="0" collapsedLevelsAreSubtotals="1" fieldPosition="0"/>
    </format>
    <format>
      <pivotArea dataOnly="0" labelOnly="1" grandRow="1" outline="0" fieldPosition="0"/>
    </format>
    <format>
      <pivotArea dataOnly="0" labelOnly="1" outline="0" fieldPosition="0">
        <references count="1">
          <reference field="12" count="3">
            <x v="0"/>
            <x v="1"/>
            <x v="2"/>
          </reference>
        </references>
      </pivotArea>
    </format>
    <format>
      <pivotArea dataOnly="0" labelOnly="1" grandCol="1" outline="0" fieldPosition="0"/>
    </format>
    <format dxfId="35809">
      <pivotArea outline="0" collapsedLevelsAreSubtotals="1" fieldPosition="0"/>
    </format>
    <format dxfId="35808">
      <pivotArea dataOnly="0" labelOnly="1" grandRow="1" outline="0" fieldPosition="0"/>
    </format>
    <format dxfId="35807">
      <pivotArea dataOnly="0" labelOnly="1" outline="0" fieldPosition="0">
        <references count="1">
          <reference field="12" count="5">
            <x v="0"/>
            <x v="1"/>
            <x v="2"/>
            <x v="3"/>
            <x v="5"/>
          </reference>
        </references>
      </pivotArea>
    </format>
    <format dxfId="35806">
      <pivotArea dataOnly="0" labelOnly="1" grandCol="1" outline="0" fieldPosition="0"/>
    </format>
    <format dxfId="35805">
      <pivotArea outline="0" collapsedLevelsAreSubtotals="1" fieldPosition="0"/>
    </format>
    <format dxfId="35804">
      <pivotArea dataOnly="0" labelOnly="1" grandRow="1" outline="0" fieldPosition="0"/>
    </format>
    <format dxfId="35803">
      <pivotArea dataOnly="0" labelOnly="1" outline="0" fieldPosition="0">
        <references count="1">
          <reference field="12" count="5">
            <x v="0"/>
            <x v="1"/>
            <x v="2"/>
            <x v="3"/>
            <x v="5"/>
          </reference>
        </references>
      </pivotArea>
    </format>
    <format dxfId="35802">
      <pivotArea dataOnly="0" labelOnly="1" grandCol="1" outline="0" fieldPosition="0"/>
    </format>
    <format dxfId="35801">
      <pivotArea dataOnly="0" labelOnly="1" outline="0" fieldPosition="0">
        <references count="1">
          <reference field="12" count="5">
            <x v="0"/>
            <x v="1"/>
            <x v="2"/>
            <x v="3"/>
            <x v="5"/>
          </reference>
        </references>
      </pivotArea>
    </format>
    <format dxfId="35800">
      <pivotArea dataOnly="0" labelOnly="1" grandCol="1" outline="0" fieldPosition="0"/>
    </format>
    <format dxfId="35799">
      <pivotArea outline="0" collapsedLevelsAreSubtotals="1" fieldPosition="0"/>
    </format>
    <format dxfId="35798">
      <pivotArea dataOnly="0" labelOnly="1" grandRow="1" outline="0" fieldPosition="0"/>
    </format>
    <format dxfId="35797">
      <pivotArea dataOnly="0" labelOnly="1" outline="0" fieldPosition="0">
        <references count="1">
          <reference field="12" count="4">
            <x v="0"/>
            <x v="1"/>
            <x v="2"/>
            <x v="3"/>
          </reference>
        </references>
      </pivotArea>
    </format>
    <format dxfId="35796">
      <pivotArea dataOnly="0" labelOnly="1" grandCol="1" outline="0" fieldPosition="0"/>
    </format>
    <format dxfId="35795">
      <pivotArea outline="0" collapsedLevelsAreSubtotals="1" fieldPosition="0"/>
    </format>
    <format dxfId="35794">
      <pivotArea dataOnly="0" labelOnly="1" grandRow="1" outline="0" fieldPosition="0"/>
    </format>
    <format dxfId="35793">
      <pivotArea dataOnly="0" labelOnly="1" outline="0" fieldPosition="0">
        <references count="1">
          <reference field="12" count="4">
            <x v="0"/>
            <x v="1"/>
            <x v="2"/>
            <x v="3"/>
          </reference>
        </references>
      </pivotArea>
    </format>
    <format dxfId="35792">
      <pivotArea dataOnly="0" labelOnly="1" grandCol="1" outline="0" fieldPosition="0"/>
    </format>
    <format dxfId="35791">
      <pivotArea dataOnly="0" labelOnly="1" outline="0" fieldPosition="0">
        <references count="1">
          <reference field="12" count="4">
            <x v="0"/>
            <x v="1"/>
            <x v="2"/>
            <x v="3"/>
          </reference>
        </references>
      </pivotArea>
    </format>
    <format dxfId="35790">
      <pivotArea dataOnly="0" labelOnly="1" grandCol="1" outline="0" fieldPosition="0"/>
    </format>
    <format dxfId="35789">
      <pivotArea grandRow="1" outline="0" collapsedLevelsAreSubtotals="1" fieldPosition="0"/>
    </format>
    <format dxfId="35788">
      <pivotArea dataOnly="0" labelOnly="1" grandRow="1" outline="0" fieldPosition="0"/>
    </format>
    <format dxfId="35787">
      <pivotArea outline="0" collapsedLevelsAreSubtotals="1" fieldPosition="0"/>
    </format>
    <format dxfId="35786">
      <pivotArea dataOnly="0" labelOnly="1" grandRow="1" outline="0" fieldPosition="0"/>
    </format>
    <format dxfId="35785">
      <pivotArea dataOnly="0" labelOnly="1" outline="0" fieldPosition="0">
        <references count="1">
          <reference field="12" count="5">
            <x v="0"/>
            <x v="1"/>
            <x v="2"/>
            <x v="3"/>
            <x v="4"/>
          </reference>
        </references>
      </pivotArea>
    </format>
    <format dxfId="35784">
      <pivotArea dataOnly="0" labelOnly="1" grandCol="1" outline="0" fieldPosition="0"/>
    </format>
    <format>
      <pivotArea outline="0" collapsedLevelsAreSubtotals="1" fieldPosition="0"/>
    </format>
    <format>
      <pivotArea dataOnly="0" labelOnly="1" grandRow="1" outline="0" fieldPosition="0"/>
    </format>
    <format>
      <pivotArea dataOnly="0" labelOnly="1" outline="0" fieldPosition="0">
        <references count="1">
          <reference field="12" count="5">
            <x v="0"/>
            <x v="1"/>
            <x v="2"/>
            <x v="3"/>
            <x v="4"/>
          </reference>
        </references>
      </pivotArea>
    </format>
    <format>
      <pivotArea dataOnly="0" labelOnly="1" grandCol="1" outline="0" fieldPosition="0"/>
    </format>
    <format>
      <pivotArea type="all" dataOnly="0" outline="0" fieldPosition="0"/>
    </format>
    <format>
      <pivotArea outline="0" collapsedLevelsAreSubtotals="1" fieldPosition="0"/>
    </format>
    <format>
      <pivotArea type="origin" dataOnly="0" labelOnly="1" outline="0" fieldPosition="0"/>
    </format>
    <format>
      <pivotArea field="12" type="button" dataOnly="0" labelOnly="1" outline="0" axis="axisCol" fieldPosition="0"/>
    </format>
    <format>
      <pivotArea type="topRight" dataOnly="0" labelOnly="1" outline="0" fieldPosition="0"/>
    </format>
    <format>
      <pivotArea dataOnly="0" labelOnly="1" grandRow="1" outline="0" fieldPosition="0"/>
    </format>
    <format>
      <pivotArea dataOnly="0" labelOnly="1" outline="0" fieldPosition="0">
        <references count="1">
          <reference field="12" count="5">
            <x v="0"/>
            <x v="1"/>
            <x v="2"/>
            <x v="3"/>
            <x v="4"/>
          </reference>
        </references>
      </pivotArea>
    </format>
    <format>
      <pivotArea dataOnly="0" labelOnly="1" grandCol="1" outline="0" fieldPosition="0"/>
    </format>
    <format dxfId="35783">
      <pivotArea type="all" dataOnly="0" outline="0" fieldPosition="0"/>
    </format>
    <format dxfId="35782">
      <pivotArea outline="0" collapsedLevelsAreSubtotals="1" fieldPosition="0"/>
    </format>
    <format dxfId="35781">
      <pivotArea type="origin" dataOnly="0" labelOnly="1" outline="0" fieldPosition="0"/>
    </format>
    <format dxfId="35780">
      <pivotArea field="12" type="button" dataOnly="0" labelOnly="1" outline="0" axis="axisCol" fieldPosition="0"/>
    </format>
    <format dxfId="35779">
      <pivotArea type="topRight" dataOnly="0" labelOnly="1" outline="0" fieldPosition="0"/>
    </format>
    <format dxfId="35778">
      <pivotArea dataOnly="0" labelOnly="1" grandRow="1" outline="0" fieldPosition="0"/>
    </format>
    <format dxfId="35777">
      <pivotArea dataOnly="0" labelOnly="1" outline="0" fieldPosition="0">
        <references count="1">
          <reference field="12" count="5">
            <x v="0"/>
            <x v="1"/>
            <x v="2"/>
            <x v="3"/>
            <x v="4"/>
          </reference>
        </references>
      </pivotArea>
    </format>
    <format dxfId="35776">
      <pivotArea dataOnly="0" labelOnly="1" grandCol="1" outline="0" fieldPosition="0"/>
    </format>
    <format dxfId="35775">
      <pivotArea type="all" dataOnly="0" outline="0" fieldPosition="0"/>
    </format>
    <format dxfId="35774">
      <pivotArea outline="0" collapsedLevelsAreSubtotals="1" fieldPosition="0"/>
    </format>
    <format dxfId="35773">
      <pivotArea type="origin" dataOnly="0" labelOnly="1" outline="0" fieldPosition="0"/>
    </format>
    <format dxfId="35772">
      <pivotArea field="12" type="button" dataOnly="0" labelOnly="1" outline="0" axis="axisCol" fieldPosition="0"/>
    </format>
    <format dxfId="35771">
      <pivotArea type="topRight" dataOnly="0" labelOnly="1" outline="0" fieldPosition="0"/>
    </format>
    <format dxfId="35770">
      <pivotArea dataOnly="0" labelOnly="1" grandRow="1" outline="0" fieldPosition="0"/>
    </format>
    <format dxfId="35769">
      <pivotArea dataOnly="0" labelOnly="1" outline="0" fieldPosition="0">
        <references count="1">
          <reference field="12" count="5">
            <x v="0"/>
            <x v="1"/>
            <x v="2"/>
            <x v="3"/>
            <x v="4"/>
          </reference>
        </references>
      </pivotArea>
    </format>
    <format dxfId="35768">
      <pivotArea dataOnly="0" labelOnly="1" grandCol="1" outline="0" fieldPosition="0"/>
    </format>
    <format dxfId="35767">
      <pivotArea dataOnly="0" labelOnly="1" outline="0" fieldPosition="0">
        <references count="1">
          <reference field="12" count="5">
            <x v="0"/>
            <x v="1"/>
            <x v="2"/>
            <x v="3"/>
            <x v="4"/>
          </reference>
        </references>
      </pivotArea>
    </format>
    <format dxfId="35766">
      <pivotArea dataOnly="0" labelOnly="1" grandCol="1" outline="0" fieldPosition="0"/>
    </format>
    <format dxfId="35765">
      <pivotArea grandRow="1" outline="0" collapsedLevelsAreSubtotals="1" fieldPosition="0"/>
    </format>
    <format dxfId="35764">
      <pivotArea dataOnly="0" labelOnly="1" grandRow="1" outline="0" fieldPosition="0"/>
    </format>
    <format dxfId="35763">
      <pivotArea dataOnly="0" grandCol="1" outline="0" fieldPosition="0"/>
    </format>
    <format dxfId="35762">
      <pivotArea dataOnly="0" labelOnly="1" outline="0" fieldPosition="0">
        <references count="1">
          <reference field="12" count="5">
            <x v="0"/>
            <x v="1"/>
            <x v="2"/>
            <x v="4"/>
            <x v="5"/>
          </reference>
        </references>
      </pivotArea>
    </format>
    <format dxfId="35761">
      <pivotArea dataOnly="0" labelOnly="1" grandCol="1" outline="0" fieldPosition="0"/>
    </format>
    <format dxfId="35760">
      <pivotArea outline="0" collapsedLevelsAreSubtotals="1" fieldPosition="0"/>
    </format>
    <format dxfId="35759">
      <pivotArea dataOnly="0" labelOnly="1" grandRow="1" outline="0" fieldPosition="0"/>
    </format>
    <format dxfId="35758">
      <pivotArea dataOnly="0" labelOnly="1" outline="0" fieldPosition="0">
        <references count="1">
          <reference field="12" count="4">
            <x v="0"/>
            <x v="1"/>
            <x v="2"/>
            <x v="4"/>
          </reference>
        </references>
      </pivotArea>
    </format>
    <format dxfId="35757">
      <pivotArea dataOnly="0" labelOnly="1" grandCol="1" outline="0" fieldPosition="0"/>
    </format>
    <format dxfId="35756">
      <pivotArea outline="0" collapsedLevelsAreSubtotals="1" fieldPosition="0"/>
    </format>
    <format dxfId="35755">
      <pivotArea dataOnly="0" labelOnly="1" grandRow="1" outline="0" fieldPosition="0"/>
    </format>
    <format dxfId="35754">
      <pivotArea dataOnly="0" labelOnly="1" outline="0" fieldPosition="0">
        <references count="1">
          <reference field="12" count="4">
            <x v="0"/>
            <x v="1"/>
            <x v="2"/>
            <x v="3"/>
          </reference>
        </references>
      </pivotArea>
    </format>
    <format dxfId="35753">
      <pivotArea dataOnly="0" labelOnly="1" grandCol="1" outline="0" fieldPosition="0"/>
    </format>
    <format dxfId="35752">
      <pivotArea grandRow="1" outline="0" collapsedLevelsAreSubtotals="1" fieldPosition="0"/>
    </format>
    <format dxfId="35751">
      <pivotArea dataOnly="0" labelOnly="1" grandRow="1" outline="0" fieldPosition="0"/>
    </format>
    <format dxfId="35750">
      <pivotArea type="origin" dataOnly="0" labelOnly="1" outline="0" fieldPosition="0"/>
    </format>
    <format dxfId="35749">
      <pivotArea field="12" type="button" dataOnly="0" labelOnly="1" outline="0" axis="axisCol" fieldPosition="0"/>
    </format>
    <format dxfId="35748">
      <pivotArea type="topRight" dataOnly="0" labelOnly="1" outline="0" fieldPosition="0"/>
    </format>
    <format dxfId="35747">
      <pivotArea dataOnly="0" labelOnly="1" outline="0" fieldPosition="0">
        <references count="1">
          <reference field="12" count="4">
            <x v="0"/>
            <x v="1"/>
            <x v="2"/>
            <x v="3"/>
          </reference>
        </references>
      </pivotArea>
    </format>
    <format dxfId="35746">
      <pivotArea dataOnly="0" labelOnly="1" grandCol="1" outline="0" fieldPosition="0"/>
    </format>
    <format dxfId="35745">
      <pivotArea dataOnly="0" grandCol="1" outline="0" axis="axisCol" fieldPosition="0"/>
    </format>
    <format dxfId="35744">
      <pivotArea dataOnly="0" labelOnly="1" grandRow="1" outline="0" fieldPosition="0"/>
    </format>
    <format>
      <pivotArea type="all" dataOnly="0" outline="0" fieldPosition="0"/>
    </format>
    <format>
      <pivotArea outline="0" collapsedLevelsAreSubtotals="1" fieldPosition="0"/>
    </format>
    <format>
      <pivotArea type="origin" dataOnly="0" labelOnly="1" outline="0" fieldPosition="0"/>
    </format>
    <format>
      <pivotArea field="12" type="button" dataOnly="0" labelOnly="1" outline="0" axis="axisCol" fieldPosition="0"/>
    </format>
    <format>
      <pivotArea type="topRight" dataOnly="0" labelOnly="1" outline="0" fieldPosition="0"/>
    </format>
    <format>
      <pivotArea dataOnly="0" labelOnly="1" grandRow="1" outline="0" fieldPosition="0"/>
    </format>
    <format>
      <pivotArea dataOnly="0" labelOnly="1" outline="0" fieldPosition="0">
        <references count="1">
          <reference field="12" count="4">
            <x v="0"/>
            <x v="1"/>
            <x v="2"/>
            <x v="3"/>
          </reference>
        </references>
      </pivotArea>
    </format>
    <format>
      <pivotArea dataOnly="0" labelOnly="1" grandCol="1" outline="0" fieldPosition="0"/>
    </format>
    <format dxfId="35743">
      <pivotArea outline="0" collapsedLevelsAreSubtotals="1" fieldPosition="0"/>
    </format>
    <format dxfId="35742">
      <pivotArea dataOnly="0" labelOnly="1" grandRow="1" outline="0" fieldPosition="0"/>
    </format>
    <format dxfId="35741">
      <pivotArea dataOnly="0" labelOnly="1" outline="0" fieldPosition="0">
        <references count="1">
          <reference field="12" count="3">
            <x v="0"/>
            <x v="1"/>
            <x v="2"/>
          </reference>
        </references>
      </pivotArea>
    </format>
    <format dxfId="35740">
      <pivotArea dataOnly="0" labelOnly="1" grandCol="1" outline="0" fieldPosition="0"/>
    </format>
    <format dxfId="35739">
      <pivotArea outline="0" collapsedLevelsAreSubtotals="1" fieldPosition="0"/>
    </format>
    <format dxfId="35738">
      <pivotArea field="12" type="button" dataOnly="0" labelOnly="1" outline="0" axis="axisCol" fieldPosition="0"/>
    </format>
    <format dxfId="35737">
      <pivotArea type="topRight" dataOnly="0" labelOnly="1" outline="0" fieldPosition="0"/>
    </format>
    <format dxfId="35736">
      <pivotArea dataOnly="0" labelOnly="1" outline="0" fieldPosition="0">
        <references count="1">
          <reference field="12" count="2">
            <x v="0"/>
            <x v="1"/>
          </reference>
        </references>
      </pivotArea>
    </format>
    <format dxfId="35735">
      <pivotArea dataOnly="0" labelOnly="1" grandCol="1" outline="0" fieldPosition="0"/>
    </format>
    <format dxfId="35734">
      <pivotArea grandRow="1" outline="0" collapsedLevelsAreSubtotals="1" fieldPosition="0"/>
    </format>
    <format dxfId="35733">
      <pivotArea dataOnly="0" labelOnly="1" grandRow="1" outline="0" fieldPosition="0"/>
    </format>
    <format dxfId="35732">
      <pivotArea outline="0" collapsedLevelsAreSubtotals="1" fieldPosition="0"/>
    </format>
    <format dxfId="35731">
      <pivotArea dataOnly="0" labelOnly="1" grandRow="1" outline="0" fieldPosition="0"/>
    </format>
    <format dxfId="35730">
      <pivotArea dataOnly="0" labelOnly="1" outline="0" fieldPosition="0">
        <references count="1">
          <reference field="12" count="4">
            <x v="0"/>
            <x v="1"/>
            <x v="4"/>
            <x v="5"/>
          </reference>
        </references>
      </pivotArea>
    </format>
    <format dxfId="35729">
      <pivotArea dataOnly="0" labelOnly="1" grandCol="1" outline="0" fieldPosition="0"/>
    </format>
    <format dxfId="35728">
      <pivotArea outline="0" collapsedLevelsAreSubtotals="1" fieldPosition="0"/>
    </format>
    <format dxfId="35727">
      <pivotArea dataOnly="0" labelOnly="1" grandRow="1" outline="0" fieldPosition="0"/>
    </format>
    <format dxfId="35726">
      <pivotArea dataOnly="0" labelOnly="1" outline="0" fieldPosition="0">
        <references count="1">
          <reference field="12" count="4">
            <x v="0"/>
            <x v="1"/>
            <x v="4"/>
            <x v="5"/>
          </reference>
        </references>
      </pivotArea>
    </format>
    <format dxfId="35725">
      <pivotArea dataOnly="0" labelOnly="1" grandCol="1" outline="0" fieldPosition="0"/>
    </format>
    <format dxfId="35724">
      <pivotArea dataOnly="0" labelOnly="1" outline="0" fieldPosition="0">
        <references count="1">
          <reference field="12" count="4">
            <x v="0"/>
            <x v="1"/>
            <x v="4"/>
            <x v="5"/>
          </reference>
        </references>
      </pivotArea>
    </format>
    <format dxfId="35723">
      <pivotArea dataOnly="0" labelOnly="1" grandCol="1" outline="0" fieldPosition="0"/>
    </format>
    <format dxfId="35722">
      <pivotArea outline="0" collapsedLevelsAreSubtotals="1" fieldPosition="0"/>
    </format>
    <format dxfId="35721">
      <pivotArea dataOnly="0" labelOnly="1" grandRow="1" outline="0" fieldPosition="0"/>
    </format>
    <format dxfId="35720">
      <pivotArea dataOnly="0" labelOnly="1" outline="0" fieldPosition="0">
        <references count="1">
          <reference field="12" count="4">
            <x v="0"/>
            <x v="1"/>
            <x v="3"/>
            <x v="4"/>
          </reference>
        </references>
      </pivotArea>
    </format>
    <format dxfId="35719">
      <pivotArea dataOnly="0" labelOnly="1" grandCol="1" outline="0" fieldPosition="0"/>
    </format>
    <format dxfId="35718">
      <pivotArea outline="0" collapsedLevelsAreSubtotals="1" fieldPosition="0"/>
    </format>
    <format dxfId="35717">
      <pivotArea dataOnly="0" labelOnly="1" grandRow="1" outline="0" fieldPosition="0"/>
    </format>
    <format dxfId="35716">
      <pivotArea dataOnly="0" labelOnly="1" outline="0" fieldPosition="0">
        <references count="1">
          <reference field="12" count="4">
            <x v="0"/>
            <x v="1"/>
            <x v="3"/>
            <x v="4"/>
          </reference>
        </references>
      </pivotArea>
    </format>
    <format dxfId="35715">
      <pivotArea dataOnly="0" labelOnly="1" grandCol="1" outline="0" fieldPosition="0"/>
    </format>
    <format dxfId="35714">
      <pivotArea dataOnly="0" labelOnly="1" outline="0" fieldPosition="0">
        <references count="1">
          <reference field="12" count="4">
            <x v="0"/>
            <x v="1"/>
            <x v="3"/>
            <x v="4"/>
          </reference>
        </references>
      </pivotArea>
    </format>
    <format dxfId="35713">
      <pivotArea dataOnly="0" labelOnly="1" grandCol="1" outline="0" fieldPosition="0"/>
    </format>
    <format dxfId="35712">
      <pivotArea grandRow="1" outline="0" collapsedLevelsAreSubtotals="1" fieldPosition="0"/>
    </format>
    <format dxfId="35711">
      <pivotArea dataOnly="0" labelOnly="1" grandRow="1" outline="0" fieldPosition="0"/>
    </format>
    <format dxfId="35710">
      <pivotArea outline="0" collapsedLevelsAreSubtotals="1" fieldPosition="0"/>
    </format>
    <format dxfId="35709">
      <pivotArea dataOnly="0" labelOnly="1" grandRow="1" outline="0" fieldPosition="0"/>
    </format>
    <format dxfId="35708">
      <pivotArea dataOnly="0" labelOnly="1" outline="0" fieldPosition="0">
        <references count="1">
          <reference field="12" count="3">
            <x v="0"/>
            <x v="1"/>
            <x v="2"/>
          </reference>
        </references>
      </pivotArea>
    </format>
    <format dxfId="35707">
      <pivotArea dataOnly="0" labelOnly="1" grandCol="1" outline="0" fieldPosition="0"/>
    </format>
    <format dxfId="35706">
      <pivotArea outline="0" collapsedLevelsAreSubtotals="1" fieldPosition="0"/>
    </format>
    <format dxfId="35705">
      <pivotArea dataOnly="0" labelOnly="1" grandRow="1" outline="0" fieldPosition="0"/>
    </format>
    <format dxfId="35704">
      <pivotArea dataOnly="0" labelOnly="1" outline="0" fieldPosition="0">
        <references count="1">
          <reference field="12" count="3">
            <x v="0"/>
            <x v="1"/>
            <x v="2"/>
          </reference>
        </references>
      </pivotArea>
    </format>
    <format dxfId="35703">
      <pivotArea dataOnly="0" labelOnly="1" grandCol="1" outline="0" fieldPosition="0"/>
    </format>
    <format dxfId="35702">
      <pivotArea dataOnly="0" labelOnly="1" outline="0" fieldPosition="0">
        <references count="1">
          <reference field="12" count="3">
            <x v="0"/>
            <x v="1"/>
            <x v="2"/>
          </reference>
        </references>
      </pivotArea>
    </format>
    <format dxfId="35701">
      <pivotArea dataOnly="0" labelOnly="1" grandCol="1" outline="0" fieldPosition="0"/>
    </format>
    <format dxfId="35700">
      <pivotArea outline="0" collapsedLevelsAreSubtotals="1" fieldPosition="0"/>
    </format>
    <format dxfId="35699">
      <pivotArea dataOnly="0" labelOnly="1" grandRow="1" outline="0" fieldPosition="0"/>
    </format>
    <format dxfId="35698">
      <pivotArea dataOnly="0" labelOnly="1" outline="0" fieldPosition="0">
        <references count="1">
          <reference field="12" count="3">
            <x v="0"/>
            <x v="1"/>
            <x v="2"/>
          </reference>
        </references>
      </pivotArea>
    </format>
    <format dxfId="35697">
      <pivotArea dataOnly="0" labelOnly="1" grandCol="1" outline="0" fieldPosition="0"/>
    </format>
    <format dxfId="35696">
      <pivotArea outline="0" collapsedLevelsAreSubtotals="1" fieldPosition="0"/>
    </format>
    <format dxfId="35695">
      <pivotArea dataOnly="0" labelOnly="1" grandRow="1" outline="0" fieldPosition="0"/>
    </format>
    <format dxfId="35694">
      <pivotArea dataOnly="0" labelOnly="1" outline="0" fieldPosition="0">
        <references count="1">
          <reference field="12" count="3">
            <x v="0"/>
            <x v="1"/>
            <x v="2"/>
          </reference>
        </references>
      </pivotArea>
    </format>
    <format dxfId="35693">
      <pivotArea dataOnly="0" labelOnly="1" grandCol="1" outline="0" fieldPosition="0"/>
    </format>
    <format dxfId="35692">
      <pivotArea dataOnly="0" labelOnly="1" outline="0" fieldPosition="0">
        <references count="1">
          <reference field="12" count="3">
            <x v="0"/>
            <x v="1"/>
            <x v="2"/>
          </reference>
        </references>
      </pivotArea>
    </format>
    <format dxfId="35691">
      <pivotArea dataOnly="0" labelOnly="1" grandCol="1" outline="0" fieldPosition="0"/>
    </format>
    <format dxfId="35690">
      <pivotArea grandRow="1" outline="0" collapsedLevelsAreSubtotals="1" fieldPosition="0"/>
    </format>
    <format dxfId="35689">
      <pivotArea dataOnly="0" labelOnly="1" grandRow="1" outline="0" fieldPosition="0"/>
    </format>
    <format dxfId="35688">
      <pivotArea outline="0" collapsedLevelsAreSubtotals="1" fieldPosition="0"/>
    </format>
    <format dxfId="35687">
      <pivotArea dataOnly="0" labelOnly="1" grandRow="1" outline="0" fieldPosition="0"/>
    </format>
    <format dxfId="35686">
      <pivotArea dataOnly="0" labelOnly="1" outline="0" fieldPosition="0">
        <references count="1">
          <reference field="12" count="3">
            <x v="0"/>
            <x v="1"/>
            <x v="3"/>
          </reference>
        </references>
      </pivotArea>
    </format>
    <format dxfId="35685">
      <pivotArea dataOnly="0" labelOnly="1" grandCol="1" outline="0" fieldPosition="0"/>
    </format>
    <format dxfId="35684">
      <pivotArea outline="0" collapsedLevelsAreSubtotals="1" fieldPosition="0"/>
    </format>
    <format dxfId="35683">
      <pivotArea dataOnly="0" labelOnly="1" grandRow="1" outline="0" fieldPosition="0"/>
    </format>
    <format dxfId="35682">
      <pivotArea dataOnly="0" labelOnly="1" outline="0" fieldPosition="0">
        <references count="1">
          <reference field="12" count="3">
            <x v="0"/>
            <x v="1"/>
            <x v="3"/>
          </reference>
        </references>
      </pivotArea>
    </format>
    <format dxfId="35681">
      <pivotArea dataOnly="0" labelOnly="1" grandCol="1" outline="0" fieldPosition="0"/>
    </format>
    <format dxfId="35680">
      <pivotArea dataOnly="0" labelOnly="1" outline="0" fieldPosition="0">
        <references count="1">
          <reference field="12" count="3">
            <x v="0"/>
            <x v="1"/>
            <x v="3"/>
          </reference>
        </references>
      </pivotArea>
    </format>
    <format dxfId="35679">
      <pivotArea dataOnly="0" labelOnly="1" grandCol="1" outline="0" fieldPosition="0"/>
    </format>
    <format dxfId="35678">
      <pivotArea grandRow="1" outline="0" collapsedLevelsAreSubtotals="1" fieldPosition="0"/>
    </format>
    <format dxfId="35677">
      <pivotArea dataOnly="0" labelOnly="1" grandRow="1" outline="0" fieldPosition="0"/>
    </format>
    <format dxfId="35676">
      <pivotArea grandCol="1" outline="0" collapsedLevelsAreSubtotals="1" fieldPosition="0"/>
    </format>
    <format dxfId="35675">
      <pivotArea dataOnly="0" labelOnly="1" grandCol="1" outline="0" fieldPosition="0"/>
    </format>
    <format dxfId="35674">
      <pivotArea outline="0" collapsedLevelsAreSubtotals="1" fieldPosition="0"/>
    </format>
    <format dxfId="35673">
      <pivotArea dataOnly="0" labelOnly="1" grandRow="1" outline="0" fieldPosition="0"/>
    </format>
    <format dxfId="35672">
      <pivotArea dataOnly="0" labelOnly="1" outline="0" fieldPosition="0">
        <references count="1">
          <reference field="12" count="3">
            <x v="0"/>
            <x v="2"/>
            <x v="4"/>
          </reference>
        </references>
      </pivotArea>
    </format>
    <format dxfId="35671">
      <pivotArea dataOnly="0" labelOnly="1" grandCol="1" outline="0" fieldPosition="0"/>
    </format>
    <format dxfId="35670">
      <pivotArea outline="0" collapsedLevelsAreSubtotals="1" fieldPosition="0"/>
    </format>
    <format dxfId="35669">
      <pivotArea dataOnly="0" labelOnly="1" grandRow="1" outline="0" fieldPosition="0"/>
    </format>
    <format dxfId="35668">
      <pivotArea dataOnly="0" labelOnly="1" outline="0" fieldPosition="0">
        <references count="1">
          <reference field="12" count="3">
            <x v="0"/>
            <x v="2"/>
            <x v="4"/>
          </reference>
        </references>
      </pivotArea>
    </format>
    <format dxfId="35667">
      <pivotArea dataOnly="0" labelOnly="1" grandCol="1" outline="0" fieldPosition="0"/>
    </format>
    <format dxfId="35666">
      <pivotArea outline="0" collapsedLevelsAreSubtotals="1" fieldPosition="0"/>
    </format>
    <format dxfId="35665">
      <pivotArea dataOnly="0" labelOnly="1" grandRow="1" outline="0" fieldPosition="0"/>
    </format>
    <format dxfId="35664">
      <pivotArea dataOnly="0" labelOnly="1" outline="0" fieldPosition="0">
        <references count="1">
          <reference field="12" count="4">
            <x v="0"/>
            <x v="1"/>
            <x v="3"/>
            <x v="5"/>
          </reference>
        </references>
      </pivotArea>
    </format>
    <format dxfId="35663">
      <pivotArea dataOnly="0" labelOnly="1" grandCol="1" outline="0" fieldPosition="0"/>
    </format>
    <format dxfId="35662">
      <pivotArea outline="0" collapsedLevelsAreSubtotals="1" fieldPosition="0"/>
    </format>
    <format dxfId="35661">
      <pivotArea dataOnly="0" labelOnly="1" grandRow="1" outline="0" fieldPosition="0"/>
    </format>
    <format dxfId="35660">
      <pivotArea dataOnly="0" labelOnly="1" outline="0" fieldPosition="0">
        <references count="1">
          <reference field="12" count="4">
            <x v="0"/>
            <x v="1"/>
            <x v="3"/>
            <x v="5"/>
          </reference>
        </references>
      </pivotArea>
    </format>
    <format dxfId="35659">
      <pivotArea dataOnly="0" labelOnly="1" grandCol="1" outline="0" fieldPosition="0"/>
    </format>
    <format dxfId="35658">
      <pivotArea outline="0" collapsedLevelsAreSubtotals="1" fieldPosition="0"/>
    </format>
    <format dxfId="35657">
      <pivotArea dataOnly="0" labelOnly="1" grandRow="1" outline="0" fieldPosition="0"/>
    </format>
    <format dxfId="35656">
      <pivotArea dataOnly="0" labelOnly="1" outline="0" fieldPosition="0">
        <references count="1">
          <reference field="12" count="3">
            <x v="0"/>
            <x v="1"/>
            <x v="4"/>
          </reference>
        </references>
      </pivotArea>
    </format>
    <format dxfId="35655">
      <pivotArea dataOnly="0" labelOnly="1" grandCol="1" outline="0" fieldPosition="0"/>
    </format>
    <format dxfId="35654">
      <pivotArea outline="0" collapsedLevelsAreSubtotals="1" fieldPosition="0"/>
    </format>
    <format dxfId="35653">
      <pivotArea dataOnly="0" labelOnly="1" grandRow="1" outline="0" fieldPosition="0"/>
    </format>
    <format dxfId="35652">
      <pivotArea dataOnly="0" labelOnly="1" outline="0" fieldPosition="0">
        <references count="1">
          <reference field="12" count="3">
            <x v="0"/>
            <x v="1"/>
            <x v="4"/>
          </reference>
        </references>
      </pivotArea>
    </format>
    <format dxfId="35651">
      <pivotArea dataOnly="0" labelOnly="1" grandCol="1" outline="0" fieldPosition="0"/>
    </format>
    <format dxfId="35650">
      <pivotArea grandRow="1" outline="0" collapsedLevelsAreSubtotals="1" fieldPosition="0"/>
    </format>
    <format dxfId="35649">
      <pivotArea dataOnly="0" labelOnly="1" grandRow="1" outline="0" fieldPosition="0"/>
    </format>
    <format dxfId="35648">
      <pivotArea dataOnly="0" labelOnly="1" outline="0" fieldPosition="0">
        <references count="1">
          <reference field="12" count="3">
            <x v="0"/>
            <x v="1"/>
            <x v="4"/>
          </reference>
        </references>
      </pivotArea>
    </format>
    <format dxfId="35647">
      <pivotArea dataOnly="0" labelOnly="1" grandCol="1" outline="0" fieldPosition="0"/>
    </format>
    <format dxfId="35646">
      <pivotArea grandCol="1" outline="0" collapsedLevelsAreSubtotals="1" fieldPosition="0"/>
    </format>
    <format dxfId="35645">
      <pivotArea dataOnly="0" labelOnly="1" grandCol="1" outline="0" fieldPosition="0"/>
    </format>
    <format dxfId="35644">
      <pivotArea outline="0" collapsedLevelsAreSubtotals="1" fieldPosition="0"/>
    </format>
    <format dxfId="35643">
      <pivotArea dataOnly="0" labelOnly="1" grandRow="1" outline="0" fieldPosition="0"/>
    </format>
    <format dxfId="35642">
      <pivotArea dataOnly="0" labelOnly="1" outline="0" fieldPosition="0">
        <references count="1">
          <reference field="12" count="5">
            <x v="0"/>
            <x v="1"/>
            <x v="2"/>
            <x v="3"/>
            <x v="5"/>
          </reference>
        </references>
      </pivotArea>
    </format>
    <format dxfId="35641">
      <pivotArea dataOnly="0" labelOnly="1" grandCol="1" outline="0" fieldPosition="0"/>
    </format>
    <format dxfId="35640">
      <pivotArea outline="0" collapsedLevelsAreSubtotals="1" fieldPosition="0"/>
    </format>
    <format dxfId="35639">
      <pivotArea dataOnly="0" labelOnly="1" grandRow="1" outline="0" fieldPosition="0"/>
    </format>
    <format dxfId="35638">
      <pivotArea dataOnly="0" labelOnly="1" outline="0" fieldPosition="0">
        <references count="1">
          <reference field="12" count="5">
            <x v="0"/>
            <x v="1"/>
            <x v="2"/>
            <x v="3"/>
            <x v="5"/>
          </reference>
        </references>
      </pivotArea>
    </format>
    <format dxfId="35637">
      <pivotArea dataOnly="0" labelOnly="1" grandCol="1" outline="0" fieldPosition="0"/>
    </format>
    <format dxfId="35636">
      <pivotArea outline="0" collapsedLevelsAreSubtotals="1" fieldPosition="0"/>
    </format>
    <format dxfId="35635">
      <pivotArea dataOnly="0" labelOnly="1" grandRow="1" outline="0" fieldPosition="0"/>
    </format>
    <format dxfId="35634">
      <pivotArea dataOnly="0" labelOnly="1" outline="0" fieldPosition="0">
        <references count="1">
          <reference field="12" count="3">
            <x v="0"/>
            <x v="1"/>
            <x v="2"/>
          </reference>
        </references>
      </pivotArea>
    </format>
    <format dxfId="35633">
      <pivotArea dataOnly="0" labelOnly="1" grandCol="1" outline="0" fieldPosition="0"/>
    </format>
    <format dxfId="35632">
      <pivotArea outline="0" collapsedLevelsAreSubtotals="1" fieldPosition="0"/>
    </format>
    <format dxfId="35631">
      <pivotArea dataOnly="0" labelOnly="1" grandRow="1" outline="0" fieldPosition="0"/>
    </format>
    <format dxfId="35630">
      <pivotArea dataOnly="0" labelOnly="1" outline="0" fieldPosition="0">
        <references count="1">
          <reference field="12" count="3">
            <x v="0"/>
            <x v="1"/>
            <x v="2"/>
          </reference>
        </references>
      </pivotArea>
    </format>
    <format dxfId="35629">
      <pivotArea dataOnly="0" labelOnly="1" grandCol="1" outline="0" fieldPosition="0"/>
    </format>
    <format dxfId="35628">
      <pivotArea dataOnly="0" labelOnly="1" outline="0" fieldPosition="0">
        <references count="1">
          <reference field="12" count="3">
            <x v="0"/>
            <x v="1"/>
            <x v="2"/>
          </reference>
        </references>
      </pivotArea>
    </format>
    <format dxfId="35627">
      <pivotArea dataOnly="0" labelOnly="1" grandCol="1" outline="0" fieldPosition="0"/>
    </format>
    <format dxfId="35626">
      <pivotArea grandRow="1" outline="0" collapsedLevelsAreSubtotals="1" fieldPosition="0"/>
    </format>
    <format dxfId="35625">
      <pivotArea dataOnly="0" labelOnly="1" grandRow="1" outline="0" fieldPosition="0"/>
    </format>
    <format dxfId="35624">
      <pivotArea outline="0" collapsedLevelsAreSubtotals="1" fieldPosition="0"/>
    </format>
    <format dxfId="35623">
      <pivotArea dataOnly="0" labelOnly="1" grandRow="1" outline="0" fieldPosition="0"/>
    </format>
    <format dxfId="35622">
      <pivotArea dataOnly="0" labelOnly="1" outline="0" fieldPosition="0">
        <references count="1">
          <reference field="12" count="3">
            <x v="0"/>
            <x v="1"/>
            <x v="3"/>
          </reference>
        </references>
      </pivotArea>
    </format>
    <format dxfId="35621">
      <pivotArea dataOnly="0" labelOnly="1" grandCol="1" outline="0" fieldPosition="0"/>
    </format>
    <format dxfId="35620">
      <pivotArea outline="0" collapsedLevelsAreSubtotals="1" fieldPosition="0"/>
    </format>
    <format dxfId="35619">
      <pivotArea dataOnly="0" labelOnly="1" grandRow="1" outline="0" fieldPosition="0"/>
    </format>
    <format dxfId="35618">
      <pivotArea dataOnly="0" labelOnly="1" outline="0" fieldPosition="0">
        <references count="1">
          <reference field="12" count="3">
            <x v="0"/>
            <x v="1"/>
            <x v="3"/>
          </reference>
        </references>
      </pivotArea>
    </format>
    <format dxfId="35617">
      <pivotArea dataOnly="0" labelOnly="1" grandCol="1" outline="0" fieldPosition="0"/>
    </format>
    <format dxfId="35616">
      <pivotArea dataOnly="0" labelOnly="1" outline="0" fieldPosition="0">
        <references count="1">
          <reference field="12" count="3">
            <x v="0"/>
            <x v="1"/>
            <x v="3"/>
          </reference>
        </references>
      </pivotArea>
    </format>
    <format dxfId="35615">
      <pivotArea dataOnly="0" labelOnly="1" grandCol="1" outline="0" fieldPosition="0"/>
    </format>
    <format dxfId="35614">
      <pivotArea grandRow="1" outline="0" collapsedLevelsAreSubtotals="1" fieldPosition="0"/>
    </format>
    <format dxfId="35613">
      <pivotArea dataOnly="0" labelOnly="1" grandRow="1" outline="0" fieldPosition="0"/>
    </format>
    <format dxfId="35612">
      <pivotArea outline="0" collapsedLevelsAreSubtotals="1" fieldPosition="0"/>
    </format>
    <format dxfId="35611">
      <pivotArea dataOnly="0" labelOnly="1" grandRow="1" outline="0" fieldPosition="0"/>
    </format>
    <format dxfId="35610">
      <pivotArea dataOnly="0" labelOnly="1" outline="0" fieldPosition="0">
        <references count="1">
          <reference field="12" count="3">
            <x v="0"/>
            <x v="2"/>
            <x v="5"/>
          </reference>
        </references>
      </pivotArea>
    </format>
    <format dxfId="35609">
      <pivotArea dataOnly="0" labelOnly="1" grandCol="1" outline="0" fieldPosition="0"/>
    </format>
    <format dxfId="35608">
      <pivotArea outline="0" collapsedLevelsAreSubtotals="1" fieldPosition="0"/>
    </format>
    <format dxfId="35607">
      <pivotArea dataOnly="0" labelOnly="1" grandRow="1" outline="0" fieldPosition="0"/>
    </format>
    <format dxfId="35606">
      <pivotArea dataOnly="0" labelOnly="1" outline="0" fieldPosition="0">
        <references count="1">
          <reference field="12" count="3">
            <x v="0"/>
            <x v="2"/>
            <x v="5"/>
          </reference>
        </references>
      </pivotArea>
    </format>
    <format dxfId="35605">
      <pivotArea dataOnly="0" labelOnly="1" grandCol="1" outline="0" fieldPosition="0"/>
    </format>
    <format dxfId="35604">
      <pivotArea dataOnly="0" labelOnly="1" outline="0" fieldPosition="0">
        <references count="1">
          <reference field="12" count="3">
            <x v="0"/>
            <x v="1"/>
            <x v="2"/>
          </reference>
        </references>
      </pivotArea>
    </format>
    <format dxfId="35603">
      <pivotArea dataOnly="0" labelOnly="1" grandCol="1" outline="0" fieldPosition="0"/>
    </format>
    <format dxfId="35602">
      <pivotArea dataOnly="0" labelOnly="1" outline="0" fieldPosition="0">
        <references count="1">
          <reference field="12" count="3">
            <x v="0"/>
            <x v="1"/>
            <x v="2"/>
          </reference>
        </references>
      </pivotArea>
    </format>
    <format dxfId="35601">
      <pivotArea dataOnly="0" labelOnly="1" grandCol="1" outline="0" fieldPosition="0"/>
    </format>
    <format dxfId="35600">
      <pivotArea dataOnly="0" labelOnly="1" outline="0" fieldPosition="0">
        <references count="1">
          <reference field="12" count="3">
            <x v="0"/>
            <x v="1"/>
            <x v="2"/>
          </reference>
        </references>
      </pivotArea>
    </format>
    <format dxfId="35599">
      <pivotArea dataOnly="0" labelOnly="1" grandCol="1" outline="0" fieldPosition="0"/>
    </format>
    <format dxfId="35598">
      <pivotArea outline="0" collapsedLevelsAreSubtotals="1" fieldPosition="0"/>
    </format>
    <format dxfId="35597">
      <pivotArea dataOnly="0" labelOnly="1" grandRow="1" outline="0" fieldPosition="0"/>
    </format>
    <format dxfId="35596">
      <pivotArea dataOnly="0" labelOnly="1" outline="0" fieldPosition="0">
        <references count="1">
          <reference field="12" count="3">
            <x v="0"/>
            <x v="1"/>
            <x v="2"/>
          </reference>
        </references>
      </pivotArea>
    </format>
    <format dxfId="35595">
      <pivotArea dataOnly="0" labelOnly="1" grandCol="1" outline="0" fieldPosition="0"/>
    </format>
    <format dxfId="35594">
      <pivotArea outline="0" collapsedLevelsAreSubtotals="1" fieldPosition="0"/>
    </format>
    <format dxfId="35593">
      <pivotArea dataOnly="0" labelOnly="1" grandRow="1" outline="0" fieldPosition="0"/>
    </format>
    <format dxfId="35592">
      <pivotArea dataOnly="0" labelOnly="1" outline="0" fieldPosition="0">
        <references count="1">
          <reference field="12" count="3">
            <x v="0"/>
            <x v="1"/>
            <x v="2"/>
          </reference>
        </references>
      </pivotArea>
    </format>
    <format dxfId="35591">
      <pivotArea dataOnly="0" labelOnly="1" grandCol="1" outline="0" fieldPosition="0"/>
    </format>
    <format dxfId="35590">
      <pivotArea dataOnly="0" labelOnly="1" outline="0" fieldPosition="0">
        <references count="1">
          <reference field="12" count="3">
            <x v="0"/>
            <x v="1"/>
            <x v="2"/>
          </reference>
        </references>
      </pivotArea>
    </format>
    <format dxfId="35589">
      <pivotArea dataOnly="0" labelOnly="1" grandCol="1" outline="0" fieldPosition="0"/>
    </format>
    <format dxfId="35588">
      <pivotArea grandRow="1" outline="0" collapsedLevelsAreSubtotals="1" fieldPosition="0"/>
    </format>
    <format dxfId="35587">
      <pivotArea dataOnly="0" labelOnly="1" grandRow="1" outline="0" fieldPosition="0"/>
    </format>
    <format dxfId="35586">
      <pivotArea outline="0" collapsedLevelsAreSubtotals="1" fieldPosition="0"/>
    </format>
    <format dxfId="35585">
      <pivotArea dataOnly="0" labelOnly="1" grandRow="1" outline="0" fieldPosition="0"/>
    </format>
    <format dxfId="35584">
      <pivotArea dataOnly="0" labelOnly="1" outline="0" fieldPosition="0">
        <references count="1">
          <reference field="12" count="3">
            <x v="0"/>
            <x v="1"/>
            <x v="3"/>
          </reference>
        </references>
      </pivotArea>
    </format>
    <format dxfId="35583">
      <pivotArea dataOnly="0" labelOnly="1" grandCol="1" outline="0" fieldPosition="0"/>
    </format>
    <format dxfId="35582">
      <pivotArea outline="0" collapsedLevelsAreSubtotals="1" fieldPosition="0"/>
    </format>
    <format dxfId="35581">
      <pivotArea dataOnly="0" labelOnly="1" grandRow="1" outline="0" fieldPosition="0"/>
    </format>
    <format dxfId="35580">
      <pivotArea dataOnly="0" labelOnly="1" outline="0" fieldPosition="0">
        <references count="1">
          <reference field="12" count="3">
            <x v="0"/>
            <x v="1"/>
            <x v="3"/>
          </reference>
        </references>
      </pivotArea>
    </format>
    <format dxfId="35579">
      <pivotArea dataOnly="0" labelOnly="1" grandCol="1" outline="0" fieldPosition="0"/>
    </format>
    <format dxfId="35578">
      <pivotArea dataOnly="0" labelOnly="1" outline="0" fieldPosition="0">
        <references count="1">
          <reference field="12" count="3">
            <x v="0"/>
            <x v="1"/>
            <x v="3"/>
          </reference>
        </references>
      </pivotArea>
    </format>
    <format dxfId="35577">
      <pivotArea dataOnly="0" labelOnly="1" grandCol="1" outline="0" fieldPosition="0"/>
    </format>
    <format dxfId="35576">
      <pivotArea grandRow="1" outline="0" collapsedLevelsAreSubtotals="1" fieldPosition="0"/>
    </format>
    <format dxfId="35575">
      <pivotArea dataOnly="0" labelOnly="1" grandRow="1" outline="0" fieldPosition="0"/>
    </format>
    <format dxfId="35574">
      <pivotArea type="all" dataOnly="0" outline="0" fieldPosition="0"/>
    </format>
    <format dxfId="35573">
      <pivotArea outline="0" collapsedLevelsAreSubtotals="1" fieldPosition="0"/>
    </format>
    <format dxfId="35572">
      <pivotArea type="origin" dataOnly="0" labelOnly="1" outline="0" fieldPosition="0"/>
    </format>
    <format dxfId="35571">
      <pivotArea field="12" type="button" dataOnly="0" labelOnly="1" outline="0" axis="axisCol" fieldPosition="0"/>
    </format>
    <format dxfId="35570">
      <pivotArea type="topRight" dataOnly="0" labelOnly="1" outline="0" fieldPosition="0"/>
    </format>
    <format dxfId="35569">
      <pivotArea dataOnly="0" labelOnly="1" grandRow="1" outline="0" fieldPosition="0"/>
    </format>
    <format dxfId="35568">
      <pivotArea dataOnly="0" labelOnly="1" outline="0" fieldPosition="0">
        <references count="1">
          <reference field="12" count="3">
            <x v="0"/>
            <x v="3"/>
            <x v="5"/>
          </reference>
        </references>
      </pivotArea>
    </format>
    <format dxfId="35567">
      <pivotArea dataOnly="0" labelOnly="1" grandCol="1" outline="0" fieldPosition="0"/>
    </format>
    <format dxfId="35566">
      <pivotArea type="all" dataOnly="0" outline="0" fieldPosition="0"/>
    </format>
    <format dxfId="35565">
      <pivotArea outline="0" collapsedLevelsAreSubtotals="1" fieldPosition="0"/>
    </format>
    <format dxfId="35564">
      <pivotArea type="origin" dataOnly="0" labelOnly="1" outline="0" fieldPosition="0"/>
    </format>
    <format dxfId="35563">
      <pivotArea field="12" type="button" dataOnly="0" labelOnly="1" outline="0" axis="axisCol" fieldPosition="0"/>
    </format>
    <format dxfId="35562">
      <pivotArea type="topRight" dataOnly="0" labelOnly="1" outline="0" fieldPosition="0"/>
    </format>
    <format dxfId="35561">
      <pivotArea dataOnly="0" labelOnly="1" grandRow="1" outline="0" fieldPosition="0"/>
    </format>
    <format dxfId="35560">
      <pivotArea dataOnly="0" labelOnly="1" outline="0" fieldPosition="0">
        <references count="1">
          <reference field="12" count="3">
            <x v="0"/>
            <x v="3"/>
            <x v="5"/>
          </reference>
        </references>
      </pivotArea>
    </format>
    <format dxfId="35559">
      <pivotArea dataOnly="0" labelOnly="1" grandCol="1" outline="0" fieldPosition="0"/>
    </format>
    <format dxfId="35558">
      <pivotArea outline="0" collapsedLevelsAreSubtotals="1" fieldPosition="0"/>
    </format>
    <format dxfId="35557">
      <pivotArea dataOnly="0" labelOnly="1" grandRow="1" outline="0" fieldPosition="0"/>
    </format>
    <format dxfId="35556">
      <pivotArea dataOnly="0" labelOnly="1" outline="0" fieldPosition="0">
        <references count="1">
          <reference field="12" count="3">
            <x v="0"/>
            <x v="3"/>
            <x v="5"/>
          </reference>
        </references>
      </pivotArea>
    </format>
    <format dxfId="35555">
      <pivotArea dataOnly="0" labelOnly="1" grandCol="1" outline="0" fieldPosition="0"/>
    </format>
    <format dxfId="35554">
      <pivotArea outline="0" collapsedLevelsAreSubtotals="1" fieldPosition="0"/>
    </format>
    <format dxfId="35553">
      <pivotArea dataOnly="0" labelOnly="1" grandRow="1" outline="0" fieldPosition="0"/>
    </format>
    <format dxfId="35552">
      <pivotArea dataOnly="0" labelOnly="1" outline="0" fieldPosition="0">
        <references count="1">
          <reference field="12" count="3">
            <x v="0"/>
            <x v="3"/>
            <x v="5"/>
          </reference>
        </references>
      </pivotArea>
    </format>
    <format dxfId="35551">
      <pivotArea dataOnly="0" labelOnly="1" grandCol="1" outline="0" fieldPosition="0"/>
    </format>
    <format dxfId="35550">
      <pivotArea outline="0" collapsedLevelsAreSubtotals="1" fieldPosition="0"/>
    </format>
    <format dxfId="35549">
      <pivotArea dataOnly="0" labelOnly="1" grandRow="1" outline="0" fieldPosition="0"/>
    </format>
    <format dxfId="35548">
      <pivotArea dataOnly="0" labelOnly="1" outline="0" fieldPosition="0">
        <references count="1">
          <reference field="12" count="4">
            <x v="0"/>
            <x v="1"/>
            <x v="3"/>
            <x v="5"/>
          </reference>
        </references>
      </pivotArea>
    </format>
    <format dxfId="35547">
      <pivotArea dataOnly="0" labelOnly="1" grandCol="1" outline="0" fieldPosition="0"/>
    </format>
    <format dxfId="35546">
      <pivotArea outline="0" collapsedLevelsAreSubtotals="1" fieldPosition="0"/>
    </format>
    <format dxfId="35545">
      <pivotArea dataOnly="0" labelOnly="1" grandRow="1" outline="0" fieldPosition="0"/>
    </format>
    <format dxfId="35544">
      <pivotArea dataOnly="0" labelOnly="1" outline="0" fieldPosition="0">
        <references count="1">
          <reference field="12" count="4">
            <x v="0"/>
            <x v="1"/>
            <x v="3"/>
            <x v="5"/>
          </reference>
        </references>
      </pivotArea>
    </format>
    <format dxfId="35543">
      <pivotArea dataOnly="0" labelOnly="1" grandCol="1" outline="0" fieldPosition="0"/>
    </format>
    <format dxfId="35542">
      <pivotArea outline="0" collapsedLevelsAreSubtotals="1" fieldPosition="0"/>
    </format>
    <format dxfId="35541">
      <pivotArea dataOnly="0" labelOnly="1" grandRow="1" outline="0" fieldPosition="0"/>
    </format>
    <format dxfId="35540">
      <pivotArea dataOnly="0" labelOnly="1" outline="0" fieldPosition="0">
        <references count="1">
          <reference field="12" count="4">
            <x v="0"/>
            <x v="1"/>
            <x v="3"/>
            <x v="5"/>
          </reference>
        </references>
      </pivotArea>
    </format>
    <format dxfId="35539">
      <pivotArea dataOnly="0" labelOnly="1" grandCol="1" outline="0" fieldPosition="0"/>
    </format>
    <format dxfId="35538">
      <pivotArea dataOnly="0" labelOnly="1" outline="0" fieldPosition="0">
        <references count="1">
          <reference field="12" count="4">
            <x v="0"/>
            <x v="1"/>
            <x v="3"/>
            <x v="5"/>
          </reference>
        </references>
      </pivotArea>
    </format>
    <format dxfId="35537">
      <pivotArea dataOnly="0" labelOnly="1" grandCol="1" outline="0" fieldPosition="0"/>
    </format>
    <format dxfId="35536">
      <pivotArea grandRow="1" outline="0" collapsedLevelsAreSubtotals="1" fieldPosition="0"/>
    </format>
    <format dxfId="35535">
      <pivotArea dataOnly="0" labelOnly="1" grandRow="1" outline="0" fieldPosition="0"/>
    </format>
    <format dxfId="35534">
      <pivotArea outline="0" collapsedLevelsAreSubtotals="1" fieldPosition="0"/>
    </format>
    <format dxfId="35533">
      <pivotArea dataOnly="0" labelOnly="1" grandRow="1" outline="0" fieldPosition="0"/>
    </format>
    <format dxfId="35532">
      <pivotArea dataOnly="0" labelOnly="1" outline="0" fieldPosition="0">
        <references count="1">
          <reference field="12" count="4">
            <x v="1"/>
            <x v="2"/>
            <x v="3"/>
            <x v="4"/>
          </reference>
        </references>
      </pivotArea>
    </format>
    <format dxfId="35531">
      <pivotArea dataOnly="0" labelOnly="1" grandCol="1" outline="0" fieldPosition="0"/>
    </format>
    <format dxfId="35530">
      <pivotArea outline="0" collapsedLevelsAreSubtotals="1" fieldPosition="0"/>
    </format>
    <format dxfId="35529">
      <pivotArea dataOnly="0" labelOnly="1" grandRow="1" outline="0" fieldPosition="0"/>
    </format>
    <format dxfId="35528">
      <pivotArea dataOnly="0" labelOnly="1" outline="0" fieldPosition="0">
        <references count="1">
          <reference field="12" count="4">
            <x v="1"/>
            <x v="2"/>
            <x v="3"/>
            <x v="4"/>
          </reference>
        </references>
      </pivotArea>
    </format>
    <format dxfId="35527">
      <pivotArea dataOnly="0" labelOnly="1" grandCol="1" outline="0" fieldPosition="0"/>
    </format>
    <format dxfId="35526">
      <pivotArea dataOnly="0" labelOnly="1" outline="0" fieldPosition="0">
        <references count="1">
          <reference field="12" count="4">
            <x v="1"/>
            <x v="2"/>
            <x v="3"/>
            <x v="4"/>
          </reference>
        </references>
      </pivotArea>
    </format>
    <format dxfId="35525">
      <pivotArea dataOnly="0" labelOnly="1" grandCol="1" outline="0" fieldPosition="0"/>
    </format>
    <format dxfId="35524">
      <pivotArea grandRow="1" outline="0" collapsedLevelsAreSubtotals="1" fieldPosition="0"/>
    </format>
    <format dxfId="35523">
      <pivotArea dataOnly="0" labelOnly="1" grandRow="1" outline="0" fieldPosition="0"/>
    </format>
    <format dxfId="35522">
      <pivotArea outline="0" collapsedLevelsAreSubtotals="1" fieldPosition="0"/>
    </format>
    <format dxfId="35521">
      <pivotArea dataOnly="0" labelOnly="1" grandRow="1" outline="0" fieldPosition="0"/>
    </format>
    <format dxfId="35520">
      <pivotArea dataOnly="0" labelOnly="1" outline="0" fieldPosition="0">
        <references count="1">
          <reference field="12" count="4">
            <x v="0"/>
            <x v="1"/>
            <x v="2"/>
            <x v="4"/>
          </reference>
        </references>
      </pivotArea>
    </format>
    <format dxfId="35519">
      <pivotArea dataOnly="0" labelOnly="1" grandCol="1" outline="0" fieldPosition="0"/>
    </format>
    <format dxfId="35518">
      <pivotArea outline="0" collapsedLevelsAreSubtotals="1" fieldPosition="0"/>
    </format>
    <format dxfId="35517">
      <pivotArea dataOnly="0" labelOnly="1" grandRow="1" outline="0" fieldPosition="0"/>
    </format>
    <format dxfId="35516">
      <pivotArea dataOnly="0" labelOnly="1" outline="0" fieldPosition="0">
        <references count="1">
          <reference field="12" count="4">
            <x v="0"/>
            <x v="1"/>
            <x v="2"/>
            <x v="4"/>
          </reference>
        </references>
      </pivotArea>
    </format>
    <format dxfId="35515">
      <pivotArea dataOnly="0" labelOnly="1" grandCol="1" outline="0" fieldPosition="0"/>
    </format>
    <format dxfId="35514">
      <pivotArea dataOnly="0" labelOnly="1" outline="0" fieldPosition="0">
        <references count="1">
          <reference field="12" count="4">
            <x v="0"/>
            <x v="1"/>
            <x v="2"/>
            <x v="4"/>
          </reference>
        </references>
      </pivotArea>
    </format>
    <format dxfId="35513">
      <pivotArea dataOnly="0" labelOnly="1" grandCol="1" outline="0" fieldPosition="0"/>
    </format>
    <format dxfId="35512">
      <pivotArea grandRow="1" outline="0" collapsedLevelsAreSubtotals="1" fieldPosition="0"/>
    </format>
    <format dxfId="35511">
      <pivotArea dataOnly="0" labelOnly="1" grandRow="1" outline="0" fieldPosition="0"/>
    </format>
    <format dxfId="35510">
      <pivotArea outline="0" collapsedLevelsAreSubtotals="1" fieldPosition="0"/>
    </format>
    <format dxfId="35509">
      <pivotArea dataOnly="0" labelOnly="1" grandRow="1" outline="0" fieldPosition="0"/>
    </format>
    <format dxfId="35508">
      <pivotArea dataOnly="0" labelOnly="1" outline="0" fieldPosition="0">
        <references count="1">
          <reference field="12" count="3">
            <x v="0"/>
            <x v="1"/>
            <x v="2"/>
          </reference>
        </references>
      </pivotArea>
    </format>
    <format dxfId="35507">
      <pivotArea dataOnly="0" labelOnly="1" grandCol="1" outline="0" fieldPosition="0"/>
    </format>
    <format dxfId="35506">
      <pivotArea outline="0" collapsedLevelsAreSubtotals="1" fieldPosition="0"/>
    </format>
    <format dxfId="35505">
      <pivotArea dataOnly="0" labelOnly="1" grandRow="1" outline="0" fieldPosition="0"/>
    </format>
    <format dxfId="35504">
      <pivotArea dataOnly="0" labelOnly="1" outline="0" fieldPosition="0">
        <references count="1">
          <reference field="12" count="3">
            <x v="0"/>
            <x v="1"/>
            <x v="2"/>
          </reference>
        </references>
      </pivotArea>
    </format>
    <format dxfId="35503">
      <pivotArea dataOnly="0" labelOnly="1" grandCol="1" outline="0" fieldPosition="0"/>
    </format>
    <format dxfId="35502">
      <pivotArea outline="0" collapsedLevelsAreSubtotals="1" fieldPosition="0"/>
    </format>
    <format dxfId="35501">
      <pivotArea dataOnly="0" labelOnly="1" grandRow="1" outline="0" fieldPosition="0"/>
    </format>
    <format dxfId="35500">
      <pivotArea dataOnly="0" labelOnly="1" outline="0" fieldPosition="0">
        <references count="1">
          <reference field="12" count="2">
            <x v="0"/>
            <x v="1"/>
          </reference>
        </references>
      </pivotArea>
    </format>
    <format dxfId="35499">
      <pivotArea dataOnly="0" labelOnly="1" grandCol="1" outline="0" fieldPosition="0"/>
    </format>
    <format dxfId="35498">
      <pivotArea dataOnly="0" labelOnly="1" outline="0" fieldPosition="0">
        <references count="1">
          <reference field="12" count="2">
            <x v="0"/>
            <x v="1"/>
          </reference>
        </references>
      </pivotArea>
    </format>
    <format dxfId="35497">
      <pivotArea dataOnly="0" labelOnly="1" grandCol="1" outline="0" fieldPosition="0"/>
    </format>
    <format dxfId="35496">
      <pivotArea grandRow="1" outline="0" collapsedLevelsAreSubtotals="1" fieldPosition="0"/>
    </format>
    <format dxfId="35495">
      <pivotArea dataOnly="0" labelOnly="1" grandRow="1" outline="0" fieldPosition="0"/>
    </format>
    <format dxfId="35494">
      <pivotArea dataOnly="0" grandCol="1" outline="0" axis="axisCol" fieldPosition="0"/>
    </format>
    <format dxfId="35493">
      <pivotArea outline="0" collapsedLevelsAreSubtotals="1" fieldPosition="0"/>
    </format>
    <format dxfId="35492">
      <pivotArea dataOnly="0" labelOnly="1" grandRow="1" outline="0" fieldPosition="0"/>
    </format>
    <format dxfId="35491">
      <pivotArea dataOnly="0" labelOnly="1" outline="0" fieldPosition="0">
        <references count="1">
          <reference field="12" count="3">
            <x v="0"/>
            <x v="1"/>
            <x v="3"/>
          </reference>
        </references>
      </pivotArea>
    </format>
    <format dxfId="35490">
      <pivotArea dataOnly="0" labelOnly="1" grandCol="1" outline="0" fieldPosition="0"/>
    </format>
    <format dxfId="35489">
      <pivotArea dataOnly="0" labelOnly="1" outline="0" fieldPosition="0">
        <references count="1">
          <reference field="12" count="3">
            <x v="0"/>
            <x v="1"/>
            <x v="3"/>
          </reference>
        </references>
      </pivotArea>
    </format>
    <format dxfId="35488">
      <pivotArea dataOnly="0" labelOnly="1" grandCol="1" outline="0" fieldPosition="0"/>
    </format>
    <format dxfId="35487">
      <pivotArea grandRow="1" outline="0" collapsedLevelsAreSubtotals="1" fieldPosition="0"/>
    </format>
    <format dxfId="35486">
      <pivotArea dataOnly="0" labelOnly="1" grandRow="1" outline="0" fieldPosition="0"/>
    </format>
    <format dxfId="35485">
      <pivotArea outline="0" collapsedLevelsAreSubtotals="1" fieldPosition="0"/>
    </format>
    <format dxfId="35484">
      <pivotArea dataOnly="0" labelOnly="1" grandRow="1" outline="0" fieldPosition="0"/>
    </format>
    <format dxfId="35483">
      <pivotArea dataOnly="0" labelOnly="1" outline="0" fieldPosition="0">
        <references count="1">
          <reference field="12" count="3">
            <x v="0"/>
            <x v="1"/>
            <x v="3"/>
          </reference>
        </references>
      </pivotArea>
    </format>
    <format dxfId="35482">
      <pivotArea dataOnly="0" labelOnly="1" grandCol="1" outline="0" fieldPosition="0"/>
    </format>
    <format dxfId="35481">
      <pivotArea outline="0" collapsedLevelsAreSubtotals="1" fieldPosition="0"/>
    </format>
    <format dxfId="35480">
      <pivotArea dataOnly="0" labelOnly="1" grandRow="1" outline="0" fieldPosition="0"/>
    </format>
    <format dxfId="35479">
      <pivotArea dataOnly="0" labelOnly="1" outline="0" fieldPosition="0">
        <references count="1">
          <reference field="12" count="2">
            <x v="0"/>
            <x v="1"/>
          </reference>
        </references>
      </pivotArea>
    </format>
    <format dxfId="35478">
      <pivotArea dataOnly="0" labelOnly="1" grandCol="1" outline="0" fieldPosition="0"/>
    </format>
    <format dxfId="35477">
      <pivotArea dataOnly="0" labelOnly="1" outline="0" fieldPosition="0">
        <references count="1">
          <reference field="12" count="2">
            <x v="0"/>
            <x v="1"/>
          </reference>
        </references>
      </pivotArea>
    </format>
    <format dxfId="35476">
      <pivotArea dataOnly="0" labelOnly="1" grandCol="1" outline="0" fieldPosition="0"/>
    </format>
    <format dxfId="35475">
      <pivotArea dataOnly="0" labelOnly="1" outline="0" fieldPosition="0">
        <references count="1">
          <reference field="12" count="2">
            <x v="0"/>
            <x v="1"/>
          </reference>
        </references>
      </pivotArea>
    </format>
    <format dxfId="35474">
      <pivotArea dataOnly="0" labelOnly="1" grandCol="1" outline="0" fieldPosition="0"/>
    </format>
    <format dxfId="35473">
      <pivotArea grandRow="1" outline="0" collapsedLevelsAreSubtotals="1" fieldPosition="0"/>
    </format>
    <format dxfId="35472">
      <pivotArea dataOnly="0" labelOnly="1" grandRow="1" outline="0" fieldPosition="0"/>
    </format>
    <format dxfId="35471">
      <pivotArea outline="0" collapsedLevelsAreSubtotals="1" fieldPosition="0"/>
    </format>
    <format dxfId="35470">
      <pivotArea dataOnly="0" labelOnly="1" grandRow="1" outline="0" fieldPosition="0"/>
    </format>
    <format dxfId="35469">
      <pivotArea dataOnly="0" labelOnly="1" outline="0" fieldPosition="0">
        <references count="1">
          <reference field="12" count="2">
            <x v="0"/>
            <x v="1"/>
          </reference>
        </references>
      </pivotArea>
    </format>
    <format dxfId="35468">
      <pivotArea dataOnly="0" labelOnly="1" grandCol="1" outline="0" fieldPosition="0"/>
    </format>
    <format dxfId="35467">
      <pivotArea outline="0" collapsedLevelsAreSubtotals="1" fieldPosition="0"/>
    </format>
    <format dxfId="35466">
      <pivotArea dataOnly="0" labelOnly="1" grandRow="1" outline="0" fieldPosition="0"/>
    </format>
    <format dxfId="35465">
      <pivotArea dataOnly="0" labelOnly="1" outline="0" fieldPosition="0">
        <references count="1">
          <reference field="12" count="2">
            <x v="0"/>
            <x v="3"/>
          </reference>
        </references>
      </pivotArea>
    </format>
    <format dxfId="35464">
      <pivotArea dataOnly="0" labelOnly="1" grandCol="1" outline="0" fieldPosition="0"/>
    </format>
    <format dxfId="35463">
      <pivotArea outline="0" collapsedLevelsAreSubtotals="1" fieldPosition="0"/>
    </format>
    <format dxfId="35462">
      <pivotArea dataOnly="0" labelOnly="1" grandRow="1" outline="0" fieldPosition="0"/>
    </format>
    <format dxfId="35461">
      <pivotArea dataOnly="0" labelOnly="1" outline="0" fieldPosition="0">
        <references count="1">
          <reference field="12" count="2">
            <x v="0"/>
            <x v="3"/>
          </reference>
        </references>
      </pivotArea>
    </format>
    <format dxfId="35460">
      <pivotArea dataOnly="0" labelOnly="1" grandCol="1" outline="0" fieldPosition="0"/>
    </format>
    <format dxfId="35459">
      <pivotArea dataOnly="0" labelOnly="1" outline="0" fieldPosition="0">
        <references count="1">
          <reference field="12" count="2">
            <x v="0"/>
            <x v="3"/>
          </reference>
        </references>
      </pivotArea>
    </format>
    <format dxfId="35458">
      <pivotArea dataOnly="0" labelOnly="1" grandCol="1" outline="0" fieldPosition="0"/>
    </format>
    <format dxfId="35457">
      <pivotArea grandRow="1" outline="0" collapsedLevelsAreSubtotals="1" fieldPosition="0"/>
    </format>
    <format dxfId="35456">
      <pivotArea dataOnly="0" labelOnly="1" grandRow="1" outline="0" fieldPosition="0"/>
    </format>
    <format dxfId="35455">
      <pivotArea outline="0" collapsedLevelsAreSubtotals="1" fieldPosition="0"/>
    </format>
    <format dxfId="35454">
      <pivotArea dataOnly="0" labelOnly="1" grandRow="1" outline="0" fieldPosition="0"/>
    </format>
    <format dxfId="35453">
      <pivotArea dataOnly="0" labelOnly="1" outline="0" fieldPosition="0">
        <references count="1">
          <reference field="12" count="1">
            <x v="0"/>
          </reference>
        </references>
      </pivotArea>
    </format>
    <format dxfId="35452">
      <pivotArea dataOnly="0" labelOnly="1" grandCol="1" outline="0" fieldPosition="0"/>
    </format>
    <format dxfId="35451">
      <pivotArea dataOnly="0" labelOnly="1" outline="0" fieldPosition="0">
        <references count="1">
          <reference field="12" count="1">
            <x v="0"/>
          </reference>
        </references>
      </pivotArea>
    </format>
    <format dxfId="35450">
      <pivotArea dataOnly="0" labelOnly="1" grandCol="1" outline="0" fieldPosition="0"/>
    </format>
    <format dxfId="35449">
      <pivotArea grandRow="1" outline="0" collapsedLevelsAreSubtotals="1" fieldPosition="0"/>
    </format>
    <format dxfId="35448">
      <pivotArea dataOnly="0" labelOnly="1" grandRow="1" outline="0" fieldPosition="0"/>
    </format>
    <format dxfId="35447">
      <pivotArea grandCol="1" outline="0" collapsedLevelsAreSubtotals="1" fieldPosition="0"/>
    </format>
    <format dxfId="35446">
      <pivotArea dataOnly="0" labelOnly="1" grandCol="1" outline="0" fieldPosition="0"/>
    </format>
    <format dxfId="35445">
      <pivotArea outline="0" collapsedLevelsAreSubtotals="1" fieldPosition="0"/>
    </format>
    <format dxfId="35444">
      <pivotArea dataOnly="0" labelOnly="1" grandRow="1" outline="0" fieldPosition="0"/>
    </format>
    <format dxfId="35443">
      <pivotArea dataOnly="0" labelOnly="1" outline="0" fieldPosition="0">
        <references count="1">
          <reference field="12" count="0"/>
        </references>
      </pivotArea>
    </format>
    <format dxfId="35442">
      <pivotArea dataOnly="0" labelOnly="1" grandCol="1" outline="0" fieldPosition="0"/>
    </format>
    <format dxfId="35441">
      <pivotArea outline="0" collapsedLevelsAreSubtotals="1" fieldPosition="0"/>
    </format>
    <format dxfId="35440">
      <pivotArea dataOnly="0" labelOnly="1" grandRow="1" outline="0" fieldPosition="0"/>
    </format>
    <format dxfId="35439">
      <pivotArea dataOnly="0" labelOnly="1" outline="0" fieldPosition="0">
        <references count="1">
          <reference field="12" count="0"/>
        </references>
      </pivotArea>
    </format>
    <format dxfId="35438">
      <pivotArea dataOnly="0" labelOnly="1" grandCol="1" outline="0" fieldPosition="0"/>
    </format>
    <format dxfId="35437">
      <pivotArea outline="0" collapsedLevelsAreSubtotals="1" fieldPosition="0"/>
    </format>
    <format dxfId="35436">
      <pivotArea dataOnly="0" labelOnly="1" grandRow="1" outline="0" fieldPosition="0"/>
    </format>
    <format dxfId="35435">
      <pivotArea dataOnly="0" labelOnly="1" outline="0" fieldPosition="0">
        <references count="1">
          <reference field="12" count="0"/>
        </references>
      </pivotArea>
    </format>
    <format dxfId="35434">
      <pivotArea dataOnly="0" labelOnly="1" grandCol="1" outline="0" fieldPosition="0"/>
    </format>
    <format dxfId="35433">
      <pivotArea grandRow="1" outline="0" collapsedLevelsAreSubtotals="1" fieldPosition="0"/>
    </format>
    <format dxfId="35432">
      <pivotArea dataOnly="0" labelOnly="1" grandRow="1" outline="0" fieldPosition="0"/>
    </format>
    <format dxfId="35431">
      <pivotArea dataOnly="0" labelOnly="1" outline="0" fieldPosition="0">
        <references count="1">
          <reference field="12" count="0"/>
        </references>
      </pivotArea>
    </format>
    <format dxfId="35430">
      <pivotArea dataOnly="0" labelOnly="1" grandCol="1" outline="0" fieldPosition="0"/>
    </format>
    <format dxfId="35429">
      <pivotArea grandCol="1" outline="0" collapsedLevelsAreSubtotals="1" fieldPosition="0"/>
    </format>
    <format dxfId="35428">
      <pivotArea dataOnly="0" labelOnly="1" grandCol="1" outline="0" fieldPosition="0"/>
    </format>
    <format dxfId="35427">
      <pivotArea outline="0" collapsedLevelsAreSubtotals="1" fieldPosition="0"/>
    </format>
    <format dxfId="35426">
      <pivotArea field="15" type="button" dataOnly="0" labelOnly="1" outline="0" axis="axisRow" fieldPosition="0"/>
    </format>
    <format dxfId="35425">
      <pivotArea dataOnly="0" labelOnly="1" outline="0" fieldPosition="0">
        <references count="1">
          <reference field="15" count="0"/>
        </references>
      </pivotArea>
    </format>
    <format dxfId="35424">
      <pivotArea dataOnly="0" labelOnly="1" grandRow="1" outline="0" fieldPosition="0"/>
    </format>
    <format dxfId="35423">
      <pivotArea dataOnly="0" labelOnly="1" outline="0" fieldPosition="0">
        <references count="1">
          <reference field="12" count="0"/>
        </references>
      </pivotArea>
    </format>
    <format dxfId="35422">
      <pivotArea dataOnly="0" labelOnly="1" grandCol="1" outline="0" fieldPosition="0"/>
    </format>
    <format dxfId="35421">
      <pivotArea outline="0" collapsedLevelsAreSubtotals="1" fieldPosition="0"/>
    </format>
    <format dxfId="35420">
      <pivotArea field="15" type="button" dataOnly="0" labelOnly="1" outline="0" axis="axisRow" fieldPosition="0"/>
    </format>
    <format dxfId="35419">
      <pivotArea dataOnly="0" labelOnly="1" outline="0" fieldPosition="0">
        <references count="1">
          <reference field="15" count="0"/>
        </references>
      </pivotArea>
    </format>
    <format dxfId="35418">
      <pivotArea dataOnly="0" labelOnly="1" grandRow="1" outline="0" fieldPosition="0"/>
    </format>
    <format dxfId="35417">
      <pivotArea dataOnly="0" labelOnly="1" outline="0" fieldPosition="0">
        <references count="1">
          <reference field="12" count="0"/>
        </references>
      </pivotArea>
    </format>
    <format dxfId="35416">
      <pivotArea dataOnly="0" labelOnly="1" grandCol="1" outline="0" fieldPosition="0"/>
    </format>
    <format dxfId="35415">
      <pivotArea outline="0" collapsedLevelsAreSubtotals="1" fieldPosition="0"/>
    </format>
    <format dxfId="35414">
      <pivotArea field="15" type="button" dataOnly="0" labelOnly="1" outline="0" axis="axisRow" fieldPosition="0"/>
    </format>
    <format dxfId="35413">
      <pivotArea dataOnly="0" labelOnly="1" outline="0" fieldPosition="0">
        <references count="1">
          <reference field="15" count="5">
            <x v="4"/>
            <x v="6"/>
            <x v="10"/>
            <x v="11"/>
            <x v="13"/>
          </reference>
        </references>
      </pivotArea>
    </format>
    <format dxfId="35412">
      <pivotArea dataOnly="0" labelOnly="1" grandRow="1" outline="0" fieldPosition="0"/>
    </format>
    <format dxfId="35411">
      <pivotArea dataOnly="0" labelOnly="1" outline="0" fieldPosition="0">
        <references count="1">
          <reference field="12" count="3">
            <x v="0"/>
            <x v="1"/>
            <x v="4"/>
          </reference>
        </references>
      </pivotArea>
    </format>
    <format dxfId="35410">
      <pivotArea dataOnly="0" labelOnly="1" grandCol="1" outline="0" fieldPosition="0"/>
    </format>
    <format dxfId="35409">
      <pivotArea outline="0" collapsedLevelsAreSubtotals="1" fieldPosition="0"/>
    </format>
    <format dxfId="35408">
      <pivotArea field="15" type="button" dataOnly="0" labelOnly="1" outline="0" axis="axisRow" fieldPosition="0"/>
    </format>
    <format dxfId="35407">
      <pivotArea dataOnly="0" labelOnly="1" outline="0" fieldPosition="0">
        <references count="1">
          <reference field="15" count="5">
            <x v="4"/>
            <x v="6"/>
            <x v="10"/>
            <x v="11"/>
            <x v="13"/>
          </reference>
        </references>
      </pivotArea>
    </format>
    <format dxfId="35406">
      <pivotArea dataOnly="0" labelOnly="1" grandRow="1" outline="0" fieldPosition="0"/>
    </format>
    <format dxfId="35405">
      <pivotArea dataOnly="0" labelOnly="1" outline="0" fieldPosition="0">
        <references count="1">
          <reference field="12" count="3">
            <x v="0"/>
            <x v="1"/>
            <x v="4"/>
          </reference>
        </references>
      </pivotArea>
    </format>
    <format dxfId="35404">
      <pivotArea dataOnly="0" labelOnly="1" grandCol="1" outline="0" fieldPosition="0"/>
    </format>
    <format dxfId="35403">
      <pivotArea grandRow="1" outline="0" collapsedLevelsAreSubtotals="1" fieldPosition="0"/>
    </format>
    <format dxfId="35402">
      <pivotArea dataOnly="0" labelOnly="1" grandRow="1" outline="0" fieldPosition="0"/>
    </format>
    <format dxfId="35401">
      <pivotArea type="all" dataOnly="0" outline="0" fieldPosition="0"/>
    </format>
    <format dxfId="35400">
      <pivotArea dataOnly="0" labelOnly="1" outline="0" fieldPosition="0">
        <references count="1">
          <reference field="15" count="11">
            <x v="0"/>
            <x v="1"/>
            <x v="2"/>
            <x v="3"/>
            <x v="4"/>
            <x v="10"/>
            <x v="11"/>
            <x v="13"/>
            <x v="14"/>
            <x v="15"/>
            <x v="16"/>
          </reference>
        </references>
      </pivotArea>
    </format>
    <format dxfId="35399">
      <pivotArea dataOnly="0" labelOnly="1" outline="0" fieldPosition="0">
        <references count="1">
          <reference field="12" count="5">
            <x v="0"/>
            <x v="1"/>
            <x v="2"/>
            <x v="4"/>
            <x v="5"/>
          </reference>
        </references>
      </pivotArea>
    </format>
    <format dxfId="35398">
      <pivotArea type="all" dataOnly="0" outline="0" fieldPosition="0"/>
    </format>
    <format dxfId="35397">
      <pivotArea dataOnly="0" labelOnly="1" outline="0" fieldPosition="0">
        <references count="1">
          <reference field="15" count="11">
            <x v="0"/>
            <x v="1"/>
            <x v="2"/>
            <x v="3"/>
            <x v="4"/>
            <x v="10"/>
            <x v="11"/>
            <x v="13"/>
            <x v="14"/>
            <x v="15"/>
            <x v="16"/>
          </reference>
        </references>
      </pivotArea>
    </format>
    <format dxfId="35396">
      <pivotArea dataOnly="0" labelOnly="1" outline="0" fieldPosition="0">
        <references count="1">
          <reference field="12" count="5">
            <x v="0"/>
            <x v="1"/>
            <x v="2"/>
            <x v="4"/>
            <x v="5"/>
          </reference>
        </references>
      </pivotArea>
    </format>
    <format>
      <pivotArea dataOnly="0" labelOnly="1" outline="0" fieldPosition="0">
        <references count="1">
          <reference field="15" count="11">
            <x v="0"/>
            <x v="1"/>
            <x v="2"/>
            <x v="3"/>
            <x v="4"/>
            <x v="10"/>
            <x v="11"/>
            <x v="13"/>
            <x v="14"/>
            <x v="15"/>
            <x v="16"/>
          </reference>
        </references>
      </pivotArea>
    </format>
    <format>
      <pivotArea dataOnly="0" labelOnly="1" outline="0" fieldPosition="0">
        <references count="1">
          <reference field="12" count="5">
            <x v="0"/>
            <x v="1"/>
            <x v="2"/>
            <x v="4"/>
            <x v="5"/>
          </reference>
        </references>
      </pivotArea>
    </format>
    <format dxfId="35395">
      <pivotArea dataOnly="0" labelOnly="1" outline="0" fieldPosition="0">
        <references count="1">
          <reference field="15" count="4">
            <x v="7"/>
            <x v="8"/>
            <x v="12"/>
            <x v="13"/>
          </reference>
        </references>
      </pivotArea>
    </format>
    <format dxfId="35394">
      <pivotArea dataOnly="0" labelOnly="1" outline="0" fieldPosition="0">
        <references count="1">
          <reference field="15" count="1">
            <x v="6"/>
          </reference>
        </references>
      </pivotArea>
    </format>
    <format dxfId="35393">
      <pivotArea type="all" dataOnly="0" outline="0" fieldPosition="0"/>
    </format>
    <format dxfId="35392">
      <pivotArea dataOnly="0" labelOnly="1" outline="0" fieldPosition="0">
        <references count="1">
          <reference field="15" count="0"/>
        </references>
      </pivotArea>
    </format>
    <format dxfId="35391">
      <pivotArea dataOnly="0" labelOnly="1" outline="0" fieldPosition="0">
        <references count="1">
          <reference field="12" count="0"/>
        </references>
      </pivotArea>
    </format>
    <format>
      <pivotArea type="all" dataOnly="0" outline="0" fieldPosition="0"/>
    </format>
    <format>
      <pivotArea dataOnly="0" labelOnly="1" outline="0" fieldPosition="0">
        <references count="1">
          <reference field="15" count="0"/>
        </references>
      </pivotArea>
    </format>
    <format>
      <pivotArea dataOnly="0" labelOnly="1" outline="0" fieldPosition="0">
        <references count="1">
          <reference field="12" count="0"/>
        </references>
      </pivotArea>
    </format>
    <format dxfId="35390">
      <pivotArea dataOnly="0" labelOnly="1" outline="0" fieldPosition="0">
        <references count="1">
          <reference field="15" count="10">
            <x v="1"/>
            <x v="2"/>
            <x v="3"/>
            <x v="4"/>
            <x v="6"/>
            <x v="7"/>
            <x v="8"/>
            <x v="11"/>
            <x v="13"/>
            <x v="15"/>
          </reference>
        </references>
      </pivotArea>
    </format>
    <format dxfId="35389">
      <pivotArea type="all" dataOnly="0" outline="0" fieldPosition="0"/>
    </format>
    <format dxfId="35388">
      <pivotArea outline="0" collapsedLevelsAreSubtotals="1" fieldPosition="0"/>
    </format>
    <format dxfId="35387">
      <pivotArea type="origin" dataOnly="0" labelOnly="1" outline="0" fieldPosition="0"/>
    </format>
    <format dxfId="35386">
      <pivotArea field="12" type="button" dataOnly="0" labelOnly="1" outline="0" axis="axisCol" fieldPosition="0"/>
    </format>
    <format dxfId="35385">
      <pivotArea type="topRight" dataOnly="0" labelOnly="1" outline="0" fieldPosition="0"/>
    </format>
    <format dxfId="35384">
      <pivotArea field="15" type="button" dataOnly="0" labelOnly="1" outline="0" axis="axisRow" fieldPosition="0"/>
    </format>
    <format dxfId="35383">
      <pivotArea dataOnly="0" labelOnly="1" outline="0" fieldPosition="0">
        <references count="1">
          <reference field="15" count="7">
            <x v="3"/>
            <x v="4"/>
            <x v="6"/>
            <x v="8"/>
            <x v="9"/>
            <x v="13"/>
            <x v="17"/>
          </reference>
        </references>
      </pivotArea>
    </format>
    <format dxfId="35382">
      <pivotArea dataOnly="0" labelOnly="1" grandRow="1" outline="0" fieldPosition="0"/>
    </format>
    <format dxfId="35381">
      <pivotArea dataOnly="0" labelOnly="1" outline="0" fieldPosition="0">
        <references count="1">
          <reference field="12" count="3">
            <x v="1"/>
            <x v="2"/>
            <x v="3"/>
          </reference>
        </references>
      </pivotArea>
    </format>
    <format dxfId="35380">
      <pivotArea dataOnly="0" labelOnly="1" grandCol="1" outline="0" fieldPosition="0"/>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FACB3D7-CA62-4E91-B780-07143EBA8F14}" name="PivotTable7" cacheId="413"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R2:AV23" firstHeaderRow="1" firstDataRow="2" firstDataCol="1"/>
  <pivotFields count="162">
    <pivotField dataField="1"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pivotField showAll="0" defaultSubtotal="0"/>
    <pivotField showAll="0"/>
    <pivotField showAll="0"/>
    <pivotField multipleItemSelectionAllowed="1" showAll="0"/>
    <pivotField showAll="0" defaultSubtotal="0"/>
    <pivotField showAll="0" defaultSubtotal="0"/>
    <pivotField axis="axisRow" showAll="0" sortType="ascending" defaultSubtotal="0">
      <items count="20">
        <item x="4"/>
        <item x="5"/>
        <item x="10"/>
        <item x="7"/>
        <item x="12"/>
        <item x="14"/>
        <item m="1" x="19"/>
        <item x="3"/>
        <item x="17"/>
        <item x="11"/>
        <item x="18"/>
        <item x="8"/>
        <item x="13"/>
        <item x="0"/>
        <item x="1"/>
        <item x="2"/>
        <item x="15"/>
        <item x="16"/>
        <item x="9"/>
        <item x="6"/>
      </items>
    </pivotField>
    <pivotField numFmtId="4" showAll="0"/>
    <pivotField showAll="0" defaultSubtotal="0"/>
    <pivotField numFmtId="3"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showAll="0"/>
    <pivotField showAll="0"/>
    <pivotField showAll="0"/>
    <pivotField showAll="0"/>
    <pivotField showAll="0"/>
    <pivotField showAll="0"/>
    <pivotField showAll="0" defaultSubtota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axis="axisCol" multipleItemSelectionAllowed="1" showAll="0">
      <items count="6">
        <item x="0"/>
        <item x="1"/>
        <item x="2"/>
        <item m="1" x="3"/>
        <item m="1" x="4"/>
        <item t="default"/>
      </items>
    </pivotField>
    <pivotField showAll="0" defaultSubtota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20">
    <i>
      <x/>
    </i>
    <i>
      <x v="1"/>
    </i>
    <i>
      <x v="2"/>
    </i>
    <i>
      <x v="3"/>
    </i>
    <i>
      <x v="4"/>
    </i>
    <i>
      <x v="5"/>
    </i>
    <i>
      <x v="7"/>
    </i>
    <i>
      <x v="8"/>
    </i>
    <i>
      <x v="9"/>
    </i>
    <i>
      <x v="10"/>
    </i>
    <i>
      <x v="11"/>
    </i>
    <i>
      <x v="12"/>
    </i>
    <i>
      <x v="13"/>
    </i>
    <i>
      <x v="14"/>
    </i>
    <i>
      <x v="15"/>
    </i>
    <i>
      <x v="16"/>
    </i>
    <i>
      <x v="17"/>
    </i>
    <i>
      <x v="18"/>
    </i>
    <i>
      <x v="19"/>
    </i>
    <i t="grand">
      <x/>
    </i>
  </rowItems>
  <colFields count="1">
    <field x="147"/>
  </colFields>
  <colItems count="4">
    <i>
      <x/>
    </i>
    <i>
      <x v="1"/>
    </i>
    <i>
      <x v="2"/>
    </i>
    <i t="grand">
      <x/>
    </i>
  </colItems>
  <dataFields count="1">
    <dataField name="LOAN CNT NO" fld="0" subtotal="count" baseField="13" baseItem="3"/>
  </dataFields>
  <formats count="30">
    <format dxfId="32088">
      <pivotArea outline="0" collapsedLevelsAreSubtotals="1" fieldPosition="0"/>
    </format>
    <format dxfId="32087">
      <pivotArea field="147" type="button" dataOnly="0" labelOnly="1" outline="0" axis="axisCol" fieldPosition="0"/>
    </format>
    <format dxfId="32086">
      <pivotArea type="topRight" dataOnly="0" labelOnly="1" outline="0" fieldPosition="0"/>
    </format>
    <format dxfId="32085">
      <pivotArea dataOnly="0" labelOnly="1" grandCol="1" outline="0" fieldPosition="0"/>
    </format>
    <format dxfId="32084">
      <pivotArea outline="0" collapsedLevelsAreSubtotals="1" fieldPosition="0"/>
    </format>
    <format dxfId="32083">
      <pivotArea field="147" type="button" dataOnly="0" labelOnly="1" outline="0" axis="axisCol" fieldPosition="0"/>
    </format>
    <format dxfId="32082">
      <pivotArea type="topRight" dataOnly="0" labelOnly="1" outline="0" fieldPosition="0"/>
    </format>
    <format dxfId="32081">
      <pivotArea dataOnly="0" labelOnly="1" grandCol="1" outline="0" fieldPosition="0"/>
    </format>
    <format>
      <pivotArea type="all" dataOnly="0" outline="0" fieldPosition="0"/>
    </format>
    <format>
      <pivotArea outline="0" collapsedLevelsAreSubtotals="1" fieldPosition="0"/>
    </format>
    <format>
      <pivotArea dataOnly="0" labelOnly="1" grandRow="1" outline="0" fieldPosition="0"/>
    </format>
    <format>
      <pivotArea dataOnly="0" labelOnly="1" grandCol="1" outline="0" fieldPosition="0"/>
    </format>
    <format dxfId="32080">
      <pivotArea grandRow="1" outline="0" collapsedLevelsAreSubtotals="1" fieldPosition="0"/>
    </format>
    <format dxfId="32079">
      <pivotArea outline="0" collapsedLevelsAreSubtotals="1" fieldPosition="0"/>
    </format>
    <format dxfId="32078">
      <pivotArea dataOnly="0" labelOnly="1" grandRow="1" outline="0" fieldPosition="0"/>
    </format>
    <format dxfId="32077">
      <pivotArea dataOnly="0" labelOnly="1" fieldPosition="0">
        <references count="1">
          <reference field="147" count="0"/>
        </references>
      </pivotArea>
    </format>
    <format dxfId="32076">
      <pivotArea dataOnly="0" labelOnly="1" grandCol="1" outline="0" fieldPosition="0"/>
    </format>
    <format dxfId="32075">
      <pivotArea outline="0" collapsedLevelsAreSubtotals="1" fieldPosition="0"/>
    </format>
    <format dxfId="32074">
      <pivotArea dataOnly="0" labelOnly="1" grandRow="1" outline="0" fieldPosition="0"/>
    </format>
    <format dxfId="32073">
      <pivotArea type="all" dataOnly="0" outline="0" fieldPosition="0"/>
    </format>
    <format dxfId="32072">
      <pivotArea dataOnly="0" labelOnly="1" fieldPosition="0">
        <references count="1">
          <reference field="147" count="0"/>
        </references>
      </pivotArea>
    </format>
    <format dxfId="32071">
      <pivotArea dataOnly="0" labelOnly="1" grandCol="1" outline="0" fieldPosition="0"/>
    </format>
    <format dxfId="32070">
      <pivotArea outline="0" collapsedLevelsAreSubtotals="1" fieldPosition="0"/>
    </format>
    <format dxfId="32069">
      <pivotArea dataOnly="0" labelOnly="1" grandRow="1" outline="0" fieldPosition="0"/>
    </format>
    <format dxfId="32068">
      <pivotArea dataOnly="0" labelOnly="1" fieldPosition="0">
        <references count="1">
          <reference field="147" count="0"/>
        </references>
      </pivotArea>
    </format>
    <format dxfId="32067">
      <pivotArea dataOnly="0" labelOnly="1" grandCol="1" outline="0" fieldPosition="0"/>
    </format>
    <format dxfId="32066">
      <pivotArea outline="0" collapsedLevelsAreSubtotals="1" fieldPosition="0"/>
    </format>
    <format dxfId="32065">
      <pivotArea dataOnly="0" labelOnly="1" grandRow="1" outline="0" fieldPosition="0"/>
    </format>
    <format dxfId="32064">
      <pivotArea dataOnly="0" labelOnly="1" fieldPosition="0">
        <references count="1">
          <reference field="147" count="0"/>
        </references>
      </pivotArea>
    </format>
    <format dxfId="32063">
      <pivotArea dataOnly="0" labelOnly="1" grandCol="1" outline="0"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18" cacheId="4"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R30:AW47" firstHeaderRow="1" firstDataRow="2" firstDataCol="1" rowPageCount="2" colPageCount="1"/>
  <pivotFields count="163">
    <pivotField dataField="1"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pivotField showAll="0" defaultSubtotal="0"/>
    <pivotField showAll="0"/>
    <pivotField showAll="0"/>
    <pivotField axis="axisPage" multipleItemSelectionAllowed="1" showAll="0">
      <items count="7">
        <item x="4"/>
        <item x="1"/>
        <item x="0"/>
        <item x="2"/>
        <item x="3"/>
        <item x="5"/>
        <item t="default"/>
      </items>
    </pivotField>
    <pivotField showAll="0" defaultSubtotal="0"/>
    <pivotField showAll="0" defaultSubtotal="0"/>
    <pivotField axis="axisRow" showAll="0" sortType="ascending" defaultSubtotal="0">
      <items count="18">
        <item x="2"/>
        <item x="3"/>
        <item x="6"/>
        <item x="14"/>
        <item x="9"/>
        <item x="10"/>
        <item x="15"/>
        <item x="1"/>
        <item x="13"/>
        <item x="7"/>
        <item x="17"/>
        <item x="8"/>
        <item x="16"/>
        <item x="11"/>
        <item x="0"/>
        <item x="12"/>
        <item x="4"/>
        <item x="5"/>
      </items>
    </pivotField>
    <pivotField numFmtId="4" showAll="0"/>
    <pivotField showAll="0" defaultSubtotal="0"/>
    <pivotField numFmtId="3"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showAll="0"/>
    <pivotField showAll="0"/>
    <pivotField showAll="0"/>
    <pivotField showAll="0"/>
    <pivotField showAll="0"/>
    <pivotField showAll="0"/>
    <pivotField showAll="0" defaultSubtota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axis="axisCol" multipleItemSelectionAllowed="1" showAll="0">
      <items count="7">
        <item x="3"/>
        <item x="1"/>
        <item x="2"/>
        <item x="4"/>
        <item x="0"/>
        <item x="5"/>
        <item t="default"/>
      </items>
    </pivotField>
    <pivotField showAll="0" defaultSubtota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4">
        <item h="1" x="0"/>
        <item x="1"/>
        <item h="1" x="2"/>
        <item t="default"/>
      </items>
    </pivotField>
  </pivotFields>
  <rowFields count="1">
    <field x="15"/>
  </rowFields>
  <rowItems count="16">
    <i>
      <x/>
    </i>
    <i>
      <x v="1"/>
    </i>
    <i>
      <x v="2"/>
    </i>
    <i>
      <x v="3"/>
    </i>
    <i>
      <x v="4"/>
    </i>
    <i>
      <x v="5"/>
    </i>
    <i>
      <x v="7"/>
    </i>
    <i>
      <x v="8"/>
    </i>
    <i>
      <x v="9"/>
    </i>
    <i>
      <x v="11"/>
    </i>
    <i>
      <x v="12"/>
    </i>
    <i>
      <x v="13"/>
    </i>
    <i>
      <x v="14"/>
    </i>
    <i>
      <x v="15"/>
    </i>
    <i>
      <x v="17"/>
    </i>
    <i t="grand">
      <x/>
    </i>
  </rowItems>
  <colFields count="1">
    <field x="147"/>
  </colFields>
  <colItems count="5">
    <i>
      <x/>
    </i>
    <i>
      <x v="1"/>
    </i>
    <i>
      <x v="2"/>
    </i>
    <i>
      <x v="3"/>
    </i>
    <i t="grand">
      <x/>
    </i>
  </colItems>
  <pageFields count="2">
    <pageField fld="12" hier="-1"/>
    <pageField fld="162" hier="-1"/>
  </pageFields>
  <dataFields count="1">
    <dataField name="LOAN CNT NO" fld="0" subtotal="count" baseField="13" baseItem="3"/>
  </dataFields>
  <formats count="30">
    <format dxfId="32114">
      <pivotArea outline="0" collapsedLevelsAreSubtotals="1" fieldPosition="0"/>
    </format>
    <format dxfId="32113">
      <pivotArea field="147" type="button" dataOnly="0" labelOnly="1" outline="0" axis="axisCol" fieldPosition="0"/>
    </format>
    <format dxfId="32112">
      <pivotArea type="topRight" dataOnly="0" labelOnly="1" outline="0" fieldPosition="0"/>
    </format>
    <format dxfId="32111">
      <pivotArea dataOnly="0" labelOnly="1" grandCol="1" outline="0" fieldPosition="0"/>
    </format>
    <format dxfId="32110">
      <pivotArea outline="0" collapsedLevelsAreSubtotals="1" fieldPosition="0"/>
    </format>
    <format dxfId="32109">
      <pivotArea field="147" type="button" dataOnly="0" labelOnly="1" outline="0" axis="axisCol" fieldPosition="0"/>
    </format>
    <format dxfId="32108">
      <pivotArea type="topRight" dataOnly="0" labelOnly="1" outline="0" fieldPosition="0"/>
    </format>
    <format dxfId="32107">
      <pivotArea dataOnly="0" labelOnly="1" grandCol="1" outline="0" fieldPosition="0"/>
    </format>
    <format>
      <pivotArea type="all" dataOnly="0" outline="0" fieldPosition="0"/>
    </format>
    <format>
      <pivotArea outline="0" collapsedLevelsAreSubtotals="1" fieldPosition="0"/>
    </format>
    <format>
      <pivotArea dataOnly="0" labelOnly="1" grandRow="1" outline="0" fieldPosition="0"/>
    </format>
    <format>
      <pivotArea dataOnly="0" labelOnly="1" grandCol="1" outline="0" fieldPosition="0"/>
    </format>
    <format dxfId="32106">
      <pivotArea grandRow="1" outline="0" collapsedLevelsAreSubtotals="1" fieldPosition="0"/>
    </format>
    <format dxfId="32105">
      <pivotArea outline="0" collapsedLevelsAreSubtotals="1" fieldPosition="0"/>
    </format>
    <format dxfId="32104">
      <pivotArea dataOnly="0" labelOnly="1" grandRow="1" outline="0" fieldPosition="0"/>
    </format>
    <format dxfId="32103">
      <pivotArea dataOnly="0" labelOnly="1" fieldPosition="0">
        <references count="1">
          <reference field="147" count="0"/>
        </references>
      </pivotArea>
    </format>
    <format dxfId="32102">
      <pivotArea dataOnly="0" labelOnly="1" grandCol="1" outline="0" fieldPosition="0"/>
    </format>
    <format dxfId="32101">
      <pivotArea outline="0" collapsedLevelsAreSubtotals="1" fieldPosition="0"/>
    </format>
    <format dxfId="32100">
      <pivotArea dataOnly="0" labelOnly="1" grandRow="1" outline="0" fieldPosition="0"/>
    </format>
    <format dxfId="32099">
      <pivotArea type="all" dataOnly="0" outline="0" fieldPosition="0"/>
    </format>
    <format dxfId="32098">
      <pivotArea dataOnly="0" labelOnly="1" fieldPosition="0">
        <references count="1">
          <reference field="147" count="0"/>
        </references>
      </pivotArea>
    </format>
    <format dxfId="32097">
      <pivotArea dataOnly="0" labelOnly="1" grandCol="1" outline="0" fieldPosition="0"/>
    </format>
    <format dxfId="32096">
      <pivotArea outline="0" collapsedLevelsAreSubtotals="1" fieldPosition="0"/>
    </format>
    <format dxfId="32095">
      <pivotArea dataOnly="0" labelOnly="1" grandRow="1" outline="0" fieldPosition="0"/>
    </format>
    <format dxfId="32094">
      <pivotArea dataOnly="0" labelOnly="1" fieldPosition="0">
        <references count="1">
          <reference field="147" count="0"/>
        </references>
      </pivotArea>
    </format>
    <format dxfId="32093">
      <pivotArea dataOnly="0" labelOnly="1" grandCol="1" outline="0" fieldPosition="0"/>
    </format>
    <format dxfId="32092">
      <pivotArea outline="0" collapsedLevelsAreSubtotals="1" fieldPosition="0"/>
    </format>
    <format dxfId="32091">
      <pivotArea dataOnly="0" labelOnly="1" grandRow="1" outline="0" fieldPosition="0"/>
    </format>
    <format dxfId="32090">
      <pivotArea dataOnly="0" labelOnly="1" fieldPosition="0">
        <references count="1">
          <reference field="147" count="0"/>
        </references>
      </pivotArea>
    </format>
    <format dxfId="32089">
      <pivotArea dataOnly="0" labelOnly="1" grandCol="1" outline="0"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17" cacheId="4" applyNumberFormats="0" applyBorderFormats="0" applyFontFormats="0" applyPatternFormats="0" applyAlignmentFormats="0" applyWidthHeightFormats="1" dataCaption="Values" updatedVersion="8" minRefreshableVersion="3" useAutoFormatting="1" itemPrintTitles="1" createdVersion="6" indent="0" compact="0" compactData="0" gridDropZones="1" multipleFieldFilters="0">
  <location ref="A31:AG48" firstHeaderRow="1" firstDataRow="2" firstDataCol="1" rowPageCount="3" colPageCount="1"/>
  <pivotFields count="163">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 outline="0" showAll="0"/>
    <pivotField compact="0" outline="0" showAll="0" defaultSubtotal="0"/>
    <pivotField compact="0" outline="0" showAll="0"/>
    <pivotField compact="0" outline="0" showAll="0"/>
    <pivotField axis="axisPage" compact="0" numFmtId="1" outline="0" multipleItemSelectionAllowed="1" showAll="0">
      <items count="7">
        <item x="4"/>
        <item x="1"/>
        <item x="0"/>
        <item x="2"/>
        <item x="3"/>
        <item x="5"/>
        <item t="default"/>
      </items>
    </pivotField>
    <pivotField compact="0" outline="0" showAll="0" defaultSubtotal="0"/>
    <pivotField compact="0" outline="0" showAll="0" defaultSubtotal="0"/>
    <pivotField axis="axisRow" compact="0" outline="0" showAll="0" sortType="ascending" defaultSubtotal="0">
      <items count="18">
        <item x="2"/>
        <item x="3"/>
        <item x="6"/>
        <item x="14"/>
        <item x="9"/>
        <item x="10"/>
        <item x="15"/>
        <item x="1"/>
        <item x="13"/>
        <item x="7"/>
        <item x="17"/>
        <item x="8"/>
        <item x="16"/>
        <item x="11"/>
        <item x="0"/>
        <item x="12"/>
        <item x="4"/>
        <item x="5"/>
      </items>
    </pivotField>
    <pivotField compact="0" numFmtId="4" outline="0" showAll="0"/>
    <pivotField compact="0" outline="0" showAll="0" defaultSubtotal="0"/>
    <pivotField compact="0" numFmtId="3"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pivotField compact="0" outline="0" showAll="0"/>
    <pivotField name="202" compact="0" outline="0" showAll="0"/>
    <pivotField name="222" compact="0" outline="0" showAll="0"/>
    <pivotField name="272" compact="0" outline="0" showAll="0"/>
    <pivotField name="282" compact="0" outline="0" showAl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Page" compact="0" outline="0" multipleItemSelectionAllowed="1" showAll="0" defaultSubtotal="0">
      <items count="1">
        <item x="0"/>
      </items>
    </pivotField>
    <pivotField compact="0" outline="0" showAll="0" defaultSubtotal="0"/>
    <pivotField dataField="1" compact="0" outline="0" showAll="0" defaultSubtotal="0"/>
    <pivotField compact="0" outline="0" showAll="0" defaultSubtotal="0"/>
    <pivotField compact="0" outline="0" showAll="0"/>
    <pivotField dataField="1" compact="0" outline="0" subtotalTop="0" showAll="0" defaultSubtotal="0"/>
    <pivotField compact="0" outline="0" subtotalTop="0" showAll="0" defaultSubtotal="0"/>
    <pivotField compact="0" outline="0" showAll="0"/>
    <pivotField dataField="1" compact="0" outline="0" subtotalTop="0" showAll="0" defaultSubtotal="0"/>
    <pivotField compact="0" outline="0" subtotalTop="0" showAll="0" defaultSubtotal="0"/>
    <pivotField compact="0" outline="0" showAll="0"/>
    <pivotField dataField="1" compact="0" outline="0" subtotalTop="0" showAll="0" defaultSubtotal="0"/>
    <pivotField compact="0" outline="0" subtotalTop="0" showAll="0" defaultSubtotal="0"/>
    <pivotField compact="0" outline="0" showAll="0"/>
    <pivotField dataField="1" compact="0" outline="0" subtotalTop="0" showAll="0" defaultSubtotal="0"/>
    <pivotField compact="0" outline="0" subtotalTop="0" showAll="0" defaultSubtotal="0"/>
    <pivotField compact="0" outline="0" showAll="0"/>
    <pivotField dataField="1" compact="0" outline="0" subtotalTop="0" showAll="0" defaultSubtotal="0"/>
    <pivotField compact="0" outline="0" subtotalTop="0" showAll="0" defaultSubtotal="0"/>
    <pivotField compact="0" outline="0" showAll="0"/>
    <pivotField dataField="1" compact="0" outline="0" subtotalTop="0" showAll="0" defaultSubtotal="0"/>
    <pivotField compact="0" outline="0" subtotalTop="0" showAll="0" defaultSubtotal="0"/>
    <pivotField compact="0" outline="0" showAll="0"/>
    <pivotField dataField="1" compact="0" outline="0" subtotalTop="0" showAll="0" defaultSubtotal="0"/>
    <pivotField compact="0" outline="0" subtotalTop="0" showAll="0" defaultSubtotal="0"/>
    <pivotField compact="0" outline="0" showAll="0"/>
    <pivotField dataField="1" compact="0" outline="0" subtotalTop="0" showAll="0" defaultSubtotal="0"/>
    <pivotField compact="0" outline="0" subtotalTop="0" showAll="0" defaultSubtotal="0"/>
    <pivotField compact="0" outline="0" showAll="0"/>
    <pivotField dataField="1" compact="0" outline="0" subtotalTop="0" showAll="0" defaultSubtotal="0"/>
    <pivotField compact="0" outline="0" subtotalTop="0" showAll="0" defaultSubtotal="0"/>
    <pivotField compact="0" outline="0" showAll="0"/>
    <pivotField dataField="1" compact="0" outline="0" subtotalTop="0" showAll="0" defaultSubtotal="0"/>
    <pivotField compact="0" outline="0" subtotalTop="0" showAll="0" defaultSubtotal="0"/>
    <pivotField compact="0" outline="0" showAll="0"/>
    <pivotField dataField="1" compact="0" outline="0" subtotalTop="0" showAll="0" defaultSubtotal="0"/>
    <pivotField compact="0" outline="0" subtotalTop="0" showAll="0" defaultSubtotal="0"/>
    <pivotField compact="0" outline="0" showAll="0"/>
    <pivotField dataField="1" compact="0" outline="0" showAll="0"/>
    <pivotField compact="0" outline="0" subtotalTop="0" showAll="0" defaultSubtotal="0"/>
    <pivotField compact="0" outline="0" showAll="0"/>
    <pivotField dataField="1" compact="0" outline="0" subtotalTop="0" showAll="0" defaultSubtotal="0"/>
    <pivotField compact="0" outline="0" subtotalTop="0" showAll="0" defaultSubtotal="0"/>
    <pivotField compact="0" outline="0" showAll="0"/>
    <pivotField dataField="1" compact="0" outline="0" subtotalTop="0" showAll="0" defaultSubtotal="0"/>
    <pivotField compact="0" outline="0" subtotalTop="0" showAll="0" defaultSubtotal="0"/>
    <pivotField compact="0" outline="0" showAll="0"/>
    <pivotField dataField="1" compact="0" outline="0" subtotalTop="0" showAll="0" defaultSubtotal="0"/>
    <pivotField compact="0" outline="0" subtotalTop="0" showAll="0" defaultSubtotal="0"/>
    <pivotField compact="0" outline="0" showAll="0"/>
    <pivotField dataField="1" compact="0" outline="0" subtotalTop="0" showAll="0" defaultSubtotal="0"/>
    <pivotField compact="0" outline="0" subtotalTop="0" showAll="0" defaultSubtotal="0"/>
    <pivotField compact="0" outline="0" showAll="0"/>
    <pivotField dataField="1" compact="0" outline="0" subtotalTop="0" showAll="0" defaultSubtotal="0"/>
    <pivotField compact="0" outline="0" subtotalTop="0" showAll="0" defaultSubtotal="0"/>
    <pivotField compact="0" outline="0" showAll="0"/>
    <pivotField dataField="1" compact="0" outline="0" subtotalTop="0" showAll="0" defaultSubtotal="0"/>
    <pivotField compact="0" outline="0" subtotalTop="0" showAll="0" defaultSubtotal="0"/>
    <pivotField compact="0" outline="0" showAll="0"/>
    <pivotField dataField="1" compact="0" outline="0" subtotalTop="0" showAll="0" defaultSubtotal="0"/>
    <pivotField compact="0" outline="0" subtotalTop="0" showAll="0" defaultSubtotal="0"/>
    <pivotField compact="0" outline="0" showAll="0"/>
    <pivotField dataField="1" compact="0" outline="0" subtotalTop="0" showAll="0" defaultSubtotal="0"/>
    <pivotField compact="0" outline="0" showAll="0" defaultSubtotal="0"/>
    <pivotField compact="0" outline="0" showAll="0"/>
    <pivotField dataField="1" compact="0" outline="0" subtotalTop="0" showAll="0" defaultSubtotal="0"/>
    <pivotField compact="0" outline="0" subtotalTop="0" showAll="0" defaultSubtotal="0"/>
    <pivotField compact="0" outline="0" showAll="0"/>
    <pivotField dataField="1" compact="0" outline="0" subtotalTop="0" showAll="0" defaultSubtotal="0"/>
    <pivotField compact="0" outline="0" subtotalTop="0" showAll="0" defaultSubtotal="0"/>
    <pivotField compact="0" outline="0" showAll="0"/>
    <pivotField dataField="1" compact="0" outline="0" showAll="0" defaultSubtotal="0"/>
    <pivotField compact="0" outline="0" subtotalTop="0" showAll="0" defaultSubtotal="0"/>
    <pivotField compact="0" outline="0" showAll="0"/>
    <pivotField dataField="1" compact="0" outline="0" subtotalTop="0" showAll="0" defaultSubtotal="0"/>
    <pivotField compact="0" outline="0" subtotalTop="0" showAll="0" defaultSubtotal="0"/>
    <pivotField compact="0" outline="0" showAll="0"/>
    <pivotField dataField="1" compact="0" outline="0" subtotalTop="0" showAll="0" defaultSubtotal="0"/>
    <pivotField compact="0" outline="0" subtotalTop="0" showAll="0" defaultSubtotal="0"/>
    <pivotField compact="0" outline="0" showAll="0"/>
    <pivotField dataField="1" compact="0" outline="0" subtotalTop="0" showAll="0" defaultSubtotal="0"/>
    <pivotField compact="0" outline="0" subtotalTop="0" showAll="0" defaultSubtotal="0"/>
    <pivotField compact="0" outline="0" showAll="0"/>
    <pivotField dataField="1" compact="0" outline="0" subtotalTop="0" showAll="0" defaultSubtotal="0"/>
    <pivotField compact="0" outline="0" subtotalTop="0" showAll="0" defaultSubtotal="0"/>
    <pivotField compact="0" outline="0" showAll="0"/>
    <pivotField dataField="1" compact="0" outline="0" subtotalTop="0" showAll="0" defaultSubtotal="0"/>
    <pivotField compact="0" outline="0" subtotalTop="0" showAll="0" defaultSubtotal="0"/>
    <pivotField compact="0" outline="0" showAll="0"/>
    <pivotField dataField="1" compact="0" outline="0" subtotalTop="0" showAll="0" defaultSubtotal="0"/>
    <pivotField compact="0" outline="0" subtotalTop="0" showAll="0" defaultSubtotal="0"/>
    <pivotField compact="0" outline="0" showAll="0"/>
    <pivotField dataField="1" compact="0" outline="0" subtotalTop="0" showAll="0" defaultSubtotal="0"/>
    <pivotField compact="0" outline="0" subtotalTop="0" showAll="0" defaultSubtotal="0"/>
    <pivotField compact="0" outline="0" showAll="0" defaultSubtotal="0"/>
    <pivotField compact="0" outline="0" subtotalTop="0" multipleItemSelectionAllowed="1" showAll="0" defaultSubtota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h="1" x="0"/>
        <item x="1"/>
        <item h="1" x="2"/>
        <item t="default"/>
      </items>
    </pivotField>
  </pivotFields>
  <rowFields count="1">
    <field x="15"/>
  </rowFields>
  <rowItems count="16">
    <i>
      <x/>
    </i>
    <i>
      <x v="1"/>
    </i>
    <i>
      <x v="2"/>
    </i>
    <i>
      <x v="3"/>
    </i>
    <i>
      <x v="4"/>
    </i>
    <i>
      <x v="5"/>
    </i>
    <i>
      <x v="7"/>
    </i>
    <i>
      <x v="8"/>
    </i>
    <i>
      <x v="9"/>
    </i>
    <i>
      <x v="11"/>
    </i>
    <i>
      <x v="12"/>
    </i>
    <i>
      <x v="13"/>
    </i>
    <i>
      <x v="14"/>
    </i>
    <i>
      <x v="15"/>
    </i>
    <i>
      <x v="17"/>
    </i>
    <i t="grand">
      <x/>
    </i>
  </rowItems>
  <colFields count="1">
    <field x="-2"/>
  </colFields>
  <colItems count="32">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colItems>
  <pageFields count="3">
    <pageField fld="52" hier="-1"/>
    <pageField fld="12" hier="-1"/>
    <pageField fld="162" hier="-1"/>
  </pageFields>
  <dataFields count="32">
    <dataField name="CASES" fld="0" subtotal="count" baseField="0" baseItem="0"/>
    <dataField name="01" fld="54" subtotal="count" baseField="13" baseItem="3"/>
    <dataField name="02" fld="57" subtotal="count" baseField="13" baseItem="4"/>
    <dataField name="03" fld="60" subtotal="count" baseField="13" baseItem="4"/>
    <dataField name="04" fld="63" subtotal="count" baseField="13" baseItem="11"/>
    <dataField name="05" fld="66" subtotal="count" baseField="18" baseItem="0"/>
    <dataField name="06" fld="69" subtotal="count" baseField="13" baseItem="0"/>
    <dataField name="07" fld="72" subtotal="count" baseField="13" baseItem="16"/>
    <dataField name="08" fld="75" subtotal="count" baseField="13" baseItem="16"/>
    <dataField name="09" fld="78" subtotal="count" baseField="13" baseItem="14"/>
    <dataField name="10" fld="81" subtotal="count" baseField="13" baseItem="0"/>
    <dataField name="11" fld="84" subtotal="count" baseField="0" baseItem="0"/>
    <dataField name="12" fld="87" subtotal="count" baseField="13" baseItem="0"/>
    <dataField name="13" fld="90" baseField="0" baseItem="0"/>
    <dataField name="14" fld="93" subtotal="count" baseField="13" baseItem="0"/>
    <dataField name="15" fld="96" subtotal="count" baseField="13" baseItem="0"/>
    <dataField name="16" fld="99" subtotal="count" baseField="13" baseItem="0"/>
    <dataField name="17" fld="102" subtotal="count" baseField="13" baseItem="0"/>
    <dataField name="18" fld="105" subtotal="count" baseField="13" baseItem="0"/>
    <dataField name="19" fld="108" subtotal="count" baseField="13" baseItem="0"/>
    <dataField name="20" fld="111" subtotal="count" baseField="0" baseItem="0"/>
    <dataField name="21" fld="114" subtotal="count" baseField="0" baseItem="0"/>
    <dataField name="22" fld="117" subtotal="count" baseField="0" baseItem="0"/>
    <dataField name="23" fld="120" subtotal="count" baseField="0" baseItem="0"/>
    <dataField name="24" fld="123" subtotal="count" baseField="13" baseItem="0"/>
    <dataField name="25" fld="126" subtotal="count" baseField="13" baseItem="0"/>
    <dataField name="26" fld="129" subtotal="count" baseField="0" baseItem="0"/>
    <dataField name="27" fld="132" subtotal="count" baseField="0" baseItem="0"/>
    <dataField name="28" fld="135" subtotal="count" baseField="0" baseItem="0"/>
    <dataField name="29" fld="138" subtotal="count" baseField="0" baseItem="0"/>
    <dataField name="30" fld="141" subtotal="count" baseField="0" baseItem="0"/>
    <dataField name="31" fld="144" subtotal="count" baseField="0" baseItem="0"/>
  </dataFields>
  <formats count="149">
    <format dxfId="32257">
      <pivotArea type="all" dataOnly="0" outline="0" fieldPosition="0"/>
    </format>
    <format dxfId="32256">
      <pivotArea outline="0" collapsedLevelsAreSubtotals="1" fieldPosition="0"/>
    </format>
    <format dxfId="32255">
      <pivotArea field="-2" type="button" dataOnly="0" labelOnly="1" outline="0" axis="axisCol" fieldPosition="0"/>
    </format>
    <format dxfId="32254">
      <pivotArea type="topRight" dataOnly="0" labelOnly="1" outline="0" fieldPosition="0"/>
    </format>
    <format dxfId="32253">
      <pivotArea type="origin" dataOnly="0" labelOnly="1" outline="0" fieldPosition="0"/>
    </format>
    <format dxfId="32252">
      <pivotArea dataOnly="0" labelOnly="1" grandRow="1" outline="0" fieldPosition="0"/>
    </format>
    <format dxfId="32251">
      <pivotArea type="origin" dataOnly="0" labelOnly="1" outline="0" fieldPosition="0"/>
    </format>
    <format dxfId="32250">
      <pivotArea dataOnly="0" labelOnly="1" grandRow="1" outline="0" fieldPosition="0"/>
    </format>
    <format dxfId="32249">
      <pivotArea dataOnly="0" labelOnly="1" outline="0" fieldPosition="0">
        <references count="1">
          <reference field="4294967294" count="28">
            <x v="2"/>
            <x v="3"/>
            <x v="4"/>
            <x v="5"/>
            <x v="6"/>
            <x v="7"/>
            <x v="8"/>
            <x v="9"/>
            <x v="10"/>
            <x v="11"/>
            <x v="12"/>
            <x v="14"/>
            <x v="15"/>
            <x v="16"/>
            <x v="17"/>
            <x v="18"/>
            <x v="19"/>
            <x v="20"/>
            <x v="21"/>
            <x v="22"/>
            <x v="23"/>
            <x v="25"/>
            <x v="26"/>
            <x v="27"/>
            <x v="28"/>
            <x v="29"/>
            <x v="30"/>
            <x v="31"/>
          </reference>
        </references>
      </pivotArea>
    </format>
    <format dxfId="32248">
      <pivotArea dataOnly="0" labelOnly="1" outline="0" fieldPosition="0">
        <references count="1">
          <reference field="4294967294" count="28">
            <x v="2"/>
            <x v="3"/>
            <x v="4"/>
            <x v="5"/>
            <x v="6"/>
            <x v="7"/>
            <x v="8"/>
            <x v="9"/>
            <x v="10"/>
            <x v="11"/>
            <x v="12"/>
            <x v="14"/>
            <x v="15"/>
            <x v="16"/>
            <x v="17"/>
            <x v="18"/>
            <x v="19"/>
            <x v="20"/>
            <x v="21"/>
            <x v="22"/>
            <x v="23"/>
            <x v="25"/>
            <x v="26"/>
            <x v="27"/>
            <x v="28"/>
            <x v="29"/>
            <x v="30"/>
            <x v="31"/>
          </reference>
        </references>
      </pivotArea>
    </format>
    <format dxfId="32247">
      <pivotArea outline="0" collapsedLevelsAreSubtotals="1" fieldPosition="0">
        <references count="1">
          <reference field="4294967294" count="6" selected="0">
            <x v="2"/>
            <x v="3"/>
            <x v="4"/>
            <x v="5"/>
            <x v="6"/>
            <x v="7"/>
          </reference>
        </references>
      </pivotArea>
    </format>
    <format dxfId="32246">
      <pivotArea dataOnly="0" labelOnly="1" outline="0" fieldPosition="0">
        <references count="1">
          <reference field="4294967294" count="6">
            <x v="2"/>
            <x v="3"/>
            <x v="4"/>
            <x v="5"/>
            <x v="6"/>
            <x v="7"/>
          </reference>
        </references>
      </pivotArea>
    </format>
    <format dxfId="32245">
      <pivotArea outline="0" collapsedLevelsAreSubtotals="1" fieldPosition="0">
        <references count="1">
          <reference field="4294967294" count="6" selected="0">
            <x v="2"/>
            <x v="3"/>
            <x v="4"/>
            <x v="5"/>
            <x v="6"/>
            <x v="7"/>
          </reference>
        </references>
      </pivotArea>
    </format>
    <format dxfId="32244">
      <pivotArea dataOnly="0" labelOnly="1" outline="0" fieldPosition="0">
        <references count="1">
          <reference field="4294967294" count="6">
            <x v="2"/>
            <x v="3"/>
            <x v="4"/>
            <x v="5"/>
            <x v="6"/>
            <x v="7"/>
          </reference>
        </references>
      </pivotArea>
    </format>
    <format>
      <pivotArea type="all" dataOnly="0" outline="0" fieldPosition="0"/>
    </format>
    <format>
      <pivotArea outline="0" collapsedLevelsAreSubtotals="1" fieldPosition="0"/>
    </format>
    <format>
      <pivotArea dataOnly="0" labelOnly="1" grandRow="1" outline="0" fieldPosition="0"/>
    </format>
    <format>
      <pivotArea dataOnly="0" labelOnly="1" outline="0" fieldPosition="0">
        <references count="1">
          <reference field="4294967294" count="28">
            <x v="2"/>
            <x v="3"/>
            <x v="4"/>
            <x v="5"/>
            <x v="6"/>
            <x v="7"/>
            <x v="8"/>
            <x v="9"/>
            <x v="10"/>
            <x v="11"/>
            <x v="12"/>
            <x v="14"/>
            <x v="15"/>
            <x v="16"/>
            <x v="17"/>
            <x v="18"/>
            <x v="19"/>
            <x v="20"/>
            <x v="21"/>
            <x v="22"/>
            <x v="23"/>
            <x v="25"/>
            <x v="26"/>
            <x v="27"/>
            <x v="28"/>
            <x v="29"/>
            <x v="30"/>
            <x v="31"/>
          </reference>
        </references>
      </pivotArea>
    </format>
    <format dxfId="32243">
      <pivotArea field="12" type="button" dataOnly="0" labelOnly="1" outline="0" axis="axisPage" fieldPosition="1"/>
    </format>
    <format dxfId="32242">
      <pivotArea dataOnly="0" labelOnly="1" outline="0" fieldPosition="0">
        <references count="1">
          <reference field="4294967294" count="28">
            <x v="2"/>
            <x v="3"/>
            <x v="4"/>
            <x v="5"/>
            <x v="6"/>
            <x v="7"/>
            <x v="8"/>
            <x v="9"/>
            <x v="10"/>
            <x v="11"/>
            <x v="12"/>
            <x v="14"/>
            <x v="15"/>
            <x v="16"/>
            <x v="17"/>
            <x v="18"/>
            <x v="19"/>
            <x v="20"/>
            <x v="21"/>
            <x v="22"/>
            <x v="23"/>
            <x v="25"/>
            <x v="26"/>
            <x v="27"/>
            <x v="28"/>
            <x v="29"/>
            <x v="30"/>
            <x v="31"/>
          </reference>
        </references>
      </pivotArea>
    </format>
    <format dxfId="32241">
      <pivotArea field="12" type="button" dataOnly="0" labelOnly="1" outline="0" axis="axisPage" fieldPosition="1"/>
    </format>
    <format dxfId="32240">
      <pivotArea dataOnly="0" labelOnly="1" outline="0" fieldPosition="0">
        <references count="1">
          <reference field="4294967294" count="28">
            <x v="2"/>
            <x v="3"/>
            <x v="4"/>
            <x v="5"/>
            <x v="6"/>
            <x v="7"/>
            <x v="8"/>
            <x v="9"/>
            <x v="10"/>
            <x v="11"/>
            <x v="12"/>
            <x v="14"/>
            <x v="15"/>
            <x v="16"/>
            <x v="17"/>
            <x v="18"/>
            <x v="19"/>
            <x v="20"/>
            <x v="21"/>
            <x v="22"/>
            <x v="23"/>
            <x v="25"/>
            <x v="26"/>
            <x v="27"/>
            <x v="28"/>
            <x v="29"/>
            <x v="30"/>
            <x v="31"/>
          </reference>
        </references>
      </pivotArea>
    </format>
    <format dxfId="32239">
      <pivotArea grandRow="1" outline="0" collapsedLevelsAreSubtotals="1" fieldPosition="0"/>
    </format>
    <format dxfId="32238">
      <pivotArea grandRow="1" outline="0" collapsedLevelsAreSubtotals="1" fieldPosition="0"/>
    </format>
    <format dxfId="32237">
      <pivotArea outline="0" fieldPosition="0">
        <references count="1">
          <reference field="4294967294" count="20" selected="0">
            <x v="5"/>
            <x v="6"/>
            <x v="7"/>
            <x v="8"/>
            <x v="9"/>
            <x v="10"/>
            <x v="11"/>
            <x v="12"/>
            <x v="14"/>
            <x v="15"/>
            <x v="16"/>
            <x v="17"/>
            <x v="18"/>
            <x v="19"/>
            <x v="20"/>
            <x v="21"/>
            <x v="22"/>
            <x v="23"/>
            <x v="25"/>
            <x v="26"/>
          </reference>
        </references>
      </pivotArea>
    </format>
    <format dxfId="32236">
      <pivotArea dataOnly="0" labelOnly="1" outline="0" fieldPosition="0">
        <references count="1">
          <reference field="4294967294" count="20">
            <x v="5"/>
            <x v="6"/>
            <x v="7"/>
            <x v="8"/>
            <x v="9"/>
            <x v="10"/>
            <x v="11"/>
            <x v="12"/>
            <x v="14"/>
            <x v="15"/>
            <x v="16"/>
            <x v="17"/>
            <x v="18"/>
            <x v="19"/>
            <x v="20"/>
            <x v="21"/>
            <x v="22"/>
            <x v="23"/>
            <x v="25"/>
            <x v="26"/>
          </reference>
        </references>
      </pivotArea>
    </format>
    <format dxfId="32235">
      <pivotArea dataOnly="0" labelOnly="1" outline="0" fieldPosition="0">
        <references count="1">
          <reference field="4294967294" count="1">
            <x v="1"/>
          </reference>
        </references>
      </pivotArea>
    </format>
    <format dxfId="32234">
      <pivotArea outline="0" collapsedLevelsAreSubtotals="1" fieldPosition="0">
        <references count="1">
          <reference field="4294967294" count="29" selected="0">
            <x v="1"/>
            <x v="2"/>
            <x v="3"/>
            <x v="4"/>
            <x v="5"/>
            <x v="6"/>
            <x v="7"/>
            <x v="8"/>
            <x v="9"/>
            <x v="10"/>
            <x v="11"/>
            <x v="12"/>
            <x v="14"/>
            <x v="15"/>
            <x v="16"/>
            <x v="17"/>
            <x v="18"/>
            <x v="19"/>
            <x v="20"/>
            <x v="21"/>
            <x v="22"/>
            <x v="23"/>
            <x v="25"/>
            <x v="26"/>
            <x v="27"/>
            <x v="28"/>
            <x v="29"/>
            <x v="30"/>
            <x v="31"/>
          </reference>
        </references>
      </pivotArea>
    </format>
    <format dxfId="32233">
      <pivotArea type="all" dataOnly="0" outline="0" fieldPosition="0"/>
    </format>
    <format dxfId="32232">
      <pivotArea grandRow="1" outline="0" collapsedLevelsAreSubtotals="1" fieldPosition="0"/>
    </format>
    <format dxfId="32231">
      <pivotArea dataOnly="0" labelOnly="1" outline="0" fieldPosition="0">
        <references count="1">
          <reference field="4294967294" count="30">
            <x v="0"/>
            <x v="1"/>
            <x v="2"/>
            <x v="3"/>
            <x v="4"/>
            <x v="5"/>
            <x v="6"/>
            <x v="7"/>
            <x v="8"/>
            <x v="9"/>
            <x v="10"/>
            <x v="11"/>
            <x v="12"/>
            <x v="14"/>
            <x v="15"/>
            <x v="16"/>
            <x v="17"/>
            <x v="18"/>
            <x v="19"/>
            <x v="20"/>
            <x v="21"/>
            <x v="22"/>
            <x v="23"/>
            <x v="25"/>
            <x v="26"/>
            <x v="27"/>
            <x v="28"/>
            <x v="29"/>
            <x v="30"/>
            <x v="31"/>
          </reference>
        </references>
      </pivotArea>
    </format>
    <format dxfId="32230">
      <pivotArea type="all" dataOnly="0" outline="0" fieldPosition="0"/>
    </format>
    <format dxfId="32229">
      <pivotArea dataOnly="0" labelOnly="1" outline="0" fieldPosition="0">
        <references count="1">
          <reference field="4294967294" count="29">
            <x v="2"/>
            <x v="3"/>
            <x v="4"/>
            <x v="5"/>
            <x v="6"/>
            <x v="7"/>
            <x v="8"/>
            <x v="9"/>
            <x v="10"/>
            <x v="11"/>
            <x v="12"/>
            <x v="13"/>
            <x v="14"/>
            <x v="15"/>
            <x v="16"/>
            <x v="17"/>
            <x v="18"/>
            <x v="19"/>
            <x v="20"/>
            <x v="21"/>
            <x v="22"/>
            <x v="23"/>
            <x v="25"/>
            <x v="26"/>
            <x v="27"/>
            <x v="28"/>
            <x v="29"/>
            <x v="30"/>
            <x v="31"/>
          </reference>
        </references>
      </pivotArea>
    </format>
    <format dxfId="32228">
      <pivotArea dataOnly="0" labelOnly="1" outline="0" fieldPosition="0">
        <references count="1">
          <reference field="4294967294" count="30">
            <x v="1"/>
            <x v="2"/>
            <x v="3"/>
            <x v="4"/>
            <x v="5"/>
            <x v="6"/>
            <x v="7"/>
            <x v="8"/>
            <x v="9"/>
            <x v="10"/>
            <x v="11"/>
            <x v="12"/>
            <x v="13"/>
            <x v="14"/>
            <x v="15"/>
            <x v="16"/>
            <x v="17"/>
            <x v="18"/>
            <x v="19"/>
            <x v="20"/>
            <x v="21"/>
            <x v="22"/>
            <x v="23"/>
            <x v="25"/>
            <x v="26"/>
            <x v="27"/>
            <x v="28"/>
            <x v="29"/>
            <x v="30"/>
            <x v="31"/>
          </reference>
        </references>
      </pivotArea>
    </format>
    <format dxfId="32227">
      <pivotArea dataOnly="0" labelOnly="1" outline="0" fieldPosition="0">
        <references count="1">
          <reference field="4294967294" count="30">
            <x v="1"/>
            <x v="2"/>
            <x v="3"/>
            <x v="4"/>
            <x v="5"/>
            <x v="6"/>
            <x v="7"/>
            <x v="8"/>
            <x v="9"/>
            <x v="10"/>
            <x v="11"/>
            <x v="12"/>
            <x v="13"/>
            <x v="14"/>
            <x v="15"/>
            <x v="16"/>
            <x v="17"/>
            <x v="18"/>
            <x v="19"/>
            <x v="20"/>
            <x v="21"/>
            <x v="22"/>
            <x v="23"/>
            <x v="25"/>
            <x v="26"/>
            <x v="27"/>
            <x v="28"/>
            <x v="29"/>
            <x v="30"/>
            <x v="31"/>
          </reference>
        </references>
      </pivotArea>
    </format>
    <format dxfId="32226">
      <pivotArea dataOnly="0" labelOnly="1" outline="0" fieldPosition="0">
        <references count="1">
          <reference field="4294967294" count="1">
            <x v="14"/>
          </reference>
        </references>
      </pivotArea>
    </format>
    <format dxfId="32225">
      <pivotArea outline="0" fieldPosition="0">
        <references count="1">
          <reference field="4294967294" count="15" selected="0">
            <x v="0"/>
            <x v="1"/>
            <x v="2"/>
            <x v="3"/>
            <x v="4"/>
            <x v="5"/>
            <x v="6"/>
            <x v="7"/>
            <x v="8"/>
            <x v="9"/>
            <x v="10"/>
            <x v="11"/>
            <x v="12"/>
            <x v="13"/>
            <x v="14"/>
          </reference>
        </references>
      </pivotArea>
    </format>
    <format dxfId="32224">
      <pivotArea dataOnly="0" labelOnly="1" grandRow="1" outline="0" fieldPosition="0"/>
    </format>
    <format dxfId="32223">
      <pivotArea dataOnly="0" labelOnly="1" outline="0" fieldPosition="0">
        <references count="1">
          <reference field="4294967294" count="31">
            <x v="0"/>
            <x v="1"/>
            <x v="2"/>
            <x v="3"/>
            <x v="4"/>
            <x v="5"/>
            <x v="6"/>
            <x v="7"/>
            <x v="8"/>
            <x v="9"/>
            <x v="10"/>
            <x v="11"/>
            <x v="12"/>
            <x v="13"/>
            <x v="14"/>
            <x v="15"/>
            <x v="16"/>
            <x v="17"/>
            <x v="18"/>
            <x v="19"/>
            <x v="20"/>
            <x v="21"/>
            <x v="22"/>
            <x v="23"/>
            <x v="25"/>
            <x v="26"/>
            <x v="27"/>
            <x v="28"/>
            <x v="29"/>
            <x v="30"/>
            <x v="31"/>
          </reference>
        </references>
      </pivotArea>
    </format>
    <format dxfId="32222">
      <pivotArea outline="0" fieldPosition="0">
        <references count="1">
          <reference field="4294967294" count="1" selected="0">
            <x v="17"/>
          </reference>
        </references>
      </pivotArea>
    </format>
    <format dxfId="32221">
      <pivotArea outline="0" fieldPosition="0">
        <references count="1">
          <reference field="4294967294" count="1" selected="0">
            <x v="17"/>
          </reference>
        </references>
      </pivotArea>
    </format>
    <format dxfId="32220">
      <pivotArea dataOnly="0" labelOnly="1" outline="0" fieldPosition="0">
        <references count="1">
          <reference field="4294967294" count="31">
            <x v="0"/>
            <x v="1"/>
            <x v="2"/>
            <x v="3"/>
            <x v="4"/>
            <x v="5"/>
            <x v="6"/>
            <x v="7"/>
            <x v="8"/>
            <x v="9"/>
            <x v="10"/>
            <x v="11"/>
            <x v="12"/>
            <x v="13"/>
            <x v="14"/>
            <x v="15"/>
            <x v="16"/>
            <x v="17"/>
            <x v="18"/>
            <x v="19"/>
            <x v="20"/>
            <x v="21"/>
            <x v="22"/>
            <x v="23"/>
            <x v="25"/>
            <x v="26"/>
            <x v="27"/>
            <x v="28"/>
            <x v="29"/>
            <x v="30"/>
            <x v="31"/>
          </reference>
        </references>
      </pivotArea>
    </format>
    <format dxfId="32219">
      <pivotArea dataOnly="0" labelOnly="1" outline="0" fieldPosition="0">
        <references count="1">
          <reference field="4294967294" count="31">
            <x v="0"/>
            <x v="1"/>
            <x v="2"/>
            <x v="3"/>
            <x v="4"/>
            <x v="5"/>
            <x v="6"/>
            <x v="7"/>
            <x v="8"/>
            <x v="9"/>
            <x v="10"/>
            <x v="11"/>
            <x v="12"/>
            <x v="13"/>
            <x v="14"/>
            <x v="15"/>
            <x v="16"/>
            <x v="17"/>
            <x v="18"/>
            <x v="19"/>
            <x v="20"/>
            <x v="21"/>
            <x v="22"/>
            <x v="23"/>
            <x v="25"/>
            <x v="26"/>
            <x v="27"/>
            <x v="28"/>
            <x v="29"/>
            <x v="30"/>
            <x v="31"/>
          </reference>
        </references>
      </pivotArea>
    </format>
    <format dxfId="32218">
      <pivotArea dataOnly="0" labelOnly="1" grandRow="1" outline="0" fieldPosition="0"/>
    </format>
    <format dxfId="32217">
      <pivotArea dataOnly="0" labelOnly="1" outline="0" fieldPosition="0">
        <references count="1">
          <reference field="4294967294" count="31">
            <x v="0"/>
            <x v="1"/>
            <x v="2"/>
            <x v="3"/>
            <x v="4"/>
            <x v="5"/>
            <x v="6"/>
            <x v="7"/>
            <x v="8"/>
            <x v="9"/>
            <x v="10"/>
            <x v="11"/>
            <x v="12"/>
            <x v="13"/>
            <x v="14"/>
            <x v="15"/>
            <x v="16"/>
            <x v="17"/>
            <x v="18"/>
            <x v="19"/>
            <x v="20"/>
            <x v="21"/>
            <x v="22"/>
            <x v="23"/>
            <x v="25"/>
            <x v="26"/>
            <x v="27"/>
            <x v="28"/>
            <x v="29"/>
            <x v="30"/>
            <x v="31"/>
          </reference>
        </references>
      </pivotArea>
    </format>
    <format dxfId="32216">
      <pivotArea dataOnly="0" labelOnly="1" outline="0" fieldPosition="0">
        <references count="1">
          <reference field="4294967294" count="31">
            <x v="0"/>
            <x v="1"/>
            <x v="2"/>
            <x v="3"/>
            <x v="4"/>
            <x v="5"/>
            <x v="6"/>
            <x v="7"/>
            <x v="8"/>
            <x v="9"/>
            <x v="10"/>
            <x v="11"/>
            <x v="12"/>
            <x v="13"/>
            <x v="14"/>
            <x v="15"/>
            <x v="16"/>
            <x v="17"/>
            <x v="18"/>
            <x v="19"/>
            <x v="20"/>
            <x v="21"/>
            <x v="22"/>
            <x v="23"/>
            <x v="25"/>
            <x v="26"/>
            <x v="27"/>
            <x v="28"/>
            <x v="29"/>
            <x v="30"/>
            <x v="31"/>
          </reference>
        </references>
      </pivotArea>
    </format>
    <format dxfId="32215">
      <pivotArea dataOnly="0" labelOnly="1" outline="0" fieldPosition="0">
        <references count="1">
          <reference field="4294967294" count="31">
            <x v="0"/>
            <x v="1"/>
            <x v="2"/>
            <x v="3"/>
            <x v="4"/>
            <x v="5"/>
            <x v="6"/>
            <x v="7"/>
            <x v="8"/>
            <x v="9"/>
            <x v="10"/>
            <x v="11"/>
            <x v="12"/>
            <x v="13"/>
            <x v="14"/>
            <x v="15"/>
            <x v="16"/>
            <x v="17"/>
            <x v="18"/>
            <x v="19"/>
            <x v="20"/>
            <x v="21"/>
            <x v="22"/>
            <x v="23"/>
            <x v="25"/>
            <x v="26"/>
            <x v="27"/>
            <x v="28"/>
            <x v="29"/>
            <x v="30"/>
            <x v="31"/>
          </reference>
        </references>
      </pivotArea>
    </format>
    <format dxfId="32214">
      <pivotArea grandRow="1" outline="0" collapsedLevelsAreSubtotals="1" fieldPosition="0"/>
    </format>
    <format dxfId="32213">
      <pivotArea dataOnly="0" labelOnly="1" grandRow="1" outline="0" fieldPosition="0"/>
    </format>
    <format dxfId="32212">
      <pivotArea outline="0" fieldPosition="0">
        <references count="1">
          <reference field="4294967294" count="1" selected="0">
            <x v="13"/>
          </reference>
        </references>
      </pivotArea>
    </format>
    <format dxfId="32211">
      <pivotArea dataOnly="0" labelOnly="1" outline="0" fieldPosition="0">
        <references count="1">
          <reference field="4294967294" count="1">
            <x v="13"/>
          </reference>
        </references>
      </pivotArea>
    </format>
    <format dxfId="32210">
      <pivotArea dataOnly="0" outline="0" fieldPosition="0">
        <references count="1">
          <reference field="4294967294" count="1">
            <x v="13"/>
          </reference>
        </references>
      </pivotArea>
    </format>
    <format dxfId="32209">
      <pivotArea grandRow="1" outline="0" collapsedLevelsAreSubtotals="1" fieldPosition="0"/>
    </format>
    <format dxfId="32208">
      <pivotArea dataOnly="0" labelOnly="1" grandRow="1" outline="0" fieldPosition="0"/>
    </format>
    <format dxfId="32207">
      <pivotArea dataOnly="0" outline="0" fieldPosition="0">
        <references count="1">
          <reference field="4294967294" count="1">
            <x v="3"/>
          </reference>
        </references>
      </pivotArea>
    </format>
    <format dxfId="32206">
      <pivotArea outline="0" fieldPosition="0">
        <references count="1">
          <reference field="4294967294" count="1" selected="0">
            <x v="3"/>
          </reference>
        </references>
      </pivotArea>
    </format>
    <format dxfId="32205">
      <pivotArea dataOnly="0" labelOnly="1" outline="0" fieldPosition="0">
        <references count="1">
          <reference field="4294967294" count="1">
            <x v="3"/>
          </reference>
        </references>
      </pivotArea>
    </format>
    <format dxfId="32204">
      <pivotArea outline="0" fieldPosition="0">
        <references count="1">
          <reference field="4294967294" count="1" selected="0">
            <x v="4"/>
          </reference>
        </references>
      </pivotArea>
    </format>
    <format dxfId="32203">
      <pivotArea dataOnly="0" labelOnly="1" outline="0" fieldPosition="0">
        <references count="1">
          <reference field="4294967294" count="1">
            <x v="4"/>
          </reference>
        </references>
      </pivotArea>
    </format>
    <format dxfId="32202">
      <pivotArea outline="0" fieldPosition="0">
        <references count="1">
          <reference field="4294967294" count="1" selected="0">
            <x v="4"/>
          </reference>
        </references>
      </pivotArea>
    </format>
    <format dxfId="32201">
      <pivotArea dataOnly="0" labelOnly="1" outline="0" fieldPosition="0">
        <references count="1">
          <reference field="4294967294" count="1">
            <x v="4"/>
          </reference>
        </references>
      </pivotArea>
    </format>
    <format dxfId="32200">
      <pivotArea outline="0" fieldPosition="0">
        <references count="1">
          <reference field="4294967294" count="1" selected="0">
            <x v="18"/>
          </reference>
        </references>
      </pivotArea>
    </format>
    <format dxfId="32199">
      <pivotArea dataOnly="0" labelOnly="1" outline="0" fieldPosition="0">
        <references count="1">
          <reference field="4294967294" count="1">
            <x v="18"/>
          </reference>
        </references>
      </pivotArea>
    </format>
    <format dxfId="32198">
      <pivotArea outline="0" fieldPosition="0">
        <references count="1">
          <reference field="4294967294" count="1" selected="0">
            <x v="18"/>
          </reference>
        </references>
      </pivotArea>
    </format>
    <format dxfId="32197">
      <pivotArea dataOnly="0" labelOnly="1" outline="0" fieldPosition="0">
        <references count="1">
          <reference field="4294967294" count="1">
            <x v="18"/>
          </reference>
        </references>
      </pivotArea>
    </format>
    <format dxfId="32196">
      <pivotArea outline="0" fieldPosition="0">
        <references count="1">
          <reference field="4294967294" count="1" selected="0">
            <x v="16"/>
          </reference>
        </references>
      </pivotArea>
    </format>
    <format dxfId="32195">
      <pivotArea outline="0" fieldPosition="0">
        <references count="1">
          <reference field="4294967294" count="3" selected="0">
            <x v="14"/>
            <x v="15"/>
            <x v="16"/>
          </reference>
        </references>
      </pivotArea>
    </format>
    <format dxfId="32194">
      <pivotArea dataOnly="0" labelOnly="1" outline="0" fieldPosition="0">
        <references count="1">
          <reference field="4294967294" count="1">
            <x v="4"/>
          </reference>
        </references>
      </pivotArea>
    </format>
    <format dxfId="32193">
      <pivotArea dataOnly="0" labelOnly="1" outline="0" fieldPosition="0">
        <references count="1">
          <reference field="4294967294" count="1">
            <x v="4"/>
          </reference>
        </references>
      </pivotArea>
    </format>
    <format dxfId="32192">
      <pivotArea grandRow="1" outline="0" collapsedLevelsAreSubtotals="1" fieldPosition="0"/>
    </format>
    <format dxfId="32191">
      <pivotArea dataOnly="0" labelOnly="1" grandRow="1" outline="0" fieldPosition="0"/>
    </format>
    <format dxfId="32190">
      <pivotArea dataOnly="0" labelOnly="1" outline="0" fieldPosition="0">
        <references count="1">
          <reference field="4294967294" count="1">
            <x v="6"/>
          </reference>
        </references>
      </pivotArea>
    </format>
    <format dxfId="32189">
      <pivotArea dataOnly="0" labelOnly="1" outline="0" fieldPosition="0">
        <references count="1">
          <reference field="4294967294" count="1">
            <x v="6"/>
          </reference>
        </references>
      </pivotArea>
    </format>
    <format dxfId="32188">
      <pivotArea outline="0" fieldPosition="0">
        <references count="1">
          <reference field="4294967294" count="1" selected="0">
            <x v="8"/>
          </reference>
        </references>
      </pivotArea>
    </format>
    <format dxfId="32187">
      <pivotArea dataOnly="0" labelOnly="1" outline="0" fieldPosition="0">
        <references count="1">
          <reference field="4294967294" count="1">
            <x v="8"/>
          </reference>
        </references>
      </pivotArea>
    </format>
    <format dxfId="32186">
      <pivotArea grandRow="1" outline="0" collapsedLevelsAreSubtotals="1" fieldPosition="0"/>
    </format>
    <format dxfId="32185">
      <pivotArea dataOnly="0" labelOnly="1" grandRow="1" outline="0" fieldPosition="0"/>
    </format>
    <format dxfId="32184">
      <pivotArea grandRow="1" outline="0" collapsedLevelsAreSubtotals="1" fieldPosition="0"/>
    </format>
    <format dxfId="32183">
      <pivotArea dataOnly="0" labelOnly="1" grandRow="1" outline="0" fieldPosition="0"/>
    </format>
    <format dxfId="32182">
      <pivotArea grandRow="1" outline="0" collapsedLevelsAreSubtotals="1" fieldPosition="0"/>
    </format>
    <format dxfId="32181">
      <pivotArea dataOnly="0" labelOnly="1" grandRow="1" outline="0" fieldPosition="0"/>
    </format>
    <format dxfId="32180">
      <pivotArea grandRow="1" outline="0" collapsedLevelsAreSubtotals="1" fieldPosition="0"/>
    </format>
    <format dxfId="32179">
      <pivotArea dataOnly="0" labelOnly="1" grandRow="1" outline="0" fieldPosition="0"/>
    </format>
    <format dxfId="32178">
      <pivotArea outline="0" fieldPosition="0">
        <references count="1">
          <reference field="4294967294" count="1" selected="0">
            <x v="6"/>
          </reference>
        </references>
      </pivotArea>
    </format>
    <format dxfId="32177">
      <pivotArea dataOnly="0" labelOnly="1" outline="0" fieldPosition="0">
        <references count="1">
          <reference field="4294967294" count="1">
            <x v="6"/>
          </reference>
        </references>
      </pivotArea>
    </format>
    <format dxfId="32176">
      <pivotArea outline="0" fieldPosition="0">
        <references count="1">
          <reference field="4294967294" count="1" selected="0">
            <x v="6"/>
          </reference>
        </references>
      </pivotArea>
    </format>
    <format dxfId="32175">
      <pivotArea dataOnly="0" labelOnly="1" outline="0" fieldPosition="0">
        <references count="1">
          <reference field="4294967294" count="1">
            <x v="6"/>
          </reference>
        </references>
      </pivotArea>
    </format>
    <format dxfId="32174">
      <pivotArea outline="0" fieldPosition="0">
        <references count="1">
          <reference field="4294967294" count="1" selected="0">
            <x v="8"/>
          </reference>
        </references>
      </pivotArea>
    </format>
    <format dxfId="32173">
      <pivotArea dataOnly="0" labelOnly="1" outline="0" fieldPosition="0">
        <references count="1">
          <reference field="4294967294" count="1">
            <x v="8"/>
          </reference>
        </references>
      </pivotArea>
    </format>
    <format dxfId="32172">
      <pivotArea outline="0" fieldPosition="0">
        <references count="1">
          <reference field="4294967294" count="1" selected="0">
            <x v="12"/>
          </reference>
        </references>
      </pivotArea>
    </format>
    <format dxfId="32171">
      <pivotArea dataOnly="0" labelOnly="1" outline="0" fieldPosition="0">
        <references count="1">
          <reference field="4294967294" count="1">
            <x v="12"/>
          </reference>
        </references>
      </pivotArea>
    </format>
    <format dxfId="32170">
      <pivotArea outline="0" fieldPosition="0">
        <references count="1">
          <reference field="4294967294" count="1" selected="0">
            <x v="12"/>
          </reference>
        </references>
      </pivotArea>
    </format>
    <format dxfId="32169">
      <pivotArea dataOnly="0" labelOnly="1" outline="0" fieldPosition="0">
        <references count="1">
          <reference field="4294967294" count="1">
            <x v="12"/>
          </reference>
        </references>
      </pivotArea>
    </format>
    <format dxfId="32168">
      <pivotArea dataOnly="0" labelOnly="1" grandRow="1" outline="0" fieldPosition="0"/>
    </format>
    <format dxfId="32167">
      <pivotArea dataOnly="0" labelOnly="1" outline="0" fieldPosition="0">
        <references count="1">
          <reference field="4294967294" count="31">
            <x v="0"/>
            <x v="1"/>
            <x v="2"/>
            <x v="3"/>
            <x v="4"/>
            <x v="5"/>
            <x v="6"/>
            <x v="7"/>
            <x v="8"/>
            <x v="9"/>
            <x v="10"/>
            <x v="11"/>
            <x v="12"/>
            <x v="13"/>
            <x v="14"/>
            <x v="15"/>
            <x v="16"/>
            <x v="17"/>
            <x v="18"/>
            <x v="19"/>
            <x v="20"/>
            <x v="21"/>
            <x v="22"/>
            <x v="23"/>
            <x v="25"/>
            <x v="26"/>
            <x v="27"/>
            <x v="28"/>
            <x v="29"/>
            <x v="30"/>
            <x v="31"/>
          </reference>
        </references>
      </pivotArea>
    </format>
    <format dxfId="32166">
      <pivotArea dataOnly="0" labelOnly="1" grandRow="1" outline="0" fieldPosition="0"/>
    </format>
    <format dxfId="32165">
      <pivotArea dataOnly="0" labelOnly="1" outline="0" fieldPosition="0">
        <references count="1">
          <reference field="4294967294" count="31">
            <x v="0"/>
            <x v="1"/>
            <x v="2"/>
            <x v="3"/>
            <x v="4"/>
            <x v="5"/>
            <x v="6"/>
            <x v="7"/>
            <x v="8"/>
            <x v="9"/>
            <x v="10"/>
            <x v="11"/>
            <x v="12"/>
            <x v="13"/>
            <x v="14"/>
            <x v="15"/>
            <x v="16"/>
            <x v="17"/>
            <x v="18"/>
            <x v="19"/>
            <x v="20"/>
            <x v="21"/>
            <x v="22"/>
            <x v="23"/>
            <x v="25"/>
            <x v="26"/>
            <x v="27"/>
            <x v="28"/>
            <x v="29"/>
            <x v="30"/>
            <x v="31"/>
          </reference>
        </references>
      </pivotArea>
    </format>
    <format dxfId="32164">
      <pivotArea dataOnly="0" labelOnly="1" grandRow="1" outline="0" fieldPosition="0"/>
    </format>
    <format dxfId="32163">
      <pivotArea dataOnly="0" labelOnly="1" outline="0" fieldPosition="0">
        <references count="1">
          <reference field="4294967294" count="31">
            <x v="0"/>
            <x v="1"/>
            <x v="2"/>
            <x v="3"/>
            <x v="4"/>
            <x v="5"/>
            <x v="6"/>
            <x v="7"/>
            <x v="8"/>
            <x v="9"/>
            <x v="10"/>
            <x v="11"/>
            <x v="12"/>
            <x v="13"/>
            <x v="14"/>
            <x v="15"/>
            <x v="16"/>
            <x v="17"/>
            <x v="18"/>
            <x v="19"/>
            <x v="20"/>
            <x v="21"/>
            <x v="22"/>
            <x v="23"/>
            <x v="25"/>
            <x v="26"/>
            <x v="27"/>
            <x v="28"/>
            <x v="29"/>
            <x v="30"/>
            <x v="31"/>
          </reference>
        </references>
      </pivotArea>
    </format>
    <format dxfId="32162">
      <pivotArea dataOnly="0" labelOnly="1" outline="0" fieldPosition="0">
        <references count="1">
          <reference field="4294967294" count="31">
            <x v="0"/>
            <x v="1"/>
            <x v="2"/>
            <x v="3"/>
            <x v="4"/>
            <x v="5"/>
            <x v="6"/>
            <x v="7"/>
            <x v="8"/>
            <x v="9"/>
            <x v="10"/>
            <x v="11"/>
            <x v="12"/>
            <x v="13"/>
            <x v="14"/>
            <x v="15"/>
            <x v="16"/>
            <x v="17"/>
            <x v="18"/>
            <x v="19"/>
            <x v="20"/>
            <x v="21"/>
            <x v="22"/>
            <x v="23"/>
            <x v="25"/>
            <x v="26"/>
            <x v="27"/>
            <x v="28"/>
            <x v="29"/>
            <x v="30"/>
            <x v="31"/>
          </reference>
        </references>
      </pivotArea>
    </format>
    <format dxfId="32161">
      <pivotArea dataOnly="0" labelOnly="1" outline="0" fieldPosition="0">
        <references count="1">
          <reference field="4294967294" count="31">
            <x v="0"/>
            <x v="1"/>
            <x v="2"/>
            <x v="3"/>
            <x v="4"/>
            <x v="5"/>
            <x v="6"/>
            <x v="7"/>
            <x v="8"/>
            <x v="9"/>
            <x v="10"/>
            <x v="11"/>
            <x v="12"/>
            <x v="13"/>
            <x v="14"/>
            <x v="15"/>
            <x v="16"/>
            <x v="17"/>
            <x v="18"/>
            <x v="19"/>
            <x v="20"/>
            <x v="21"/>
            <x v="22"/>
            <x v="23"/>
            <x v="25"/>
            <x v="26"/>
            <x v="27"/>
            <x v="28"/>
            <x v="29"/>
            <x v="30"/>
            <x v="31"/>
          </reference>
        </references>
      </pivotArea>
    </format>
    <format dxfId="32160">
      <pivotArea dataOnly="0" labelOnly="1" grandRow="1" outline="0" fieldPosition="0"/>
    </format>
    <format dxfId="32159">
      <pivotArea dataOnly="0" labelOnly="1" outline="0" fieldPosition="0">
        <references count="1">
          <reference field="4294967294" count="31">
            <x v="0"/>
            <x v="1"/>
            <x v="2"/>
            <x v="3"/>
            <x v="4"/>
            <x v="5"/>
            <x v="6"/>
            <x v="7"/>
            <x v="8"/>
            <x v="9"/>
            <x v="10"/>
            <x v="11"/>
            <x v="12"/>
            <x v="13"/>
            <x v="14"/>
            <x v="15"/>
            <x v="16"/>
            <x v="17"/>
            <x v="18"/>
            <x v="19"/>
            <x v="20"/>
            <x v="21"/>
            <x v="22"/>
            <x v="23"/>
            <x v="25"/>
            <x v="26"/>
            <x v="27"/>
            <x v="28"/>
            <x v="29"/>
            <x v="30"/>
            <x v="31"/>
          </reference>
        </references>
      </pivotArea>
    </format>
    <format dxfId="32158">
      <pivotArea dataOnly="0" labelOnly="1" grandRow="1" outline="0" fieldPosition="0"/>
    </format>
    <format dxfId="32157">
      <pivotArea dataOnly="0" labelOnly="1" outline="0" fieldPosition="0">
        <references count="1">
          <reference field="4294967294" count="31">
            <x v="0"/>
            <x v="1"/>
            <x v="2"/>
            <x v="3"/>
            <x v="4"/>
            <x v="5"/>
            <x v="6"/>
            <x v="7"/>
            <x v="8"/>
            <x v="9"/>
            <x v="10"/>
            <x v="11"/>
            <x v="12"/>
            <x v="13"/>
            <x v="14"/>
            <x v="15"/>
            <x v="16"/>
            <x v="17"/>
            <x v="18"/>
            <x v="19"/>
            <x v="20"/>
            <x v="21"/>
            <x v="22"/>
            <x v="23"/>
            <x v="25"/>
            <x v="26"/>
            <x v="27"/>
            <x v="28"/>
            <x v="29"/>
            <x v="30"/>
            <x v="31"/>
          </reference>
        </references>
      </pivotArea>
    </format>
    <format dxfId="32156">
      <pivotArea dataOnly="0" labelOnly="1" grandRow="1" outline="0" fieldPosition="0"/>
    </format>
    <format dxfId="32155">
      <pivotArea dataOnly="0" labelOnly="1" outline="0" fieldPosition="0">
        <references count="1">
          <reference field="4294967294" count="31">
            <x v="0"/>
            <x v="1"/>
            <x v="2"/>
            <x v="3"/>
            <x v="4"/>
            <x v="5"/>
            <x v="6"/>
            <x v="7"/>
            <x v="8"/>
            <x v="9"/>
            <x v="10"/>
            <x v="11"/>
            <x v="12"/>
            <x v="13"/>
            <x v="14"/>
            <x v="15"/>
            <x v="16"/>
            <x v="17"/>
            <x v="18"/>
            <x v="19"/>
            <x v="20"/>
            <x v="21"/>
            <x v="22"/>
            <x v="23"/>
            <x v="25"/>
            <x v="26"/>
            <x v="27"/>
            <x v="28"/>
            <x v="29"/>
            <x v="30"/>
            <x v="31"/>
          </reference>
        </references>
      </pivotArea>
    </format>
    <format dxfId="32154">
      <pivotArea dataOnly="0" labelOnly="1" grandRow="1" outline="0" fieldPosition="0"/>
    </format>
    <format dxfId="32153">
      <pivotArea dataOnly="0" labelOnly="1" outline="0" fieldPosition="0">
        <references count="1">
          <reference field="4294967294" count="32">
            <x v="0"/>
            <x v="1"/>
            <x v="2"/>
            <x v="3"/>
            <x v="4"/>
            <x v="5"/>
            <x v="6"/>
            <x v="7"/>
            <x v="8"/>
            <x v="9"/>
            <x v="10"/>
            <x v="11"/>
            <x v="12"/>
            <x v="13"/>
            <x v="14"/>
            <x v="15"/>
            <x v="16"/>
            <x v="17"/>
            <x v="18"/>
            <x v="19"/>
            <x v="20"/>
            <x v="21"/>
            <x v="22"/>
            <x v="23"/>
            <x v="24"/>
            <x v="25"/>
            <x v="26"/>
            <x v="27"/>
            <x v="28"/>
            <x v="29"/>
            <x v="30"/>
            <x v="31"/>
          </reference>
        </references>
      </pivotArea>
    </format>
    <format dxfId="32152">
      <pivotArea dataOnly="0" labelOnly="1" outline="0" fieldPosition="0">
        <references count="1">
          <reference field="4294967294" count="32">
            <x v="0"/>
            <x v="1"/>
            <x v="2"/>
            <x v="3"/>
            <x v="4"/>
            <x v="5"/>
            <x v="6"/>
            <x v="7"/>
            <x v="8"/>
            <x v="9"/>
            <x v="10"/>
            <x v="11"/>
            <x v="12"/>
            <x v="13"/>
            <x v="14"/>
            <x v="15"/>
            <x v="16"/>
            <x v="17"/>
            <x v="18"/>
            <x v="19"/>
            <x v="20"/>
            <x v="21"/>
            <x v="22"/>
            <x v="23"/>
            <x v="24"/>
            <x v="25"/>
            <x v="26"/>
            <x v="27"/>
            <x v="28"/>
            <x v="29"/>
            <x v="30"/>
            <x v="31"/>
          </reference>
        </references>
      </pivotArea>
    </format>
    <format dxfId="32151">
      <pivotArea dataOnly="0" labelOnly="1" outline="0" fieldPosition="0">
        <references count="1">
          <reference field="4294967294" count="32">
            <x v="0"/>
            <x v="1"/>
            <x v="2"/>
            <x v="3"/>
            <x v="4"/>
            <x v="5"/>
            <x v="6"/>
            <x v="7"/>
            <x v="8"/>
            <x v="9"/>
            <x v="10"/>
            <x v="11"/>
            <x v="12"/>
            <x v="13"/>
            <x v="14"/>
            <x v="15"/>
            <x v="16"/>
            <x v="17"/>
            <x v="18"/>
            <x v="19"/>
            <x v="20"/>
            <x v="21"/>
            <x v="22"/>
            <x v="23"/>
            <x v="24"/>
            <x v="25"/>
            <x v="26"/>
            <x v="27"/>
            <x v="28"/>
            <x v="29"/>
            <x v="30"/>
            <x v="31"/>
          </reference>
        </references>
      </pivotArea>
    </format>
    <format dxfId="32150">
      <pivotArea dataOnly="0" labelOnly="1" outline="0" fieldPosition="0">
        <references count="1">
          <reference field="4294967294" count="32">
            <x v="0"/>
            <x v="1"/>
            <x v="2"/>
            <x v="3"/>
            <x v="4"/>
            <x v="5"/>
            <x v="6"/>
            <x v="7"/>
            <x v="8"/>
            <x v="9"/>
            <x v="10"/>
            <x v="11"/>
            <x v="12"/>
            <x v="13"/>
            <x v="14"/>
            <x v="15"/>
            <x v="16"/>
            <x v="17"/>
            <x v="18"/>
            <x v="19"/>
            <x v="20"/>
            <x v="21"/>
            <x v="22"/>
            <x v="23"/>
            <x v="24"/>
            <x v="25"/>
            <x v="26"/>
            <x v="27"/>
            <x v="28"/>
            <x v="29"/>
            <x v="30"/>
            <x v="31"/>
          </reference>
        </references>
      </pivotArea>
    </format>
    <format dxfId="32149">
      <pivotArea dataOnly="0" labelOnly="1" outline="0" fieldPosition="0">
        <references count="1">
          <reference field="4294967294" count="1">
            <x v="24"/>
          </reference>
        </references>
      </pivotArea>
    </format>
    <format dxfId="32148">
      <pivotArea dataOnly="0" labelOnly="1" grandRow="1" outline="0" fieldPosition="0"/>
    </format>
    <format dxfId="32147">
      <pivotArea dataOnly="0" labelOnly="1" outline="0" fieldPosition="0">
        <references count="1">
          <reference field="4294967294" count="32">
            <x v="0"/>
            <x v="1"/>
            <x v="2"/>
            <x v="3"/>
            <x v="4"/>
            <x v="5"/>
            <x v="6"/>
            <x v="7"/>
            <x v="8"/>
            <x v="9"/>
            <x v="10"/>
            <x v="11"/>
            <x v="12"/>
            <x v="13"/>
            <x v="14"/>
            <x v="15"/>
            <x v="16"/>
            <x v="17"/>
            <x v="18"/>
            <x v="19"/>
            <x v="20"/>
            <x v="21"/>
            <x v="22"/>
            <x v="23"/>
            <x v="24"/>
            <x v="25"/>
            <x v="26"/>
            <x v="27"/>
            <x v="28"/>
            <x v="29"/>
            <x v="30"/>
            <x v="31"/>
          </reference>
        </references>
      </pivotArea>
    </format>
    <format dxfId="32146">
      <pivotArea dataOnly="0" labelOnly="1" grandRow="1" outline="0" fieldPosition="0"/>
    </format>
    <format dxfId="32145">
      <pivotArea dataOnly="0" labelOnly="1" outline="0" fieldPosition="0">
        <references count="1">
          <reference field="4294967294" count="32">
            <x v="0"/>
            <x v="1"/>
            <x v="2"/>
            <x v="3"/>
            <x v="4"/>
            <x v="5"/>
            <x v="6"/>
            <x v="7"/>
            <x v="8"/>
            <x v="9"/>
            <x v="10"/>
            <x v="11"/>
            <x v="12"/>
            <x v="13"/>
            <x v="14"/>
            <x v="15"/>
            <x v="16"/>
            <x v="17"/>
            <x v="18"/>
            <x v="19"/>
            <x v="20"/>
            <x v="21"/>
            <x v="22"/>
            <x v="23"/>
            <x v="24"/>
            <x v="25"/>
            <x v="26"/>
            <x v="27"/>
            <x v="28"/>
            <x v="29"/>
            <x v="30"/>
            <x v="31"/>
          </reference>
        </references>
      </pivotArea>
    </format>
    <format dxfId="32144">
      <pivotArea dataOnly="0" labelOnly="1" outline="0" fieldPosition="0">
        <references count="1">
          <reference field="4294967294" count="1">
            <x v="0"/>
          </reference>
        </references>
      </pivotArea>
    </format>
    <format dxfId="32143">
      <pivotArea dataOnly="0" labelOnly="1" outline="0" fieldPosition="0">
        <references count="1">
          <reference field="4294967294" count="1">
            <x v="0"/>
          </reference>
        </references>
      </pivotArea>
    </format>
    <format dxfId="32142">
      <pivotArea dataOnly="0" labelOnly="1" outline="0" fieldPosition="0">
        <references count="1">
          <reference field="4294967294" count="32">
            <x v="0"/>
            <x v="1"/>
            <x v="2"/>
            <x v="3"/>
            <x v="4"/>
            <x v="5"/>
            <x v="6"/>
            <x v="7"/>
            <x v="8"/>
            <x v="9"/>
            <x v="10"/>
            <x v="11"/>
            <x v="12"/>
            <x v="13"/>
            <x v="14"/>
            <x v="15"/>
            <x v="16"/>
            <x v="17"/>
            <x v="18"/>
            <x v="19"/>
            <x v="20"/>
            <x v="21"/>
            <x v="22"/>
            <x v="23"/>
            <x v="24"/>
            <x v="25"/>
            <x v="26"/>
            <x v="27"/>
            <x v="28"/>
            <x v="29"/>
            <x v="30"/>
            <x v="31"/>
          </reference>
        </references>
      </pivotArea>
    </format>
    <format dxfId="32141">
      <pivotArea grandRow="1" outline="0" collapsedLevelsAreSubtotals="1" fieldPosition="0"/>
    </format>
    <format dxfId="32140">
      <pivotArea dataOnly="0" labelOnly="1" grandRow="1" outline="0" fieldPosition="0"/>
    </format>
    <format dxfId="32139">
      <pivotArea type="origin" dataOnly="0" labelOnly="1" outline="0" fieldPosition="0"/>
    </format>
    <format dxfId="32138">
      <pivotArea field="-2" type="button" dataOnly="0" labelOnly="1" outline="0" axis="axisCol" fieldPosition="0"/>
    </format>
    <format dxfId="32137">
      <pivotArea type="topRight" dataOnly="0" labelOnly="1" outline="0" fieldPosition="0"/>
    </format>
    <format dxfId="32136">
      <pivotArea grandRow="1" outline="0" collapsedLevelsAreSubtotals="1" fieldPosition="0"/>
    </format>
    <format dxfId="32135">
      <pivotArea grandRow="1" outline="0" collapsedLevelsAreSubtotals="1" fieldPosition="0"/>
    </format>
    <format dxfId="32134">
      <pivotArea field="15" type="button" dataOnly="0" labelOnly="1" outline="0" axis="axisRow" fieldPosition="0"/>
    </format>
    <format dxfId="32133">
      <pivotArea dataOnly="0" labelOnly="1" outline="0" fieldPosition="0">
        <references count="1">
          <reference field="4294967294" count="32">
            <x v="0"/>
            <x v="1"/>
            <x v="2"/>
            <x v="3"/>
            <x v="4"/>
            <x v="5"/>
            <x v="6"/>
            <x v="7"/>
            <x v="8"/>
            <x v="9"/>
            <x v="10"/>
            <x v="11"/>
            <x v="12"/>
            <x v="13"/>
            <x v="14"/>
            <x v="15"/>
            <x v="16"/>
            <x v="17"/>
            <x v="18"/>
            <x v="19"/>
            <x v="20"/>
            <x v="21"/>
            <x v="22"/>
            <x v="23"/>
            <x v="24"/>
            <x v="25"/>
            <x v="26"/>
            <x v="27"/>
            <x v="28"/>
            <x v="29"/>
            <x v="30"/>
            <x v="31"/>
          </reference>
        </references>
      </pivotArea>
    </format>
    <format dxfId="32132">
      <pivotArea field="15" type="button" dataOnly="0" labelOnly="1" outline="0" axis="axisRow" fieldPosition="0"/>
    </format>
    <format dxfId="32131">
      <pivotArea dataOnly="0" labelOnly="1" outline="0" fieldPosition="0">
        <references count="1">
          <reference field="4294967294" count="32">
            <x v="0"/>
            <x v="1"/>
            <x v="2"/>
            <x v="3"/>
            <x v="4"/>
            <x v="5"/>
            <x v="6"/>
            <x v="7"/>
            <x v="8"/>
            <x v="9"/>
            <x v="10"/>
            <x v="11"/>
            <x v="12"/>
            <x v="13"/>
            <x v="14"/>
            <x v="15"/>
            <x v="16"/>
            <x v="17"/>
            <x v="18"/>
            <x v="19"/>
            <x v="20"/>
            <x v="21"/>
            <x v="22"/>
            <x v="23"/>
            <x v="24"/>
            <x v="25"/>
            <x v="26"/>
            <x v="27"/>
            <x v="28"/>
            <x v="29"/>
            <x v="30"/>
            <x v="31"/>
          </reference>
        </references>
      </pivotArea>
    </format>
    <format dxfId="32130">
      <pivotArea field="15" type="button" dataOnly="0" labelOnly="1" outline="0" axis="axisRow" fieldPosition="0"/>
    </format>
    <format dxfId="32129">
      <pivotArea dataOnly="0" labelOnly="1" outline="0" fieldPosition="0">
        <references count="1">
          <reference field="4294967294" count="32">
            <x v="0"/>
            <x v="1"/>
            <x v="2"/>
            <x v="3"/>
            <x v="4"/>
            <x v="5"/>
            <x v="6"/>
            <x v="7"/>
            <x v="8"/>
            <x v="9"/>
            <x v="10"/>
            <x v="11"/>
            <x v="12"/>
            <x v="13"/>
            <x v="14"/>
            <x v="15"/>
            <x v="16"/>
            <x v="17"/>
            <x v="18"/>
            <x v="19"/>
            <x v="20"/>
            <x v="21"/>
            <x v="22"/>
            <x v="23"/>
            <x v="24"/>
            <x v="25"/>
            <x v="26"/>
            <x v="27"/>
            <x v="28"/>
            <x v="29"/>
            <x v="30"/>
            <x v="31"/>
          </reference>
        </references>
      </pivotArea>
    </format>
    <format dxfId="32128">
      <pivotArea field="15" type="button" dataOnly="0" labelOnly="1" outline="0" axis="axisRow" fieldPosition="0"/>
    </format>
    <format dxfId="32127">
      <pivotArea dataOnly="0" labelOnly="1" outline="0" fieldPosition="0">
        <references count="1">
          <reference field="4294967294" count="32">
            <x v="0"/>
            <x v="1"/>
            <x v="2"/>
            <x v="3"/>
            <x v="4"/>
            <x v="5"/>
            <x v="6"/>
            <x v="7"/>
            <x v="8"/>
            <x v="9"/>
            <x v="10"/>
            <x v="11"/>
            <x v="12"/>
            <x v="13"/>
            <x v="14"/>
            <x v="15"/>
            <x v="16"/>
            <x v="17"/>
            <x v="18"/>
            <x v="19"/>
            <x v="20"/>
            <x v="21"/>
            <x v="22"/>
            <x v="23"/>
            <x v="24"/>
            <x v="25"/>
            <x v="26"/>
            <x v="27"/>
            <x v="28"/>
            <x v="29"/>
            <x v="30"/>
            <x v="31"/>
          </reference>
        </references>
      </pivotArea>
    </format>
    <format dxfId="32126">
      <pivotArea field="15" type="button" dataOnly="0" labelOnly="1" outline="0" axis="axisRow" fieldPosition="0"/>
    </format>
    <format dxfId="32125">
      <pivotArea dataOnly="0" labelOnly="1" outline="0" fieldPosition="0">
        <references count="1">
          <reference field="4294967294" count="32">
            <x v="0"/>
            <x v="1"/>
            <x v="2"/>
            <x v="3"/>
            <x v="4"/>
            <x v="5"/>
            <x v="6"/>
            <x v="7"/>
            <x v="8"/>
            <x v="9"/>
            <x v="10"/>
            <x v="11"/>
            <x v="12"/>
            <x v="13"/>
            <x v="14"/>
            <x v="15"/>
            <x v="16"/>
            <x v="17"/>
            <x v="18"/>
            <x v="19"/>
            <x v="20"/>
            <x v="21"/>
            <x v="22"/>
            <x v="23"/>
            <x v="24"/>
            <x v="25"/>
            <x v="26"/>
            <x v="27"/>
            <x v="28"/>
            <x v="29"/>
            <x v="30"/>
            <x v="31"/>
          </reference>
        </references>
      </pivotArea>
    </format>
    <format dxfId="32124">
      <pivotArea grandRow="1" outline="0" collapsedLevelsAreSubtotals="1" fieldPosition="0"/>
    </format>
    <format>
      <pivotArea field="15" type="button" dataOnly="0" labelOnly="1" outline="0" axis="axisRow" fieldPosition="0"/>
    </format>
    <format>
      <pivotArea dataOnly="0" labelOnly="1" outline="0" fieldPosition="0">
        <references count="1">
          <reference field="4294967294" count="32">
            <x v="0"/>
            <x v="1"/>
            <x v="2"/>
            <x v="3"/>
            <x v="4"/>
            <x v="5"/>
            <x v="6"/>
            <x v="7"/>
            <x v="8"/>
            <x v="9"/>
            <x v="10"/>
            <x v="11"/>
            <x v="12"/>
            <x v="13"/>
            <x v="14"/>
            <x v="15"/>
            <x v="16"/>
            <x v="17"/>
            <x v="18"/>
            <x v="19"/>
            <x v="20"/>
            <x v="21"/>
            <x v="22"/>
            <x v="23"/>
            <x v="24"/>
            <x v="25"/>
            <x v="26"/>
            <x v="27"/>
            <x v="28"/>
            <x v="29"/>
            <x v="30"/>
            <x v="31"/>
          </reference>
        </references>
      </pivotArea>
    </format>
    <format dxfId="32123">
      <pivotArea field="15" type="button" dataOnly="0" labelOnly="1" outline="0" axis="axisRow" fieldPosition="0"/>
    </format>
    <format dxfId="32122">
      <pivotArea dataOnly="0" labelOnly="1" outline="0" fieldPosition="0">
        <references count="1">
          <reference field="4294967294" count="32">
            <x v="0"/>
            <x v="1"/>
            <x v="2"/>
            <x v="3"/>
            <x v="4"/>
            <x v="5"/>
            <x v="6"/>
            <x v="7"/>
            <x v="8"/>
            <x v="9"/>
            <x v="10"/>
            <x v="11"/>
            <x v="12"/>
            <x v="13"/>
            <x v="14"/>
            <x v="15"/>
            <x v="16"/>
            <x v="17"/>
            <x v="18"/>
            <x v="19"/>
            <x v="20"/>
            <x v="21"/>
            <x v="22"/>
            <x v="23"/>
            <x v="24"/>
            <x v="25"/>
            <x v="26"/>
            <x v="27"/>
            <x v="28"/>
            <x v="29"/>
            <x v="30"/>
            <x v="31"/>
          </reference>
        </references>
      </pivotArea>
    </format>
    <format dxfId="32121">
      <pivotArea outline="0" fieldPosition="0">
        <references count="1">
          <reference field="4294967294" count="3" selected="0">
            <x v="0"/>
            <x v="1"/>
            <x v="2"/>
          </reference>
        </references>
      </pivotArea>
    </format>
    <format dxfId="32120">
      <pivotArea outline="0" collapsedLevelsAreSubtotals="1" fieldPosition="0"/>
    </format>
    <format dxfId="32119">
      <pivotArea field="15" type="button" dataOnly="0" labelOnly="1" outline="0" axis="axisRow" fieldPosition="0"/>
    </format>
    <format dxfId="32118">
      <pivotArea dataOnly="0" labelOnly="1" outline="0" fieldPosition="0">
        <references count="1">
          <reference field="15" count="0"/>
        </references>
      </pivotArea>
    </format>
    <format dxfId="32117">
      <pivotArea dataOnly="0" labelOnly="1" grandRow="1" outline="0" fieldPosition="0"/>
    </format>
    <format dxfId="32116">
      <pivotArea dataOnly="0" labelOnly="1" outline="0" fieldPosition="0">
        <references count="1">
          <reference field="4294967294" count="32">
            <x v="0"/>
            <x v="1"/>
            <x v="2"/>
            <x v="3"/>
            <x v="4"/>
            <x v="5"/>
            <x v="6"/>
            <x v="7"/>
            <x v="8"/>
            <x v="9"/>
            <x v="10"/>
            <x v="11"/>
            <x v="12"/>
            <x v="13"/>
            <x v="14"/>
            <x v="15"/>
            <x v="16"/>
            <x v="17"/>
            <x v="18"/>
            <x v="19"/>
            <x v="20"/>
            <x v="21"/>
            <x v="22"/>
            <x v="23"/>
            <x v="24"/>
            <x v="25"/>
            <x v="26"/>
            <x v="27"/>
            <x v="28"/>
            <x v="29"/>
            <x v="30"/>
            <x v="31"/>
          </reference>
        </references>
      </pivotArea>
    </format>
    <format dxfId="32115">
      <pivotArea outline="0" fieldPosition="0">
        <references count="1">
          <reference field="15" count="0" selected="0"/>
        </references>
      </pivotArea>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16" cacheId="4"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BE30:BH47" firstHeaderRow="1" firstDataRow="2" firstDataCol="1" rowPageCount="2" colPageCount="1"/>
  <pivotFields count="163">
    <pivotField dataField="1" showAll="0"/>
    <pivotField showAll="0"/>
    <pivotField showAll="0"/>
    <pivotField showAll="0"/>
    <pivotField showAll="0"/>
    <pivotField showAll="0"/>
    <pivotField showAll="0"/>
    <pivotField showAll="0"/>
    <pivotField showAll="0"/>
    <pivotField showAll="0" defaultSubtotal="0"/>
    <pivotField showAll="0"/>
    <pivotField showAll="0"/>
    <pivotField axis="axisPage" multipleItemSelectionAllowed="1" showAll="0">
      <items count="7">
        <item x="4"/>
        <item x="1"/>
        <item x="0"/>
        <item x="2"/>
        <item x="3"/>
        <item x="5"/>
        <item t="default"/>
      </items>
    </pivotField>
    <pivotField showAll="0"/>
    <pivotField showAll="0"/>
    <pivotField axis="axisRow" showAll="0" sortType="ascending" defaultSubtotal="0">
      <items count="18">
        <item x="2"/>
        <item x="3"/>
        <item x="6"/>
        <item x="14"/>
        <item x="9"/>
        <item x="10"/>
        <item x="15"/>
        <item x="1"/>
        <item x="13"/>
        <item x="7"/>
        <item x="17"/>
        <item x="8"/>
        <item x="16"/>
        <item x="11"/>
        <item x="0"/>
        <item x="12"/>
        <item x="4"/>
        <item x="5"/>
      </items>
    </pivotField>
    <pivotField numFmtId="165" showAll="0"/>
    <pivotField numFmtId="3" showAll="0"/>
    <pivotField numFmtId="3" showAll="0"/>
    <pivotField numFmtId="3"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defaultSubtotal="0">
      <items count="2">
        <item x="1"/>
        <item x="0"/>
      </items>
    </pivotField>
    <pivotField showAll="0" defaultSubtotal="0"/>
    <pivotField showAll="0" defaultSubtotal="0"/>
    <pivotField showAll="0" defaultSubtotal="0"/>
    <pivotField showAll="0" defaultSubtotal="0"/>
    <pivotField showAll="0" defaultSubtotal="0"/>
    <pivotField showAll="0" defaultSubtotal="0"/>
    <pivotField showAll="0"/>
    <pivotField showAll="0" defaultSubtotal="0"/>
    <pivotField showAll="0" defaultSubtotal="0"/>
    <pivotField showAll="0"/>
    <pivotField showAll="0"/>
    <pivotField showAll="0"/>
    <pivotField showAll="0"/>
    <pivotField axis="axisPage" multipleItemSelectionAllowed="1" showAll="0">
      <items count="4">
        <item h="1" x="0"/>
        <item x="1"/>
        <item h="1" x="2"/>
        <item t="default"/>
      </items>
    </pivotField>
  </pivotFields>
  <rowFields count="1">
    <field x="15"/>
  </rowFields>
  <rowItems count="16">
    <i>
      <x/>
    </i>
    <i>
      <x v="1"/>
    </i>
    <i>
      <x v="2"/>
    </i>
    <i>
      <x v="3"/>
    </i>
    <i>
      <x v="4"/>
    </i>
    <i>
      <x v="5"/>
    </i>
    <i>
      <x v="7"/>
    </i>
    <i>
      <x v="8"/>
    </i>
    <i>
      <x v="9"/>
    </i>
    <i>
      <x v="11"/>
    </i>
    <i>
      <x v="12"/>
    </i>
    <i>
      <x v="13"/>
    </i>
    <i>
      <x v="14"/>
    </i>
    <i>
      <x v="15"/>
    </i>
    <i>
      <x v="17"/>
    </i>
    <i t="grand">
      <x/>
    </i>
  </rowItems>
  <colFields count="1">
    <field x="148"/>
  </colFields>
  <colItems count="3">
    <i>
      <x/>
    </i>
    <i>
      <x v="1"/>
    </i>
    <i t="grand">
      <x/>
    </i>
  </colItems>
  <pageFields count="2">
    <pageField fld="12" hier="-1"/>
    <pageField fld="162" hier="-1"/>
  </pageFields>
  <dataFields count="1">
    <dataField name="Count of LOAN NO" fld="0" subtotal="count" baseField="13" baseItem="3"/>
  </dataFields>
  <formats count="6">
    <format dxfId="32263">
      <pivotArea field="148" type="button" dataOnly="0" labelOnly="1" outline="0" axis="axisCol" fieldPosition="0"/>
    </format>
    <format dxfId="32262">
      <pivotArea field="148" type="button" dataOnly="0" labelOnly="1" outline="0" axis="axisCol" fieldPosition="0"/>
    </format>
    <format dxfId="32261">
      <pivotArea field="148" type="button" dataOnly="0" labelOnly="1" outline="0" axis="axisCol" fieldPosition="0"/>
    </format>
    <format dxfId="32260">
      <pivotArea field="148" type="button" dataOnly="0" labelOnly="1" outline="0" axis="axisCol" fieldPosition="0"/>
    </format>
    <format dxfId="32259">
      <pivotArea field="148" type="button" dataOnly="0" labelOnly="1" outline="0" axis="axisCol" fieldPosition="0"/>
    </format>
    <format dxfId="32258">
      <pivotArea field="148" type="button" dataOnly="0" labelOnly="1" outline="0" axis="axisCol"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3A0394F5-4C5F-4731-87C3-86E52A281F55}" name="PivotTable9" cacheId="41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BE2:BH23" firstHeaderRow="1" firstDataRow="2" firstDataCol="1"/>
  <pivotFields count="162">
    <pivotField dataField="1" showAll="0"/>
    <pivotField showAll="0"/>
    <pivotField showAll="0"/>
    <pivotField showAll="0"/>
    <pivotField showAll="0"/>
    <pivotField showAll="0"/>
    <pivotField showAll="0"/>
    <pivotField showAll="0"/>
    <pivotField showAll="0"/>
    <pivotField showAll="0" defaultSubtotal="0"/>
    <pivotField showAll="0"/>
    <pivotField showAll="0"/>
    <pivotField multipleItemSelectionAllowed="1" showAll="0"/>
    <pivotField showAll="0"/>
    <pivotField showAll="0"/>
    <pivotField axis="axisRow" showAll="0" sortType="ascending" defaultSubtotal="0">
      <items count="20">
        <item x="4"/>
        <item x="5"/>
        <item x="10"/>
        <item x="7"/>
        <item x="12"/>
        <item x="14"/>
        <item m="1" x="19"/>
        <item x="3"/>
        <item x="17"/>
        <item x="11"/>
        <item x="18"/>
        <item x="8"/>
        <item x="13"/>
        <item x="0"/>
        <item x="1"/>
        <item x="2"/>
        <item x="15"/>
        <item x="16"/>
        <item x="9"/>
        <item x="6"/>
      </items>
    </pivotField>
    <pivotField numFmtId="165" showAll="0"/>
    <pivotField numFmtId="3" showAll="0"/>
    <pivotField numFmtId="3" showAll="0"/>
    <pivotField numFmtId="3"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defaultSubtotal="0">
      <items count="2">
        <item x="0"/>
        <item x="1"/>
      </items>
    </pivotField>
    <pivotField showAll="0" defaultSubtotal="0"/>
    <pivotField showAll="0" defaultSubtotal="0"/>
    <pivotField showAll="0" defaultSubtotal="0"/>
    <pivotField showAll="0" defaultSubtotal="0"/>
    <pivotField showAll="0" defaultSubtotal="0"/>
    <pivotField showAll="0" defaultSubtotal="0"/>
    <pivotField showAll="0"/>
    <pivotField showAll="0" defaultSubtotal="0"/>
    <pivotField showAll="0" defaultSubtotal="0"/>
    <pivotField showAll="0"/>
    <pivotField showAll="0"/>
    <pivotField showAll="0"/>
    <pivotField showAll="0"/>
  </pivotFields>
  <rowFields count="1">
    <field x="15"/>
  </rowFields>
  <rowItems count="20">
    <i>
      <x/>
    </i>
    <i>
      <x v="1"/>
    </i>
    <i>
      <x v="2"/>
    </i>
    <i>
      <x v="3"/>
    </i>
    <i>
      <x v="4"/>
    </i>
    <i>
      <x v="5"/>
    </i>
    <i>
      <x v="7"/>
    </i>
    <i>
      <x v="8"/>
    </i>
    <i>
      <x v="9"/>
    </i>
    <i>
      <x v="10"/>
    </i>
    <i>
      <x v="11"/>
    </i>
    <i>
      <x v="12"/>
    </i>
    <i>
      <x v="13"/>
    </i>
    <i>
      <x v="14"/>
    </i>
    <i>
      <x v="15"/>
    </i>
    <i>
      <x v="16"/>
    </i>
    <i>
      <x v="17"/>
    </i>
    <i>
      <x v="18"/>
    </i>
    <i>
      <x v="19"/>
    </i>
    <i t="grand">
      <x/>
    </i>
  </rowItems>
  <colFields count="1">
    <field x="148"/>
  </colFields>
  <colItems count="3">
    <i>
      <x/>
    </i>
    <i>
      <x v="1"/>
    </i>
    <i t="grand">
      <x/>
    </i>
  </colItems>
  <dataFields count="1">
    <dataField name="Count of LOAN NO" fld="0" subtotal="count" baseField="13" baseItem="3"/>
  </dataFields>
  <formats count="6">
    <format dxfId="32269">
      <pivotArea field="148" type="button" dataOnly="0" labelOnly="1" outline="0" axis="axisCol" fieldPosition="0"/>
    </format>
    <format dxfId="32268">
      <pivotArea field="148" type="button" dataOnly="0" labelOnly="1" outline="0" axis="axisCol" fieldPosition="0"/>
    </format>
    <format dxfId="32267">
      <pivotArea field="148" type="button" dataOnly="0" labelOnly="1" outline="0" axis="axisCol" fieldPosition="0"/>
    </format>
    <format dxfId="32266">
      <pivotArea field="148" type="button" dataOnly="0" labelOnly="1" outline="0" axis="axisCol" fieldPosition="0"/>
    </format>
    <format dxfId="32265">
      <pivotArea field="148" type="button" dataOnly="0" labelOnly="1" outline="0" axis="axisCol" fieldPosition="0"/>
    </format>
    <format dxfId="32264">
      <pivotArea field="148" type="button" dataOnly="0" labelOnly="1" outline="0" axis="axisCol"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FBF08C1-D9AA-436D-9395-A1307F8A53BE}" name="PivotTable8" cacheId="413" applyNumberFormats="0" applyBorderFormats="0" applyFontFormats="0" applyPatternFormats="0" applyAlignmentFormats="0" applyWidthHeightFormats="1" dataCaption="Values" updatedVersion="8" minRefreshableVersion="3" useAutoFormatting="1" itemPrintTitles="1" createdVersion="6" indent="0" compact="0" compactData="0" gridDropZones="1" multipleFieldFilters="0">
  <location ref="A2:AG23" firstHeaderRow="1" firstDataRow="2" firstDataCol="1"/>
  <pivotFields count="16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 outline="0" showAll="0"/>
    <pivotField compact="0" outline="0" showAll="0" defaultSubtotal="0"/>
    <pivotField compact="0" outline="0" showAll="0"/>
    <pivotField compact="0" outline="0" showAll="0"/>
    <pivotField compact="0" numFmtId="1" outline="0" multipleItemSelectionAllowed="1" showAll="0">
      <items count="7">
        <item x="0"/>
        <item x="2"/>
        <item x="1"/>
        <item x="5"/>
        <item x="3"/>
        <item x="4"/>
        <item t="default"/>
      </items>
    </pivotField>
    <pivotField compact="0" outline="0" showAll="0" defaultSubtotal="0"/>
    <pivotField compact="0" outline="0" showAll="0" defaultSubtotal="0"/>
    <pivotField axis="axisRow" compact="0" outline="0" showAll="0" sortType="ascending" defaultSubtotal="0">
      <items count="20">
        <item x="4"/>
        <item x="5"/>
        <item x="10"/>
        <item x="7"/>
        <item x="12"/>
        <item x="14"/>
        <item m="1" x="19"/>
        <item x="3"/>
        <item x="17"/>
        <item x="11"/>
        <item x="18"/>
        <item x="8"/>
        <item x="13"/>
        <item x="0"/>
        <item x="1"/>
        <item x="2"/>
        <item x="15"/>
        <item x="16"/>
        <item x="9"/>
        <item x="6"/>
      </items>
    </pivotField>
    <pivotField compact="0" numFmtId="4" outline="0" showAll="0"/>
    <pivotField compact="0" outline="0" showAll="0" defaultSubtotal="0"/>
    <pivotField compact="0" numFmtId="3"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pivotField compact="0" outline="0" showAll="0"/>
    <pivotField name="202" compact="0" outline="0" showAll="0"/>
    <pivotField name="222" compact="0" outline="0" showAll="0"/>
    <pivotField name="272" compact="0" outline="0" showAll="0"/>
    <pivotField name="282" compact="0" outline="0" showAl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multipleItemSelectionAllowed="1" showAll="0" defaultSubtotal="0"/>
    <pivotField compact="0" outline="0" showAll="0" defaultSubtotal="0"/>
    <pivotField dataField="1" compact="0" outline="0" showAll="0" defaultSubtotal="0"/>
    <pivotField compact="0" outline="0" showAll="0" defaultSubtotal="0"/>
    <pivotField compact="0" outline="0" showAll="0"/>
    <pivotField dataField="1" compact="0" outline="0" subtotalTop="0" showAll="0" defaultSubtotal="0"/>
    <pivotField compact="0" outline="0" subtotalTop="0" showAll="0" defaultSubtotal="0"/>
    <pivotField compact="0" outline="0" showAll="0"/>
    <pivotField dataField="1" compact="0" outline="0" subtotalTop="0" showAll="0" defaultSubtotal="0"/>
    <pivotField compact="0" outline="0" subtotalTop="0" showAll="0" defaultSubtotal="0"/>
    <pivotField compact="0" outline="0" showAll="0"/>
    <pivotField dataField="1" compact="0" outline="0" subtotalTop="0" showAll="0" defaultSubtotal="0"/>
    <pivotField compact="0" outline="0" subtotalTop="0" showAll="0" defaultSubtotal="0"/>
    <pivotField compact="0" outline="0" showAll="0"/>
    <pivotField dataField="1" compact="0" outline="0" subtotalTop="0" showAll="0" defaultSubtotal="0"/>
    <pivotField compact="0" outline="0" subtotalTop="0" showAll="0" defaultSubtotal="0"/>
    <pivotField compact="0" outline="0" showAll="0"/>
    <pivotField dataField="1" compact="0" outline="0" subtotalTop="0" showAll="0" defaultSubtotal="0"/>
    <pivotField compact="0" outline="0" subtotalTop="0" showAll="0" defaultSubtotal="0"/>
    <pivotField compact="0" outline="0" showAll="0"/>
    <pivotField dataField="1" compact="0" outline="0" subtotalTop="0" showAll="0" defaultSubtotal="0"/>
    <pivotField compact="0" outline="0" subtotalTop="0" showAll="0" defaultSubtotal="0"/>
    <pivotField compact="0" outline="0" showAll="0"/>
    <pivotField dataField="1" compact="0" outline="0" subtotalTop="0" showAll="0" defaultSubtotal="0"/>
    <pivotField compact="0" outline="0" subtotalTop="0" showAll="0" defaultSubtotal="0"/>
    <pivotField compact="0" outline="0" showAll="0"/>
    <pivotField dataField="1" compact="0" outline="0" subtotalTop="0" showAll="0" defaultSubtotal="0"/>
    <pivotField compact="0" outline="0" subtotalTop="0" showAll="0" defaultSubtotal="0"/>
    <pivotField compact="0" outline="0" showAll="0"/>
    <pivotField dataField="1" compact="0" outline="0" subtotalTop="0" showAll="0" defaultSubtotal="0"/>
    <pivotField compact="0" outline="0" subtotalTop="0" showAll="0" defaultSubtotal="0"/>
    <pivotField compact="0" outline="0" showAll="0"/>
    <pivotField dataField="1" compact="0" outline="0" subtotalTop="0" showAll="0" defaultSubtotal="0"/>
    <pivotField compact="0" outline="0" subtotalTop="0" showAll="0" defaultSubtotal="0"/>
    <pivotField compact="0" outline="0" showAll="0"/>
    <pivotField dataField="1" compact="0" outline="0" subtotalTop="0" showAll="0" defaultSubtotal="0"/>
    <pivotField compact="0" outline="0" subtotalTop="0" showAll="0" defaultSubtotal="0"/>
    <pivotField compact="0" outline="0" showAll="0"/>
    <pivotField dataField="1" compact="0" outline="0" showAll="0"/>
    <pivotField compact="0" outline="0" subtotalTop="0" showAll="0" defaultSubtotal="0"/>
    <pivotField compact="0" outline="0" showAll="0"/>
    <pivotField dataField="1" compact="0" outline="0" subtotalTop="0" showAll="0" defaultSubtotal="0"/>
    <pivotField compact="0" outline="0" subtotalTop="0" showAll="0" defaultSubtotal="0"/>
    <pivotField compact="0" outline="0" showAll="0"/>
    <pivotField dataField="1" compact="0" outline="0" subtotalTop="0" showAll="0" defaultSubtotal="0"/>
    <pivotField compact="0" outline="0" subtotalTop="0" showAll="0" defaultSubtotal="0"/>
    <pivotField compact="0" outline="0" showAll="0"/>
    <pivotField dataField="1" compact="0" outline="0" subtotalTop="0" showAll="0" defaultSubtotal="0"/>
    <pivotField compact="0" outline="0" subtotalTop="0" showAll="0" defaultSubtotal="0"/>
    <pivotField compact="0" outline="0" showAll="0"/>
    <pivotField dataField="1" compact="0" outline="0" subtotalTop="0" showAll="0" defaultSubtotal="0"/>
    <pivotField compact="0" outline="0" subtotalTop="0" showAll="0" defaultSubtotal="0"/>
    <pivotField compact="0" outline="0" showAll="0"/>
    <pivotField dataField="1" compact="0" outline="0" subtotalTop="0" showAll="0" defaultSubtotal="0"/>
    <pivotField compact="0" outline="0" subtotalTop="0" showAll="0" defaultSubtotal="0"/>
    <pivotField compact="0" outline="0" showAll="0"/>
    <pivotField dataField="1" compact="0" outline="0" subtotalTop="0" showAll="0" defaultSubtotal="0"/>
    <pivotField compact="0" outline="0" subtotalTop="0" showAll="0" defaultSubtotal="0"/>
    <pivotField compact="0" outline="0" showAll="0"/>
    <pivotField dataField="1" compact="0" outline="0" subtotalTop="0" showAll="0" defaultSubtotal="0"/>
    <pivotField compact="0" outline="0" subtotalTop="0" showAll="0" defaultSubtotal="0"/>
    <pivotField compact="0" outline="0" showAll="0"/>
    <pivotField dataField="1" compact="0" outline="0" subtotalTop="0" showAll="0" defaultSubtotal="0"/>
    <pivotField compact="0" outline="0" showAll="0" defaultSubtotal="0"/>
    <pivotField compact="0" outline="0" showAll="0"/>
    <pivotField dataField="1" compact="0" outline="0" subtotalTop="0" showAll="0" defaultSubtotal="0"/>
    <pivotField compact="0" outline="0" subtotalTop="0" showAll="0" defaultSubtotal="0"/>
    <pivotField compact="0" outline="0" showAll="0"/>
    <pivotField dataField="1" compact="0" outline="0" subtotalTop="0" showAll="0" defaultSubtotal="0"/>
    <pivotField compact="0" outline="0" subtotalTop="0" showAll="0" defaultSubtotal="0"/>
    <pivotField compact="0" outline="0" showAll="0"/>
    <pivotField dataField="1" compact="0" outline="0" showAll="0" defaultSubtotal="0"/>
    <pivotField compact="0" outline="0" subtotalTop="0" showAll="0" defaultSubtotal="0"/>
    <pivotField compact="0" outline="0" showAll="0"/>
    <pivotField dataField="1" compact="0" outline="0" subtotalTop="0" showAll="0" defaultSubtotal="0"/>
    <pivotField compact="0" outline="0" subtotalTop="0" showAll="0" defaultSubtotal="0"/>
    <pivotField compact="0" outline="0" showAll="0"/>
    <pivotField dataField="1" compact="0" outline="0" subtotalTop="0" showAll="0" defaultSubtotal="0"/>
    <pivotField compact="0" outline="0" subtotalTop="0" showAll="0" defaultSubtotal="0"/>
    <pivotField compact="0" outline="0" showAll="0"/>
    <pivotField dataField="1" compact="0" outline="0" subtotalTop="0" showAll="0" defaultSubtotal="0"/>
    <pivotField compact="0" outline="0" subtotalTop="0" showAll="0" defaultSubtotal="0"/>
    <pivotField compact="0" outline="0" showAll="0"/>
    <pivotField dataField="1" compact="0" outline="0" subtotalTop="0" showAll="0" defaultSubtotal="0"/>
    <pivotField compact="0" outline="0" subtotalTop="0" showAll="0" defaultSubtotal="0"/>
    <pivotField compact="0" outline="0" showAll="0"/>
    <pivotField dataField="1" compact="0" outline="0" subtotalTop="0" showAll="0" defaultSubtotal="0"/>
    <pivotField compact="0" outline="0" subtotalTop="0" showAll="0" defaultSubtotal="0"/>
    <pivotField compact="0" outline="0" showAll="0"/>
    <pivotField dataField="1" compact="0" outline="0" subtotalTop="0" showAll="0" defaultSubtotal="0"/>
    <pivotField compact="0" outline="0" subtotalTop="0" showAll="0" defaultSubtotal="0"/>
    <pivotField compact="0" outline="0" showAll="0"/>
    <pivotField dataField="1" compact="0" outline="0" subtotalTop="0" showAll="0" defaultSubtotal="0"/>
    <pivotField compact="0" outline="0" subtotalTop="0" showAll="0" defaultSubtotal="0"/>
    <pivotField compact="0" outline="0" showAll="0" defaultSubtotal="0"/>
    <pivotField compact="0" outline="0" subtotalTop="0" multipleItemSelectionAllowed="1" showAll="0" defaultSubtota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5"/>
  </rowFields>
  <rowItems count="20">
    <i>
      <x/>
    </i>
    <i>
      <x v="1"/>
    </i>
    <i>
      <x v="2"/>
    </i>
    <i>
      <x v="3"/>
    </i>
    <i>
      <x v="4"/>
    </i>
    <i>
      <x v="5"/>
    </i>
    <i>
      <x v="7"/>
    </i>
    <i>
      <x v="8"/>
    </i>
    <i>
      <x v="9"/>
    </i>
    <i>
      <x v="10"/>
    </i>
    <i>
      <x v="11"/>
    </i>
    <i>
      <x v="12"/>
    </i>
    <i>
      <x v="13"/>
    </i>
    <i>
      <x v="14"/>
    </i>
    <i>
      <x v="15"/>
    </i>
    <i>
      <x v="16"/>
    </i>
    <i>
      <x v="17"/>
    </i>
    <i>
      <x v="18"/>
    </i>
    <i>
      <x v="19"/>
    </i>
    <i t="grand">
      <x/>
    </i>
  </rowItems>
  <colFields count="1">
    <field x="-2"/>
  </colFields>
  <colItems count="32">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colItems>
  <dataFields count="32">
    <dataField name="CASES" fld="0" subtotal="count" baseField="0" baseItem="0"/>
    <dataField name="01" fld="54" subtotal="count" baseField="13" baseItem="3"/>
    <dataField name="02" fld="57" subtotal="count" baseField="13" baseItem="4"/>
    <dataField name="03" fld="60" subtotal="count" baseField="13" baseItem="4"/>
    <dataField name="04" fld="63" subtotal="count" baseField="13" baseItem="11"/>
    <dataField name="05" fld="66" subtotal="count" baseField="18" baseItem="0"/>
    <dataField name="06" fld="69" subtotal="count" baseField="13" baseItem="0"/>
    <dataField name="07" fld="72" subtotal="count" baseField="13" baseItem="16"/>
    <dataField name="08" fld="75" subtotal="count" baseField="13" baseItem="16"/>
    <dataField name="09" fld="78" subtotal="count" baseField="13" baseItem="14"/>
    <dataField name="10" fld="81" subtotal="count" baseField="13" baseItem="0"/>
    <dataField name="11" fld="84" subtotal="count" baseField="0" baseItem="0"/>
    <dataField name="12" fld="87" subtotal="count" baseField="13" baseItem="0"/>
    <dataField name="13" fld="90" baseField="0" baseItem="0"/>
    <dataField name="14" fld="93" subtotal="count" baseField="13" baseItem="0"/>
    <dataField name="15" fld="96" subtotal="count" baseField="13" baseItem="0"/>
    <dataField name="16" fld="99" subtotal="count" baseField="13" baseItem="0"/>
    <dataField name="17" fld="102" subtotal="count" baseField="13" baseItem="0"/>
    <dataField name="18" fld="105" subtotal="count" baseField="13" baseItem="0"/>
    <dataField name="19" fld="108" subtotal="count" baseField="13" baseItem="0"/>
    <dataField name="20" fld="111" subtotal="count" baseField="0" baseItem="0"/>
    <dataField name="21" fld="114" subtotal="count" baseField="0" baseItem="0"/>
    <dataField name="22" fld="117" subtotal="count" baseField="0" baseItem="0"/>
    <dataField name="23" fld="120" subtotal="count" baseField="0" baseItem="0"/>
    <dataField name="24" fld="123" subtotal="count" baseField="13" baseItem="0"/>
    <dataField name="25" fld="126" subtotal="count" baseField="13" baseItem="0"/>
    <dataField name="26" fld="129" subtotal="count" baseField="0" baseItem="0"/>
    <dataField name="27" fld="132" subtotal="count" baseField="0" baseItem="0"/>
    <dataField name="28" fld="135" subtotal="count" baseField="0" baseItem="0"/>
    <dataField name="29" fld="138" subtotal="count" baseField="0" baseItem="0"/>
    <dataField name="30" fld="141" subtotal="count" baseField="0" baseItem="0"/>
    <dataField name="31" fld="144" subtotal="count" baseField="0" baseItem="0"/>
  </dataFields>
  <formats count="149">
    <format dxfId="32412">
      <pivotArea type="all" dataOnly="0" outline="0" fieldPosition="0"/>
    </format>
    <format dxfId="32411">
      <pivotArea outline="0" collapsedLevelsAreSubtotals="1" fieldPosition="0"/>
    </format>
    <format dxfId="32410">
      <pivotArea field="-2" type="button" dataOnly="0" labelOnly="1" outline="0" axis="axisCol" fieldPosition="0"/>
    </format>
    <format dxfId="32409">
      <pivotArea type="topRight" dataOnly="0" labelOnly="1" outline="0" fieldPosition="0"/>
    </format>
    <format dxfId="32408">
      <pivotArea type="origin" dataOnly="0" labelOnly="1" outline="0" fieldPosition="0"/>
    </format>
    <format dxfId="32407">
      <pivotArea dataOnly="0" labelOnly="1" grandRow="1" outline="0" fieldPosition="0"/>
    </format>
    <format dxfId="32406">
      <pivotArea type="origin" dataOnly="0" labelOnly="1" outline="0" fieldPosition="0"/>
    </format>
    <format dxfId="32405">
      <pivotArea dataOnly="0" labelOnly="1" grandRow="1" outline="0" fieldPosition="0"/>
    </format>
    <format dxfId="32404">
      <pivotArea dataOnly="0" labelOnly="1" outline="0" fieldPosition="0">
        <references count="1">
          <reference field="4294967294" count="28">
            <x v="2"/>
            <x v="3"/>
            <x v="4"/>
            <x v="5"/>
            <x v="6"/>
            <x v="7"/>
            <x v="8"/>
            <x v="9"/>
            <x v="10"/>
            <x v="11"/>
            <x v="12"/>
            <x v="14"/>
            <x v="15"/>
            <x v="16"/>
            <x v="17"/>
            <x v="18"/>
            <x v="19"/>
            <x v="20"/>
            <x v="21"/>
            <x v="22"/>
            <x v="23"/>
            <x v="25"/>
            <x v="26"/>
            <x v="27"/>
            <x v="28"/>
            <x v="29"/>
            <x v="30"/>
            <x v="31"/>
          </reference>
        </references>
      </pivotArea>
    </format>
    <format dxfId="32403">
      <pivotArea dataOnly="0" labelOnly="1" outline="0" fieldPosition="0">
        <references count="1">
          <reference field="4294967294" count="28">
            <x v="2"/>
            <x v="3"/>
            <x v="4"/>
            <x v="5"/>
            <x v="6"/>
            <x v="7"/>
            <x v="8"/>
            <x v="9"/>
            <x v="10"/>
            <x v="11"/>
            <x v="12"/>
            <x v="14"/>
            <x v="15"/>
            <x v="16"/>
            <x v="17"/>
            <x v="18"/>
            <x v="19"/>
            <x v="20"/>
            <x v="21"/>
            <x v="22"/>
            <x v="23"/>
            <x v="25"/>
            <x v="26"/>
            <x v="27"/>
            <x v="28"/>
            <x v="29"/>
            <x v="30"/>
            <x v="31"/>
          </reference>
        </references>
      </pivotArea>
    </format>
    <format dxfId="32402">
      <pivotArea outline="0" collapsedLevelsAreSubtotals="1" fieldPosition="0">
        <references count="1">
          <reference field="4294967294" count="6" selected="0">
            <x v="2"/>
            <x v="3"/>
            <x v="4"/>
            <x v="5"/>
            <x v="6"/>
            <x v="7"/>
          </reference>
        </references>
      </pivotArea>
    </format>
    <format dxfId="32401">
      <pivotArea dataOnly="0" labelOnly="1" outline="0" fieldPosition="0">
        <references count="1">
          <reference field="4294967294" count="6">
            <x v="2"/>
            <x v="3"/>
            <x v="4"/>
            <x v="5"/>
            <x v="6"/>
            <x v="7"/>
          </reference>
        </references>
      </pivotArea>
    </format>
    <format dxfId="32400">
      <pivotArea outline="0" collapsedLevelsAreSubtotals="1" fieldPosition="0">
        <references count="1">
          <reference field="4294967294" count="6" selected="0">
            <x v="2"/>
            <x v="3"/>
            <x v="4"/>
            <x v="5"/>
            <x v="6"/>
            <x v="7"/>
          </reference>
        </references>
      </pivotArea>
    </format>
    <format dxfId="32399">
      <pivotArea dataOnly="0" labelOnly="1" outline="0" fieldPosition="0">
        <references count="1">
          <reference field="4294967294" count="6">
            <x v="2"/>
            <x v="3"/>
            <x v="4"/>
            <x v="5"/>
            <x v="6"/>
            <x v="7"/>
          </reference>
        </references>
      </pivotArea>
    </format>
    <format>
      <pivotArea type="all" dataOnly="0" outline="0" fieldPosition="0"/>
    </format>
    <format>
      <pivotArea outline="0" collapsedLevelsAreSubtotals="1" fieldPosition="0"/>
    </format>
    <format>
      <pivotArea dataOnly="0" labelOnly="1" grandRow="1" outline="0" fieldPosition="0"/>
    </format>
    <format>
      <pivotArea dataOnly="0" labelOnly="1" outline="0" fieldPosition="0">
        <references count="1">
          <reference field="4294967294" count="28">
            <x v="2"/>
            <x v="3"/>
            <x v="4"/>
            <x v="5"/>
            <x v="6"/>
            <x v="7"/>
            <x v="8"/>
            <x v="9"/>
            <x v="10"/>
            <x v="11"/>
            <x v="12"/>
            <x v="14"/>
            <x v="15"/>
            <x v="16"/>
            <x v="17"/>
            <x v="18"/>
            <x v="19"/>
            <x v="20"/>
            <x v="21"/>
            <x v="22"/>
            <x v="23"/>
            <x v="25"/>
            <x v="26"/>
            <x v="27"/>
            <x v="28"/>
            <x v="29"/>
            <x v="30"/>
            <x v="31"/>
          </reference>
        </references>
      </pivotArea>
    </format>
    <format dxfId="32398">
      <pivotArea field="12" type="button" dataOnly="0" labelOnly="1" outline="0"/>
    </format>
    <format dxfId="32397">
      <pivotArea dataOnly="0" labelOnly="1" outline="0" fieldPosition="0">
        <references count="1">
          <reference field="4294967294" count="28">
            <x v="2"/>
            <x v="3"/>
            <x v="4"/>
            <x v="5"/>
            <x v="6"/>
            <x v="7"/>
            <x v="8"/>
            <x v="9"/>
            <x v="10"/>
            <x v="11"/>
            <x v="12"/>
            <x v="14"/>
            <x v="15"/>
            <x v="16"/>
            <x v="17"/>
            <x v="18"/>
            <x v="19"/>
            <x v="20"/>
            <x v="21"/>
            <x v="22"/>
            <x v="23"/>
            <x v="25"/>
            <x v="26"/>
            <x v="27"/>
            <x v="28"/>
            <x v="29"/>
            <x v="30"/>
            <x v="31"/>
          </reference>
        </references>
      </pivotArea>
    </format>
    <format dxfId="32396">
      <pivotArea field="12" type="button" dataOnly="0" labelOnly="1" outline="0"/>
    </format>
    <format dxfId="32395">
      <pivotArea dataOnly="0" labelOnly="1" outline="0" fieldPosition="0">
        <references count="1">
          <reference field="4294967294" count="28">
            <x v="2"/>
            <x v="3"/>
            <x v="4"/>
            <x v="5"/>
            <x v="6"/>
            <x v="7"/>
            <x v="8"/>
            <x v="9"/>
            <x v="10"/>
            <x v="11"/>
            <x v="12"/>
            <x v="14"/>
            <x v="15"/>
            <x v="16"/>
            <x v="17"/>
            <x v="18"/>
            <x v="19"/>
            <x v="20"/>
            <x v="21"/>
            <x v="22"/>
            <x v="23"/>
            <x v="25"/>
            <x v="26"/>
            <x v="27"/>
            <x v="28"/>
            <x v="29"/>
            <x v="30"/>
            <x v="31"/>
          </reference>
        </references>
      </pivotArea>
    </format>
    <format dxfId="32394">
      <pivotArea grandRow="1" outline="0" collapsedLevelsAreSubtotals="1" fieldPosition="0"/>
    </format>
    <format dxfId="32393">
      <pivotArea grandRow="1" outline="0" collapsedLevelsAreSubtotals="1" fieldPosition="0"/>
    </format>
    <format dxfId="32392">
      <pivotArea outline="0" fieldPosition="0">
        <references count="1">
          <reference field="4294967294" count="20" selected="0">
            <x v="5"/>
            <x v="6"/>
            <x v="7"/>
            <x v="8"/>
            <x v="9"/>
            <x v="10"/>
            <x v="11"/>
            <x v="12"/>
            <x v="14"/>
            <x v="15"/>
            <x v="16"/>
            <x v="17"/>
            <x v="18"/>
            <x v="19"/>
            <x v="20"/>
            <x v="21"/>
            <x v="22"/>
            <x v="23"/>
            <x v="25"/>
            <x v="26"/>
          </reference>
        </references>
      </pivotArea>
    </format>
    <format dxfId="32391">
      <pivotArea dataOnly="0" labelOnly="1" outline="0" fieldPosition="0">
        <references count="1">
          <reference field="4294967294" count="20">
            <x v="5"/>
            <x v="6"/>
            <x v="7"/>
            <x v="8"/>
            <x v="9"/>
            <x v="10"/>
            <x v="11"/>
            <x v="12"/>
            <x v="14"/>
            <x v="15"/>
            <x v="16"/>
            <x v="17"/>
            <x v="18"/>
            <x v="19"/>
            <x v="20"/>
            <x v="21"/>
            <x v="22"/>
            <x v="23"/>
            <x v="25"/>
            <x v="26"/>
          </reference>
        </references>
      </pivotArea>
    </format>
    <format dxfId="32390">
      <pivotArea dataOnly="0" labelOnly="1" outline="0" fieldPosition="0">
        <references count="1">
          <reference field="4294967294" count="1">
            <x v="1"/>
          </reference>
        </references>
      </pivotArea>
    </format>
    <format dxfId="32389">
      <pivotArea outline="0" collapsedLevelsAreSubtotals="1" fieldPosition="0">
        <references count="1">
          <reference field="4294967294" count="29" selected="0">
            <x v="1"/>
            <x v="2"/>
            <x v="3"/>
            <x v="4"/>
            <x v="5"/>
            <x v="6"/>
            <x v="7"/>
            <x v="8"/>
            <x v="9"/>
            <x v="10"/>
            <x v="11"/>
            <x v="12"/>
            <x v="14"/>
            <x v="15"/>
            <x v="16"/>
            <x v="17"/>
            <x v="18"/>
            <x v="19"/>
            <x v="20"/>
            <x v="21"/>
            <x v="22"/>
            <x v="23"/>
            <x v="25"/>
            <x v="26"/>
            <x v="27"/>
            <x v="28"/>
            <x v="29"/>
            <x v="30"/>
            <x v="31"/>
          </reference>
        </references>
      </pivotArea>
    </format>
    <format dxfId="32388">
      <pivotArea type="all" dataOnly="0" outline="0" fieldPosition="0"/>
    </format>
    <format dxfId="32387">
      <pivotArea grandRow="1" outline="0" collapsedLevelsAreSubtotals="1" fieldPosition="0"/>
    </format>
    <format dxfId="32386">
      <pivotArea dataOnly="0" labelOnly="1" outline="0" fieldPosition="0">
        <references count="1">
          <reference field="4294967294" count="30">
            <x v="0"/>
            <x v="1"/>
            <x v="2"/>
            <x v="3"/>
            <x v="4"/>
            <x v="5"/>
            <x v="6"/>
            <x v="7"/>
            <x v="8"/>
            <x v="9"/>
            <x v="10"/>
            <x v="11"/>
            <x v="12"/>
            <x v="14"/>
            <x v="15"/>
            <x v="16"/>
            <x v="17"/>
            <x v="18"/>
            <x v="19"/>
            <x v="20"/>
            <x v="21"/>
            <x v="22"/>
            <x v="23"/>
            <x v="25"/>
            <x v="26"/>
            <x v="27"/>
            <x v="28"/>
            <x v="29"/>
            <x v="30"/>
            <x v="31"/>
          </reference>
        </references>
      </pivotArea>
    </format>
    <format dxfId="32385">
      <pivotArea type="all" dataOnly="0" outline="0" fieldPosition="0"/>
    </format>
    <format dxfId="32384">
      <pivotArea dataOnly="0" labelOnly="1" outline="0" fieldPosition="0">
        <references count="1">
          <reference field="4294967294" count="29">
            <x v="2"/>
            <x v="3"/>
            <x v="4"/>
            <x v="5"/>
            <x v="6"/>
            <x v="7"/>
            <x v="8"/>
            <x v="9"/>
            <x v="10"/>
            <x v="11"/>
            <x v="12"/>
            <x v="13"/>
            <x v="14"/>
            <x v="15"/>
            <x v="16"/>
            <x v="17"/>
            <x v="18"/>
            <x v="19"/>
            <x v="20"/>
            <x v="21"/>
            <x v="22"/>
            <x v="23"/>
            <x v="25"/>
            <x v="26"/>
            <x v="27"/>
            <x v="28"/>
            <x v="29"/>
            <x v="30"/>
            <x v="31"/>
          </reference>
        </references>
      </pivotArea>
    </format>
    <format dxfId="32383">
      <pivotArea dataOnly="0" labelOnly="1" outline="0" fieldPosition="0">
        <references count="1">
          <reference field="4294967294" count="30">
            <x v="1"/>
            <x v="2"/>
            <x v="3"/>
            <x v="4"/>
            <x v="5"/>
            <x v="6"/>
            <x v="7"/>
            <x v="8"/>
            <x v="9"/>
            <x v="10"/>
            <x v="11"/>
            <x v="12"/>
            <x v="13"/>
            <x v="14"/>
            <x v="15"/>
            <x v="16"/>
            <x v="17"/>
            <x v="18"/>
            <x v="19"/>
            <x v="20"/>
            <x v="21"/>
            <x v="22"/>
            <x v="23"/>
            <x v="25"/>
            <x v="26"/>
            <x v="27"/>
            <x v="28"/>
            <x v="29"/>
            <x v="30"/>
            <x v="31"/>
          </reference>
        </references>
      </pivotArea>
    </format>
    <format dxfId="32382">
      <pivotArea dataOnly="0" labelOnly="1" outline="0" fieldPosition="0">
        <references count="1">
          <reference field="4294967294" count="30">
            <x v="1"/>
            <x v="2"/>
            <x v="3"/>
            <x v="4"/>
            <x v="5"/>
            <x v="6"/>
            <x v="7"/>
            <x v="8"/>
            <x v="9"/>
            <x v="10"/>
            <x v="11"/>
            <x v="12"/>
            <x v="13"/>
            <x v="14"/>
            <x v="15"/>
            <x v="16"/>
            <x v="17"/>
            <x v="18"/>
            <x v="19"/>
            <x v="20"/>
            <x v="21"/>
            <x v="22"/>
            <x v="23"/>
            <x v="25"/>
            <x v="26"/>
            <x v="27"/>
            <x v="28"/>
            <x v="29"/>
            <x v="30"/>
            <x v="31"/>
          </reference>
        </references>
      </pivotArea>
    </format>
    <format dxfId="32381">
      <pivotArea dataOnly="0" labelOnly="1" outline="0" fieldPosition="0">
        <references count="1">
          <reference field="4294967294" count="1">
            <x v="14"/>
          </reference>
        </references>
      </pivotArea>
    </format>
    <format dxfId="32380">
      <pivotArea outline="0" fieldPosition="0">
        <references count="1">
          <reference field="4294967294" count="15" selected="0">
            <x v="0"/>
            <x v="1"/>
            <x v="2"/>
            <x v="3"/>
            <x v="4"/>
            <x v="5"/>
            <x v="6"/>
            <x v="7"/>
            <x v="8"/>
            <x v="9"/>
            <x v="10"/>
            <x v="11"/>
            <x v="12"/>
            <x v="13"/>
            <x v="14"/>
          </reference>
        </references>
      </pivotArea>
    </format>
    <format dxfId="32379">
      <pivotArea dataOnly="0" labelOnly="1" grandRow="1" outline="0" fieldPosition="0"/>
    </format>
    <format dxfId="32378">
      <pivotArea dataOnly="0" labelOnly="1" outline="0" fieldPosition="0">
        <references count="1">
          <reference field="4294967294" count="31">
            <x v="0"/>
            <x v="1"/>
            <x v="2"/>
            <x v="3"/>
            <x v="4"/>
            <x v="5"/>
            <x v="6"/>
            <x v="7"/>
            <x v="8"/>
            <x v="9"/>
            <x v="10"/>
            <x v="11"/>
            <x v="12"/>
            <x v="13"/>
            <x v="14"/>
            <x v="15"/>
            <x v="16"/>
            <x v="17"/>
            <x v="18"/>
            <x v="19"/>
            <x v="20"/>
            <x v="21"/>
            <x v="22"/>
            <x v="23"/>
            <x v="25"/>
            <x v="26"/>
            <x v="27"/>
            <x v="28"/>
            <x v="29"/>
            <x v="30"/>
            <x v="31"/>
          </reference>
        </references>
      </pivotArea>
    </format>
    <format dxfId="32377">
      <pivotArea outline="0" fieldPosition="0">
        <references count="1">
          <reference field="4294967294" count="1" selected="0">
            <x v="17"/>
          </reference>
        </references>
      </pivotArea>
    </format>
    <format dxfId="32376">
      <pivotArea outline="0" fieldPosition="0">
        <references count="1">
          <reference field="4294967294" count="1" selected="0">
            <x v="17"/>
          </reference>
        </references>
      </pivotArea>
    </format>
    <format dxfId="32375">
      <pivotArea dataOnly="0" labelOnly="1" outline="0" fieldPosition="0">
        <references count="1">
          <reference field="4294967294" count="31">
            <x v="0"/>
            <x v="1"/>
            <x v="2"/>
            <x v="3"/>
            <x v="4"/>
            <x v="5"/>
            <x v="6"/>
            <x v="7"/>
            <x v="8"/>
            <x v="9"/>
            <x v="10"/>
            <x v="11"/>
            <x v="12"/>
            <x v="13"/>
            <x v="14"/>
            <x v="15"/>
            <x v="16"/>
            <x v="17"/>
            <x v="18"/>
            <x v="19"/>
            <x v="20"/>
            <x v="21"/>
            <x v="22"/>
            <x v="23"/>
            <x v="25"/>
            <x v="26"/>
            <x v="27"/>
            <x v="28"/>
            <x v="29"/>
            <x v="30"/>
            <x v="31"/>
          </reference>
        </references>
      </pivotArea>
    </format>
    <format dxfId="32374">
      <pivotArea dataOnly="0" labelOnly="1" outline="0" fieldPosition="0">
        <references count="1">
          <reference field="4294967294" count="31">
            <x v="0"/>
            <x v="1"/>
            <x v="2"/>
            <x v="3"/>
            <x v="4"/>
            <x v="5"/>
            <x v="6"/>
            <x v="7"/>
            <x v="8"/>
            <x v="9"/>
            <x v="10"/>
            <x v="11"/>
            <x v="12"/>
            <x v="13"/>
            <x v="14"/>
            <x v="15"/>
            <x v="16"/>
            <x v="17"/>
            <x v="18"/>
            <x v="19"/>
            <x v="20"/>
            <x v="21"/>
            <x v="22"/>
            <x v="23"/>
            <x v="25"/>
            <x v="26"/>
            <x v="27"/>
            <x v="28"/>
            <x v="29"/>
            <x v="30"/>
            <x v="31"/>
          </reference>
        </references>
      </pivotArea>
    </format>
    <format dxfId="32373">
      <pivotArea dataOnly="0" labelOnly="1" grandRow="1" outline="0" fieldPosition="0"/>
    </format>
    <format dxfId="32372">
      <pivotArea dataOnly="0" labelOnly="1" outline="0" fieldPosition="0">
        <references count="1">
          <reference field="4294967294" count="31">
            <x v="0"/>
            <x v="1"/>
            <x v="2"/>
            <x v="3"/>
            <x v="4"/>
            <x v="5"/>
            <x v="6"/>
            <x v="7"/>
            <x v="8"/>
            <x v="9"/>
            <x v="10"/>
            <x v="11"/>
            <x v="12"/>
            <x v="13"/>
            <x v="14"/>
            <x v="15"/>
            <x v="16"/>
            <x v="17"/>
            <x v="18"/>
            <x v="19"/>
            <x v="20"/>
            <x v="21"/>
            <x v="22"/>
            <x v="23"/>
            <x v="25"/>
            <x v="26"/>
            <x v="27"/>
            <x v="28"/>
            <x v="29"/>
            <x v="30"/>
            <x v="31"/>
          </reference>
        </references>
      </pivotArea>
    </format>
    <format dxfId="32371">
      <pivotArea dataOnly="0" labelOnly="1" outline="0" fieldPosition="0">
        <references count="1">
          <reference field="4294967294" count="31">
            <x v="0"/>
            <x v="1"/>
            <x v="2"/>
            <x v="3"/>
            <x v="4"/>
            <x v="5"/>
            <x v="6"/>
            <x v="7"/>
            <x v="8"/>
            <x v="9"/>
            <x v="10"/>
            <x v="11"/>
            <x v="12"/>
            <x v="13"/>
            <x v="14"/>
            <x v="15"/>
            <x v="16"/>
            <x v="17"/>
            <x v="18"/>
            <x v="19"/>
            <x v="20"/>
            <x v="21"/>
            <x v="22"/>
            <x v="23"/>
            <x v="25"/>
            <x v="26"/>
            <x v="27"/>
            <x v="28"/>
            <x v="29"/>
            <x v="30"/>
            <x v="31"/>
          </reference>
        </references>
      </pivotArea>
    </format>
    <format dxfId="32370">
      <pivotArea dataOnly="0" labelOnly="1" outline="0" fieldPosition="0">
        <references count="1">
          <reference field="4294967294" count="31">
            <x v="0"/>
            <x v="1"/>
            <x v="2"/>
            <x v="3"/>
            <x v="4"/>
            <x v="5"/>
            <x v="6"/>
            <x v="7"/>
            <x v="8"/>
            <x v="9"/>
            <x v="10"/>
            <x v="11"/>
            <x v="12"/>
            <x v="13"/>
            <x v="14"/>
            <x v="15"/>
            <x v="16"/>
            <x v="17"/>
            <x v="18"/>
            <x v="19"/>
            <x v="20"/>
            <x v="21"/>
            <x v="22"/>
            <x v="23"/>
            <x v="25"/>
            <x v="26"/>
            <x v="27"/>
            <x v="28"/>
            <x v="29"/>
            <x v="30"/>
            <x v="31"/>
          </reference>
        </references>
      </pivotArea>
    </format>
    <format dxfId="32369">
      <pivotArea grandRow="1" outline="0" collapsedLevelsAreSubtotals="1" fieldPosition="0"/>
    </format>
    <format dxfId="32368">
      <pivotArea dataOnly="0" labelOnly="1" grandRow="1" outline="0" fieldPosition="0"/>
    </format>
    <format dxfId="32367">
      <pivotArea outline="0" fieldPosition="0">
        <references count="1">
          <reference field="4294967294" count="1" selected="0">
            <x v="13"/>
          </reference>
        </references>
      </pivotArea>
    </format>
    <format dxfId="32366">
      <pivotArea dataOnly="0" labelOnly="1" outline="0" fieldPosition="0">
        <references count="1">
          <reference field="4294967294" count="1">
            <x v="13"/>
          </reference>
        </references>
      </pivotArea>
    </format>
    <format dxfId="32365">
      <pivotArea dataOnly="0" outline="0" fieldPosition="0">
        <references count="1">
          <reference field="4294967294" count="1">
            <x v="13"/>
          </reference>
        </references>
      </pivotArea>
    </format>
    <format dxfId="32364">
      <pivotArea grandRow="1" outline="0" collapsedLevelsAreSubtotals="1" fieldPosition="0"/>
    </format>
    <format dxfId="32363">
      <pivotArea dataOnly="0" labelOnly="1" grandRow="1" outline="0" fieldPosition="0"/>
    </format>
    <format dxfId="32362">
      <pivotArea dataOnly="0" outline="0" fieldPosition="0">
        <references count="1">
          <reference field="4294967294" count="1">
            <x v="3"/>
          </reference>
        </references>
      </pivotArea>
    </format>
    <format dxfId="32361">
      <pivotArea outline="0" fieldPosition="0">
        <references count="1">
          <reference field="4294967294" count="1" selected="0">
            <x v="3"/>
          </reference>
        </references>
      </pivotArea>
    </format>
    <format dxfId="32360">
      <pivotArea dataOnly="0" labelOnly="1" outline="0" fieldPosition="0">
        <references count="1">
          <reference field="4294967294" count="1">
            <x v="3"/>
          </reference>
        </references>
      </pivotArea>
    </format>
    <format dxfId="32359">
      <pivotArea outline="0" fieldPosition="0">
        <references count="1">
          <reference field="4294967294" count="1" selected="0">
            <x v="4"/>
          </reference>
        </references>
      </pivotArea>
    </format>
    <format dxfId="32358">
      <pivotArea dataOnly="0" labelOnly="1" outline="0" fieldPosition="0">
        <references count="1">
          <reference field="4294967294" count="1">
            <x v="4"/>
          </reference>
        </references>
      </pivotArea>
    </format>
    <format dxfId="32357">
      <pivotArea outline="0" fieldPosition="0">
        <references count="1">
          <reference field="4294967294" count="1" selected="0">
            <x v="4"/>
          </reference>
        </references>
      </pivotArea>
    </format>
    <format dxfId="32356">
      <pivotArea dataOnly="0" labelOnly="1" outline="0" fieldPosition="0">
        <references count="1">
          <reference field="4294967294" count="1">
            <x v="4"/>
          </reference>
        </references>
      </pivotArea>
    </format>
    <format dxfId="32355">
      <pivotArea outline="0" fieldPosition="0">
        <references count="1">
          <reference field="4294967294" count="1" selected="0">
            <x v="18"/>
          </reference>
        </references>
      </pivotArea>
    </format>
    <format dxfId="32354">
      <pivotArea dataOnly="0" labelOnly="1" outline="0" fieldPosition="0">
        <references count="1">
          <reference field="4294967294" count="1">
            <x v="18"/>
          </reference>
        </references>
      </pivotArea>
    </format>
    <format dxfId="32353">
      <pivotArea outline="0" fieldPosition="0">
        <references count="1">
          <reference field="4294967294" count="1" selected="0">
            <x v="18"/>
          </reference>
        </references>
      </pivotArea>
    </format>
    <format dxfId="32352">
      <pivotArea dataOnly="0" labelOnly="1" outline="0" fieldPosition="0">
        <references count="1">
          <reference field="4294967294" count="1">
            <x v="18"/>
          </reference>
        </references>
      </pivotArea>
    </format>
    <format dxfId="32351">
      <pivotArea outline="0" fieldPosition="0">
        <references count="1">
          <reference field="4294967294" count="1" selected="0">
            <x v="16"/>
          </reference>
        </references>
      </pivotArea>
    </format>
    <format dxfId="32350">
      <pivotArea outline="0" fieldPosition="0">
        <references count="1">
          <reference field="4294967294" count="3" selected="0">
            <x v="14"/>
            <x v="15"/>
            <x v="16"/>
          </reference>
        </references>
      </pivotArea>
    </format>
    <format dxfId="32349">
      <pivotArea dataOnly="0" labelOnly="1" outline="0" fieldPosition="0">
        <references count="1">
          <reference field="4294967294" count="1">
            <x v="4"/>
          </reference>
        </references>
      </pivotArea>
    </format>
    <format dxfId="32348">
      <pivotArea dataOnly="0" labelOnly="1" outline="0" fieldPosition="0">
        <references count="1">
          <reference field="4294967294" count="1">
            <x v="4"/>
          </reference>
        </references>
      </pivotArea>
    </format>
    <format dxfId="32347">
      <pivotArea grandRow="1" outline="0" collapsedLevelsAreSubtotals="1" fieldPosition="0"/>
    </format>
    <format dxfId="32346">
      <pivotArea dataOnly="0" labelOnly="1" grandRow="1" outline="0" fieldPosition="0"/>
    </format>
    <format dxfId="32345">
      <pivotArea dataOnly="0" labelOnly="1" outline="0" fieldPosition="0">
        <references count="1">
          <reference field="4294967294" count="1">
            <x v="6"/>
          </reference>
        </references>
      </pivotArea>
    </format>
    <format dxfId="32344">
      <pivotArea dataOnly="0" labelOnly="1" outline="0" fieldPosition="0">
        <references count="1">
          <reference field="4294967294" count="1">
            <x v="6"/>
          </reference>
        </references>
      </pivotArea>
    </format>
    <format dxfId="32343">
      <pivotArea outline="0" fieldPosition="0">
        <references count="1">
          <reference field="4294967294" count="1" selected="0">
            <x v="8"/>
          </reference>
        </references>
      </pivotArea>
    </format>
    <format dxfId="32342">
      <pivotArea dataOnly="0" labelOnly="1" outline="0" fieldPosition="0">
        <references count="1">
          <reference field="4294967294" count="1">
            <x v="8"/>
          </reference>
        </references>
      </pivotArea>
    </format>
    <format dxfId="32341">
      <pivotArea grandRow="1" outline="0" collapsedLevelsAreSubtotals="1" fieldPosition="0"/>
    </format>
    <format dxfId="32340">
      <pivotArea dataOnly="0" labelOnly="1" grandRow="1" outline="0" fieldPosition="0"/>
    </format>
    <format dxfId="32339">
      <pivotArea grandRow="1" outline="0" collapsedLevelsAreSubtotals="1" fieldPosition="0"/>
    </format>
    <format dxfId="32338">
      <pivotArea dataOnly="0" labelOnly="1" grandRow="1" outline="0" fieldPosition="0"/>
    </format>
    <format dxfId="32337">
      <pivotArea grandRow="1" outline="0" collapsedLevelsAreSubtotals="1" fieldPosition="0"/>
    </format>
    <format dxfId="32336">
      <pivotArea dataOnly="0" labelOnly="1" grandRow="1" outline="0" fieldPosition="0"/>
    </format>
    <format dxfId="32335">
      <pivotArea grandRow="1" outline="0" collapsedLevelsAreSubtotals="1" fieldPosition="0"/>
    </format>
    <format dxfId="32334">
      <pivotArea dataOnly="0" labelOnly="1" grandRow="1" outline="0" fieldPosition="0"/>
    </format>
    <format dxfId="32333">
      <pivotArea outline="0" fieldPosition="0">
        <references count="1">
          <reference field="4294967294" count="1" selected="0">
            <x v="6"/>
          </reference>
        </references>
      </pivotArea>
    </format>
    <format dxfId="32332">
      <pivotArea dataOnly="0" labelOnly="1" outline="0" fieldPosition="0">
        <references count="1">
          <reference field="4294967294" count="1">
            <x v="6"/>
          </reference>
        </references>
      </pivotArea>
    </format>
    <format dxfId="32331">
      <pivotArea outline="0" fieldPosition="0">
        <references count="1">
          <reference field="4294967294" count="1" selected="0">
            <x v="6"/>
          </reference>
        </references>
      </pivotArea>
    </format>
    <format dxfId="32330">
      <pivotArea dataOnly="0" labelOnly="1" outline="0" fieldPosition="0">
        <references count="1">
          <reference field="4294967294" count="1">
            <x v="6"/>
          </reference>
        </references>
      </pivotArea>
    </format>
    <format dxfId="32329">
      <pivotArea outline="0" fieldPosition="0">
        <references count="1">
          <reference field="4294967294" count="1" selected="0">
            <x v="8"/>
          </reference>
        </references>
      </pivotArea>
    </format>
    <format dxfId="32328">
      <pivotArea dataOnly="0" labelOnly="1" outline="0" fieldPosition="0">
        <references count="1">
          <reference field="4294967294" count="1">
            <x v="8"/>
          </reference>
        </references>
      </pivotArea>
    </format>
    <format dxfId="32327">
      <pivotArea outline="0" fieldPosition="0">
        <references count="1">
          <reference field="4294967294" count="1" selected="0">
            <x v="12"/>
          </reference>
        </references>
      </pivotArea>
    </format>
    <format dxfId="32326">
      <pivotArea dataOnly="0" labelOnly="1" outline="0" fieldPosition="0">
        <references count="1">
          <reference field="4294967294" count="1">
            <x v="12"/>
          </reference>
        </references>
      </pivotArea>
    </format>
    <format dxfId="32325">
      <pivotArea outline="0" fieldPosition="0">
        <references count="1">
          <reference field="4294967294" count="1" selected="0">
            <x v="12"/>
          </reference>
        </references>
      </pivotArea>
    </format>
    <format dxfId="32324">
      <pivotArea dataOnly="0" labelOnly="1" outline="0" fieldPosition="0">
        <references count="1">
          <reference field="4294967294" count="1">
            <x v="12"/>
          </reference>
        </references>
      </pivotArea>
    </format>
    <format dxfId="32323">
      <pivotArea dataOnly="0" labelOnly="1" grandRow="1" outline="0" fieldPosition="0"/>
    </format>
    <format dxfId="32322">
      <pivotArea dataOnly="0" labelOnly="1" outline="0" fieldPosition="0">
        <references count="1">
          <reference field="4294967294" count="31">
            <x v="0"/>
            <x v="1"/>
            <x v="2"/>
            <x v="3"/>
            <x v="4"/>
            <x v="5"/>
            <x v="6"/>
            <x v="7"/>
            <x v="8"/>
            <x v="9"/>
            <x v="10"/>
            <x v="11"/>
            <x v="12"/>
            <x v="13"/>
            <x v="14"/>
            <x v="15"/>
            <x v="16"/>
            <x v="17"/>
            <x v="18"/>
            <x v="19"/>
            <x v="20"/>
            <x v="21"/>
            <x v="22"/>
            <x v="23"/>
            <x v="25"/>
            <x v="26"/>
            <x v="27"/>
            <x v="28"/>
            <x v="29"/>
            <x v="30"/>
            <x v="31"/>
          </reference>
        </references>
      </pivotArea>
    </format>
    <format dxfId="32321">
      <pivotArea dataOnly="0" labelOnly="1" grandRow="1" outline="0" fieldPosition="0"/>
    </format>
    <format dxfId="32320">
      <pivotArea dataOnly="0" labelOnly="1" outline="0" fieldPosition="0">
        <references count="1">
          <reference field="4294967294" count="31">
            <x v="0"/>
            <x v="1"/>
            <x v="2"/>
            <x v="3"/>
            <x v="4"/>
            <x v="5"/>
            <x v="6"/>
            <x v="7"/>
            <x v="8"/>
            <x v="9"/>
            <x v="10"/>
            <x v="11"/>
            <x v="12"/>
            <x v="13"/>
            <x v="14"/>
            <x v="15"/>
            <x v="16"/>
            <x v="17"/>
            <x v="18"/>
            <x v="19"/>
            <x v="20"/>
            <x v="21"/>
            <x v="22"/>
            <x v="23"/>
            <x v="25"/>
            <x v="26"/>
            <x v="27"/>
            <x v="28"/>
            <x v="29"/>
            <x v="30"/>
            <x v="31"/>
          </reference>
        </references>
      </pivotArea>
    </format>
    <format dxfId="32319">
      <pivotArea dataOnly="0" labelOnly="1" grandRow="1" outline="0" fieldPosition="0"/>
    </format>
    <format dxfId="32318">
      <pivotArea dataOnly="0" labelOnly="1" outline="0" fieldPosition="0">
        <references count="1">
          <reference field="4294967294" count="31">
            <x v="0"/>
            <x v="1"/>
            <x v="2"/>
            <x v="3"/>
            <x v="4"/>
            <x v="5"/>
            <x v="6"/>
            <x v="7"/>
            <x v="8"/>
            <x v="9"/>
            <x v="10"/>
            <x v="11"/>
            <x v="12"/>
            <x v="13"/>
            <x v="14"/>
            <x v="15"/>
            <x v="16"/>
            <x v="17"/>
            <x v="18"/>
            <x v="19"/>
            <x v="20"/>
            <x v="21"/>
            <x v="22"/>
            <x v="23"/>
            <x v="25"/>
            <x v="26"/>
            <x v="27"/>
            <x v="28"/>
            <x v="29"/>
            <x v="30"/>
            <x v="31"/>
          </reference>
        </references>
      </pivotArea>
    </format>
    <format dxfId="32317">
      <pivotArea dataOnly="0" labelOnly="1" outline="0" fieldPosition="0">
        <references count="1">
          <reference field="4294967294" count="31">
            <x v="0"/>
            <x v="1"/>
            <x v="2"/>
            <x v="3"/>
            <x v="4"/>
            <x v="5"/>
            <x v="6"/>
            <x v="7"/>
            <x v="8"/>
            <x v="9"/>
            <x v="10"/>
            <x v="11"/>
            <x v="12"/>
            <x v="13"/>
            <x v="14"/>
            <x v="15"/>
            <x v="16"/>
            <x v="17"/>
            <x v="18"/>
            <x v="19"/>
            <x v="20"/>
            <x v="21"/>
            <x v="22"/>
            <x v="23"/>
            <x v="25"/>
            <x v="26"/>
            <x v="27"/>
            <x v="28"/>
            <x v="29"/>
            <x v="30"/>
            <x v="31"/>
          </reference>
        </references>
      </pivotArea>
    </format>
    <format dxfId="32316">
      <pivotArea dataOnly="0" labelOnly="1" outline="0" fieldPosition="0">
        <references count="1">
          <reference field="4294967294" count="31">
            <x v="0"/>
            <x v="1"/>
            <x v="2"/>
            <x v="3"/>
            <x v="4"/>
            <x v="5"/>
            <x v="6"/>
            <x v="7"/>
            <x v="8"/>
            <x v="9"/>
            <x v="10"/>
            <x v="11"/>
            <x v="12"/>
            <x v="13"/>
            <x v="14"/>
            <x v="15"/>
            <x v="16"/>
            <x v="17"/>
            <x v="18"/>
            <x v="19"/>
            <x v="20"/>
            <x v="21"/>
            <x v="22"/>
            <x v="23"/>
            <x v="25"/>
            <x v="26"/>
            <x v="27"/>
            <x v="28"/>
            <x v="29"/>
            <x v="30"/>
            <x v="31"/>
          </reference>
        </references>
      </pivotArea>
    </format>
    <format dxfId="32315">
      <pivotArea dataOnly="0" labelOnly="1" grandRow="1" outline="0" fieldPosition="0"/>
    </format>
    <format dxfId="32314">
      <pivotArea dataOnly="0" labelOnly="1" outline="0" fieldPosition="0">
        <references count="1">
          <reference field="4294967294" count="31">
            <x v="0"/>
            <x v="1"/>
            <x v="2"/>
            <x v="3"/>
            <x v="4"/>
            <x v="5"/>
            <x v="6"/>
            <x v="7"/>
            <x v="8"/>
            <x v="9"/>
            <x v="10"/>
            <x v="11"/>
            <x v="12"/>
            <x v="13"/>
            <x v="14"/>
            <x v="15"/>
            <x v="16"/>
            <x v="17"/>
            <x v="18"/>
            <x v="19"/>
            <x v="20"/>
            <x v="21"/>
            <x v="22"/>
            <x v="23"/>
            <x v="25"/>
            <x v="26"/>
            <x v="27"/>
            <x v="28"/>
            <x v="29"/>
            <x v="30"/>
            <x v="31"/>
          </reference>
        </references>
      </pivotArea>
    </format>
    <format dxfId="32313">
      <pivotArea dataOnly="0" labelOnly="1" grandRow="1" outline="0" fieldPosition="0"/>
    </format>
    <format dxfId="32312">
      <pivotArea dataOnly="0" labelOnly="1" outline="0" fieldPosition="0">
        <references count="1">
          <reference field="4294967294" count="31">
            <x v="0"/>
            <x v="1"/>
            <x v="2"/>
            <x v="3"/>
            <x v="4"/>
            <x v="5"/>
            <x v="6"/>
            <x v="7"/>
            <x v="8"/>
            <x v="9"/>
            <x v="10"/>
            <x v="11"/>
            <x v="12"/>
            <x v="13"/>
            <x v="14"/>
            <x v="15"/>
            <x v="16"/>
            <x v="17"/>
            <x v="18"/>
            <x v="19"/>
            <x v="20"/>
            <x v="21"/>
            <x v="22"/>
            <x v="23"/>
            <x v="25"/>
            <x v="26"/>
            <x v="27"/>
            <x v="28"/>
            <x v="29"/>
            <x v="30"/>
            <x v="31"/>
          </reference>
        </references>
      </pivotArea>
    </format>
    <format dxfId="32311">
      <pivotArea dataOnly="0" labelOnly="1" grandRow="1" outline="0" fieldPosition="0"/>
    </format>
    <format dxfId="32310">
      <pivotArea dataOnly="0" labelOnly="1" outline="0" fieldPosition="0">
        <references count="1">
          <reference field="4294967294" count="31">
            <x v="0"/>
            <x v="1"/>
            <x v="2"/>
            <x v="3"/>
            <x v="4"/>
            <x v="5"/>
            <x v="6"/>
            <x v="7"/>
            <x v="8"/>
            <x v="9"/>
            <x v="10"/>
            <x v="11"/>
            <x v="12"/>
            <x v="13"/>
            <x v="14"/>
            <x v="15"/>
            <x v="16"/>
            <x v="17"/>
            <x v="18"/>
            <x v="19"/>
            <x v="20"/>
            <x v="21"/>
            <x v="22"/>
            <x v="23"/>
            <x v="25"/>
            <x v="26"/>
            <x v="27"/>
            <x v="28"/>
            <x v="29"/>
            <x v="30"/>
            <x v="31"/>
          </reference>
        </references>
      </pivotArea>
    </format>
    <format dxfId="32309">
      <pivotArea dataOnly="0" labelOnly="1" grandRow="1" outline="0" fieldPosition="0"/>
    </format>
    <format dxfId="32308">
      <pivotArea dataOnly="0" labelOnly="1" outline="0" fieldPosition="0">
        <references count="1">
          <reference field="4294967294" count="32">
            <x v="0"/>
            <x v="1"/>
            <x v="2"/>
            <x v="3"/>
            <x v="4"/>
            <x v="5"/>
            <x v="6"/>
            <x v="7"/>
            <x v="8"/>
            <x v="9"/>
            <x v="10"/>
            <x v="11"/>
            <x v="12"/>
            <x v="13"/>
            <x v="14"/>
            <x v="15"/>
            <x v="16"/>
            <x v="17"/>
            <x v="18"/>
            <x v="19"/>
            <x v="20"/>
            <x v="21"/>
            <x v="22"/>
            <x v="23"/>
            <x v="24"/>
            <x v="25"/>
            <x v="26"/>
            <x v="27"/>
            <x v="28"/>
            <x v="29"/>
            <x v="30"/>
            <x v="31"/>
          </reference>
        </references>
      </pivotArea>
    </format>
    <format dxfId="32307">
      <pivotArea dataOnly="0" labelOnly="1" outline="0" fieldPosition="0">
        <references count="1">
          <reference field="4294967294" count="32">
            <x v="0"/>
            <x v="1"/>
            <x v="2"/>
            <x v="3"/>
            <x v="4"/>
            <x v="5"/>
            <x v="6"/>
            <x v="7"/>
            <x v="8"/>
            <x v="9"/>
            <x v="10"/>
            <x v="11"/>
            <x v="12"/>
            <x v="13"/>
            <x v="14"/>
            <x v="15"/>
            <x v="16"/>
            <x v="17"/>
            <x v="18"/>
            <x v="19"/>
            <x v="20"/>
            <x v="21"/>
            <x v="22"/>
            <x v="23"/>
            <x v="24"/>
            <x v="25"/>
            <x v="26"/>
            <x v="27"/>
            <x v="28"/>
            <x v="29"/>
            <x v="30"/>
            <x v="31"/>
          </reference>
        </references>
      </pivotArea>
    </format>
    <format dxfId="32306">
      <pivotArea dataOnly="0" labelOnly="1" outline="0" fieldPosition="0">
        <references count="1">
          <reference field="4294967294" count="32">
            <x v="0"/>
            <x v="1"/>
            <x v="2"/>
            <x v="3"/>
            <x v="4"/>
            <x v="5"/>
            <x v="6"/>
            <x v="7"/>
            <x v="8"/>
            <x v="9"/>
            <x v="10"/>
            <x v="11"/>
            <x v="12"/>
            <x v="13"/>
            <x v="14"/>
            <x v="15"/>
            <x v="16"/>
            <x v="17"/>
            <x v="18"/>
            <x v="19"/>
            <x v="20"/>
            <x v="21"/>
            <x v="22"/>
            <x v="23"/>
            <x v="24"/>
            <x v="25"/>
            <x v="26"/>
            <x v="27"/>
            <x v="28"/>
            <x v="29"/>
            <x v="30"/>
            <x v="31"/>
          </reference>
        </references>
      </pivotArea>
    </format>
    <format dxfId="32305">
      <pivotArea dataOnly="0" labelOnly="1" outline="0" fieldPosition="0">
        <references count="1">
          <reference field="4294967294" count="32">
            <x v="0"/>
            <x v="1"/>
            <x v="2"/>
            <x v="3"/>
            <x v="4"/>
            <x v="5"/>
            <x v="6"/>
            <x v="7"/>
            <x v="8"/>
            <x v="9"/>
            <x v="10"/>
            <x v="11"/>
            <x v="12"/>
            <x v="13"/>
            <x v="14"/>
            <x v="15"/>
            <x v="16"/>
            <x v="17"/>
            <x v="18"/>
            <x v="19"/>
            <x v="20"/>
            <x v="21"/>
            <x v="22"/>
            <x v="23"/>
            <x v="24"/>
            <x v="25"/>
            <x v="26"/>
            <x v="27"/>
            <x v="28"/>
            <x v="29"/>
            <x v="30"/>
            <x v="31"/>
          </reference>
        </references>
      </pivotArea>
    </format>
    <format dxfId="32304">
      <pivotArea dataOnly="0" labelOnly="1" outline="0" fieldPosition="0">
        <references count="1">
          <reference field="4294967294" count="1">
            <x v="24"/>
          </reference>
        </references>
      </pivotArea>
    </format>
    <format dxfId="32303">
      <pivotArea dataOnly="0" labelOnly="1" grandRow="1" outline="0" fieldPosition="0"/>
    </format>
    <format dxfId="32302">
      <pivotArea dataOnly="0" labelOnly="1" outline="0" fieldPosition="0">
        <references count="1">
          <reference field="4294967294" count="32">
            <x v="0"/>
            <x v="1"/>
            <x v="2"/>
            <x v="3"/>
            <x v="4"/>
            <x v="5"/>
            <x v="6"/>
            <x v="7"/>
            <x v="8"/>
            <x v="9"/>
            <x v="10"/>
            <x v="11"/>
            <x v="12"/>
            <x v="13"/>
            <x v="14"/>
            <x v="15"/>
            <x v="16"/>
            <x v="17"/>
            <x v="18"/>
            <x v="19"/>
            <x v="20"/>
            <x v="21"/>
            <x v="22"/>
            <x v="23"/>
            <x v="24"/>
            <x v="25"/>
            <x v="26"/>
            <x v="27"/>
            <x v="28"/>
            <x v="29"/>
            <x v="30"/>
            <x v="31"/>
          </reference>
        </references>
      </pivotArea>
    </format>
    <format dxfId="32301">
      <pivotArea dataOnly="0" labelOnly="1" grandRow="1" outline="0" fieldPosition="0"/>
    </format>
    <format dxfId="32300">
      <pivotArea dataOnly="0" labelOnly="1" outline="0" fieldPosition="0">
        <references count="1">
          <reference field="4294967294" count="32">
            <x v="0"/>
            <x v="1"/>
            <x v="2"/>
            <x v="3"/>
            <x v="4"/>
            <x v="5"/>
            <x v="6"/>
            <x v="7"/>
            <x v="8"/>
            <x v="9"/>
            <x v="10"/>
            <x v="11"/>
            <x v="12"/>
            <x v="13"/>
            <x v="14"/>
            <x v="15"/>
            <x v="16"/>
            <x v="17"/>
            <x v="18"/>
            <x v="19"/>
            <x v="20"/>
            <x v="21"/>
            <x v="22"/>
            <x v="23"/>
            <x v="24"/>
            <x v="25"/>
            <x v="26"/>
            <x v="27"/>
            <x v="28"/>
            <x v="29"/>
            <x v="30"/>
            <x v="31"/>
          </reference>
        </references>
      </pivotArea>
    </format>
    <format dxfId="32299">
      <pivotArea dataOnly="0" labelOnly="1" outline="0" fieldPosition="0">
        <references count="1">
          <reference field="4294967294" count="1">
            <x v="0"/>
          </reference>
        </references>
      </pivotArea>
    </format>
    <format dxfId="32298">
      <pivotArea dataOnly="0" labelOnly="1" outline="0" fieldPosition="0">
        <references count="1">
          <reference field="4294967294" count="1">
            <x v="0"/>
          </reference>
        </references>
      </pivotArea>
    </format>
    <format dxfId="32297">
      <pivotArea dataOnly="0" labelOnly="1" outline="0" fieldPosition="0">
        <references count="1">
          <reference field="4294967294" count="32">
            <x v="0"/>
            <x v="1"/>
            <x v="2"/>
            <x v="3"/>
            <x v="4"/>
            <x v="5"/>
            <x v="6"/>
            <x v="7"/>
            <x v="8"/>
            <x v="9"/>
            <x v="10"/>
            <x v="11"/>
            <x v="12"/>
            <x v="13"/>
            <x v="14"/>
            <x v="15"/>
            <x v="16"/>
            <x v="17"/>
            <x v="18"/>
            <x v="19"/>
            <x v="20"/>
            <x v="21"/>
            <x v="22"/>
            <x v="23"/>
            <x v="24"/>
            <x v="25"/>
            <x v="26"/>
            <x v="27"/>
            <x v="28"/>
            <x v="29"/>
            <x v="30"/>
            <x v="31"/>
          </reference>
        </references>
      </pivotArea>
    </format>
    <format dxfId="32296">
      <pivotArea grandRow="1" outline="0" collapsedLevelsAreSubtotals="1" fieldPosition="0"/>
    </format>
    <format dxfId="32295">
      <pivotArea dataOnly="0" labelOnly="1" grandRow="1" outline="0" fieldPosition="0"/>
    </format>
    <format dxfId="32294">
      <pivotArea type="origin" dataOnly="0" labelOnly="1" outline="0" fieldPosition="0"/>
    </format>
    <format dxfId="32293">
      <pivotArea field="-2" type="button" dataOnly="0" labelOnly="1" outline="0" axis="axisCol" fieldPosition="0"/>
    </format>
    <format dxfId="32292">
      <pivotArea type="topRight" dataOnly="0" labelOnly="1" outline="0" fieldPosition="0"/>
    </format>
    <format dxfId="32291">
      <pivotArea grandRow="1" outline="0" collapsedLevelsAreSubtotals="1" fieldPosition="0"/>
    </format>
    <format dxfId="32290">
      <pivotArea grandRow="1" outline="0" collapsedLevelsAreSubtotals="1" fieldPosition="0"/>
    </format>
    <format dxfId="32289">
      <pivotArea field="15" type="button" dataOnly="0" labelOnly="1" outline="0" axis="axisRow" fieldPosition="0"/>
    </format>
    <format dxfId="32288">
      <pivotArea dataOnly="0" labelOnly="1" outline="0" fieldPosition="0">
        <references count="1">
          <reference field="4294967294" count="32">
            <x v="0"/>
            <x v="1"/>
            <x v="2"/>
            <x v="3"/>
            <x v="4"/>
            <x v="5"/>
            <x v="6"/>
            <x v="7"/>
            <x v="8"/>
            <x v="9"/>
            <x v="10"/>
            <x v="11"/>
            <x v="12"/>
            <x v="13"/>
            <x v="14"/>
            <x v="15"/>
            <x v="16"/>
            <x v="17"/>
            <x v="18"/>
            <x v="19"/>
            <x v="20"/>
            <x v="21"/>
            <x v="22"/>
            <x v="23"/>
            <x v="24"/>
            <x v="25"/>
            <x v="26"/>
            <x v="27"/>
            <x v="28"/>
            <x v="29"/>
            <x v="30"/>
            <x v="31"/>
          </reference>
        </references>
      </pivotArea>
    </format>
    <format dxfId="32287">
      <pivotArea field="15" type="button" dataOnly="0" labelOnly="1" outline="0" axis="axisRow" fieldPosition="0"/>
    </format>
    <format dxfId="32286">
      <pivotArea dataOnly="0" labelOnly="1" outline="0" fieldPosition="0">
        <references count="1">
          <reference field="4294967294" count="32">
            <x v="0"/>
            <x v="1"/>
            <x v="2"/>
            <x v="3"/>
            <x v="4"/>
            <x v="5"/>
            <x v="6"/>
            <x v="7"/>
            <x v="8"/>
            <x v="9"/>
            <x v="10"/>
            <x v="11"/>
            <x v="12"/>
            <x v="13"/>
            <x v="14"/>
            <x v="15"/>
            <x v="16"/>
            <x v="17"/>
            <x v="18"/>
            <x v="19"/>
            <x v="20"/>
            <x v="21"/>
            <x v="22"/>
            <x v="23"/>
            <x v="24"/>
            <x v="25"/>
            <x v="26"/>
            <x v="27"/>
            <x v="28"/>
            <x v="29"/>
            <x v="30"/>
            <x v="31"/>
          </reference>
        </references>
      </pivotArea>
    </format>
    <format dxfId="32285">
      <pivotArea field="15" type="button" dataOnly="0" labelOnly="1" outline="0" axis="axisRow" fieldPosition="0"/>
    </format>
    <format dxfId="32284">
      <pivotArea dataOnly="0" labelOnly="1" outline="0" fieldPosition="0">
        <references count="1">
          <reference field="4294967294" count="32">
            <x v="0"/>
            <x v="1"/>
            <x v="2"/>
            <x v="3"/>
            <x v="4"/>
            <x v="5"/>
            <x v="6"/>
            <x v="7"/>
            <x v="8"/>
            <x v="9"/>
            <x v="10"/>
            <x v="11"/>
            <x v="12"/>
            <x v="13"/>
            <x v="14"/>
            <x v="15"/>
            <x v="16"/>
            <x v="17"/>
            <x v="18"/>
            <x v="19"/>
            <x v="20"/>
            <x v="21"/>
            <x v="22"/>
            <x v="23"/>
            <x v="24"/>
            <x v="25"/>
            <x v="26"/>
            <x v="27"/>
            <x v="28"/>
            <x v="29"/>
            <x v="30"/>
            <x v="31"/>
          </reference>
        </references>
      </pivotArea>
    </format>
    <format dxfId="32283">
      <pivotArea field="15" type="button" dataOnly="0" labelOnly="1" outline="0" axis="axisRow" fieldPosition="0"/>
    </format>
    <format dxfId="32282">
      <pivotArea dataOnly="0" labelOnly="1" outline="0" fieldPosition="0">
        <references count="1">
          <reference field="4294967294" count="32">
            <x v="0"/>
            <x v="1"/>
            <x v="2"/>
            <x v="3"/>
            <x v="4"/>
            <x v="5"/>
            <x v="6"/>
            <x v="7"/>
            <x v="8"/>
            <x v="9"/>
            <x v="10"/>
            <x v="11"/>
            <x v="12"/>
            <x v="13"/>
            <x v="14"/>
            <x v="15"/>
            <x v="16"/>
            <x v="17"/>
            <x v="18"/>
            <x v="19"/>
            <x v="20"/>
            <x v="21"/>
            <x v="22"/>
            <x v="23"/>
            <x v="24"/>
            <x v="25"/>
            <x v="26"/>
            <x v="27"/>
            <x v="28"/>
            <x v="29"/>
            <x v="30"/>
            <x v="31"/>
          </reference>
        </references>
      </pivotArea>
    </format>
    <format dxfId="32281">
      <pivotArea field="15" type="button" dataOnly="0" labelOnly="1" outline="0" axis="axisRow" fieldPosition="0"/>
    </format>
    <format dxfId="32280">
      <pivotArea dataOnly="0" labelOnly="1" outline="0" fieldPosition="0">
        <references count="1">
          <reference field="4294967294" count="32">
            <x v="0"/>
            <x v="1"/>
            <x v="2"/>
            <x v="3"/>
            <x v="4"/>
            <x v="5"/>
            <x v="6"/>
            <x v="7"/>
            <x v="8"/>
            <x v="9"/>
            <x v="10"/>
            <x v="11"/>
            <x v="12"/>
            <x v="13"/>
            <x v="14"/>
            <x v="15"/>
            <x v="16"/>
            <x v="17"/>
            <x v="18"/>
            <x v="19"/>
            <x v="20"/>
            <x v="21"/>
            <x v="22"/>
            <x v="23"/>
            <x v="24"/>
            <x v="25"/>
            <x v="26"/>
            <x v="27"/>
            <x v="28"/>
            <x v="29"/>
            <x v="30"/>
            <x v="31"/>
          </reference>
        </references>
      </pivotArea>
    </format>
    <format dxfId="32279">
      <pivotArea grandRow="1" outline="0" collapsedLevelsAreSubtotals="1" fieldPosition="0"/>
    </format>
    <format>
      <pivotArea field="15" type="button" dataOnly="0" labelOnly="1" outline="0" axis="axisRow" fieldPosition="0"/>
    </format>
    <format>
      <pivotArea dataOnly="0" labelOnly="1" outline="0" fieldPosition="0">
        <references count="1">
          <reference field="4294967294" count="32">
            <x v="0"/>
            <x v="1"/>
            <x v="2"/>
            <x v="3"/>
            <x v="4"/>
            <x v="5"/>
            <x v="6"/>
            <x v="7"/>
            <x v="8"/>
            <x v="9"/>
            <x v="10"/>
            <x v="11"/>
            <x v="12"/>
            <x v="13"/>
            <x v="14"/>
            <x v="15"/>
            <x v="16"/>
            <x v="17"/>
            <x v="18"/>
            <x v="19"/>
            <x v="20"/>
            <x v="21"/>
            <x v="22"/>
            <x v="23"/>
            <x v="24"/>
            <x v="25"/>
            <x v="26"/>
            <x v="27"/>
            <x v="28"/>
            <x v="29"/>
            <x v="30"/>
            <x v="31"/>
          </reference>
        </references>
      </pivotArea>
    </format>
    <format dxfId="32278">
      <pivotArea field="15" type="button" dataOnly="0" labelOnly="1" outline="0" axis="axisRow" fieldPosition="0"/>
    </format>
    <format dxfId="32277">
      <pivotArea dataOnly="0" labelOnly="1" outline="0" fieldPosition="0">
        <references count="1">
          <reference field="4294967294" count="32">
            <x v="0"/>
            <x v="1"/>
            <x v="2"/>
            <x v="3"/>
            <x v="4"/>
            <x v="5"/>
            <x v="6"/>
            <x v="7"/>
            <x v="8"/>
            <x v="9"/>
            <x v="10"/>
            <x v="11"/>
            <x v="12"/>
            <x v="13"/>
            <x v="14"/>
            <x v="15"/>
            <x v="16"/>
            <x v="17"/>
            <x v="18"/>
            <x v="19"/>
            <x v="20"/>
            <x v="21"/>
            <x v="22"/>
            <x v="23"/>
            <x v="24"/>
            <x v="25"/>
            <x v="26"/>
            <x v="27"/>
            <x v="28"/>
            <x v="29"/>
            <x v="30"/>
            <x v="31"/>
          </reference>
        </references>
      </pivotArea>
    </format>
    <format dxfId="32276">
      <pivotArea outline="0" fieldPosition="0">
        <references count="1">
          <reference field="4294967294" count="3" selected="0">
            <x v="0"/>
            <x v="1"/>
            <x v="2"/>
          </reference>
        </references>
      </pivotArea>
    </format>
    <format dxfId="32275">
      <pivotArea outline="0" collapsedLevelsAreSubtotals="1" fieldPosition="0"/>
    </format>
    <format dxfId="32274">
      <pivotArea field="15" type="button" dataOnly="0" labelOnly="1" outline="0" axis="axisRow" fieldPosition="0"/>
    </format>
    <format dxfId="32273">
      <pivotArea dataOnly="0" labelOnly="1" outline="0" fieldPosition="0">
        <references count="1">
          <reference field="15" count="0"/>
        </references>
      </pivotArea>
    </format>
    <format dxfId="32272">
      <pivotArea dataOnly="0" labelOnly="1" grandRow="1" outline="0" fieldPosition="0"/>
    </format>
    <format dxfId="32271">
      <pivotArea dataOnly="0" labelOnly="1" outline="0" fieldPosition="0">
        <references count="1">
          <reference field="4294967294" count="32">
            <x v="0"/>
            <x v="1"/>
            <x v="2"/>
            <x v="3"/>
            <x v="4"/>
            <x v="5"/>
            <x v="6"/>
            <x v="7"/>
            <x v="8"/>
            <x v="9"/>
            <x v="10"/>
            <x v="11"/>
            <x v="12"/>
            <x v="13"/>
            <x v="14"/>
            <x v="15"/>
            <x v="16"/>
            <x v="17"/>
            <x v="18"/>
            <x v="19"/>
            <x v="20"/>
            <x v="21"/>
            <x v="22"/>
            <x v="23"/>
            <x v="24"/>
            <x v="25"/>
            <x v="26"/>
            <x v="27"/>
            <x v="28"/>
            <x v="29"/>
            <x v="30"/>
            <x v="31"/>
          </reference>
        </references>
      </pivotArea>
    </format>
    <format dxfId="32270">
      <pivotArea outline="0" fieldPosition="0">
        <references count="1">
          <reference field="15" count="0" selected="0"/>
        </references>
      </pivotArea>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rinterSettings" Target="../printerSettings/printerSettings2.bin"/><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9.xml"/><Relationship Id="rId2" Type="http://schemas.openxmlformats.org/officeDocument/2006/relationships/pivotTable" Target="../pivotTables/pivotTable18.xml"/><Relationship Id="rId1" Type="http://schemas.openxmlformats.org/officeDocument/2006/relationships/pivotTable" Target="../pivotTables/pivotTable17.xml"/><Relationship Id="rId6" Type="http://schemas.openxmlformats.org/officeDocument/2006/relationships/pivotTable" Target="../pivotTables/pivotTable22.xml"/><Relationship Id="rId5" Type="http://schemas.openxmlformats.org/officeDocument/2006/relationships/pivotTable" Target="../pivotTables/pivotTable21.xml"/><Relationship Id="rId4" Type="http://schemas.openxmlformats.org/officeDocument/2006/relationships/pivotTable" Target="../pivotTables/pivotTable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dimension ref="A1:FG561"/>
  <sheetViews>
    <sheetView tabSelected="1" zoomScale="110" zoomScaleNormal="110" zoomScaleSheetLayoutView="50" workbookViewId="0">
      <pane xSplit="2" ySplit="1" topLeftCell="C445" activePane="bottomRight" state="frozen"/>
      <selection pane="topRight" activeCell="C1" sqref="C1"/>
      <selection pane="bottomLeft" activeCell="A2" sqref="A2"/>
      <selection pane="bottomRight" activeCell="C456" sqref="A456:XFD456"/>
    </sheetView>
  </sheetViews>
  <sheetFormatPr defaultRowHeight="15" x14ac:dyDescent="0.25"/>
  <cols>
    <col min="1" max="1" width="11.5703125" bestFit="1" customWidth="1"/>
    <col min="2" max="2" width="32.28515625" customWidth="1"/>
    <col min="3" max="3" width="12.7109375" customWidth="1"/>
    <col min="4" max="4" width="12" customWidth="1"/>
    <col min="5" max="5" width="9.140625" customWidth="1"/>
    <col min="6" max="6" width="8.7109375" hidden="1" customWidth="1"/>
    <col min="7" max="7" width="18" hidden="1" customWidth="1"/>
    <col min="8" max="8" width="16.28515625" customWidth="1"/>
    <col min="9" max="9" width="9.140625" customWidth="1"/>
    <col min="10" max="10" width="10.7109375" customWidth="1"/>
    <col min="11" max="12" width="10" customWidth="1"/>
    <col min="13" max="13" width="9.42578125" customWidth="1"/>
    <col min="14" max="15" width="9.140625" customWidth="1"/>
    <col min="16" max="16" width="21.42578125" customWidth="1"/>
    <col min="17" max="17" width="10.5703125" customWidth="1"/>
    <col min="18" max="18" width="10.28515625" customWidth="1"/>
    <col min="19" max="19" width="7.85546875" customWidth="1"/>
    <col min="20" max="20" width="9.5703125" customWidth="1"/>
    <col min="21" max="21" width="11.28515625" customWidth="1"/>
    <col min="22" max="22" width="9.7109375" style="6" customWidth="1"/>
    <col min="23" max="23" width="9.140625" customWidth="1"/>
    <col min="24" max="24" width="9.28515625" customWidth="1"/>
    <col min="25" max="25" width="8.7109375" customWidth="1"/>
    <col min="26" max="26" width="8" customWidth="1"/>
    <col min="27" max="27" width="9.140625" customWidth="1"/>
    <col min="28" max="28" width="17" customWidth="1"/>
    <col min="29" max="29" width="10.140625" style="38" bestFit="1" customWidth="1"/>
    <col min="30" max="30" width="10.140625" customWidth="1"/>
    <col min="31" max="31" width="10.42578125" hidden="1" customWidth="1"/>
    <col min="32" max="32" width="13.28515625" customWidth="1"/>
    <col min="33" max="33" width="12.28515625" hidden="1" customWidth="1"/>
    <col min="34" max="34" width="21.7109375" style="6" customWidth="1"/>
    <col min="35" max="35" width="17" hidden="1" customWidth="1"/>
    <col min="36" max="36" width="14.140625" style="6" hidden="1" customWidth="1"/>
    <col min="37" max="37" width="9.140625" style="6" hidden="1" customWidth="1"/>
    <col min="38" max="38" width="9.140625" style="6" customWidth="1"/>
    <col min="39" max="39" width="10" style="6" customWidth="1"/>
    <col min="40" max="40" width="9.7109375" bestFit="1" customWidth="1"/>
    <col min="41" max="41" width="8.85546875" customWidth="1"/>
    <col min="42" max="42" width="10.28515625" style="3" customWidth="1"/>
    <col min="43" max="46" width="10.28515625" style="3" hidden="1" customWidth="1"/>
    <col min="47" max="47" width="10.28515625" style="3" customWidth="1"/>
    <col min="48" max="48" width="13.85546875" style="5" bestFit="1" customWidth="1"/>
    <col min="49" max="49" width="9.140625" style="5" customWidth="1"/>
    <col min="50" max="50" width="10.5703125" bestFit="1" customWidth="1"/>
    <col min="51" max="51" width="13.140625" bestFit="1" customWidth="1"/>
    <col min="53" max="53" width="15.42578125" bestFit="1" customWidth="1"/>
    <col min="54" max="54" width="17.5703125" hidden="1" customWidth="1"/>
    <col min="55" max="55" width="10.85546875" hidden="1" customWidth="1"/>
    <col min="56" max="61" width="9.140625" hidden="1" customWidth="1"/>
    <col min="62" max="62" width="8.42578125" hidden="1" customWidth="1"/>
    <col min="63" max="63" width="9.140625" hidden="1" customWidth="1"/>
    <col min="64" max="73" width="9.140625" customWidth="1"/>
    <col min="74" max="74" width="11.5703125" customWidth="1"/>
    <col min="75" max="75" width="6.7109375" customWidth="1"/>
    <col min="76" max="76" width="7.42578125" customWidth="1"/>
    <col min="77" max="82" width="9.140625" customWidth="1"/>
    <col min="83" max="83" width="8.5703125" customWidth="1"/>
    <col min="84" max="95" width="9.140625" customWidth="1"/>
    <col min="96" max="96" width="7.42578125" customWidth="1"/>
    <col min="97" max="135" width="9.140625" customWidth="1"/>
    <col min="136" max="136" width="7.42578125" customWidth="1"/>
    <col min="137" max="138" width="9.140625" customWidth="1"/>
    <col min="139" max="139" width="11.5703125" customWidth="1"/>
    <col min="140" max="140" width="10.140625" customWidth="1"/>
    <col min="141" max="148" width="9.140625" customWidth="1"/>
    <col min="150" max="150" width="10.5703125" bestFit="1" customWidth="1"/>
    <col min="151" max="151" width="16.28515625" style="6" bestFit="1" customWidth="1"/>
    <col min="152" max="152" width="14" style="6" bestFit="1" customWidth="1"/>
    <col min="153" max="153" width="11.85546875" style="6" bestFit="1" customWidth="1"/>
    <col min="154" max="154" width="14.42578125" customWidth="1"/>
    <col min="155" max="155" width="20.140625" style="5" customWidth="1"/>
    <col min="156" max="156" width="10.5703125" bestFit="1" customWidth="1"/>
    <col min="157" max="157" width="10.140625" bestFit="1" customWidth="1"/>
    <col min="158" max="159" width="15.7109375" customWidth="1"/>
    <col min="160" max="160" width="7.85546875" style="6" bestFit="1" customWidth="1"/>
    <col min="161" max="161" width="10.28515625" bestFit="1" customWidth="1"/>
    <col min="162" max="162" width="9.28515625" bestFit="1" customWidth="1"/>
    <col min="163" max="163" width="10.5703125" style="6" customWidth="1"/>
  </cols>
  <sheetData>
    <row r="1" spans="1:163" s="21" customFormat="1" ht="48.75" customHeight="1" x14ac:dyDescent="0.25">
      <c r="A1" s="10" t="s">
        <v>0</v>
      </c>
      <c r="B1" s="11" t="s">
        <v>2</v>
      </c>
      <c r="C1" s="11" t="s">
        <v>1378</v>
      </c>
      <c r="D1" s="11" t="s">
        <v>1379</v>
      </c>
      <c r="E1" s="11" t="s">
        <v>1380</v>
      </c>
      <c r="F1" s="11" t="s">
        <v>1381</v>
      </c>
      <c r="G1" s="11" t="s">
        <v>1382</v>
      </c>
      <c r="H1" s="11" t="s">
        <v>1383</v>
      </c>
      <c r="I1" s="11" t="s">
        <v>5</v>
      </c>
      <c r="J1" s="10" t="s">
        <v>6</v>
      </c>
      <c r="K1" s="11" t="s">
        <v>1384</v>
      </c>
      <c r="L1" s="11" t="s">
        <v>1385</v>
      </c>
      <c r="M1" s="11" t="s">
        <v>1386</v>
      </c>
      <c r="N1" s="11" t="s">
        <v>1387</v>
      </c>
      <c r="O1" s="11" t="s">
        <v>1388</v>
      </c>
      <c r="P1" s="10" t="s">
        <v>11</v>
      </c>
      <c r="Q1" s="12" t="s">
        <v>1389</v>
      </c>
      <c r="R1" s="11" t="s">
        <v>1390</v>
      </c>
      <c r="S1" s="11" t="s">
        <v>1391</v>
      </c>
      <c r="T1" s="13" t="s">
        <v>7</v>
      </c>
      <c r="U1" s="11" t="s">
        <v>1392</v>
      </c>
      <c r="V1" s="14" t="s">
        <v>1393</v>
      </c>
      <c r="W1" s="11" t="s">
        <v>1394</v>
      </c>
      <c r="X1" s="11" t="s">
        <v>1395</v>
      </c>
      <c r="Y1" s="11" t="s">
        <v>1396</v>
      </c>
      <c r="Z1" s="11" t="s">
        <v>1397</v>
      </c>
      <c r="AA1" s="11" t="s">
        <v>1398</v>
      </c>
      <c r="AB1" s="11" t="s">
        <v>1383</v>
      </c>
      <c r="AC1" s="11" t="s">
        <v>1399</v>
      </c>
      <c r="AD1" s="11" t="s">
        <v>1400</v>
      </c>
      <c r="AE1" s="11" t="s">
        <v>1399</v>
      </c>
      <c r="AF1" s="11" t="s">
        <v>1401</v>
      </c>
      <c r="AG1" s="11" t="s">
        <v>1402</v>
      </c>
      <c r="AH1" s="11" t="s">
        <v>3</v>
      </c>
      <c r="AI1" s="11" t="s">
        <v>1403</v>
      </c>
      <c r="AJ1" s="11" t="s">
        <v>1404</v>
      </c>
      <c r="AK1" s="11" t="s">
        <v>4</v>
      </c>
      <c r="AL1" s="11" t="s">
        <v>1405</v>
      </c>
      <c r="AM1" s="11" t="s">
        <v>8</v>
      </c>
      <c r="AN1" s="11" t="s">
        <v>9</v>
      </c>
      <c r="AO1" s="11" t="s">
        <v>1406</v>
      </c>
      <c r="AP1" s="11" t="s">
        <v>1407</v>
      </c>
      <c r="AQ1" s="11">
        <v>20</v>
      </c>
      <c r="AR1" s="11">
        <v>22</v>
      </c>
      <c r="AS1" s="11">
        <v>27</v>
      </c>
      <c r="AT1" s="11">
        <v>28</v>
      </c>
      <c r="AU1" s="11" t="s">
        <v>1</v>
      </c>
      <c r="AV1" s="15" t="s">
        <v>1408</v>
      </c>
      <c r="AW1" s="15" t="s">
        <v>1409</v>
      </c>
      <c r="AX1" s="16" t="s">
        <v>10</v>
      </c>
      <c r="AY1" s="11" t="s">
        <v>1410</v>
      </c>
      <c r="AZ1" s="11" t="s">
        <v>1411</v>
      </c>
      <c r="BA1" s="11" t="s">
        <v>12</v>
      </c>
      <c r="BB1" s="11" t="s">
        <v>1412</v>
      </c>
      <c r="BC1" s="17" t="s">
        <v>1413</v>
      </c>
      <c r="BD1" s="17" t="s">
        <v>1414</v>
      </c>
      <c r="BE1" s="17" t="s">
        <v>1415</v>
      </c>
      <c r="BF1" s="17" t="s">
        <v>1416</v>
      </c>
      <c r="BG1" s="17" t="s">
        <v>1417</v>
      </c>
      <c r="BH1" s="17" t="s">
        <v>1415</v>
      </c>
      <c r="BI1" s="17" t="s">
        <v>1418</v>
      </c>
      <c r="BJ1" s="17" t="s">
        <v>1419</v>
      </c>
      <c r="BK1" s="17" t="s">
        <v>1415</v>
      </c>
      <c r="BL1" s="17" t="s">
        <v>1420</v>
      </c>
      <c r="BM1" s="17" t="s">
        <v>1421</v>
      </c>
      <c r="BN1" s="17" t="s">
        <v>1415</v>
      </c>
      <c r="BO1" s="17" t="s">
        <v>1422</v>
      </c>
      <c r="BP1" s="17" t="s">
        <v>1423</v>
      </c>
      <c r="BQ1" s="17" t="s">
        <v>1415</v>
      </c>
      <c r="BR1" s="17" t="s">
        <v>1424</v>
      </c>
      <c r="BS1" s="17" t="s">
        <v>1425</v>
      </c>
      <c r="BT1" s="17" t="s">
        <v>1415</v>
      </c>
      <c r="BU1" s="17" t="s">
        <v>1426</v>
      </c>
      <c r="BV1" s="17" t="s">
        <v>1427</v>
      </c>
      <c r="BW1" s="17" t="s">
        <v>1415</v>
      </c>
      <c r="BX1" s="17" t="s">
        <v>1428</v>
      </c>
      <c r="BY1" s="17" t="s">
        <v>1429</v>
      </c>
      <c r="BZ1" s="17" t="s">
        <v>1415</v>
      </c>
      <c r="CA1" s="17" t="s">
        <v>1430</v>
      </c>
      <c r="CB1" s="17" t="s">
        <v>1431</v>
      </c>
      <c r="CC1" s="17" t="s">
        <v>1415</v>
      </c>
      <c r="CD1" s="17" t="s">
        <v>1432</v>
      </c>
      <c r="CE1" s="17" t="s">
        <v>1433</v>
      </c>
      <c r="CF1" s="17" t="s">
        <v>1415</v>
      </c>
      <c r="CG1" s="17" t="s">
        <v>1434</v>
      </c>
      <c r="CH1" s="17" t="s">
        <v>1435</v>
      </c>
      <c r="CI1" s="17" t="s">
        <v>1415</v>
      </c>
      <c r="CJ1" s="17" t="s">
        <v>1436</v>
      </c>
      <c r="CK1" s="17" t="s">
        <v>1437</v>
      </c>
      <c r="CL1" s="17" t="s">
        <v>1415</v>
      </c>
      <c r="CM1" s="17" t="s">
        <v>1438</v>
      </c>
      <c r="CN1" s="17" t="s">
        <v>1439</v>
      </c>
      <c r="CO1" s="17" t="s">
        <v>1415</v>
      </c>
      <c r="CP1" s="17" t="s">
        <v>1440</v>
      </c>
      <c r="CQ1" s="17" t="s">
        <v>1441</v>
      </c>
      <c r="CR1" s="17" t="s">
        <v>1415</v>
      </c>
      <c r="CS1" s="17" t="s">
        <v>1442</v>
      </c>
      <c r="CT1" s="17" t="s">
        <v>1443</v>
      </c>
      <c r="CU1" s="17" t="s">
        <v>1415</v>
      </c>
      <c r="CV1" s="17" t="s">
        <v>1444</v>
      </c>
      <c r="CW1" s="17" t="s">
        <v>1445</v>
      </c>
      <c r="CX1" s="17" t="s">
        <v>1415</v>
      </c>
      <c r="CY1" s="17" t="s">
        <v>1446</v>
      </c>
      <c r="CZ1" s="17" t="s">
        <v>1447</v>
      </c>
      <c r="DA1" s="17" t="s">
        <v>1415</v>
      </c>
      <c r="DB1" s="17" t="s">
        <v>1448</v>
      </c>
      <c r="DC1" s="17" t="s">
        <v>1449</v>
      </c>
      <c r="DD1" s="17" t="s">
        <v>1415</v>
      </c>
      <c r="DE1" s="17" t="s">
        <v>1450</v>
      </c>
      <c r="DF1" s="17" t="s">
        <v>1451</v>
      </c>
      <c r="DG1" s="17" t="s">
        <v>1415</v>
      </c>
      <c r="DH1" s="17" t="s">
        <v>1452</v>
      </c>
      <c r="DI1" s="17" t="s">
        <v>1453</v>
      </c>
      <c r="DJ1" s="17" t="s">
        <v>1415</v>
      </c>
      <c r="DK1" s="17" t="s">
        <v>1454</v>
      </c>
      <c r="DL1" s="17" t="s">
        <v>1455</v>
      </c>
      <c r="DM1" s="17" t="s">
        <v>1415</v>
      </c>
      <c r="DN1" s="17" t="s">
        <v>1456</v>
      </c>
      <c r="DO1" s="17" t="s">
        <v>1457</v>
      </c>
      <c r="DP1" s="17" t="s">
        <v>1415</v>
      </c>
      <c r="DQ1" s="17" t="s">
        <v>1458</v>
      </c>
      <c r="DR1" s="17" t="s">
        <v>1459</v>
      </c>
      <c r="DS1" s="17" t="s">
        <v>1415</v>
      </c>
      <c r="DT1" s="17" t="s">
        <v>1460</v>
      </c>
      <c r="DU1" s="17" t="s">
        <v>1461</v>
      </c>
      <c r="DV1" s="17" t="s">
        <v>1415</v>
      </c>
      <c r="DW1" s="17" t="s">
        <v>1462</v>
      </c>
      <c r="DX1" s="17" t="s">
        <v>1463</v>
      </c>
      <c r="DY1" s="17" t="s">
        <v>1415</v>
      </c>
      <c r="DZ1" s="17" t="s">
        <v>1464</v>
      </c>
      <c r="EA1" s="17" t="s">
        <v>1465</v>
      </c>
      <c r="EB1" s="17" t="s">
        <v>1415</v>
      </c>
      <c r="EC1" s="17" t="s">
        <v>1466</v>
      </c>
      <c r="ED1" s="17" t="s">
        <v>1467</v>
      </c>
      <c r="EE1" s="17" t="s">
        <v>1415</v>
      </c>
      <c r="EF1" s="17" t="s">
        <v>1468</v>
      </c>
      <c r="EG1" s="17" t="s">
        <v>1469</v>
      </c>
      <c r="EH1" s="17" t="s">
        <v>1415</v>
      </c>
      <c r="EI1" s="17" t="s">
        <v>1470</v>
      </c>
      <c r="EJ1" s="17" t="s">
        <v>1471</v>
      </c>
      <c r="EK1" s="17" t="s">
        <v>1415</v>
      </c>
      <c r="EL1" s="17" t="s">
        <v>1472</v>
      </c>
      <c r="EM1" s="17" t="s">
        <v>1473</v>
      </c>
      <c r="EN1" s="17" t="s">
        <v>1415</v>
      </c>
      <c r="EO1" s="17" t="s">
        <v>1474</v>
      </c>
      <c r="EP1" s="17" t="s">
        <v>1475</v>
      </c>
      <c r="EQ1" s="17" t="s">
        <v>1415</v>
      </c>
      <c r="ER1" s="17" t="s">
        <v>1476</v>
      </c>
      <c r="ES1" s="17" t="s">
        <v>1477</v>
      </c>
      <c r="ET1" s="18" t="s">
        <v>1478</v>
      </c>
      <c r="EU1" s="18" t="s">
        <v>1479</v>
      </c>
      <c r="EV1" s="19" t="s">
        <v>1480</v>
      </c>
      <c r="EW1" s="18" t="s">
        <v>1481</v>
      </c>
      <c r="EX1" s="18" t="s">
        <v>1383</v>
      </c>
      <c r="EY1" s="18" t="s">
        <v>1399</v>
      </c>
      <c r="EZ1" s="18" t="s">
        <v>1482</v>
      </c>
      <c r="FA1" s="18" t="s">
        <v>1383</v>
      </c>
      <c r="FB1" s="18" t="s">
        <v>1399</v>
      </c>
      <c r="FC1" s="20" t="s">
        <v>1483</v>
      </c>
      <c r="FD1" s="11" t="s">
        <v>1484</v>
      </c>
      <c r="FE1" s="11" t="s">
        <v>1485</v>
      </c>
      <c r="FF1" s="11" t="s">
        <v>1486</v>
      </c>
      <c r="FG1" s="21" t="s">
        <v>1487</v>
      </c>
    </row>
    <row r="2" spans="1:163" ht="17.25" customHeight="1" x14ac:dyDescent="0.25">
      <c r="A2" s="9">
        <v>467186575</v>
      </c>
      <c r="B2" s="22" t="s">
        <v>57</v>
      </c>
      <c r="C2" s="9"/>
      <c r="D2" s="9"/>
      <c r="E2" s="9"/>
      <c r="F2" s="9"/>
      <c r="G2" s="23"/>
      <c r="H2" s="23"/>
      <c r="I2" s="9">
        <v>7088</v>
      </c>
      <c r="J2" s="9">
        <v>13914</v>
      </c>
      <c r="K2" s="24">
        <f t="shared" ref="K2:K65" si="0">IF((J2+R2)&lt;=I2+R2,(J2+R2),((I2-(I2*(M2+1)-(I2+J2)))+R2))</f>
        <v>6999</v>
      </c>
      <c r="L2" s="24">
        <f t="shared" ref="L2:L65" si="1">FF2-E2</f>
        <v>21002</v>
      </c>
      <c r="M2" s="25">
        <v>2</v>
      </c>
      <c r="N2" s="9" t="s">
        <v>1493</v>
      </c>
      <c r="O2" s="9" t="s">
        <v>1494</v>
      </c>
      <c r="P2" s="9" t="s">
        <v>18</v>
      </c>
      <c r="Q2" s="26">
        <v>229566</v>
      </c>
      <c r="R2" s="27">
        <v>173</v>
      </c>
      <c r="S2" s="27">
        <f t="shared" ref="S2:S65" si="2">IF(H2="CBC COLL",T2,)</f>
        <v>0</v>
      </c>
      <c r="T2" s="27">
        <v>3138</v>
      </c>
      <c r="U2" s="28" t="s">
        <v>20</v>
      </c>
      <c r="V2" s="29">
        <f t="shared" ref="V2:V65" si="3">Q2/SUMIFS($Q:$Q,$M:$M,M2,$P:$P,P2)</f>
        <v>0.87492044133620439</v>
      </c>
      <c r="W2" s="29">
        <f t="shared" ref="W2:W65" si="4">Q2/SUMIFS($Q:$Q,$M:$M,M2)</f>
        <v>6.1553784447144475E-2</v>
      </c>
      <c r="X2" s="29" t="str">
        <f t="shared" ref="X2:X65" si="5">N2</f>
        <v>FLOW</v>
      </c>
      <c r="Y2" s="9" t="str">
        <f t="shared" ref="Y2:Y65" si="6">IF(OR(N2="STABLE", N2="RB" ),"PAID",AA2)</f>
        <v>-</v>
      </c>
      <c r="Z2" s="9" t="s">
        <v>1495</v>
      </c>
      <c r="AA2" s="9" t="s">
        <v>20</v>
      </c>
      <c r="AB2" s="22"/>
      <c r="AC2" s="9"/>
      <c r="AD2" s="9"/>
      <c r="AE2" s="30"/>
      <c r="AF2" s="31" t="s">
        <v>20</v>
      </c>
      <c r="AG2" s="32"/>
      <c r="AH2" s="9" t="s">
        <v>55</v>
      </c>
      <c r="AI2" s="32"/>
      <c r="AJ2" s="32"/>
      <c r="AK2" s="32"/>
      <c r="AL2" s="32">
        <v>17225</v>
      </c>
      <c r="AM2" s="26">
        <v>229566</v>
      </c>
      <c r="AN2" s="24">
        <v>57</v>
      </c>
      <c r="AO2" s="23" t="s">
        <v>20</v>
      </c>
      <c r="AP2" s="23" t="str">
        <f t="shared" ref="AP2:AP65" si="7">IF(AO2=0,"RB",IF(AO2&lt;AN2,"STABLE",IF(AO2&gt;AN2,"FLOW","SAME")))</f>
        <v>FLOW</v>
      </c>
      <c r="AQ2" s="23"/>
      <c r="AR2" s="23"/>
      <c r="AS2" s="23"/>
      <c r="AT2" s="23"/>
      <c r="AU2" s="9" t="s">
        <v>13</v>
      </c>
      <c r="AV2" s="33"/>
      <c r="AW2" s="22" t="s">
        <v>1302</v>
      </c>
      <c r="AX2" s="34">
        <v>45959</v>
      </c>
      <c r="AY2" s="9">
        <v>48</v>
      </c>
      <c r="AZ2" s="9" t="s">
        <v>1125</v>
      </c>
      <c r="BA2" s="32" t="s">
        <v>20</v>
      </c>
      <c r="BB2" s="32"/>
      <c r="BC2" s="32"/>
      <c r="BD2" s="9"/>
      <c r="BE2" s="9"/>
      <c r="BF2" s="9"/>
      <c r="BG2" s="35"/>
      <c r="BH2" s="9"/>
      <c r="BI2" s="9"/>
      <c r="BJ2" s="9"/>
      <c r="BK2" s="9"/>
      <c r="BL2" s="9"/>
      <c r="BM2" s="9"/>
      <c r="BN2" s="9"/>
      <c r="BO2" s="9"/>
      <c r="BP2" s="9"/>
      <c r="BQ2" s="9"/>
      <c r="BR2" s="9"/>
      <c r="BS2" s="9"/>
      <c r="BT2" s="9"/>
      <c r="BU2" s="9"/>
      <c r="BV2" s="9"/>
      <c r="BW2" s="9"/>
      <c r="BX2" s="9"/>
      <c r="BY2" s="9"/>
      <c r="BZ2" s="9"/>
      <c r="CA2" s="9"/>
      <c r="CB2" s="9"/>
      <c r="CC2" s="9"/>
      <c r="CD2" s="9"/>
      <c r="CE2" s="9"/>
      <c r="CF2" s="9"/>
      <c r="CG2" s="9"/>
      <c r="CH2" s="9"/>
      <c r="CI2" s="9"/>
      <c r="CJ2" s="9"/>
      <c r="CK2" s="9"/>
      <c r="CL2" s="9"/>
      <c r="CM2" s="9"/>
      <c r="CN2" s="9"/>
      <c r="CO2" s="9"/>
      <c r="CP2" s="9"/>
      <c r="CQ2" s="9"/>
      <c r="CR2" s="9"/>
      <c r="CS2" s="9"/>
      <c r="CT2" s="9"/>
      <c r="CU2" s="9"/>
      <c r="CV2" s="9"/>
      <c r="CW2" s="9"/>
      <c r="CX2" s="9"/>
      <c r="CY2" s="9"/>
      <c r="CZ2" s="9"/>
      <c r="DA2" s="9"/>
      <c r="DB2" s="9"/>
      <c r="DC2" s="9"/>
      <c r="DD2" s="9"/>
      <c r="DE2" s="9"/>
      <c r="DF2" s="9"/>
      <c r="DG2" s="9"/>
      <c r="DH2" s="9"/>
      <c r="DI2" s="9"/>
      <c r="DJ2" s="9"/>
      <c r="DK2" s="9"/>
      <c r="DL2" s="9"/>
      <c r="DM2" s="9"/>
      <c r="DN2" s="9"/>
      <c r="DO2" s="9"/>
      <c r="DP2" s="9"/>
      <c r="DQ2" s="9"/>
      <c r="DR2" s="9"/>
      <c r="DS2" s="9"/>
      <c r="DT2" s="9"/>
      <c r="DU2" s="9"/>
      <c r="DV2" s="9"/>
      <c r="DW2" s="9"/>
      <c r="DX2" s="9"/>
      <c r="DY2" s="9"/>
      <c r="DZ2" s="9"/>
      <c r="EA2" s="9"/>
      <c r="EB2" s="9"/>
      <c r="EC2" s="9"/>
      <c r="ED2" s="9"/>
      <c r="EE2" s="9"/>
      <c r="EF2" s="9"/>
      <c r="EG2" s="9"/>
      <c r="EH2" s="9"/>
      <c r="EI2" s="9"/>
      <c r="EJ2" s="9"/>
      <c r="EK2" s="9"/>
      <c r="EL2" s="9"/>
      <c r="EM2" s="9"/>
      <c r="EN2" s="9"/>
      <c r="EO2" s="9"/>
      <c r="EP2" s="9"/>
      <c r="EQ2" s="9"/>
      <c r="ER2" s="36">
        <f t="shared" ref="ER2:ER65" si="8">BC2+BF2+BI2+BL2+BO2+BR2+BU2+BX2+CA2+CD2+CG2+CJ2+CM2+CP2+CS2+CV2+CY2+DB2+DE2+DH2+DK2+DN2+DQ2+DT2+DW2+DZ2+EC2+EF2+EI2+EL2+EO2</f>
        <v>0</v>
      </c>
      <c r="ES2" s="9" t="str">
        <f t="shared" ref="ES2:ES65" si="9">IF(ER2&gt;0,1,"")</f>
        <v/>
      </c>
      <c r="ET2" s="9" t="s">
        <v>1377</v>
      </c>
      <c r="EU2" s="32" t="s">
        <v>1723</v>
      </c>
      <c r="EV2" s="32" t="s">
        <v>1480</v>
      </c>
      <c r="EW2" s="32"/>
      <c r="EX2" s="35"/>
      <c r="EY2" s="37"/>
      <c r="EZ2" s="37">
        <f>VLOOKUP(A2,[1]MAIN!$A:$EY,153,0)</f>
        <v>0</v>
      </c>
      <c r="FA2" s="35">
        <f>VLOOKUP(A2,[1]MAIN!$A:$EY,154,0)</f>
        <v>0</v>
      </c>
      <c r="FB2" s="37">
        <f>VLOOKUP(A2,[1]MAIN!$A:$EY,155,0)</f>
        <v>0</v>
      </c>
      <c r="FC2" s="32"/>
      <c r="FD2" s="32"/>
      <c r="FE2" s="32">
        <f t="shared" ref="FE2:FE65" si="10">IF((J2+R2)&lt;=I2+R2,(J2+R2),((I2-(I2*(M2+1)-(I2+J2)))+R2))</f>
        <v>6999</v>
      </c>
      <c r="FF2" s="9">
        <f t="shared" ref="FF2:FF65" si="11">I2+J2+FD2</f>
        <v>21002</v>
      </c>
      <c r="FG2" s="6" t="s">
        <v>1480</v>
      </c>
    </row>
    <row r="3" spans="1:163" ht="17.25" customHeight="1" x14ac:dyDescent="0.25">
      <c r="A3" s="9">
        <v>467800464</v>
      </c>
      <c r="B3" s="22" t="s">
        <v>927</v>
      </c>
      <c r="C3" s="9"/>
      <c r="D3" s="9"/>
      <c r="E3" s="9"/>
      <c r="F3" s="9"/>
      <c r="G3" s="23"/>
      <c r="H3" s="23"/>
      <c r="I3" s="9">
        <v>8720</v>
      </c>
      <c r="J3" s="9">
        <v>8720</v>
      </c>
      <c r="K3" s="24">
        <f t="shared" si="0"/>
        <v>8732</v>
      </c>
      <c r="L3" s="24">
        <f t="shared" si="1"/>
        <v>17440</v>
      </c>
      <c r="M3" s="39">
        <v>1</v>
      </c>
      <c r="N3" s="9" t="s">
        <v>1493</v>
      </c>
      <c r="O3" s="9" t="s">
        <v>1494</v>
      </c>
      <c r="P3" s="9" t="s">
        <v>341</v>
      </c>
      <c r="Q3" s="26">
        <v>224501</v>
      </c>
      <c r="R3" s="27">
        <v>12</v>
      </c>
      <c r="S3" s="27">
        <f t="shared" si="2"/>
        <v>0</v>
      </c>
      <c r="T3" s="27">
        <v>900</v>
      </c>
      <c r="U3" s="28" t="s">
        <v>20</v>
      </c>
      <c r="V3" s="29">
        <f t="shared" si="3"/>
        <v>0.77940099221296821</v>
      </c>
      <c r="W3" s="29">
        <f t="shared" si="4"/>
        <v>1.966661338775607E-2</v>
      </c>
      <c r="X3" s="29" t="str">
        <f t="shared" si="5"/>
        <v>FLOW</v>
      </c>
      <c r="Y3" s="9" t="str">
        <f t="shared" si="6"/>
        <v>-</v>
      </c>
      <c r="Z3" s="9" t="s">
        <v>20</v>
      </c>
      <c r="AA3" s="9" t="s">
        <v>20</v>
      </c>
      <c r="AB3" s="22"/>
      <c r="AC3" s="9"/>
      <c r="AD3" s="9"/>
      <c r="AE3" s="30"/>
      <c r="AF3" s="31" t="s">
        <v>20</v>
      </c>
      <c r="AG3" s="32"/>
      <c r="AH3" s="9" t="s">
        <v>696</v>
      </c>
      <c r="AI3" s="32"/>
      <c r="AJ3" s="32"/>
      <c r="AK3" s="32"/>
      <c r="AL3" s="32">
        <v>9632</v>
      </c>
      <c r="AM3" s="26">
        <v>224501</v>
      </c>
      <c r="AN3" s="24">
        <v>22</v>
      </c>
      <c r="AO3" s="23" t="s">
        <v>20</v>
      </c>
      <c r="AP3" s="23" t="str">
        <f t="shared" si="7"/>
        <v>FLOW</v>
      </c>
      <c r="AQ3" s="23"/>
      <c r="AR3" s="23"/>
      <c r="AS3" s="23"/>
      <c r="AT3" s="23"/>
      <c r="AU3" s="9" t="s">
        <v>1491</v>
      </c>
      <c r="AV3" s="33" t="s">
        <v>1117</v>
      </c>
      <c r="AW3" s="22" t="s">
        <v>1350</v>
      </c>
      <c r="AX3" s="34">
        <v>46074</v>
      </c>
      <c r="AY3" s="9">
        <v>36</v>
      </c>
      <c r="AZ3" s="9" t="s">
        <v>1125</v>
      </c>
      <c r="BA3" s="32" t="s">
        <v>20</v>
      </c>
      <c r="BB3" s="32"/>
      <c r="BC3" s="32"/>
      <c r="BD3" s="9"/>
      <c r="BE3" s="9"/>
      <c r="BF3" s="9"/>
      <c r="BG3" s="35"/>
      <c r="BH3" s="9"/>
      <c r="BI3" s="9"/>
      <c r="BJ3" s="9"/>
      <c r="BK3" s="9"/>
      <c r="BL3" s="9"/>
      <c r="BM3" s="9"/>
      <c r="BN3" s="9"/>
      <c r="BO3" s="9"/>
      <c r="BP3" s="9"/>
      <c r="BQ3" s="9"/>
      <c r="BR3" s="9"/>
      <c r="BS3" s="9"/>
      <c r="BT3" s="9"/>
      <c r="BU3" s="9"/>
      <c r="BV3" s="9"/>
      <c r="BW3" s="9"/>
      <c r="BX3" s="9"/>
      <c r="BY3" s="9"/>
      <c r="BZ3" s="9"/>
      <c r="CA3" s="9"/>
      <c r="CB3" s="9"/>
      <c r="CC3" s="9"/>
      <c r="CD3" s="9"/>
      <c r="CE3" s="9"/>
      <c r="CF3" s="9"/>
      <c r="CG3" s="9"/>
      <c r="CH3" s="9"/>
      <c r="CI3" s="9"/>
      <c r="CJ3" s="9"/>
      <c r="CK3" s="9"/>
      <c r="CL3" s="9"/>
      <c r="CM3" s="9"/>
      <c r="CN3" s="9"/>
      <c r="CO3" s="9"/>
      <c r="CP3" s="9"/>
      <c r="CQ3" s="9"/>
      <c r="CR3" s="9"/>
      <c r="CS3" s="9"/>
      <c r="CT3" s="9"/>
      <c r="CU3" s="9"/>
      <c r="CV3" s="9"/>
      <c r="CW3" s="9"/>
      <c r="CX3" s="9"/>
      <c r="CY3" s="9"/>
      <c r="CZ3" s="9"/>
      <c r="DA3" s="9"/>
      <c r="DB3" s="9"/>
      <c r="DC3" s="9"/>
      <c r="DD3" s="9"/>
      <c r="DE3" s="9"/>
      <c r="DF3" s="9"/>
      <c r="DG3" s="9"/>
      <c r="DH3" s="9"/>
      <c r="DI3" s="9"/>
      <c r="DJ3" s="9"/>
      <c r="DK3" s="9"/>
      <c r="DL3" s="9"/>
      <c r="DM3" s="9"/>
      <c r="DN3" s="9"/>
      <c r="DO3" s="9"/>
      <c r="DP3" s="9"/>
      <c r="DQ3" s="9"/>
      <c r="DR3" s="9"/>
      <c r="DS3" s="9"/>
      <c r="DT3" s="9"/>
      <c r="DU3" s="9"/>
      <c r="DV3" s="9"/>
      <c r="DW3" s="9"/>
      <c r="DX3" s="9"/>
      <c r="DY3" s="9"/>
      <c r="DZ3" s="9"/>
      <c r="EA3" s="9"/>
      <c r="EB3" s="9"/>
      <c r="EC3" s="9"/>
      <c r="ED3" s="9"/>
      <c r="EE3" s="9"/>
      <c r="EF3" s="9"/>
      <c r="EG3" s="9"/>
      <c r="EH3" s="9"/>
      <c r="EI3" s="9"/>
      <c r="EJ3" s="9"/>
      <c r="EK3" s="9"/>
      <c r="EL3" s="9"/>
      <c r="EM3" s="9"/>
      <c r="EN3" s="9"/>
      <c r="EO3" s="9"/>
      <c r="EP3" s="9"/>
      <c r="EQ3" s="9"/>
      <c r="ER3" s="36">
        <f t="shared" si="8"/>
        <v>0</v>
      </c>
      <c r="ES3" s="9" t="str">
        <f t="shared" si="9"/>
        <v/>
      </c>
      <c r="ET3" s="9" t="s">
        <v>1369</v>
      </c>
      <c r="EU3" s="32" t="s">
        <v>2175</v>
      </c>
      <c r="EV3" s="32" t="s">
        <v>1480</v>
      </c>
      <c r="EW3" s="32"/>
      <c r="EX3" s="35"/>
      <c r="EY3" s="37"/>
      <c r="EZ3" s="37"/>
      <c r="FA3" s="35"/>
      <c r="FB3" s="37"/>
      <c r="FC3" s="32"/>
      <c r="FD3" s="32"/>
      <c r="FE3" s="32">
        <f t="shared" si="10"/>
        <v>8732</v>
      </c>
      <c r="FF3" s="9">
        <f t="shared" si="11"/>
        <v>17440</v>
      </c>
      <c r="FG3" s="6" t="s">
        <v>1480</v>
      </c>
    </row>
    <row r="4" spans="1:163" ht="17.25" customHeight="1" x14ac:dyDescent="0.25">
      <c r="A4" s="9">
        <v>465866224</v>
      </c>
      <c r="B4" s="22" t="s">
        <v>85</v>
      </c>
      <c r="C4" s="9"/>
      <c r="D4" s="9"/>
      <c r="E4" s="9"/>
      <c r="F4" s="9"/>
      <c r="G4" s="23"/>
      <c r="H4" s="23"/>
      <c r="I4" s="9">
        <v>7421</v>
      </c>
      <c r="J4" s="9">
        <v>22237</v>
      </c>
      <c r="K4" s="24">
        <f t="shared" si="0"/>
        <v>7881</v>
      </c>
      <c r="L4" s="24">
        <f t="shared" si="1"/>
        <v>29658</v>
      </c>
      <c r="M4" s="25">
        <v>3</v>
      </c>
      <c r="N4" s="9" t="s">
        <v>1493</v>
      </c>
      <c r="O4" s="9" t="s">
        <v>1494</v>
      </c>
      <c r="P4" s="9" t="s">
        <v>71</v>
      </c>
      <c r="Q4" s="26">
        <v>209612</v>
      </c>
      <c r="R4" s="27">
        <v>486</v>
      </c>
      <c r="S4" s="27">
        <f t="shared" si="2"/>
        <v>0</v>
      </c>
      <c r="T4" s="27">
        <v>3600</v>
      </c>
      <c r="U4" s="28" t="s">
        <v>20</v>
      </c>
      <c r="V4" s="29">
        <f t="shared" si="3"/>
        <v>0.67595673440906845</v>
      </c>
      <c r="W4" s="29">
        <f t="shared" si="4"/>
        <v>5.9436204168743172E-2</v>
      </c>
      <c r="X4" s="29" t="str">
        <f t="shared" si="5"/>
        <v>FLOW</v>
      </c>
      <c r="Y4" s="9" t="str">
        <f t="shared" si="6"/>
        <v>-</v>
      </c>
      <c r="Z4" s="9" t="s">
        <v>1497</v>
      </c>
      <c r="AA4" s="9" t="s">
        <v>20</v>
      </c>
      <c r="AB4" s="22"/>
      <c r="AC4" s="9"/>
      <c r="AD4" s="9"/>
      <c r="AE4" s="30"/>
      <c r="AF4" s="31" t="s">
        <v>20</v>
      </c>
      <c r="AG4" s="32"/>
      <c r="AH4" s="9" t="s">
        <v>84</v>
      </c>
      <c r="AI4" s="32"/>
      <c r="AJ4" s="32"/>
      <c r="AK4" s="32"/>
      <c r="AL4" s="32">
        <v>26323</v>
      </c>
      <c r="AM4" s="26">
        <v>209612</v>
      </c>
      <c r="AN4" s="24">
        <v>88</v>
      </c>
      <c r="AO4" s="23" t="s">
        <v>20</v>
      </c>
      <c r="AP4" s="23" t="str">
        <f t="shared" si="7"/>
        <v>FLOW</v>
      </c>
      <c r="AQ4" s="23"/>
      <c r="AR4" s="23"/>
      <c r="AS4" s="23"/>
      <c r="AT4" s="23"/>
      <c r="AU4" s="9" t="s">
        <v>1491</v>
      </c>
      <c r="AV4" s="33" t="s">
        <v>86</v>
      </c>
      <c r="AW4" s="22" t="s">
        <v>1323</v>
      </c>
      <c r="AX4" s="34">
        <v>45754</v>
      </c>
      <c r="AY4" s="9">
        <v>48</v>
      </c>
      <c r="AZ4" s="9" t="s">
        <v>1125</v>
      </c>
      <c r="BA4" s="32" t="s">
        <v>20</v>
      </c>
      <c r="BB4" s="32"/>
      <c r="BC4" s="32">
        <v>1</v>
      </c>
      <c r="BD4" s="9"/>
      <c r="BE4" s="9"/>
      <c r="BF4" s="9"/>
      <c r="BG4" s="35"/>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9"/>
      <c r="CK4" s="9"/>
      <c r="CL4" s="9"/>
      <c r="CM4" s="9"/>
      <c r="CN4" s="9"/>
      <c r="CO4" s="9"/>
      <c r="CP4" s="9"/>
      <c r="CQ4" s="9"/>
      <c r="CR4" s="9"/>
      <c r="CS4" s="9"/>
      <c r="CT4" s="9"/>
      <c r="CU4" s="9"/>
      <c r="CV4" s="9"/>
      <c r="CW4" s="9"/>
      <c r="CX4" s="9"/>
      <c r="CY4" s="9"/>
      <c r="CZ4" s="9"/>
      <c r="DA4" s="9"/>
      <c r="DB4" s="9"/>
      <c r="DC4" s="9"/>
      <c r="DD4" s="9"/>
      <c r="DE4" s="9"/>
      <c r="DF4" s="9"/>
      <c r="DG4" s="9"/>
      <c r="DH4" s="9"/>
      <c r="DI4" s="9"/>
      <c r="DJ4" s="9"/>
      <c r="DK4" s="9"/>
      <c r="DL4" s="9"/>
      <c r="DM4" s="9"/>
      <c r="DN4" s="9"/>
      <c r="DO4" s="9"/>
      <c r="DP4" s="9"/>
      <c r="DQ4" s="9"/>
      <c r="DR4" s="9"/>
      <c r="DS4" s="9"/>
      <c r="DT4" s="9"/>
      <c r="DU4" s="9"/>
      <c r="DV4" s="9"/>
      <c r="DW4" s="9"/>
      <c r="DX4" s="9"/>
      <c r="DY4" s="9"/>
      <c r="DZ4" s="9"/>
      <c r="EA4" s="9"/>
      <c r="EB4" s="9"/>
      <c r="EC4" s="9"/>
      <c r="ED4" s="9"/>
      <c r="EE4" s="9"/>
      <c r="EF4" s="9"/>
      <c r="EG4" s="9"/>
      <c r="EH4" s="9"/>
      <c r="EI4" s="9"/>
      <c r="EJ4" s="9"/>
      <c r="EK4" s="9"/>
      <c r="EL4" s="9"/>
      <c r="EM4" s="9"/>
      <c r="EN4" s="9"/>
      <c r="EO4" s="9"/>
      <c r="EP4" s="9"/>
      <c r="EQ4" s="9"/>
      <c r="ER4" s="36">
        <f t="shared" si="8"/>
        <v>1</v>
      </c>
      <c r="ES4" s="9">
        <f t="shared" si="9"/>
        <v>1</v>
      </c>
      <c r="ET4" s="9" t="s">
        <v>1361</v>
      </c>
      <c r="EU4" s="32" t="s">
        <v>1742</v>
      </c>
      <c r="EV4" s="32" t="s">
        <v>1480</v>
      </c>
      <c r="EW4" s="32"/>
      <c r="EX4" s="35"/>
      <c r="EY4" s="37"/>
      <c r="EZ4" s="37"/>
      <c r="FA4" s="35"/>
      <c r="FB4" s="37"/>
      <c r="FC4" s="32"/>
      <c r="FD4" s="32"/>
      <c r="FE4" s="32">
        <f t="shared" si="10"/>
        <v>7881</v>
      </c>
      <c r="FF4" s="9">
        <f t="shared" si="11"/>
        <v>29658</v>
      </c>
      <c r="FG4" s="6" t="s">
        <v>1480</v>
      </c>
    </row>
    <row r="5" spans="1:163" ht="17.25" customHeight="1" x14ac:dyDescent="0.25">
      <c r="A5" s="9">
        <v>466494991</v>
      </c>
      <c r="B5" s="22" t="s">
        <v>906</v>
      </c>
      <c r="C5" s="9"/>
      <c r="D5" s="9"/>
      <c r="E5" s="9"/>
      <c r="F5" s="9"/>
      <c r="G5" s="23"/>
      <c r="H5" s="23"/>
      <c r="I5" s="9">
        <v>6652</v>
      </c>
      <c r="J5" s="9">
        <v>26170</v>
      </c>
      <c r="K5" s="24">
        <f t="shared" si="0"/>
        <v>6922</v>
      </c>
      <c r="L5" s="24">
        <f t="shared" si="1"/>
        <v>32822</v>
      </c>
      <c r="M5" s="25">
        <v>4</v>
      </c>
      <c r="N5" s="9" t="s">
        <v>1493</v>
      </c>
      <c r="O5" s="9" t="s">
        <v>1494</v>
      </c>
      <c r="P5" s="9" t="s">
        <v>93</v>
      </c>
      <c r="Q5" s="26">
        <v>203287</v>
      </c>
      <c r="R5" s="27">
        <v>708</v>
      </c>
      <c r="S5" s="27">
        <f t="shared" si="2"/>
        <v>0</v>
      </c>
      <c r="T5" s="27">
        <v>2250</v>
      </c>
      <c r="U5" s="28" t="s">
        <v>20</v>
      </c>
      <c r="V5" s="29">
        <f t="shared" si="3"/>
        <v>0.75660035525644576</v>
      </c>
      <c r="W5" s="29">
        <f t="shared" si="4"/>
        <v>7.7870586751329796E-2</v>
      </c>
      <c r="X5" s="29" t="str">
        <f t="shared" si="5"/>
        <v>FLOW</v>
      </c>
      <c r="Y5" s="9" t="str">
        <f t="shared" si="6"/>
        <v>-</v>
      </c>
      <c r="Z5" s="9" t="s">
        <v>20</v>
      </c>
      <c r="AA5" s="9" t="s">
        <v>20</v>
      </c>
      <c r="AB5" s="22"/>
      <c r="AC5" s="9"/>
      <c r="AD5" s="9"/>
      <c r="AE5" s="30"/>
      <c r="AF5" s="31" t="s">
        <v>20</v>
      </c>
      <c r="AG5" s="32"/>
      <c r="AH5" s="9" t="s">
        <v>1158</v>
      </c>
      <c r="AI5" s="32"/>
      <c r="AJ5" s="32"/>
      <c r="AK5" s="32"/>
      <c r="AL5" s="32">
        <v>29128</v>
      </c>
      <c r="AM5" s="26">
        <v>203287</v>
      </c>
      <c r="AN5" s="24">
        <v>118</v>
      </c>
      <c r="AO5" s="23" t="s">
        <v>20</v>
      </c>
      <c r="AP5" s="23" t="str">
        <f t="shared" si="7"/>
        <v>FLOW</v>
      </c>
      <c r="AQ5" s="23"/>
      <c r="AR5" s="23"/>
      <c r="AS5" s="23"/>
      <c r="AT5" s="23"/>
      <c r="AU5" s="9" t="s">
        <v>13</v>
      </c>
      <c r="AV5" s="33" t="s">
        <v>1098</v>
      </c>
      <c r="AW5" s="22" t="s">
        <v>1336</v>
      </c>
      <c r="AX5" s="34">
        <v>45849</v>
      </c>
      <c r="AY5" s="9">
        <v>48</v>
      </c>
      <c r="AZ5" s="9" t="s">
        <v>1125</v>
      </c>
      <c r="BA5" s="32" t="s">
        <v>20</v>
      </c>
      <c r="BB5" s="32"/>
      <c r="BC5" s="32"/>
      <c r="BD5" s="9"/>
      <c r="BE5" s="9"/>
      <c r="BF5" s="9"/>
      <c r="BG5" s="35"/>
      <c r="BH5" s="9"/>
      <c r="BI5" s="9"/>
      <c r="BJ5" s="9"/>
      <c r="BK5" s="9"/>
      <c r="BL5" s="9">
        <v>1</v>
      </c>
      <c r="BM5" s="9"/>
      <c r="BN5" s="9"/>
      <c r="BO5" s="9"/>
      <c r="BP5" s="9"/>
      <c r="BQ5" s="9"/>
      <c r="BR5" s="9"/>
      <c r="BS5" s="9"/>
      <c r="BT5" s="9"/>
      <c r="BU5" s="9"/>
      <c r="BV5" s="9"/>
      <c r="BW5" s="9"/>
      <c r="BX5" s="9"/>
      <c r="BY5" s="9"/>
      <c r="BZ5" s="9"/>
      <c r="CA5" s="9"/>
      <c r="CB5" s="9"/>
      <c r="CC5" s="9"/>
      <c r="CD5" s="9"/>
      <c r="CE5" s="9"/>
      <c r="CF5" s="9"/>
      <c r="CG5" s="9"/>
      <c r="CH5" s="9"/>
      <c r="CI5" s="9"/>
      <c r="CJ5" s="9"/>
      <c r="CK5" s="9"/>
      <c r="CL5" s="9"/>
      <c r="CM5" s="9"/>
      <c r="CN5" s="9"/>
      <c r="CO5" s="9"/>
      <c r="CP5" s="9"/>
      <c r="CQ5" s="9"/>
      <c r="CR5" s="9"/>
      <c r="CS5" s="9"/>
      <c r="CT5" s="9"/>
      <c r="CU5" s="9"/>
      <c r="CV5" s="9"/>
      <c r="CW5" s="9"/>
      <c r="CX5" s="9"/>
      <c r="CY5" s="9"/>
      <c r="CZ5" s="9"/>
      <c r="DA5" s="9"/>
      <c r="DB5" s="9"/>
      <c r="DC5" s="9"/>
      <c r="DD5" s="9"/>
      <c r="DE5" s="9"/>
      <c r="DF5" s="9"/>
      <c r="DG5" s="9"/>
      <c r="DH5" s="9"/>
      <c r="DI5" s="9"/>
      <c r="DJ5" s="9"/>
      <c r="DK5" s="9"/>
      <c r="DL5" s="9"/>
      <c r="DM5" s="9"/>
      <c r="DN5" s="9"/>
      <c r="DO5" s="9"/>
      <c r="DP5" s="9"/>
      <c r="DQ5" s="9"/>
      <c r="DR5" s="9"/>
      <c r="DS5" s="9"/>
      <c r="DT5" s="9"/>
      <c r="DU5" s="9"/>
      <c r="DV5" s="9"/>
      <c r="DW5" s="9"/>
      <c r="DX5" s="9"/>
      <c r="DY5" s="9"/>
      <c r="DZ5" s="9"/>
      <c r="EA5" s="9"/>
      <c r="EB5" s="9"/>
      <c r="EC5" s="9"/>
      <c r="ED5" s="9"/>
      <c r="EE5" s="9"/>
      <c r="EF5" s="9"/>
      <c r="EG5" s="9"/>
      <c r="EH5" s="9"/>
      <c r="EI5" s="9"/>
      <c r="EJ5" s="9"/>
      <c r="EK5" s="9"/>
      <c r="EL5" s="9"/>
      <c r="EM5" s="9"/>
      <c r="EN5" s="9"/>
      <c r="EO5" s="9"/>
      <c r="EP5" s="9"/>
      <c r="EQ5" s="9"/>
      <c r="ER5" s="36">
        <f t="shared" si="8"/>
        <v>1</v>
      </c>
      <c r="ES5" s="9">
        <f t="shared" si="9"/>
        <v>1</v>
      </c>
      <c r="ET5" s="9" t="s">
        <v>1367</v>
      </c>
      <c r="EU5" s="32" t="s">
        <v>2123</v>
      </c>
      <c r="EV5" s="32" t="s">
        <v>1480</v>
      </c>
      <c r="EW5" s="32"/>
      <c r="EX5" s="35"/>
      <c r="EY5" s="37"/>
      <c r="EZ5" s="37"/>
      <c r="FA5" s="35"/>
      <c r="FB5" s="37"/>
      <c r="FC5" s="32"/>
      <c r="FD5" s="32"/>
      <c r="FE5" s="32">
        <f t="shared" si="10"/>
        <v>6922</v>
      </c>
      <c r="FF5" s="9">
        <f t="shared" si="11"/>
        <v>32822</v>
      </c>
      <c r="FG5" s="6" t="s">
        <v>1480</v>
      </c>
    </row>
    <row r="6" spans="1:163" ht="17.25" customHeight="1" x14ac:dyDescent="0.25">
      <c r="A6" s="9">
        <v>466752729</v>
      </c>
      <c r="B6" s="22" t="s">
        <v>118</v>
      </c>
      <c r="C6" s="9"/>
      <c r="D6" s="9"/>
      <c r="E6" s="9"/>
      <c r="F6" s="9"/>
      <c r="G6" s="23"/>
      <c r="H6" s="23"/>
      <c r="I6" s="9">
        <v>9036</v>
      </c>
      <c r="J6" s="9">
        <v>7784</v>
      </c>
      <c r="K6" s="24">
        <f t="shared" si="0"/>
        <v>7967</v>
      </c>
      <c r="L6" s="24">
        <f t="shared" si="1"/>
        <v>16820</v>
      </c>
      <c r="M6" s="39">
        <v>1</v>
      </c>
      <c r="N6" s="9" t="s">
        <v>1493</v>
      </c>
      <c r="O6" s="9" t="s">
        <v>1494</v>
      </c>
      <c r="P6" s="9" t="s">
        <v>98</v>
      </c>
      <c r="Q6" s="26">
        <v>202871</v>
      </c>
      <c r="R6" s="27">
        <v>183</v>
      </c>
      <c r="S6" s="27">
        <f t="shared" si="2"/>
        <v>0</v>
      </c>
      <c r="T6" s="27">
        <v>2250</v>
      </c>
      <c r="U6" s="28" t="s">
        <v>20</v>
      </c>
      <c r="V6" s="29">
        <f t="shared" si="3"/>
        <v>0.21625769057091374</v>
      </c>
      <c r="W6" s="29">
        <f t="shared" si="4"/>
        <v>1.7771793999080011E-2</v>
      </c>
      <c r="X6" s="29" t="str">
        <f t="shared" si="5"/>
        <v>FLOW</v>
      </c>
      <c r="Y6" s="9" t="str">
        <f t="shared" si="6"/>
        <v>-</v>
      </c>
      <c r="Z6" s="9" t="s">
        <v>1496</v>
      </c>
      <c r="AA6" s="9" t="s">
        <v>20</v>
      </c>
      <c r="AB6" s="22"/>
      <c r="AC6" s="9"/>
      <c r="AD6" s="9"/>
      <c r="AE6" s="30"/>
      <c r="AF6" s="31" t="s">
        <v>20</v>
      </c>
      <c r="AG6" s="32"/>
      <c r="AH6" s="9" t="s">
        <v>97</v>
      </c>
      <c r="AI6" s="32"/>
      <c r="AJ6" s="32"/>
      <c r="AK6" s="32"/>
      <c r="AL6" s="32">
        <v>10217</v>
      </c>
      <c r="AM6" s="26">
        <v>202871</v>
      </c>
      <c r="AN6" s="24">
        <v>27</v>
      </c>
      <c r="AO6" s="23" t="s">
        <v>20</v>
      </c>
      <c r="AP6" s="23" t="str">
        <f t="shared" si="7"/>
        <v>FLOW</v>
      </c>
      <c r="AQ6" s="23"/>
      <c r="AR6" s="23"/>
      <c r="AS6" s="23"/>
      <c r="AT6" s="23"/>
      <c r="AU6" s="9" t="s">
        <v>1491</v>
      </c>
      <c r="AV6" s="33" t="s">
        <v>119</v>
      </c>
      <c r="AW6" s="22" t="s">
        <v>1307</v>
      </c>
      <c r="AX6" s="34">
        <v>45894</v>
      </c>
      <c r="AY6" s="9">
        <v>36</v>
      </c>
      <c r="AZ6" s="9" t="s">
        <v>1125</v>
      </c>
      <c r="BA6" s="32" t="s">
        <v>20</v>
      </c>
      <c r="BB6" s="32"/>
      <c r="BC6" s="32"/>
      <c r="BD6" s="9"/>
      <c r="BE6" s="9"/>
      <c r="BF6" s="9"/>
      <c r="BG6" s="35"/>
      <c r="BH6" s="9"/>
      <c r="BI6" s="9"/>
      <c r="BJ6" s="9"/>
      <c r="BK6" s="9"/>
      <c r="BL6" s="9">
        <v>1</v>
      </c>
      <c r="BM6" s="9"/>
      <c r="BN6" s="9"/>
      <c r="BO6" s="9"/>
      <c r="BP6" s="9"/>
      <c r="BQ6" s="9"/>
      <c r="BR6" s="9"/>
      <c r="BS6" s="9"/>
      <c r="BT6" s="9"/>
      <c r="BU6" s="9"/>
      <c r="BV6" s="9"/>
      <c r="BW6" s="9"/>
      <c r="BX6" s="9"/>
      <c r="BY6" s="9"/>
      <c r="BZ6" s="9"/>
      <c r="CA6" s="9"/>
      <c r="CB6" s="9"/>
      <c r="CC6" s="9"/>
      <c r="CD6" s="9"/>
      <c r="CE6" s="9"/>
      <c r="CF6" s="9"/>
      <c r="CG6" s="9"/>
      <c r="CH6" s="9"/>
      <c r="CI6" s="9"/>
      <c r="CJ6" s="9"/>
      <c r="CK6" s="9"/>
      <c r="CL6" s="9"/>
      <c r="CM6" s="9"/>
      <c r="CN6" s="9"/>
      <c r="CO6" s="9"/>
      <c r="CP6" s="9"/>
      <c r="CQ6" s="9"/>
      <c r="CR6" s="9"/>
      <c r="CS6" s="9"/>
      <c r="CT6" s="9"/>
      <c r="CU6" s="9"/>
      <c r="CV6" s="9"/>
      <c r="CW6" s="9"/>
      <c r="CX6" s="9"/>
      <c r="CY6" s="9"/>
      <c r="CZ6" s="9"/>
      <c r="DA6" s="9"/>
      <c r="DB6" s="9"/>
      <c r="DC6" s="9"/>
      <c r="DD6" s="9"/>
      <c r="DE6" s="9"/>
      <c r="DF6" s="9"/>
      <c r="DG6" s="9"/>
      <c r="DH6" s="9"/>
      <c r="DI6" s="9"/>
      <c r="DJ6" s="9"/>
      <c r="DK6" s="9"/>
      <c r="DL6" s="9"/>
      <c r="DM6" s="9"/>
      <c r="DN6" s="9"/>
      <c r="DO6" s="9"/>
      <c r="DP6" s="9"/>
      <c r="DQ6" s="9"/>
      <c r="DR6" s="9"/>
      <c r="DS6" s="9"/>
      <c r="DT6" s="9"/>
      <c r="DU6" s="9"/>
      <c r="DV6" s="9"/>
      <c r="DW6" s="9"/>
      <c r="DX6" s="9"/>
      <c r="DY6" s="9"/>
      <c r="DZ6" s="9"/>
      <c r="EA6" s="9"/>
      <c r="EB6" s="9"/>
      <c r="EC6" s="9"/>
      <c r="ED6" s="9"/>
      <c r="EE6" s="9"/>
      <c r="EF6" s="9"/>
      <c r="EG6" s="9"/>
      <c r="EH6" s="9"/>
      <c r="EI6" s="9"/>
      <c r="EJ6" s="9"/>
      <c r="EK6" s="9"/>
      <c r="EL6" s="9"/>
      <c r="EM6" s="9"/>
      <c r="EN6" s="9"/>
      <c r="EO6" s="9"/>
      <c r="EP6" s="9"/>
      <c r="EQ6" s="9"/>
      <c r="ER6" s="36">
        <f t="shared" si="8"/>
        <v>1</v>
      </c>
      <c r="ES6" s="9">
        <f t="shared" si="9"/>
        <v>1</v>
      </c>
      <c r="ET6" s="9" t="s">
        <v>1371</v>
      </c>
      <c r="EU6" s="32" t="s">
        <v>1761</v>
      </c>
      <c r="EV6" s="32" t="s">
        <v>1480</v>
      </c>
      <c r="EW6" s="32"/>
      <c r="EX6" s="35"/>
      <c r="EY6" s="37"/>
      <c r="EZ6" s="37"/>
      <c r="FA6" s="35"/>
      <c r="FB6" s="37"/>
      <c r="FC6" s="32"/>
      <c r="FD6" s="32"/>
      <c r="FE6" s="32">
        <f t="shared" si="10"/>
        <v>7967</v>
      </c>
      <c r="FF6" s="9">
        <f t="shared" si="11"/>
        <v>16820</v>
      </c>
      <c r="FG6" s="6" t="s">
        <v>1480</v>
      </c>
    </row>
    <row r="7" spans="1:163" ht="17.25" customHeight="1" x14ac:dyDescent="0.25">
      <c r="A7" s="9">
        <v>466999604</v>
      </c>
      <c r="B7" s="22" t="s">
        <v>914</v>
      </c>
      <c r="C7" s="9"/>
      <c r="D7" s="9"/>
      <c r="E7" s="9"/>
      <c r="F7" s="9"/>
      <c r="G7" s="23"/>
      <c r="H7" s="23"/>
      <c r="I7" s="9">
        <v>8579</v>
      </c>
      <c r="J7" s="9">
        <v>8579</v>
      </c>
      <c r="K7" s="24">
        <f t="shared" si="0"/>
        <v>8579</v>
      </c>
      <c r="L7" s="24">
        <f t="shared" si="1"/>
        <v>17158</v>
      </c>
      <c r="M7" s="39">
        <v>1</v>
      </c>
      <c r="N7" s="9" t="s">
        <v>1493</v>
      </c>
      <c r="O7" s="9" t="s">
        <v>1494</v>
      </c>
      <c r="P7" s="9" t="s">
        <v>98</v>
      </c>
      <c r="Q7" s="26">
        <v>198269</v>
      </c>
      <c r="R7" s="27">
        <v>0</v>
      </c>
      <c r="S7" s="27">
        <f t="shared" si="2"/>
        <v>0</v>
      </c>
      <c r="T7" s="27">
        <v>450</v>
      </c>
      <c r="U7" s="28" t="s">
        <v>20</v>
      </c>
      <c r="V7" s="29">
        <f t="shared" si="3"/>
        <v>0.21135202198345007</v>
      </c>
      <c r="W7" s="29">
        <f t="shared" si="4"/>
        <v>1.7368652120823554E-2</v>
      </c>
      <c r="X7" s="29" t="str">
        <f t="shared" si="5"/>
        <v>FLOW</v>
      </c>
      <c r="Y7" s="9" t="str">
        <f t="shared" si="6"/>
        <v>-</v>
      </c>
      <c r="Z7" s="9" t="s">
        <v>20</v>
      </c>
      <c r="AA7" s="9" t="s">
        <v>20</v>
      </c>
      <c r="AB7" s="22"/>
      <c r="AC7" s="9"/>
      <c r="AD7" s="9"/>
      <c r="AE7" s="30"/>
      <c r="AF7" s="31" t="s">
        <v>20</v>
      </c>
      <c r="AG7" s="32"/>
      <c r="AH7" s="9" t="s">
        <v>97</v>
      </c>
      <c r="AI7" s="32"/>
      <c r="AJ7" s="32"/>
      <c r="AK7" s="32"/>
      <c r="AL7" s="32">
        <v>9029</v>
      </c>
      <c r="AM7" s="26">
        <v>198269</v>
      </c>
      <c r="AN7" s="24">
        <v>22</v>
      </c>
      <c r="AO7" s="23" t="s">
        <v>20</v>
      </c>
      <c r="AP7" s="23" t="str">
        <f t="shared" si="7"/>
        <v>FLOW</v>
      </c>
      <c r="AQ7" s="23"/>
      <c r="AR7" s="23"/>
      <c r="AS7" s="23"/>
      <c r="AT7" s="23"/>
      <c r="AU7" s="9" t="s">
        <v>1491</v>
      </c>
      <c r="AV7" s="33" t="s">
        <v>1105</v>
      </c>
      <c r="AW7" s="22" t="s">
        <v>1318</v>
      </c>
      <c r="AX7" s="34">
        <v>45933</v>
      </c>
      <c r="AY7" s="9">
        <v>36</v>
      </c>
      <c r="AZ7" s="9" t="s">
        <v>1125</v>
      </c>
      <c r="BA7" s="32" t="s">
        <v>20</v>
      </c>
      <c r="BB7" s="32"/>
      <c r="BC7" s="32"/>
      <c r="BD7" s="9"/>
      <c r="BE7" s="9"/>
      <c r="BF7" s="9"/>
      <c r="BG7" s="35"/>
      <c r="BH7" s="9"/>
      <c r="BI7" s="9"/>
      <c r="BJ7" s="9"/>
      <c r="BK7" s="9"/>
      <c r="BL7" s="9"/>
      <c r="BM7" s="9"/>
      <c r="BN7" s="9"/>
      <c r="BO7" s="9"/>
      <c r="BP7" s="9"/>
      <c r="BQ7" s="9"/>
      <c r="BR7" s="9"/>
      <c r="BS7" s="9"/>
      <c r="BT7" s="9"/>
      <c r="BU7" s="9"/>
      <c r="BV7" s="9"/>
      <c r="BW7" s="9"/>
      <c r="BX7" s="9"/>
      <c r="BY7" s="9"/>
      <c r="BZ7" s="9"/>
      <c r="CA7" s="9"/>
      <c r="CB7" s="9"/>
      <c r="CC7" s="9"/>
      <c r="CD7" s="9"/>
      <c r="CE7" s="9"/>
      <c r="CF7" s="9"/>
      <c r="CG7" s="9"/>
      <c r="CH7" s="9"/>
      <c r="CI7" s="9"/>
      <c r="CJ7" s="9"/>
      <c r="CK7" s="9"/>
      <c r="CL7" s="9"/>
      <c r="CM7" s="9"/>
      <c r="CN7" s="9"/>
      <c r="CO7" s="9"/>
      <c r="CP7" s="9"/>
      <c r="CQ7" s="9"/>
      <c r="CR7" s="9"/>
      <c r="CS7" s="9"/>
      <c r="CT7" s="9"/>
      <c r="CU7" s="9"/>
      <c r="CV7" s="9"/>
      <c r="CW7" s="9"/>
      <c r="CX7" s="9"/>
      <c r="CY7" s="9"/>
      <c r="CZ7" s="9"/>
      <c r="DA7" s="9"/>
      <c r="DB7" s="9"/>
      <c r="DC7" s="9"/>
      <c r="DD7" s="9"/>
      <c r="DE7" s="9"/>
      <c r="DF7" s="9"/>
      <c r="DG7" s="9"/>
      <c r="DH7" s="9"/>
      <c r="DI7" s="9"/>
      <c r="DJ7" s="9"/>
      <c r="DK7" s="9"/>
      <c r="DL7" s="9"/>
      <c r="DM7" s="9"/>
      <c r="DN7" s="9"/>
      <c r="DO7" s="9"/>
      <c r="DP7" s="9"/>
      <c r="DQ7" s="9"/>
      <c r="DR7" s="9"/>
      <c r="DS7" s="9"/>
      <c r="DT7" s="9"/>
      <c r="DU7" s="9"/>
      <c r="DV7" s="9"/>
      <c r="DW7" s="9"/>
      <c r="DX7" s="9"/>
      <c r="DY7" s="9"/>
      <c r="DZ7" s="9"/>
      <c r="EA7" s="9"/>
      <c r="EB7" s="9"/>
      <c r="EC7" s="9"/>
      <c r="ED7" s="9"/>
      <c r="EE7" s="9"/>
      <c r="EF7" s="9"/>
      <c r="EG7" s="9"/>
      <c r="EH7" s="9"/>
      <c r="EI7" s="9"/>
      <c r="EJ7" s="9"/>
      <c r="EK7" s="9"/>
      <c r="EL7" s="9"/>
      <c r="EM7" s="9"/>
      <c r="EN7" s="9"/>
      <c r="EO7" s="9"/>
      <c r="EP7" s="9"/>
      <c r="EQ7" s="9"/>
      <c r="ER7" s="36">
        <f t="shared" si="8"/>
        <v>0</v>
      </c>
      <c r="ES7" s="9" t="str">
        <f t="shared" si="9"/>
        <v/>
      </c>
      <c r="ET7" s="9" t="s">
        <v>1371</v>
      </c>
      <c r="EU7" s="32" t="s">
        <v>1762</v>
      </c>
      <c r="EV7" s="32" t="s">
        <v>1480</v>
      </c>
      <c r="EW7" s="32"/>
      <c r="EX7" s="35"/>
      <c r="EY7" s="37"/>
      <c r="EZ7" s="37"/>
      <c r="FA7" s="35"/>
      <c r="FB7" s="37"/>
      <c r="FC7" s="32"/>
      <c r="FD7" s="32"/>
      <c r="FE7" s="32">
        <f t="shared" si="10"/>
        <v>8579</v>
      </c>
      <c r="FF7" s="9">
        <f t="shared" si="11"/>
        <v>17158</v>
      </c>
      <c r="FG7" s="6" t="s">
        <v>1480</v>
      </c>
    </row>
    <row r="8" spans="1:163" ht="17.25" customHeight="1" x14ac:dyDescent="0.25">
      <c r="A8" s="9">
        <v>463131407</v>
      </c>
      <c r="B8" s="22" t="s">
        <v>1593</v>
      </c>
      <c r="C8" s="9"/>
      <c r="D8" s="9"/>
      <c r="E8" s="9"/>
      <c r="F8" s="9"/>
      <c r="G8" s="23"/>
      <c r="H8" s="23"/>
      <c r="I8" s="9">
        <v>9542</v>
      </c>
      <c r="J8" s="9">
        <v>7977</v>
      </c>
      <c r="K8" s="24">
        <f t="shared" si="0"/>
        <v>8128</v>
      </c>
      <c r="L8" s="24">
        <f t="shared" si="1"/>
        <v>17519</v>
      </c>
      <c r="M8" s="25">
        <v>1</v>
      </c>
      <c r="N8" s="9" t="s">
        <v>1493</v>
      </c>
      <c r="O8" s="9" t="s">
        <v>1494</v>
      </c>
      <c r="P8" s="9" t="s">
        <v>155</v>
      </c>
      <c r="Q8" s="26">
        <v>197768</v>
      </c>
      <c r="R8" s="27">
        <v>151</v>
      </c>
      <c r="S8" s="27">
        <f t="shared" si="2"/>
        <v>0</v>
      </c>
      <c r="T8" s="27">
        <v>4500</v>
      </c>
      <c r="U8" s="28" t="s">
        <v>20</v>
      </c>
      <c r="V8" s="29">
        <f t="shared" si="3"/>
        <v>0.44230499390356792</v>
      </c>
      <c r="W8" s="29">
        <f t="shared" si="4"/>
        <v>1.7324763793790419E-2</v>
      </c>
      <c r="X8" s="29" t="str">
        <f t="shared" si="5"/>
        <v>FLOW</v>
      </c>
      <c r="Y8" s="9" t="str">
        <f t="shared" si="6"/>
        <v>-</v>
      </c>
      <c r="Z8" s="9" t="s">
        <v>1496</v>
      </c>
      <c r="AA8" s="9" t="s">
        <v>20</v>
      </c>
      <c r="AB8" s="22"/>
      <c r="AC8" s="9"/>
      <c r="AD8" s="9"/>
      <c r="AE8" s="30"/>
      <c r="AF8" s="31" t="s">
        <v>20</v>
      </c>
      <c r="AG8" s="32"/>
      <c r="AH8" s="9" t="s">
        <v>154</v>
      </c>
      <c r="AI8" s="32"/>
      <c r="AJ8" s="32"/>
      <c r="AK8" s="32"/>
      <c r="AL8" s="32">
        <v>12628</v>
      </c>
      <c r="AM8" s="26">
        <v>197768</v>
      </c>
      <c r="AN8" s="24">
        <v>27</v>
      </c>
      <c r="AO8" s="23" t="s">
        <v>20</v>
      </c>
      <c r="AP8" s="23" t="str">
        <f t="shared" si="7"/>
        <v>FLOW</v>
      </c>
      <c r="AQ8" s="23"/>
      <c r="AR8" s="23"/>
      <c r="AS8" s="23"/>
      <c r="AT8" s="23"/>
      <c r="AU8" s="9" t="s">
        <v>13</v>
      </c>
      <c r="AV8" s="33"/>
      <c r="AW8" s="22" t="s">
        <v>1693</v>
      </c>
      <c r="AX8" s="34">
        <v>45449</v>
      </c>
      <c r="AY8" s="9">
        <v>48</v>
      </c>
      <c r="AZ8" s="9" t="s">
        <v>1592</v>
      </c>
      <c r="BA8" s="32" t="s">
        <v>20</v>
      </c>
      <c r="BB8" s="32"/>
      <c r="BC8" s="32"/>
      <c r="BD8" s="9"/>
      <c r="BE8" s="9"/>
      <c r="BF8" s="9"/>
      <c r="BG8" s="35"/>
      <c r="BH8" s="9"/>
      <c r="BI8" s="9"/>
      <c r="BJ8" s="9"/>
      <c r="BK8" s="9"/>
      <c r="BL8" s="9">
        <v>1</v>
      </c>
      <c r="BM8" s="9"/>
      <c r="BN8" s="9"/>
      <c r="BO8" s="9"/>
      <c r="BP8" s="9"/>
      <c r="BQ8" s="9"/>
      <c r="BR8" s="9"/>
      <c r="BS8" s="9"/>
      <c r="BT8" s="9"/>
      <c r="BU8" s="9"/>
      <c r="BV8" s="9"/>
      <c r="BW8" s="9"/>
      <c r="BX8" s="9"/>
      <c r="BY8" s="9"/>
      <c r="BZ8" s="9"/>
      <c r="CA8" s="9"/>
      <c r="CB8" s="9"/>
      <c r="CC8" s="9"/>
      <c r="CD8" s="9"/>
      <c r="CE8" s="9"/>
      <c r="CF8" s="9"/>
      <c r="CG8" s="9"/>
      <c r="CH8" s="9"/>
      <c r="CI8" s="9"/>
      <c r="CJ8" s="9"/>
      <c r="CK8" s="9"/>
      <c r="CL8" s="9"/>
      <c r="CM8" s="9"/>
      <c r="CN8" s="9"/>
      <c r="CO8" s="9"/>
      <c r="CP8" s="9"/>
      <c r="CQ8" s="9"/>
      <c r="CR8" s="9"/>
      <c r="CS8" s="9"/>
      <c r="CT8" s="9"/>
      <c r="CU8" s="9"/>
      <c r="CV8" s="9"/>
      <c r="CW8" s="9"/>
      <c r="CX8" s="9"/>
      <c r="CY8" s="9"/>
      <c r="CZ8" s="9"/>
      <c r="DA8" s="9"/>
      <c r="DB8" s="9"/>
      <c r="DC8" s="9"/>
      <c r="DD8" s="9"/>
      <c r="DE8" s="9"/>
      <c r="DF8" s="9"/>
      <c r="DG8" s="9"/>
      <c r="DH8" s="9"/>
      <c r="DI8" s="9"/>
      <c r="DJ8" s="9"/>
      <c r="DK8" s="9"/>
      <c r="DL8" s="9"/>
      <c r="DM8" s="9"/>
      <c r="DN8" s="9"/>
      <c r="DO8" s="9"/>
      <c r="DP8" s="9"/>
      <c r="DQ8" s="9"/>
      <c r="DR8" s="9"/>
      <c r="DS8" s="9"/>
      <c r="DT8" s="9"/>
      <c r="DU8" s="9"/>
      <c r="DV8" s="9"/>
      <c r="DW8" s="9"/>
      <c r="DX8" s="9"/>
      <c r="DY8" s="9"/>
      <c r="DZ8" s="9"/>
      <c r="EA8" s="9"/>
      <c r="EB8" s="9"/>
      <c r="EC8" s="9"/>
      <c r="ED8" s="9"/>
      <c r="EE8" s="9"/>
      <c r="EF8" s="9"/>
      <c r="EG8" s="9"/>
      <c r="EH8" s="9"/>
      <c r="EI8" s="9"/>
      <c r="EJ8" s="9"/>
      <c r="EK8" s="9"/>
      <c r="EL8" s="9"/>
      <c r="EM8" s="9"/>
      <c r="EN8" s="9"/>
      <c r="EO8" s="9"/>
      <c r="EP8" s="9"/>
      <c r="EQ8" s="9"/>
      <c r="ER8" s="36">
        <f t="shared" si="8"/>
        <v>1</v>
      </c>
      <c r="ES8" s="9">
        <f t="shared" si="9"/>
        <v>1</v>
      </c>
      <c r="ET8" s="9" t="s">
        <v>1375</v>
      </c>
      <c r="EU8" s="32" t="s">
        <v>2220</v>
      </c>
      <c r="EV8" s="32" t="s">
        <v>1480</v>
      </c>
      <c r="EW8" s="32"/>
      <c r="EX8" s="35"/>
      <c r="EY8" s="37"/>
      <c r="EZ8" s="37"/>
      <c r="FA8" s="35"/>
      <c r="FB8" s="37"/>
      <c r="FC8" s="32"/>
      <c r="FD8" s="32"/>
      <c r="FE8" s="32">
        <f t="shared" si="10"/>
        <v>8128</v>
      </c>
      <c r="FF8" s="9">
        <f t="shared" si="11"/>
        <v>17519</v>
      </c>
      <c r="FG8" s="6" t="e">
        <v>#N/A</v>
      </c>
    </row>
    <row r="9" spans="1:163" ht="17.25" customHeight="1" x14ac:dyDescent="0.25">
      <c r="A9" s="9">
        <v>466275141</v>
      </c>
      <c r="B9" s="22" t="s">
        <v>901</v>
      </c>
      <c r="C9" s="9"/>
      <c r="D9" s="9"/>
      <c r="E9" s="9"/>
      <c r="F9" s="9"/>
      <c r="G9" s="23"/>
      <c r="H9" s="23"/>
      <c r="I9" s="9">
        <v>9204</v>
      </c>
      <c r="J9" s="9">
        <v>25911</v>
      </c>
      <c r="K9" s="24">
        <f t="shared" si="0"/>
        <v>7973</v>
      </c>
      <c r="L9" s="24">
        <f t="shared" si="1"/>
        <v>35115</v>
      </c>
      <c r="M9" s="25">
        <v>3</v>
      </c>
      <c r="N9" s="9" t="s">
        <v>1493</v>
      </c>
      <c r="O9" s="9" t="s">
        <v>1494</v>
      </c>
      <c r="P9" s="9" t="s">
        <v>251</v>
      </c>
      <c r="Q9" s="26">
        <v>194945</v>
      </c>
      <c r="R9" s="27">
        <v>470</v>
      </c>
      <c r="S9" s="27">
        <f t="shared" si="2"/>
        <v>0</v>
      </c>
      <c r="T9" s="27">
        <v>1350</v>
      </c>
      <c r="U9" s="28" t="s">
        <v>20</v>
      </c>
      <c r="V9" s="29">
        <f t="shared" si="3"/>
        <v>0.50867929065612938</v>
      </c>
      <c r="W9" s="29">
        <f t="shared" si="4"/>
        <v>5.527732582903478E-2</v>
      </c>
      <c r="X9" s="29" t="str">
        <f t="shared" si="5"/>
        <v>FLOW</v>
      </c>
      <c r="Y9" s="9" t="str">
        <f t="shared" si="6"/>
        <v>-</v>
      </c>
      <c r="Z9" s="9" t="s">
        <v>1490</v>
      </c>
      <c r="AA9" s="9" t="s">
        <v>20</v>
      </c>
      <c r="AB9" s="22"/>
      <c r="AC9" s="9"/>
      <c r="AD9" s="9"/>
      <c r="AE9" s="30"/>
      <c r="AF9" s="31" t="s">
        <v>20</v>
      </c>
      <c r="AG9" s="32"/>
      <c r="AH9" s="9" t="s">
        <v>720</v>
      </c>
      <c r="AI9" s="32"/>
      <c r="AJ9" s="32"/>
      <c r="AK9" s="32"/>
      <c r="AL9" s="32">
        <v>27731</v>
      </c>
      <c r="AM9" s="26">
        <v>194945</v>
      </c>
      <c r="AN9" s="24">
        <v>88</v>
      </c>
      <c r="AO9" s="23" t="s">
        <v>20</v>
      </c>
      <c r="AP9" s="23" t="str">
        <f t="shared" si="7"/>
        <v>FLOW</v>
      </c>
      <c r="AQ9" s="23"/>
      <c r="AR9" s="23"/>
      <c r="AS9" s="23"/>
      <c r="AT9" s="23"/>
      <c r="AU9" s="9" t="s">
        <v>1491</v>
      </c>
      <c r="AV9" s="33" t="s">
        <v>1093</v>
      </c>
      <c r="AW9" s="22" t="s">
        <v>1328</v>
      </c>
      <c r="AX9" s="34">
        <v>45813</v>
      </c>
      <c r="AY9" s="9">
        <v>36</v>
      </c>
      <c r="AZ9" s="9" t="s">
        <v>1125</v>
      </c>
      <c r="BA9" s="32" t="s">
        <v>20</v>
      </c>
      <c r="BB9" s="32"/>
      <c r="BC9" s="32"/>
      <c r="BD9" s="9"/>
      <c r="BE9" s="9"/>
      <c r="BF9" s="9"/>
      <c r="BG9" s="35"/>
      <c r="BH9" s="9"/>
      <c r="BI9" s="9">
        <v>1</v>
      </c>
      <c r="BJ9" s="9"/>
      <c r="BK9" s="9"/>
      <c r="BL9" s="9"/>
      <c r="BM9" s="9"/>
      <c r="BN9" s="9"/>
      <c r="BO9" s="9"/>
      <c r="BP9" s="9"/>
      <c r="BQ9" s="9"/>
      <c r="BR9" s="9"/>
      <c r="BS9" s="9"/>
      <c r="BT9" s="9"/>
      <c r="BU9" s="9"/>
      <c r="BV9" s="9"/>
      <c r="BW9" s="9"/>
      <c r="BX9" s="9"/>
      <c r="BY9" s="9"/>
      <c r="BZ9" s="9"/>
      <c r="CA9" s="9"/>
      <c r="CB9" s="9"/>
      <c r="CC9" s="9"/>
      <c r="CD9" s="9"/>
      <c r="CE9" s="9"/>
      <c r="CF9" s="9"/>
      <c r="CG9" s="9"/>
      <c r="CH9" s="9"/>
      <c r="CI9" s="9"/>
      <c r="CJ9" s="9"/>
      <c r="CK9" s="9"/>
      <c r="CL9" s="9"/>
      <c r="CM9" s="9"/>
      <c r="CN9" s="9"/>
      <c r="CO9" s="9"/>
      <c r="CP9" s="9"/>
      <c r="CQ9" s="9"/>
      <c r="CR9" s="9"/>
      <c r="CS9" s="9"/>
      <c r="CT9" s="9"/>
      <c r="CU9" s="9"/>
      <c r="CV9" s="9"/>
      <c r="CW9" s="9"/>
      <c r="CX9" s="9"/>
      <c r="CY9" s="9"/>
      <c r="CZ9" s="9"/>
      <c r="DA9" s="9"/>
      <c r="DB9" s="9"/>
      <c r="DC9" s="9"/>
      <c r="DD9" s="9"/>
      <c r="DE9" s="9"/>
      <c r="DF9" s="9"/>
      <c r="DG9" s="9"/>
      <c r="DH9" s="9"/>
      <c r="DI9" s="9"/>
      <c r="DJ9" s="9"/>
      <c r="DK9" s="9"/>
      <c r="DL9" s="9"/>
      <c r="DM9" s="9"/>
      <c r="DN9" s="9"/>
      <c r="DO9" s="9"/>
      <c r="DP9" s="9"/>
      <c r="DQ9" s="9"/>
      <c r="DR9" s="9"/>
      <c r="DS9" s="9"/>
      <c r="DT9" s="9"/>
      <c r="DU9" s="9"/>
      <c r="DV9" s="9"/>
      <c r="DW9" s="9"/>
      <c r="DX9" s="9"/>
      <c r="DY9" s="9"/>
      <c r="DZ9" s="9"/>
      <c r="EA9" s="9"/>
      <c r="EB9" s="9"/>
      <c r="EC9" s="9"/>
      <c r="ED9" s="9"/>
      <c r="EE9" s="9"/>
      <c r="EF9" s="9"/>
      <c r="EG9" s="9"/>
      <c r="EH9" s="9"/>
      <c r="EI9" s="9"/>
      <c r="EJ9" s="9"/>
      <c r="EK9" s="9"/>
      <c r="EL9" s="9"/>
      <c r="EM9" s="9"/>
      <c r="EN9" s="9"/>
      <c r="EO9" s="9"/>
      <c r="EP9" s="9"/>
      <c r="EQ9" s="9"/>
      <c r="ER9" s="36">
        <f t="shared" si="8"/>
        <v>1</v>
      </c>
      <c r="ES9" s="9">
        <f t="shared" si="9"/>
        <v>1</v>
      </c>
      <c r="ET9" s="9" t="s">
        <v>1363</v>
      </c>
      <c r="EU9" s="32" t="s">
        <v>2197</v>
      </c>
      <c r="EV9" s="32" t="s">
        <v>1480</v>
      </c>
      <c r="EW9" s="32"/>
      <c r="EX9" s="35"/>
      <c r="EY9" s="37"/>
      <c r="EZ9" s="37"/>
      <c r="FA9" s="35"/>
      <c r="FB9" s="37"/>
      <c r="FC9" s="32"/>
      <c r="FD9" s="32"/>
      <c r="FE9" s="32">
        <f t="shared" si="10"/>
        <v>7973</v>
      </c>
      <c r="FF9" s="9">
        <f t="shared" si="11"/>
        <v>35115</v>
      </c>
      <c r="FG9" s="6" t="s">
        <v>1480</v>
      </c>
    </row>
    <row r="10" spans="1:163" ht="17.25" customHeight="1" x14ac:dyDescent="0.25">
      <c r="A10" s="9">
        <v>467568633</v>
      </c>
      <c r="B10" s="22" t="s">
        <v>924</v>
      </c>
      <c r="C10" s="9"/>
      <c r="D10" s="9"/>
      <c r="E10" s="9"/>
      <c r="F10" s="9"/>
      <c r="G10" s="23"/>
      <c r="H10" s="23"/>
      <c r="I10" s="9">
        <v>6069</v>
      </c>
      <c r="J10" s="9">
        <v>6069</v>
      </c>
      <c r="K10" s="24">
        <f t="shared" si="0"/>
        <v>6069</v>
      </c>
      <c r="L10" s="24">
        <f t="shared" si="1"/>
        <v>12138</v>
      </c>
      <c r="M10" s="39">
        <v>1</v>
      </c>
      <c r="N10" s="9" t="s">
        <v>1493</v>
      </c>
      <c r="O10" s="9" t="s">
        <v>1494</v>
      </c>
      <c r="P10" s="9" t="s">
        <v>251</v>
      </c>
      <c r="Q10" s="26">
        <v>194440</v>
      </c>
      <c r="R10" s="27">
        <v>0</v>
      </c>
      <c r="S10" s="27">
        <f t="shared" si="2"/>
        <v>0</v>
      </c>
      <c r="T10" s="27">
        <v>450</v>
      </c>
      <c r="U10" s="28" t="s">
        <v>20</v>
      </c>
      <c r="V10" s="29">
        <f t="shared" si="3"/>
        <v>0.18330183104143352</v>
      </c>
      <c r="W10" s="29">
        <f t="shared" si="4"/>
        <v>1.7033226164316819E-2</v>
      </c>
      <c r="X10" s="29" t="str">
        <f t="shared" si="5"/>
        <v>FLOW</v>
      </c>
      <c r="Y10" s="9" t="str">
        <f t="shared" si="6"/>
        <v>-</v>
      </c>
      <c r="Z10" s="9" t="s">
        <v>20</v>
      </c>
      <c r="AA10" s="9" t="s">
        <v>20</v>
      </c>
      <c r="AB10" s="22"/>
      <c r="AC10" s="9"/>
      <c r="AD10" s="9"/>
      <c r="AE10" s="30"/>
      <c r="AF10" s="31" t="s">
        <v>20</v>
      </c>
      <c r="AG10" s="32"/>
      <c r="AH10" s="9" t="s">
        <v>1161</v>
      </c>
      <c r="AI10" s="32"/>
      <c r="AJ10" s="32"/>
      <c r="AK10" s="32"/>
      <c r="AL10" s="32">
        <v>6519</v>
      </c>
      <c r="AM10" s="26">
        <v>194440</v>
      </c>
      <c r="AN10" s="24">
        <v>22</v>
      </c>
      <c r="AO10" s="23" t="s">
        <v>20</v>
      </c>
      <c r="AP10" s="23" t="str">
        <f t="shared" si="7"/>
        <v>FLOW</v>
      </c>
      <c r="AQ10" s="23"/>
      <c r="AR10" s="23"/>
      <c r="AS10" s="23"/>
      <c r="AT10" s="23"/>
      <c r="AU10" s="9" t="s">
        <v>1491</v>
      </c>
      <c r="AV10" s="33" t="s">
        <v>1114</v>
      </c>
      <c r="AW10" s="22" t="s">
        <v>1348</v>
      </c>
      <c r="AX10" s="34">
        <v>46031</v>
      </c>
      <c r="AY10" s="9">
        <v>48</v>
      </c>
      <c r="AZ10" s="9" t="s">
        <v>1125</v>
      </c>
      <c r="BA10" s="32" t="s">
        <v>20</v>
      </c>
      <c r="BB10" s="32"/>
      <c r="BC10" s="32"/>
      <c r="BD10" s="9"/>
      <c r="BE10" s="9"/>
      <c r="BF10" s="9"/>
      <c r="BG10" s="35"/>
      <c r="BH10" s="9"/>
      <c r="BI10" s="9"/>
      <c r="BJ10" s="9"/>
      <c r="BK10" s="9"/>
      <c r="BL10" s="9"/>
      <c r="BM10" s="9"/>
      <c r="BN10" s="9"/>
      <c r="BO10" s="9"/>
      <c r="BP10" s="9"/>
      <c r="BQ10" s="9"/>
      <c r="BR10" s="9"/>
      <c r="BS10" s="9"/>
      <c r="BT10" s="9"/>
      <c r="BU10" s="9"/>
      <c r="BV10" s="9"/>
      <c r="BW10" s="9"/>
      <c r="BX10" s="9"/>
      <c r="BY10" s="9"/>
      <c r="BZ10" s="9"/>
      <c r="CA10" s="9"/>
      <c r="CB10" s="9"/>
      <c r="CC10" s="9"/>
      <c r="CD10" s="9"/>
      <c r="CE10" s="9"/>
      <c r="CF10" s="9"/>
      <c r="CG10" s="9"/>
      <c r="CH10" s="9"/>
      <c r="CI10" s="9"/>
      <c r="CJ10" s="9"/>
      <c r="CK10" s="9"/>
      <c r="CL10" s="9"/>
      <c r="CM10" s="9"/>
      <c r="CN10" s="9"/>
      <c r="CO10" s="9"/>
      <c r="CP10" s="9"/>
      <c r="CQ10" s="9"/>
      <c r="CR10" s="9"/>
      <c r="CS10" s="9"/>
      <c r="CT10" s="9"/>
      <c r="CU10" s="9"/>
      <c r="CV10" s="9"/>
      <c r="CW10" s="9"/>
      <c r="CX10" s="9"/>
      <c r="CY10" s="9"/>
      <c r="CZ10" s="9"/>
      <c r="DA10" s="9"/>
      <c r="DB10" s="9"/>
      <c r="DC10" s="9"/>
      <c r="DD10" s="9"/>
      <c r="DE10" s="9"/>
      <c r="DF10" s="9"/>
      <c r="DG10" s="9"/>
      <c r="DH10" s="9"/>
      <c r="DI10" s="9"/>
      <c r="DJ10" s="9"/>
      <c r="DK10" s="9"/>
      <c r="DL10" s="9"/>
      <c r="DM10" s="9"/>
      <c r="DN10" s="9"/>
      <c r="DO10" s="9"/>
      <c r="DP10" s="9"/>
      <c r="DQ10" s="9"/>
      <c r="DR10" s="9"/>
      <c r="DS10" s="9"/>
      <c r="DT10" s="9"/>
      <c r="DU10" s="9"/>
      <c r="DV10" s="9"/>
      <c r="DW10" s="9"/>
      <c r="DX10" s="9"/>
      <c r="DY10" s="9"/>
      <c r="DZ10" s="9"/>
      <c r="EA10" s="9"/>
      <c r="EB10" s="9"/>
      <c r="EC10" s="9"/>
      <c r="ED10" s="9"/>
      <c r="EE10" s="9"/>
      <c r="EF10" s="9"/>
      <c r="EG10" s="9"/>
      <c r="EH10" s="9"/>
      <c r="EI10" s="9"/>
      <c r="EJ10" s="9"/>
      <c r="EK10" s="9"/>
      <c r="EL10" s="9"/>
      <c r="EM10" s="9"/>
      <c r="EN10" s="9"/>
      <c r="EO10" s="9"/>
      <c r="EP10" s="9"/>
      <c r="EQ10" s="9"/>
      <c r="ER10" s="36">
        <f t="shared" si="8"/>
        <v>0</v>
      </c>
      <c r="ES10" s="9" t="str">
        <f t="shared" si="9"/>
        <v/>
      </c>
      <c r="ET10" s="9" t="s">
        <v>1363</v>
      </c>
      <c r="EU10" s="32" t="s">
        <v>2060</v>
      </c>
      <c r="EV10" s="32" t="s">
        <v>1480</v>
      </c>
      <c r="EW10" s="32"/>
      <c r="EX10" s="35"/>
      <c r="EY10" s="37"/>
      <c r="EZ10" s="37"/>
      <c r="FA10" s="35"/>
      <c r="FB10" s="37"/>
      <c r="FC10" s="32"/>
      <c r="FD10" s="32"/>
      <c r="FE10" s="32">
        <f t="shared" si="10"/>
        <v>6069</v>
      </c>
      <c r="FF10" s="9">
        <f t="shared" si="11"/>
        <v>12138</v>
      </c>
      <c r="FG10" s="6" t="e">
        <v>#N/A</v>
      </c>
    </row>
    <row r="11" spans="1:163" ht="17.25" customHeight="1" x14ac:dyDescent="0.25">
      <c r="A11" s="9">
        <v>467444078</v>
      </c>
      <c r="B11" s="22" t="s">
        <v>37</v>
      </c>
      <c r="C11" s="9"/>
      <c r="D11" s="9"/>
      <c r="E11" s="9"/>
      <c r="F11" s="9"/>
      <c r="G11" s="23"/>
      <c r="H11" s="23"/>
      <c r="I11" s="9">
        <v>6009</v>
      </c>
      <c r="J11" s="9">
        <v>5915</v>
      </c>
      <c r="K11" s="24">
        <f t="shared" si="0"/>
        <v>6038</v>
      </c>
      <c r="L11" s="24">
        <f t="shared" si="1"/>
        <v>11924</v>
      </c>
      <c r="M11" s="39">
        <v>1</v>
      </c>
      <c r="N11" s="9" t="s">
        <v>1493</v>
      </c>
      <c r="O11" s="9" t="s">
        <v>1494</v>
      </c>
      <c r="P11" s="9" t="s">
        <v>27</v>
      </c>
      <c r="Q11" s="26">
        <v>193073</v>
      </c>
      <c r="R11" s="27">
        <v>123</v>
      </c>
      <c r="S11" s="27">
        <f t="shared" si="2"/>
        <v>0</v>
      </c>
      <c r="T11" s="27">
        <v>2700</v>
      </c>
      <c r="U11" s="28" t="s">
        <v>20</v>
      </c>
      <c r="V11" s="29">
        <f t="shared" si="3"/>
        <v>0.43203980889489163</v>
      </c>
      <c r="W11" s="29">
        <f t="shared" si="4"/>
        <v>1.6913474980575712E-2</v>
      </c>
      <c r="X11" s="29" t="str">
        <f t="shared" si="5"/>
        <v>FLOW</v>
      </c>
      <c r="Y11" s="9" t="str">
        <f t="shared" si="6"/>
        <v>-</v>
      </c>
      <c r="Z11" s="9" t="s">
        <v>1496</v>
      </c>
      <c r="AA11" s="9" t="s">
        <v>20</v>
      </c>
      <c r="AB11" s="22"/>
      <c r="AC11" s="9"/>
      <c r="AD11" s="9"/>
      <c r="AE11" s="30"/>
      <c r="AF11" s="31" t="s">
        <v>20</v>
      </c>
      <c r="AG11" s="32"/>
      <c r="AH11" s="9" t="s">
        <v>34</v>
      </c>
      <c r="AI11" s="32"/>
      <c r="AJ11" s="32"/>
      <c r="AK11" s="32"/>
      <c r="AL11" s="32">
        <v>8738</v>
      </c>
      <c r="AM11" s="26">
        <v>193073</v>
      </c>
      <c r="AN11" s="24">
        <v>27</v>
      </c>
      <c r="AO11" s="23" t="s">
        <v>20</v>
      </c>
      <c r="AP11" s="23" t="str">
        <f t="shared" si="7"/>
        <v>FLOW</v>
      </c>
      <c r="AQ11" s="23"/>
      <c r="AR11" s="23"/>
      <c r="AS11" s="23"/>
      <c r="AT11" s="23"/>
      <c r="AU11" s="9" t="s">
        <v>1491</v>
      </c>
      <c r="AV11" s="33" t="s">
        <v>38</v>
      </c>
      <c r="AW11" s="22" t="s">
        <v>1346</v>
      </c>
      <c r="AX11" s="34">
        <v>46007</v>
      </c>
      <c r="AY11" s="9">
        <v>48</v>
      </c>
      <c r="AZ11" s="9" t="s">
        <v>1125</v>
      </c>
      <c r="BA11" s="32" t="s">
        <v>20</v>
      </c>
      <c r="BB11" s="32"/>
      <c r="BC11" s="32"/>
      <c r="BD11" s="9"/>
      <c r="BE11" s="9"/>
      <c r="BF11" s="9"/>
      <c r="BG11" s="35"/>
      <c r="BH11" s="9"/>
      <c r="BI11" s="9"/>
      <c r="BJ11" s="9"/>
      <c r="BK11" s="9"/>
      <c r="BL11" s="9">
        <v>1</v>
      </c>
      <c r="BM11" s="9"/>
      <c r="BN11" s="9"/>
      <c r="BO11" s="9"/>
      <c r="BP11" s="9"/>
      <c r="BQ11" s="9"/>
      <c r="BR11" s="9"/>
      <c r="BS11" s="9"/>
      <c r="BT11" s="9"/>
      <c r="BU11" s="9"/>
      <c r="BV11" s="9"/>
      <c r="BW11" s="9"/>
      <c r="BX11" s="9"/>
      <c r="BY11" s="9"/>
      <c r="BZ11" s="9"/>
      <c r="CA11" s="9"/>
      <c r="CB11" s="9"/>
      <c r="CC11" s="9"/>
      <c r="CD11" s="9"/>
      <c r="CE11" s="9"/>
      <c r="CF11" s="9"/>
      <c r="CG11" s="9"/>
      <c r="CH11" s="9"/>
      <c r="CI11" s="9"/>
      <c r="CJ11" s="9"/>
      <c r="CK11" s="9"/>
      <c r="CL11" s="9"/>
      <c r="CM11" s="9"/>
      <c r="CN11" s="9"/>
      <c r="CO11" s="9"/>
      <c r="CP11" s="9"/>
      <c r="CQ11" s="9"/>
      <c r="CR11" s="9"/>
      <c r="CS11" s="9"/>
      <c r="CT11" s="9"/>
      <c r="CU11" s="9"/>
      <c r="CV11" s="9"/>
      <c r="CW11" s="9"/>
      <c r="CX11" s="9"/>
      <c r="CY11" s="9"/>
      <c r="CZ11" s="9"/>
      <c r="DA11" s="9"/>
      <c r="DB11" s="9"/>
      <c r="DC11" s="9"/>
      <c r="DD11" s="9"/>
      <c r="DE11" s="9"/>
      <c r="DF11" s="9"/>
      <c r="DG11" s="9"/>
      <c r="DH11" s="9"/>
      <c r="DI11" s="9"/>
      <c r="DJ11" s="9"/>
      <c r="DK11" s="9"/>
      <c r="DL11" s="9"/>
      <c r="DM11" s="9"/>
      <c r="DN11" s="9"/>
      <c r="DO11" s="9"/>
      <c r="DP11" s="9"/>
      <c r="DQ11" s="9"/>
      <c r="DR11" s="9"/>
      <c r="DS11" s="9"/>
      <c r="DT11" s="9"/>
      <c r="DU11" s="9"/>
      <c r="DV11" s="9"/>
      <c r="DW11" s="9"/>
      <c r="DX11" s="9"/>
      <c r="DY11" s="9"/>
      <c r="DZ11" s="9"/>
      <c r="EA11" s="9"/>
      <c r="EB11" s="9"/>
      <c r="EC11" s="9"/>
      <c r="ED11" s="9"/>
      <c r="EE11" s="9"/>
      <c r="EF11" s="9"/>
      <c r="EG11" s="9"/>
      <c r="EH11" s="9"/>
      <c r="EI11" s="9"/>
      <c r="EJ11" s="9"/>
      <c r="EK11" s="9"/>
      <c r="EL11" s="9"/>
      <c r="EM11" s="9"/>
      <c r="EN11" s="9"/>
      <c r="EO11" s="9"/>
      <c r="EP11" s="9"/>
      <c r="EQ11" s="9"/>
      <c r="ER11" s="36">
        <f t="shared" si="8"/>
        <v>1</v>
      </c>
      <c r="ES11" s="9">
        <f t="shared" si="9"/>
        <v>1</v>
      </c>
      <c r="ET11" s="9" t="s">
        <v>1368</v>
      </c>
      <c r="EU11" s="32" t="s">
        <v>1713</v>
      </c>
      <c r="EV11" s="32" t="s">
        <v>1480</v>
      </c>
      <c r="EW11" s="32"/>
      <c r="EX11" s="35"/>
      <c r="EY11" s="37"/>
      <c r="EZ11" s="37"/>
      <c r="FA11" s="35"/>
      <c r="FB11" s="37"/>
      <c r="FC11" s="32"/>
      <c r="FD11" s="32"/>
      <c r="FE11" s="32">
        <f t="shared" si="10"/>
        <v>6038</v>
      </c>
      <c r="FF11" s="9">
        <f t="shared" si="11"/>
        <v>11924</v>
      </c>
      <c r="FG11" s="6" t="s">
        <v>1480</v>
      </c>
    </row>
    <row r="12" spans="1:163" ht="17.25" customHeight="1" x14ac:dyDescent="0.25">
      <c r="A12" s="9">
        <v>466388955</v>
      </c>
      <c r="B12" s="22" t="s">
        <v>903</v>
      </c>
      <c r="C12" s="9"/>
      <c r="D12" s="9"/>
      <c r="E12" s="9"/>
      <c r="F12" s="9"/>
      <c r="G12" s="23"/>
      <c r="H12" s="23"/>
      <c r="I12" s="9">
        <v>8554</v>
      </c>
      <c r="J12" s="9">
        <v>24267</v>
      </c>
      <c r="K12" s="24">
        <f t="shared" si="0"/>
        <v>7723</v>
      </c>
      <c r="L12" s="24">
        <f t="shared" si="1"/>
        <v>32821</v>
      </c>
      <c r="M12" s="25">
        <v>3</v>
      </c>
      <c r="N12" s="9" t="s">
        <v>1493</v>
      </c>
      <c r="O12" s="9" t="s">
        <v>1494</v>
      </c>
      <c r="P12" s="9" t="s">
        <v>27</v>
      </c>
      <c r="Q12" s="26">
        <v>191847</v>
      </c>
      <c r="R12" s="27">
        <v>564</v>
      </c>
      <c r="S12" s="27">
        <f t="shared" si="2"/>
        <v>0</v>
      </c>
      <c r="T12" s="27">
        <v>1800</v>
      </c>
      <c r="U12" s="28" t="s">
        <v>20</v>
      </c>
      <c r="V12" s="29">
        <f t="shared" si="3"/>
        <v>0.49975310221672425</v>
      </c>
      <c r="W12" s="29">
        <f t="shared" si="4"/>
        <v>5.4398877264473754E-2</v>
      </c>
      <c r="X12" s="29" t="str">
        <f t="shared" si="5"/>
        <v>FLOW</v>
      </c>
      <c r="Y12" s="9" t="str">
        <f t="shared" si="6"/>
        <v>-</v>
      </c>
      <c r="Z12" s="9" t="s">
        <v>20</v>
      </c>
      <c r="AA12" s="9" t="s">
        <v>20</v>
      </c>
      <c r="AB12" s="22"/>
      <c r="AC12" s="9"/>
      <c r="AD12" s="9"/>
      <c r="AE12" s="30"/>
      <c r="AF12" s="31" t="s">
        <v>20</v>
      </c>
      <c r="AG12" s="32"/>
      <c r="AH12" s="9" t="s">
        <v>26</v>
      </c>
      <c r="AI12" s="32"/>
      <c r="AJ12" s="32"/>
      <c r="AK12" s="32"/>
      <c r="AL12" s="32">
        <v>26631</v>
      </c>
      <c r="AM12" s="26">
        <v>191847</v>
      </c>
      <c r="AN12" s="24">
        <v>88</v>
      </c>
      <c r="AO12" s="23" t="s">
        <v>20</v>
      </c>
      <c r="AP12" s="23" t="str">
        <f t="shared" si="7"/>
        <v>FLOW</v>
      </c>
      <c r="AQ12" s="23"/>
      <c r="AR12" s="23"/>
      <c r="AS12" s="23"/>
      <c r="AT12" s="23"/>
      <c r="AU12" s="9" t="s">
        <v>1491</v>
      </c>
      <c r="AV12" s="33" t="s">
        <v>1095</v>
      </c>
      <c r="AW12" s="22" t="s">
        <v>1333</v>
      </c>
      <c r="AX12" s="34">
        <v>45832</v>
      </c>
      <c r="AY12" s="9">
        <v>36</v>
      </c>
      <c r="AZ12" s="9" t="s">
        <v>1125</v>
      </c>
      <c r="BA12" s="32" t="s">
        <v>20</v>
      </c>
      <c r="BB12" s="32"/>
      <c r="BC12" s="32"/>
      <c r="BD12" s="9"/>
      <c r="BE12" s="9"/>
      <c r="BF12" s="9"/>
      <c r="BG12" s="35"/>
      <c r="BH12" s="9"/>
      <c r="BI12" s="9"/>
      <c r="BJ12" s="9"/>
      <c r="BK12" s="9"/>
      <c r="BL12" s="9"/>
      <c r="BM12" s="9"/>
      <c r="BN12" s="9"/>
      <c r="BO12" s="9">
        <v>1</v>
      </c>
      <c r="BP12" s="9"/>
      <c r="BQ12" s="9"/>
      <c r="BR12" s="9"/>
      <c r="BS12" s="9"/>
      <c r="BT12" s="9"/>
      <c r="BU12" s="9"/>
      <c r="BV12" s="9"/>
      <c r="BW12" s="9"/>
      <c r="BX12" s="9"/>
      <c r="BY12" s="9"/>
      <c r="BZ12" s="9"/>
      <c r="CA12" s="9"/>
      <c r="CB12" s="9"/>
      <c r="CC12" s="9"/>
      <c r="CD12" s="9"/>
      <c r="CE12" s="9"/>
      <c r="CF12" s="9"/>
      <c r="CG12" s="9"/>
      <c r="CH12" s="9"/>
      <c r="CI12" s="9"/>
      <c r="CJ12" s="9"/>
      <c r="CK12" s="9"/>
      <c r="CL12" s="9"/>
      <c r="CM12" s="9"/>
      <c r="CN12" s="9"/>
      <c r="CO12" s="9"/>
      <c r="CP12" s="9"/>
      <c r="CQ12" s="9"/>
      <c r="CR12" s="9"/>
      <c r="CS12" s="9"/>
      <c r="CT12" s="9"/>
      <c r="CU12" s="9"/>
      <c r="CV12" s="9"/>
      <c r="CW12" s="9"/>
      <c r="CX12" s="9"/>
      <c r="CY12" s="9"/>
      <c r="CZ12" s="9"/>
      <c r="DA12" s="9"/>
      <c r="DB12" s="9"/>
      <c r="DC12" s="9"/>
      <c r="DD12" s="9"/>
      <c r="DE12" s="9"/>
      <c r="DF12" s="9"/>
      <c r="DG12" s="9"/>
      <c r="DH12" s="9"/>
      <c r="DI12" s="9"/>
      <c r="DJ12" s="9"/>
      <c r="DK12" s="9"/>
      <c r="DL12" s="9"/>
      <c r="DM12" s="9"/>
      <c r="DN12" s="9"/>
      <c r="DO12" s="9"/>
      <c r="DP12" s="9"/>
      <c r="DQ12" s="9"/>
      <c r="DR12" s="9"/>
      <c r="DS12" s="9"/>
      <c r="DT12" s="9"/>
      <c r="DU12" s="9"/>
      <c r="DV12" s="9"/>
      <c r="DW12" s="9"/>
      <c r="DX12" s="9"/>
      <c r="DY12" s="9"/>
      <c r="DZ12" s="9"/>
      <c r="EA12" s="9"/>
      <c r="EB12" s="9"/>
      <c r="EC12" s="9"/>
      <c r="ED12" s="9"/>
      <c r="EE12" s="9"/>
      <c r="EF12" s="9"/>
      <c r="EG12" s="9"/>
      <c r="EH12" s="9"/>
      <c r="EI12" s="9"/>
      <c r="EJ12" s="9"/>
      <c r="EK12" s="9"/>
      <c r="EL12" s="9"/>
      <c r="EM12" s="9"/>
      <c r="EN12" s="9"/>
      <c r="EO12" s="9"/>
      <c r="EP12" s="9"/>
      <c r="EQ12" s="9"/>
      <c r="ER12" s="36">
        <f t="shared" si="8"/>
        <v>1</v>
      </c>
      <c r="ES12" s="9">
        <f t="shared" si="9"/>
        <v>1</v>
      </c>
      <c r="ET12" s="9" t="s">
        <v>1368</v>
      </c>
      <c r="EU12" s="32" t="s">
        <v>1706</v>
      </c>
      <c r="EV12" s="32" t="s">
        <v>1480</v>
      </c>
      <c r="EW12" s="32"/>
      <c r="EX12" s="35"/>
      <c r="EY12" s="37"/>
      <c r="EZ12" s="37"/>
      <c r="FA12" s="35"/>
      <c r="FB12" s="37"/>
      <c r="FC12" s="32"/>
      <c r="FD12" s="32"/>
      <c r="FE12" s="32">
        <f t="shared" si="10"/>
        <v>7723</v>
      </c>
      <c r="FF12" s="9">
        <f t="shared" si="11"/>
        <v>32821</v>
      </c>
      <c r="FG12" s="6" t="s">
        <v>1480</v>
      </c>
    </row>
    <row r="13" spans="1:163" ht="17.25" customHeight="1" x14ac:dyDescent="0.25">
      <c r="A13" s="9">
        <v>465962896</v>
      </c>
      <c r="B13" s="22" t="s">
        <v>890</v>
      </c>
      <c r="C13" s="9"/>
      <c r="D13" s="9"/>
      <c r="E13" s="9"/>
      <c r="F13" s="9"/>
      <c r="G13" s="23"/>
      <c r="H13" s="23"/>
      <c r="I13" s="9">
        <v>6679</v>
      </c>
      <c r="J13" s="9">
        <v>6679</v>
      </c>
      <c r="K13" s="24">
        <f t="shared" si="0"/>
        <v>6746</v>
      </c>
      <c r="L13" s="24">
        <f t="shared" si="1"/>
        <v>13358</v>
      </c>
      <c r="M13" s="39">
        <v>1</v>
      </c>
      <c r="N13" s="9" t="s">
        <v>1493</v>
      </c>
      <c r="O13" s="9" t="s">
        <v>1494</v>
      </c>
      <c r="P13" s="9" t="s">
        <v>251</v>
      </c>
      <c r="Q13" s="26">
        <v>188409</v>
      </c>
      <c r="R13" s="27">
        <v>67</v>
      </c>
      <c r="S13" s="27">
        <f t="shared" si="2"/>
        <v>0</v>
      </c>
      <c r="T13" s="27">
        <v>1800</v>
      </c>
      <c r="U13" s="28" t="s">
        <v>20</v>
      </c>
      <c r="V13" s="29">
        <f t="shared" si="3"/>
        <v>0.17761630675110804</v>
      </c>
      <c r="W13" s="29">
        <f t="shared" si="4"/>
        <v>1.6504901812347088E-2</v>
      </c>
      <c r="X13" s="29" t="str">
        <f t="shared" si="5"/>
        <v>FLOW</v>
      </c>
      <c r="Y13" s="9" t="str">
        <f t="shared" si="6"/>
        <v>-</v>
      </c>
      <c r="Z13" s="9" t="s">
        <v>20</v>
      </c>
      <c r="AA13" s="9" t="s">
        <v>20</v>
      </c>
      <c r="AB13" s="22"/>
      <c r="AC13" s="9"/>
      <c r="AD13" s="9"/>
      <c r="AE13" s="30"/>
      <c r="AF13" s="31" t="s">
        <v>20</v>
      </c>
      <c r="AG13" s="32"/>
      <c r="AH13" s="9" t="s">
        <v>720</v>
      </c>
      <c r="AI13" s="32"/>
      <c r="AJ13" s="32"/>
      <c r="AK13" s="32"/>
      <c r="AL13" s="32">
        <v>8546</v>
      </c>
      <c r="AM13" s="26">
        <v>188409</v>
      </c>
      <c r="AN13" s="24">
        <v>27</v>
      </c>
      <c r="AO13" s="23" t="s">
        <v>20</v>
      </c>
      <c r="AP13" s="23" t="str">
        <f t="shared" si="7"/>
        <v>FLOW</v>
      </c>
      <c r="AQ13" s="23"/>
      <c r="AR13" s="23"/>
      <c r="AS13" s="23"/>
      <c r="AT13" s="23"/>
      <c r="AU13" s="9" t="s">
        <v>1491</v>
      </c>
      <c r="AV13" s="33" t="s">
        <v>1082</v>
      </c>
      <c r="AW13" s="22" t="s">
        <v>1324</v>
      </c>
      <c r="AX13" s="34">
        <v>45768</v>
      </c>
      <c r="AY13" s="9">
        <v>48</v>
      </c>
      <c r="AZ13" s="9" t="s">
        <v>1125</v>
      </c>
      <c r="BA13" s="32" t="s">
        <v>20</v>
      </c>
      <c r="BB13" s="32"/>
      <c r="BC13" s="32"/>
      <c r="BD13" s="9"/>
      <c r="BE13" s="9"/>
      <c r="BF13" s="9"/>
      <c r="BG13" s="35"/>
      <c r="BH13" s="9"/>
      <c r="BI13" s="9"/>
      <c r="BJ13" s="9"/>
      <c r="BK13" s="9"/>
      <c r="BL13" s="9"/>
      <c r="BM13" s="9"/>
      <c r="BN13" s="9"/>
      <c r="BO13" s="9"/>
      <c r="BP13" s="9"/>
      <c r="BQ13" s="9"/>
      <c r="BR13" s="9"/>
      <c r="BS13" s="9"/>
      <c r="BT13" s="9"/>
      <c r="BU13" s="9"/>
      <c r="BV13" s="9"/>
      <c r="BW13" s="9"/>
      <c r="BX13" s="9"/>
      <c r="BY13" s="9"/>
      <c r="BZ13" s="9"/>
      <c r="CA13" s="9"/>
      <c r="CB13" s="9"/>
      <c r="CC13" s="9"/>
      <c r="CD13" s="9"/>
      <c r="CE13" s="9"/>
      <c r="CF13" s="9"/>
      <c r="CG13" s="9"/>
      <c r="CH13" s="9"/>
      <c r="CI13" s="9"/>
      <c r="CJ13" s="9"/>
      <c r="CK13" s="9"/>
      <c r="CL13" s="9"/>
      <c r="CM13" s="9"/>
      <c r="CN13" s="9"/>
      <c r="CO13" s="9"/>
      <c r="CP13" s="9"/>
      <c r="CQ13" s="9"/>
      <c r="CR13" s="9"/>
      <c r="CS13" s="9"/>
      <c r="CT13" s="9"/>
      <c r="CU13" s="9"/>
      <c r="CV13" s="9"/>
      <c r="CW13" s="9"/>
      <c r="CX13" s="9"/>
      <c r="CY13" s="9"/>
      <c r="CZ13" s="9"/>
      <c r="DA13" s="9"/>
      <c r="DB13" s="9"/>
      <c r="DC13" s="9"/>
      <c r="DD13" s="9"/>
      <c r="DE13" s="9"/>
      <c r="DF13" s="9"/>
      <c r="DG13" s="9"/>
      <c r="DH13" s="9"/>
      <c r="DI13" s="9"/>
      <c r="DJ13" s="9"/>
      <c r="DK13" s="9"/>
      <c r="DL13" s="9"/>
      <c r="DM13" s="9"/>
      <c r="DN13" s="9"/>
      <c r="DO13" s="9"/>
      <c r="DP13" s="9"/>
      <c r="DQ13" s="9"/>
      <c r="DR13" s="9"/>
      <c r="DS13" s="9"/>
      <c r="DT13" s="9"/>
      <c r="DU13" s="9"/>
      <c r="DV13" s="9"/>
      <c r="DW13" s="9"/>
      <c r="DX13" s="9"/>
      <c r="DY13" s="9"/>
      <c r="DZ13" s="9"/>
      <c r="EA13" s="9"/>
      <c r="EB13" s="9"/>
      <c r="EC13" s="9"/>
      <c r="ED13" s="9"/>
      <c r="EE13" s="9"/>
      <c r="EF13" s="9"/>
      <c r="EG13" s="9"/>
      <c r="EH13" s="9"/>
      <c r="EI13" s="9"/>
      <c r="EJ13" s="9"/>
      <c r="EK13" s="9"/>
      <c r="EL13" s="9"/>
      <c r="EM13" s="9"/>
      <c r="EN13" s="9"/>
      <c r="EO13" s="9"/>
      <c r="EP13" s="9"/>
      <c r="EQ13" s="9"/>
      <c r="ER13" s="36">
        <f t="shared" si="8"/>
        <v>0</v>
      </c>
      <c r="ES13" s="9" t="str">
        <f t="shared" si="9"/>
        <v/>
      </c>
      <c r="ET13" s="9" t="s">
        <v>1363</v>
      </c>
      <c r="EU13" s="32" t="s">
        <v>2196</v>
      </c>
      <c r="EV13" s="32" t="s">
        <v>1480</v>
      </c>
      <c r="EW13" s="32"/>
      <c r="EX13" s="35"/>
      <c r="EY13" s="37"/>
      <c r="EZ13" s="37"/>
      <c r="FA13" s="35"/>
      <c r="FB13" s="37"/>
      <c r="FC13" s="32"/>
      <c r="FD13" s="32"/>
      <c r="FE13" s="32">
        <f t="shared" si="10"/>
        <v>6746</v>
      </c>
      <c r="FF13" s="9">
        <f t="shared" si="11"/>
        <v>13358</v>
      </c>
      <c r="FG13" s="6" t="s">
        <v>1480</v>
      </c>
    </row>
    <row r="14" spans="1:163" ht="17.25" customHeight="1" x14ac:dyDescent="0.25">
      <c r="A14" s="9">
        <v>464007891</v>
      </c>
      <c r="B14" s="22" t="s">
        <v>432</v>
      </c>
      <c r="C14" s="9"/>
      <c r="D14" s="9"/>
      <c r="E14" s="9"/>
      <c r="F14" s="9"/>
      <c r="G14" s="23"/>
      <c r="H14" s="23"/>
      <c r="I14" s="9">
        <v>8899</v>
      </c>
      <c r="J14" s="9">
        <v>44465.279999999999</v>
      </c>
      <c r="K14" s="24">
        <f t="shared" si="0"/>
        <v>10308.279999999999</v>
      </c>
      <c r="L14" s="24">
        <f t="shared" si="1"/>
        <v>53364.28</v>
      </c>
      <c r="M14" s="25">
        <v>5</v>
      </c>
      <c r="N14" s="9" t="s">
        <v>1493</v>
      </c>
      <c r="O14" s="9" t="s">
        <v>1494</v>
      </c>
      <c r="P14" s="9" t="s">
        <v>14</v>
      </c>
      <c r="Q14" s="26">
        <v>188157</v>
      </c>
      <c r="R14" s="27">
        <v>1439</v>
      </c>
      <c r="S14" s="27">
        <f t="shared" si="2"/>
        <v>0</v>
      </c>
      <c r="T14" s="27">
        <v>4050</v>
      </c>
      <c r="U14" s="28" t="s">
        <v>20</v>
      </c>
      <c r="V14" s="29">
        <f t="shared" si="3"/>
        <v>0.71135385507499294</v>
      </c>
      <c r="W14" s="29">
        <f t="shared" si="4"/>
        <v>0.10017708189421207</v>
      </c>
      <c r="X14" s="29" t="str">
        <f t="shared" si="5"/>
        <v>FLOW</v>
      </c>
      <c r="Y14" s="9" t="str">
        <f t="shared" si="6"/>
        <v>-</v>
      </c>
      <c r="Z14" s="9" t="s">
        <v>2268</v>
      </c>
      <c r="AA14" s="9" t="s">
        <v>20</v>
      </c>
      <c r="AB14" s="22"/>
      <c r="AC14" s="9"/>
      <c r="AD14" s="9"/>
      <c r="AE14" s="30"/>
      <c r="AF14" s="31" t="s">
        <v>20</v>
      </c>
      <c r="AG14" s="32"/>
      <c r="AH14" s="9" t="s">
        <v>241</v>
      </c>
      <c r="AI14" s="32"/>
      <c r="AJ14" s="32"/>
      <c r="AK14" s="32"/>
      <c r="AL14" s="32">
        <v>49954.28</v>
      </c>
      <c r="AM14" s="26">
        <v>188157</v>
      </c>
      <c r="AN14" s="24">
        <v>149</v>
      </c>
      <c r="AO14" s="23" t="s">
        <v>20</v>
      </c>
      <c r="AP14" s="23" t="str">
        <f t="shared" si="7"/>
        <v>FLOW</v>
      </c>
      <c r="AQ14" s="23"/>
      <c r="AR14" s="23"/>
      <c r="AS14" s="23"/>
      <c r="AT14" s="23"/>
      <c r="AU14" s="9" t="s">
        <v>13</v>
      </c>
      <c r="AV14" s="33" t="s">
        <v>433</v>
      </c>
      <c r="AW14" s="22" t="s">
        <v>1167</v>
      </c>
      <c r="AX14" s="34">
        <v>45547</v>
      </c>
      <c r="AY14" s="9">
        <v>42</v>
      </c>
      <c r="AZ14" s="9" t="s">
        <v>1125</v>
      </c>
      <c r="BA14" s="32" t="s">
        <v>20</v>
      </c>
      <c r="BB14" s="32"/>
      <c r="BC14" s="32"/>
      <c r="BD14" s="9"/>
      <c r="BE14" s="9"/>
      <c r="BF14" s="9"/>
      <c r="BG14" s="35"/>
      <c r="BH14" s="9"/>
      <c r="BI14" s="9"/>
      <c r="BJ14" s="9"/>
      <c r="BK14" s="9"/>
      <c r="BL14" s="9"/>
      <c r="BM14" s="9"/>
      <c r="BN14" s="9"/>
      <c r="BO14" s="9"/>
      <c r="BP14" s="9"/>
      <c r="BQ14" s="9"/>
      <c r="BR14" s="9"/>
      <c r="BS14" s="9"/>
      <c r="BT14" s="9"/>
      <c r="BU14" s="9"/>
      <c r="BV14" s="9"/>
      <c r="BW14" s="9"/>
      <c r="BX14" s="9"/>
      <c r="BY14" s="9"/>
      <c r="BZ14" s="9"/>
      <c r="CA14" s="9"/>
      <c r="CB14" s="9"/>
      <c r="CC14" s="9"/>
      <c r="CD14" s="9"/>
      <c r="CE14" s="9"/>
      <c r="CF14" s="9"/>
      <c r="CG14" s="9"/>
      <c r="CH14" s="9"/>
      <c r="CI14" s="9"/>
      <c r="CJ14" s="9"/>
      <c r="CK14" s="9"/>
      <c r="CL14" s="9"/>
      <c r="CM14" s="9"/>
      <c r="CN14" s="9"/>
      <c r="CO14" s="9"/>
      <c r="CP14" s="9"/>
      <c r="CQ14" s="9"/>
      <c r="CR14" s="9"/>
      <c r="CS14" s="9"/>
      <c r="CT14" s="9"/>
      <c r="CU14" s="9"/>
      <c r="CV14" s="9"/>
      <c r="CW14" s="9"/>
      <c r="CX14" s="9"/>
      <c r="CY14" s="9"/>
      <c r="CZ14" s="9"/>
      <c r="DA14" s="9"/>
      <c r="DB14" s="9"/>
      <c r="DC14" s="9"/>
      <c r="DD14" s="9"/>
      <c r="DE14" s="9"/>
      <c r="DF14" s="9"/>
      <c r="DG14" s="9"/>
      <c r="DH14" s="9"/>
      <c r="DI14" s="9"/>
      <c r="DJ14" s="9"/>
      <c r="DK14" s="9"/>
      <c r="DL14" s="9"/>
      <c r="DM14" s="9"/>
      <c r="DN14" s="9"/>
      <c r="DO14" s="9"/>
      <c r="DP14" s="9"/>
      <c r="DQ14" s="9"/>
      <c r="DR14" s="9"/>
      <c r="DS14" s="9"/>
      <c r="DT14" s="9"/>
      <c r="DU14" s="9"/>
      <c r="DV14" s="9"/>
      <c r="DW14" s="9"/>
      <c r="DX14" s="9"/>
      <c r="DY14" s="9"/>
      <c r="DZ14" s="9"/>
      <c r="EA14" s="9"/>
      <c r="EB14" s="9"/>
      <c r="EC14" s="9"/>
      <c r="ED14" s="9"/>
      <c r="EE14" s="9"/>
      <c r="EF14" s="9"/>
      <c r="EG14" s="9"/>
      <c r="EH14" s="9"/>
      <c r="EI14" s="9"/>
      <c r="EJ14" s="9"/>
      <c r="EK14" s="9"/>
      <c r="EL14" s="9"/>
      <c r="EM14" s="9"/>
      <c r="EN14" s="9"/>
      <c r="EO14" s="9"/>
      <c r="EP14" s="9"/>
      <c r="EQ14" s="9"/>
      <c r="ER14" s="36">
        <f t="shared" si="8"/>
        <v>0</v>
      </c>
      <c r="ES14" s="9" t="str">
        <f t="shared" si="9"/>
        <v/>
      </c>
      <c r="ET14" s="9" t="s">
        <v>1366</v>
      </c>
      <c r="EU14" s="32" t="s">
        <v>1967</v>
      </c>
      <c r="EV14" s="32" t="s">
        <v>1480</v>
      </c>
      <c r="EW14" s="32"/>
      <c r="EX14" s="35"/>
      <c r="EY14" s="37"/>
      <c r="EZ14" s="37"/>
      <c r="FA14" s="35"/>
      <c r="FB14" s="37"/>
      <c r="FC14" s="32"/>
      <c r="FD14" s="32"/>
      <c r="FE14" s="32">
        <f t="shared" si="10"/>
        <v>10308.279999999999</v>
      </c>
      <c r="FF14" s="9">
        <f t="shared" si="11"/>
        <v>53364.28</v>
      </c>
      <c r="FG14" s="6" t="s">
        <v>1480</v>
      </c>
    </row>
    <row r="15" spans="1:163" ht="17.25" customHeight="1" x14ac:dyDescent="0.25">
      <c r="A15" s="9">
        <v>466166742</v>
      </c>
      <c r="B15" s="22" t="s">
        <v>129</v>
      </c>
      <c r="C15" s="9"/>
      <c r="D15" s="9"/>
      <c r="E15" s="9"/>
      <c r="F15" s="9"/>
      <c r="G15" s="23"/>
      <c r="H15" s="23"/>
      <c r="I15" s="9">
        <v>8001</v>
      </c>
      <c r="J15" s="9">
        <v>48006</v>
      </c>
      <c r="K15" s="24">
        <f t="shared" si="0"/>
        <v>9651</v>
      </c>
      <c r="L15" s="24">
        <f t="shared" si="1"/>
        <v>56007</v>
      </c>
      <c r="M15" s="25">
        <v>6</v>
      </c>
      <c r="N15" s="9" t="s">
        <v>1493</v>
      </c>
      <c r="O15" s="9" t="s">
        <v>1494</v>
      </c>
      <c r="P15" s="9" t="s">
        <v>121</v>
      </c>
      <c r="Q15" s="26">
        <v>184910</v>
      </c>
      <c r="R15" s="27">
        <v>1650</v>
      </c>
      <c r="S15" s="27">
        <f t="shared" si="2"/>
        <v>0</v>
      </c>
      <c r="T15" s="27">
        <v>3600</v>
      </c>
      <c r="U15" s="28" t="s">
        <v>20</v>
      </c>
      <c r="V15" s="29">
        <f t="shared" si="3"/>
        <v>0.64999740226012515</v>
      </c>
      <c r="W15" s="29">
        <f t="shared" si="4"/>
        <v>8.4739277370883964E-2</v>
      </c>
      <c r="X15" s="29" t="str">
        <f t="shared" si="5"/>
        <v>FLOW</v>
      </c>
      <c r="Y15" s="9" t="str">
        <f t="shared" si="6"/>
        <v>-</v>
      </c>
      <c r="Z15" s="9" t="s">
        <v>1495</v>
      </c>
      <c r="AA15" s="9" t="s">
        <v>20</v>
      </c>
      <c r="AB15" s="22"/>
      <c r="AC15" s="9"/>
      <c r="AD15" s="9"/>
      <c r="AE15" s="30"/>
      <c r="AF15" s="31" t="s">
        <v>20</v>
      </c>
      <c r="AG15" s="32"/>
      <c r="AH15" s="9" t="s">
        <v>120</v>
      </c>
      <c r="AI15" s="32"/>
      <c r="AJ15" s="32"/>
      <c r="AK15" s="32"/>
      <c r="AL15" s="32">
        <v>53256</v>
      </c>
      <c r="AM15" s="26">
        <v>184910</v>
      </c>
      <c r="AN15" s="24">
        <v>177</v>
      </c>
      <c r="AO15" s="23" t="s">
        <v>20</v>
      </c>
      <c r="AP15" s="23" t="str">
        <f t="shared" si="7"/>
        <v>FLOW</v>
      </c>
      <c r="AQ15" s="23"/>
      <c r="AR15" s="23"/>
      <c r="AS15" s="23"/>
      <c r="AT15" s="23"/>
      <c r="AU15" s="9" t="s">
        <v>13</v>
      </c>
      <c r="AV15" s="33" t="s">
        <v>130</v>
      </c>
      <c r="AW15" s="22" t="s">
        <v>1302</v>
      </c>
      <c r="AX15" s="34">
        <v>45797</v>
      </c>
      <c r="AY15" s="9">
        <v>36</v>
      </c>
      <c r="AZ15" s="9" t="s">
        <v>1125</v>
      </c>
      <c r="BA15" s="32" t="s">
        <v>20</v>
      </c>
      <c r="BB15" s="32"/>
      <c r="BC15" s="32"/>
      <c r="BD15" s="9"/>
      <c r="BE15" s="9"/>
      <c r="BF15" s="9"/>
      <c r="BG15" s="35"/>
      <c r="BH15" s="9"/>
      <c r="BI15" s="9">
        <v>1</v>
      </c>
      <c r="BJ15" s="9"/>
      <c r="BK15" s="9"/>
      <c r="BL15" s="9"/>
      <c r="BM15" s="9"/>
      <c r="BN15" s="9"/>
      <c r="BO15" s="9"/>
      <c r="BP15" s="9"/>
      <c r="BQ15" s="9"/>
      <c r="BR15" s="9"/>
      <c r="BS15" s="9"/>
      <c r="BT15" s="9"/>
      <c r="BU15" s="9"/>
      <c r="BV15" s="9"/>
      <c r="BW15" s="9"/>
      <c r="BX15" s="9"/>
      <c r="BY15" s="9"/>
      <c r="BZ15" s="9"/>
      <c r="CA15" s="9"/>
      <c r="CB15" s="9"/>
      <c r="CC15" s="9"/>
      <c r="CD15" s="9"/>
      <c r="CE15" s="9"/>
      <c r="CF15" s="9"/>
      <c r="CG15" s="9"/>
      <c r="CH15" s="9"/>
      <c r="CI15" s="9"/>
      <c r="CJ15" s="9"/>
      <c r="CK15" s="9"/>
      <c r="CL15" s="9"/>
      <c r="CM15" s="9"/>
      <c r="CN15" s="9"/>
      <c r="CO15" s="9"/>
      <c r="CP15" s="9"/>
      <c r="CQ15" s="9"/>
      <c r="CR15" s="9"/>
      <c r="CS15" s="9"/>
      <c r="CT15" s="9"/>
      <c r="CU15" s="9"/>
      <c r="CV15" s="9"/>
      <c r="CW15" s="9"/>
      <c r="CX15" s="9"/>
      <c r="CY15" s="9"/>
      <c r="CZ15" s="9"/>
      <c r="DA15" s="9"/>
      <c r="DB15" s="9"/>
      <c r="DC15" s="9"/>
      <c r="DD15" s="9"/>
      <c r="DE15" s="9"/>
      <c r="DF15" s="9"/>
      <c r="DG15" s="9"/>
      <c r="DH15" s="9"/>
      <c r="DI15" s="9"/>
      <c r="DJ15" s="9"/>
      <c r="DK15" s="9"/>
      <c r="DL15" s="9"/>
      <c r="DM15" s="9"/>
      <c r="DN15" s="9"/>
      <c r="DO15" s="9"/>
      <c r="DP15" s="9"/>
      <c r="DQ15" s="9"/>
      <c r="DR15" s="9"/>
      <c r="DS15" s="9"/>
      <c r="DT15" s="9"/>
      <c r="DU15" s="9"/>
      <c r="DV15" s="9"/>
      <c r="DW15" s="9"/>
      <c r="DX15" s="9"/>
      <c r="DY15" s="9"/>
      <c r="DZ15" s="9"/>
      <c r="EA15" s="9"/>
      <c r="EB15" s="9"/>
      <c r="EC15" s="9"/>
      <c r="ED15" s="9"/>
      <c r="EE15" s="9"/>
      <c r="EF15" s="9"/>
      <c r="EG15" s="9"/>
      <c r="EH15" s="9"/>
      <c r="EI15" s="9"/>
      <c r="EJ15" s="9"/>
      <c r="EK15" s="9"/>
      <c r="EL15" s="9"/>
      <c r="EM15" s="9"/>
      <c r="EN15" s="9"/>
      <c r="EO15" s="9"/>
      <c r="EP15" s="9"/>
      <c r="EQ15" s="9"/>
      <c r="ER15" s="36">
        <f t="shared" si="8"/>
        <v>1</v>
      </c>
      <c r="ES15" s="9">
        <f t="shared" si="9"/>
        <v>1</v>
      </c>
      <c r="ET15" s="9" t="s">
        <v>1373</v>
      </c>
      <c r="EU15" s="32" t="s">
        <v>1776</v>
      </c>
      <c r="EV15" s="32" t="s">
        <v>1480</v>
      </c>
      <c r="EW15" s="32"/>
      <c r="EX15" s="35"/>
      <c r="EY15" s="37"/>
      <c r="EZ15" s="37"/>
      <c r="FA15" s="35"/>
      <c r="FB15" s="37"/>
      <c r="FC15" s="32"/>
      <c r="FD15" s="32"/>
      <c r="FE15" s="32">
        <f t="shared" si="10"/>
        <v>9651</v>
      </c>
      <c r="FF15" s="9">
        <f t="shared" si="11"/>
        <v>56007</v>
      </c>
      <c r="FG15" s="6" t="s">
        <v>1480</v>
      </c>
    </row>
    <row r="16" spans="1:163" ht="17.25" customHeight="1" x14ac:dyDescent="0.25">
      <c r="A16" s="9">
        <v>466642523</v>
      </c>
      <c r="B16" s="22" t="s">
        <v>634</v>
      </c>
      <c r="C16" s="9"/>
      <c r="D16" s="9"/>
      <c r="E16" s="9"/>
      <c r="F16" s="9"/>
      <c r="G16" s="23"/>
      <c r="H16" s="23"/>
      <c r="I16" s="9">
        <v>5986</v>
      </c>
      <c r="J16" s="9">
        <v>17918</v>
      </c>
      <c r="K16" s="24">
        <f t="shared" si="0"/>
        <v>6607</v>
      </c>
      <c r="L16" s="24">
        <f t="shared" si="1"/>
        <v>23904</v>
      </c>
      <c r="M16" s="25">
        <v>3</v>
      </c>
      <c r="N16" s="9" t="s">
        <v>1493</v>
      </c>
      <c r="O16" s="9" t="s">
        <v>1494</v>
      </c>
      <c r="P16" s="9" t="s">
        <v>45</v>
      </c>
      <c r="Q16" s="26">
        <v>181866</v>
      </c>
      <c r="R16" s="27">
        <v>661</v>
      </c>
      <c r="S16" s="27">
        <f t="shared" si="2"/>
        <v>0</v>
      </c>
      <c r="T16" s="27">
        <v>4050</v>
      </c>
      <c r="U16" s="28" t="s">
        <v>20</v>
      </c>
      <c r="V16" s="29">
        <f t="shared" si="3"/>
        <v>0.37367415390231895</v>
      </c>
      <c r="W16" s="29">
        <f t="shared" si="4"/>
        <v>5.156873035586057E-2</v>
      </c>
      <c r="X16" s="29" t="str">
        <f t="shared" si="5"/>
        <v>FLOW</v>
      </c>
      <c r="Y16" s="9" t="str">
        <f t="shared" si="6"/>
        <v>-</v>
      </c>
      <c r="Z16" s="9" t="s">
        <v>1489</v>
      </c>
      <c r="AA16" s="9" t="s">
        <v>20</v>
      </c>
      <c r="AB16" s="22"/>
      <c r="AC16" s="9"/>
      <c r="AD16" s="9"/>
      <c r="AE16" s="30"/>
      <c r="AF16" s="31" t="s">
        <v>20</v>
      </c>
      <c r="AG16" s="32"/>
      <c r="AH16" s="9" t="s">
        <v>617</v>
      </c>
      <c r="AI16" s="32"/>
      <c r="AJ16" s="32"/>
      <c r="AK16" s="32"/>
      <c r="AL16" s="32">
        <v>22629</v>
      </c>
      <c r="AM16" s="26">
        <v>181866</v>
      </c>
      <c r="AN16" s="24">
        <v>88</v>
      </c>
      <c r="AO16" s="23" t="s">
        <v>20</v>
      </c>
      <c r="AP16" s="23" t="str">
        <f t="shared" si="7"/>
        <v>FLOW</v>
      </c>
      <c r="AQ16" s="23"/>
      <c r="AR16" s="23"/>
      <c r="AS16" s="23"/>
      <c r="AT16" s="23"/>
      <c r="AU16" s="9" t="s">
        <v>1491</v>
      </c>
      <c r="AV16" s="33" t="s">
        <v>635</v>
      </c>
      <c r="AW16" s="22" t="s">
        <v>1307</v>
      </c>
      <c r="AX16" s="34">
        <v>45874</v>
      </c>
      <c r="AY16" s="9">
        <v>48</v>
      </c>
      <c r="AZ16" s="9" t="s">
        <v>1125</v>
      </c>
      <c r="BA16" s="32" t="s">
        <v>20</v>
      </c>
      <c r="BB16" s="32"/>
      <c r="BC16" s="32">
        <v>1</v>
      </c>
      <c r="BD16" s="9"/>
      <c r="BE16" s="9"/>
      <c r="BF16" s="9"/>
      <c r="BG16" s="35"/>
      <c r="BH16" s="9"/>
      <c r="BI16" s="9"/>
      <c r="BJ16" s="9"/>
      <c r="BK16" s="9"/>
      <c r="BL16" s="9"/>
      <c r="BM16" s="9"/>
      <c r="BN16" s="9"/>
      <c r="BO16" s="9">
        <v>1</v>
      </c>
      <c r="BP16" s="9"/>
      <c r="BQ16" s="9"/>
      <c r="BR16" s="9"/>
      <c r="BS16" s="9"/>
      <c r="BT16" s="9"/>
      <c r="BU16" s="9"/>
      <c r="BV16" s="9"/>
      <c r="BW16" s="9"/>
      <c r="BX16" s="9"/>
      <c r="BY16" s="9"/>
      <c r="BZ16" s="9"/>
      <c r="CA16" s="9"/>
      <c r="CB16" s="9"/>
      <c r="CC16" s="9"/>
      <c r="CD16" s="9"/>
      <c r="CE16" s="9"/>
      <c r="CF16" s="9"/>
      <c r="CG16" s="9"/>
      <c r="CH16" s="9"/>
      <c r="CI16" s="9"/>
      <c r="CJ16" s="9"/>
      <c r="CK16" s="9"/>
      <c r="CL16" s="9"/>
      <c r="CM16" s="9"/>
      <c r="CN16" s="9"/>
      <c r="CO16" s="9"/>
      <c r="CP16" s="9"/>
      <c r="CQ16" s="9"/>
      <c r="CR16" s="9"/>
      <c r="CS16" s="9"/>
      <c r="CT16" s="9"/>
      <c r="CU16" s="9"/>
      <c r="CV16" s="9"/>
      <c r="CW16" s="9"/>
      <c r="CX16" s="9"/>
      <c r="CY16" s="9"/>
      <c r="CZ16" s="9"/>
      <c r="DA16" s="9"/>
      <c r="DB16" s="9"/>
      <c r="DC16" s="9"/>
      <c r="DD16" s="9"/>
      <c r="DE16" s="9"/>
      <c r="DF16" s="9"/>
      <c r="DG16" s="9"/>
      <c r="DH16" s="9"/>
      <c r="DI16" s="9"/>
      <c r="DJ16" s="9"/>
      <c r="DK16" s="9"/>
      <c r="DL16" s="9"/>
      <c r="DM16" s="9"/>
      <c r="DN16" s="9"/>
      <c r="DO16" s="9"/>
      <c r="DP16" s="9"/>
      <c r="DQ16" s="9"/>
      <c r="DR16" s="9"/>
      <c r="DS16" s="9"/>
      <c r="DT16" s="9"/>
      <c r="DU16" s="9"/>
      <c r="DV16" s="9"/>
      <c r="DW16" s="9"/>
      <c r="DX16" s="9"/>
      <c r="DY16" s="9"/>
      <c r="DZ16" s="9"/>
      <c r="EA16" s="9"/>
      <c r="EB16" s="9"/>
      <c r="EC16" s="9"/>
      <c r="ED16" s="9"/>
      <c r="EE16" s="9"/>
      <c r="EF16" s="9"/>
      <c r="EG16" s="9"/>
      <c r="EH16" s="9"/>
      <c r="EI16" s="9"/>
      <c r="EJ16" s="9"/>
      <c r="EK16" s="9"/>
      <c r="EL16" s="9"/>
      <c r="EM16" s="9"/>
      <c r="EN16" s="9"/>
      <c r="EO16" s="9"/>
      <c r="EP16" s="9"/>
      <c r="EQ16" s="9"/>
      <c r="ER16" s="36">
        <f t="shared" si="8"/>
        <v>2</v>
      </c>
      <c r="ES16" s="9">
        <f t="shared" si="9"/>
        <v>1</v>
      </c>
      <c r="ET16" s="9" t="s">
        <v>1374</v>
      </c>
      <c r="EU16" s="32" t="s">
        <v>2117</v>
      </c>
      <c r="EV16" s="32" t="s">
        <v>1480</v>
      </c>
      <c r="EW16" s="32"/>
      <c r="EX16" s="35"/>
      <c r="EY16" s="37"/>
      <c r="EZ16" s="37"/>
      <c r="FA16" s="35"/>
      <c r="FB16" s="37"/>
      <c r="FC16" s="32"/>
      <c r="FD16" s="32"/>
      <c r="FE16" s="32">
        <f t="shared" si="10"/>
        <v>6607</v>
      </c>
      <c r="FF16" s="9">
        <f t="shared" si="11"/>
        <v>23904</v>
      </c>
      <c r="FG16" s="6" t="s">
        <v>1480</v>
      </c>
    </row>
    <row r="17" spans="1:163" ht="17.25" customHeight="1" x14ac:dyDescent="0.25">
      <c r="A17" s="9">
        <v>468285255</v>
      </c>
      <c r="B17" s="22" t="s">
        <v>933</v>
      </c>
      <c r="C17" s="9"/>
      <c r="D17" s="9"/>
      <c r="E17" s="9"/>
      <c r="F17" s="9"/>
      <c r="G17" s="23"/>
      <c r="H17" s="23"/>
      <c r="I17" s="9">
        <v>6265</v>
      </c>
      <c r="J17" s="9">
        <v>6911</v>
      </c>
      <c r="K17" s="24">
        <f t="shared" si="0"/>
        <v>6911</v>
      </c>
      <c r="L17" s="24">
        <f t="shared" si="1"/>
        <v>13176</v>
      </c>
      <c r="M17" s="39">
        <v>1</v>
      </c>
      <c r="N17" s="9" t="s">
        <v>1493</v>
      </c>
      <c r="O17" s="9" t="s">
        <v>1494</v>
      </c>
      <c r="P17" s="9" t="s">
        <v>71</v>
      </c>
      <c r="Q17" s="26">
        <v>177201</v>
      </c>
      <c r="R17" s="27">
        <v>0</v>
      </c>
      <c r="S17" s="27">
        <f t="shared" si="2"/>
        <v>0</v>
      </c>
      <c r="T17" s="27">
        <v>450</v>
      </c>
      <c r="U17" s="28" t="s">
        <v>20</v>
      </c>
      <c r="V17" s="29">
        <f t="shared" si="3"/>
        <v>0.21922043673215136</v>
      </c>
      <c r="W17" s="29">
        <f t="shared" si="4"/>
        <v>1.5523064747701629E-2</v>
      </c>
      <c r="X17" s="29" t="str">
        <f t="shared" si="5"/>
        <v>FLOW</v>
      </c>
      <c r="Y17" s="9" t="str">
        <f t="shared" si="6"/>
        <v>-</v>
      </c>
      <c r="Z17" s="9" t="s">
        <v>20</v>
      </c>
      <c r="AA17" s="9" t="s">
        <v>20</v>
      </c>
      <c r="AB17" s="22"/>
      <c r="AC17" s="9"/>
      <c r="AD17" s="9"/>
      <c r="AE17" s="30"/>
      <c r="AF17" s="31" t="s">
        <v>20</v>
      </c>
      <c r="AG17" s="32"/>
      <c r="AH17" s="9" t="s">
        <v>345</v>
      </c>
      <c r="AI17" s="32"/>
      <c r="AJ17" s="32"/>
      <c r="AK17" s="32"/>
      <c r="AL17" s="32">
        <v>7361</v>
      </c>
      <c r="AM17" s="26">
        <v>177201</v>
      </c>
      <c r="AN17" s="24">
        <v>27</v>
      </c>
      <c r="AO17" s="23" t="s">
        <v>20</v>
      </c>
      <c r="AP17" s="23" t="str">
        <f t="shared" si="7"/>
        <v>FLOW</v>
      </c>
      <c r="AQ17" s="23"/>
      <c r="AR17" s="23"/>
      <c r="AS17" s="23"/>
      <c r="AT17" s="23"/>
      <c r="AU17" s="9" t="s">
        <v>1491</v>
      </c>
      <c r="AV17" s="33" t="s">
        <v>1124</v>
      </c>
      <c r="AW17" s="22" t="s">
        <v>1355</v>
      </c>
      <c r="AX17" s="34">
        <v>46169</v>
      </c>
      <c r="AY17" s="9">
        <v>36</v>
      </c>
      <c r="AZ17" s="9" t="s">
        <v>1125</v>
      </c>
      <c r="BA17" s="32" t="s">
        <v>20</v>
      </c>
      <c r="BB17" s="32"/>
      <c r="BC17" s="32"/>
      <c r="BD17" s="9"/>
      <c r="BE17" s="9"/>
      <c r="BF17" s="9"/>
      <c r="BG17" s="35"/>
      <c r="BH17" s="9"/>
      <c r="BI17" s="9"/>
      <c r="BJ17" s="9"/>
      <c r="BK17" s="9"/>
      <c r="BL17" s="9">
        <v>1</v>
      </c>
      <c r="BM17" s="9"/>
      <c r="BN17" s="9"/>
      <c r="BO17" s="9"/>
      <c r="BP17" s="9"/>
      <c r="BQ17" s="9"/>
      <c r="BR17" s="9"/>
      <c r="BS17" s="9"/>
      <c r="BT17" s="9"/>
      <c r="BU17" s="9"/>
      <c r="BV17" s="9"/>
      <c r="BW17" s="9"/>
      <c r="BX17" s="9"/>
      <c r="BY17" s="9"/>
      <c r="BZ17" s="9"/>
      <c r="CA17" s="9"/>
      <c r="CB17" s="9"/>
      <c r="CC17" s="9"/>
      <c r="CD17" s="9"/>
      <c r="CE17" s="9"/>
      <c r="CF17" s="9"/>
      <c r="CG17" s="9"/>
      <c r="CH17" s="9"/>
      <c r="CI17" s="9"/>
      <c r="CJ17" s="9"/>
      <c r="CK17" s="9"/>
      <c r="CL17" s="9"/>
      <c r="CM17" s="9"/>
      <c r="CN17" s="9"/>
      <c r="CO17" s="9"/>
      <c r="CP17" s="9"/>
      <c r="CQ17" s="9"/>
      <c r="CR17" s="9"/>
      <c r="CS17" s="9"/>
      <c r="CT17" s="9"/>
      <c r="CU17" s="9"/>
      <c r="CV17" s="9"/>
      <c r="CW17" s="9"/>
      <c r="CX17" s="9"/>
      <c r="CY17" s="9"/>
      <c r="CZ17" s="9"/>
      <c r="DA17" s="9"/>
      <c r="DB17" s="9"/>
      <c r="DC17" s="9"/>
      <c r="DD17" s="9"/>
      <c r="DE17" s="9"/>
      <c r="DF17" s="9"/>
      <c r="DG17" s="9"/>
      <c r="DH17" s="9"/>
      <c r="DI17" s="9"/>
      <c r="DJ17" s="9"/>
      <c r="DK17" s="9"/>
      <c r="DL17" s="9"/>
      <c r="DM17" s="9"/>
      <c r="DN17" s="9"/>
      <c r="DO17" s="9"/>
      <c r="DP17" s="9"/>
      <c r="DQ17" s="9"/>
      <c r="DR17" s="9"/>
      <c r="DS17" s="9"/>
      <c r="DT17" s="9"/>
      <c r="DU17" s="9"/>
      <c r="DV17" s="9"/>
      <c r="DW17" s="9"/>
      <c r="DX17" s="9"/>
      <c r="DY17" s="9"/>
      <c r="DZ17" s="9"/>
      <c r="EA17" s="9"/>
      <c r="EB17" s="9"/>
      <c r="EC17" s="9"/>
      <c r="ED17" s="9"/>
      <c r="EE17" s="9"/>
      <c r="EF17" s="9"/>
      <c r="EG17" s="9"/>
      <c r="EH17" s="9"/>
      <c r="EI17" s="9"/>
      <c r="EJ17" s="9"/>
      <c r="EK17" s="9"/>
      <c r="EL17" s="9"/>
      <c r="EM17" s="9"/>
      <c r="EN17" s="9"/>
      <c r="EO17" s="9"/>
      <c r="EP17" s="9"/>
      <c r="EQ17" s="9"/>
      <c r="ER17" s="36">
        <f t="shared" si="8"/>
        <v>1</v>
      </c>
      <c r="ES17" s="9">
        <f t="shared" si="9"/>
        <v>1</v>
      </c>
      <c r="ET17" s="9" t="s">
        <v>1361</v>
      </c>
      <c r="EU17" s="32" t="s">
        <v>1925</v>
      </c>
      <c r="EV17" s="32" t="s">
        <v>1480</v>
      </c>
      <c r="EW17" s="32"/>
      <c r="EX17" s="35"/>
      <c r="EY17" s="37"/>
      <c r="EZ17" s="37"/>
      <c r="FA17" s="35"/>
      <c r="FB17" s="37"/>
      <c r="FC17" s="32"/>
      <c r="FD17" s="32"/>
      <c r="FE17" s="32">
        <f t="shared" si="10"/>
        <v>6911</v>
      </c>
      <c r="FF17" s="9">
        <f t="shared" si="11"/>
        <v>13176</v>
      </c>
      <c r="FG17" s="6" t="s">
        <v>1480</v>
      </c>
    </row>
    <row r="18" spans="1:163" ht="17.25" customHeight="1" x14ac:dyDescent="0.25">
      <c r="A18" s="9">
        <v>465673833</v>
      </c>
      <c r="B18" s="22" t="s">
        <v>114</v>
      </c>
      <c r="C18" s="9"/>
      <c r="D18" s="9"/>
      <c r="E18" s="9"/>
      <c r="F18" s="9"/>
      <c r="G18" s="23"/>
      <c r="H18" s="23"/>
      <c r="I18" s="9">
        <v>6382</v>
      </c>
      <c r="J18" s="9">
        <v>5643</v>
      </c>
      <c r="K18" s="24">
        <f t="shared" si="0"/>
        <v>5781</v>
      </c>
      <c r="L18" s="24">
        <f t="shared" si="1"/>
        <v>12025</v>
      </c>
      <c r="M18" s="39">
        <v>1</v>
      </c>
      <c r="N18" s="9" t="s">
        <v>1493</v>
      </c>
      <c r="O18" s="9" t="s">
        <v>1494</v>
      </c>
      <c r="P18" s="9" t="s">
        <v>98</v>
      </c>
      <c r="Q18" s="26">
        <v>169511</v>
      </c>
      <c r="R18" s="27">
        <v>138</v>
      </c>
      <c r="S18" s="27">
        <f t="shared" si="2"/>
        <v>0</v>
      </c>
      <c r="T18" s="27">
        <v>6626</v>
      </c>
      <c r="U18" s="28" t="s">
        <v>20</v>
      </c>
      <c r="V18" s="29">
        <f t="shared" si="3"/>
        <v>0.180696390249795</v>
      </c>
      <c r="W18" s="29">
        <f t="shared" si="4"/>
        <v>1.4849409588250918E-2</v>
      </c>
      <c r="X18" s="29" t="str">
        <f t="shared" si="5"/>
        <v>FLOW</v>
      </c>
      <c r="Y18" s="9" t="str">
        <f t="shared" si="6"/>
        <v>-</v>
      </c>
      <c r="Z18" s="9" t="s">
        <v>1496</v>
      </c>
      <c r="AA18" s="9" t="s">
        <v>20</v>
      </c>
      <c r="AB18" s="22"/>
      <c r="AC18" s="9"/>
      <c r="AD18" s="9"/>
      <c r="AE18" s="30"/>
      <c r="AF18" s="31" t="s">
        <v>20</v>
      </c>
      <c r="AG18" s="32"/>
      <c r="AH18" s="9" t="s">
        <v>97</v>
      </c>
      <c r="AI18" s="32"/>
      <c r="AJ18" s="32"/>
      <c r="AK18" s="32"/>
      <c r="AL18" s="32">
        <v>12407</v>
      </c>
      <c r="AM18" s="26">
        <v>169511</v>
      </c>
      <c r="AN18" s="24">
        <v>27</v>
      </c>
      <c r="AO18" s="23" t="s">
        <v>20</v>
      </c>
      <c r="AP18" s="23" t="str">
        <f t="shared" si="7"/>
        <v>FLOW</v>
      </c>
      <c r="AQ18" s="23"/>
      <c r="AR18" s="23"/>
      <c r="AS18" s="23"/>
      <c r="AT18" s="23"/>
      <c r="AU18" s="9" t="s">
        <v>1491</v>
      </c>
      <c r="AV18" s="33" t="s">
        <v>115</v>
      </c>
      <c r="AW18" s="22" t="s">
        <v>1318</v>
      </c>
      <c r="AX18" s="34">
        <v>45726</v>
      </c>
      <c r="AY18" s="9">
        <v>48</v>
      </c>
      <c r="AZ18" s="9" t="s">
        <v>1125</v>
      </c>
      <c r="BA18" s="32" t="s">
        <v>20</v>
      </c>
      <c r="BB18" s="32"/>
      <c r="BC18" s="32"/>
      <c r="BD18" s="9"/>
      <c r="BE18" s="9"/>
      <c r="BF18" s="9"/>
      <c r="BG18" s="35"/>
      <c r="BH18" s="9"/>
      <c r="BI18" s="9"/>
      <c r="BJ18" s="9"/>
      <c r="BK18" s="9"/>
      <c r="BL18" s="9"/>
      <c r="BM18" s="9"/>
      <c r="BN18" s="9"/>
      <c r="BO18" s="9"/>
      <c r="BP18" s="9"/>
      <c r="BQ18" s="9"/>
      <c r="BR18" s="9"/>
      <c r="BS18" s="9"/>
      <c r="BT18" s="9"/>
      <c r="BU18" s="9"/>
      <c r="BV18" s="9"/>
      <c r="BW18" s="9"/>
      <c r="BX18" s="9"/>
      <c r="BY18" s="9"/>
      <c r="BZ18" s="9"/>
      <c r="CA18" s="9"/>
      <c r="CB18" s="9"/>
      <c r="CC18" s="9"/>
      <c r="CD18" s="9"/>
      <c r="CE18" s="9"/>
      <c r="CF18" s="9"/>
      <c r="CG18" s="9"/>
      <c r="CH18" s="9"/>
      <c r="CI18" s="9"/>
      <c r="CJ18" s="9"/>
      <c r="CK18" s="9"/>
      <c r="CL18" s="9"/>
      <c r="CM18" s="9"/>
      <c r="CN18" s="9"/>
      <c r="CO18" s="9"/>
      <c r="CP18" s="9"/>
      <c r="CQ18" s="9"/>
      <c r="CR18" s="9"/>
      <c r="CS18" s="9"/>
      <c r="CT18" s="9"/>
      <c r="CU18" s="9"/>
      <c r="CV18" s="9"/>
      <c r="CW18" s="9"/>
      <c r="CX18" s="9"/>
      <c r="CY18" s="9"/>
      <c r="CZ18" s="9"/>
      <c r="DA18" s="9"/>
      <c r="DB18" s="9"/>
      <c r="DC18" s="9"/>
      <c r="DD18" s="9"/>
      <c r="DE18" s="9"/>
      <c r="DF18" s="9"/>
      <c r="DG18" s="9"/>
      <c r="DH18" s="9"/>
      <c r="DI18" s="9"/>
      <c r="DJ18" s="9"/>
      <c r="DK18" s="9"/>
      <c r="DL18" s="9"/>
      <c r="DM18" s="9"/>
      <c r="DN18" s="9"/>
      <c r="DO18" s="9"/>
      <c r="DP18" s="9"/>
      <c r="DQ18" s="9"/>
      <c r="DR18" s="9"/>
      <c r="DS18" s="9"/>
      <c r="DT18" s="9"/>
      <c r="DU18" s="9"/>
      <c r="DV18" s="9"/>
      <c r="DW18" s="9"/>
      <c r="DX18" s="9"/>
      <c r="DY18" s="9"/>
      <c r="DZ18" s="9"/>
      <c r="EA18" s="9"/>
      <c r="EB18" s="9"/>
      <c r="EC18" s="9"/>
      <c r="ED18" s="9"/>
      <c r="EE18" s="9"/>
      <c r="EF18" s="9"/>
      <c r="EG18" s="9"/>
      <c r="EH18" s="9"/>
      <c r="EI18" s="9"/>
      <c r="EJ18" s="9"/>
      <c r="EK18" s="9"/>
      <c r="EL18" s="9"/>
      <c r="EM18" s="9"/>
      <c r="EN18" s="9"/>
      <c r="EO18" s="9"/>
      <c r="EP18" s="9"/>
      <c r="EQ18" s="9"/>
      <c r="ER18" s="36">
        <f t="shared" si="8"/>
        <v>0</v>
      </c>
      <c r="ES18" s="9" t="str">
        <f t="shared" si="9"/>
        <v/>
      </c>
      <c r="ET18" s="9" t="s">
        <v>1371</v>
      </c>
      <c r="EU18" s="32" t="s">
        <v>1760</v>
      </c>
      <c r="EV18" s="32" t="s">
        <v>1480</v>
      </c>
      <c r="EW18" s="32"/>
      <c r="EX18" s="35"/>
      <c r="EY18" s="37"/>
      <c r="EZ18" s="37"/>
      <c r="FA18" s="35"/>
      <c r="FB18" s="37"/>
      <c r="FC18" s="32"/>
      <c r="FD18" s="32"/>
      <c r="FE18" s="32">
        <f t="shared" si="10"/>
        <v>5781</v>
      </c>
      <c r="FF18" s="9">
        <f t="shared" si="11"/>
        <v>12025</v>
      </c>
      <c r="FG18" s="6" t="s">
        <v>1480</v>
      </c>
    </row>
    <row r="19" spans="1:163" ht="17.25" customHeight="1" x14ac:dyDescent="0.25">
      <c r="A19" s="9">
        <v>463274645</v>
      </c>
      <c r="B19" s="22" t="s">
        <v>54</v>
      </c>
      <c r="C19" s="9"/>
      <c r="D19" s="9"/>
      <c r="E19" s="9"/>
      <c r="F19" s="9"/>
      <c r="G19" s="23"/>
      <c r="H19" s="23"/>
      <c r="I19" s="9">
        <v>7682</v>
      </c>
      <c r="J19" s="9">
        <v>7073</v>
      </c>
      <c r="K19" s="24">
        <f t="shared" si="0"/>
        <v>7180</v>
      </c>
      <c r="L19" s="24">
        <f t="shared" si="1"/>
        <v>14755</v>
      </c>
      <c r="M19" s="39">
        <v>1</v>
      </c>
      <c r="N19" s="9" t="s">
        <v>1493</v>
      </c>
      <c r="O19" s="9" t="s">
        <v>1494</v>
      </c>
      <c r="P19" s="9" t="s">
        <v>18</v>
      </c>
      <c r="Q19" s="26">
        <v>163645</v>
      </c>
      <c r="R19" s="27">
        <v>107</v>
      </c>
      <c r="S19" s="27">
        <f t="shared" si="2"/>
        <v>0</v>
      </c>
      <c r="T19" s="27">
        <v>4050</v>
      </c>
      <c r="U19" s="28" t="s">
        <v>20</v>
      </c>
      <c r="V19" s="29">
        <f t="shared" si="3"/>
        <v>0.92021003810286428</v>
      </c>
      <c r="W19" s="29">
        <f t="shared" si="4"/>
        <v>1.4335539475723236E-2</v>
      </c>
      <c r="X19" s="29" t="str">
        <f t="shared" si="5"/>
        <v>FLOW</v>
      </c>
      <c r="Y19" s="9" t="str">
        <f t="shared" si="6"/>
        <v>-</v>
      </c>
      <c r="Z19" s="9" t="s">
        <v>1496</v>
      </c>
      <c r="AA19" s="9" t="s">
        <v>20</v>
      </c>
      <c r="AB19" s="22"/>
      <c r="AC19" s="9"/>
      <c r="AD19" s="9"/>
      <c r="AE19" s="30"/>
      <c r="AF19" s="31" t="s">
        <v>20</v>
      </c>
      <c r="AG19" s="32"/>
      <c r="AH19" s="9" t="s">
        <v>55</v>
      </c>
      <c r="AI19" s="32"/>
      <c r="AJ19" s="32"/>
      <c r="AK19" s="32"/>
      <c r="AL19" s="32">
        <v>11230</v>
      </c>
      <c r="AM19" s="26">
        <v>163645</v>
      </c>
      <c r="AN19" s="24">
        <v>27</v>
      </c>
      <c r="AO19" s="23" t="s">
        <v>20</v>
      </c>
      <c r="AP19" s="23" t="str">
        <f t="shared" si="7"/>
        <v>FLOW</v>
      </c>
      <c r="AQ19" s="23"/>
      <c r="AR19" s="23"/>
      <c r="AS19" s="23"/>
      <c r="AT19" s="23"/>
      <c r="AU19" s="9" t="s">
        <v>13</v>
      </c>
      <c r="AV19" s="33" t="s">
        <v>56</v>
      </c>
      <c r="AW19" s="22" t="s">
        <v>1277</v>
      </c>
      <c r="AX19" s="34">
        <v>45464</v>
      </c>
      <c r="AY19" s="9">
        <v>48</v>
      </c>
      <c r="AZ19" s="9" t="s">
        <v>1125</v>
      </c>
      <c r="BA19" s="32" t="s">
        <v>20</v>
      </c>
      <c r="BB19" s="32"/>
      <c r="BC19" s="32"/>
      <c r="BD19" s="9"/>
      <c r="BE19" s="9"/>
      <c r="BF19" s="9"/>
      <c r="BG19" s="35"/>
      <c r="BH19" s="9"/>
      <c r="BI19" s="9"/>
      <c r="BJ19" s="9"/>
      <c r="BK19" s="9"/>
      <c r="BL19" s="9"/>
      <c r="BM19" s="9"/>
      <c r="BN19" s="9"/>
      <c r="BO19" s="9"/>
      <c r="BP19" s="9"/>
      <c r="BQ19" s="9"/>
      <c r="BR19" s="9"/>
      <c r="BS19" s="9"/>
      <c r="BT19" s="9"/>
      <c r="BU19" s="9"/>
      <c r="BV19" s="9"/>
      <c r="BW19" s="9"/>
      <c r="BX19" s="9"/>
      <c r="BY19" s="9"/>
      <c r="BZ19" s="9"/>
      <c r="CA19" s="9"/>
      <c r="CB19" s="9"/>
      <c r="CC19" s="9"/>
      <c r="CD19" s="9"/>
      <c r="CE19" s="9"/>
      <c r="CF19" s="9"/>
      <c r="CG19" s="9"/>
      <c r="CH19" s="9"/>
      <c r="CI19" s="9"/>
      <c r="CJ19" s="9"/>
      <c r="CK19" s="9"/>
      <c r="CL19" s="9"/>
      <c r="CM19" s="9"/>
      <c r="CN19" s="9"/>
      <c r="CO19" s="9"/>
      <c r="CP19" s="9"/>
      <c r="CQ19" s="9"/>
      <c r="CR19" s="9"/>
      <c r="CS19" s="9"/>
      <c r="CT19" s="9"/>
      <c r="CU19" s="9"/>
      <c r="CV19" s="9"/>
      <c r="CW19" s="9"/>
      <c r="CX19" s="9"/>
      <c r="CY19" s="9"/>
      <c r="CZ19" s="9"/>
      <c r="DA19" s="9"/>
      <c r="DB19" s="9"/>
      <c r="DC19" s="9"/>
      <c r="DD19" s="9"/>
      <c r="DE19" s="9"/>
      <c r="DF19" s="9"/>
      <c r="DG19" s="9"/>
      <c r="DH19" s="9"/>
      <c r="DI19" s="9"/>
      <c r="DJ19" s="9"/>
      <c r="DK19" s="9"/>
      <c r="DL19" s="9"/>
      <c r="DM19" s="9"/>
      <c r="DN19" s="9"/>
      <c r="DO19" s="9"/>
      <c r="DP19" s="9"/>
      <c r="DQ19" s="9"/>
      <c r="DR19" s="9"/>
      <c r="DS19" s="9"/>
      <c r="DT19" s="9"/>
      <c r="DU19" s="9"/>
      <c r="DV19" s="9"/>
      <c r="DW19" s="9"/>
      <c r="DX19" s="9"/>
      <c r="DY19" s="9"/>
      <c r="DZ19" s="9"/>
      <c r="EA19" s="9"/>
      <c r="EB19" s="9"/>
      <c r="EC19" s="9"/>
      <c r="ED19" s="9"/>
      <c r="EE19" s="9"/>
      <c r="EF19" s="9"/>
      <c r="EG19" s="9"/>
      <c r="EH19" s="9"/>
      <c r="EI19" s="9"/>
      <c r="EJ19" s="9"/>
      <c r="EK19" s="9"/>
      <c r="EL19" s="9"/>
      <c r="EM19" s="9"/>
      <c r="EN19" s="9"/>
      <c r="EO19" s="9"/>
      <c r="EP19" s="9"/>
      <c r="EQ19" s="9"/>
      <c r="ER19" s="36">
        <f t="shared" si="8"/>
        <v>0</v>
      </c>
      <c r="ES19" s="9" t="str">
        <f t="shared" si="9"/>
        <v/>
      </c>
      <c r="ET19" s="9" t="s">
        <v>1377</v>
      </c>
      <c r="EU19" s="32" t="s">
        <v>1720</v>
      </c>
      <c r="EV19" s="32" t="s">
        <v>1480</v>
      </c>
      <c r="EW19" s="32"/>
      <c r="EX19" s="35"/>
      <c r="EY19" s="37"/>
      <c r="EZ19" s="37"/>
      <c r="FA19" s="35"/>
      <c r="FB19" s="37"/>
      <c r="FC19" s="32"/>
      <c r="FD19" s="32"/>
      <c r="FE19" s="32">
        <f t="shared" si="10"/>
        <v>7180</v>
      </c>
      <c r="FF19" s="9">
        <f t="shared" si="11"/>
        <v>14755</v>
      </c>
      <c r="FG19" s="6" t="s">
        <v>1480</v>
      </c>
    </row>
    <row r="20" spans="1:163" ht="17.25" customHeight="1" x14ac:dyDescent="0.25">
      <c r="A20" s="9">
        <v>463411381</v>
      </c>
      <c r="B20" s="22" t="s">
        <v>187</v>
      </c>
      <c r="C20" s="9"/>
      <c r="D20" s="9"/>
      <c r="E20" s="9"/>
      <c r="F20" s="9"/>
      <c r="G20" s="23"/>
      <c r="H20" s="23"/>
      <c r="I20" s="9">
        <v>6741</v>
      </c>
      <c r="J20" s="9">
        <v>33135</v>
      </c>
      <c r="K20" s="24">
        <f t="shared" si="0"/>
        <v>8029</v>
      </c>
      <c r="L20" s="24">
        <f t="shared" si="1"/>
        <v>39876</v>
      </c>
      <c r="M20" s="25">
        <v>5</v>
      </c>
      <c r="N20" s="9" t="s">
        <v>1493</v>
      </c>
      <c r="O20" s="9" t="s">
        <v>1494</v>
      </c>
      <c r="P20" s="9" t="s">
        <v>22</v>
      </c>
      <c r="Q20" s="26">
        <v>162359</v>
      </c>
      <c r="R20" s="27">
        <v>1858</v>
      </c>
      <c r="S20" s="27">
        <f t="shared" si="2"/>
        <v>0</v>
      </c>
      <c r="T20" s="27">
        <v>7196</v>
      </c>
      <c r="U20" s="28" t="s">
        <v>20</v>
      </c>
      <c r="V20" s="29">
        <f t="shared" si="3"/>
        <v>1</v>
      </c>
      <c r="W20" s="29">
        <f t="shared" si="4"/>
        <v>8.6441912016360686E-2</v>
      </c>
      <c r="X20" s="29" t="str">
        <f t="shared" si="5"/>
        <v>FLOW</v>
      </c>
      <c r="Y20" s="9" t="str">
        <f t="shared" si="6"/>
        <v>-</v>
      </c>
      <c r="Z20" s="9" t="s">
        <v>1496</v>
      </c>
      <c r="AA20" s="9" t="s">
        <v>20</v>
      </c>
      <c r="AB20" s="22"/>
      <c r="AC20" s="9"/>
      <c r="AD20" s="9"/>
      <c r="AE20" s="30"/>
      <c r="AF20" s="31" t="s">
        <v>20</v>
      </c>
      <c r="AG20" s="32"/>
      <c r="AH20" s="9" t="s">
        <v>176</v>
      </c>
      <c r="AI20" s="32"/>
      <c r="AJ20" s="32"/>
      <c r="AK20" s="32"/>
      <c r="AL20" s="32">
        <v>42189</v>
      </c>
      <c r="AM20" s="26">
        <v>162359</v>
      </c>
      <c r="AN20" s="24">
        <v>149</v>
      </c>
      <c r="AO20" s="23" t="s">
        <v>20</v>
      </c>
      <c r="AP20" s="23" t="str">
        <f t="shared" si="7"/>
        <v>FLOW</v>
      </c>
      <c r="AQ20" s="23"/>
      <c r="AR20" s="23"/>
      <c r="AS20" s="23"/>
      <c r="AT20" s="23"/>
      <c r="AU20" s="9" t="s">
        <v>13</v>
      </c>
      <c r="AV20" s="33" t="s">
        <v>188</v>
      </c>
      <c r="AW20" s="22" t="s">
        <v>1167</v>
      </c>
      <c r="AX20" s="34">
        <v>45479</v>
      </c>
      <c r="AY20" s="9">
        <v>48</v>
      </c>
      <c r="AZ20" s="9" t="s">
        <v>1125</v>
      </c>
      <c r="BA20" s="32" t="s">
        <v>20</v>
      </c>
      <c r="BB20" s="32"/>
      <c r="BC20" s="32"/>
      <c r="BD20" s="9"/>
      <c r="BE20" s="9"/>
      <c r="BF20" s="9"/>
      <c r="BG20" s="35"/>
      <c r="BH20" s="9"/>
      <c r="BI20" s="9">
        <v>1</v>
      </c>
      <c r="BJ20" s="9"/>
      <c r="BK20" s="9"/>
      <c r="BL20" s="9"/>
      <c r="BM20" s="9"/>
      <c r="BN20" s="9"/>
      <c r="BO20" s="9"/>
      <c r="BP20" s="9"/>
      <c r="BQ20" s="9"/>
      <c r="BR20" s="9"/>
      <c r="BS20" s="9"/>
      <c r="BT20" s="9"/>
      <c r="BU20" s="9"/>
      <c r="BV20" s="9"/>
      <c r="BW20" s="9"/>
      <c r="BX20" s="9"/>
      <c r="BY20" s="9"/>
      <c r="BZ20" s="9"/>
      <c r="CA20" s="9"/>
      <c r="CB20" s="9"/>
      <c r="CC20" s="9"/>
      <c r="CD20" s="9"/>
      <c r="CE20" s="9"/>
      <c r="CF20" s="9"/>
      <c r="CG20" s="9"/>
      <c r="CH20" s="9"/>
      <c r="CI20" s="9"/>
      <c r="CJ20" s="9"/>
      <c r="CK20" s="9"/>
      <c r="CL20" s="9"/>
      <c r="CM20" s="9"/>
      <c r="CN20" s="9"/>
      <c r="CO20" s="9"/>
      <c r="CP20" s="9"/>
      <c r="CQ20" s="9"/>
      <c r="CR20" s="9"/>
      <c r="CS20" s="9"/>
      <c r="CT20" s="9"/>
      <c r="CU20" s="9"/>
      <c r="CV20" s="9"/>
      <c r="CW20" s="9"/>
      <c r="CX20" s="9"/>
      <c r="CY20" s="9"/>
      <c r="CZ20" s="9"/>
      <c r="DA20" s="9"/>
      <c r="DB20" s="9"/>
      <c r="DC20" s="9"/>
      <c r="DD20" s="9"/>
      <c r="DE20" s="9"/>
      <c r="DF20" s="9"/>
      <c r="DG20" s="9"/>
      <c r="DH20" s="9"/>
      <c r="DI20" s="9"/>
      <c r="DJ20" s="9"/>
      <c r="DK20" s="9"/>
      <c r="DL20" s="9"/>
      <c r="DM20" s="9"/>
      <c r="DN20" s="9"/>
      <c r="DO20" s="9"/>
      <c r="DP20" s="9"/>
      <c r="DQ20" s="9"/>
      <c r="DR20" s="9"/>
      <c r="DS20" s="9"/>
      <c r="DT20" s="9"/>
      <c r="DU20" s="9"/>
      <c r="DV20" s="9"/>
      <c r="DW20" s="9"/>
      <c r="DX20" s="9"/>
      <c r="DY20" s="9"/>
      <c r="DZ20" s="9"/>
      <c r="EA20" s="9"/>
      <c r="EB20" s="9"/>
      <c r="EC20" s="9"/>
      <c r="ED20" s="9"/>
      <c r="EE20" s="9"/>
      <c r="EF20" s="9"/>
      <c r="EG20" s="9"/>
      <c r="EH20" s="9"/>
      <c r="EI20" s="9"/>
      <c r="EJ20" s="9"/>
      <c r="EK20" s="9"/>
      <c r="EL20" s="9"/>
      <c r="EM20" s="9"/>
      <c r="EN20" s="9"/>
      <c r="EO20" s="9"/>
      <c r="EP20" s="9"/>
      <c r="EQ20" s="9"/>
      <c r="ER20" s="36">
        <f t="shared" si="8"/>
        <v>1</v>
      </c>
      <c r="ES20" s="9">
        <f t="shared" si="9"/>
        <v>1</v>
      </c>
      <c r="ET20" s="9" t="s">
        <v>1365</v>
      </c>
      <c r="EU20" s="32" t="s">
        <v>1816</v>
      </c>
      <c r="EV20" s="32" t="s">
        <v>1480</v>
      </c>
      <c r="EW20" s="32"/>
      <c r="EX20" s="35"/>
      <c r="EY20" s="37"/>
      <c r="EZ20" s="37"/>
      <c r="FA20" s="35"/>
      <c r="FB20" s="37"/>
      <c r="FC20" s="32"/>
      <c r="FD20" s="32"/>
      <c r="FE20" s="32">
        <f t="shared" si="10"/>
        <v>8029</v>
      </c>
      <c r="FF20" s="9">
        <f t="shared" si="11"/>
        <v>39876</v>
      </c>
      <c r="FG20" s="6" t="s">
        <v>1480</v>
      </c>
    </row>
    <row r="21" spans="1:163" ht="17.25" customHeight="1" x14ac:dyDescent="0.25">
      <c r="A21" s="9">
        <v>467360608</v>
      </c>
      <c r="B21" s="22" t="s">
        <v>169</v>
      </c>
      <c r="C21" s="9"/>
      <c r="D21" s="9"/>
      <c r="E21" s="9"/>
      <c r="F21" s="9"/>
      <c r="G21" s="23"/>
      <c r="H21" s="23"/>
      <c r="I21" s="9">
        <v>7972</v>
      </c>
      <c r="J21" s="9">
        <v>7290</v>
      </c>
      <c r="K21" s="24">
        <f t="shared" si="0"/>
        <v>7429</v>
      </c>
      <c r="L21" s="24">
        <f t="shared" si="1"/>
        <v>15262</v>
      </c>
      <c r="M21" s="39">
        <v>1</v>
      </c>
      <c r="N21" s="9" t="s">
        <v>1493</v>
      </c>
      <c r="O21" s="9" t="s">
        <v>1494</v>
      </c>
      <c r="P21" s="9" t="s">
        <v>14</v>
      </c>
      <c r="Q21" s="26">
        <v>162016</v>
      </c>
      <c r="R21" s="27">
        <v>139</v>
      </c>
      <c r="S21" s="27">
        <f t="shared" si="2"/>
        <v>0</v>
      </c>
      <c r="T21" s="27">
        <v>2700</v>
      </c>
      <c r="U21" s="28" t="s">
        <v>20</v>
      </c>
      <c r="V21" s="29">
        <f t="shared" si="3"/>
        <v>0.27247571930312103</v>
      </c>
      <c r="W21" s="29">
        <f t="shared" si="4"/>
        <v>1.4192836711777176E-2</v>
      </c>
      <c r="X21" s="29" t="str">
        <f t="shared" si="5"/>
        <v>FLOW</v>
      </c>
      <c r="Y21" s="9" t="str">
        <f t="shared" si="6"/>
        <v>-</v>
      </c>
      <c r="Z21" s="9" t="s">
        <v>1489</v>
      </c>
      <c r="AA21" s="9" t="s">
        <v>20</v>
      </c>
      <c r="AB21" s="22"/>
      <c r="AC21" s="9"/>
      <c r="AD21" s="9"/>
      <c r="AE21" s="30"/>
      <c r="AF21" s="31" t="s">
        <v>20</v>
      </c>
      <c r="AG21" s="32"/>
      <c r="AH21" s="9" t="s">
        <v>232</v>
      </c>
      <c r="AI21" s="32"/>
      <c r="AJ21" s="32"/>
      <c r="AK21" s="32"/>
      <c r="AL21" s="32">
        <v>10129</v>
      </c>
      <c r="AM21" s="26">
        <v>162016</v>
      </c>
      <c r="AN21" s="24">
        <v>27</v>
      </c>
      <c r="AO21" s="23" t="s">
        <v>20</v>
      </c>
      <c r="AP21" s="23" t="str">
        <f t="shared" si="7"/>
        <v>FLOW</v>
      </c>
      <c r="AQ21" s="23"/>
      <c r="AR21" s="23"/>
      <c r="AS21" s="23"/>
      <c r="AT21" s="23"/>
      <c r="AU21" s="9" t="s">
        <v>1491</v>
      </c>
      <c r="AV21" s="33" t="s">
        <v>170</v>
      </c>
      <c r="AW21" s="22" t="s">
        <v>1328</v>
      </c>
      <c r="AX21" s="34">
        <v>45989</v>
      </c>
      <c r="AY21" s="9">
        <v>30</v>
      </c>
      <c r="AZ21" s="9" t="s">
        <v>1125</v>
      </c>
      <c r="BA21" s="32" t="s">
        <v>20</v>
      </c>
      <c r="BB21" s="32"/>
      <c r="BC21" s="32"/>
      <c r="BD21" s="9"/>
      <c r="BE21" s="9"/>
      <c r="BF21" s="9"/>
      <c r="BG21" s="35"/>
      <c r="BH21" s="9"/>
      <c r="BI21" s="9"/>
      <c r="BJ21" s="9"/>
      <c r="BK21" s="9"/>
      <c r="BL21" s="9">
        <v>2</v>
      </c>
      <c r="BM21" s="9"/>
      <c r="BN21" s="9"/>
      <c r="BO21" s="9"/>
      <c r="BP21" s="9"/>
      <c r="BQ21" s="9"/>
      <c r="BR21" s="9"/>
      <c r="BS21" s="9"/>
      <c r="BT21" s="9"/>
      <c r="BU21" s="9"/>
      <c r="BV21" s="9"/>
      <c r="BW21" s="9"/>
      <c r="BX21" s="9"/>
      <c r="BY21" s="9"/>
      <c r="BZ21" s="9"/>
      <c r="CA21" s="9"/>
      <c r="CB21" s="9"/>
      <c r="CC21" s="9"/>
      <c r="CD21" s="9"/>
      <c r="CE21" s="9"/>
      <c r="CF21" s="9"/>
      <c r="CG21" s="9"/>
      <c r="CH21" s="9"/>
      <c r="CI21" s="9"/>
      <c r="CJ21" s="9"/>
      <c r="CK21" s="9"/>
      <c r="CL21" s="9"/>
      <c r="CM21" s="9"/>
      <c r="CN21" s="9"/>
      <c r="CO21" s="9"/>
      <c r="CP21" s="9"/>
      <c r="CQ21" s="9"/>
      <c r="CR21" s="9"/>
      <c r="CS21" s="9"/>
      <c r="CT21" s="9"/>
      <c r="CU21" s="9"/>
      <c r="CV21" s="9"/>
      <c r="CW21" s="9"/>
      <c r="CX21" s="9"/>
      <c r="CY21" s="9"/>
      <c r="CZ21" s="9"/>
      <c r="DA21" s="9"/>
      <c r="DB21" s="9"/>
      <c r="DC21" s="9"/>
      <c r="DD21" s="9"/>
      <c r="DE21" s="9"/>
      <c r="DF21" s="9"/>
      <c r="DG21" s="9"/>
      <c r="DH21" s="9"/>
      <c r="DI21" s="9"/>
      <c r="DJ21" s="9"/>
      <c r="DK21" s="9"/>
      <c r="DL21" s="9"/>
      <c r="DM21" s="9"/>
      <c r="DN21" s="9"/>
      <c r="DO21" s="9"/>
      <c r="DP21" s="9"/>
      <c r="DQ21" s="9"/>
      <c r="DR21" s="9"/>
      <c r="DS21" s="9"/>
      <c r="DT21" s="9"/>
      <c r="DU21" s="9"/>
      <c r="DV21" s="9"/>
      <c r="DW21" s="9"/>
      <c r="DX21" s="9"/>
      <c r="DY21" s="9"/>
      <c r="DZ21" s="9"/>
      <c r="EA21" s="9"/>
      <c r="EB21" s="9"/>
      <c r="EC21" s="9"/>
      <c r="ED21" s="9"/>
      <c r="EE21" s="9"/>
      <c r="EF21" s="9"/>
      <c r="EG21" s="9"/>
      <c r="EH21" s="9"/>
      <c r="EI21" s="9"/>
      <c r="EJ21" s="9"/>
      <c r="EK21" s="9"/>
      <c r="EL21" s="9"/>
      <c r="EM21" s="9"/>
      <c r="EN21" s="9"/>
      <c r="EO21" s="9"/>
      <c r="EP21" s="9"/>
      <c r="EQ21" s="9"/>
      <c r="ER21" s="36">
        <f t="shared" si="8"/>
        <v>2</v>
      </c>
      <c r="ES21" s="9">
        <f t="shared" si="9"/>
        <v>1</v>
      </c>
      <c r="ET21" s="9" t="s">
        <v>1366</v>
      </c>
      <c r="EU21" s="32" t="s">
        <v>2133</v>
      </c>
      <c r="EV21" s="32" t="s">
        <v>1480</v>
      </c>
      <c r="EW21" s="32"/>
      <c r="EX21" s="35"/>
      <c r="EY21" s="37"/>
      <c r="EZ21" s="37"/>
      <c r="FA21" s="35"/>
      <c r="FB21" s="37"/>
      <c r="FC21" s="32"/>
      <c r="FD21" s="32"/>
      <c r="FE21" s="32">
        <f t="shared" si="10"/>
        <v>7429</v>
      </c>
      <c r="FF21" s="9">
        <f t="shared" si="11"/>
        <v>15262</v>
      </c>
      <c r="FG21" s="6" t="s">
        <v>1480</v>
      </c>
    </row>
    <row r="22" spans="1:163" ht="17.25" customHeight="1" x14ac:dyDescent="0.25">
      <c r="A22" s="9">
        <v>465207517</v>
      </c>
      <c r="B22" s="22" t="s">
        <v>565</v>
      </c>
      <c r="C22" s="9"/>
      <c r="D22" s="9"/>
      <c r="E22" s="9"/>
      <c r="F22" s="9"/>
      <c r="G22" s="23"/>
      <c r="H22" s="23"/>
      <c r="I22" s="9">
        <v>6415</v>
      </c>
      <c r="J22" s="9">
        <v>6214</v>
      </c>
      <c r="K22" s="24">
        <f t="shared" si="0"/>
        <v>6373</v>
      </c>
      <c r="L22" s="24">
        <f t="shared" si="1"/>
        <v>12629</v>
      </c>
      <c r="M22" s="39">
        <v>1</v>
      </c>
      <c r="N22" s="9" t="s">
        <v>1493</v>
      </c>
      <c r="O22" s="9" t="s">
        <v>1494</v>
      </c>
      <c r="P22" s="9" t="s">
        <v>2211</v>
      </c>
      <c r="Q22" s="26">
        <v>161029</v>
      </c>
      <c r="R22" s="27">
        <v>159</v>
      </c>
      <c r="S22" s="27">
        <f t="shared" si="2"/>
        <v>0</v>
      </c>
      <c r="T22" s="27">
        <v>4045</v>
      </c>
      <c r="U22" s="28" t="s">
        <v>20</v>
      </c>
      <c r="V22" s="29">
        <f t="shared" si="3"/>
        <v>0.28229653328658455</v>
      </c>
      <c r="W22" s="29">
        <f t="shared" si="4"/>
        <v>1.4106374079478365E-2</v>
      </c>
      <c r="X22" s="29" t="str">
        <f t="shared" si="5"/>
        <v>FLOW</v>
      </c>
      <c r="Y22" s="9" t="str">
        <f t="shared" si="6"/>
        <v>-</v>
      </c>
      <c r="Z22" s="9" t="s">
        <v>1496</v>
      </c>
      <c r="AA22" s="9" t="s">
        <v>20</v>
      </c>
      <c r="AB22" s="22"/>
      <c r="AC22" s="9"/>
      <c r="AD22" s="9"/>
      <c r="AE22" s="30"/>
      <c r="AF22" s="31" t="s">
        <v>20</v>
      </c>
      <c r="AG22" s="32"/>
      <c r="AH22" s="9" t="s">
        <v>564</v>
      </c>
      <c r="AI22" s="32"/>
      <c r="AJ22" s="32"/>
      <c r="AK22" s="32"/>
      <c r="AL22" s="32">
        <v>10418</v>
      </c>
      <c r="AM22" s="26">
        <v>161029</v>
      </c>
      <c r="AN22" s="24">
        <v>27</v>
      </c>
      <c r="AO22" s="23" t="s">
        <v>20</v>
      </c>
      <c r="AP22" s="23" t="str">
        <f t="shared" si="7"/>
        <v>FLOW</v>
      </c>
      <c r="AQ22" s="23"/>
      <c r="AR22" s="23"/>
      <c r="AS22" s="23"/>
      <c r="AT22" s="23"/>
      <c r="AU22" s="9" t="s">
        <v>1491</v>
      </c>
      <c r="AV22" s="33" t="s">
        <v>566</v>
      </c>
      <c r="AW22" s="22" t="s">
        <v>1313</v>
      </c>
      <c r="AX22" s="34">
        <v>45670</v>
      </c>
      <c r="AY22" s="9">
        <v>48</v>
      </c>
      <c r="AZ22" s="9" t="s">
        <v>1125</v>
      </c>
      <c r="BA22" s="32" t="s">
        <v>20</v>
      </c>
      <c r="BB22" s="32"/>
      <c r="BC22" s="32"/>
      <c r="BD22" s="9"/>
      <c r="BE22" s="9"/>
      <c r="BF22" s="9"/>
      <c r="BG22" s="35"/>
      <c r="BH22" s="9"/>
      <c r="BI22" s="9"/>
      <c r="BJ22" s="9"/>
      <c r="BK22" s="9"/>
      <c r="BL22" s="9"/>
      <c r="BM22" s="9"/>
      <c r="BN22" s="9"/>
      <c r="BO22" s="9"/>
      <c r="BP22" s="9"/>
      <c r="BQ22" s="9"/>
      <c r="BR22" s="9"/>
      <c r="BS22" s="9"/>
      <c r="BT22" s="9"/>
      <c r="BU22" s="9"/>
      <c r="BV22" s="9"/>
      <c r="BW22" s="9"/>
      <c r="BX22" s="9"/>
      <c r="BY22" s="9"/>
      <c r="BZ22" s="9"/>
      <c r="CA22" s="9"/>
      <c r="CB22" s="9"/>
      <c r="CC22" s="9"/>
      <c r="CD22" s="9"/>
      <c r="CE22" s="9"/>
      <c r="CF22" s="9"/>
      <c r="CG22" s="9"/>
      <c r="CH22" s="9"/>
      <c r="CI22" s="9"/>
      <c r="CJ22" s="9"/>
      <c r="CK22" s="9"/>
      <c r="CL22" s="9"/>
      <c r="CM22" s="9"/>
      <c r="CN22" s="9"/>
      <c r="CO22" s="9"/>
      <c r="CP22" s="9"/>
      <c r="CQ22" s="9"/>
      <c r="CR22" s="9"/>
      <c r="CS22" s="9"/>
      <c r="CT22" s="9"/>
      <c r="CU22" s="9"/>
      <c r="CV22" s="9"/>
      <c r="CW22" s="9"/>
      <c r="CX22" s="9"/>
      <c r="CY22" s="9"/>
      <c r="CZ22" s="9"/>
      <c r="DA22" s="9"/>
      <c r="DB22" s="9"/>
      <c r="DC22" s="9"/>
      <c r="DD22" s="9"/>
      <c r="DE22" s="9"/>
      <c r="DF22" s="9"/>
      <c r="DG22" s="9"/>
      <c r="DH22" s="9"/>
      <c r="DI22" s="9"/>
      <c r="DJ22" s="9"/>
      <c r="DK22" s="9"/>
      <c r="DL22" s="9"/>
      <c r="DM22" s="9"/>
      <c r="DN22" s="9"/>
      <c r="DO22" s="9"/>
      <c r="DP22" s="9"/>
      <c r="DQ22" s="9"/>
      <c r="DR22" s="9"/>
      <c r="DS22" s="9"/>
      <c r="DT22" s="9"/>
      <c r="DU22" s="9"/>
      <c r="DV22" s="9"/>
      <c r="DW22" s="9"/>
      <c r="DX22" s="9"/>
      <c r="DY22" s="9"/>
      <c r="DZ22" s="9"/>
      <c r="EA22" s="9"/>
      <c r="EB22" s="9"/>
      <c r="EC22" s="9"/>
      <c r="ED22" s="9"/>
      <c r="EE22" s="9"/>
      <c r="EF22" s="9"/>
      <c r="EG22" s="9"/>
      <c r="EH22" s="9"/>
      <c r="EI22" s="9"/>
      <c r="EJ22" s="9"/>
      <c r="EK22" s="9"/>
      <c r="EL22" s="9"/>
      <c r="EM22" s="9"/>
      <c r="EN22" s="9"/>
      <c r="EO22" s="9"/>
      <c r="EP22" s="9"/>
      <c r="EQ22" s="9"/>
      <c r="ER22" s="36">
        <f t="shared" si="8"/>
        <v>0</v>
      </c>
      <c r="ES22" s="9" t="str">
        <f t="shared" si="9"/>
        <v/>
      </c>
      <c r="ET22" s="9" t="s">
        <v>2262</v>
      </c>
      <c r="EU22" s="32" t="s">
        <v>2054</v>
      </c>
      <c r="EV22" s="32" t="s">
        <v>1480</v>
      </c>
      <c r="EW22" s="32"/>
      <c r="EX22" s="35"/>
      <c r="EY22" s="37"/>
      <c r="EZ22" s="37"/>
      <c r="FA22" s="35"/>
      <c r="FB22" s="37"/>
      <c r="FC22" s="32"/>
      <c r="FD22" s="32"/>
      <c r="FE22" s="32">
        <f t="shared" si="10"/>
        <v>6373</v>
      </c>
      <c r="FF22" s="9">
        <f t="shared" si="11"/>
        <v>12629</v>
      </c>
      <c r="FG22" s="6" t="s">
        <v>1480</v>
      </c>
    </row>
    <row r="23" spans="1:163" ht="17.25" customHeight="1" x14ac:dyDescent="0.25">
      <c r="A23" s="9">
        <v>466807372</v>
      </c>
      <c r="B23" s="22" t="s">
        <v>912</v>
      </c>
      <c r="C23" s="9"/>
      <c r="D23" s="9"/>
      <c r="E23" s="9"/>
      <c r="F23" s="9"/>
      <c r="G23" s="23"/>
      <c r="H23" s="23"/>
      <c r="I23" s="9">
        <v>5256</v>
      </c>
      <c r="J23" s="9">
        <v>5251</v>
      </c>
      <c r="K23" s="24">
        <f t="shared" si="0"/>
        <v>5251</v>
      </c>
      <c r="L23" s="24">
        <f t="shared" si="1"/>
        <v>10507</v>
      </c>
      <c r="M23" s="39">
        <v>1</v>
      </c>
      <c r="N23" s="9" t="s">
        <v>1493</v>
      </c>
      <c r="O23" s="9" t="s">
        <v>1494</v>
      </c>
      <c r="P23" s="9" t="s">
        <v>321</v>
      </c>
      <c r="Q23" s="26">
        <v>160846</v>
      </c>
      <c r="R23" s="27">
        <v>0</v>
      </c>
      <c r="S23" s="27">
        <f t="shared" si="2"/>
        <v>0</v>
      </c>
      <c r="T23" s="27">
        <v>1642</v>
      </c>
      <c r="U23" s="28" t="s">
        <v>20</v>
      </c>
      <c r="V23" s="29">
        <f t="shared" si="3"/>
        <v>0.29415716554408367</v>
      </c>
      <c r="W23" s="29">
        <f t="shared" si="4"/>
        <v>1.4090343013915364E-2</v>
      </c>
      <c r="X23" s="29" t="str">
        <f t="shared" si="5"/>
        <v>FLOW</v>
      </c>
      <c r="Y23" s="9" t="str">
        <f t="shared" si="6"/>
        <v>-</v>
      </c>
      <c r="Z23" s="9" t="s">
        <v>20</v>
      </c>
      <c r="AA23" s="9" t="s">
        <v>20</v>
      </c>
      <c r="AB23" s="22"/>
      <c r="AC23" s="9"/>
      <c r="AD23" s="9"/>
      <c r="AE23" s="30"/>
      <c r="AF23" s="31" t="s">
        <v>20</v>
      </c>
      <c r="AG23" s="32"/>
      <c r="AH23" s="9" t="s">
        <v>1146</v>
      </c>
      <c r="AI23" s="32"/>
      <c r="AJ23" s="32"/>
      <c r="AK23" s="32"/>
      <c r="AL23" s="32">
        <v>6893</v>
      </c>
      <c r="AM23" s="26">
        <v>160846</v>
      </c>
      <c r="AN23" s="24">
        <v>27</v>
      </c>
      <c r="AO23" s="23" t="s">
        <v>20</v>
      </c>
      <c r="AP23" s="23" t="str">
        <f t="shared" si="7"/>
        <v>FLOW</v>
      </c>
      <c r="AQ23" s="23"/>
      <c r="AR23" s="23"/>
      <c r="AS23" s="23"/>
      <c r="AT23" s="23"/>
      <c r="AU23" s="9" t="s">
        <v>1491</v>
      </c>
      <c r="AV23" s="33" t="s">
        <v>1103</v>
      </c>
      <c r="AW23" s="22" t="s">
        <v>1340</v>
      </c>
      <c r="AX23" s="34">
        <v>45902</v>
      </c>
      <c r="AY23" s="9">
        <v>48</v>
      </c>
      <c r="AZ23" s="9" t="s">
        <v>1125</v>
      </c>
      <c r="BA23" s="32" t="s">
        <v>20</v>
      </c>
      <c r="BB23" s="32"/>
      <c r="BC23" s="32"/>
      <c r="BD23" s="9"/>
      <c r="BE23" s="9"/>
      <c r="BF23" s="9"/>
      <c r="BG23" s="35"/>
      <c r="BH23" s="9"/>
      <c r="BI23" s="9">
        <v>2</v>
      </c>
      <c r="BJ23" s="9"/>
      <c r="BK23" s="9"/>
      <c r="BL23" s="9"/>
      <c r="BM23" s="9"/>
      <c r="BN23" s="9"/>
      <c r="BO23" s="9"/>
      <c r="BP23" s="9"/>
      <c r="BQ23" s="9"/>
      <c r="BR23" s="9"/>
      <c r="BS23" s="9"/>
      <c r="BT23" s="9"/>
      <c r="BU23" s="9"/>
      <c r="BV23" s="9"/>
      <c r="BW23" s="9"/>
      <c r="BX23" s="9"/>
      <c r="BY23" s="9"/>
      <c r="BZ23" s="9"/>
      <c r="CA23" s="9"/>
      <c r="CB23" s="9"/>
      <c r="CC23" s="9"/>
      <c r="CD23" s="9"/>
      <c r="CE23" s="9"/>
      <c r="CF23" s="9"/>
      <c r="CG23" s="9"/>
      <c r="CH23" s="9"/>
      <c r="CI23" s="9"/>
      <c r="CJ23" s="9"/>
      <c r="CK23" s="9"/>
      <c r="CL23" s="9"/>
      <c r="CM23" s="9"/>
      <c r="CN23" s="9"/>
      <c r="CO23" s="9"/>
      <c r="CP23" s="9"/>
      <c r="CQ23" s="9"/>
      <c r="CR23" s="9"/>
      <c r="CS23" s="9"/>
      <c r="CT23" s="9"/>
      <c r="CU23" s="9"/>
      <c r="CV23" s="9"/>
      <c r="CW23" s="9"/>
      <c r="CX23" s="9"/>
      <c r="CY23" s="9"/>
      <c r="CZ23" s="9"/>
      <c r="DA23" s="9"/>
      <c r="DB23" s="9"/>
      <c r="DC23" s="9"/>
      <c r="DD23" s="9"/>
      <c r="DE23" s="9"/>
      <c r="DF23" s="9"/>
      <c r="DG23" s="9"/>
      <c r="DH23" s="9"/>
      <c r="DI23" s="9"/>
      <c r="DJ23" s="9"/>
      <c r="DK23" s="9"/>
      <c r="DL23" s="9"/>
      <c r="DM23" s="9"/>
      <c r="DN23" s="9"/>
      <c r="DO23" s="9"/>
      <c r="DP23" s="9"/>
      <c r="DQ23" s="9"/>
      <c r="DR23" s="9"/>
      <c r="DS23" s="9"/>
      <c r="DT23" s="9"/>
      <c r="DU23" s="9"/>
      <c r="DV23" s="9"/>
      <c r="DW23" s="9"/>
      <c r="DX23" s="9"/>
      <c r="DY23" s="9"/>
      <c r="DZ23" s="9"/>
      <c r="EA23" s="9"/>
      <c r="EB23" s="9"/>
      <c r="EC23" s="9"/>
      <c r="ED23" s="9"/>
      <c r="EE23" s="9"/>
      <c r="EF23" s="9"/>
      <c r="EG23" s="9"/>
      <c r="EH23" s="9"/>
      <c r="EI23" s="9"/>
      <c r="EJ23" s="9"/>
      <c r="EK23" s="9"/>
      <c r="EL23" s="9"/>
      <c r="EM23" s="9"/>
      <c r="EN23" s="9"/>
      <c r="EO23" s="9"/>
      <c r="EP23" s="9"/>
      <c r="EQ23" s="9"/>
      <c r="ER23" s="36">
        <f t="shared" si="8"/>
        <v>2</v>
      </c>
      <c r="ES23" s="9">
        <f t="shared" si="9"/>
        <v>1</v>
      </c>
      <c r="ET23" s="9" t="s">
        <v>1362</v>
      </c>
      <c r="EU23" s="32" t="s">
        <v>2042</v>
      </c>
      <c r="EV23" s="32" t="s">
        <v>1480</v>
      </c>
      <c r="EW23" s="32"/>
      <c r="EX23" s="35"/>
      <c r="EY23" s="37"/>
      <c r="EZ23" s="37"/>
      <c r="FA23" s="35"/>
      <c r="FB23" s="37"/>
      <c r="FC23" s="32"/>
      <c r="FD23" s="32"/>
      <c r="FE23" s="32">
        <f t="shared" si="10"/>
        <v>5251</v>
      </c>
      <c r="FF23" s="9">
        <f t="shared" si="11"/>
        <v>10507</v>
      </c>
      <c r="FG23" s="6" t="s">
        <v>1480</v>
      </c>
    </row>
    <row r="24" spans="1:163" ht="17.25" customHeight="1" x14ac:dyDescent="0.25">
      <c r="A24" s="9">
        <v>464516849</v>
      </c>
      <c r="B24" s="22" t="s">
        <v>513</v>
      </c>
      <c r="C24" s="9"/>
      <c r="D24" s="9"/>
      <c r="E24" s="9"/>
      <c r="F24" s="9"/>
      <c r="G24" s="23"/>
      <c r="H24" s="23"/>
      <c r="I24" s="9">
        <v>6580</v>
      </c>
      <c r="J24" s="9">
        <v>5718</v>
      </c>
      <c r="K24" s="24">
        <f t="shared" si="0"/>
        <v>5864</v>
      </c>
      <c r="L24" s="24">
        <f t="shared" si="1"/>
        <v>12298</v>
      </c>
      <c r="M24" s="39">
        <v>1</v>
      </c>
      <c r="N24" s="9" t="s">
        <v>1493</v>
      </c>
      <c r="O24" s="9" t="s">
        <v>1494</v>
      </c>
      <c r="P24" s="9" t="s">
        <v>43</v>
      </c>
      <c r="Q24" s="26">
        <v>159248</v>
      </c>
      <c r="R24" s="27">
        <v>146</v>
      </c>
      <c r="S24" s="27">
        <f t="shared" si="2"/>
        <v>0</v>
      </c>
      <c r="T24" s="27">
        <v>4483</v>
      </c>
      <c r="U24" s="28" t="s">
        <v>20</v>
      </c>
      <c r="V24" s="29">
        <f t="shared" si="3"/>
        <v>0.29614957204780079</v>
      </c>
      <c r="W24" s="29">
        <f t="shared" si="4"/>
        <v>1.3950355894955385E-2</v>
      </c>
      <c r="X24" s="29" t="str">
        <f t="shared" si="5"/>
        <v>FLOW</v>
      </c>
      <c r="Y24" s="9" t="str">
        <f t="shared" si="6"/>
        <v>-</v>
      </c>
      <c r="Z24" s="9" t="s">
        <v>1496</v>
      </c>
      <c r="AA24" s="9" t="s">
        <v>20</v>
      </c>
      <c r="AB24" s="22"/>
      <c r="AC24" s="9"/>
      <c r="AD24" s="9"/>
      <c r="AE24" s="30"/>
      <c r="AF24" s="31" t="s">
        <v>20</v>
      </c>
      <c r="AG24" s="32"/>
      <c r="AH24" s="9" t="s">
        <v>507</v>
      </c>
      <c r="AI24" s="32"/>
      <c r="AJ24" s="32"/>
      <c r="AK24" s="32"/>
      <c r="AL24" s="32">
        <v>10347</v>
      </c>
      <c r="AM24" s="26">
        <v>159248</v>
      </c>
      <c r="AN24" s="24">
        <v>27</v>
      </c>
      <c r="AO24" s="23" t="s">
        <v>20</v>
      </c>
      <c r="AP24" s="23" t="str">
        <f t="shared" si="7"/>
        <v>FLOW</v>
      </c>
      <c r="AQ24" s="23"/>
      <c r="AR24" s="23"/>
      <c r="AS24" s="23"/>
      <c r="AT24" s="23"/>
      <c r="AU24" s="9" t="s">
        <v>1491</v>
      </c>
      <c r="AV24" s="33" t="s">
        <v>514</v>
      </c>
      <c r="AW24" s="22" t="s">
        <v>1307</v>
      </c>
      <c r="AX24" s="34">
        <v>45596</v>
      </c>
      <c r="AY24" s="9">
        <v>48</v>
      </c>
      <c r="AZ24" s="9" t="s">
        <v>1125</v>
      </c>
      <c r="BA24" s="32" t="s">
        <v>20</v>
      </c>
      <c r="BB24" s="32"/>
      <c r="BC24" s="32"/>
      <c r="BD24" s="9"/>
      <c r="BE24" s="9"/>
      <c r="BF24" s="9"/>
      <c r="BG24" s="35"/>
      <c r="BH24" s="9"/>
      <c r="BI24" s="9"/>
      <c r="BJ24" s="9"/>
      <c r="BK24" s="9"/>
      <c r="BL24" s="9"/>
      <c r="BM24" s="9"/>
      <c r="BN24" s="9"/>
      <c r="BO24" s="9">
        <v>1</v>
      </c>
      <c r="BP24" s="9"/>
      <c r="BQ24" s="9"/>
      <c r="BR24" s="9"/>
      <c r="BS24" s="9"/>
      <c r="BT24" s="9"/>
      <c r="BU24" s="9"/>
      <c r="BV24" s="9"/>
      <c r="BW24" s="9"/>
      <c r="BX24" s="9"/>
      <c r="BY24" s="9"/>
      <c r="BZ24" s="9"/>
      <c r="CA24" s="9"/>
      <c r="CB24" s="9"/>
      <c r="CC24" s="9"/>
      <c r="CD24" s="9"/>
      <c r="CE24" s="9"/>
      <c r="CF24" s="9"/>
      <c r="CG24" s="9"/>
      <c r="CH24" s="9"/>
      <c r="CI24" s="9"/>
      <c r="CJ24" s="9"/>
      <c r="CK24" s="9"/>
      <c r="CL24" s="9"/>
      <c r="CM24" s="9"/>
      <c r="CN24" s="9"/>
      <c r="CO24" s="9"/>
      <c r="CP24" s="9"/>
      <c r="CQ24" s="9"/>
      <c r="CR24" s="9"/>
      <c r="CS24" s="9"/>
      <c r="CT24" s="9"/>
      <c r="CU24" s="9"/>
      <c r="CV24" s="9"/>
      <c r="CW24" s="9"/>
      <c r="CX24" s="9"/>
      <c r="CY24" s="9"/>
      <c r="CZ24" s="9"/>
      <c r="DA24" s="9"/>
      <c r="DB24" s="9"/>
      <c r="DC24" s="9"/>
      <c r="DD24" s="9"/>
      <c r="DE24" s="9"/>
      <c r="DF24" s="9"/>
      <c r="DG24" s="9"/>
      <c r="DH24" s="9"/>
      <c r="DI24" s="9"/>
      <c r="DJ24" s="9"/>
      <c r="DK24" s="9"/>
      <c r="DL24" s="9"/>
      <c r="DM24" s="9"/>
      <c r="DN24" s="9"/>
      <c r="DO24" s="9"/>
      <c r="DP24" s="9"/>
      <c r="DQ24" s="9"/>
      <c r="DR24" s="9"/>
      <c r="DS24" s="9"/>
      <c r="DT24" s="9"/>
      <c r="DU24" s="9"/>
      <c r="DV24" s="9"/>
      <c r="DW24" s="9"/>
      <c r="DX24" s="9"/>
      <c r="DY24" s="9"/>
      <c r="DZ24" s="9"/>
      <c r="EA24" s="9"/>
      <c r="EB24" s="9"/>
      <c r="EC24" s="9"/>
      <c r="ED24" s="9"/>
      <c r="EE24" s="9"/>
      <c r="EF24" s="9"/>
      <c r="EG24" s="9"/>
      <c r="EH24" s="9"/>
      <c r="EI24" s="9"/>
      <c r="EJ24" s="9"/>
      <c r="EK24" s="9"/>
      <c r="EL24" s="9"/>
      <c r="EM24" s="9"/>
      <c r="EN24" s="9"/>
      <c r="EO24" s="9"/>
      <c r="EP24" s="9"/>
      <c r="EQ24" s="9"/>
      <c r="ER24" s="36">
        <f t="shared" si="8"/>
        <v>1</v>
      </c>
      <c r="ES24" s="9">
        <f t="shared" si="9"/>
        <v>1</v>
      </c>
      <c r="ET24" s="9" t="s">
        <v>1364</v>
      </c>
      <c r="EU24" s="32" t="s">
        <v>2010</v>
      </c>
      <c r="EV24" s="32" t="s">
        <v>1480</v>
      </c>
      <c r="EW24" s="32"/>
      <c r="EX24" s="35"/>
      <c r="EY24" s="37"/>
      <c r="EZ24" s="37"/>
      <c r="FA24" s="35"/>
      <c r="FB24" s="37"/>
      <c r="FC24" s="32"/>
      <c r="FD24" s="32"/>
      <c r="FE24" s="32">
        <f t="shared" si="10"/>
        <v>5864</v>
      </c>
      <c r="FF24" s="9">
        <f t="shared" si="11"/>
        <v>12298</v>
      </c>
      <c r="FG24" s="6" t="s">
        <v>1480</v>
      </c>
    </row>
    <row r="25" spans="1:163" ht="17.25" customHeight="1" x14ac:dyDescent="0.25">
      <c r="A25" s="9">
        <v>466483159</v>
      </c>
      <c r="B25" s="22" t="s">
        <v>717</v>
      </c>
      <c r="C25" s="9"/>
      <c r="D25" s="9"/>
      <c r="E25" s="9"/>
      <c r="F25" s="9"/>
      <c r="G25" s="23"/>
      <c r="H25" s="23"/>
      <c r="I25" s="9">
        <v>7218</v>
      </c>
      <c r="J25" s="9">
        <v>21401</v>
      </c>
      <c r="K25" s="24">
        <f t="shared" si="0"/>
        <v>7876</v>
      </c>
      <c r="L25" s="24">
        <f t="shared" si="1"/>
        <v>28619</v>
      </c>
      <c r="M25" s="25">
        <v>3</v>
      </c>
      <c r="N25" s="9" t="s">
        <v>1493</v>
      </c>
      <c r="O25" s="9" t="s">
        <v>1494</v>
      </c>
      <c r="P25" s="9" t="s">
        <v>22</v>
      </c>
      <c r="Q25" s="26">
        <v>158691</v>
      </c>
      <c r="R25" s="27">
        <v>911</v>
      </c>
      <c r="S25" s="27">
        <f t="shared" si="2"/>
        <v>0</v>
      </c>
      <c r="T25" s="27">
        <v>5394</v>
      </c>
      <c r="U25" s="28" t="s">
        <v>20</v>
      </c>
      <c r="V25" s="29">
        <f t="shared" si="3"/>
        <v>0.37133011673483896</v>
      </c>
      <c r="W25" s="29">
        <f t="shared" si="4"/>
        <v>4.4997379328196967E-2</v>
      </c>
      <c r="X25" s="29" t="str">
        <f t="shared" si="5"/>
        <v>FLOW</v>
      </c>
      <c r="Y25" s="9" t="str">
        <f t="shared" si="6"/>
        <v>-</v>
      </c>
      <c r="Z25" s="9" t="s">
        <v>1499</v>
      </c>
      <c r="AA25" s="9" t="s">
        <v>20</v>
      </c>
      <c r="AB25" s="22"/>
      <c r="AC25" s="9"/>
      <c r="AD25" s="9"/>
      <c r="AE25" s="30"/>
      <c r="AF25" s="31" t="s">
        <v>20</v>
      </c>
      <c r="AG25" s="32"/>
      <c r="AH25" s="9" t="s">
        <v>715</v>
      </c>
      <c r="AI25" s="32"/>
      <c r="AJ25" s="32"/>
      <c r="AK25" s="32"/>
      <c r="AL25" s="32">
        <v>27706</v>
      </c>
      <c r="AM25" s="26">
        <v>158691</v>
      </c>
      <c r="AN25" s="24">
        <v>88</v>
      </c>
      <c r="AO25" s="23" t="s">
        <v>20</v>
      </c>
      <c r="AP25" s="23" t="str">
        <f t="shared" si="7"/>
        <v>FLOW</v>
      </c>
      <c r="AQ25" s="23"/>
      <c r="AR25" s="23"/>
      <c r="AS25" s="23"/>
      <c r="AT25" s="23"/>
      <c r="AU25" s="9" t="s">
        <v>13</v>
      </c>
      <c r="AV25" s="33" t="s">
        <v>718</v>
      </c>
      <c r="AW25" s="22" t="s">
        <v>1335</v>
      </c>
      <c r="AX25" s="34">
        <v>45847</v>
      </c>
      <c r="AY25" s="9">
        <v>36</v>
      </c>
      <c r="AZ25" s="9" t="s">
        <v>1125</v>
      </c>
      <c r="BA25" s="32" t="s">
        <v>20</v>
      </c>
      <c r="BB25" s="32"/>
      <c r="BC25" s="32"/>
      <c r="BD25" s="9"/>
      <c r="BE25" s="9"/>
      <c r="BF25" s="9"/>
      <c r="BG25" s="35"/>
      <c r="BH25" s="9"/>
      <c r="BI25" s="9"/>
      <c r="BJ25" s="9"/>
      <c r="BK25" s="9"/>
      <c r="BL25" s="9"/>
      <c r="BM25" s="9"/>
      <c r="BN25" s="9"/>
      <c r="BO25" s="9"/>
      <c r="BP25" s="9"/>
      <c r="BQ25" s="9"/>
      <c r="BR25" s="9"/>
      <c r="BS25" s="9"/>
      <c r="BT25" s="9"/>
      <c r="BU25" s="9"/>
      <c r="BV25" s="9"/>
      <c r="BW25" s="9"/>
      <c r="BX25" s="9"/>
      <c r="BY25" s="9"/>
      <c r="BZ25" s="9"/>
      <c r="CA25" s="9"/>
      <c r="CB25" s="9"/>
      <c r="CC25" s="9"/>
      <c r="CD25" s="9"/>
      <c r="CE25" s="9"/>
      <c r="CF25" s="9"/>
      <c r="CG25" s="9"/>
      <c r="CH25" s="9"/>
      <c r="CI25" s="9"/>
      <c r="CJ25" s="9"/>
      <c r="CK25" s="9"/>
      <c r="CL25" s="9"/>
      <c r="CM25" s="9"/>
      <c r="CN25" s="9"/>
      <c r="CO25" s="9"/>
      <c r="CP25" s="9"/>
      <c r="CQ25" s="9"/>
      <c r="CR25" s="9"/>
      <c r="CS25" s="9"/>
      <c r="CT25" s="9"/>
      <c r="CU25" s="9"/>
      <c r="CV25" s="9"/>
      <c r="CW25" s="9"/>
      <c r="CX25" s="9"/>
      <c r="CY25" s="9"/>
      <c r="CZ25" s="9"/>
      <c r="DA25" s="9"/>
      <c r="DB25" s="9"/>
      <c r="DC25" s="9"/>
      <c r="DD25" s="9"/>
      <c r="DE25" s="9"/>
      <c r="DF25" s="9"/>
      <c r="DG25" s="9"/>
      <c r="DH25" s="9"/>
      <c r="DI25" s="9"/>
      <c r="DJ25" s="9"/>
      <c r="DK25" s="9"/>
      <c r="DL25" s="9"/>
      <c r="DM25" s="9"/>
      <c r="DN25" s="9"/>
      <c r="DO25" s="9"/>
      <c r="DP25" s="9"/>
      <c r="DQ25" s="9"/>
      <c r="DR25" s="9"/>
      <c r="DS25" s="9"/>
      <c r="DT25" s="9"/>
      <c r="DU25" s="9"/>
      <c r="DV25" s="9"/>
      <c r="DW25" s="9"/>
      <c r="DX25" s="9"/>
      <c r="DY25" s="9"/>
      <c r="DZ25" s="9"/>
      <c r="EA25" s="9"/>
      <c r="EB25" s="9"/>
      <c r="EC25" s="9"/>
      <c r="ED25" s="9"/>
      <c r="EE25" s="9"/>
      <c r="EF25" s="9"/>
      <c r="EG25" s="9"/>
      <c r="EH25" s="9"/>
      <c r="EI25" s="9"/>
      <c r="EJ25" s="9"/>
      <c r="EK25" s="9"/>
      <c r="EL25" s="9"/>
      <c r="EM25" s="9"/>
      <c r="EN25" s="9"/>
      <c r="EO25" s="9"/>
      <c r="EP25" s="9"/>
      <c r="EQ25" s="9"/>
      <c r="ER25" s="36">
        <f t="shared" si="8"/>
        <v>0</v>
      </c>
      <c r="ES25" s="9" t="str">
        <f t="shared" si="9"/>
        <v/>
      </c>
      <c r="ET25" s="9" t="s">
        <v>1365</v>
      </c>
      <c r="EU25" s="32" t="s">
        <v>2183</v>
      </c>
      <c r="EV25" s="32" t="s">
        <v>1480</v>
      </c>
      <c r="EW25" s="32"/>
      <c r="EX25" s="35"/>
      <c r="EY25" s="37"/>
      <c r="EZ25" s="37"/>
      <c r="FA25" s="35"/>
      <c r="FB25" s="37"/>
      <c r="FC25" s="32"/>
      <c r="FD25" s="32"/>
      <c r="FE25" s="32">
        <f t="shared" si="10"/>
        <v>7876</v>
      </c>
      <c r="FF25" s="9">
        <f t="shared" si="11"/>
        <v>28619</v>
      </c>
      <c r="FG25" s="6" t="s">
        <v>1480</v>
      </c>
    </row>
    <row r="26" spans="1:163" ht="17.25" customHeight="1" x14ac:dyDescent="0.25">
      <c r="A26" s="9">
        <v>464712154</v>
      </c>
      <c r="B26" s="22" t="s">
        <v>348</v>
      </c>
      <c r="C26" s="9"/>
      <c r="D26" s="9"/>
      <c r="E26" s="9"/>
      <c r="F26" s="9"/>
      <c r="G26" s="23"/>
      <c r="H26" s="23"/>
      <c r="I26" s="9">
        <v>6512</v>
      </c>
      <c r="J26" s="9">
        <v>6504</v>
      </c>
      <c r="K26" s="24">
        <f t="shared" si="0"/>
        <v>6663</v>
      </c>
      <c r="L26" s="24">
        <f t="shared" si="1"/>
        <v>13016</v>
      </c>
      <c r="M26" s="39">
        <v>1</v>
      </c>
      <c r="N26" s="9" t="s">
        <v>1493</v>
      </c>
      <c r="O26" s="9" t="s">
        <v>1494</v>
      </c>
      <c r="P26" s="9" t="s">
        <v>71</v>
      </c>
      <c r="Q26" s="26">
        <v>158053</v>
      </c>
      <c r="R26" s="27">
        <v>159</v>
      </c>
      <c r="S26" s="27">
        <f t="shared" si="2"/>
        <v>0</v>
      </c>
      <c r="T26" s="27">
        <v>7170</v>
      </c>
      <c r="U26" s="28" t="s">
        <v>20</v>
      </c>
      <c r="V26" s="29">
        <f t="shared" si="3"/>
        <v>0.19553189703684923</v>
      </c>
      <c r="W26" s="29">
        <f t="shared" si="4"/>
        <v>1.3845672160814474E-2</v>
      </c>
      <c r="X26" s="29" t="str">
        <f t="shared" si="5"/>
        <v>FLOW</v>
      </c>
      <c r="Y26" s="9" t="str">
        <f t="shared" si="6"/>
        <v>-</v>
      </c>
      <c r="Z26" s="9" t="s">
        <v>1490</v>
      </c>
      <c r="AA26" s="9" t="s">
        <v>20</v>
      </c>
      <c r="AB26" s="22"/>
      <c r="AC26" s="9"/>
      <c r="AD26" s="9"/>
      <c r="AE26" s="30"/>
      <c r="AF26" s="31" t="s">
        <v>20</v>
      </c>
      <c r="AG26" s="32"/>
      <c r="AH26" s="9" t="s">
        <v>345</v>
      </c>
      <c r="AI26" s="32"/>
      <c r="AJ26" s="32"/>
      <c r="AK26" s="32"/>
      <c r="AL26" s="32">
        <v>13833</v>
      </c>
      <c r="AM26" s="26">
        <v>158053</v>
      </c>
      <c r="AN26" s="24">
        <v>27</v>
      </c>
      <c r="AO26" s="23" t="s">
        <v>20</v>
      </c>
      <c r="AP26" s="23" t="str">
        <f t="shared" si="7"/>
        <v>FLOW</v>
      </c>
      <c r="AQ26" s="23"/>
      <c r="AR26" s="23"/>
      <c r="AS26" s="23"/>
      <c r="AT26" s="23"/>
      <c r="AU26" s="9" t="s">
        <v>1491</v>
      </c>
      <c r="AV26" s="33" t="s">
        <v>349</v>
      </c>
      <c r="AW26" s="22" t="s">
        <v>1229</v>
      </c>
      <c r="AX26" s="34">
        <v>45614</v>
      </c>
      <c r="AY26" s="9">
        <v>48</v>
      </c>
      <c r="AZ26" s="9" t="s">
        <v>1125</v>
      </c>
      <c r="BA26" s="32" t="s">
        <v>20</v>
      </c>
      <c r="BB26" s="32"/>
      <c r="BC26" s="32"/>
      <c r="BD26" s="9"/>
      <c r="BE26" s="9"/>
      <c r="BF26" s="9"/>
      <c r="BG26" s="35"/>
      <c r="BH26" s="9"/>
      <c r="BI26" s="9"/>
      <c r="BJ26" s="9"/>
      <c r="BK26" s="9"/>
      <c r="BL26" s="9">
        <v>1</v>
      </c>
      <c r="BM26" s="9"/>
      <c r="BN26" s="9"/>
      <c r="BO26" s="9"/>
      <c r="BP26" s="9"/>
      <c r="BQ26" s="9"/>
      <c r="BR26" s="9"/>
      <c r="BS26" s="9"/>
      <c r="BT26" s="9"/>
      <c r="BU26" s="9"/>
      <c r="BV26" s="9"/>
      <c r="BW26" s="9"/>
      <c r="BX26" s="9"/>
      <c r="BY26" s="9"/>
      <c r="BZ26" s="9"/>
      <c r="CA26" s="9"/>
      <c r="CB26" s="9"/>
      <c r="CC26" s="9"/>
      <c r="CD26" s="9"/>
      <c r="CE26" s="9"/>
      <c r="CF26" s="9"/>
      <c r="CG26" s="9"/>
      <c r="CH26" s="9"/>
      <c r="CI26" s="9"/>
      <c r="CJ26" s="9"/>
      <c r="CK26" s="9"/>
      <c r="CL26" s="9"/>
      <c r="CM26" s="9"/>
      <c r="CN26" s="9"/>
      <c r="CO26" s="9"/>
      <c r="CP26" s="9"/>
      <c r="CQ26" s="9"/>
      <c r="CR26" s="9"/>
      <c r="CS26" s="9"/>
      <c r="CT26" s="9"/>
      <c r="CU26" s="9"/>
      <c r="CV26" s="9"/>
      <c r="CW26" s="9"/>
      <c r="CX26" s="9"/>
      <c r="CY26" s="9"/>
      <c r="CZ26" s="9"/>
      <c r="DA26" s="9"/>
      <c r="DB26" s="9"/>
      <c r="DC26" s="9"/>
      <c r="DD26" s="9"/>
      <c r="DE26" s="9"/>
      <c r="DF26" s="9"/>
      <c r="DG26" s="9"/>
      <c r="DH26" s="9"/>
      <c r="DI26" s="9"/>
      <c r="DJ26" s="9"/>
      <c r="DK26" s="9"/>
      <c r="DL26" s="9"/>
      <c r="DM26" s="9"/>
      <c r="DN26" s="9"/>
      <c r="DO26" s="9"/>
      <c r="DP26" s="9"/>
      <c r="DQ26" s="9"/>
      <c r="DR26" s="9"/>
      <c r="DS26" s="9"/>
      <c r="DT26" s="9"/>
      <c r="DU26" s="9"/>
      <c r="DV26" s="9"/>
      <c r="DW26" s="9"/>
      <c r="DX26" s="9"/>
      <c r="DY26" s="9"/>
      <c r="DZ26" s="9"/>
      <c r="EA26" s="9"/>
      <c r="EB26" s="9"/>
      <c r="EC26" s="9"/>
      <c r="ED26" s="9"/>
      <c r="EE26" s="9"/>
      <c r="EF26" s="9"/>
      <c r="EG26" s="9"/>
      <c r="EH26" s="9"/>
      <c r="EI26" s="9"/>
      <c r="EJ26" s="9"/>
      <c r="EK26" s="9"/>
      <c r="EL26" s="9"/>
      <c r="EM26" s="9"/>
      <c r="EN26" s="9"/>
      <c r="EO26" s="9"/>
      <c r="EP26" s="9"/>
      <c r="EQ26" s="9"/>
      <c r="ER26" s="36">
        <f t="shared" si="8"/>
        <v>1</v>
      </c>
      <c r="ES26" s="9">
        <f t="shared" si="9"/>
        <v>1</v>
      </c>
      <c r="ET26" s="9" t="s">
        <v>1361</v>
      </c>
      <c r="EU26" s="32" t="s">
        <v>1924</v>
      </c>
      <c r="EV26" s="32" t="s">
        <v>1480</v>
      </c>
      <c r="EW26" s="32"/>
      <c r="EX26" s="35"/>
      <c r="EY26" s="37"/>
      <c r="EZ26" s="37"/>
      <c r="FA26" s="35"/>
      <c r="FB26" s="37"/>
      <c r="FC26" s="32"/>
      <c r="FD26" s="32"/>
      <c r="FE26" s="32">
        <f t="shared" si="10"/>
        <v>6663</v>
      </c>
      <c r="FF26" s="9">
        <f t="shared" si="11"/>
        <v>13016</v>
      </c>
      <c r="FG26" s="6" t="s">
        <v>1480</v>
      </c>
    </row>
    <row r="27" spans="1:163" ht="17.25" customHeight="1" x14ac:dyDescent="0.25">
      <c r="A27" s="9">
        <v>465041822</v>
      </c>
      <c r="B27" s="22" t="s">
        <v>875</v>
      </c>
      <c r="C27" s="9"/>
      <c r="D27" s="9"/>
      <c r="E27" s="9"/>
      <c r="F27" s="9"/>
      <c r="G27" s="23"/>
      <c r="H27" s="23"/>
      <c r="I27" s="9">
        <v>5975</v>
      </c>
      <c r="J27" s="9">
        <v>23804</v>
      </c>
      <c r="K27" s="24">
        <f t="shared" si="0"/>
        <v>6578</v>
      </c>
      <c r="L27" s="24">
        <f t="shared" si="1"/>
        <v>29779</v>
      </c>
      <c r="M27" s="25">
        <v>4</v>
      </c>
      <c r="N27" s="9" t="s">
        <v>1493</v>
      </c>
      <c r="O27" s="9" t="s">
        <v>1494</v>
      </c>
      <c r="P27" s="9" t="s">
        <v>60</v>
      </c>
      <c r="Q27" s="26">
        <v>155650</v>
      </c>
      <c r="R27" s="27">
        <v>699</v>
      </c>
      <c r="S27" s="27">
        <f t="shared" si="2"/>
        <v>0</v>
      </c>
      <c r="T27" s="27">
        <v>3600</v>
      </c>
      <c r="U27" s="28" t="s">
        <v>20</v>
      </c>
      <c r="V27" s="29">
        <f t="shared" si="3"/>
        <v>0.63467145099798161</v>
      </c>
      <c r="W27" s="29">
        <f t="shared" si="4"/>
        <v>5.9622882072363131E-2</v>
      </c>
      <c r="X27" s="29" t="str">
        <f t="shared" si="5"/>
        <v>FLOW</v>
      </c>
      <c r="Y27" s="9" t="str">
        <f t="shared" si="6"/>
        <v>-</v>
      </c>
      <c r="Z27" s="9" t="s">
        <v>20</v>
      </c>
      <c r="AA27" s="9" t="s">
        <v>20</v>
      </c>
      <c r="AB27" s="22"/>
      <c r="AC27" s="9"/>
      <c r="AD27" s="9"/>
      <c r="AE27" s="30"/>
      <c r="AF27" s="31" t="s">
        <v>20</v>
      </c>
      <c r="AG27" s="32"/>
      <c r="AH27" s="9" t="s">
        <v>1155</v>
      </c>
      <c r="AI27" s="32"/>
      <c r="AJ27" s="32"/>
      <c r="AK27" s="32"/>
      <c r="AL27" s="32">
        <v>28103</v>
      </c>
      <c r="AM27" s="26">
        <v>155650</v>
      </c>
      <c r="AN27" s="24">
        <v>118</v>
      </c>
      <c r="AO27" s="23" t="s">
        <v>20</v>
      </c>
      <c r="AP27" s="23" t="str">
        <f t="shared" si="7"/>
        <v>FLOW</v>
      </c>
      <c r="AQ27" s="23"/>
      <c r="AR27" s="23"/>
      <c r="AS27" s="23"/>
      <c r="AT27" s="23"/>
      <c r="AU27" s="9" t="s">
        <v>13</v>
      </c>
      <c r="AV27" s="33" t="s">
        <v>1068</v>
      </c>
      <c r="AW27" s="22" t="s">
        <v>1232</v>
      </c>
      <c r="AX27" s="34">
        <v>45652</v>
      </c>
      <c r="AY27" s="9">
        <v>48</v>
      </c>
      <c r="AZ27" s="9" t="s">
        <v>1125</v>
      </c>
      <c r="BA27" s="32" t="s">
        <v>20</v>
      </c>
      <c r="BB27" s="32"/>
      <c r="BC27" s="32"/>
      <c r="BD27" s="9"/>
      <c r="BE27" s="9"/>
      <c r="BF27" s="9"/>
      <c r="BG27" s="35"/>
      <c r="BH27" s="9"/>
      <c r="BI27" s="9"/>
      <c r="BJ27" s="9"/>
      <c r="BK27" s="9"/>
      <c r="BL27" s="9">
        <v>1</v>
      </c>
      <c r="BM27" s="9"/>
      <c r="BN27" s="9"/>
      <c r="BO27" s="9"/>
      <c r="BP27" s="9"/>
      <c r="BQ27" s="9"/>
      <c r="BR27" s="9"/>
      <c r="BS27" s="9"/>
      <c r="BT27" s="9"/>
      <c r="BU27" s="9"/>
      <c r="BV27" s="9"/>
      <c r="BW27" s="9"/>
      <c r="BX27" s="9"/>
      <c r="BY27" s="9"/>
      <c r="BZ27" s="9"/>
      <c r="CA27" s="9"/>
      <c r="CB27" s="9"/>
      <c r="CC27" s="9"/>
      <c r="CD27" s="9"/>
      <c r="CE27" s="9"/>
      <c r="CF27" s="9"/>
      <c r="CG27" s="9"/>
      <c r="CH27" s="9"/>
      <c r="CI27" s="9"/>
      <c r="CJ27" s="9"/>
      <c r="CK27" s="9"/>
      <c r="CL27" s="9"/>
      <c r="CM27" s="9"/>
      <c r="CN27" s="9"/>
      <c r="CO27" s="9"/>
      <c r="CP27" s="9"/>
      <c r="CQ27" s="9"/>
      <c r="CR27" s="9"/>
      <c r="CS27" s="9"/>
      <c r="CT27" s="9"/>
      <c r="CU27" s="9"/>
      <c r="CV27" s="9"/>
      <c r="CW27" s="9"/>
      <c r="CX27" s="9"/>
      <c r="CY27" s="9"/>
      <c r="CZ27" s="9"/>
      <c r="DA27" s="9"/>
      <c r="DB27" s="9"/>
      <c r="DC27" s="9"/>
      <c r="DD27" s="9"/>
      <c r="DE27" s="9"/>
      <c r="DF27" s="9"/>
      <c r="DG27" s="9"/>
      <c r="DH27" s="9"/>
      <c r="DI27" s="9"/>
      <c r="DJ27" s="9"/>
      <c r="DK27" s="9"/>
      <c r="DL27" s="9"/>
      <c r="DM27" s="9"/>
      <c r="DN27" s="9"/>
      <c r="DO27" s="9"/>
      <c r="DP27" s="9"/>
      <c r="DQ27" s="9"/>
      <c r="DR27" s="9"/>
      <c r="DS27" s="9"/>
      <c r="DT27" s="9"/>
      <c r="DU27" s="9"/>
      <c r="DV27" s="9"/>
      <c r="DW27" s="9"/>
      <c r="DX27" s="9"/>
      <c r="DY27" s="9"/>
      <c r="DZ27" s="9"/>
      <c r="EA27" s="9"/>
      <c r="EB27" s="9"/>
      <c r="EC27" s="9"/>
      <c r="ED27" s="9"/>
      <c r="EE27" s="9"/>
      <c r="EF27" s="9"/>
      <c r="EG27" s="9"/>
      <c r="EH27" s="9"/>
      <c r="EI27" s="9"/>
      <c r="EJ27" s="9"/>
      <c r="EK27" s="9"/>
      <c r="EL27" s="9"/>
      <c r="EM27" s="9"/>
      <c r="EN27" s="9"/>
      <c r="EO27" s="9"/>
      <c r="EP27" s="9"/>
      <c r="EQ27" s="9"/>
      <c r="ER27" s="36">
        <f t="shared" si="8"/>
        <v>1</v>
      </c>
      <c r="ES27" s="9">
        <f t="shared" si="9"/>
        <v>1</v>
      </c>
      <c r="ET27" s="9" t="s">
        <v>1360</v>
      </c>
      <c r="EU27" s="32" t="s">
        <v>2012</v>
      </c>
      <c r="EV27" s="32" t="s">
        <v>1480</v>
      </c>
      <c r="EW27" s="32"/>
      <c r="EX27" s="35"/>
      <c r="EY27" s="37"/>
      <c r="EZ27" s="37"/>
      <c r="FA27" s="35"/>
      <c r="FB27" s="37"/>
      <c r="FC27" s="32"/>
      <c r="FD27" s="32"/>
      <c r="FE27" s="32">
        <f t="shared" si="10"/>
        <v>6578</v>
      </c>
      <c r="FF27" s="9">
        <f t="shared" si="11"/>
        <v>29779</v>
      </c>
      <c r="FG27" s="6" t="s">
        <v>1480</v>
      </c>
    </row>
    <row r="28" spans="1:163" ht="17.25" customHeight="1" x14ac:dyDescent="0.25">
      <c r="A28" s="9">
        <v>464088878</v>
      </c>
      <c r="B28" s="22" t="s">
        <v>611</v>
      </c>
      <c r="C28" s="9"/>
      <c r="D28" s="9"/>
      <c r="E28" s="9"/>
      <c r="F28" s="9"/>
      <c r="G28" s="23"/>
      <c r="H28" s="23"/>
      <c r="I28" s="9">
        <v>6045</v>
      </c>
      <c r="J28" s="9">
        <v>29309</v>
      </c>
      <c r="K28" s="24">
        <f t="shared" si="0"/>
        <v>6065</v>
      </c>
      <c r="L28" s="24">
        <f t="shared" si="1"/>
        <v>35354</v>
      </c>
      <c r="M28" s="25">
        <v>5</v>
      </c>
      <c r="N28" s="9" t="s">
        <v>1493</v>
      </c>
      <c r="O28" s="9" t="s">
        <v>1494</v>
      </c>
      <c r="P28" s="9" t="s">
        <v>45</v>
      </c>
      <c r="Q28" s="26">
        <v>155641</v>
      </c>
      <c r="R28" s="27">
        <v>936</v>
      </c>
      <c r="S28" s="27">
        <f t="shared" si="2"/>
        <v>0</v>
      </c>
      <c r="T28" s="27">
        <v>2700</v>
      </c>
      <c r="U28" s="28" t="s">
        <v>20</v>
      </c>
      <c r="V28" s="29">
        <f t="shared" si="3"/>
        <v>0.33247388545916734</v>
      </c>
      <c r="W28" s="29">
        <f t="shared" si="4"/>
        <v>8.2865166871798873E-2</v>
      </c>
      <c r="X28" s="29" t="str">
        <f t="shared" si="5"/>
        <v>FLOW</v>
      </c>
      <c r="Y28" s="9" t="str">
        <f t="shared" si="6"/>
        <v>-</v>
      </c>
      <c r="Z28" s="9" t="s">
        <v>1497</v>
      </c>
      <c r="AA28" s="9" t="s">
        <v>20</v>
      </c>
      <c r="AB28" s="22"/>
      <c r="AC28" s="9"/>
      <c r="AD28" s="9"/>
      <c r="AE28" s="30"/>
      <c r="AF28" s="31" t="s">
        <v>20</v>
      </c>
      <c r="AG28" s="32"/>
      <c r="AH28" s="9" t="s">
        <v>612</v>
      </c>
      <c r="AI28" s="32"/>
      <c r="AJ28" s="32"/>
      <c r="AK28" s="32"/>
      <c r="AL28" s="32">
        <v>32945</v>
      </c>
      <c r="AM28" s="26">
        <v>155641</v>
      </c>
      <c r="AN28" s="24">
        <v>149</v>
      </c>
      <c r="AO28" s="23" t="s">
        <v>20</v>
      </c>
      <c r="AP28" s="23" t="str">
        <f t="shared" si="7"/>
        <v>FLOW</v>
      </c>
      <c r="AQ28" s="23"/>
      <c r="AR28" s="23"/>
      <c r="AS28" s="23"/>
      <c r="AT28" s="23"/>
      <c r="AU28" s="9" t="s">
        <v>13</v>
      </c>
      <c r="AV28" s="33" t="s">
        <v>613</v>
      </c>
      <c r="AW28" s="22" t="s">
        <v>1232</v>
      </c>
      <c r="AX28" s="34">
        <v>45558</v>
      </c>
      <c r="AY28" s="9">
        <v>48</v>
      </c>
      <c r="AZ28" s="9" t="s">
        <v>1125</v>
      </c>
      <c r="BA28" s="32" t="s">
        <v>20</v>
      </c>
      <c r="BB28" s="32"/>
      <c r="BC28" s="32"/>
      <c r="BD28" s="9"/>
      <c r="BE28" s="9"/>
      <c r="BF28" s="9"/>
      <c r="BG28" s="35"/>
      <c r="BH28" s="9"/>
      <c r="BI28" s="9">
        <v>1</v>
      </c>
      <c r="BJ28" s="9"/>
      <c r="BK28" s="9"/>
      <c r="BL28" s="9"/>
      <c r="BM28" s="9"/>
      <c r="BN28" s="9"/>
      <c r="BO28" s="9"/>
      <c r="BP28" s="9"/>
      <c r="BQ28" s="9"/>
      <c r="BR28" s="9"/>
      <c r="BS28" s="9"/>
      <c r="BT28" s="9"/>
      <c r="BU28" s="9"/>
      <c r="BV28" s="9"/>
      <c r="BW28" s="9"/>
      <c r="BX28" s="9"/>
      <c r="BY28" s="9"/>
      <c r="BZ28" s="9"/>
      <c r="CA28" s="9"/>
      <c r="CB28" s="9"/>
      <c r="CC28" s="9"/>
      <c r="CD28" s="9"/>
      <c r="CE28" s="9"/>
      <c r="CF28" s="9"/>
      <c r="CG28" s="9"/>
      <c r="CH28" s="9"/>
      <c r="CI28" s="9"/>
      <c r="CJ28" s="9"/>
      <c r="CK28" s="9"/>
      <c r="CL28" s="9"/>
      <c r="CM28" s="9"/>
      <c r="CN28" s="9"/>
      <c r="CO28" s="9"/>
      <c r="CP28" s="9"/>
      <c r="CQ28" s="9"/>
      <c r="CR28" s="9"/>
      <c r="CS28" s="9"/>
      <c r="CT28" s="9"/>
      <c r="CU28" s="9"/>
      <c r="CV28" s="9"/>
      <c r="CW28" s="9"/>
      <c r="CX28" s="9"/>
      <c r="CY28" s="9"/>
      <c r="CZ28" s="9"/>
      <c r="DA28" s="9"/>
      <c r="DB28" s="9"/>
      <c r="DC28" s="9"/>
      <c r="DD28" s="9"/>
      <c r="DE28" s="9"/>
      <c r="DF28" s="9"/>
      <c r="DG28" s="9"/>
      <c r="DH28" s="9"/>
      <c r="DI28" s="9"/>
      <c r="DJ28" s="9"/>
      <c r="DK28" s="9"/>
      <c r="DL28" s="9"/>
      <c r="DM28" s="9"/>
      <c r="DN28" s="9"/>
      <c r="DO28" s="9"/>
      <c r="DP28" s="9"/>
      <c r="DQ28" s="9"/>
      <c r="DR28" s="9"/>
      <c r="DS28" s="9"/>
      <c r="DT28" s="9"/>
      <c r="DU28" s="9"/>
      <c r="DV28" s="9"/>
      <c r="DW28" s="9"/>
      <c r="DX28" s="9"/>
      <c r="DY28" s="9"/>
      <c r="DZ28" s="9"/>
      <c r="EA28" s="9"/>
      <c r="EB28" s="9"/>
      <c r="EC28" s="9"/>
      <c r="ED28" s="9"/>
      <c r="EE28" s="9"/>
      <c r="EF28" s="9"/>
      <c r="EG28" s="9"/>
      <c r="EH28" s="9"/>
      <c r="EI28" s="9"/>
      <c r="EJ28" s="9"/>
      <c r="EK28" s="9"/>
      <c r="EL28" s="9"/>
      <c r="EM28" s="9"/>
      <c r="EN28" s="9"/>
      <c r="EO28" s="9"/>
      <c r="EP28" s="9"/>
      <c r="EQ28" s="9"/>
      <c r="ER28" s="36">
        <f t="shared" si="8"/>
        <v>1</v>
      </c>
      <c r="ES28" s="9">
        <f t="shared" si="9"/>
        <v>1</v>
      </c>
      <c r="ET28" s="9" t="s">
        <v>1374</v>
      </c>
      <c r="EU28" s="32" t="s">
        <v>2087</v>
      </c>
      <c r="EV28" s="32" t="s">
        <v>1480</v>
      </c>
      <c r="EW28" s="32"/>
      <c r="EX28" s="35"/>
      <c r="EY28" s="37"/>
      <c r="EZ28" s="37"/>
      <c r="FA28" s="35"/>
      <c r="FB28" s="37"/>
      <c r="FC28" s="32"/>
      <c r="FD28" s="32"/>
      <c r="FE28" s="32">
        <f t="shared" si="10"/>
        <v>6065</v>
      </c>
      <c r="FF28" s="9">
        <f t="shared" si="11"/>
        <v>35354</v>
      </c>
      <c r="FG28" s="6" t="s">
        <v>1480</v>
      </c>
    </row>
    <row r="29" spans="1:163" ht="17.25" customHeight="1" x14ac:dyDescent="0.25">
      <c r="A29" s="9">
        <v>466953270</v>
      </c>
      <c r="B29" s="22" t="s">
        <v>203</v>
      </c>
      <c r="C29" s="9"/>
      <c r="D29" s="9"/>
      <c r="E29" s="9"/>
      <c r="F29" s="9"/>
      <c r="G29" s="23"/>
      <c r="H29" s="23"/>
      <c r="I29" s="9">
        <v>5286</v>
      </c>
      <c r="J29" s="9">
        <v>5203</v>
      </c>
      <c r="K29" s="24">
        <f t="shared" si="0"/>
        <v>5328</v>
      </c>
      <c r="L29" s="24">
        <f t="shared" si="1"/>
        <v>10489</v>
      </c>
      <c r="M29" s="39">
        <v>1</v>
      </c>
      <c r="N29" s="9" t="s">
        <v>1493</v>
      </c>
      <c r="O29" s="9" t="s">
        <v>1494</v>
      </c>
      <c r="P29" s="9" t="s">
        <v>22</v>
      </c>
      <c r="Q29" s="26">
        <v>155193</v>
      </c>
      <c r="R29" s="27">
        <v>125</v>
      </c>
      <c r="S29" s="27">
        <f t="shared" si="2"/>
        <v>0</v>
      </c>
      <c r="T29" s="27">
        <v>3150</v>
      </c>
      <c r="U29" s="28" t="s">
        <v>20</v>
      </c>
      <c r="V29" s="29">
        <f t="shared" si="3"/>
        <v>0.11127205178857814</v>
      </c>
      <c r="W29" s="29">
        <f t="shared" si="4"/>
        <v>1.3595132010485601E-2</v>
      </c>
      <c r="X29" s="29" t="str">
        <f t="shared" si="5"/>
        <v>FLOW</v>
      </c>
      <c r="Y29" s="9" t="str">
        <f t="shared" si="6"/>
        <v>-</v>
      </c>
      <c r="Z29" s="9" t="s">
        <v>1489</v>
      </c>
      <c r="AA29" s="9" t="s">
        <v>20</v>
      </c>
      <c r="AB29" s="22"/>
      <c r="AC29" s="9"/>
      <c r="AD29" s="9"/>
      <c r="AE29" s="30"/>
      <c r="AF29" s="31" t="s">
        <v>20</v>
      </c>
      <c r="AG29" s="32"/>
      <c r="AH29" s="9" t="s">
        <v>193</v>
      </c>
      <c r="AI29" s="32"/>
      <c r="AJ29" s="32"/>
      <c r="AK29" s="32"/>
      <c r="AL29" s="32">
        <v>8478</v>
      </c>
      <c r="AM29" s="26">
        <v>155193</v>
      </c>
      <c r="AN29" s="24">
        <v>27</v>
      </c>
      <c r="AO29" s="23" t="s">
        <v>20</v>
      </c>
      <c r="AP29" s="23" t="str">
        <f t="shared" si="7"/>
        <v>FLOW</v>
      </c>
      <c r="AQ29" s="23"/>
      <c r="AR29" s="23"/>
      <c r="AS29" s="23"/>
      <c r="AT29" s="23"/>
      <c r="AU29" s="9" t="s">
        <v>1491</v>
      </c>
      <c r="AV29" s="33" t="s">
        <v>204</v>
      </c>
      <c r="AW29" s="22" t="s">
        <v>1335</v>
      </c>
      <c r="AX29" s="34">
        <v>45926</v>
      </c>
      <c r="AY29" s="9">
        <v>48</v>
      </c>
      <c r="AZ29" s="9" t="s">
        <v>1125</v>
      </c>
      <c r="BA29" s="32" t="s">
        <v>20</v>
      </c>
      <c r="BB29" s="32"/>
      <c r="BC29" s="32"/>
      <c r="BD29" s="9"/>
      <c r="BE29" s="9"/>
      <c r="BF29" s="9"/>
      <c r="BG29" s="35"/>
      <c r="BH29" s="9"/>
      <c r="BI29" s="9"/>
      <c r="BJ29" s="9"/>
      <c r="BK29" s="9"/>
      <c r="BL29" s="9"/>
      <c r="BM29" s="9"/>
      <c r="BN29" s="9"/>
      <c r="BO29" s="9">
        <v>1</v>
      </c>
      <c r="BP29" s="9"/>
      <c r="BQ29" s="9"/>
      <c r="BR29" s="9"/>
      <c r="BS29" s="9"/>
      <c r="BT29" s="9"/>
      <c r="BU29" s="9"/>
      <c r="BV29" s="9"/>
      <c r="BW29" s="9"/>
      <c r="BX29" s="9"/>
      <c r="BY29" s="9"/>
      <c r="BZ29" s="9"/>
      <c r="CA29" s="9"/>
      <c r="CB29" s="9"/>
      <c r="CC29" s="9"/>
      <c r="CD29" s="9"/>
      <c r="CE29" s="9"/>
      <c r="CF29" s="9"/>
      <c r="CG29" s="9"/>
      <c r="CH29" s="9"/>
      <c r="CI29" s="9"/>
      <c r="CJ29" s="9"/>
      <c r="CK29" s="9"/>
      <c r="CL29" s="9"/>
      <c r="CM29" s="9"/>
      <c r="CN29" s="9"/>
      <c r="CO29" s="9"/>
      <c r="CP29" s="9"/>
      <c r="CQ29" s="9"/>
      <c r="CR29" s="9"/>
      <c r="CS29" s="9"/>
      <c r="CT29" s="9"/>
      <c r="CU29" s="9"/>
      <c r="CV29" s="9"/>
      <c r="CW29" s="9"/>
      <c r="CX29" s="9"/>
      <c r="CY29" s="9"/>
      <c r="CZ29" s="9"/>
      <c r="DA29" s="9"/>
      <c r="DB29" s="9"/>
      <c r="DC29" s="9"/>
      <c r="DD29" s="9"/>
      <c r="DE29" s="9"/>
      <c r="DF29" s="9"/>
      <c r="DG29" s="9"/>
      <c r="DH29" s="9"/>
      <c r="DI29" s="9"/>
      <c r="DJ29" s="9"/>
      <c r="DK29" s="9"/>
      <c r="DL29" s="9"/>
      <c r="DM29" s="9"/>
      <c r="DN29" s="9"/>
      <c r="DO29" s="9"/>
      <c r="DP29" s="9"/>
      <c r="DQ29" s="9"/>
      <c r="DR29" s="9"/>
      <c r="DS29" s="9"/>
      <c r="DT29" s="9"/>
      <c r="DU29" s="9"/>
      <c r="DV29" s="9"/>
      <c r="DW29" s="9"/>
      <c r="DX29" s="9"/>
      <c r="DY29" s="9"/>
      <c r="DZ29" s="9"/>
      <c r="EA29" s="9"/>
      <c r="EB29" s="9"/>
      <c r="EC29" s="9"/>
      <c r="ED29" s="9"/>
      <c r="EE29" s="9"/>
      <c r="EF29" s="9"/>
      <c r="EG29" s="9"/>
      <c r="EH29" s="9"/>
      <c r="EI29" s="9"/>
      <c r="EJ29" s="9"/>
      <c r="EK29" s="9"/>
      <c r="EL29" s="9"/>
      <c r="EM29" s="9"/>
      <c r="EN29" s="9"/>
      <c r="EO29" s="9"/>
      <c r="EP29" s="9"/>
      <c r="EQ29" s="9"/>
      <c r="ER29" s="36">
        <f t="shared" si="8"/>
        <v>1</v>
      </c>
      <c r="ES29" s="9">
        <f t="shared" si="9"/>
        <v>1</v>
      </c>
      <c r="ET29" s="9" t="s">
        <v>1365</v>
      </c>
      <c r="EU29" s="32" t="s">
        <v>1828</v>
      </c>
      <c r="EV29" s="32" t="s">
        <v>1480</v>
      </c>
      <c r="EW29" s="32"/>
      <c r="EX29" s="35"/>
      <c r="EY29" s="37"/>
      <c r="EZ29" s="37"/>
      <c r="FA29" s="35"/>
      <c r="FB29" s="37"/>
      <c r="FC29" s="32"/>
      <c r="FD29" s="32"/>
      <c r="FE29" s="32">
        <f t="shared" si="10"/>
        <v>5328</v>
      </c>
      <c r="FF29" s="9">
        <f t="shared" si="11"/>
        <v>10489</v>
      </c>
      <c r="FG29" s="6" t="s">
        <v>1480</v>
      </c>
    </row>
    <row r="30" spans="1:163" ht="17.25" customHeight="1" x14ac:dyDescent="0.25">
      <c r="A30" s="9">
        <v>461739127</v>
      </c>
      <c r="B30" s="22" t="s">
        <v>196</v>
      </c>
      <c r="C30" s="9"/>
      <c r="D30" s="9"/>
      <c r="E30" s="9"/>
      <c r="F30" s="9"/>
      <c r="G30" s="23"/>
      <c r="H30" s="23"/>
      <c r="I30" s="9">
        <v>7184</v>
      </c>
      <c r="J30" s="9">
        <v>43100</v>
      </c>
      <c r="K30" s="24">
        <f t="shared" si="0"/>
        <v>8627</v>
      </c>
      <c r="L30" s="24">
        <f t="shared" si="1"/>
        <v>50284</v>
      </c>
      <c r="M30" s="25">
        <v>6</v>
      </c>
      <c r="N30" s="9" t="s">
        <v>1493</v>
      </c>
      <c r="O30" s="9" t="s">
        <v>1494</v>
      </c>
      <c r="P30" s="9" t="s">
        <v>22</v>
      </c>
      <c r="Q30" s="26">
        <v>153415</v>
      </c>
      <c r="R30" s="27">
        <v>1447</v>
      </c>
      <c r="S30" s="27">
        <f t="shared" si="2"/>
        <v>0</v>
      </c>
      <c r="T30" s="27">
        <v>4461</v>
      </c>
      <c r="U30" s="28" t="s">
        <v>20</v>
      </c>
      <c r="V30" s="29">
        <f t="shared" si="3"/>
        <v>0.34802739483635919</v>
      </c>
      <c r="W30" s="29">
        <f t="shared" si="4"/>
        <v>7.0305966350409185E-2</v>
      </c>
      <c r="X30" s="29" t="str">
        <f t="shared" si="5"/>
        <v>FLOW</v>
      </c>
      <c r="Y30" s="9" t="str">
        <f t="shared" si="6"/>
        <v>-</v>
      </c>
      <c r="Z30" s="9" t="s">
        <v>1497</v>
      </c>
      <c r="AA30" s="9" t="s">
        <v>20</v>
      </c>
      <c r="AB30" s="22"/>
      <c r="AC30" s="9"/>
      <c r="AD30" s="9"/>
      <c r="AE30" s="30"/>
      <c r="AF30" s="31" t="s">
        <v>20</v>
      </c>
      <c r="AG30" s="32"/>
      <c r="AH30" s="9" t="s">
        <v>193</v>
      </c>
      <c r="AI30" s="32"/>
      <c r="AJ30" s="32"/>
      <c r="AK30" s="32"/>
      <c r="AL30" s="32">
        <v>49008</v>
      </c>
      <c r="AM30" s="26">
        <v>153415</v>
      </c>
      <c r="AN30" s="24">
        <v>177</v>
      </c>
      <c r="AO30" s="23" t="s">
        <v>20</v>
      </c>
      <c r="AP30" s="23" t="str">
        <f t="shared" si="7"/>
        <v>FLOW</v>
      </c>
      <c r="AQ30" s="23"/>
      <c r="AR30" s="23"/>
      <c r="AS30" s="23"/>
      <c r="AT30" s="23"/>
      <c r="AU30" s="9" t="s">
        <v>13</v>
      </c>
      <c r="AV30" s="33" t="s">
        <v>197</v>
      </c>
      <c r="AW30" s="22" t="s">
        <v>1167</v>
      </c>
      <c r="AX30" s="34">
        <v>45322</v>
      </c>
      <c r="AY30" s="9">
        <v>48</v>
      </c>
      <c r="AZ30" s="9" t="s">
        <v>1125</v>
      </c>
      <c r="BA30" s="32" t="s">
        <v>20</v>
      </c>
      <c r="BB30" s="32"/>
      <c r="BC30" s="32"/>
      <c r="BD30" s="9"/>
      <c r="BE30" s="9"/>
      <c r="BF30" s="9"/>
      <c r="BG30" s="35"/>
      <c r="BH30" s="9"/>
      <c r="BI30" s="9"/>
      <c r="BJ30" s="9"/>
      <c r="BK30" s="9"/>
      <c r="BL30" s="9"/>
      <c r="BM30" s="9"/>
      <c r="BN30" s="9"/>
      <c r="BO30" s="9"/>
      <c r="BP30" s="9"/>
      <c r="BQ30" s="9"/>
      <c r="BR30" s="9"/>
      <c r="BS30" s="9"/>
      <c r="BT30" s="9"/>
      <c r="BU30" s="9"/>
      <c r="BV30" s="9"/>
      <c r="BW30" s="9"/>
      <c r="BX30" s="9"/>
      <c r="BY30" s="9"/>
      <c r="BZ30" s="9"/>
      <c r="CA30" s="9"/>
      <c r="CB30" s="9"/>
      <c r="CC30" s="9"/>
      <c r="CD30" s="9"/>
      <c r="CE30" s="9"/>
      <c r="CF30" s="9"/>
      <c r="CG30" s="9"/>
      <c r="CH30" s="9"/>
      <c r="CI30" s="9"/>
      <c r="CJ30" s="9"/>
      <c r="CK30" s="9"/>
      <c r="CL30" s="9"/>
      <c r="CM30" s="9"/>
      <c r="CN30" s="9"/>
      <c r="CO30" s="9"/>
      <c r="CP30" s="9"/>
      <c r="CQ30" s="9"/>
      <c r="CR30" s="9"/>
      <c r="CS30" s="9"/>
      <c r="CT30" s="9"/>
      <c r="CU30" s="9"/>
      <c r="CV30" s="9"/>
      <c r="CW30" s="9"/>
      <c r="CX30" s="9"/>
      <c r="CY30" s="9"/>
      <c r="CZ30" s="9"/>
      <c r="DA30" s="9"/>
      <c r="DB30" s="9"/>
      <c r="DC30" s="9"/>
      <c r="DD30" s="9"/>
      <c r="DE30" s="9"/>
      <c r="DF30" s="9"/>
      <c r="DG30" s="9"/>
      <c r="DH30" s="9"/>
      <c r="DI30" s="9"/>
      <c r="DJ30" s="9"/>
      <c r="DK30" s="9"/>
      <c r="DL30" s="9"/>
      <c r="DM30" s="9"/>
      <c r="DN30" s="9"/>
      <c r="DO30" s="9"/>
      <c r="DP30" s="9"/>
      <c r="DQ30" s="9"/>
      <c r="DR30" s="9"/>
      <c r="DS30" s="9"/>
      <c r="DT30" s="9"/>
      <c r="DU30" s="9"/>
      <c r="DV30" s="9"/>
      <c r="DW30" s="9"/>
      <c r="DX30" s="9"/>
      <c r="DY30" s="9"/>
      <c r="DZ30" s="9"/>
      <c r="EA30" s="9"/>
      <c r="EB30" s="9"/>
      <c r="EC30" s="9"/>
      <c r="ED30" s="9"/>
      <c r="EE30" s="9"/>
      <c r="EF30" s="9"/>
      <c r="EG30" s="9"/>
      <c r="EH30" s="9"/>
      <c r="EI30" s="9"/>
      <c r="EJ30" s="9"/>
      <c r="EK30" s="9"/>
      <c r="EL30" s="9"/>
      <c r="EM30" s="9"/>
      <c r="EN30" s="9"/>
      <c r="EO30" s="9"/>
      <c r="EP30" s="9"/>
      <c r="EQ30" s="9"/>
      <c r="ER30" s="36">
        <f t="shared" si="8"/>
        <v>0</v>
      </c>
      <c r="ES30" s="9" t="str">
        <f t="shared" si="9"/>
        <v/>
      </c>
      <c r="ET30" s="9" t="s">
        <v>1365</v>
      </c>
      <c r="EU30" s="32" t="s">
        <v>1821</v>
      </c>
      <c r="EV30" s="32" t="s">
        <v>1480</v>
      </c>
      <c r="EW30" s="32"/>
      <c r="EX30" s="35"/>
      <c r="EY30" s="37"/>
      <c r="EZ30" s="37"/>
      <c r="FA30" s="35"/>
      <c r="FB30" s="37"/>
      <c r="FC30" s="32"/>
      <c r="FD30" s="32"/>
      <c r="FE30" s="32">
        <f t="shared" si="10"/>
        <v>8627</v>
      </c>
      <c r="FF30" s="9">
        <f t="shared" si="11"/>
        <v>50284</v>
      </c>
      <c r="FG30" s="6" t="s">
        <v>1480</v>
      </c>
    </row>
    <row r="31" spans="1:163" ht="17.25" customHeight="1" x14ac:dyDescent="0.25">
      <c r="A31" s="9">
        <v>465042758</v>
      </c>
      <c r="B31" s="22" t="s">
        <v>557</v>
      </c>
      <c r="C31" s="9"/>
      <c r="D31" s="9"/>
      <c r="E31" s="9"/>
      <c r="F31" s="9"/>
      <c r="G31" s="23"/>
      <c r="H31" s="23"/>
      <c r="I31" s="9">
        <v>6230</v>
      </c>
      <c r="J31" s="9">
        <v>6045</v>
      </c>
      <c r="K31" s="24">
        <f t="shared" si="0"/>
        <v>6158</v>
      </c>
      <c r="L31" s="24">
        <f t="shared" si="1"/>
        <v>12275</v>
      </c>
      <c r="M31" s="39">
        <v>1</v>
      </c>
      <c r="N31" s="9" t="s">
        <v>1493</v>
      </c>
      <c r="O31" s="9" t="s">
        <v>1494</v>
      </c>
      <c r="P31" s="9" t="s">
        <v>263</v>
      </c>
      <c r="Q31" s="26">
        <v>153076</v>
      </c>
      <c r="R31" s="27">
        <v>113</v>
      </c>
      <c r="S31" s="27">
        <f t="shared" si="2"/>
        <v>0</v>
      </c>
      <c r="T31" s="27">
        <v>1800</v>
      </c>
      <c r="U31" s="28" t="s">
        <v>20</v>
      </c>
      <c r="V31" s="29">
        <f t="shared" si="3"/>
        <v>0.3058387721631014</v>
      </c>
      <c r="W31" s="29">
        <f t="shared" si="4"/>
        <v>1.3409679738371537E-2</v>
      </c>
      <c r="X31" s="29" t="str">
        <f t="shared" si="5"/>
        <v>FLOW</v>
      </c>
      <c r="Y31" s="9" t="str">
        <f t="shared" si="6"/>
        <v>-</v>
      </c>
      <c r="Z31" s="9" t="s">
        <v>1496</v>
      </c>
      <c r="AA31" s="9" t="s">
        <v>20</v>
      </c>
      <c r="AB31" s="22"/>
      <c r="AC31" s="9"/>
      <c r="AD31" s="9"/>
      <c r="AE31" s="30"/>
      <c r="AF31" s="31" t="s">
        <v>20</v>
      </c>
      <c r="AG31" s="32"/>
      <c r="AH31" s="9" t="s">
        <v>554</v>
      </c>
      <c r="AI31" s="32"/>
      <c r="AJ31" s="32"/>
      <c r="AK31" s="32"/>
      <c r="AL31" s="32">
        <v>7958</v>
      </c>
      <c r="AM31" s="26">
        <v>153076</v>
      </c>
      <c r="AN31" s="24">
        <v>27</v>
      </c>
      <c r="AO31" s="23" t="s">
        <v>20</v>
      </c>
      <c r="AP31" s="23" t="str">
        <f t="shared" si="7"/>
        <v>FLOW</v>
      </c>
      <c r="AQ31" s="23"/>
      <c r="AR31" s="23"/>
      <c r="AS31" s="23"/>
      <c r="AT31" s="23"/>
      <c r="AU31" s="9" t="s">
        <v>1491</v>
      </c>
      <c r="AV31" s="33" t="s">
        <v>558</v>
      </c>
      <c r="AW31" s="22" t="s">
        <v>1312</v>
      </c>
      <c r="AX31" s="34">
        <v>45652</v>
      </c>
      <c r="AY31" s="9">
        <v>48</v>
      </c>
      <c r="AZ31" s="9" t="s">
        <v>1125</v>
      </c>
      <c r="BA31" s="32" t="s">
        <v>20</v>
      </c>
      <c r="BB31" s="32"/>
      <c r="BC31" s="32"/>
      <c r="BD31" s="9"/>
      <c r="BE31" s="9"/>
      <c r="BF31" s="9"/>
      <c r="BG31" s="35"/>
      <c r="BH31" s="9"/>
      <c r="BI31" s="9"/>
      <c r="BJ31" s="9"/>
      <c r="BK31" s="9"/>
      <c r="BL31" s="9"/>
      <c r="BM31" s="9"/>
      <c r="BN31" s="9"/>
      <c r="BO31" s="9"/>
      <c r="BP31" s="9"/>
      <c r="BQ31" s="9"/>
      <c r="BR31" s="9"/>
      <c r="BS31" s="9"/>
      <c r="BT31" s="9"/>
      <c r="BU31" s="9"/>
      <c r="BV31" s="9"/>
      <c r="BW31" s="9"/>
      <c r="BX31" s="9"/>
      <c r="BY31" s="9"/>
      <c r="BZ31" s="9"/>
      <c r="CA31" s="9"/>
      <c r="CB31" s="9"/>
      <c r="CC31" s="9"/>
      <c r="CD31" s="9"/>
      <c r="CE31" s="9"/>
      <c r="CF31" s="9"/>
      <c r="CG31" s="9"/>
      <c r="CH31" s="9"/>
      <c r="CI31" s="9"/>
      <c r="CJ31" s="9"/>
      <c r="CK31" s="9"/>
      <c r="CL31" s="9"/>
      <c r="CM31" s="9"/>
      <c r="CN31" s="9"/>
      <c r="CO31" s="9"/>
      <c r="CP31" s="9"/>
      <c r="CQ31" s="9"/>
      <c r="CR31" s="9"/>
      <c r="CS31" s="9"/>
      <c r="CT31" s="9"/>
      <c r="CU31" s="9"/>
      <c r="CV31" s="9"/>
      <c r="CW31" s="9"/>
      <c r="CX31" s="9"/>
      <c r="CY31" s="9"/>
      <c r="CZ31" s="9"/>
      <c r="DA31" s="9"/>
      <c r="DB31" s="9"/>
      <c r="DC31" s="9"/>
      <c r="DD31" s="9"/>
      <c r="DE31" s="9"/>
      <c r="DF31" s="9"/>
      <c r="DG31" s="9"/>
      <c r="DH31" s="9"/>
      <c r="DI31" s="9"/>
      <c r="DJ31" s="9"/>
      <c r="DK31" s="9"/>
      <c r="DL31" s="9"/>
      <c r="DM31" s="9"/>
      <c r="DN31" s="9"/>
      <c r="DO31" s="9"/>
      <c r="DP31" s="9"/>
      <c r="DQ31" s="9"/>
      <c r="DR31" s="9"/>
      <c r="DS31" s="9"/>
      <c r="DT31" s="9"/>
      <c r="DU31" s="9"/>
      <c r="DV31" s="9"/>
      <c r="DW31" s="9"/>
      <c r="DX31" s="9"/>
      <c r="DY31" s="9"/>
      <c r="DZ31" s="9"/>
      <c r="EA31" s="9"/>
      <c r="EB31" s="9"/>
      <c r="EC31" s="9"/>
      <c r="ED31" s="9"/>
      <c r="EE31" s="9"/>
      <c r="EF31" s="9"/>
      <c r="EG31" s="9"/>
      <c r="EH31" s="9"/>
      <c r="EI31" s="9"/>
      <c r="EJ31" s="9"/>
      <c r="EK31" s="9"/>
      <c r="EL31" s="9"/>
      <c r="EM31" s="9"/>
      <c r="EN31" s="9"/>
      <c r="EO31" s="9"/>
      <c r="EP31" s="9"/>
      <c r="EQ31" s="9"/>
      <c r="ER31" s="36">
        <f t="shared" si="8"/>
        <v>0</v>
      </c>
      <c r="ES31" s="9" t="str">
        <f t="shared" si="9"/>
        <v/>
      </c>
      <c r="ET31" s="9" t="s">
        <v>1372</v>
      </c>
      <c r="EU31" s="32" t="s">
        <v>2046</v>
      </c>
      <c r="EV31" s="32" t="s">
        <v>1480</v>
      </c>
      <c r="EW31" s="32"/>
      <c r="EX31" s="35"/>
      <c r="EY31" s="37"/>
      <c r="EZ31" s="37"/>
      <c r="FA31" s="35"/>
      <c r="FB31" s="37"/>
      <c r="FC31" s="32"/>
      <c r="FD31" s="32"/>
      <c r="FE31" s="32">
        <f t="shared" si="10"/>
        <v>6158</v>
      </c>
      <c r="FF31" s="9">
        <f t="shared" si="11"/>
        <v>12275</v>
      </c>
      <c r="FG31" s="6" t="s">
        <v>1480</v>
      </c>
    </row>
    <row r="32" spans="1:163" ht="17.25" customHeight="1" x14ac:dyDescent="0.25">
      <c r="A32" s="9">
        <v>462452555</v>
      </c>
      <c r="B32" s="22" t="s">
        <v>1594</v>
      </c>
      <c r="C32" s="9"/>
      <c r="D32" s="9"/>
      <c r="E32" s="9"/>
      <c r="F32" s="9"/>
      <c r="G32" s="23"/>
      <c r="H32" s="23"/>
      <c r="I32" s="9">
        <v>8055</v>
      </c>
      <c r="J32" s="9">
        <v>6829</v>
      </c>
      <c r="K32" s="24">
        <f t="shared" si="0"/>
        <v>6974</v>
      </c>
      <c r="L32" s="24">
        <f t="shared" si="1"/>
        <v>14884</v>
      </c>
      <c r="M32" s="25">
        <v>1</v>
      </c>
      <c r="N32" s="9" t="s">
        <v>1493</v>
      </c>
      <c r="O32" s="9" t="s">
        <v>1494</v>
      </c>
      <c r="P32" s="9" t="s">
        <v>22</v>
      </c>
      <c r="Q32" s="26">
        <v>152844</v>
      </c>
      <c r="R32" s="27">
        <v>145</v>
      </c>
      <c r="S32" s="27">
        <f t="shared" si="2"/>
        <v>0</v>
      </c>
      <c r="T32" s="27">
        <v>6840</v>
      </c>
      <c r="U32" s="28" t="s">
        <v>20</v>
      </c>
      <c r="V32" s="29">
        <f t="shared" si="3"/>
        <v>0.10958783890751154</v>
      </c>
      <c r="W32" s="29">
        <f t="shared" si="4"/>
        <v>1.3389356201701503E-2</v>
      </c>
      <c r="X32" s="29" t="str">
        <f t="shared" si="5"/>
        <v>FLOW</v>
      </c>
      <c r="Y32" s="9" t="str">
        <f t="shared" si="6"/>
        <v>-</v>
      </c>
      <c r="Z32" s="9" t="s">
        <v>1490</v>
      </c>
      <c r="AA32" s="9" t="s">
        <v>20</v>
      </c>
      <c r="AB32" s="22"/>
      <c r="AC32" s="9"/>
      <c r="AD32" s="9"/>
      <c r="AE32" s="30"/>
      <c r="AF32" s="31" t="s">
        <v>20</v>
      </c>
      <c r="AG32" s="32"/>
      <c r="AH32" s="9" t="s">
        <v>715</v>
      </c>
      <c r="AI32" s="32"/>
      <c r="AJ32" s="32"/>
      <c r="AK32" s="32"/>
      <c r="AL32" s="32">
        <v>13814</v>
      </c>
      <c r="AM32" s="26">
        <v>152844</v>
      </c>
      <c r="AN32" s="24">
        <v>27</v>
      </c>
      <c r="AO32" s="23" t="s">
        <v>20</v>
      </c>
      <c r="AP32" s="23" t="str">
        <f t="shared" si="7"/>
        <v>FLOW</v>
      </c>
      <c r="AQ32" s="23"/>
      <c r="AR32" s="23"/>
      <c r="AS32" s="23"/>
      <c r="AT32" s="23"/>
      <c r="AU32" s="9" t="s">
        <v>1491</v>
      </c>
      <c r="AV32" s="33" t="s">
        <v>1645</v>
      </c>
      <c r="AW32" s="22" t="s">
        <v>1694</v>
      </c>
      <c r="AX32" s="34">
        <v>45386</v>
      </c>
      <c r="AY32" s="9">
        <v>48</v>
      </c>
      <c r="AZ32" s="9" t="s">
        <v>1592</v>
      </c>
      <c r="BA32" s="32" t="s">
        <v>20</v>
      </c>
      <c r="BB32" s="32"/>
      <c r="BC32" s="32"/>
      <c r="BD32" s="9"/>
      <c r="BE32" s="9"/>
      <c r="BF32" s="9"/>
      <c r="BG32" s="35"/>
      <c r="BH32" s="9"/>
      <c r="BI32" s="9"/>
      <c r="BJ32" s="9"/>
      <c r="BK32" s="9"/>
      <c r="BL32" s="9"/>
      <c r="BM32" s="9"/>
      <c r="BN32" s="9"/>
      <c r="BO32" s="9"/>
      <c r="BP32" s="9"/>
      <c r="BQ32" s="9"/>
      <c r="BR32" s="9"/>
      <c r="BS32" s="9"/>
      <c r="BT32" s="9"/>
      <c r="BU32" s="9"/>
      <c r="BV32" s="9"/>
      <c r="BW32" s="9"/>
      <c r="BX32" s="9"/>
      <c r="BY32" s="9"/>
      <c r="BZ32" s="9"/>
      <c r="CA32" s="9"/>
      <c r="CB32" s="9"/>
      <c r="CC32" s="9"/>
      <c r="CD32" s="9"/>
      <c r="CE32" s="9"/>
      <c r="CF32" s="9"/>
      <c r="CG32" s="9"/>
      <c r="CH32" s="9"/>
      <c r="CI32" s="9"/>
      <c r="CJ32" s="9"/>
      <c r="CK32" s="9"/>
      <c r="CL32" s="9"/>
      <c r="CM32" s="9"/>
      <c r="CN32" s="9"/>
      <c r="CO32" s="9"/>
      <c r="CP32" s="9"/>
      <c r="CQ32" s="9"/>
      <c r="CR32" s="9"/>
      <c r="CS32" s="9"/>
      <c r="CT32" s="9"/>
      <c r="CU32" s="9"/>
      <c r="CV32" s="9"/>
      <c r="CW32" s="9"/>
      <c r="CX32" s="9"/>
      <c r="CY32" s="9"/>
      <c r="CZ32" s="9"/>
      <c r="DA32" s="9"/>
      <c r="DB32" s="9"/>
      <c r="DC32" s="9"/>
      <c r="DD32" s="9"/>
      <c r="DE32" s="9"/>
      <c r="DF32" s="9"/>
      <c r="DG32" s="9"/>
      <c r="DH32" s="9"/>
      <c r="DI32" s="9"/>
      <c r="DJ32" s="9"/>
      <c r="DK32" s="9"/>
      <c r="DL32" s="9"/>
      <c r="DM32" s="9"/>
      <c r="DN32" s="9"/>
      <c r="DO32" s="9"/>
      <c r="DP32" s="9"/>
      <c r="DQ32" s="9"/>
      <c r="DR32" s="9"/>
      <c r="DS32" s="9"/>
      <c r="DT32" s="9"/>
      <c r="DU32" s="9"/>
      <c r="DV32" s="9"/>
      <c r="DW32" s="9"/>
      <c r="DX32" s="9"/>
      <c r="DY32" s="9"/>
      <c r="DZ32" s="9"/>
      <c r="EA32" s="9"/>
      <c r="EB32" s="9"/>
      <c r="EC32" s="9"/>
      <c r="ED32" s="9"/>
      <c r="EE32" s="9"/>
      <c r="EF32" s="9"/>
      <c r="EG32" s="9"/>
      <c r="EH32" s="9"/>
      <c r="EI32" s="9"/>
      <c r="EJ32" s="9"/>
      <c r="EK32" s="9"/>
      <c r="EL32" s="9"/>
      <c r="EM32" s="9"/>
      <c r="EN32" s="9"/>
      <c r="EO32" s="9"/>
      <c r="EP32" s="9"/>
      <c r="EQ32" s="9"/>
      <c r="ER32" s="36">
        <f t="shared" si="8"/>
        <v>0</v>
      </c>
      <c r="ES32" s="9" t="str">
        <f t="shared" si="9"/>
        <v/>
      </c>
      <c r="ET32" s="9" t="s">
        <v>1365</v>
      </c>
      <c r="EU32" s="32" t="s">
        <v>2256</v>
      </c>
      <c r="EV32" s="32" t="s">
        <v>1480</v>
      </c>
      <c r="EW32" s="32"/>
      <c r="EX32" s="35"/>
      <c r="EY32" s="37"/>
      <c r="EZ32" s="37"/>
      <c r="FA32" s="35"/>
      <c r="FB32" s="37"/>
      <c r="FC32" s="32"/>
      <c r="FD32" s="32"/>
      <c r="FE32" s="32">
        <f t="shared" si="10"/>
        <v>6974</v>
      </c>
      <c r="FF32" s="9">
        <f t="shared" si="11"/>
        <v>14884</v>
      </c>
      <c r="FG32" s="6" t="s">
        <v>1480</v>
      </c>
    </row>
    <row r="33" spans="1:163" ht="17.25" customHeight="1" x14ac:dyDescent="0.25">
      <c r="A33" s="9">
        <v>465084077</v>
      </c>
      <c r="B33" s="22" t="s">
        <v>876</v>
      </c>
      <c r="C33" s="9"/>
      <c r="D33" s="9"/>
      <c r="E33" s="9"/>
      <c r="F33" s="9"/>
      <c r="G33" s="23"/>
      <c r="H33" s="23"/>
      <c r="I33" s="9">
        <v>5940</v>
      </c>
      <c r="J33" s="9">
        <v>11866</v>
      </c>
      <c r="K33" s="24">
        <f t="shared" si="0"/>
        <v>6019</v>
      </c>
      <c r="L33" s="24">
        <f t="shared" si="1"/>
        <v>17806</v>
      </c>
      <c r="M33" s="25">
        <v>2</v>
      </c>
      <c r="N33" s="9" t="s">
        <v>1493</v>
      </c>
      <c r="O33" s="9" t="s">
        <v>1494</v>
      </c>
      <c r="P33" s="9" t="s">
        <v>121</v>
      </c>
      <c r="Q33" s="26">
        <v>151026</v>
      </c>
      <c r="R33" s="27">
        <v>93</v>
      </c>
      <c r="S33" s="27">
        <f t="shared" si="2"/>
        <v>0</v>
      </c>
      <c r="T33" s="27">
        <v>900</v>
      </c>
      <c r="U33" s="28" t="s">
        <v>20</v>
      </c>
      <c r="V33" s="29">
        <f t="shared" si="3"/>
        <v>0.83392669058501478</v>
      </c>
      <c r="W33" s="29">
        <f t="shared" si="4"/>
        <v>4.0494767735267598E-2</v>
      </c>
      <c r="X33" s="29" t="str">
        <f t="shared" si="5"/>
        <v>FLOW</v>
      </c>
      <c r="Y33" s="9" t="str">
        <f t="shared" si="6"/>
        <v>-</v>
      </c>
      <c r="Z33" s="9" t="s">
        <v>1495</v>
      </c>
      <c r="AA33" s="9" t="s">
        <v>20</v>
      </c>
      <c r="AB33" s="22"/>
      <c r="AC33" s="9"/>
      <c r="AD33" s="9"/>
      <c r="AE33" s="30"/>
      <c r="AF33" s="31" t="s">
        <v>20</v>
      </c>
      <c r="AG33" s="32"/>
      <c r="AH33" s="9" t="s">
        <v>120</v>
      </c>
      <c r="AI33" s="32"/>
      <c r="AJ33" s="32"/>
      <c r="AK33" s="32"/>
      <c r="AL33" s="32">
        <v>12859</v>
      </c>
      <c r="AM33" s="26">
        <v>151026</v>
      </c>
      <c r="AN33" s="24">
        <v>57</v>
      </c>
      <c r="AO33" s="23" t="s">
        <v>20</v>
      </c>
      <c r="AP33" s="23" t="str">
        <f t="shared" si="7"/>
        <v>FLOW</v>
      </c>
      <c r="AQ33" s="23"/>
      <c r="AR33" s="23"/>
      <c r="AS33" s="23"/>
      <c r="AT33" s="23"/>
      <c r="AU33" s="9" t="s">
        <v>1491</v>
      </c>
      <c r="AV33" s="33" t="s">
        <v>1069</v>
      </c>
      <c r="AW33" s="22" t="s">
        <v>1266</v>
      </c>
      <c r="AX33" s="34">
        <v>45657</v>
      </c>
      <c r="AY33" s="9">
        <v>48</v>
      </c>
      <c r="AZ33" s="9" t="s">
        <v>1125</v>
      </c>
      <c r="BA33" s="32" t="s">
        <v>20</v>
      </c>
      <c r="BB33" s="32"/>
      <c r="BC33" s="32"/>
      <c r="BD33" s="9"/>
      <c r="BE33" s="9"/>
      <c r="BF33" s="9"/>
      <c r="BG33" s="35"/>
      <c r="BH33" s="9"/>
      <c r="BI33" s="9">
        <v>1</v>
      </c>
      <c r="BJ33" s="9"/>
      <c r="BK33" s="9"/>
      <c r="BL33" s="9"/>
      <c r="BM33" s="9"/>
      <c r="BN33" s="9"/>
      <c r="BO33" s="9"/>
      <c r="BP33" s="9"/>
      <c r="BQ33" s="9"/>
      <c r="BR33" s="9"/>
      <c r="BS33" s="9"/>
      <c r="BT33" s="9"/>
      <c r="BU33" s="9"/>
      <c r="BV33" s="9"/>
      <c r="BW33" s="9"/>
      <c r="BX33" s="9"/>
      <c r="BY33" s="9"/>
      <c r="BZ33" s="9"/>
      <c r="CA33" s="9"/>
      <c r="CB33" s="9"/>
      <c r="CC33" s="9"/>
      <c r="CD33" s="9"/>
      <c r="CE33" s="9"/>
      <c r="CF33" s="9"/>
      <c r="CG33" s="9"/>
      <c r="CH33" s="9"/>
      <c r="CI33" s="9"/>
      <c r="CJ33" s="9"/>
      <c r="CK33" s="9"/>
      <c r="CL33" s="9"/>
      <c r="CM33" s="9"/>
      <c r="CN33" s="9"/>
      <c r="CO33" s="9"/>
      <c r="CP33" s="9"/>
      <c r="CQ33" s="9"/>
      <c r="CR33" s="9"/>
      <c r="CS33" s="9"/>
      <c r="CT33" s="9"/>
      <c r="CU33" s="9"/>
      <c r="CV33" s="9"/>
      <c r="CW33" s="9"/>
      <c r="CX33" s="9"/>
      <c r="CY33" s="9"/>
      <c r="CZ33" s="9"/>
      <c r="DA33" s="9"/>
      <c r="DB33" s="9"/>
      <c r="DC33" s="9"/>
      <c r="DD33" s="9"/>
      <c r="DE33" s="9"/>
      <c r="DF33" s="9"/>
      <c r="DG33" s="9"/>
      <c r="DH33" s="9"/>
      <c r="DI33" s="9"/>
      <c r="DJ33" s="9"/>
      <c r="DK33" s="9"/>
      <c r="DL33" s="9"/>
      <c r="DM33" s="9"/>
      <c r="DN33" s="9"/>
      <c r="DO33" s="9"/>
      <c r="DP33" s="9"/>
      <c r="DQ33" s="9"/>
      <c r="DR33" s="9"/>
      <c r="DS33" s="9"/>
      <c r="DT33" s="9"/>
      <c r="DU33" s="9"/>
      <c r="DV33" s="9"/>
      <c r="DW33" s="9"/>
      <c r="DX33" s="9"/>
      <c r="DY33" s="9"/>
      <c r="DZ33" s="9"/>
      <c r="EA33" s="9"/>
      <c r="EB33" s="9"/>
      <c r="EC33" s="9"/>
      <c r="ED33" s="9"/>
      <c r="EE33" s="9"/>
      <c r="EF33" s="9"/>
      <c r="EG33" s="9"/>
      <c r="EH33" s="9"/>
      <c r="EI33" s="9"/>
      <c r="EJ33" s="9"/>
      <c r="EK33" s="9"/>
      <c r="EL33" s="9"/>
      <c r="EM33" s="9"/>
      <c r="EN33" s="9"/>
      <c r="EO33" s="9"/>
      <c r="EP33" s="9"/>
      <c r="EQ33" s="9"/>
      <c r="ER33" s="36">
        <f t="shared" si="8"/>
        <v>1</v>
      </c>
      <c r="ES33" s="9">
        <f t="shared" si="9"/>
        <v>1</v>
      </c>
      <c r="ET33" s="9" t="s">
        <v>1373</v>
      </c>
      <c r="EU33" s="32" t="s">
        <v>1775</v>
      </c>
      <c r="EV33" s="32" t="s">
        <v>1480</v>
      </c>
      <c r="EW33" s="32"/>
      <c r="EX33" s="35"/>
      <c r="EY33" s="37"/>
      <c r="EZ33" s="37"/>
      <c r="FA33" s="35"/>
      <c r="FB33" s="37"/>
      <c r="FC33" s="32"/>
      <c r="FD33" s="32"/>
      <c r="FE33" s="32">
        <f t="shared" si="10"/>
        <v>6019</v>
      </c>
      <c r="FF33" s="9">
        <f t="shared" si="11"/>
        <v>17806</v>
      </c>
      <c r="FG33" s="6" t="s">
        <v>1480</v>
      </c>
    </row>
    <row r="34" spans="1:163" ht="17.25" customHeight="1" x14ac:dyDescent="0.25">
      <c r="A34" s="9">
        <v>466843453</v>
      </c>
      <c r="B34" s="22" t="s">
        <v>522</v>
      </c>
      <c r="C34" s="9"/>
      <c r="D34" s="9"/>
      <c r="E34" s="9"/>
      <c r="F34" s="9"/>
      <c r="G34" s="23"/>
      <c r="H34" s="23"/>
      <c r="I34" s="9">
        <v>6379</v>
      </c>
      <c r="J34" s="9">
        <v>6270.23</v>
      </c>
      <c r="K34" s="24">
        <f t="shared" si="0"/>
        <v>6368.23</v>
      </c>
      <c r="L34" s="24">
        <f t="shared" si="1"/>
        <v>12649.23</v>
      </c>
      <c r="M34" s="39">
        <v>1</v>
      </c>
      <c r="N34" s="9" t="s">
        <v>1493</v>
      </c>
      <c r="O34" s="9" t="s">
        <v>1494</v>
      </c>
      <c r="P34" s="9" t="s">
        <v>71</v>
      </c>
      <c r="Q34" s="26">
        <v>145027</v>
      </c>
      <c r="R34" s="27">
        <v>98</v>
      </c>
      <c r="S34" s="27">
        <f t="shared" si="2"/>
        <v>0</v>
      </c>
      <c r="T34" s="27">
        <v>3600</v>
      </c>
      <c r="U34" s="28" t="s">
        <v>20</v>
      </c>
      <c r="V34" s="29">
        <f t="shared" si="3"/>
        <v>0.17941705903439437</v>
      </c>
      <c r="W34" s="29">
        <f t="shared" si="4"/>
        <v>1.2704575657952969E-2</v>
      </c>
      <c r="X34" s="29" t="str">
        <f t="shared" si="5"/>
        <v>FLOW</v>
      </c>
      <c r="Y34" s="9" t="str">
        <f t="shared" si="6"/>
        <v>-</v>
      </c>
      <c r="Z34" s="9" t="s">
        <v>1490</v>
      </c>
      <c r="AA34" s="9" t="s">
        <v>20</v>
      </c>
      <c r="AB34" s="22"/>
      <c r="AC34" s="9"/>
      <c r="AD34" s="9"/>
      <c r="AE34" s="30"/>
      <c r="AF34" s="31" t="s">
        <v>20</v>
      </c>
      <c r="AG34" s="32"/>
      <c r="AH34" s="9" t="s">
        <v>521</v>
      </c>
      <c r="AI34" s="32"/>
      <c r="AJ34" s="32"/>
      <c r="AK34" s="32"/>
      <c r="AL34" s="32">
        <v>9968.23</v>
      </c>
      <c r="AM34" s="26">
        <v>145027</v>
      </c>
      <c r="AN34" s="24">
        <v>27</v>
      </c>
      <c r="AO34" s="23" t="s">
        <v>20</v>
      </c>
      <c r="AP34" s="23" t="str">
        <f t="shared" si="7"/>
        <v>FLOW</v>
      </c>
      <c r="AQ34" s="23"/>
      <c r="AR34" s="23"/>
      <c r="AS34" s="23"/>
      <c r="AT34" s="23"/>
      <c r="AU34" s="9" t="s">
        <v>1491</v>
      </c>
      <c r="AV34" s="33" t="s">
        <v>523</v>
      </c>
      <c r="AW34" s="22" t="s">
        <v>1335</v>
      </c>
      <c r="AX34" s="34">
        <v>45909</v>
      </c>
      <c r="AY34" s="9">
        <v>36</v>
      </c>
      <c r="AZ34" s="9" t="s">
        <v>1125</v>
      </c>
      <c r="BA34" s="32" t="s">
        <v>20</v>
      </c>
      <c r="BB34" s="32"/>
      <c r="BC34" s="32"/>
      <c r="BD34" s="9"/>
      <c r="BE34" s="9"/>
      <c r="BF34" s="9"/>
      <c r="BG34" s="35"/>
      <c r="BH34" s="9"/>
      <c r="BI34" s="9"/>
      <c r="BJ34" s="9"/>
      <c r="BK34" s="9"/>
      <c r="BL34" s="9"/>
      <c r="BM34" s="9"/>
      <c r="BN34" s="9"/>
      <c r="BO34" s="9"/>
      <c r="BP34" s="9"/>
      <c r="BQ34" s="9"/>
      <c r="BR34" s="9"/>
      <c r="BS34" s="9"/>
      <c r="BT34" s="9"/>
      <c r="BU34" s="9"/>
      <c r="BV34" s="9"/>
      <c r="BW34" s="9"/>
      <c r="BX34" s="9"/>
      <c r="BY34" s="9"/>
      <c r="BZ34" s="9"/>
      <c r="CA34" s="9"/>
      <c r="CB34" s="9"/>
      <c r="CC34" s="9"/>
      <c r="CD34" s="9"/>
      <c r="CE34" s="9"/>
      <c r="CF34" s="9"/>
      <c r="CG34" s="9"/>
      <c r="CH34" s="9"/>
      <c r="CI34" s="9"/>
      <c r="CJ34" s="9"/>
      <c r="CK34" s="9"/>
      <c r="CL34" s="9"/>
      <c r="CM34" s="9"/>
      <c r="CN34" s="9"/>
      <c r="CO34" s="9"/>
      <c r="CP34" s="9"/>
      <c r="CQ34" s="9"/>
      <c r="CR34" s="9"/>
      <c r="CS34" s="9"/>
      <c r="CT34" s="9"/>
      <c r="CU34" s="9"/>
      <c r="CV34" s="9"/>
      <c r="CW34" s="9"/>
      <c r="CX34" s="9"/>
      <c r="CY34" s="9"/>
      <c r="CZ34" s="9"/>
      <c r="DA34" s="9"/>
      <c r="DB34" s="9"/>
      <c r="DC34" s="9"/>
      <c r="DD34" s="9"/>
      <c r="DE34" s="9"/>
      <c r="DF34" s="9"/>
      <c r="DG34" s="9"/>
      <c r="DH34" s="9"/>
      <c r="DI34" s="9"/>
      <c r="DJ34" s="9"/>
      <c r="DK34" s="9"/>
      <c r="DL34" s="9"/>
      <c r="DM34" s="9"/>
      <c r="DN34" s="9"/>
      <c r="DO34" s="9"/>
      <c r="DP34" s="9"/>
      <c r="DQ34" s="9"/>
      <c r="DR34" s="9"/>
      <c r="DS34" s="9"/>
      <c r="DT34" s="9"/>
      <c r="DU34" s="9"/>
      <c r="DV34" s="9"/>
      <c r="DW34" s="9"/>
      <c r="DX34" s="9"/>
      <c r="DY34" s="9"/>
      <c r="DZ34" s="9"/>
      <c r="EA34" s="9"/>
      <c r="EB34" s="9"/>
      <c r="EC34" s="9"/>
      <c r="ED34" s="9"/>
      <c r="EE34" s="9"/>
      <c r="EF34" s="9"/>
      <c r="EG34" s="9"/>
      <c r="EH34" s="9"/>
      <c r="EI34" s="9"/>
      <c r="EJ34" s="9"/>
      <c r="EK34" s="9"/>
      <c r="EL34" s="9"/>
      <c r="EM34" s="9"/>
      <c r="EN34" s="9"/>
      <c r="EO34" s="9"/>
      <c r="EP34" s="9"/>
      <c r="EQ34" s="9"/>
      <c r="ER34" s="36">
        <f t="shared" si="8"/>
        <v>0</v>
      </c>
      <c r="ES34" s="9" t="str">
        <f t="shared" si="9"/>
        <v/>
      </c>
      <c r="ET34" s="9" t="s">
        <v>1361</v>
      </c>
      <c r="EU34" s="32" t="s">
        <v>2019</v>
      </c>
      <c r="EV34" s="32" t="s">
        <v>1480</v>
      </c>
      <c r="EW34" s="32"/>
      <c r="EX34" s="35"/>
      <c r="EY34" s="37"/>
      <c r="EZ34" s="37"/>
      <c r="FA34" s="35"/>
      <c r="FB34" s="37"/>
      <c r="FC34" s="32"/>
      <c r="FD34" s="32"/>
      <c r="FE34" s="32">
        <f t="shared" si="10"/>
        <v>6368.23</v>
      </c>
      <c r="FF34" s="9">
        <f t="shared" si="11"/>
        <v>12649.23</v>
      </c>
      <c r="FG34" s="6" t="s">
        <v>1480</v>
      </c>
    </row>
    <row r="35" spans="1:163" ht="17.25" customHeight="1" x14ac:dyDescent="0.25">
      <c r="A35" s="9">
        <v>467873801</v>
      </c>
      <c r="B35" s="22" t="s">
        <v>928</v>
      </c>
      <c r="C35" s="9"/>
      <c r="D35" s="9"/>
      <c r="E35" s="9"/>
      <c r="F35" s="9"/>
      <c r="G35" s="23"/>
      <c r="H35" s="23"/>
      <c r="I35" s="9">
        <v>6263</v>
      </c>
      <c r="J35" s="9">
        <v>6263</v>
      </c>
      <c r="K35" s="24">
        <f t="shared" si="0"/>
        <v>6263</v>
      </c>
      <c r="L35" s="24">
        <f t="shared" si="1"/>
        <v>12526</v>
      </c>
      <c r="M35" s="39">
        <v>1</v>
      </c>
      <c r="N35" s="9" t="s">
        <v>1493</v>
      </c>
      <c r="O35" s="9" t="s">
        <v>1494</v>
      </c>
      <c r="P35" s="9" t="s">
        <v>45</v>
      </c>
      <c r="Q35" s="26">
        <v>138797</v>
      </c>
      <c r="R35" s="27">
        <v>0</v>
      </c>
      <c r="S35" s="27">
        <f t="shared" si="2"/>
        <v>0</v>
      </c>
      <c r="T35" s="27">
        <v>900</v>
      </c>
      <c r="U35" s="28" t="s">
        <v>20</v>
      </c>
      <c r="V35" s="29">
        <f t="shared" si="3"/>
        <v>0.10772044372934528</v>
      </c>
      <c r="W35" s="29">
        <f t="shared" si="4"/>
        <v>1.2158818617201613E-2</v>
      </c>
      <c r="X35" s="29" t="str">
        <f t="shared" si="5"/>
        <v>FLOW</v>
      </c>
      <c r="Y35" s="9" t="str">
        <f t="shared" si="6"/>
        <v>-</v>
      </c>
      <c r="Z35" s="9" t="s">
        <v>20</v>
      </c>
      <c r="AA35" s="9" t="s">
        <v>20</v>
      </c>
      <c r="AB35" s="22"/>
      <c r="AC35" s="9"/>
      <c r="AD35" s="9"/>
      <c r="AE35" s="30"/>
      <c r="AF35" s="31" t="s">
        <v>20</v>
      </c>
      <c r="AG35" s="32"/>
      <c r="AH35" s="9" t="s">
        <v>612</v>
      </c>
      <c r="AI35" s="32"/>
      <c r="AJ35" s="32"/>
      <c r="AK35" s="32"/>
      <c r="AL35" s="32">
        <v>7163</v>
      </c>
      <c r="AM35" s="26">
        <v>138797</v>
      </c>
      <c r="AN35" s="24">
        <v>22</v>
      </c>
      <c r="AO35" s="23" t="s">
        <v>20</v>
      </c>
      <c r="AP35" s="23" t="str">
        <f t="shared" si="7"/>
        <v>FLOW</v>
      </c>
      <c r="AQ35" s="23"/>
      <c r="AR35" s="23"/>
      <c r="AS35" s="23"/>
      <c r="AT35" s="23"/>
      <c r="AU35" s="9" t="s">
        <v>1491</v>
      </c>
      <c r="AV35" s="33" t="s">
        <v>1118</v>
      </c>
      <c r="AW35" s="22" t="s">
        <v>1352</v>
      </c>
      <c r="AX35" s="34">
        <v>46087</v>
      </c>
      <c r="AY35" s="9">
        <v>30</v>
      </c>
      <c r="AZ35" s="9" t="s">
        <v>1125</v>
      </c>
      <c r="BA35" s="32" t="s">
        <v>20</v>
      </c>
      <c r="BB35" s="32"/>
      <c r="BC35" s="32"/>
      <c r="BD35" s="9"/>
      <c r="BE35" s="9"/>
      <c r="BF35" s="9"/>
      <c r="BG35" s="35"/>
      <c r="BH35" s="9"/>
      <c r="BI35" s="9">
        <v>1</v>
      </c>
      <c r="BJ35" s="9"/>
      <c r="BK35" s="9"/>
      <c r="BL35" s="9"/>
      <c r="BM35" s="9"/>
      <c r="BN35" s="9"/>
      <c r="BO35" s="9"/>
      <c r="BP35" s="9"/>
      <c r="BQ35" s="9"/>
      <c r="BR35" s="9"/>
      <c r="BS35" s="9"/>
      <c r="BT35" s="9"/>
      <c r="BU35" s="9"/>
      <c r="BV35" s="9"/>
      <c r="BW35" s="9"/>
      <c r="BX35" s="9"/>
      <c r="BY35" s="9"/>
      <c r="BZ35" s="9"/>
      <c r="CA35" s="9"/>
      <c r="CB35" s="9"/>
      <c r="CC35" s="9"/>
      <c r="CD35" s="9"/>
      <c r="CE35" s="9"/>
      <c r="CF35" s="9"/>
      <c r="CG35" s="9"/>
      <c r="CH35" s="9"/>
      <c r="CI35" s="9"/>
      <c r="CJ35" s="9"/>
      <c r="CK35" s="9"/>
      <c r="CL35" s="9"/>
      <c r="CM35" s="9"/>
      <c r="CN35" s="9"/>
      <c r="CO35" s="9"/>
      <c r="CP35" s="9"/>
      <c r="CQ35" s="9"/>
      <c r="CR35" s="9"/>
      <c r="CS35" s="9"/>
      <c r="CT35" s="9"/>
      <c r="CU35" s="9"/>
      <c r="CV35" s="9"/>
      <c r="CW35" s="9"/>
      <c r="CX35" s="9"/>
      <c r="CY35" s="9"/>
      <c r="CZ35" s="9"/>
      <c r="DA35" s="9"/>
      <c r="DB35" s="9"/>
      <c r="DC35" s="9"/>
      <c r="DD35" s="9"/>
      <c r="DE35" s="9"/>
      <c r="DF35" s="9"/>
      <c r="DG35" s="9"/>
      <c r="DH35" s="9"/>
      <c r="DI35" s="9"/>
      <c r="DJ35" s="9"/>
      <c r="DK35" s="9"/>
      <c r="DL35" s="9"/>
      <c r="DM35" s="9"/>
      <c r="DN35" s="9"/>
      <c r="DO35" s="9"/>
      <c r="DP35" s="9"/>
      <c r="DQ35" s="9"/>
      <c r="DR35" s="9"/>
      <c r="DS35" s="9"/>
      <c r="DT35" s="9"/>
      <c r="DU35" s="9"/>
      <c r="DV35" s="9"/>
      <c r="DW35" s="9"/>
      <c r="DX35" s="9"/>
      <c r="DY35" s="9"/>
      <c r="DZ35" s="9"/>
      <c r="EA35" s="9"/>
      <c r="EB35" s="9"/>
      <c r="EC35" s="9"/>
      <c r="ED35" s="9"/>
      <c r="EE35" s="9"/>
      <c r="EF35" s="9"/>
      <c r="EG35" s="9"/>
      <c r="EH35" s="9"/>
      <c r="EI35" s="9"/>
      <c r="EJ35" s="9"/>
      <c r="EK35" s="9"/>
      <c r="EL35" s="9"/>
      <c r="EM35" s="9"/>
      <c r="EN35" s="9"/>
      <c r="EO35" s="9"/>
      <c r="EP35" s="9"/>
      <c r="EQ35" s="9"/>
      <c r="ER35" s="36">
        <f t="shared" si="8"/>
        <v>1</v>
      </c>
      <c r="ES35" s="9">
        <f t="shared" si="9"/>
        <v>1</v>
      </c>
      <c r="ET35" s="9" t="s">
        <v>1374</v>
      </c>
      <c r="EU35" s="32" t="s">
        <v>2088</v>
      </c>
      <c r="EV35" s="32" t="s">
        <v>1480</v>
      </c>
      <c r="EW35" s="32"/>
      <c r="EX35" s="35"/>
      <c r="EY35" s="37"/>
      <c r="EZ35" s="37"/>
      <c r="FA35" s="35"/>
      <c r="FB35" s="37"/>
      <c r="FC35" s="32"/>
      <c r="FD35" s="32"/>
      <c r="FE35" s="32">
        <f t="shared" si="10"/>
        <v>6263</v>
      </c>
      <c r="FF35" s="9">
        <f t="shared" si="11"/>
        <v>12526</v>
      </c>
      <c r="FG35" s="6" t="s">
        <v>1480</v>
      </c>
    </row>
    <row r="36" spans="1:163" ht="17.25" customHeight="1" x14ac:dyDescent="0.25">
      <c r="A36" s="9">
        <v>467872639</v>
      </c>
      <c r="B36" s="22" t="s">
        <v>205</v>
      </c>
      <c r="C36" s="9"/>
      <c r="D36" s="9"/>
      <c r="E36" s="9"/>
      <c r="F36" s="9"/>
      <c r="G36" s="23"/>
      <c r="H36" s="23"/>
      <c r="I36" s="9">
        <v>7083</v>
      </c>
      <c r="J36" s="9">
        <v>14058</v>
      </c>
      <c r="K36" s="24">
        <f t="shared" si="0"/>
        <v>7246</v>
      </c>
      <c r="L36" s="24">
        <f t="shared" si="1"/>
        <v>21141</v>
      </c>
      <c r="M36" s="25">
        <v>2</v>
      </c>
      <c r="N36" s="9" t="s">
        <v>1493</v>
      </c>
      <c r="O36" s="9" t="s">
        <v>1494</v>
      </c>
      <c r="P36" s="9" t="s">
        <v>22</v>
      </c>
      <c r="Q36" s="26">
        <v>131899</v>
      </c>
      <c r="R36" s="27">
        <v>271</v>
      </c>
      <c r="S36" s="27">
        <f t="shared" si="2"/>
        <v>0</v>
      </c>
      <c r="T36" s="27">
        <v>0</v>
      </c>
      <c r="U36" s="28" t="s">
        <v>20</v>
      </c>
      <c r="V36" s="29">
        <f t="shared" si="3"/>
        <v>0.31590690758802648</v>
      </c>
      <c r="W36" s="29">
        <f t="shared" si="4"/>
        <v>3.5366224156860811E-2</v>
      </c>
      <c r="X36" s="29" t="str">
        <f t="shared" si="5"/>
        <v>FLOW</v>
      </c>
      <c r="Y36" s="9" t="str">
        <f t="shared" si="6"/>
        <v>-</v>
      </c>
      <c r="Z36" s="9" t="s">
        <v>1497</v>
      </c>
      <c r="AA36" s="9" t="s">
        <v>20</v>
      </c>
      <c r="AB36" s="22"/>
      <c r="AC36" s="9"/>
      <c r="AD36" s="9"/>
      <c r="AE36" s="30"/>
      <c r="AF36" s="31" t="s">
        <v>20</v>
      </c>
      <c r="AG36" s="32"/>
      <c r="AH36" s="9" t="s">
        <v>193</v>
      </c>
      <c r="AI36" s="32"/>
      <c r="AJ36" s="32"/>
      <c r="AK36" s="32"/>
      <c r="AL36" s="32">
        <v>14329</v>
      </c>
      <c r="AM36" s="26">
        <v>131899</v>
      </c>
      <c r="AN36" s="24">
        <v>57</v>
      </c>
      <c r="AO36" s="23" t="s">
        <v>20</v>
      </c>
      <c r="AP36" s="23" t="str">
        <f t="shared" si="7"/>
        <v>FLOW</v>
      </c>
      <c r="AQ36" s="23"/>
      <c r="AR36" s="23"/>
      <c r="AS36" s="23"/>
      <c r="AT36" s="23"/>
      <c r="AU36" s="9" t="s">
        <v>1491</v>
      </c>
      <c r="AV36" s="33" t="s">
        <v>206</v>
      </c>
      <c r="AW36" s="22" t="s">
        <v>1351</v>
      </c>
      <c r="AX36" s="34">
        <v>46087</v>
      </c>
      <c r="AY36" s="9">
        <v>24</v>
      </c>
      <c r="AZ36" s="9" t="s">
        <v>1125</v>
      </c>
      <c r="BA36" s="32" t="s">
        <v>20</v>
      </c>
      <c r="BB36" s="32"/>
      <c r="BC36" s="32"/>
      <c r="BD36" s="9"/>
      <c r="BE36" s="9"/>
      <c r="BF36" s="9"/>
      <c r="BG36" s="35"/>
      <c r="BH36" s="9"/>
      <c r="BI36" s="9"/>
      <c r="BJ36" s="9"/>
      <c r="BK36" s="9"/>
      <c r="BL36" s="9">
        <v>1</v>
      </c>
      <c r="BM36" s="9"/>
      <c r="BN36" s="9"/>
      <c r="BO36" s="9"/>
      <c r="BP36" s="9"/>
      <c r="BQ36" s="9"/>
      <c r="BR36" s="9"/>
      <c r="BS36" s="9"/>
      <c r="BT36" s="9"/>
      <c r="BU36" s="9"/>
      <c r="BV36" s="9"/>
      <c r="BW36" s="9"/>
      <c r="BX36" s="9"/>
      <c r="BY36" s="9"/>
      <c r="BZ36" s="9"/>
      <c r="CA36" s="9"/>
      <c r="CB36" s="9"/>
      <c r="CC36" s="9"/>
      <c r="CD36" s="9"/>
      <c r="CE36" s="9"/>
      <c r="CF36" s="9"/>
      <c r="CG36" s="9"/>
      <c r="CH36" s="9"/>
      <c r="CI36" s="9"/>
      <c r="CJ36" s="9"/>
      <c r="CK36" s="9"/>
      <c r="CL36" s="9"/>
      <c r="CM36" s="9"/>
      <c r="CN36" s="9"/>
      <c r="CO36" s="9"/>
      <c r="CP36" s="9"/>
      <c r="CQ36" s="9"/>
      <c r="CR36" s="9"/>
      <c r="CS36" s="9"/>
      <c r="CT36" s="9"/>
      <c r="CU36" s="9"/>
      <c r="CV36" s="9"/>
      <c r="CW36" s="9"/>
      <c r="CX36" s="9"/>
      <c r="CY36" s="9"/>
      <c r="CZ36" s="9"/>
      <c r="DA36" s="9"/>
      <c r="DB36" s="9"/>
      <c r="DC36" s="9"/>
      <c r="DD36" s="9"/>
      <c r="DE36" s="9"/>
      <c r="DF36" s="9"/>
      <c r="DG36" s="9"/>
      <c r="DH36" s="9"/>
      <c r="DI36" s="9"/>
      <c r="DJ36" s="9"/>
      <c r="DK36" s="9"/>
      <c r="DL36" s="9"/>
      <c r="DM36" s="9"/>
      <c r="DN36" s="9"/>
      <c r="DO36" s="9"/>
      <c r="DP36" s="9"/>
      <c r="DQ36" s="9"/>
      <c r="DR36" s="9"/>
      <c r="DS36" s="9"/>
      <c r="DT36" s="9"/>
      <c r="DU36" s="9"/>
      <c r="DV36" s="9"/>
      <c r="DW36" s="9"/>
      <c r="DX36" s="9"/>
      <c r="DY36" s="9"/>
      <c r="DZ36" s="9"/>
      <c r="EA36" s="9"/>
      <c r="EB36" s="9"/>
      <c r="EC36" s="9"/>
      <c r="ED36" s="9"/>
      <c r="EE36" s="9"/>
      <c r="EF36" s="9"/>
      <c r="EG36" s="9"/>
      <c r="EH36" s="9"/>
      <c r="EI36" s="9"/>
      <c r="EJ36" s="9"/>
      <c r="EK36" s="9"/>
      <c r="EL36" s="9"/>
      <c r="EM36" s="9"/>
      <c r="EN36" s="9"/>
      <c r="EO36" s="9"/>
      <c r="EP36" s="9"/>
      <c r="EQ36" s="9"/>
      <c r="ER36" s="36">
        <f t="shared" si="8"/>
        <v>1</v>
      </c>
      <c r="ES36" s="9">
        <f t="shared" si="9"/>
        <v>1</v>
      </c>
      <c r="ET36" s="9" t="s">
        <v>1365</v>
      </c>
      <c r="EU36" s="32" t="s">
        <v>1829</v>
      </c>
      <c r="EV36" s="32" t="s">
        <v>1480</v>
      </c>
      <c r="EW36" s="32"/>
      <c r="EX36" s="35"/>
      <c r="EY36" s="37"/>
      <c r="EZ36" s="37"/>
      <c r="FA36" s="35"/>
      <c r="FB36" s="37"/>
      <c r="FC36" s="32"/>
      <c r="FD36" s="32"/>
      <c r="FE36" s="32">
        <f t="shared" si="10"/>
        <v>7246</v>
      </c>
      <c r="FF36" s="9">
        <f t="shared" si="11"/>
        <v>21141</v>
      </c>
      <c r="FG36" s="6" t="s">
        <v>1480</v>
      </c>
    </row>
    <row r="37" spans="1:163" ht="17.25" customHeight="1" x14ac:dyDescent="0.25">
      <c r="A37" s="9">
        <v>461753486</v>
      </c>
      <c r="B37" s="22" t="s">
        <v>356</v>
      </c>
      <c r="C37" s="9"/>
      <c r="D37" s="9"/>
      <c r="E37" s="9"/>
      <c r="F37" s="9"/>
      <c r="G37" s="23"/>
      <c r="H37" s="23"/>
      <c r="I37" s="9">
        <v>6119</v>
      </c>
      <c r="J37" s="9">
        <v>30595</v>
      </c>
      <c r="K37" s="24">
        <f t="shared" si="0"/>
        <v>7015</v>
      </c>
      <c r="L37" s="24">
        <f t="shared" si="1"/>
        <v>36714</v>
      </c>
      <c r="M37" s="25">
        <v>5</v>
      </c>
      <c r="N37" s="9" t="s">
        <v>1493</v>
      </c>
      <c r="O37" s="9" t="s">
        <v>1494</v>
      </c>
      <c r="P37" s="9" t="s">
        <v>45</v>
      </c>
      <c r="Q37" s="26">
        <v>124058</v>
      </c>
      <c r="R37" s="27">
        <v>896</v>
      </c>
      <c r="S37" s="27">
        <f t="shared" si="2"/>
        <v>0</v>
      </c>
      <c r="T37" s="27">
        <v>2250</v>
      </c>
      <c r="U37" s="28" t="s">
        <v>20</v>
      </c>
      <c r="V37" s="29">
        <f t="shared" si="3"/>
        <v>0.26500758336359559</v>
      </c>
      <c r="W37" s="29">
        <f t="shared" si="4"/>
        <v>6.6049992429897161E-2</v>
      </c>
      <c r="X37" s="29" t="str">
        <f t="shared" si="5"/>
        <v>FLOW</v>
      </c>
      <c r="Y37" s="9" t="str">
        <f t="shared" si="6"/>
        <v>-</v>
      </c>
      <c r="Z37" s="9" t="s">
        <v>1497</v>
      </c>
      <c r="AA37" s="9" t="s">
        <v>20</v>
      </c>
      <c r="AB37" s="22"/>
      <c r="AC37" s="9"/>
      <c r="AD37" s="9"/>
      <c r="AE37" s="30"/>
      <c r="AF37" s="31" t="s">
        <v>20</v>
      </c>
      <c r="AG37" s="32"/>
      <c r="AH37" s="9" t="s">
        <v>357</v>
      </c>
      <c r="AI37" s="32"/>
      <c r="AJ37" s="32"/>
      <c r="AK37" s="32"/>
      <c r="AL37" s="32">
        <v>33741</v>
      </c>
      <c r="AM37" s="26">
        <v>124058</v>
      </c>
      <c r="AN37" s="24">
        <v>149</v>
      </c>
      <c r="AO37" s="23" t="s">
        <v>20</v>
      </c>
      <c r="AP37" s="23" t="str">
        <f t="shared" si="7"/>
        <v>FLOW</v>
      </c>
      <c r="AQ37" s="23"/>
      <c r="AR37" s="23"/>
      <c r="AS37" s="23"/>
      <c r="AT37" s="23"/>
      <c r="AU37" s="9" t="s">
        <v>13</v>
      </c>
      <c r="AV37" s="33" t="s">
        <v>358</v>
      </c>
      <c r="AW37" s="22" t="s">
        <v>1258</v>
      </c>
      <c r="AX37" s="34">
        <v>45323</v>
      </c>
      <c r="AY37" s="9">
        <v>48</v>
      </c>
      <c r="AZ37" s="9" t="s">
        <v>1125</v>
      </c>
      <c r="BA37" s="32" t="s">
        <v>20</v>
      </c>
      <c r="BB37" s="32"/>
      <c r="BC37" s="32"/>
      <c r="BD37" s="9"/>
      <c r="BE37" s="9"/>
      <c r="BF37" s="9"/>
      <c r="BG37" s="35"/>
      <c r="BH37" s="9"/>
      <c r="BI37" s="9"/>
      <c r="BJ37" s="9"/>
      <c r="BK37" s="9"/>
      <c r="BL37" s="9">
        <v>1</v>
      </c>
      <c r="BM37" s="9"/>
      <c r="BN37" s="9"/>
      <c r="BO37" s="9"/>
      <c r="BP37" s="9"/>
      <c r="BQ37" s="9"/>
      <c r="BR37" s="9"/>
      <c r="BS37" s="9"/>
      <c r="BT37" s="9"/>
      <c r="BU37" s="9"/>
      <c r="BV37" s="9"/>
      <c r="BW37" s="9"/>
      <c r="BX37" s="9"/>
      <c r="BY37" s="9"/>
      <c r="BZ37" s="9"/>
      <c r="CA37" s="9"/>
      <c r="CB37" s="9"/>
      <c r="CC37" s="9"/>
      <c r="CD37" s="9"/>
      <c r="CE37" s="9"/>
      <c r="CF37" s="9"/>
      <c r="CG37" s="9"/>
      <c r="CH37" s="9"/>
      <c r="CI37" s="9"/>
      <c r="CJ37" s="9"/>
      <c r="CK37" s="9"/>
      <c r="CL37" s="9"/>
      <c r="CM37" s="9"/>
      <c r="CN37" s="9"/>
      <c r="CO37" s="9"/>
      <c r="CP37" s="9"/>
      <c r="CQ37" s="9"/>
      <c r="CR37" s="9"/>
      <c r="CS37" s="9"/>
      <c r="CT37" s="9"/>
      <c r="CU37" s="9"/>
      <c r="CV37" s="9"/>
      <c r="CW37" s="9"/>
      <c r="CX37" s="9"/>
      <c r="CY37" s="9"/>
      <c r="CZ37" s="9"/>
      <c r="DA37" s="9"/>
      <c r="DB37" s="9"/>
      <c r="DC37" s="9"/>
      <c r="DD37" s="9"/>
      <c r="DE37" s="9"/>
      <c r="DF37" s="9"/>
      <c r="DG37" s="9"/>
      <c r="DH37" s="9"/>
      <c r="DI37" s="9"/>
      <c r="DJ37" s="9"/>
      <c r="DK37" s="9"/>
      <c r="DL37" s="9"/>
      <c r="DM37" s="9"/>
      <c r="DN37" s="9"/>
      <c r="DO37" s="9"/>
      <c r="DP37" s="9"/>
      <c r="DQ37" s="9"/>
      <c r="DR37" s="9"/>
      <c r="DS37" s="9"/>
      <c r="DT37" s="9"/>
      <c r="DU37" s="9"/>
      <c r="DV37" s="9"/>
      <c r="DW37" s="9"/>
      <c r="DX37" s="9"/>
      <c r="DY37" s="9"/>
      <c r="DZ37" s="9"/>
      <c r="EA37" s="9"/>
      <c r="EB37" s="9"/>
      <c r="EC37" s="9"/>
      <c r="ED37" s="9"/>
      <c r="EE37" s="9"/>
      <c r="EF37" s="9"/>
      <c r="EG37" s="9"/>
      <c r="EH37" s="9"/>
      <c r="EI37" s="9"/>
      <c r="EJ37" s="9"/>
      <c r="EK37" s="9"/>
      <c r="EL37" s="9"/>
      <c r="EM37" s="9"/>
      <c r="EN37" s="9"/>
      <c r="EO37" s="9"/>
      <c r="EP37" s="9"/>
      <c r="EQ37" s="9"/>
      <c r="ER37" s="36">
        <f t="shared" si="8"/>
        <v>1</v>
      </c>
      <c r="ES37" s="9">
        <f t="shared" si="9"/>
        <v>1</v>
      </c>
      <c r="ET37" s="9" t="s">
        <v>1374</v>
      </c>
      <c r="EU37" s="32" t="s">
        <v>1926</v>
      </c>
      <c r="EV37" s="32" t="s">
        <v>1480</v>
      </c>
      <c r="EW37" s="32"/>
      <c r="EX37" s="35"/>
      <c r="EY37" s="37"/>
      <c r="EZ37" s="37"/>
      <c r="FA37" s="35"/>
      <c r="FB37" s="37"/>
      <c r="FC37" s="32"/>
      <c r="FD37" s="32"/>
      <c r="FE37" s="32">
        <f t="shared" si="10"/>
        <v>7015</v>
      </c>
      <c r="FF37" s="9">
        <f t="shared" si="11"/>
        <v>36714</v>
      </c>
      <c r="FG37" s="6" t="s">
        <v>1480</v>
      </c>
    </row>
    <row r="38" spans="1:163" ht="17.25" customHeight="1" x14ac:dyDescent="0.25">
      <c r="A38" s="9">
        <v>462935606</v>
      </c>
      <c r="B38" s="22" t="s">
        <v>207</v>
      </c>
      <c r="C38" s="9"/>
      <c r="D38" s="9"/>
      <c r="E38" s="9"/>
      <c r="F38" s="9"/>
      <c r="G38" s="23"/>
      <c r="H38" s="23"/>
      <c r="I38" s="9">
        <v>5635</v>
      </c>
      <c r="J38" s="9">
        <v>22540</v>
      </c>
      <c r="K38" s="24">
        <f t="shared" si="0"/>
        <v>6069</v>
      </c>
      <c r="L38" s="24">
        <f t="shared" si="1"/>
        <v>28175</v>
      </c>
      <c r="M38" s="25">
        <v>4</v>
      </c>
      <c r="N38" s="9" t="s">
        <v>1493</v>
      </c>
      <c r="O38" s="9" t="s">
        <v>1494</v>
      </c>
      <c r="P38" s="9" t="s">
        <v>22</v>
      </c>
      <c r="Q38" s="26">
        <v>123906</v>
      </c>
      <c r="R38" s="27">
        <v>434</v>
      </c>
      <c r="S38" s="27">
        <f t="shared" si="2"/>
        <v>0</v>
      </c>
      <c r="T38" s="27">
        <v>1800</v>
      </c>
      <c r="U38" s="28" t="s">
        <v>20</v>
      </c>
      <c r="V38" s="29">
        <f t="shared" si="3"/>
        <v>0.43233637113725376</v>
      </c>
      <c r="W38" s="29">
        <f t="shared" si="4"/>
        <v>4.746310842311742E-2</v>
      </c>
      <c r="X38" s="29" t="str">
        <f t="shared" si="5"/>
        <v>FLOW</v>
      </c>
      <c r="Y38" s="9" t="str">
        <f t="shared" si="6"/>
        <v>-</v>
      </c>
      <c r="Z38" s="9" t="s">
        <v>1495</v>
      </c>
      <c r="AA38" s="9" t="s">
        <v>20</v>
      </c>
      <c r="AB38" s="22"/>
      <c r="AC38" s="9"/>
      <c r="AD38" s="9"/>
      <c r="AE38" s="30"/>
      <c r="AF38" s="31" t="s">
        <v>20</v>
      </c>
      <c r="AG38" s="32"/>
      <c r="AH38" s="9" t="s">
        <v>193</v>
      </c>
      <c r="AI38" s="32"/>
      <c r="AJ38" s="32"/>
      <c r="AK38" s="32"/>
      <c r="AL38" s="32">
        <v>24774</v>
      </c>
      <c r="AM38" s="26">
        <v>123906</v>
      </c>
      <c r="AN38" s="24">
        <v>118</v>
      </c>
      <c r="AO38" s="23" t="s">
        <v>20</v>
      </c>
      <c r="AP38" s="23" t="str">
        <f t="shared" si="7"/>
        <v>FLOW</v>
      </c>
      <c r="AQ38" s="23"/>
      <c r="AR38" s="23"/>
      <c r="AS38" s="23"/>
      <c r="AT38" s="23"/>
      <c r="AU38" s="9" t="s">
        <v>13</v>
      </c>
      <c r="AV38" s="33" t="s">
        <v>208</v>
      </c>
      <c r="AW38" s="22" t="s">
        <v>1229</v>
      </c>
      <c r="AX38" s="34">
        <v>45430</v>
      </c>
      <c r="AY38" s="9">
        <v>48</v>
      </c>
      <c r="AZ38" s="9" t="s">
        <v>1125</v>
      </c>
      <c r="BA38" s="32" t="s">
        <v>20</v>
      </c>
      <c r="BB38" s="32"/>
      <c r="BC38" s="32"/>
      <c r="BD38" s="9"/>
      <c r="BE38" s="9"/>
      <c r="BF38" s="9"/>
      <c r="BG38" s="35"/>
      <c r="BH38" s="9"/>
      <c r="BI38" s="9"/>
      <c r="BJ38" s="9"/>
      <c r="BK38" s="9"/>
      <c r="BL38" s="9">
        <v>1</v>
      </c>
      <c r="BM38" s="9"/>
      <c r="BN38" s="9"/>
      <c r="BO38" s="9"/>
      <c r="BP38" s="9"/>
      <c r="BQ38" s="9"/>
      <c r="BR38" s="9"/>
      <c r="BS38" s="9"/>
      <c r="BT38" s="9"/>
      <c r="BU38" s="9"/>
      <c r="BV38" s="9"/>
      <c r="BW38" s="9"/>
      <c r="BX38" s="9"/>
      <c r="BY38" s="9"/>
      <c r="BZ38" s="9"/>
      <c r="CA38" s="9"/>
      <c r="CB38" s="9"/>
      <c r="CC38" s="9"/>
      <c r="CD38" s="9"/>
      <c r="CE38" s="9"/>
      <c r="CF38" s="9"/>
      <c r="CG38" s="9"/>
      <c r="CH38" s="9"/>
      <c r="CI38" s="9"/>
      <c r="CJ38" s="9"/>
      <c r="CK38" s="9"/>
      <c r="CL38" s="9"/>
      <c r="CM38" s="9"/>
      <c r="CN38" s="9"/>
      <c r="CO38" s="9"/>
      <c r="CP38" s="9"/>
      <c r="CQ38" s="9"/>
      <c r="CR38" s="9"/>
      <c r="CS38" s="9"/>
      <c r="CT38" s="9"/>
      <c r="CU38" s="9"/>
      <c r="CV38" s="9"/>
      <c r="CW38" s="9"/>
      <c r="CX38" s="9"/>
      <c r="CY38" s="9"/>
      <c r="CZ38" s="9"/>
      <c r="DA38" s="9"/>
      <c r="DB38" s="9"/>
      <c r="DC38" s="9"/>
      <c r="DD38" s="9"/>
      <c r="DE38" s="9"/>
      <c r="DF38" s="9"/>
      <c r="DG38" s="9"/>
      <c r="DH38" s="9"/>
      <c r="DI38" s="9"/>
      <c r="DJ38" s="9"/>
      <c r="DK38" s="9"/>
      <c r="DL38" s="9"/>
      <c r="DM38" s="9"/>
      <c r="DN38" s="9"/>
      <c r="DO38" s="9"/>
      <c r="DP38" s="9"/>
      <c r="DQ38" s="9"/>
      <c r="DR38" s="9"/>
      <c r="DS38" s="9"/>
      <c r="DT38" s="9"/>
      <c r="DU38" s="9"/>
      <c r="DV38" s="9"/>
      <c r="DW38" s="9"/>
      <c r="DX38" s="9"/>
      <c r="DY38" s="9"/>
      <c r="DZ38" s="9"/>
      <c r="EA38" s="9"/>
      <c r="EB38" s="9"/>
      <c r="EC38" s="9"/>
      <c r="ED38" s="9"/>
      <c r="EE38" s="9"/>
      <c r="EF38" s="9"/>
      <c r="EG38" s="9"/>
      <c r="EH38" s="9"/>
      <c r="EI38" s="9"/>
      <c r="EJ38" s="9"/>
      <c r="EK38" s="9"/>
      <c r="EL38" s="9"/>
      <c r="EM38" s="9"/>
      <c r="EN38" s="9"/>
      <c r="EO38" s="9"/>
      <c r="EP38" s="9"/>
      <c r="EQ38" s="9"/>
      <c r="ER38" s="36">
        <f t="shared" si="8"/>
        <v>1</v>
      </c>
      <c r="ES38" s="9">
        <f t="shared" si="9"/>
        <v>1</v>
      </c>
      <c r="ET38" s="9" t="s">
        <v>1365</v>
      </c>
      <c r="EU38" s="32" t="s">
        <v>1823</v>
      </c>
      <c r="EV38" s="32" t="s">
        <v>1480</v>
      </c>
      <c r="EW38" s="32"/>
      <c r="EX38" s="35"/>
      <c r="EY38" s="37"/>
      <c r="EZ38" s="37"/>
      <c r="FA38" s="35"/>
      <c r="FB38" s="37"/>
      <c r="FC38" s="32"/>
      <c r="FD38" s="32"/>
      <c r="FE38" s="32">
        <f t="shared" si="10"/>
        <v>6069</v>
      </c>
      <c r="FF38" s="9">
        <f t="shared" si="11"/>
        <v>28175</v>
      </c>
      <c r="FG38" s="6" t="s">
        <v>1480</v>
      </c>
    </row>
    <row r="39" spans="1:163" ht="17.25" customHeight="1" x14ac:dyDescent="0.25">
      <c r="A39" s="9">
        <v>462010693</v>
      </c>
      <c r="B39" s="22" t="s">
        <v>501</v>
      </c>
      <c r="C39" s="9"/>
      <c r="D39" s="9"/>
      <c r="E39" s="9"/>
      <c r="F39" s="9"/>
      <c r="G39" s="23"/>
      <c r="H39" s="23"/>
      <c r="I39" s="9">
        <v>6364</v>
      </c>
      <c r="J39" s="9">
        <v>12452</v>
      </c>
      <c r="K39" s="24">
        <f t="shared" si="0"/>
        <v>6485</v>
      </c>
      <c r="L39" s="24">
        <f t="shared" si="1"/>
        <v>18816</v>
      </c>
      <c r="M39" s="25">
        <v>2</v>
      </c>
      <c r="N39" s="9" t="s">
        <v>1493</v>
      </c>
      <c r="O39" s="9" t="s">
        <v>1494</v>
      </c>
      <c r="P39" s="9" t="s">
        <v>22</v>
      </c>
      <c r="Q39" s="26">
        <v>122283</v>
      </c>
      <c r="R39" s="27">
        <v>397</v>
      </c>
      <c r="S39" s="27">
        <f t="shared" si="2"/>
        <v>0</v>
      </c>
      <c r="T39" s="27">
        <v>7200</v>
      </c>
      <c r="U39" s="28" t="s">
        <v>20</v>
      </c>
      <c r="V39" s="29">
        <f t="shared" si="3"/>
        <v>0.29287594584179288</v>
      </c>
      <c r="W39" s="29">
        <f t="shared" si="4"/>
        <v>3.2787875484828623E-2</v>
      </c>
      <c r="X39" s="29" t="str">
        <f t="shared" si="5"/>
        <v>FLOW</v>
      </c>
      <c r="Y39" s="9" t="str">
        <f t="shared" si="6"/>
        <v>-</v>
      </c>
      <c r="Z39" s="9" t="s">
        <v>1496</v>
      </c>
      <c r="AA39" s="9" t="s">
        <v>20</v>
      </c>
      <c r="AB39" s="22"/>
      <c r="AC39" s="9"/>
      <c r="AD39" s="9"/>
      <c r="AE39" s="30"/>
      <c r="AF39" s="31" t="s">
        <v>20</v>
      </c>
      <c r="AG39" s="32"/>
      <c r="AH39" s="9" t="s">
        <v>498</v>
      </c>
      <c r="AI39" s="32"/>
      <c r="AJ39" s="32"/>
      <c r="AK39" s="32"/>
      <c r="AL39" s="32">
        <v>20049</v>
      </c>
      <c r="AM39" s="26">
        <v>122283</v>
      </c>
      <c r="AN39" s="24">
        <v>57</v>
      </c>
      <c r="AO39" s="23" t="s">
        <v>20</v>
      </c>
      <c r="AP39" s="23" t="str">
        <f t="shared" si="7"/>
        <v>FLOW</v>
      </c>
      <c r="AQ39" s="23"/>
      <c r="AR39" s="23"/>
      <c r="AS39" s="23"/>
      <c r="AT39" s="23"/>
      <c r="AU39" s="9" t="s">
        <v>13</v>
      </c>
      <c r="AV39" s="33" t="s">
        <v>502</v>
      </c>
      <c r="AW39" s="22" t="s">
        <v>1229</v>
      </c>
      <c r="AX39" s="34">
        <v>45345</v>
      </c>
      <c r="AY39" s="9">
        <v>48</v>
      </c>
      <c r="AZ39" s="9" t="s">
        <v>1125</v>
      </c>
      <c r="BA39" s="32" t="s">
        <v>20</v>
      </c>
      <c r="BB39" s="32"/>
      <c r="BC39" s="32"/>
      <c r="BD39" s="9"/>
      <c r="BE39" s="9"/>
      <c r="BF39" s="9"/>
      <c r="BG39" s="35"/>
      <c r="BH39" s="9"/>
      <c r="BI39" s="9"/>
      <c r="BJ39" s="9"/>
      <c r="BK39" s="9"/>
      <c r="BL39" s="9"/>
      <c r="BM39" s="9"/>
      <c r="BN39" s="9"/>
      <c r="BO39" s="9"/>
      <c r="BP39" s="9"/>
      <c r="BQ39" s="9"/>
      <c r="BR39" s="9"/>
      <c r="BS39" s="9"/>
      <c r="BT39" s="9"/>
      <c r="BU39" s="9"/>
      <c r="BV39" s="9"/>
      <c r="BW39" s="9"/>
      <c r="BX39" s="9"/>
      <c r="BY39" s="9"/>
      <c r="BZ39" s="9"/>
      <c r="CA39" s="9"/>
      <c r="CB39" s="9"/>
      <c r="CC39" s="9"/>
      <c r="CD39" s="9"/>
      <c r="CE39" s="9"/>
      <c r="CF39" s="9"/>
      <c r="CG39" s="9"/>
      <c r="CH39" s="9"/>
      <c r="CI39" s="9"/>
      <c r="CJ39" s="9"/>
      <c r="CK39" s="9"/>
      <c r="CL39" s="9"/>
      <c r="CM39" s="9"/>
      <c r="CN39" s="9"/>
      <c r="CO39" s="9"/>
      <c r="CP39" s="9"/>
      <c r="CQ39" s="9"/>
      <c r="CR39" s="9"/>
      <c r="CS39" s="9"/>
      <c r="CT39" s="9"/>
      <c r="CU39" s="9"/>
      <c r="CV39" s="9"/>
      <c r="CW39" s="9"/>
      <c r="CX39" s="9"/>
      <c r="CY39" s="9"/>
      <c r="CZ39" s="9"/>
      <c r="DA39" s="9"/>
      <c r="DB39" s="9"/>
      <c r="DC39" s="9"/>
      <c r="DD39" s="9"/>
      <c r="DE39" s="9"/>
      <c r="DF39" s="9"/>
      <c r="DG39" s="9"/>
      <c r="DH39" s="9"/>
      <c r="DI39" s="9"/>
      <c r="DJ39" s="9"/>
      <c r="DK39" s="9"/>
      <c r="DL39" s="9"/>
      <c r="DM39" s="9"/>
      <c r="DN39" s="9"/>
      <c r="DO39" s="9"/>
      <c r="DP39" s="9"/>
      <c r="DQ39" s="9"/>
      <c r="DR39" s="9"/>
      <c r="DS39" s="9"/>
      <c r="DT39" s="9"/>
      <c r="DU39" s="9"/>
      <c r="DV39" s="9"/>
      <c r="DW39" s="9"/>
      <c r="DX39" s="9"/>
      <c r="DY39" s="9"/>
      <c r="DZ39" s="9"/>
      <c r="EA39" s="9"/>
      <c r="EB39" s="9"/>
      <c r="EC39" s="9"/>
      <c r="ED39" s="9"/>
      <c r="EE39" s="9"/>
      <c r="EF39" s="9"/>
      <c r="EG39" s="9"/>
      <c r="EH39" s="9"/>
      <c r="EI39" s="9"/>
      <c r="EJ39" s="9"/>
      <c r="EK39" s="9"/>
      <c r="EL39" s="9"/>
      <c r="EM39" s="9"/>
      <c r="EN39" s="9"/>
      <c r="EO39" s="9"/>
      <c r="EP39" s="9"/>
      <c r="EQ39" s="9"/>
      <c r="ER39" s="36">
        <f t="shared" si="8"/>
        <v>0</v>
      </c>
      <c r="ES39" s="9" t="str">
        <f t="shared" si="9"/>
        <v/>
      </c>
      <c r="ET39" s="9" t="s">
        <v>1365</v>
      </c>
      <c r="EU39" s="32" t="s">
        <v>2003</v>
      </c>
      <c r="EV39" s="32" t="s">
        <v>1480</v>
      </c>
      <c r="EW39" s="32"/>
      <c r="EX39" s="35"/>
      <c r="EY39" s="37"/>
      <c r="EZ39" s="37"/>
      <c r="FA39" s="35"/>
      <c r="FB39" s="37"/>
      <c r="FC39" s="32"/>
      <c r="FD39" s="32"/>
      <c r="FE39" s="32">
        <f t="shared" si="10"/>
        <v>6485</v>
      </c>
      <c r="FF39" s="9">
        <f t="shared" si="11"/>
        <v>18816</v>
      </c>
      <c r="FG39" s="6" t="s">
        <v>1480</v>
      </c>
    </row>
    <row r="40" spans="1:163" ht="17.25" customHeight="1" x14ac:dyDescent="0.25">
      <c r="A40" s="9">
        <v>464403745</v>
      </c>
      <c r="B40" s="22" t="s">
        <v>1595</v>
      </c>
      <c r="C40" s="9"/>
      <c r="D40" s="9"/>
      <c r="E40" s="9"/>
      <c r="F40" s="9"/>
      <c r="G40" s="23"/>
      <c r="H40" s="23"/>
      <c r="I40" s="9">
        <v>7718</v>
      </c>
      <c r="J40" s="9">
        <v>7584</v>
      </c>
      <c r="K40" s="24">
        <f t="shared" si="0"/>
        <v>7717</v>
      </c>
      <c r="L40" s="24">
        <f t="shared" si="1"/>
        <v>15302</v>
      </c>
      <c r="M40" s="25">
        <v>1</v>
      </c>
      <c r="N40" s="9" t="s">
        <v>1493</v>
      </c>
      <c r="O40" s="9" t="s">
        <v>1494</v>
      </c>
      <c r="P40" s="9" t="s">
        <v>22</v>
      </c>
      <c r="Q40" s="26">
        <v>118172</v>
      </c>
      <c r="R40" s="27">
        <v>133</v>
      </c>
      <c r="S40" s="27">
        <f t="shared" si="2"/>
        <v>0</v>
      </c>
      <c r="T40" s="27">
        <v>5400</v>
      </c>
      <c r="U40" s="28" t="s">
        <v>20</v>
      </c>
      <c r="V40" s="29">
        <f t="shared" si="3"/>
        <v>8.4728311869477727E-2</v>
      </c>
      <c r="W40" s="29">
        <f t="shared" si="4"/>
        <v>1.0352038686945316E-2</v>
      </c>
      <c r="X40" s="29" t="str">
        <f t="shared" si="5"/>
        <v>FLOW</v>
      </c>
      <c r="Y40" s="9" t="str">
        <f t="shared" si="6"/>
        <v>-</v>
      </c>
      <c r="Z40" s="9" t="s">
        <v>1496</v>
      </c>
      <c r="AA40" s="9" t="s">
        <v>20</v>
      </c>
      <c r="AB40" s="22"/>
      <c r="AC40" s="9"/>
      <c r="AD40" s="9"/>
      <c r="AE40" s="30"/>
      <c r="AF40" s="31" t="s">
        <v>20</v>
      </c>
      <c r="AG40" s="32"/>
      <c r="AH40" s="9" t="s">
        <v>193</v>
      </c>
      <c r="AI40" s="32"/>
      <c r="AJ40" s="32"/>
      <c r="AK40" s="32"/>
      <c r="AL40" s="32">
        <v>13117</v>
      </c>
      <c r="AM40" s="26">
        <v>118172</v>
      </c>
      <c r="AN40" s="24">
        <v>27</v>
      </c>
      <c r="AO40" s="23" t="s">
        <v>20</v>
      </c>
      <c r="AP40" s="23" t="str">
        <f t="shared" si="7"/>
        <v>FLOW</v>
      </c>
      <c r="AQ40" s="23"/>
      <c r="AR40" s="23"/>
      <c r="AS40" s="23"/>
      <c r="AT40" s="23"/>
      <c r="AU40" s="9" t="s">
        <v>1491</v>
      </c>
      <c r="AV40" s="33" t="s">
        <v>1646</v>
      </c>
      <c r="AW40" s="22" t="s">
        <v>1199</v>
      </c>
      <c r="AX40" s="34">
        <v>45587</v>
      </c>
      <c r="AY40" s="9">
        <v>36</v>
      </c>
      <c r="AZ40" s="9" t="s">
        <v>1592</v>
      </c>
      <c r="BA40" s="32" t="s">
        <v>20</v>
      </c>
      <c r="BB40" s="32"/>
      <c r="BC40" s="32"/>
      <c r="BD40" s="9"/>
      <c r="BE40" s="9"/>
      <c r="BF40" s="9"/>
      <c r="BG40" s="35"/>
      <c r="BH40" s="9"/>
      <c r="BI40" s="9"/>
      <c r="BJ40" s="9"/>
      <c r="BK40" s="9"/>
      <c r="BL40" s="9"/>
      <c r="BM40" s="9"/>
      <c r="BN40" s="9"/>
      <c r="BO40" s="9"/>
      <c r="BP40" s="9"/>
      <c r="BQ40" s="9"/>
      <c r="BR40" s="9"/>
      <c r="BS40" s="9"/>
      <c r="BT40" s="9"/>
      <c r="BU40" s="9"/>
      <c r="BV40" s="9"/>
      <c r="BW40" s="9"/>
      <c r="BX40" s="9"/>
      <c r="BY40" s="9"/>
      <c r="BZ40" s="9"/>
      <c r="CA40" s="9"/>
      <c r="CB40" s="9"/>
      <c r="CC40" s="9"/>
      <c r="CD40" s="9"/>
      <c r="CE40" s="9"/>
      <c r="CF40" s="9"/>
      <c r="CG40" s="9"/>
      <c r="CH40" s="9"/>
      <c r="CI40" s="9"/>
      <c r="CJ40" s="9"/>
      <c r="CK40" s="9"/>
      <c r="CL40" s="9"/>
      <c r="CM40" s="9"/>
      <c r="CN40" s="9"/>
      <c r="CO40" s="9"/>
      <c r="CP40" s="9"/>
      <c r="CQ40" s="9"/>
      <c r="CR40" s="9"/>
      <c r="CS40" s="9"/>
      <c r="CT40" s="9"/>
      <c r="CU40" s="9"/>
      <c r="CV40" s="9"/>
      <c r="CW40" s="9"/>
      <c r="CX40" s="9"/>
      <c r="CY40" s="9"/>
      <c r="CZ40" s="9"/>
      <c r="DA40" s="9"/>
      <c r="DB40" s="9"/>
      <c r="DC40" s="9"/>
      <c r="DD40" s="9"/>
      <c r="DE40" s="9"/>
      <c r="DF40" s="9"/>
      <c r="DG40" s="9"/>
      <c r="DH40" s="9"/>
      <c r="DI40" s="9"/>
      <c r="DJ40" s="9"/>
      <c r="DK40" s="9"/>
      <c r="DL40" s="9"/>
      <c r="DM40" s="9"/>
      <c r="DN40" s="9"/>
      <c r="DO40" s="9"/>
      <c r="DP40" s="9"/>
      <c r="DQ40" s="9"/>
      <c r="DR40" s="9"/>
      <c r="DS40" s="9"/>
      <c r="DT40" s="9"/>
      <c r="DU40" s="9"/>
      <c r="DV40" s="9"/>
      <c r="DW40" s="9"/>
      <c r="DX40" s="9"/>
      <c r="DY40" s="9"/>
      <c r="DZ40" s="9"/>
      <c r="EA40" s="9"/>
      <c r="EB40" s="9"/>
      <c r="EC40" s="9"/>
      <c r="ED40" s="9"/>
      <c r="EE40" s="9"/>
      <c r="EF40" s="9"/>
      <c r="EG40" s="9"/>
      <c r="EH40" s="9"/>
      <c r="EI40" s="9"/>
      <c r="EJ40" s="9"/>
      <c r="EK40" s="9"/>
      <c r="EL40" s="9"/>
      <c r="EM40" s="9"/>
      <c r="EN40" s="9"/>
      <c r="EO40" s="9"/>
      <c r="EP40" s="9"/>
      <c r="EQ40" s="9"/>
      <c r="ER40" s="36">
        <f t="shared" si="8"/>
        <v>0</v>
      </c>
      <c r="ES40" s="9" t="str">
        <f t="shared" si="9"/>
        <v/>
      </c>
      <c r="ET40" s="9" t="s">
        <v>1365</v>
      </c>
      <c r="EU40" s="32" t="s">
        <v>2221</v>
      </c>
      <c r="EV40" s="32" t="s">
        <v>1480</v>
      </c>
      <c r="EW40" s="32"/>
      <c r="EX40" s="35"/>
      <c r="EY40" s="37"/>
      <c r="EZ40" s="37"/>
      <c r="FA40" s="35"/>
      <c r="FB40" s="37"/>
      <c r="FC40" s="32"/>
      <c r="FD40" s="32"/>
      <c r="FE40" s="32">
        <f t="shared" si="10"/>
        <v>7717</v>
      </c>
      <c r="FF40" s="9">
        <f t="shared" si="11"/>
        <v>15302</v>
      </c>
      <c r="FG40" s="6" t="e">
        <v>#N/A</v>
      </c>
    </row>
    <row r="41" spans="1:163" ht="17.25" customHeight="1" x14ac:dyDescent="0.25">
      <c r="A41" s="9">
        <v>466423164</v>
      </c>
      <c r="B41" s="22" t="s">
        <v>23</v>
      </c>
      <c r="C41" s="9"/>
      <c r="D41" s="9"/>
      <c r="E41" s="9"/>
      <c r="F41" s="9"/>
      <c r="G41" s="23"/>
      <c r="H41" s="23"/>
      <c r="I41" s="9">
        <v>5419</v>
      </c>
      <c r="J41" s="9">
        <v>16211</v>
      </c>
      <c r="K41" s="24">
        <f t="shared" si="0"/>
        <v>5887</v>
      </c>
      <c r="L41" s="24">
        <f t="shared" si="1"/>
        <v>21630</v>
      </c>
      <c r="M41" s="25">
        <v>3</v>
      </c>
      <c r="N41" s="9" t="s">
        <v>1493</v>
      </c>
      <c r="O41" s="9" t="s">
        <v>1494</v>
      </c>
      <c r="P41" s="9" t="s">
        <v>22</v>
      </c>
      <c r="Q41" s="26">
        <v>117677</v>
      </c>
      <c r="R41" s="27">
        <v>514</v>
      </c>
      <c r="S41" s="27">
        <f t="shared" si="2"/>
        <v>0</v>
      </c>
      <c r="T41" s="27">
        <v>4500</v>
      </c>
      <c r="U41" s="28" t="s">
        <v>20</v>
      </c>
      <c r="V41" s="29">
        <f t="shared" si="3"/>
        <v>0.2753591202210941</v>
      </c>
      <c r="W41" s="29">
        <f t="shared" si="4"/>
        <v>3.3367718441526202E-2</v>
      </c>
      <c r="X41" s="29" t="str">
        <f t="shared" si="5"/>
        <v>FLOW</v>
      </c>
      <c r="Y41" s="9" t="str">
        <f t="shared" si="6"/>
        <v>-</v>
      </c>
      <c r="Z41" s="9" t="s">
        <v>1496</v>
      </c>
      <c r="AA41" s="9" t="s">
        <v>20</v>
      </c>
      <c r="AB41" s="22"/>
      <c r="AC41" s="9"/>
      <c r="AD41" s="9"/>
      <c r="AE41" s="30"/>
      <c r="AF41" s="31" t="s">
        <v>20</v>
      </c>
      <c r="AG41" s="32"/>
      <c r="AH41" s="9" t="s">
        <v>21</v>
      </c>
      <c r="AI41" s="32"/>
      <c r="AJ41" s="32"/>
      <c r="AK41" s="32"/>
      <c r="AL41" s="32">
        <v>21225</v>
      </c>
      <c r="AM41" s="26">
        <v>117677</v>
      </c>
      <c r="AN41" s="24">
        <v>88</v>
      </c>
      <c r="AO41" s="23" t="s">
        <v>20</v>
      </c>
      <c r="AP41" s="23" t="str">
        <f t="shared" si="7"/>
        <v>FLOW</v>
      </c>
      <c r="AQ41" s="23"/>
      <c r="AR41" s="23"/>
      <c r="AS41" s="23"/>
      <c r="AT41" s="23"/>
      <c r="AU41" s="9" t="s">
        <v>13</v>
      </c>
      <c r="AV41" s="33" t="s">
        <v>24</v>
      </c>
      <c r="AW41" s="22" t="s">
        <v>1301</v>
      </c>
      <c r="AX41" s="34">
        <v>45837</v>
      </c>
      <c r="AY41" s="9">
        <v>36</v>
      </c>
      <c r="AZ41" s="9" t="s">
        <v>1125</v>
      </c>
      <c r="BA41" s="32" t="s">
        <v>20</v>
      </c>
      <c r="BB41" s="32"/>
      <c r="BC41" s="32"/>
      <c r="BD41" s="9"/>
      <c r="BE41" s="9"/>
      <c r="BF41" s="9"/>
      <c r="BG41" s="35"/>
      <c r="BH41" s="9"/>
      <c r="BI41" s="9">
        <v>1</v>
      </c>
      <c r="BJ41" s="9"/>
      <c r="BK41" s="9"/>
      <c r="BL41" s="9"/>
      <c r="BM41" s="9"/>
      <c r="BN41" s="9"/>
      <c r="BO41" s="9"/>
      <c r="BP41" s="9"/>
      <c r="BQ41" s="9"/>
      <c r="BR41" s="9"/>
      <c r="BS41" s="9"/>
      <c r="BT41" s="9"/>
      <c r="BU41" s="9"/>
      <c r="BV41" s="9"/>
      <c r="BW41" s="9"/>
      <c r="BX41" s="9"/>
      <c r="BY41" s="9"/>
      <c r="BZ41" s="9"/>
      <c r="CA41" s="9"/>
      <c r="CB41" s="9"/>
      <c r="CC41" s="9"/>
      <c r="CD41" s="9"/>
      <c r="CE41" s="9"/>
      <c r="CF41" s="9"/>
      <c r="CG41" s="9"/>
      <c r="CH41" s="9"/>
      <c r="CI41" s="9"/>
      <c r="CJ41" s="9"/>
      <c r="CK41" s="9"/>
      <c r="CL41" s="9"/>
      <c r="CM41" s="9"/>
      <c r="CN41" s="9"/>
      <c r="CO41" s="9"/>
      <c r="CP41" s="9"/>
      <c r="CQ41" s="9"/>
      <c r="CR41" s="9"/>
      <c r="CS41" s="9"/>
      <c r="CT41" s="9"/>
      <c r="CU41" s="9"/>
      <c r="CV41" s="9"/>
      <c r="CW41" s="9"/>
      <c r="CX41" s="9"/>
      <c r="CY41" s="9"/>
      <c r="CZ41" s="9"/>
      <c r="DA41" s="9"/>
      <c r="DB41" s="9"/>
      <c r="DC41" s="9"/>
      <c r="DD41" s="9"/>
      <c r="DE41" s="9"/>
      <c r="DF41" s="9"/>
      <c r="DG41" s="9"/>
      <c r="DH41" s="9"/>
      <c r="DI41" s="9"/>
      <c r="DJ41" s="9"/>
      <c r="DK41" s="9"/>
      <c r="DL41" s="9"/>
      <c r="DM41" s="9"/>
      <c r="DN41" s="9"/>
      <c r="DO41" s="9"/>
      <c r="DP41" s="9"/>
      <c r="DQ41" s="9"/>
      <c r="DR41" s="9"/>
      <c r="DS41" s="9"/>
      <c r="DT41" s="9"/>
      <c r="DU41" s="9"/>
      <c r="DV41" s="9"/>
      <c r="DW41" s="9"/>
      <c r="DX41" s="9"/>
      <c r="DY41" s="9"/>
      <c r="DZ41" s="9"/>
      <c r="EA41" s="9"/>
      <c r="EB41" s="9"/>
      <c r="EC41" s="9"/>
      <c r="ED41" s="9"/>
      <c r="EE41" s="9"/>
      <c r="EF41" s="9"/>
      <c r="EG41" s="9"/>
      <c r="EH41" s="9"/>
      <c r="EI41" s="9"/>
      <c r="EJ41" s="9"/>
      <c r="EK41" s="9"/>
      <c r="EL41" s="9"/>
      <c r="EM41" s="9"/>
      <c r="EN41" s="9"/>
      <c r="EO41" s="9"/>
      <c r="EP41" s="9"/>
      <c r="EQ41" s="9"/>
      <c r="ER41" s="36">
        <f t="shared" si="8"/>
        <v>1</v>
      </c>
      <c r="ES41" s="9">
        <f t="shared" si="9"/>
        <v>1</v>
      </c>
      <c r="ET41" s="9" t="s">
        <v>1365</v>
      </c>
      <c r="EU41" s="32" t="s">
        <v>1702</v>
      </c>
      <c r="EV41" s="32" t="s">
        <v>1480</v>
      </c>
      <c r="EW41" s="32"/>
      <c r="EX41" s="35"/>
      <c r="EY41" s="37"/>
      <c r="EZ41" s="37"/>
      <c r="FA41" s="35"/>
      <c r="FB41" s="37"/>
      <c r="FC41" s="32"/>
      <c r="FD41" s="32"/>
      <c r="FE41" s="32">
        <f t="shared" si="10"/>
        <v>5887</v>
      </c>
      <c r="FF41" s="9">
        <f t="shared" si="11"/>
        <v>21630</v>
      </c>
      <c r="FG41" s="6" t="s">
        <v>1480</v>
      </c>
    </row>
    <row r="42" spans="1:163" ht="17.25" customHeight="1" x14ac:dyDescent="0.25">
      <c r="A42" s="9">
        <v>466373007</v>
      </c>
      <c r="B42" s="22" t="s">
        <v>485</v>
      </c>
      <c r="C42" s="9"/>
      <c r="D42" s="9"/>
      <c r="E42" s="9"/>
      <c r="F42" s="9"/>
      <c r="G42" s="23"/>
      <c r="H42" s="23"/>
      <c r="I42" s="9">
        <v>4189</v>
      </c>
      <c r="J42" s="9">
        <v>4189</v>
      </c>
      <c r="K42" s="24">
        <f t="shared" si="0"/>
        <v>4479</v>
      </c>
      <c r="L42" s="24">
        <f t="shared" si="1"/>
        <v>8378</v>
      </c>
      <c r="M42" s="39">
        <v>1</v>
      </c>
      <c r="N42" s="9" t="s">
        <v>1493</v>
      </c>
      <c r="O42" s="9" t="s">
        <v>1494</v>
      </c>
      <c r="P42" s="9" t="s">
        <v>1132</v>
      </c>
      <c r="Q42" s="26">
        <v>117453</v>
      </c>
      <c r="R42" s="27">
        <v>290</v>
      </c>
      <c r="S42" s="27">
        <f t="shared" si="2"/>
        <v>0</v>
      </c>
      <c r="T42" s="27">
        <v>2201</v>
      </c>
      <c r="U42" s="28" t="s">
        <v>20</v>
      </c>
      <c r="V42" s="29">
        <f t="shared" si="3"/>
        <v>0.21099063365632309</v>
      </c>
      <c r="W42" s="29">
        <f t="shared" si="4"/>
        <v>1.0289053243558442E-2</v>
      </c>
      <c r="X42" s="29" t="str">
        <f t="shared" si="5"/>
        <v>FLOW</v>
      </c>
      <c r="Y42" s="9" t="str">
        <f t="shared" si="6"/>
        <v>-</v>
      </c>
      <c r="Z42" s="9" t="s">
        <v>1489</v>
      </c>
      <c r="AA42" s="9" t="s">
        <v>20</v>
      </c>
      <c r="AB42" s="22"/>
      <c r="AC42" s="9"/>
      <c r="AD42" s="9"/>
      <c r="AE42" s="30"/>
      <c r="AF42" s="31" t="s">
        <v>20</v>
      </c>
      <c r="AG42" s="32"/>
      <c r="AH42" s="9" t="s">
        <v>481</v>
      </c>
      <c r="AI42" s="32"/>
      <c r="AJ42" s="32"/>
      <c r="AK42" s="32"/>
      <c r="AL42" s="32">
        <v>6680</v>
      </c>
      <c r="AM42" s="26">
        <v>117453</v>
      </c>
      <c r="AN42" s="24">
        <v>27</v>
      </c>
      <c r="AO42" s="23" t="s">
        <v>20</v>
      </c>
      <c r="AP42" s="23" t="str">
        <f t="shared" si="7"/>
        <v>FLOW</v>
      </c>
      <c r="AQ42" s="23"/>
      <c r="AR42" s="23"/>
      <c r="AS42" s="23"/>
      <c r="AT42" s="23"/>
      <c r="AU42" s="9" t="s">
        <v>1491</v>
      </c>
      <c r="AV42" s="33" t="s">
        <v>486</v>
      </c>
      <c r="AW42" s="22" t="s">
        <v>1332</v>
      </c>
      <c r="AX42" s="34">
        <v>45829</v>
      </c>
      <c r="AY42" s="9">
        <v>48</v>
      </c>
      <c r="AZ42" s="9" t="s">
        <v>1125</v>
      </c>
      <c r="BA42" s="32" t="s">
        <v>20</v>
      </c>
      <c r="BB42" s="32"/>
      <c r="BC42" s="32"/>
      <c r="BD42" s="9"/>
      <c r="BE42" s="9"/>
      <c r="BF42" s="9"/>
      <c r="BG42" s="35"/>
      <c r="BH42" s="9"/>
      <c r="BI42" s="9"/>
      <c r="BJ42" s="9"/>
      <c r="BK42" s="9"/>
      <c r="BL42" s="9"/>
      <c r="BM42" s="9"/>
      <c r="BN42" s="9"/>
      <c r="BO42" s="9">
        <v>1</v>
      </c>
      <c r="BP42" s="9"/>
      <c r="BQ42" s="9"/>
      <c r="BR42" s="9"/>
      <c r="BS42" s="9"/>
      <c r="BT42" s="9"/>
      <c r="BU42" s="9"/>
      <c r="BV42" s="9"/>
      <c r="BW42" s="9"/>
      <c r="BX42" s="9"/>
      <c r="BY42" s="9"/>
      <c r="BZ42" s="9"/>
      <c r="CA42" s="9"/>
      <c r="CB42" s="9"/>
      <c r="CC42" s="9"/>
      <c r="CD42" s="9"/>
      <c r="CE42" s="9"/>
      <c r="CF42" s="9"/>
      <c r="CG42" s="9"/>
      <c r="CH42" s="9"/>
      <c r="CI42" s="9"/>
      <c r="CJ42" s="9"/>
      <c r="CK42" s="9"/>
      <c r="CL42" s="9"/>
      <c r="CM42" s="9"/>
      <c r="CN42" s="9"/>
      <c r="CO42" s="9"/>
      <c r="CP42" s="9"/>
      <c r="CQ42" s="9"/>
      <c r="CR42" s="9"/>
      <c r="CS42" s="9"/>
      <c r="CT42" s="9"/>
      <c r="CU42" s="9"/>
      <c r="CV42" s="9"/>
      <c r="CW42" s="9"/>
      <c r="CX42" s="9"/>
      <c r="CY42" s="9"/>
      <c r="CZ42" s="9"/>
      <c r="DA42" s="9"/>
      <c r="DB42" s="9"/>
      <c r="DC42" s="9"/>
      <c r="DD42" s="9"/>
      <c r="DE42" s="9"/>
      <c r="DF42" s="9"/>
      <c r="DG42" s="9"/>
      <c r="DH42" s="9"/>
      <c r="DI42" s="9"/>
      <c r="DJ42" s="9"/>
      <c r="DK42" s="9"/>
      <c r="DL42" s="9"/>
      <c r="DM42" s="9"/>
      <c r="DN42" s="9"/>
      <c r="DO42" s="9"/>
      <c r="DP42" s="9"/>
      <c r="DQ42" s="9"/>
      <c r="DR42" s="9"/>
      <c r="DS42" s="9"/>
      <c r="DT42" s="9"/>
      <c r="DU42" s="9"/>
      <c r="DV42" s="9"/>
      <c r="DW42" s="9"/>
      <c r="DX42" s="9"/>
      <c r="DY42" s="9"/>
      <c r="DZ42" s="9"/>
      <c r="EA42" s="9"/>
      <c r="EB42" s="9"/>
      <c r="EC42" s="9"/>
      <c r="ED42" s="9"/>
      <c r="EE42" s="9"/>
      <c r="EF42" s="9"/>
      <c r="EG42" s="9"/>
      <c r="EH42" s="9"/>
      <c r="EI42" s="9"/>
      <c r="EJ42" s="9"/>
      <c r="EK42" s="9"/>
      <c r="EL42" s="9"/>
      <c r="EM42" s="9"/>
      <c r="EN42" s="9"/>
      <c r="EO42" s="9"/>
      <c r="EP42" s="9"/>
      <c r="EQ42" s="9"/>
      <c r="ER42" s="36">
        <f t="shared" si="8"/>
        <v>1</v>
      </c>
      <c r="ES42" s="9">
        <f t="shared" si="9"/>
        <v>1</v>
      </c>
      <c r="ET42" s="9" t="s">
        <v>1376</v>
      </c>
      <c r="EU42" s="32" t="s">
        <v>1991</v>
      </c>
      <c r="EV42" s="32" t="s">
        <v>1480</v>
      </c>
      <c r="EW42" s="32"/>
      <c r="EX42" s="35"/>
      <c r="EY42" s="37"/>
      <c r="EZ42" s="37"/>
      <c r="FA42" s="35"/>
      <c r="FB42" s="37"/>
      <c r="FC42" s="32"/>
      <c r="FD42" s="32"/>
      <c r="FE42" s="32">
        <f t="shared" si="10"/>
        <v>4479</v>
      </c>
      <c r="FF42" s="9">
        <f t="shared" si="11"/>
        <v>8378</v>
      </c>
      <c r="FG42" s="6" t="s">
        <v>1480</v>
      </c>
    </row>
    <row r="43" spans="1:163" ht="17.25" customHeight="1" x14ac:dyDescent="0.25">
      <c r="A43" s="9">
        <v>464026981</v>
      </c>
      <c r="B43" s="22" t="s">
        <v>852</v>
      </c>
      <c r="C43" s="9"/>
      <c r="D43" s="9"/>
      <c r="E43" s="9"/>
      <c r="F43" s="9"/>
      <c r="G43" s="23"/>
      <c r="H43" s="23"/>
      <c r="I43" s="9">
        <v>8648</v>
      </c>
      <c r="J43" s="9">
        <v>7957</v>
      </c>
      <c r="K43" s="24">
        <f t="shared" si="0"/>
        <v>8149</v>
      </c>
      <c r="L43" s="24">
        <f t="shared" si="1"/>
        <v>16605</v>
      </c>
      <c r="M43" s="39">
        <v>1</v>
      </c>
      <c r="N43" s="9" t="s">
        <v>1493</v>
      </c>
      <c r="O43" s="9" t="s">
        <v>1494</v>
      </c>
      <c r="P43" s="9" t="s">
        <v>22</v>
      </c>
      <c r="Q43" s="26">
        <v>116875</v>
      </c>
      <c r="R43" s="27">
        <v>192</v>
      </c>
      <c r="S43" s="27">
        <f t="shared" si="2"/>
        <v>0</v>
      </c>
      <c r="T43" s="27">
        <v>7007</v>
      </c>
      <c r="U43" s="28" t="s">
        <v>20</v>
      </c>
      <c r="V43" s="29">
        <f t="shared" si="3"/>
        <v>8.3798373978143798E-2</v>
      </c>
      <c r="W43" s="29">
        <f t="shared" si="4"/>
        <v>1.0238419604785684E-2</v>
      </c>
      <c r="X43" s="29" t="str">
        <f t="shared" si="5"/>
        <v>FLOW</v>
      </c>
      <c r="Y43" s="9" t="str">
        <f t="shared" si="6"/>
        <v>-</v>
      </c>
      <c r="Z43" s="9" t="s">
        <v>1495</v>
      </c>
      <c r="AA43" s="9" t="s">
        <v>20</v>
      </c>
      <c r="AB43" s="22"/>
      <c r="AC43" s="9"/>
      <c r="AD43" s="9"/>
      <c r="AE43" s="30"/>
      <c r="AF43" s="31" t="s">
        <v>20</v>
      </c>
      <c r="AG43" s="32"/>
      <c r="AH43" s="9" t="s">
        <v>320</v>
      </c>
      <c r="AI43" s="32"/>
      <c r="AJ43" s="32"/>
      <c r="AK43" s="32"/>
      <c r="AL43" s="32">
        <v>15156</v>
      </c>
      <c r="AM43" s="26">
        <v>116875</v>
      </c>
      <c r="AN43" s="24">
        <v>27</v>
      </c>
      <c r="AO43" s="23" t="s">
        <v>20</v>
      </c>
      <c r="AP43" s="23" t="str">
        <f t="shared" si="7"/>
        <v>FLOW</v>
      </c>
      <c r="AQ43" s="23"/>
      <c r="AR43" s="23"/>
      <c r="AS43" s="23"/>
      <c r="AT43" s="23"/>
      <c r="AU43" s="9" t="s">
        <v>13</v>
      </c>
      <c r="AV43" s="33" t="s">
        <v>1045</v>
      </c>
      <c r="AW43" s="22" t="s">
        <v>1167</v>
      </c>
      <c r="AX43" s="34">
        <v>45549</v>
      </c>
      <c r="AY43" s="9">
        <v>36</v>
      </c>
      <c r="AZ43" s="9" t="s">
        <v>1125</v>
      </c>
      <c r="BA43" s="32" t="s">
        <v>20</v>
      </c>
      <c r="BB43" s="32"/>
      <c r="BC43" s="32"/>
      <c r="BD43" s="9"/>
      <c r="BE43" s="9"/>
      <c r="BF43" s="9"/>
      <c r="BG43" s="35"/>
      <c r="BH43" s="9"/>
      <c r="BI43" s="9">
        <v>1</v>
      </c>
      <c r="BJ43" s="9"/>
      <c r="BK43" s="9"/>
      <c r="BL43" s="9"/>
      <c r="BM43" s="9"/>
      <c r="BN43" s="9"/>
      <c r="BO43" s="9"/>
      <c r="BP43" s="9"/>
      <c r="BQ43" s="9"/>
      <c r="BR43" s="9"/>
      <c r="BS43" s="9"/>
      <c r="BT43" s="9"/>
      <c r="BU43" s="9"/>
      <c r="BV43" s="9"/>
      <c r="BW43" s="9"/>
      <c r="BX43" s="9"/>
      <c r="BY43" s="9"/>
      <c r="BZ43" s="9"/>
      <c r="CA43" s="9"/>
      <c r="CB43" s="9"/>
      <c r="CC43" s="9"/>
      <c r="CD43" s="9"/>
      <c r="CE43" s="9"/>
      <c r="CF43" s="9"/>
      <c r="CG43" s="9"/>
      <c r="CH43" s="9"/>
      <c r="CI43" s="9"/>
      <c r="CJ43" s="9"/>
      <c r="CK43" s="9"/>
      <c r="CL43" s="9"/>
      <c r="CM43" s="9"/>
      <c r="CN43" s="9"/>
      <c r="CO43" s="9"/>
      <c r="CP43" s="9"/>
      <c r="CQ43" s="9"/>
      <c r="CR43" s="9"/>
      <c r="CS43" s="9"/>
      <c r="CT43" s="9"/>
      <c r="CU43" s="9"/>
      <c r="CV43" s="9"/>
      <c r="CW43" s="9"/>
      <c r="CX43" s="9"/>
      <c r="CY43" s="9"/>
      <c r="CZ43" s="9"/>
      <c r="DA43" s="9"/>
      <c r="DB43" s="9"/>
      <c r="DC43" s="9"/>
      <c r="DD43" s="9"/>
      <c r="DE43" s="9"/>
      <c r="DF43" s="9"/>
      <c r="DG43" s="9"/>
      <c r="DH43" s="9"/>
      <c r="DI43" s="9"/>
      <c r="DJ43" s="9"/>
      <c r="DK43" s="9"/>
      <c r="DL43" s="9"/>
      <c r="DM43" s="9"/>
      <c r="DN43" s="9"/>
      <c r="DO43" s="9"/>
      <c r="DP43" s="9"/>
      <c r="DQ43" s="9"/>
      <c r="DR43" s="9"/>
      <c r="DS43" s="9"/>
      <c r="DT43" s="9"/>
      <c r="DU43" s="9"/>
      <c r="DV43" s="9"/>
      <c r="DW43" s="9"/>
      <c r="DX43" s="9"/>
      <c r="DY43" s="9"/>
      <c r="DZ43" s="9"/>
      <c r="EA43" s="9"/>
      <c r="EB43" s="9"/>
      <c r="EC43" s="9"/>
      <c r="ED43" s="9"/>
      <c r="EE43" s="9"/>
      <c r="EF43" s="9"/>
      <c r="EG43" s="9"/>
      <c r="EH43" s="9"/>
      <c r="EI43" s="9"/>
      <c r="EJ43" s="9"/>
      <c r="EK43" s="9"/>
      <c r="EL43" s="9"/>
      <c r="EM43" s="9"/>
      <c r="EN43" s="9"/>
      <c r="EO43" s="9"/>
      <c r="EP43" s="9"/>
      <c r="EQ43" s="9"/>
      <c r="ER43" s="36">
        <f t="shared" si="8"/>
        <v>1</v>
      </c>
      <c r="ES43" s="9">
        <f t="shared" si="9"/>
        <v>1</v>
      </c>
      <c r="ET43" s="9" t="s">
        <v>1365</v>
      </c>
      <c r="EU43" s="32" t="s">
        <v>1901</v>
      </c>
      <c r="EV43" s="32" t="s">
        <v>1480</v>
      </c>
      <c r="EW43" s="32"/>
      <c r="EX43" s="35"/>
      <c r="EY43" s="37"/>
      <c r="EZ43" s="37"/>
      <c r="FA43" s="35"/>
      <c r="FB43" s="37"/>
      <c r="FC43" s="32"/>
      <c r="FD43" s="32"/>
      <c r="FE43" s="32">
        <f t="shared" si="10"/>
        <v>8149</v>
      </c>
      <c r="FF43" s="9">
        <f t="shared" si="11"/>
        <v>16605</v>
      </c>
      <c r="FG43" s="6" t="s">
        <v>1480</v>
      </c>
    </row>
    <row r="44" spans="1:163" ht="17.25" customHeight="1" x14ac:dyDescent="0.25">
      <c r="A44" s="9">
        <v>464450501</v>
      </c>
      <c r="B44" s="22" t="s">
        <v>464</v>
      </c>
      <c r="C44" s="9"/>
      <c r="D44" s="9"/>
      <c r="E44" s="9"/>
      <c r="F44" s="9"/>
      <c r="G44" s="23"/>
      <c r="H44" s="23"/>
      <c r="I44" s="9">
        <v>6669</v>
      </c>
      <c r="J44" s="9">
        <v>26518</v>
      </c>
      <c r="K44" s="24">
        <f t="shared" si="0"/>
        <v>7723</v>
      </c>
      <c r="L44" s="24">
        <f t="shared" si="1"/>
        <v>33187</v>
      </c>
      <c r="M44" s="25">
        <v>4</v>
      </c>
      <c r="N44" s="9" t="s">
        <v>1493</v>
      </c>
      <c r="O44" s="9" t="s">
        <v>1494</v>
      </c>
      <c r="P44" s="9" t="s">
        <v>27</v>
      </c>
      <c r="Q44" s="26">
        <v>116410</v>
      </c>
      <c r="R44" s="27">
        <v>1212</v>
      </c>
      <c r="S44" s="27">
        <f t="shared" si="2"/>
        <v>0</v>
      </c>
      <c r="T44" s="27">
        <v>7192</v>
      </c>
      <c r="U44" s="28" t="s">
        <v>20</v>
      </c>
      <c r="V44" s="29">
        <f t="shared" si="3"/>
        <v>0.33547063178102543</v>
      </c>
      <c r="W44" s="29">
        <f t="shared" si="4"/>
        <v>4.4591710260480512E-2</v>
      </c>
      <c r="X44" s="29" t="str">
        <f t="shared" si="5"/>
        <v>FLOW</v>
      </c>
      <c r="Y44" s="9" t="str">
        <f t="shared" si="6"/>
        <v>-</v>
      </c>
      <c r="Z44" s="9" t="s">
        <v>1496</v>
      </c>
      <c r="AA44" s="9" t="s">
        <v>20</v>
      </c>
      <c r="AB44" s="22"/>
      <c r="AC44" s="9"/>
      <c r="AD44" s="9"/>
      <c r="AE44" s="30"/>
      <c r="AF44" s="31" t="s">
        <v>20</v>
      </c>
      <c r="AG44" s="32"/>
      <c r="AH44" s="9" t="s">
        <v>458</v>
      </c>
      <c r="AI44" s="32"/>
      <c r="AJ44" s="32"/>
      <c r="AK44" s="32"/>
      <c r="AL44" s="32">
        <v>34922</v>
      </c>
      <c r="AM44" s="26">
        <v>116410</v>
      </c>
      <c r="AN44" s="24">
        <v>118</v>
      </c>
      <c r="AO44" s="23" t="s">
        <v>20</v>
      </c>
      <c r="AP44" s="23" t="str">
        <f t="shared" si="7"/>
        <v>FLOW</v>
      </c>
      <c r="AQ44" s="23"/>
      <c r="AR44" s="23"/>
      <c r="AS44" s="23"/>
      <c r="AT44" s="23"/>
      <c r="AU44" s="9" t="s">
        <v>13</v>
      </c>
      <c r="AV44" s="33" t="s">
        <v>465</v>
      </c>
      <c r="AW44" s="22" t="s">
        <v>1304</v>
      </c>
      <c r="AX44" s="34">
        <v>45591</v>
      </c>
      <c r="AY44" s="9">
        <v>36</v>
      </c>
      <c r="AZ44" s="9" t="s">
        <v>1125</v>
      </c>
      <c r="BA44" s="32" t="s">
        <v>20</v>
      </c>
      <c r="BB44" s="32"/>
      <c r="BC44" s="32"/>
      <c r="BD44" s="9"/>
      <c r="BE44" s="9"/>
      <c r="BF44" s="9"/>
      <c r="BG44" s="35"/>
      <c r="BH44" s="9"/>
      <c r="BI44" s="9"/>
      <c r="BJ44" s="9"/>
      <c r="BK44" s="9"/>
      <c r="BL44" s="9"/>
      <c r="BM44" s="9"/>
      <c r="BN44" s="9"/>
      <c r="BO44" s="9">
        <v>1</v>
      </c>
      <c r="BP44" s="9"/>
      <c r="BQ44" s="9"/>
      <c r="BR44" s="9"/>
      <c r="BS44" s="9"/>
      <c r="BT44" s="9"/>
      <c r="BU44" s="9"/>
      <c r="BV44" s="9"/>
      <c r="BW44" s="9"/>
      <c r="BX44" s="9"/>
      <c r="BY44" s="9"/>
      <c r="BZ44" s="9"/>
      <c r="CA44" s="9"/>
      <c r="CB44" s="9"/>
      <c r="CC44" s="9"/>
      <c r="CD44" s="9"/>
      <c r="CE44" s="9"/>
      <c r="CF44" s="9"/>
      <c r="CG44" s="9"/>
      <c r="CH44" s="9"/>
      <c r="CI44" s="9"/>
      <c r="CJ44" s="9"/>
      <c r="CK44" s="9"/>
      <c r="CL44" s="9"/>
      <c r="CM44" s="9"/>
      <c r="CN44" s="9"/>
      <c r="CO44" s="9"/>
      <c r="CP44" s="9"/>
      <c r="CQ44" s="9"/>
      <c r="CR44" s="9"/>
      <c r="CS44" s="9"/>
      <c r="CT44" s="9"/>
      <c r="CU44" s="9"/>
      <c r="CV44" s="9"/>
      <c r="CW44" s="9"/>
      <c r="CX44" s="9"/>
      <c r="CY44" s="9"/>
      <c r="CZ44" s="9"/>
      <c r="DA44" s="9"/>
      <c r="DB44" s="9"/>
      <c r="DC44" s="9"/>
      <c r="DD44" s="9"/>
      <c r="DE44" s="9"/>
      <c r="DF44" s="9"/>
      <c r="DG44" s="9"/>
      <c r="DH44" s="9"/>
      <c r="DI44" s="9"/>
      <c r="DJ44" s="9"/>
      <c r="DK44" s="9"/>
      <c r="DL44" s="9"/>
      <c r="DM44" s="9"/>
      <c r="DN44" s="9"/>
      <c r="DO44" s="9"/>
      <c r="DP44" s="9"/>
      <c r="DQ44" s="9"/>
      <c r="DR44" s="9"/>
      <c r="DS44" s="9"/>
      <c r="DT44" s="9"/>
      <c r="DU44" s="9"/>
      <c r="DV44" s="9"/>
      <c r="DW44" s="9"/>
      <c r="DX44" s="9"/>
      <c r="DY44" s="9"/>
      <c r="DZ44" s="9"/>
      <c r="EA44" s="9"/>
      <c r="EB44" s="9"/>
      <c r="EC44" s="9"/>
      <c r="ED44" s="9"/>
      <c r="EE44" s="9"/>
      <c r="EF44" s="9"/>
      <c r="EG44" s="9"/>
      <c r="EH44" s="9"/>
      <c r="EI44" s="9"/>
      <c r="EJ44" s="9"/>
      <c r="EK44" s="9"/>
      <c r="EL44" s="9"/>
      <c r="EM44" s="9"/>
      <c r="EN44" s="9"/>
      <c r="EO44" s="9"/>
      <c r="EP44" s="9"/>
      <c r="EQ44" s="9"/>
      <c r="ER44" s="36">
        <f t="shared" si="8"/>
        <v>1</v>
      </c>
      <c r="ES44" s="9">
        <f t="shared" si="9"/>
        <v>1</v>
      </c>
      <c r="ET44" s="9" t="s">
        <v>1368</v>
      </c>
      <c r="EU44" s="32" t="s">
        <v>1977</v>
      </c>
      <c r="EV44" s="32" t="s">
        <v>1480</v>
      </c>
      <c r="EW44" s="32"/>
      <c r="EX44" s="35"/>
      <c r="EY44" s="37"/>
      <c r="EZ44" s="37"/>
      <c r="FA44" s="35"/>
      <c r="FB44" s="37"/>
      <c r="FC44" s="32"/>
      <c r="FD44" s="32"/>
      <c r="FE44" s="32">
        <f t="shared" si="10"/>
        <v>7723</v>
      </c>
      <c r="FF44" s="9">
        <f t="shared" si="11"/>
        <v>33187</v>
      </c>
      <c r="FG44" s="6" t="s">
        <v>1480</v>
      </c>
    </row>
    <row r="45" spans="1:163" ht="17.25" customHeight="1" x14ac:dyDescent="0.25">
      <c r="A45" s="9">
        <v>462692295</v>
      </c>
      <c r="B45" s="22" t="s">
        <v>1596</v>
      </c>
      <c r="C45" s="9"/>
      <c r="D45" s="9"/>
      <c r="E45" s="9"/>
      <c r="F45" s="9"/>
      <c r="G45" s="23"/>
      <c r="H45" s="23"/>
      <c r="I45" s="9">
        <v>5068</v>
      </c>
      <c r="J45" s="9">
        <v>30334</v>
      </c>
      <c r="K45" s="24">
        <f t="shared" si="0"/>
        <v>6349</v>
      </c>
      <c r="L45" s="24">
        <f t="shared" si="1"/>
        <v>35402</v>
      </c>
      <c r="M45" s="25">
        <v>6</v>
      </c>
      <c r="N45" s="9" t="s">
        <v>1493</v>
      </c>
      <c r="O45" s="9" t="s">
        <v>1494</v>
      </c>
      <c r="P45" s="9" t="s">
        <v>263</v>
      </c>
      <c r="Q45" s="26">
        <v>116146</v>
      </c>
      <c r="R45" s="27">
        <v>1355</v>
      </c>
      <c r="S45" s="27">
        <f t="shared" si="2"/>
        <v>0</v>
      </c>
      <c r="T45" s="27">
        <v>3600</v>
      </c>
      <c r="U45" s="28" t="s">
        <v>20</v>
      </c>
      <c r="V45" s="29">
        <f t="shared" si="3"/>
        <v>0.52791243960444156</v>
      </c>
      <c r="W45" s="29">
        <f t="shared" si="4"/>
        <v>5.3226586498938341E-2</v>
      </c>
      <c r="X45" s="29" t="str">
        <f t="shared" si="5"/>
        <v>FLOW</v>
      </c>
      <c r="Y45" s="9" t="str">
        <f t="shared" si="6"/>
        <v>-</v>
      </c>
      <c r="Z45" s="9" t="s">
        <v>1495</v>
      </c>
      <c r="AA45" s="9" t="s">
        <v>20</v>
      </c>
      <c r="AB45" s="22"/>
      <c r="AC45" s="9"/>
      <c r="AD45" s="9"/>
      <c r="AE45" s="30"/>
      <c r="AF45" s="31" t="s">
        <v>20</v>
      </c>
      <c r="AG45" s="32"/>
      <c r="AH45" s="9" t="s">
        <v>702</v>
      </c>
      <c r="AI45" s="32"/>
      <c r="AJ45" s="32"/>
      <c r="AK45" s="32"/>
      <c r="AL45" s="32">
        <v>35289</v>
      </c>
      <c r="AM45" s="26">
        <v>116146</v>
      </c>
      <c r="AN45" s="24">
        <v>177</v>
      </c>
      <c r="AO45" s="23" t="s">
        <v>20</v>
      </c>
      <c r="AP45" s="23" t="str">
        <f t="shared" si="7"/>
        <v>FLOW</v>
      </c>
      <c r="AQ45" s="23"/>
      <c r="AR45" s="23"/>
      <c r="AS45" s="23"/>
      <c r="AT45" s="23"/>
      <c r="AU45" s="9" t="s">
        <v>13</v>
      </c>
      <c r="AV45" s="33" t="s">
        <v>1647</v>
      </c>
      <c r="AW45" s="22" t="s">
        <v>1695</v>
      </c>
      <c r="AX45" s="34">
        <v>45407</v>
      </c>
      <c r="AY45" s="9">
        <v>48</v>
      </c>
      <c r="AZ45" s="9" t="s">
        <v>1592</v>
      </c>
      <c r="BA45" s="32" t="s">
        <v>20</v>
      </c>
      <c r="BB45" s="32"/>
      <c r="BC45" s="32"/>
      <c r="BD45" s="9"/>
      <c r="BE45" s="9"/>
      <c r="BF45" s="9"/>
      <c r="BG45" s="35"/>
      <c r="BH45" s="9"/>
      <c r="BI45" s="9"/>
      <c r="BJ45" s="9"/>
      <c r="BK45" s="9"/>
      <c r="BL45" s="9"/>
      <c r="BM45" s="9"/>
      <c r="BN45" s="9"/>
      <c r="BO45" s="9">
        <v>1</v>
      </c>
      <c r="BP45" s="9"/>
      <c r="BQ45" s="9"/>
      <c r="BR45" s="9"/>
      <c r="BS45" s="9"/>
      <c r="BT45" s="9"/>
      <c r="BU45" s="9"/>
      <c r="BV45" s="9"/>
      <c r="BW45" s="9"/>
      <c r="BX45" s="9"/>
      <c r="BY45" s="9"/>
      <c r="BZ45" s="9"/>
      <c r="CA45" s="9"/>
      <c r="CB45" s="9"/>
      <c r="CC45" s="9"/>
      <c r="CD45" s="9"/>
      <c r="CE45" s="9"/>
      <c r="CF45" s="9"/>
      <c r="CG45" s="9"/>
      <c r="CH45" s="9"/>
      <c r="CI45" s="9"/>
      <c r="CJ45" s="9"/>
      <c r="CK45" s="9"/>
      <c r="CL45" s="9"/>
      <c r="CM45" s="9"/>
      <c r="CN45" s="9"/>
      <c r="CO45" s="9"/>
      <c r="CP45" s="9"/>
      <c r="CQ45" s="9"/>
      <c r="CR45" s="9"/>
      <c r="CS45" s="9"/>
      <c r="CT45" s="9"/>
      <c r="CU45" s="9"/>
      <c r="CV45" s="9"/>
      <c r="CW45" s="9"/>
      <c r="CX45" s="9"/>
      <c r="CY45" s="9"/>
      <c r="CZ45" s="9"/>
      <c r="DA45" s="9"/>
      <c r="DB45" s="9"/>
      <c r="DC45" s="9"/>
      <c r="DD45" s="9"/>
      <c r="DE45" s="9"/>
      <c r="DF45" s="9"/>
      <c r="DG45" s="9"/>
      <c r="DH45" s="9"/>
      <c r="DI45" s="9"/>
      <c r="DJ45" s="9"/>
      <c r="DK45" s="9"/>
      <c r="DL45" s="9"/>
      <c r="DM45" s="9"/>
      <c r="DN45" s="9"/>
      <c r="DO45" s="9"/>
      <c r="DP45" s="9"/>
      <c r="DQ45" s="9"/>
      <c r="DR45" s="9"/>
      <c r="DS45" s="9"/>
      <c r="DT45" s="9"/>
      <c r="DU45" s="9"/>
      <c r="DV45" s="9"/>
      <c r="DW45" s="9"/>
      <c r="DX45" s="9"/>
      <c r="DY45" s="9"/>
      <c r="DZ45" s="9"/>
      <c r="EA45" s="9"/>
      <c r="EB45" s="9"/>
      <c r="EC45" s="9"/>
      <c r="ED45" s="9"/>
      <c r="EE45" s="9"/>
      <c r="EF45" s="9"/>
      <c r="EG45" s="9"/>
      <c r="EH45" s="9"/>
      <c r="EI45" s="9"/>
      <c r="EJ45" s="9"/>
      <c r="EK45" s="9"/>
      <c r="EL45" s="9"/>
      <c r="EM45" s="9"/>
      <c r="EN45" s="9"/>
      <c r="EO45" s="9"/>
      <c r="EP45" s="9"/>
      <c r="EQ45" s="9"/>
      <c r="ER45" s="36">
        <f t="shared" si="8"/>
        <v>1</v>
      </c>
      <c r="ES45" s="9">
        <f t="shared" si="9"/>
        <v>1</v>
      </c>
      <c r="ET45" s="9" t="s">
        <v>1372</v>
      </c>
      <c r="EU45" s="32" t="s">
        <v>2254</v>
      </c>
      <c r="EV45" s="32" t="s">
        <v>1480</v>
      </c>
      <c r="EW45" s="32"/>
      <c r="EX45" s="35"/>
      <c r="EY45" s="37"/>
      <c r="EZ45" s="37"/>
      <c r="FA45" s="35"/>
      <c r="FB45" s="37"/>
      <c r="FC45" s="32"/>
      <c r="FD45" s="32"/>
      <c r="FE45" s="32">
        <f t="shared" si="10"/>
        <v>6349</v>
      </c>
      <c r="FF45" s="9">
        <f t="shared" si="11"/>
        <v>35402</v>
      </c>
      <c r="FG45" s="6" t="e">
        <v>#N/A</v>
      </c>
    </row>
    <row r="46" spans="1:163" ht="17.25" customHeight="1" x14ac:dyDescent="0.25">
      <c r="A46" s="9">
        <v>467352097</v>
      </c>
      <c r="B46" s="22" t="s">
        <v>920</v>
      </c>
      <c r="C46" s="9"/>
      <c r="D46" s="9"/>
      <c r="E46" s="9"/>
      <c r="F46" s="9"/>
      <c r="G46" s="23"/>
      <c r="H46" s="23"/>
      <c r="I46" s="9">
        <v>5980</v>
      </c>
      <c r="J46" s="9">
        <v>3014</v>
      </c>
      <c r="K46" s="24">
        <f t="shared" si="0"/>
        <v>3078</v>
      </c>
      <c r="L46" s="24">
        <f t="shared" si="1"/>
        <v>8994</v>
      </c>
      <c r="M46" s="39">
        <v>1</v>
      </c>
      <c r="N46" s="9" t="s">
        <v>1493</v>
      </c>
      <c r="O46" s="9" t="s">
        <v>1494</v>
      </c>
      <c r="P46" s="9" t="s">
        <v>45</v>
      </c>
      <c r="Q46" s="26">
        <v>115975</v>
      </c>
      <c r="R46" s="27">
        <v>64</v>
      </c>
      <c r="S46" s="27">
        <f t="shared" si="2"/>
        <v>0</v>
      </c>
      <c r="T46" s="27">
        <v>1798</v>
      </c>
      <c r="U46" s="28" t="s">
        <v>20</v>
      </c>
      <c r="V46" s="29">
        <f t="shared" si="3"/>
        <v>9.0008274397219104E-2</v>
      </c>
      <c r="W46" s="29">
        <f t="shared" si="4"/>
        <v>1.0159578298738136E-2</v>
      </c>
      <c r="X46" s="29" t="str">
        <f t="shared" si="5"/>
        <v>FLOW</v>
      </c>
      <c r="Y46" s="9" t="str">
        <f t="shared" si="6"/>
        <v>-</v>
      </c>
      <c r="Z46" s="9" t="s">
        <v>1496</v>
      </c>
      <c r="AA46" s="9" t="s">
        <v>20</v>
      </c>
      <c r="AB46" s="22"/>
      <c r="AC46" s="9"/>
      <c r="AD46" s="9"/>
      <c r="AE46" s="30"/>
      <c r="AF46" s="31" t="s">
        <v>20</v>
      </c>
      <c r="AG46" s="32"/>
      <c r="AH46" s="9" t="s">
        <v>617</v>
      </c>
      <c r="AI46" s="32"/>
      <c r="AJ46" s="32"/>
      <c r="AK46" s="32"/>
      <c r="AL46" s="32">
        <v>4876</v>
      </c>
      <c r="AM46" s="26">
        <v>115975</v>
      </c>
      <c r="AN46" s="24">
        <v>27</v>
      </c>
      <c r="AO46" s="23" t="s">
        <v>20</v>
      </c>
      <c r="AP46" s="23" t="str">
        <f t="shared" si="7"/>
        <v>FLOW</v>
      </c>
      <c r="AQ46" s="23"/>
      <c r="AR46" s="23"/>
      <c r="AS46" s="23"/>
      <c r="AT46" s="23"/>
      <c r="AU46" s="9" t="s">
        <v>1491</v>
      </c>
      <c r="AV46" s="33" t="s">
        <v>1110</v>
      </c>
      <c r="AW46" s="22" t="s">
        <v>1345</v>
      </c>
      <c r="AX46" s="34">
        <v>45988</v>
      </c>
      <c r="AY46" s="9">
        <v>30</v>
      </c>
      <c r="AZ46" s="9" t="s">
        <v>1125</v>
      </c>
      <c r="BA46" s="32" t="s">
        <v>20</v>
      </c>
      <c r="BB46" s="32"/>
      <c r="BC46" s="32"/>
      <c r="BD46" s="9"/>
      <c r="BE46" s="9"/>
      <c r="BF46" s="9"/>
      <c r="BG46" s="35"/>
      <c r="BH46" s="9"/>
      <c r="BI46" s="9"/>
      <c r="BJ46" s="9"/>
      <c r="BK46" s="9"/>
      <c r="BL46" s="9"/>
      <c r="BM46" s="9"/>
      <c r="BN46" s="9"/>
      <c r="BO46" s="9"/>
      <c r="BP46" s="9"/>
      <c r="BQ46" s="9"/>
      <c r="BR46" s="9"/>
      <c r="BS46" s="9"/>
      <c r="BT46" s="9"/>
      <c r="BU46" s="9"/>
      <c r="BV46" s="9"/>
      <c r="BW46" s="9"/>
      <c r="BX46" s="9"/>
      <c r="BY46" s="9"/>
      <c r="BZ46" s="9"/>
      <c r="CA46" s="9"/>
      <c r="CB46" s="9"/>
      <c r="CC46" s="9"/>
      <c r="CD46" s="9"/>
      <c r="CE46" s="9"/>
      <c r="CF46" s="9"/>
      <c r="CG46" s="9"/>
      <c r="CH46" s="9"/>
      <c r="CI46" s="9"/>
      <c r="CJ46" s="9"/>
      <c r="CK46" s="9"/>
      <c r="CL46" s="9"/>
      <c r="CM46" s="9"/>
      <c r="CN46" s="9"/>
      <c r="CO46" s="9"/>
      <c r="CP46" s="9"/>
      <c r="CQ46" s="9"/>
      <c r="CR46" s="9"/>
      <c r="CS46" s="9"/>
      <c r="CT46" s="9"/>
      <c r="CU46" s="9"/>
      <c r="CV46" s="9"/>
      <c r="CW46" s="9"/>
      <c r="CX46" s="9"/>
      <c r="CY46" s="9"/>
      <c r="CZ46" s="9"/>
      <c r="DA46" s="9"/>
      <c r="DB46" s="9"/>
      <c r="DC46" s="9"/>
      <c r="DD46" s="9"/>
      <c r="DE46" s="9"/>
      <c r="DF46" s="9"/>
      <c r="DG46" s="9"/>
      <c r="DH46" s="9"/>
      <c r="DI46" s="9"/>
      <c r="DJ46" s="9"/>
      <c r="DK46" s="9"/>
      <c r="DL46" s="9"/>
      <c r="DM46" s="9"/>
      <c r="DN46" s="9"/>
      <c r="DO46" s="9"/>
      <c r="DP46" s="9"/>
      <c r="DQ46" s="9"/>
      <c r="DR46" s="9"/>
      <c r="DS46" s="9"/>
      <c r="DT46" s="9"/>
      <c r="DU46" s="9"/>
      <c r="DV46" s="9"/>
      <c r="DW46" s="9"/>
      <c r="DX46" s="9"/>
      <c r="DY46" s="9"/>
      <c r="DZ46" s="9"/>
      <c r="EA46" s="9"/>
      <c r="EB46" s="9"/>
      <c r="EC46" s="9"/>
      <c r="ED46" s="9"/>
      <c r="EE46" s="9"/>
      <c r="EF46" s="9"/>
      <c r="EG46" s="9"/>
      <c r="EH46" s="9"/>
      <c r="EI46" s="9"/>
      <c r="EJ46" s="9"/>
      <c r="EK46" s="9"/>
      <c r="EL46" s="9"/>
      <c r="EM46" s="9"/>
      <c r="EN46" s="9"/>
      <c r="EO46" s="9"/>
      <c r="EP46" s="9"/>
      <c r="EQ46" s="9"/>
      <c r="ER46" s="36">
        <f t="shared" si="8"/>
        <v>0</v>
      </c>
      <c r="ES46" s="9" t="str">
        <f t="shared" si="9"/>
        <v/>
      </c>
      <c r="ET46" s="9" t="s">
        <v>1374</v>
      </c>
      <c r="EU46" s="32" t="s">
        <v>2121</v>
      </c>
      <c r="EV46" s="32" t="s">
        <v>1480</v>
      </c>
      <c r="EW46" s="32"/>
      <c r="EX46" s="35"/>
      <c r="EY46" s="37"/>
      <c r="EZ46" s="37"/>
      <c r="FA46" s="35"/>
      <c r="FB46" s="37"/>
      <c r="FC46" s="32"/>
      <c r="FD46" s="32"/>
      <c r="FE46" s="32">
        <f t="shared" si="10"/>
        <v>3078</v>
      </c>
      <c r="FF46" s="9">
        <f t="shared" si="11"/>
        <v>8994</v>
      </c>
      <c r="FG46" s="6" t="s">
        <v>1480</v>
      </c>
    </row>
    <row r="47" spans="1:163" ht="17.25" customHeight="1" x14ac:dyDescent="0.25">
      <c r="A47" s="9">
        <v>466451184</v>
      </c>
      <c r="B47" s="22" t="s">
        <v>905</v>
      </c>
      <c r="C47" s="9"/>
      <c r="D47" s="9"/>
      <c r="E47" s="9"/>
      <c r="F47" s="9"/>
      <c r="G47" s="23"/>
      <c r="H47" s="23"/>
      <c r="I47" s="9">
        <v>4588</v>
      </c>
      <c r="J47" s="9">
        <v>9143</v>
      </c>
      <c r="K47" s="24">
        <f t="shared" si="0"/>
        <v>4661</v>
      </c>
      <c r="L47" s="24">
        <f t="shared" si="1"/>
        <v>13731</v>
      </c>
      <c r="M47" s="25">
        <v>2</v>
      </c>
      <c r="N47" s="9" t="s">
        <v>1493</v>
      </c>
      <c r="O47" s="9" t="s">
        <v>1494</v>
      </c>
      <c r="P47" s="9" t="s">
        <v>2211</v>
      </c>
      <c r="Q47" s="26">
        <v>114498</v>
      </c>
      <c r="R47" s="27">
        <v>106</v>
      </c>
      <c r="S47" s="27">
        <f t="shared" si="2"/>
        <v>0</v>
      </c>
      <c r="T47" s="27">
        <v>1350</v>
      </c>
      <c r="U47" s="28" t="s">
        <v>20</v>
      </c>
      <c r="V47" s="29">
        <f t="shared" si="3"/>
        <v>0.33348741012066047</v>
      </c>
      <c r="W47" s="29">
        <f t="shared" si="4"/>
        <v>3.0700474859644493E-2</v>
      </c>
      <c r="X47" s="29" t="str">
        <f t="shared" si="5"/>
        <v>FLOW</v>
      </c>
      <c r="Y47" s="9" t="str">
        <f t="shared" si="6"/>
        <v>-</v>
      </c>
      <c r="Z47" s="9" t="s">
        <v>1496</v>
      </c>
      <c r="AA47" s="9" t="s">
        <v>20</v>
      </c>
      <c r="AB47" s="22"/>
      <c r="AC47" s="9"/>
      <c r="AD47" s="9"/>
      <c r="AE47" s="30"/>
      <c r="AF47" s="31" t="s">
        <v>20</v>
      </c>
      <c r="AG47" s="32"/>
      <c r="AH47" s="9" t="s">
        <v>21</v>
      </c>
      <c r="AI47" s="32"/>
      <c r="AJ47" s="32"/>
      <c r="AK47" s="32"/>
      <c r="AL47" s="32">
        <v>10599</v>
      </c>
      <c r="AM47" s="26">
        <v>114498</v>
      </c>
      <c r="AN47" s="24">
        <v>57</v>
      </c>
      <c r="AO47" s="23" t="s">
        <v>20</v>
      </c>
      <c r="AP47" s="23" t="str">
        <f t="shared" si="7"/>
        <v>FLOW</v>
      </c>
      <c r="AQ47" s="23"/>
      <c r="AR47" s="23"/>
      <c r="AS47" s="23"/>
      <c r="AT47" s="23"/>
      <c r="AU47" s="9" t="s">
        <v>1491</v>
      </c>
      <c r="AV47" s="33" t="s">
        <v>1097</v>
      </c>
      <c r="AW47" s="22" t="s">
        <v>1334</v>
      </c>
      <c r="AX47" s="34">
        <v>45841</v>
      </c>
      <c r="AY47" s="9">
        <v>42</v>
      </c>
      <c r="AZ47" s="9" t="s">
        <v>1125</v>
      </c>
      <c r="BA47" s="32" t="s">
        <v>20</v>
      </c>
      <c r="BB47" s="32"/>
      <c r="BC47" s="32"/>
      <c r="BD47" s="9"/>
      <c r="BE47" s="9"/>
      <c r="BF47" s="9"/>
      <c r="BG47" s="35"/>
      <c r="BH47" s="9"/>
      <c r="BI47" s="9"/>
      <c r="BJ47" s="9"/>
      <c r="BK47" s="9"/>
      <c r="BL47" s="9"/>
      <c r="BM47" s="9"/>
      <c r="BN47" s="9"/>
      <c r="BO47" s="9"/>
      <c r="BP47" s="9"/>
      <c r="BQ47" s="9"/>
      <c r="BR47" s="9"/>
      <c r="BS47" s="9"/>
      <c r="BT47" s="9"/>
      <c r="BU47" s="9"/>
      <c r="BV47" s="9"/>
      <c r="BW47" s="9"/>
      <c r="BX47" s="9"/>
      <c r="BY47" s="9"/>
      <c r="BZ47" s="9"/>
      <c r="CA47" s="9"/>
      <c r="CB47" s="9"/>
      <c r="CC47" s="9"/>
      <c r="CD47" s="9"/>
      <c r="CE47" s="9"/>
      <c r="CF47" s="9"/>
      <c r="CG47" s="9"/>
      <c r="CH47" s="9"/>
      <c r="CI47" s="9"/>
      <c r="CJ47" s="9"/>
      <c r="CK47" s="9"/>
      <c r="CL47" s="9"/>
      <c r="CM47" s="9"/>
      <c r="CN47" s="9"/>
      <c r="CO47" s="9"/>
      <c r="CP47" s="9"/>
      <c r="CQ47" s="9"/>
      <c r="CR47" s="9"/>
      <c r="CS47" s="9"/>
      <c r="CT47" s="9"/>
      <c r="CU47" s="9"/>
      <c r="CV47" s="9"/>
      <c r="CW47" s="9"/>
      <c r="CX47" s="9"/>
      <c r="CY47" s="9"/>
      <c r="CZ47" s="9"/>
      <c r="DA47" s="9"/>
      <c r="DB47" s="9"/>
      <c r="DC47" s="9"/>
      <c r="DD47" s="9"/>
      <c r="DE47" s="9"/>
      <c r="DF47" s="9"/>
      <c r="DG47" s="9"/>
      <c r="DH47" s="9"/>
      <c r="DI47" s="9"/>
      <c r="DJ47" s="9"/>
      <c r="DK47" s="9"/>
      <c r="DL47" s="9"/>
      <c r="DM47" s="9"/>
      <c r="DN47" s="9"/>
      <c r="DO47" s="9"/>
      <c r="DP47" s="9"/>
      <c r="DQ47" s="9"/>
      <c r="DR47" s="9"/>
      <c r="DS47" s="9"/>
      <c r="DT47" s="9"/>
      <c r="DU47" s="9"/>
      <c r="DV47" s="9"/>
      <c r="DW47" s="9"/>
      <c r="DX47" s="9"/>
      <c r="DY47" s="9"/>
      <c r="DZ47" s="9"/>
      <c r="EA47" s="9"/>
      <c r="EB47" s="9"/>
      <c r="EC47" s="9"/>
      <c r="ED47" s="9"/>
      <c r="EE47" s="9"/>
      <c r="EF47" s="9"/>
      <c r="EG47" s="9"/>
      <c r="EH47" s="9"/>
      <c r="EI47" s="9"/>
      <c r="EJ47" s="9"/>
      <c r="EK47" s="9"/>
      <c r="EL47" s="9"/>
      <c r="EM47" s="9"/>
      <c r="EN47" s="9"/>
      <c r="EO47" s="9"/>
      <c r="EP47" s="9"/>
      <c r="EQ47" s="9"/>
      <c r="ER47" s="36">
        <f t="shared" si="8"/>
        <v>0</v>
      </c>
      <c r="ES47" s="9" t="str">
        <f t="shared" si="9"/>
        <v/>
      </c>
      <c r="ET47" s="9" t="s">
        <v>2262</v>
      </c>
      <c r="EU47" s="32" t="s">
        <v>1703</v>
      </c>
      <c r="EV47" s="32" t="s">
        <v>1480</v>
      </c>
      <c r="EW47" s="32"/>
      <c r="EX47" s="35"/>
      <c r="EY47" s="37"/>
      <c r="EZ47" s="37"/>
      <c r="FA47" s="35"/>
      <c r="FB47" s="37"/>
      <c r="FC47" s="32"/>
      <c r="FD47" s="32"/>
      <c r="FE47" s="32">
        <f t="shared" si="10"/>
        <v>4661</v>
      </c>
      <c r="FF47" s="9">
        <f t="shared" si="11"/>
        <v>13731</v>
      </c>
      <c r="FG47" s="6" t="s">
        <v>1480</v>
      </c>
    </row>
    <row r="48" spans="1:163" ht="17.25" customHeight="1" x14ac:dyDescent="0.25">
      <c r="A48" s="9">
        <v>462452784</v>
      </c>
      <c r="B48" s="22" t="s">
        <v>285</v>
      </c>
      <c r="C48" s="9"/>
      <c r="D48" s="9"/>
      <c r="E48" s="9"/>
      <c r="F48" s="9"/>
      <c r="G48" s="23"/>
      <c r="H48" s="23"/>
      <c r="I48" s="9">
        <v>5834</v>
      </c>
      <c r="J48" s="9">
        <v>4993.66</v>
      </c>
      <c r="K48" s="24">
        <f t="shared" si="0"/>
        <v>5099.66</v>
      </c>
      <c r="L48" s="24">
        <f t="shared" si="1"/>
        <v>10827.66</v>
      </c>
      <c r="M48" s="39">
        <v>1</v>
      </c>
      <c r="N48" s="9" t="s">
        <v>1493</v>
      </c>
      <c r="O48" s="9" t="s">
        <v>1494</v>
      </c>
      <c r="P48" s="9" t="s">
        <v>14</v>
      </c>
      <c r="Q48" s="26">
        <v>111152</v>
      </c>
      <c r="R48" s="27">
        <v>106</v>
      </c>
      <c r="S48" s="27">
        <f t="shared" si="2"/>
        <v>0</v>
      </c>
      <c r="T48" s="27">
        <v>4625.8100000000004</v>
      </c>
      <c r="U48" s="28" t="s">
        <v>20</v>
      </c>
      <c r="V48" s="29">
        <f t="shared" si="3"/>
        <v>0.18693351984977105</v>
      </c>
      <c r="W48" s="29">
        <f t="shared" si="4"/>
        <v>9.7370764997744448E-3</v>
      </c>
      <c r="X48" s="29" t="str">
        <f t="shared" si="5"/>
        <v>FLOW</v>
      </c>
      <c r="Y48" s="9" t="str">
        <f t="shared" si="6"/>
        <v>-</v>
      </c>
      <c r="Z48" s="9" t="s">
        <v>1496</v>
      </c>
      <c r="AA48" s="9" t="s">
        <v>20</v>
      </c>
      <c r="AB48" s="22"/>
      <c r="AC48" s="9"/>
      <c r="AD48" s="9"/>
      <c r="AE48" s="30"/>
      <c r="AF48" s="31" t="s">
        <v>20</v>
      </c>
      <c r="AG48" s="32"/>
      <c r="AH48" s="9" t="s">
        <v>286</v>
      </c>
      <c r="AI48" s="32"/>
      <c r="AJ48" s="32"/>
      <c r="AK48" s="32"/>
      <c r="AL48" s="32">
        <v>9725.4699999999993</v>
      </c>
      <c r="AM48" s="26">
        <v>111152</v>
      </c>
      <c r="AN48" s="24">
        <v>27</v>
      </c>
      <c r="AO48" s="23" t="s">
        <v>20</v>
      </c>
      <c r="AP48" s="23" t="str">
        <f t="shared" si="7"/>
        <v>FLOW</v>
      </c>
      <c r="AQ48" s="23"/>
      <c r="AR48" s="23"/>
      <c r="AS48" s="23"/>
      <c r="AT48" s="23"/>
      <c r="AU48" s="9" t="s">
        <v>1491</v>
      </c>
      <c r="AV48" s="33" t="s">
        <v>287</v>
      </c>
      <c r="AW48" s="22" t="s">
        <v>1267</v>
      </c>
      <c r="AX48" s="34">
        <v>45386</v>
      </c>
      <c r="AY48" s="9">
        <v>48</v>
      </c>
      <c r="AZ48" s="9" t="s">
        <v>1125</v>
      </c>
      <c r="BA48" s="32" t="s">
        <v>20</v>
      </c>
      <c r="BB48" s="32"/>
      <c r="BC48" s="32"/>
      <c r="BD48" s="9"/>
      <c r="BE48" s="9"/>
      <c r="BF48" s="9"/>
      <c r="BG48" s="35"/>
      <c r="BH48" s="9"/>
      <c r="BI48" s="9"/>
      <c r="BJ48" s="9"/>
      <c r="BK48" s="9"/>
      <c r="BL48" s="9">
        <v>1</v>
      </c>
      <c r="BM48" s="9"/>
      <c r="BN48" s="9"/>
      <c r="BO48" s="9"/>
      <c r="BP48" s="9"/>
      <c r="BQ48" s="9"/>
      <c r="BR48" s="9"/>
      <c r="BS48" s="9"/>
      <c r="BT48" s="9"/>
      <c r="BU48" s="9"/>
      <c r="BV48" s="9"/>
      <c r="BW48" s="9"/>
      <c r="BX48" s="9"/>
      <c r="BY48" s="9"/>
      <c r="BZ48" s="9"/>
      <c r="CA48" s="9"/>
      <c r="CB48" s="9"/>
      <c r="CC48" s="9"/>
      <c r="CD48" s="9"/>
      <c r="CE48" s="9"/>
      <c r="CF48" s="9"/>
      <c r="CG48" s="9"/>
      <c r="CH48" s="9"/>
      <c r="CI48" s="9"/>
      <c r="CJ48" s="9"/>
      <c r="CK48" s="9"/>
      <c r="CL48" s="9"/>
      <c r="CM48" s="9"/>
      <c r="CN48" s="9"/>
      <c r="CO48" s="9"/>
      <c r="CP48" s="9"/>
      <c r="CQ48" s="9"/>
      <c r="CR48" s="9"/>
      <c r="CS48" s="9"/>
      <c r="CT48" s="9"/>
      <c r="CU48" s="9"/>
      <c r="CV48" s="9"/>
      <c r="CW48" s="9"/>
      <c r="CX48" s="9"/>
      <c r="CY48" s="9"/>
      <c r="CZ48" s="9"/>
      <c r="DA48" s="9"/>
      <c r="DB48" s="9"/>
      <c r="DC48" s="9"/>
      <c r="DD48" s="9"/>
      <c r="DE48" s="9"/>
      <c r="DF48" s="9"/>
      <c r="DG48" s="9"/>
      <c r="DH48" s="9"/>
      <c r="DI48" s="9"/>
      <c r="DJ48" s="9"/>
      <c r="DK48" s="9"/>
      <c r="DL48" s="9"/>
      <c r="DM48" s="9"/>
      <c r="DN48" s="9"/>
      <c r="DO48" s="9"/>
      <c r="DP48" s="9"/>
      <c r="DQ48" s="9"/>
      <c r="DR48" s="9"/>
      <c r="DS48" s="9"/>
      <c r="DT48" s="9"/>
      <c r="DU48" s="9"/>
      <c r="DV48" s="9"/>
      <c r="DW48" s="9"/>
      <c r="DX48" s="9"/>
      <c r="DY48" s="9"/>
      <c r="DZ48" s="9"/>
      <c r="EA48" s="9"/>
      <c r="EB48" s="9"/>
      <c r="EC48" s="9"/>
      <c r="ED48" s="9"/>
      <c r="EE48" s="9"/>
      <c r="EF48" s="9"/>
      <c r="EG48" s="9"/>
      <c r="EH48" s="9"/>
      <c r="EI48" s="9"/>
      <c r="EJ48" s="9"/>
      <c r="EK48" s="9"/>
      <c r="EL48" s="9"/>
      <c r="EM48" s="9"/>
      <c r="EN48" s="9"/>
      <c r="EO48" s="9"/>
      <c r="EP48" s="9"/>
      <c r="EQ48" s="9"/>
      <c r="ER48" s="36">
        <f t="shared" si="8"/>
        <v>1</v>
      </c>
      <c r="ES48" s="9">
        <f t="shared" si="9"/>
        <v>1</v>
      </c>
      <c r="ET48" s="9" t="s">
        <v>1366</v>
      </c>
      <c r="EU48" s="32" t="s">
        <v>1881</v>
      </c>
      <c r="EV48" s="32" t="s">
        <v>1480</v>
      </c>
      <c r="EW48" s="32"/>
      <c r="EX48" s="35"/>
      <c r="EY48" s="37"/>
      <c r="EZ48" s="37"/>
      <c r="FA48" s="35"/>
      <c r="FB48" s="37"/>
      <c r="FC48" s="32"/>
      <c r="FD48" s="32"/>
      <c r="FE48" s="32">
        <f t="shared" si="10"/>
        <v>5099.66</v>
      </c>
      <c r="FF48" s="9">
        <f t="shared" si="11"/>
        <v>10827.66</v>
      </c>
      <c r="FG48" s="6" t="s">
        <v>1480</v>
      </c>
    </row>
    <row r="49" spans="1:163" ht="17.25" customHeight="1" x14ac:dyDescent="0.25">
      <c r="A49" s="9">
        <v>463860514</v>
      </c>
      <c r="B49" s="22" t="s">
        <v>200</v>
      </c>
      <c r="C49" s="9"/>
      <c r="D49" s="9"/>
      <c r="E49" s="9"/>
      <c r="F49" s="9"/>
      <c r="G49" s="23"/>
      <c r="H49" s="23"/>
      <c r="I49" s="9">
        <v>5026</v>
      </c>
      <c r="J49" s="9">
        <v>4659.29</v>
      </c>
      <c r="K49" s="24">
        <f t="shared" si="0"/>
        <v>4765.29</v>
      </c>
      <c r="L49" s="24">
        <f t="shared" si="1"/>
        <v>9685.2900000000009</v>
      </c>
      <c r="M49" s="39">
        <v>1</v>
      </c>
      <c r="N49" s="9" t="s">
        <v>1493</v>
      </c>
      <c r="O49" s="9" t="s">
        <v>1494</v>
      </c>
      <c r="P49" s="9" t="s">
        <v>22</v>
      </c>
      <c r="Q49" s="26">
        <v>109720</v>
      </c>
      <c r="R49" s="27">
        <v>106</v>
      </c>
      <c r="S49" s="27">
        <f t="shared" si="2"/>
        <v>0</v>
      </c>
      <c r="T49" s="27">
        <v>7178</v>
      </c>
      <c r="U49" s="28" t="s">
        <v>20</v>
      </c>
      <c r="V49" s="29">
        <f t="shared" si="3"/>
        <v>7.8668300259952417E-2</v>
      </c>
      <c r="W49" s="29">
        <f t="shared" si="4"/>
        <v>9.6116312217076807E-3</v>
      </c>
      <c r="X49" s="29" t="str">
        <f t="shared" si="5"/>
        <v>FLOW</v>
      </c>
      <c r="Y49" s="9" t="str">
        <f t="shared" si="6"/>
        <v>-</v>
      </c>
      <c r="Z49" s="9" t="s">
        <v>1489</v>
      </c>
      <c r="AA49" s="9" t="s">
        <v>20</v>
      </c>
      <c r="AB49" s="22"/>
      <c r="AC49" s="9"/>
      <c r="AD49" s="9"/>
      <c r="AE49" s="30"/>
      <c r="AF49" s="31" t="s">
        <v>20</v>
      </c>
      <c r="AG49" s="32"/>
      <c r="AH49" s="9" t="s">
        <v>193</v>
      </c>
      <c r="AI49" s="32"/>
      <c r="AJ49" s="32"/>
      <c r="AK49" s="32"/>
      <c r="AL49" s="32">
        <v>11943.29</v>
      </c>
      <c r="AM49" s="26">
        <v>109720</v>
      </c>
      <c r="AN49" s="24">
        <v>27</v>
      </c>
      <c r="AO49" s="23" t="s">
        <v>20</v>
      </c>
      <c r="AP49" s="23" t="str">
        <f t="shared" si="7"/>
        <v>FLOW</v>
      </c>
      <c r="AQ49" s="23"/>
      <c r="AR49" s="23"/>
      <c r="AS49" s="23"/>
      <c r="AT49" s="23"/>
      <c r="AU49" s="9" t="s">
        <v>1491</v>
      </c>
      <c r="AV49" s="33"/>
      <c r="AW49" s="22" t="s">
        <v>1288</v>
      </c>
      <c r="AX49" s="34">
        <v>45530</v>
      </c>
      <c r="AY49" s="9">
        <v>48</v>
      </c>
      <c r="AZ49" s="9" t="s">
        <v>1125</v>
      </c>
      <c r="BA49" s="32" t="s">
        <v>20</v>
      </c>
      <c r="BB49" s="32"/>
      <c r="BC49" s="32"/>
      <c r="BD49" s="9"/>
      <c r="BE49" s="9"/>
      <c r="BF49" s="9"/>
      <c r="BG49" s="35"/>
      <c r="BH49" s="9"/>
      <c r="BI49" s="9"/>
      <c r="BJ49" s="9"/>
      <c r="BK49" s="9"/>
      <c r="BL49" s="9"/>
      <c r="BM49" s="9"/>
      <c r="BN49" s="9"/>
      <c r="BO49" s="9">
        <v>1</v>
      </c>
      <c r="BP49" s="9"/>
      <c r="BQ49" s="9"/>
      <c r="BR49" s="9"/>
      <c r="BS49" s="9"/>
      <c r="BT49" s="9"/>
      <c r="BU49" s="9"/>
      <c r="BV49" s="9"/>
      <c r="BW49" s="9"/>
      <c r="BX49" s="9"/>
      <c r="BY49" s="9"/>
      <c r="BZ49" s="9"/>
      <c r="CA49" s="9"/>
      <c r="CB49" s="9"/>
      <c r="CC49" s="9"/>
      <c r="CD49" s="9"/>
      <c r="CE49" s="9"/>
      <c r="CF49" s="9"/>
      <c r="CG49" s="9"/>
      <c r="CH49" s="9"/>
      <c r="CI49" s="9"/>
      <c r="CJ49" s="9"/>
      <c r="CK49" s="9"/>
      <c r="CL49" s="9"/>
      <c r="CM49" s="9"/>
      <c r="CN49" s="9"/>
      <c r="CO49" s="9"/>
      <c r="CP49" s="9"/>
      <c r="CQ49" s="9"/>
      <c r="CR49" s="9"/>
      <c r="CS49" s="9"/>
      <c r="CT49" s="9"/>
      <c r="CU49" s="9"/>
      <c r="CV49" s="9"/>
      <c r="CW49" s="9"/>
      <c r="CX49" s="9"/>
      <c r="CY49" s="9"/>
      <c r="CZ49" s="9"/>
      <c r="DA49" s="9"/>
      <c r="DB49" s="9"/>
      <c r="DC49" s="9"/>
      <c r="DD49" s="9"/>
      <c r="DE49" s="9"/>
      <c r="DF49" s="9"/>
      <c r="DG49" s="9"/>
      <c r="DH49" s="9"/>
      <c r="DI49" s="9"/>
      <c r="DJ49" s="9"/>
      <c r="DK49" s="9"/>
      <c r="DL49" s="9"/>
      <c r="DM49" s="9"/>
      <c r="DN49" s="9"/>
      <c r="DO49" s="9"/>
      <c r="DP49" s="9"/>
      <c r="DQ49" s="9"/>
      <c r="DR49" s="9"/>
      <c r="DS49" s="9"/>
      <c r="DT49" s="9"/>
      <c r="DU49" s="9"/>
      <c r="DV49" s="9"/>
      <c r="DW49" s="9"/>
      <c r="DX49" s="9"/>
      <c r="DY49" s="9"/>
      <c r="DZ49" s="9"/>
      <c r="EA49" s="9"/>
      <c r="EB49" s="9"/>
      <c r="EC49" s="9"/>
      <c r="ED49" s="9"/>
      <c r="EE49" s="9"/>
      <c r="EF49" s="9"/>
      <c r="EG49" s="9"/>
      <c r="EH49" s="9"/>
      <c r="EI49" s="9"/>
      <c r="EJ49" s="9"/>
      <c r="EK49" s="9"/>
      <c r="EL49" s="9"/>
      <c r="EM49" s="9"/>
      <c r="EN49" s="9"/>
      <c r="EO49" s="9"/>
      <c r="EP49" s="9"/>
      <c r="EQ49" s="9"/>
      <c r="ER49" s="36">
        <f t="shared" si="8"/>
        <v>1</v>
      </c>
      <c r="ES49" s="9">
        <f t="shared" si="9"/>
        <v>1</v>
      </c>
      <c r="ET49" s="9" t="s">
        <v>1365</v>
      </c>
      <c r="EU49" s="32" t="s">
        <v>1826</v>
      </c>
      <c r="EV49" s="32" t="s">
        <v>1480</v>
      </c>
      <c r="EW49" s="32"/>
      <c r="EX49" s="35"/>
      <c r="EY49" s="37"/>
      <c r="EZ49" s="37"/>
      <c r="FA49" s="35"/>
      <c r="FB49" s="37"/>
      <c r="FC49" s="32"/>
      <c r="FD49" s="32"/>
      <c r="FE49" s="32">
        <f t="shared" si="10"/>
        <v>4765.29</v>
      </c>
      <c r="FF49" s="9">
        <f t="shared" si="11"/>
        <v>9685.2900000000009</v>
      </c>
      <c r="FG49" s="6" t="s">
        <v>1480</v>
      </c>
    </row>
    <row r="50" spans="1:163" ht="17.25" customHeight="1" x14ac:dyDescent="0.25">
      <c r="A50" s="9">
        <v>463352388</v>
      </c>
      <c r="B50" s="22" t="s">
        <v>1597</v>
      </c>
      <c r="C50" s="9"/>
      <c r="D50" s="9"/>
      <c r="E50" s="9"/>
      <c r="F50" s="9"/>
      <c r="G50" s="23"/>
      <c r="H50" s="23"/>
      <c r="I50" s="9">
        <v>7290</v>
      </c>
      <c r="J50" s="9">
        <v>34716.83</v>
      </c>
      <c r="K50" s="24">
        <f t="shared" si="0"/>
        <v>7340.8300000000017</v>
      </c>
      <c r="L50" s="24">
        <f t="shared" si="1"/>
        <v>42006.83</v>
      </c>
      <c r="M50" s="25">
        <v>5</v>
      </c>
      <c r="N50" s="9" t="s">
        <v>1493</v>
      </c>
      <c r="O50" s="9" t="s">
        <v>1494</v>
      </c>
      <c r="P50" s="9" t="s">
        <v>263</v>
      </c>
      <c r="Q50" s="26">
        <v>108923.83</v>
      </c>
      <c r="R50" s="27">
        <v>1784</v>
      </c>
      <c r="S50" s="27">
        <f t="shared" si="2"/>
        <v>0</v>
      </c>
      <c r="T50" s="27">
        <v>6300</v>
      </c>
      <c r="U50" s="28" t="s">
        <v>20</v>
      </c>
      <c r="V50" s="29">
        <f t="shared" si="3"/>
        <v>0.94921031911848197</v>
      </c>
      <c r="W50" s="29">
        <f t="shared" si="4"/>
        <v>5.7992375718900889E-2</v>
      </c>
      <c r="X50" s="29" t="str">
        <f t="shared" si="5"/>
        <v>FLOW</v>
      </c>
      <c r="Y50" s="9" t="str">
        <f t="shared" si="6"/>
        <v>-</v>
      </c>
      <c r="Z50" s="9" t="s">
        <v>1495</v>
      </c>
      <c r="AA50" s="9" t="s">
        <v>20</v>
      </c>
      <c r="AB50" s="22"/>
      <c r="AC50" s="9"/>
      <c r="AD50" s="9"/>
      <c r="AE50" s="30"/>
      <c r="AF50" s="31" t="s">
        <v>20</v>
      </c>
      <c r="AG50" s="32"/>
      <c r="AH50" s="9" t="s">
        <v>419</v>
      </c>
      <c r="AI50" s="32"/>
      <c r="AJ50" s="32"/>
      <c r="AK50" s="32"/>
      <c r="AL50" s="32">
        <v>42800.83</v>
      </c>
      <c r="AM50" s="26">
        <v>108923.83</v>
      </c>
      <c r="AN50" s="24">
        <v>149</v>
      </c>
      <c r="AO50" s="23" t="s">
        <v>20</v>
      </c>
      <c r="AP50" s="23" t="str">
        <f t="shared" si="7"/>
        <v>FLOW</v>
      </c>
      <c r="AQ50" s="23"/>
      <c r="AR50" s="23"/>
      <c r="AS50" s="23"/>
      <c r="AT50" s="23"/>
      <c r="AU50" s="9" t="s">
        <v>13</v>
      </c>
      <c r="AV50" s="33" t="s">
        <v>1648</v>
      </c>
      <c r="AW50" s="22" t="s">
        <v>1696</v>
      </c>
      <c r="AX50" s="34">
        <v>45473</v>
      </c>
      <c r="AY50" s="9">
        <v>36</v>
      </c>
      <c r="AZ50" s="9" t="s">
        <v>1592</v>
      </c>
      <c r="BA50" s="32" t="s">
        <v>20</v>
      </c>
      <c r="BB50" s="32"/>
      <c r="BC50" s="32"/>
      <c r="BD50" s="9"/>
      <c r="BE50" s="9"/>
      <c r="BF50" s="9"/>
      <c r="BG50" s="35"/>
      <c r="BH50" s="9"/>
      <c r="BI50" s="9"/>
      <c r="BJ50" s="9"/>
      <c r="BK50" s="9"/>
      <c r="BL50" s="9"/>
      <c r="BM50" s="9"/>
      <c r="BN50" s="9"/>
      <c r="BO50" s="9"/>
      <c r="BP50" s="9"/>
      <c r="BQ50" s="9"/>
      <c r="BR50" s="9"/>
      <c r="BS50" s="9"/>
      <c r="BT50" s="9"/>
      <c r="BU50" s="9"/>
      <c r="BV50" s="9"/>
      <c r="BW50" s="9"/>
      <c r="BX50" s="9"/>
      <c r="BY50" s="9"/>
      <c r="BZ50" s="9"/>
      <c r="CA50" s="9"/>
      <c r="CB50" s="9"/>
      <c r="CC50" s="9"/>
      <c r="CD50" s="9"/>
      <c r="CE50" s="9"/>
      <c r="CF50" s="9"/>
      <c r="CG50" s="9"/>
      <c r="CH50" s="9"/>
      <c r="CI50" s="9"/>
      <c r="CJ50" s="9"/>
      <c r="CK50" s="9"/>
      <c r="CL50" s="9"/>
      <c r="CM50" s="9"/>
      <c r="CN50" s="9"/>
      <c r="CO50" s="9"/>
      <c r="CP50" s="9"/>
      <c r="CQ50" s="9"/>
      <c r="CR50" s="9"/>
      <c r="CS50" s="9"/>
      <c r="CT50" s="9"/>
      <c r="CU50" s="9"/>
      <c r="CV50" s="9"/>
      <c r="CW50" s="9"/>
      <c r="CX50" s="9"/>
      <c r="CY50" s="9"/>
      <c r="CZ50" s="9"/>
      <c r="DA50" s="9"/>
      <c r="DB50" s="9"/>
      <c r="DC50" s="9"/>
      <c r="DD50" s="9"/>
      <c r="DE50" s="9"/>
      <c r="DF50" s="9"/>
      <c r="DG50" s="9"/>
      <c r="DH50" s="9"/>
      <c r="DI50" s="9"/>
      <c r="DJ50" s="9"/>
      <c r="DK50" s="9"/>
      <c r="DL50" s="9"/>
      <c r="DM50" s="9"/>
      <c r="DN50" s="9"/>
      <c r="DO50" s="9"/>
      <c r="DP50" s="9"/>
      <c r="DQ50" s="9"/>
      <c r="DR50" s="9"/>
      <c r="DS50" s="9"/>
      <c r="DT50" s="9"/>
      <c r="DU50" s="9"/>
      <c r="DV50" s="9"/>
      <c r="DW50" s="9"/>
      <c r="DX50" s="9"/>
      <c r="DY50" s="9"/>
      <c r="DZ50" s="9"/>
      <c r="EA50" s="9"/>
      <c r="EB50" s="9"/>
      <c r="EC50" s="9"/>
      <c r="ED50" s="9"/>
      <c r="EE50" s="9"/>
      <c r="EF50" s="9"/>
      <c r="EG50" s="9"/>
      <c r="EH50" s="9"/>
      <c r="EI50" s="9"/>
      <c r="EJ50" s="9"/>
      <c r="EK50" s="9"/>
      <c r="EL50" s="9"/>
      <c r="EM50" s="9"/>
      <c r="EN50" s="9"/>
      <c r="EO50" s="9"/>
      <c r="EP50" s="9"/>
      <c r="EQ50" s="9"/>
      <c r="ER50" s="36">
        <f t="shared" si="8"/>
        <v>0</v>
      </c>
      <c r="ES50" s="9" t="str">
        <f t="shared" si="9"/>
        <v/>
      </c>
      <c r="ET50" s="9" t="s">
        <v>1372</v>
      </c>
      <c r="EU50" s="32" t="e">
        <v>#N/A</v>
      </c>
      <c r="EV50" s="32" t="e">
        <v>#N/A</v>
      </c>
      <c r="EW50" s="32"/>
      <c r="EX50" s="35"/>
      <c r="EY50" s="37"/>
      <c r="EZ50" s="37"/>
      <c r="FA50" s="35"/>
      <c r="FB50" s="37"/>
      <c r="FC50" s="32"/>
      <c r="FD50" s="32"/>
      <c r="FE50" s="32">
        <f t="shared" si="10"/>
        <v>7340.8300000000017</v>
      </c>
      <c r="FF50" s="9">
        <f t="shared" si="11"/>
        <v>42006.83</v>
      </c>
      <c r="FG50" s="6" t="e">
        <v>#N/A</v>
      </c>
    </row>
    <row r="51" spans="1:163" ht="17.25" customHeight="1" x14ac:dyDescent="0.25">
      <c r="A51" s="9">
        <v>464556066</v>
      </c>
      <c r="B51" s="22" t="s">
        <v>68</v>
      </c>
      <c r="C51" s="9"/>
      <c r="D51" s="9"/>
      <c r="E51" s="9"/>
      <c r="F51" s="9"/>
      <c r="G51" s="23"/>
      <c r="H51" s="23"/>
      <c r="I51" s="9">
        <v>4189</v>
      </c>
      <c r="J51" s="9">
        <v>16756</v>
      </c>
      <c r="K51" s="24">
        <f t="shared" si="0"/>
        <v>4572</v>
      </c>
      <c r="L51" s="24">
        <f t="shared" si="1"/>
        <v>20945</v>
      </c>
      <c r="M51" s="25">
        <v>4</v>
      </c>
      <c r="N51" s="9" t="s">
        <v>1493</v>
      </c>
      <c r="O51" s="9" t="s">
        <v>1494</v>
      </c>
      <c r="P51" s="9" t="s">
        <v>45</v>
      </c>
      <c r="Q51" s="26">
        <v>108553</v>
      </c>
      <c r="R51" s="27">
        <v>383</v>
      </c>
      <c r="S51" s="27">
        <f t="shared" si="2"/>
        <v>0</v>
      </c>
      <c r="T51" s="27">
        <v>1800</v>
      </c>
      <c r="U51" s="28" t="s">
        <v>20</v>
      </c>
      <c r="V51" s="29">
        <f t="shared" si="3"/>
        <v>0.24822388768873499</v>
      </c>
      <c r="W51" s="29">
        <f t="shared" si="4"/>
        <v>4.1582028381633378E-2</v>
      </c>
      <c r="X51" s="29" t="str">
        <f t="shared" si="5"/>
        <v>FLOW</v>
      </c>
      <c r="Y51" s="9" t="str">
        <f t="shared" si="6"/>
        <v>-</v>
      </c>
      <c r="Z51" s="9" t="s">
        <v>1495</v>
      </c>
      <c r="AA51" s="9" t="s">
        <v>20</v>
      </c>
      <c r="AB51" s="22"/>
      <c r="AC51" s="9"/>
      <c r="AD51" s="9"/>
      <c r="AE51" s="30"/>
      <c r="AF51" s="31" t="s">
        <v>20</v>
      </c>
      <c r="AG51" s="32"/>
      <c r="AH51" s="9" t="s">
        <v>67</v>
      </c>
      <c r="AI51" s="32"/>
      <c r="AJ51" s="32"/>
      <c r="AK51" s="32"/>
      <c r="AL51" s="32">
        <v>18939</v>
      </c>
      <c r="AM51" s="26">
        <v>108553</v>
      </c>
      <c r="AN51" s="24">
        <v>118</v>
      </c>
      <c r="AO51" s="23" t="s">
        <v>20</v>
      </c>
      <c r="AP51" s="23" t="str">
        <f t="shared" si="7"/>
        <v>FLOW</v>
      </c>
      <c r="AQ51" s="23"/>
      <c r="AR51" s="23"/>
      <c r="AS51" s="23"/>
      <c r="AT51" s="23"/>
      <c r="AU51" s="9" t="s">
        <v>13</v>
      </c>
      <c r="AV51" s="33" t="s">
        <v>69</v>
      </c>
      <c r="AW51" s="22" t="s">
        <v>1309</v>
      </c>
      <c r="AX51" s="34">
        <v>45600</v>
      </c>
      <c r="AY51" s="9">
        <v>48</v>
      </c>
      <c r="AZ51" s="9" t="s">
        <v>1125</v>
      </c>
      <c r="BA51" s="32" t="s">
        <v>20</v>
      </c>
      <c r="BB51" s="32"/>
      <c r="BC51" s="32"/>
      <c r="BD51" s="9"/>
      <c r="BE51" s="9"/>
      <c r="BF51" s="9"/>
      <c r="BG51" s="35"/>
      <c r="BH51" s="9"/>
      <c r="BI51" s="9"/>
      <c r="BJ51" s="9"/>
      <c r="BK51" s="9"/>
      <c r="BL51" s="9"/>
      <c r="BM51" s="9"/>
      <c r="BN51" s="9"/>
      <c r="BO51" s="9"/>
      <c r="BP51" s="9"/>
      <c r="BQ51" s="9"/>
      <c r="BR51" s="9"/>
      <c r="BS51" s="9"/>
      <c r="BT51" s="9"/>
      <c r="BU51" s="9"/>
      <c r="BV51" s="9"/>
      <c r="BW51" s="9"/>
      <c r="BX51" s="9"/>
      <c r="BY51" s="9"/>
      <c r="BZ51" s="9"/>
      <c r="CA51" s="9"/>
      <c r="CB51" s="9"/>
      <c r="CC51" s="9"/>
      <c r="CD51" s="9"/>
      <c r="CE51" s="9"/>
      <c r="CF51" s="9"/>
      <c r="CG51" s="9"/>
      <c r="CH51" s="9"/>
      <c r="CI51" s="9"/>
      <c r="CJ51" s="9"/>
      <c r="CK51" s="9"/>
      <c r="CL51" s="9"/>
      <c r="CM51" s="9"/>
      <c r="CN51" s="9"/>
      <c r="CO51" s="9"/>
      <c r="CP51" s="9"/>
      <c r="CQ51" s="9"/>
      <c r="CR51" s="9"/>
      <c r="CS51" s="9"/>
      <c r="CT51" s="9"/>
      <c r="CU51" s="9"/>
      <c r="CV51" s="9"/>
      <c r="CW51" s="9"/>
      <c r="CX51" s="9"/>
      <c r="CY51" s="9"/>
      <c r="CZ51" s="9"/>
      <c r="DA51" s="9"/>
      <c r="DB51" s="9"/>
      <c r="DC51" s="9"/>
      <c r="DD51" s="9"/>
      <c r="DE51" s="9"/>
      <c r="DF51" s="9"/>
      <c r="DG51" s="9"/>
      <c r="DH51" s="9"/>
      <c r="DI51" s="9"/>
      <c r="DJ51" s="9"/>
      <c r="DK51" s="9"/>
      <c r="DL51" s="9"/>
      <c r="DM51" s="9"/>
      <c r="DN51" s="9"/>
      <c r="DO51" s="9"/>
      <c r="DP51" s="9"/>
      <c r="DQ51" s="9"/>
      <c r="DR51" s="9"/>
      <c r="DS51" s="9"/>
      <c r="DT51" s="9"/>
      <c r="DU51" s="9"/>
      <c r="DV51" s="9"/>
      <c r="DW51" s="9"/>
      <c r="DX51" s="9"/>
      <c r="DY51" s="9"/>
      <c r="DZ51" s="9"/>
      <c r="EA51" s="9"/>
      <c r="EB51" s="9"/>
      <c r="EC51" s="9"/>
      <c r="ED51" s="9"/>
      <c r="EE51" s="9"/>
      <c r="EF51" s="9"/>
      <c r="EG51" s="9"/>
      <c r="EH51" s="9"/>
      <c r="EI51" s="9"/>
      <c r="EJ51" s="9"/>
      <c r="EK51" s="9"/>
      <c r="EL51" s="9"/>
      <c r="EM51" s="9"/>
      <c r="EN51" s="9"/>
      <c r="EO51" s="9"/>
      <c r="EP51" s="9"/>
      <c r="EQ51" s="9"/>
      <c r="ER51" s="36">
        <f t="shared" si="8"/>
        <v>0</v>
      </c>
      <c r="ES51" s="9" t="str">
        <f t="shared" si="9"/>
        <v/>
      </c>
      <c r="ET51" s="9" t="s">
        <v>1374</v>
      </c>
      <c r="EU51" s="32" t="s">
        <v>1731</v>
      </c>
      <c r="EV51" s="32" t="s">
        <v>1480</v>
      </c>
      <c r="EW51" s="32"/>
      <c r="EX51" s="35"/>
      <c r="EY51" s="37"/>
      <c r="EZ51" s="37"/>
      <c r="FA51" s="35"/>
      <c r="FB51" s="37"/>
      <c r="FC51" s="32"/>
      <c r="FD51" s="32"/>
      <c r="FE51" s="32">
        <f t="shared" si="10"/>
        <v>4572</v>
      </c>
      <c r="FF51" s="9">
        <f t="shared" si="11"/>
        <v>20945</v>
      </c>
      <c r="FG51" s="6" t="s">
        <v>1480</v>
      </c>
    </row>
    <row r="52" spans="1:163" ht="17.25" customHeight="1" x14ac:dyDescent="0.25">
      <c r="A52" s="9">
        <v>460466165</v>
      </c>
      <c r="B52" s="22" t="s">
        <v>1598</v>
      </c>
      <c r="C52" s="9"/>
      <c r="D52" s="9"/>
      <c r="E52" s="9"/>
      <c r="F52" s="9"/>
      <c r="G52" s="23"/>
      <c r="H52" s="23"/>
      <c r="I52" s="9">
        <v>5868</v>
      </c>
      <c r="J52" s="9">
        <v>26004</v>
      </c>
      <c r="K52" s="24">
        <f t="shared" si="0"/>
        <v>3502</v>
      </c>
      <c r="L52" s="24">
        <f t="shared" si="1"/>
        <v>31872</v>
      </c>
      <c r="M52" s="25">
        <v>5</v>
      </c>
      <c r="N52" s="9" t="s">
        <v>1493</v>
      </c>
      <c r="O52" s="9" t="s">
        <v>1494</v>
      </c>
      <c r="P52" s="9" t="s">
        <v>71</v>
      </c>
      <c r="Q52" s="26">
        <v>107312</v>
      </c>
      <c r="R52" s="27">
        <v>970</v>
      </c>
      <c r="S52" s="27">
        <f t="shared" si="2"/>
        <v>0</v>
      </c>
      <c r="T52" s="27">
        <v>6750</v>
      </c>
      <c r="U52" s="28" t="s">
        <v>20</v>
      </c>
      <c r="V52" s="29">
        <f t="shared" si="3"/>
        <v>0.62129644800596562</v>
      </c>
      <c r="W52" s="29">
        <f t="shared" si="4"/>
        <v>5.7134217766182951E-2</v>
      </c>
      <c r="X52" s="29" t="str">
        <f t="shared" si="5"/>
        <v>FLOW</v>
      </c>
      <c r="Y52" s="9" t="str">
        <f t="shared" si="6"/>
        <v>-</v>
      </c>
      <c r="Z52" s="9" t="s">
        <v>1496</v>
      </c>
      <c r="AA52" s="9" t="s">
        <v>20</v>
      </c>
      <c r="AB52" s="22"/>
      <c r="AC52" s="9"/>
      <c r="AD52" s="9"/>
      <c r="AE52" s="30"/>
      <c r="AF52" s="31" t="s">
        <v>20</v>
      </c>
      <c r="AG52" s="32"/>
      <c r="AH52" s="9" t="s">
        <v>342</v>
      </c>
      <c r="AI52" s="32"/>
      <c r="AJ52" s="32"/>
      <c r="AK52" s="32"/>
      <c r="AL52" s="32">
        <v>33724</v>
      </c>
      <c r="AM52" s="26">
        <v>107312</v>
      </c>
      <c r="AN52" s="24">
        <v>149</v>
      </c>
      <c r="AO52" s="23" t="s">
        <v>20</v>
      </c>
      <c r="AP52" s="23" t="str">
        <f t="shared" si="7"/>
        <v>FLOW</v>
      </c>
      <c r="AQ52" s="23"/>
      <c r="AR52" s="23"/>
      <c r="AS52" s="23"/>
      <c r="AT52" s="23"/>
      <c r="AU52" s="9" t="s">
        <v>13</v>
      </c>
      <c r="AV52" s="33" t="s">
        <v>1649</v>
      </c>
      <c r="AW52" s="22" t="s">
        <v>1200</v>
      </c>
      <c r="AX52" s="34">
        <v>45234</v>
      </c>
      <c r="AY52" s="9">
        <v>48</v>
      </c>
      <c r="AZ52" s="9" t="s">
        <v>1592</v>
      </c>
      <c r="BA52" s="32" t="s">
        <v>20</v>
      </c>
      <c r="BB52" s="32"/>
      <c r="BC52" s="32"/>
      <c r="BD52" s="9"/>
      <c r="BE52" s="9"/>
      <c r="BF52" s="9"/>
      <c r="BG52" s="35"/>
      <c r="BH52" s="9"/>
      <c r="BI52" s="9"/>
      <c r="BJ52" s="9"/>
      <c r="BK52" s="9"/>
      <c r="BL52" s="9">
        <v>1</v>
      </c>
      <c r="BM52" s="9"/>
      <c r="BN52" s="9"/>
      <c r="BO52" s="9"/>
      <c r="BP52" s="9"/>
      <c r="BQ52" s="9"/>
      <c r="BR52" s="9"/>
      <c r="BS52" s="9"/>
      <c r="BT52" s="9"/>
      <c r="BU52" s="9"/>
      <c r="BV52" s="9"/>
      <c r="BW52" s="9"/>
      <c r="BX52" s="9"/>
      <c r="BY52" s="9"/>
      <c r="BZ52" s="9"/>
      <c r="CA52" s="9"/>
      <c r="CB52" s="9"/>
      <c r="CC52" s="9"/>
      <c r="CD52" s="9"/>
      <c r="CE52" s="9"/>
      <c r="CF52" s="9"/>
      <c r="CG52" s="9"/>
      <c r="CH52" s="9"/>
      <c r="CI52" s="9"/>
      <c r="CJ52" s="9"/>
      <c r="CK52" s="9"/>
      <c r="CL52" s="9"/>
      <c r="CM52" s="9"/>
      <c r="CN52" s="9"/>
      <c r="CO52" s="9"/>
      <c r="CP52" s="9"/>
      <c r="CQ52" s="9"/>
      <c r="CR52" s="9"/>
      <c r="CS52" s="9"/>
      <c r="CT52" s="9"/>
      <c r="CU52" s="9"/>
      <c r="CV52" s="9"/>
      <c r="CW52" s="9"/>
      <c r="CX52" s="9"/>
      <c r="CY52" s="9"/>
      <c r="CZ52" s="9"/>
      <c r="DA52" s="9"/>
      <c r="DB52" s="9"/>
      <c r="DC52" s="9"/>
      <c r="DD52" s="9"/>
      <c r="DE52" s="9"/>
      <c r="DF52" s="9"/>
      <c r="DG52" s="9"/>
      <c r="DH52" s="9"/>
      <c r="DI52" s="9"/>
      <c r="DJ52" s="9"/>
      <c r="DK52" s="9"/>
      <c r="DL52" s="9"/>
      <c r="DM52" s="9"/>
      <c r="DN52" s="9"/>
      <c r="DO52" s="9"/>
      <c r="DP52" s="9"/>
      <c r="DQ52" s="9"/>
      <c r="DR52" s="9"/>
      <c r="DS52" s="9"/>
      <c r="DT52" s="9"/>
      <c r="DU52" s="9"/>
      <c r="DV52" s="9"/>
      <c r="DW52" s="9"/>
      <c r="DX52" s="9"/>
      <c r="DY52" s="9"/>
      <c r="DZ52" s="9"/>
      <c r="EA52" s="9"/>
      <c r="EB52" s="9"/>
      <c r="EC52" s="9"/>
      <c r="ED52" s="9"/>
      <c r="EE52" s="9"/>
      <c r="EF52" s="9"/>
      <c r="EG52" s="9"/>
      <c r="EH52" s="9"/>
      <c r="EI52" s="9"/>
      <c r="EJ52" s="9"/>
      <c r="EK52" s="9"/>
      <c r="EL52" s="9"/>
      <c r="EM52" s="9"/>
      <c r="EN52" s="9"/>
      <c r="EO52" s="9"/>
      <c r="EP52" s="9"/>
      <c r="EQ52" s="9"/>
      <c r="ER52" s="36">
        <f t="shared" si="8"/>
        <v>1</v>
      </c>
      <c r="ES52" s="9">
        <f t="shared" si="9"/>
        <v>1</v>
      </c>
      <c r="ET52" s="9" t="s">
        <v>1361</v>
      </c>
      <c r="EU52" s="32" t="s">
        <v>2229</v>
      </c>
      <c r="EV52" s="32" t="s">
        <v>1480</v>
      </c>
      <c r="EW52" s="32"/>
      <c r="EX52" s="35"/>
      <c r="EY52" s="37"/>
      <c r="EZ52" s="37"/>
      <c r="FA52" s="35"/>
      <c r="FB52" s="37"/>
      <c r="FC52" s="32"/>
      <c r="FD52" s="32"/>
      <c r="FE52" s="32">
        <f t="shared" si="10"/>
        <v>3502</v>
      </c>
      <c r="FF52" s="9">
        <f t="shared" si="11"/>
        <v>31872</v>
      </c>
      <c r="FG52" s="6" t="e">
        <v>#N/A</v>
      </c>
    </row>
    <row r="53" spans="1:163" ht="17.25" customHeight="1" x14ac:dyDescent="0.25">
      <c r="A53" s="9">
        <v>460026902</v>
      </c>
      <c r="B53" s="22" t="s">
        <v>233</v>
      </c>
      <c r="C53" s="9"/>
      <c r="D53" s="9"/>
      <c r="E53" s="9"/>
      <c r="F53" s="9"/>
      <c r="G53" s="23"/>
      <c r="H53" s="23"/>
      <c r="I53" s="9">
        <v>6829</v>
      </c>
      <c r="J53" s="9">
        <v>12788.14</v>
      </c>
      <c r="K53" s="24">
        <f t="shared" si="0"/>
        <v>6285.1399999999994</v>
      </c>
      <c r="L53" s="24">
        <f t="shared" si="1"/>
        <v>19617.14</v>
      </c>
      <c r="M53" s="25">
        <v>2</v>
      </c>
      <c r="N53" s="9" t="s">
        <v>1493</v>
      </c>
      <c r="O53" s="9" t="s">
        <v>1494</v>
      </c>
      <c r="P53" s="9" t="s">
        <v>77</v>
      </c>
      <c r="Q53" s="26">
        <v>103272.97</v>
      </c>
      <c r="R53" s="27">
        <v>326</v>
      </c>
      <c r="S53" s="27">
        <f t="shared" si="2"/>
        <v>0</v>
      </c>
      <c r="T53" s="27">
        <v>6750</v>
      </c>
      <c r="U53" s="28" t="s">
        <v>20</v>
      </c>
      <c r="V53" s="29">
        <f t="shared" si="3"/>
        <v>0.26315894485853636</v>
      </c>
      <c r="W53" s="29">
        <f t="shared" si="4"/>
        <v>2.7690695201364392E-2</v>
      </c>
      <c r="X53" s="29" t="str">
        <f t="shared" si="5"/>
        <v>FLOW</v>
      </c>
      <c r="Y53" s="9" t="str">
        <f t="shared" si="6"/>
        <v>-</v>
      </c>
      <c r="Z53" s="9" t="s">
        <v>1489</v>
      </c>
      <c r="AA53" s="9" t="s">
        <v>20</v>
      </c>
      <c r="AB53" s="22"/>
      <c r="AC53" s="9"/>
      <c r="AD53" s="9"/>
      <c r="AE53" s="30"/>
      <c r="AF53" s="31" t="s">
        <v>20</v>
      </c>
      <c r="AG53" s="32"/>
      <c r="AH53" s="9" t="s">
        <v>234</v>
      </c>
      <c r="AI53" s="32"/>
      <c r="AJ53" s="32"/>
      <c r="AK53" s="32"/>
      <c r="AL53" s="32">
        <v>19864.14</v>
      </c>
      <c r="AM53" s="26">
        <v>103272.97</v>
      </c>
      <c r="AN53" s="24">
        <v>57</v>
      </c>
      <c r="AO53" s="23" t="s">
        <v>20</v>
      </c>
      <c r="AP53" s="23" t="str">
        <f t="shared" si="7"/>
        <v>FLOW</v>
      </c>
      <c r="AQ53" s="23"/>
      <c r="AR53" s="23"/>
      <c r="AS53" s="23"/>
      <c r="AT53" s="23"/>
      <c r="AU53" s="9" t="s">
        <v>1491</v>
      </c>
      <c r="AV53" s="33" t="s">
        <v>235</v>
      </c>
      <c r="AW53" s="22" t="s">
        <v>1168</v>
      </c>
      <c r="AX53" s="34">
        <v>45206</v>
      </c>
      <c r="AY53" s="9">
        <v>48</v>
      </c>
      <c r="AZ53" s="9" t="s">
        <v>1125</v>
      </c>
      <c r="BA53" s="32" t="s">
        <v>20</v>
      </c>
      <c r="BB53" s="32"/>
      <c r="BC53" s="32"/>
      <c r="BD53" s="9"/>
      <c r="BE53" s="9"/>
      <c r="BF53" s="9"/>
      <c r="BG53" s="35"/>
      <c r="BH53" s="9"/>
      <c r="BI53" s="9"/>
      <c r="BJ53" s="9"/>
      <c r="BK53" s="9"/>
      <c r="BL53" s="9">
        <v>1</v>
      </c>
      <c r="BM53" s="9"/>
      <c r="BN53" s="9"/>
      <c r="BO53" s="9"/>
      <c r="BP53" s="9"/>
      <c r="BQ53" s="9"/>
      <c r="BR53" s="9"/>
      <c r="BS53" s="9"/>
      <c r="BT53" s="9"/>
      <c r="BU53" s="9"/>
      <c r="BV53" s="9"/>
      <c r="BW53" s="9"/>
      <c r="BX53" s="9"/>
      <c r="BY53" s="9"/>
      <c r="BZ53" s="9"/>
      <c r="CA53" s="9"/>
      <c r="CB53" s="9"/>
      <c r="CC53" s="9"/>
      <c r="CD53" s="9"/>
      <c r="CE53" s="9"/>
      <c r="CF53" s="9"/>
      <c r="CG53" s="9"/>
      <c r="CH53" s="9"/>
      <c r="CI53" s="9"/>
      <c r="CJ53" s="9"/>
      <c r="CK53" s="9"/>
      <c r="CL53" s="9"/>
      <c r="CM53" s="9"/>
      <c r="CN53" s="9"/>
      <c r="CO53" s="9"/>
      <c r="CP53" s="9"/>
      <c r="CQ53" s="9"/>
      <c r="CR53" s="9"/>
      <c r="CS53" s="9"/>
      <c r="CT53" s="9"/>
      <c r="CU53" s="9"/>
      <c r="CV53" s="9"/>
      <c r="CW53" s="9"/>
      <c r="CX53" s="9"/>
      <c r="CY53" s="9"/>
      <c r="CZ53" s="9"/>
      <c r="DA53" s="9"/>
      <c r="DB53" s="9"/>
      <c r="DC53" s="9"/>
      <c r="DD53" s="9"/>
      <c r="DE53" s="9"/>
      <c r="DF53" s="9"/>
      <c r="DG53" s="9"/>
      <c r="DH53" s="9"/>
      <c r="DI53" s="9"/>
      <c r="DJ53" s="9"/>
      <c r="DK53" s="9"/>
      <c r="DL53" s="9"/>
      <c r="DM53" s="9"/>
      <c r="DN53" s="9"/>
      <c r="DO53" s="9"/>
      <c r="DP53" s="9"/>
      <c r="DQ53" s="9"/>
      <c r="DR53" s="9"/>
      <c r="DS53" s="9"/>
      <c r="DT53" s="9"/>
      <c r="DU53" s="9"/>
      <c r="DV53" s="9"/>
      <c r="DW53" s="9"/>
      <c r="DX53" s="9"/>
      <c r="DY53" s="9"/>
      <c r="DZ53" s="9"/>
      <c r="EA53" s="9"/>
      <c r="EB53" s="9"/>
      <c r="EC53" s="9"/>
      <c r="ED53" s="9"/>
      <c r="EE53" s="9"/>
      <c r="EF53" s="9"/>
      <c r="EG53" s="9"/>
      <c r="EH53" s="9"/>
      <c r="EI53" s="9"/>
      <c r="EJ53" s="9"/>
      <c r="EK53" s="9"/>
      <c r="EL53" s="9"/>
      <c r="EM53" s="9"/>
      <c r="EN53" s="9"/>
      <c r="EO53" s="9"/>
      <c r="EP53" s="9"/>
      <c r="EQ53" s="9"/>
      <c r="ER53" s="36">
        <f t="shared" si="8"/>
        <v>1</v>
      </c>
      <c r="ES53" s="9">
        <f t="shared" si="9"/>
        <v>1</v>
      </c>
      <c r="ET53" s="9" t="s">
        <v>1370</v>
      </c>
      <c r="EU53" s="32" t="s">
        <v>2077</v>
      </c>
      <c r="EV53" s="32" t="s">
        <v>1480</v>
      </c>
      <c r="EW53" s="32"/>
      <c r="EX53" s="35"/>
      <c r="EY53" s="37"/>
      <c r="EZ53" s="37"/>
      <c r="FA53" s="35"/>
      <c r="FB53" s="37"/>
      <c r="FC53" s="32"/>
      <c r="FD53" s="32"/>
      <c r="FE53" s="32">
        <f t="shared" si="10"/>
        <v>6285.1399999999994</v>
      </c>
      <c r="FF53" s="9">
        <f t="shared" si="11"/>
        <v>19617.14</v>
      </c>
      <c r="FG53" s="6" t="s">
        <v>1480</v>
      </c>
    </row>
    <row r="54" spans="1:163" ht="17.25" customHeight="1" x14ac:dyDescent="0.25">
      <c r="A54" s="9">
        <v>460272739</v>
      </c>
      <c r="B54" s="22" t="s">
        <v>280</v>
      </c>
      <c r="C54" s="9"/>
      <c r="D54" s="9"/>
      <c r="E54" s="9"/>
      <c r="F54" s="9"/>
      <c r="G54" s="23"/>
      <c r="H54" s="23"/>
      <c r="I54" s="9">
        <v>6595</v>
      </c>
      <c r="J54" s="9">
        <v>6584</v>
      </c>
      <c r="K54" s="24">
        <f t="shared" si="0"/>
        <v>6715</v>
      </c>
      <c r="L54" s="24">
        <f t="shared" si="1"/>
        <v>13179</v>
      </c>
      <c r="M54" s="39">
        <v>1</v>
      </c>
      <c r="N54" s="9" t="s">
        <v>1493</v>
      </c>
      <c r="O54" s="9" t="s">
        <v>1494</v>
      </c>
      <c r="P54" s="9" t="s">
        <v>93</v>
      </c>
      <c r="Q54" s="26">
        <v>101706</v>
      </c>
      <c r="R54" s="27">
        <v>131</v>
      </c>
      <c r="S54" s="27">
        <f t="shared" si="2"/>
        <v>0</v>
      </c>
      <c r="T54" s="27">
        <v>5850</v>
      </c>
      <c r="U54" s="28" t="s">
        <v>20</v>
      </c>
      <c r="V54" s="29">
        <f t="shared" si="3"/>
        <v>0.18660339331737263</v>
      </c>
      <c r="W54" s="29">
        <f t="shared" si="4"/>
        <v>8.9095931920798524E-3</v>
      </c>
      <c r="X54" s="29" t="str">
        <f t="shared" si="5"/>
        <v>FLOW</v>
      </c>
      <c r="Y54" s="9" t="str">
        <f t="shared" si="6"/>
        <v>-</v>
      </c>
      <c r="Z54" s="9" t="s">
        <v>1496</v>
      </c>
      <c r="AA54" s="9" t="s">
        <v>20</v>
      </c>
      <c r="AB54" s="22"/>
      <c r="AC54" s="9"/>
      <c r="AD54" s="9"/>
      <c r="AE54" s="30"/>
      <c r="AF54" s="31" t="s">
        <v>20</v>
      </c>
      <c r="AG54" s="32"/>
      <c r="AH54" s="9" t="s">
        <v>281</v>
      </c>
      <c r="AI54" s="32"/>
      <c r="AJ54" s="32"/>
      <c r="AK54" s="32"/>
      <c r="AL54" s="32">
        <v>12565</v>
      </c>
      <c r="AM54" s="26">
        <v>101706</v>
      </c>
      <c r="AN54" s="24">
        <v>27</v>
      </c>
      <c r="AO54" s="23" t="s">
        <v>20</v>
      </c>
      <c r="AP54" s="23" t="str">
        <f t="shared" si="7"/>
        <v>FLOW</v>
      </c>
      <c r="AQ54" s="23"/>
      <c r="AR54" s="23"/>
      <c r="AS54" s="23"/>
      <c r="AT54" s="23"/>
      <c r="AU54" s="9" t="s">
        <v>1491</v>
      </c>
      <c r="AV54" s="33" t="s">
        <v>282</v>
      </c>
      <c r="AW54" s="22" t="s">
        <v>1234</v>
      </c>
      <c r="AX54" s="34">
        <v>45222</v>
      </c>
      <c r="AY54" s="9">
        <v>48</v>
      </c>
      <c r="AZ54" s="9" t="s">
        <v>1125</v>
      </c>
      <c r="BA54" s="32" t="s">
        <v>20</v>
      </c>
      <c r="BB54" s="32"/>
      <c r="BC54" s="32"/>
      <c r="BD54" s="9"/>
      <c r="BE54" s="9"/>
      <c r="BF54" s="9"/>
      <c r="BG54" s="35"/>
      <c r="BH54" s="9"/>
      <c r="BI54" s="9">
        <v>1</v>
      </c>
      <c r="BJ54" s="9"/>
      <c r="BK54" s="9"/>
      <c r="BL54" s="9"/>
      <c r="BM54" s="9"/>
      <c r="BN54" s="9"/>
      <c r="BO54" s="9"/>
      <c r="BP54" s="9"/>
      <c r="BQ54" s="9"/>
      <c r="BR54" s="9"/>
      <c r="BS54" s="9"/>
      <c r="BT54" s="9"/>
      <c r="BU54" s="9"/>
      <c r="BV54" s="9"/>
      <c r="BW54" s="9"/>
      <c r="BX54" s="9"/>
      <c r="BY54" s="9"/>
      <c r="BZ54" s="9"/>
      <c r="CA54" s="9"/>
      <c r="CB54" s="9"/>
      <c r="CC54" s="9"/>
      <c r="CD54" s="9"/>
      <c r="CE54" s="9"/>
      <c r="CF54" s="9"/>
      <c r="CG54" s="9"/>
      <c r="CH54" s="9"/>
      <c r="CI54" s="9"/>
      <c r="CJ54" s="9"/>
      <c r="CK54" s="9"/>
      <c r="CL54" s="9"/>
      <c r="CM54" s="9"/>
      <c r="CN54" s="9"/>
      <c r="CO54" s="9"/>
      <c r="CP54" s="9"/>
      <c r="CQ54" s="9"/>
      <c r="CR54" s="9"/>
      <c r="CS54" s="9"/>
      <c r="CT54" s="9"/>
      <c r="CU54" s="9"/>
      <c r="CV54" s="9"/>
      <c r="CW54" s="9"/>
      <c r="CX54" s="9"/>
      <c r="CY54" s="9"/>
      <c r="CZ54" s="9"/>
      <c r="DA54" s="9"/>
      <c r="DB54" s="9"/>
      <c r="DC54" s="9"/>
      <c r="DD54" s="9"/>
      <c r="DE54" s="9"/>
      <c r="DF54" s="9"/>
      <c r="DG54" s="9"/>
      <c r="DH54" s="9"/>
      <c r="DI54" s="9"/>
      <c r="DJ54" s="9"/>
      <c r="DK54" s="9"/>
      <c r="DL54" s="9"/>
      <c r="DM54" s="9"/>
      <c r="DN54" s="9"/>
      <c r="DO54" s="9"/>
      <c r="DP54" s="9"/>
      <c r="DQ54" s="9"/>
      <c r="DR54" s="9"/>
      <c r="DS54" s="9"/>
      <c r="DT54" s="9"/>
      <c r="DU54" s="9"/>
      <c r="DV54" s="9"/>
      <c r="DW54" s="9"/>
      <c r="DX54" s="9"/>
      <c r="DY54" s="9"/>
      <c r="DZ54" s="9"/>
      <c r="EA54" s="9"/>
      <c r="EB54" s="9"/>
      <c r="EC54" s="9"/>
      <c r="ED54" s="9"/>
      <c r="EE54" s="9"/>
      <c r="EF54" s="9"/>
      <c r="EG54" s="9"/>
      <c r="EH54" s="9"/>
      <c r="EI54" s="9"/>
      <c r="EJ54" s="9"/>
      <c r="EK54" s="9"/>
      <c r="EL54" s="9"/>
      <c r="EM54" s="9"/>
      <c r="EN54" s="9"/>
      <c r="EO54" s="9"/>
      <c r="EP54" s="9"/>
      <c r="EQ54" s="9"/>
      <c r="ER54" s="36">
        <f t="shared" si="8"/>
        <v>1</v>
      </c>
      <c r="ES54" s="9">
        <f t="shared" si="9"/>
        <v>1</v>
      </c>
      <c r="ET54" s="9" t="s">
        <v>1367</v>
      </c>
      <c r="EU54" s="32" t="s">
        <v>1879</v>
      </c>
      <c r="EV54" s="32" t="s">
        <v>1480</v>
      </c>
      <c r="EW54" s="32"/>
      <c r="EX54" s="35"/>
      <c r="EY54" s="37"/>
      <c r="EZ54" s="37"/>
      <c r="FA54" s="35"/>
      <c r="FB54" s="37"/>
      <c r="FC54" s="32"/>
      <c r="FD54" s="32"/>
      <c r="FE54" s="32">
        <f t="shared" si="10"/>
        <v>6715</v>
      </c>
      <c r="FF54" s="9">
        <f t="shared" si="11"/>
        <v>13179</v>
      </c>
      <c r="FG54" s="6" t="s">
        <v>1480</v>
      </c>
    </row>
    <row r="55" spans="1:163" ht="17.25" customHeight="1" x14ac:dyDescent="0.25">
      <c r="A55" s="9">
        <v>460986849</v>
      </c>
      <c r="B55" s="22" t="s">
        <v>1599</v>
      </c>
      <c r="C55" s="9"/>
      <c r="D55" s="9"/>
      <c r="E55" s="9"/>
      <c r="F55" s="9"/>
      <c r="G55" s="23"/>
      <c r="H55" s="23"/>
      <c r="I55" s="9">
        <v>6377</v>
      </c>
      <c r="J55" s="9">
        <v>5429</v>
      </c>
      <c r="K55" s="24">
        <f t="shared" si="0"/>
        <v>5567</v>
      </c>
      <c r="L55" s="24">
        <f t="shared" si="1"/>
        <v>11806</v>
      </c>
      <c r="M55" s="25">
        <v>1</v>
      </c>
      <c r="N55" s="9" t="s">
        <v>1493</v>
      </c>
      <c r="O55" s="9" t="s">
        <v>1494</v>
      </c>
      <c r="P55" s="9" t="s">
        <v>2211</v>
      </c>
      <c r="Q55" s="26">
        <v>101462</v>
      </c>
      <c r="R55" s="27">
        <v>138</v>
      </c>
      <c r="S55" s="27">
        <f t="shared" si="2"/>
        <v>0</v>
      </c>
      <c r="T55" s="27">
        <v>3600</v>
      </c>
      <c r="U55" s="28" t="s">
        <v>20</v>
      </c>
      <c r="V55" s="29">
        <f t="shared" si="3"/>
        <v>0.17787088574308629</v>
      </c>
      <c r="W55" s="29">
        <f t="shared" si="4"/>
        <v>8.8882184379958512E-3</v>
      </c>
      <c r="X55" s="29" t="str">
        <f t="shared" si="5"/>
        <v>FLOW</v>
      </c>
      <c r="Y55" s="9" t="str">
        <f t="shared" si="6"/>
        <v>-</v>
      </c>
      <c r="Z55" s="9" t="s">
        <v>1496</v>
      </c>
      <c r="AA55" s="9" t="s">
        <v>20</v>
      </c>
      <c r="AB55" s="22"/>
      <c r="AC55" s="9"/>
      <c r="AD55" s="9"/>
      <c r="AE55" s="30"/>
      <c r="AF55" s="31" t="s">
        <v>20</v>
      </c>
      <c r="AG55" s="32"/>
      <c r="AH55" s="9" t="s">
        <v>2203</v>
      </c>
      <c r="AI55" s="32"/>
      <c r="AJ55" s="32"/>
      <c r="AK55" s="32"/>
      <c r="AL55" s="32">
        <v>9167</v>
      </c>
      <c r="AM55" s="26">
        <v>101462</v>
      </c>
      <c r="AN55" s="24">
        <v>27</v>
      </c>
      <c r="AO55" s="23" t="s">
        <v>20</v>
      </c>
      <c r="AP55" s="23" t="str">
        <f t="shared" si="7"/>
        <v>FLOW</v>
      </c>
      <c r="AQ55" s="23"/>
      <c r="AR55" s="23"/>
      <c r="AS55" s="23"/>
      <c r="AT55" s="23"/>
      <c r="AU55" s="9" t="s">
        <v>1491</v>
      </c>
      <c r="AV55" s="33" t="s">
        <v>1650</v>
      </c>
      <c r="AW55" s="22" t="s">
        <v>1232</v>
      </c>
      <c r="AX55" s="34">
        <v>45264</v>
      </c>
      <c r="AY55" s="9">
        <v>48</v>
      </c>
      <c r="AZ55" s="9" t="s">
        <v>1592</v>
      </c>
      <c r="BA55" s="32" t="s">
        <v>20</v>
      </c>
      <c r="BB55" s="32"/>
      <c r="BC55" s="32"/>
      <c r="BD55" s="9"/>
      <c r="BE55" s="9"/>
      <c r="BF55" s="9"/>
      <c r="BG55" s="35"/>
      <c r="BH55" s="9"/>
      <c r="BI55" s="9"/>
      <c r="BJ55" s="9"/>
      <c r="BK55" s="9"/>
      <c r="BL55" s="9"/>
      <c r="BM55" s="9"/>
      <c r="BN55" s="9"/>
      <c r="BO55" s="9"/>
      <c r="BP55" s="9"/>
      <c r="BQ55" s="9"/>
      <c r="BR55" s="9"/>
      <c r="BS55" s="9"/>
      <c r="BT55" s="9"/>
      <c r="BU55" s="9"/>
      <c r="BV55" s="9"/>
      <c r="BW55" s="9"/>
      <c r="BX55" s="9"/>
      <c r="BY55" s="9"/>
      <c r="BZ55" s="9"/>
      <c r="CA55" s="9"/>
      <c r="CB55" s="9"/>
      <c r="CC55" s="9"/>
      <c r="CD55" s="9"/>
      <c r="CE55" s="9"/>
      <c r="CF55" s="9"/>
      <c r="CG55" s="9"/>
      <c r="CH55" s="9"/>
      <c r="CI55" s="9"/>
      <c r="CJ55" s="9"/>
      <c r="CK55" s="9"/>
      <c r="CL55" s="9"/>
      <c r="CM55" s="9"/>
      <c r="CN55" s="9"/>
      <c r="CO55" s="9"/>
      <c r="CP55" s="9"/>
      <c r="CQ55" s="9"/>
      <c r="CR55" s="9"/>
      <c r="CS55" s="9"/>
      <c r="CT55" s="9"/>
      <c r="CU55" s="9"/>
      <c r="CV55" s="9"/>
      <c r="CW55" s="9"/>
      <c r="CX55" s="9"/>
      <c r="CY55" s="9"/>
      <c r="CZ55" s="9"/>
      <c r="DA55" s="9"/>
      <c r="DB55" s="9"/>
      <c r="DC55" s="9"/>
      <c r="DD55" s="9"/>
      <c r="DE55" s="9"/>
      <c r="DF55" s="9"/>
      <c r="DG55" s="9"/>
      <c r="DH55" s="9"/>
      <c r="DI55" s="9"/>
      <c r="DJ55" s="9"/>
      <c r="DK55" s="9"/>
      <c r="DL55" s="9"/>
      <c r="DM55" s="9"/>
      <c r="DN55" s="9"/>
      <c r="DO55" s="9"/>
      <c r="DP55" s="9"/>
      <c r="DQ55" s="9"/>
      <c r="DR55" s="9"/>
      <c r="DS55" s="9"/>
      <c r="DT55" s="9"/>
      <c r="DU55" s="9"/>
      <c r="DV55" s="9"/>
      <c r="DW55" s="9"/>
      <c r="DX55" s="9"/>
      <c r="DY55" s="9"/>
      <c r="DZ55" s="9"/>
      <c r="EA55" s="9"/>
      <c r="EB55" s="9"/>
      <c r="EC55" s="9"/>
      <c r="ED55" s="9"/>
      <c r="EE55" s="9"/>
      <c r="EF55" s="9"/>
      <c r="EG55" s="9"/>
      <c r="EH55" s="9"/>
      <c r="EI55" s="9"/>
      <c r="EJ55" s="9"/>
      <c r="EK55" s="9"/>
      <c r="EL55" s="9"/>
      <c r="EM55" s="9"/>
      <c r="EN55" s="9"/>
      <c r="EO55" s="9"/>
      <c r="EP55" s="9"/>
      <c r="EQ55" s="9"/>
      <c r="ER55" s="36">
        <f t="shared" si="8"/>
        <v>0</v>
      </c>
      <c r="ES55" s="9" t="str">
        <f t="shared" si="9"/>
        <v/>
      </c>
      <c r="ET55" s="9" t="s">
        <v>2262</v>
      </c>
      <c r="EU55" s="32" t="s">
        <v>2240</v>
      </c>
      <c r="EV55" s="32" t="s">
        <v>1480</v>
      </c>
      <c r="EW55" s="32"/>
      <c r="EX55" s="35"/>
      <c r="EY55" s="37"/>
      <c r="EZ55" s="37"/>
      <c r="FA55" s="35"/>
      <c r="FB55" s="37"/>
      <c r="FC55" s="32"/>
      <c r="FD55" s="32"/>
      <c r="FE55" s="32">
        <f t="shared" si="10"/>
        <v>5567</v>
      </c>
      <c r="FF55" s="9">
        <f t="shared" si="11"/>
        <v>11806</v>
      </c>
      <c r="FG55" s="6" t="e">
        <v>#N/A</v>
      </c>
    </row>
    <row r="56" spans="1:163" ht="17.25" customHeight="1" x14ac:dyDescent="0.25">
      <c r="A56" s="9">
        <v>464922563</v>
      </c>
      <c r="B56" s="22" t="s">
        <v>236</v>
      </c>
      <c r="C56" s="9"/>
      <c r="D56" s="9"/>
      <c r="E56" s="9"/>
      <c r="F56" s="9"/>
      <c r="G56" s="23"/>
      <c r="H56" s="23"/>
      <c r="I56" s="9">
        <v>5975</v>
      </c>
      <c r="J56" s="9">
        <v>11598</v>
      </c>
      <c r="K56" s="24">
        <f t="shared" si="0"/>
        <v>5968</v>
      </c>
      <c r="L56" s="24">
        <f t="shared" si="1"/>
        <v>17573</v>
      </c>
      <c r="M56" s="25">
        <v>2</v>
      </c>
      <c r="N56" s="9" t="s">
        <v>1493</v>
      </c>
      <c r="O56" s="9" t="s">
        <v>1494</v>
      </c>
      <c r="P56" s="9" t="s">
        <v>77</v>
      </c>
      <c r="Q56" s="26">
        <v>101092</v>
      </c>
      <c r="R56" s="27">
        <v>345</v>
      </c>
      <c r="S56" s="27">
        <f t="shared" si="2"/>
        <v>0</v>
      </c>
      <c r="T56" s="27">
        <v>5651</v>
      </c>
      <c r="U56" s="28" t="s">
        <v>20</v>
      </c>
      <c r="V56" s="29">
        <f t="shared" si="3"/>
        <v>0.25760142323435797</v>
      </c>
      <c r="W56" s="29">
        <f t="shared" si="4"/>
        <v>2.7105909312924076E-2</v>
      </c>
      <c r="X56" s="29" t="str">
        <f t="shared" si="5"/>
        <v>FLOW</v>
      </c>
      <c r="Y56" s="9" t="str">
        <f t="shared" si="6"/>
        <v>-</v>
      </c>
      <c r="Z56" s="9" t="s">
        <v>1489</v>
      </c>
      <c r="AA56" s="9" t="s">
        <v>20</v>
      </c>
      <c r="AB56" s="22"/>
      <c r="AC56" s="9"/>
      <c r="AD56" s="9"/>
      <c r="AE56" s="30"/>
      <c r="AF56" s="31" t="s">
        <v>20</v>
      </c>
      <c r="AG56" s="32"/>
      <c r="AH56" s="9" t="s">
        <v>237</v>
      </c>
      <c r="AI56" s="32"/>
      <c r="AJ56" s="32"/>
      <c r="AK56" s="32"/>
      <c r="AL56" s="32">
        <v>17594</v>
      </c>
      <c r="AM56" s="26">
        <v>101092</v>
      </c>
      <c r="AN56" s="24">
        <v>57</v>
      </c>
      <c r="AO56" s="23" t="s">
        <v>20</v>
      </c>
      <c r="AP56" s="23" t="str">
        <f t="shared" si="7"/>
        <v>FLOW</v>
      </c>
      <c r="AQ56" s="23"/>
      <c r="AR56" s="23"/>
      <c r="AS56" s="23"/>
      <c r="AT56" s="23"/>
      <c r="AU56" s="9" t="s">
        <v>1491</v>
      </c>
      <c r="AV56" s="33" t="s">
        <v>238</v>
      </c>
      <c r="AW56" s="22" t="s">
        <v>1311</v>
      </c>
      <c r="AX56" s="34">
        <v>45637</v>
      </c>
      <c r="AY56" s="9">
        <v>36</v>
      </c>
      <c r="AZ56" s="9" t="s">
        <v>1125</v>
      </c>
      <c r="BA56" s="32" t="s">
        <v>20</v>
      </c>
      <c r="BB56" s="32"/>
      <c r="BC56" s="32"/>
      <c r="BD56" s="9"/>
      <c r="BE56" s="9"/>
      <c r="BF56" s="9"/>
      <c r="BG56" s="35"/>
      <c r="BH56" s="9"/>
      <c r="BI56" s="9"/>
      <c r="BJ56" s="9"/>
      <c r="BK56" s="9"/>
      <c r="BL56" s="9">
        <v>1</v>
      </c>
      <c r="BM56" s="9"/>
      <c r="BN56" s="9"/>
      <c r="BO56" s="9"/>
      <c r="BP56" s="9"/>
      <c r="BQ56" s="9"/>
      <c r="BR56" s="9"/>
      <c r="BS56" s="9"/>
      <c r="BT56" s="9"/>
      <c r="BU56" s="9"/>
      <c r="BV56" s="9"/>
      <c r="BW56" s="9"/>
      <c r="BX56" s="9"/>
      <c r="BY56" s="9"/>
      <c r="BZ56" s="9"/>
      <c r="CA56" s="9"/>
      <c r="CB56" s="9"/>
      <c r="CC56" s="9"/>
      <c r="CD56" s="9"/>
      <c r="CE56" s="9"/>
      <c r="CF56" s="9"/>
      <c r="CG56" s="9"/>
      <c r="CH56" s="9"/>
      <c r="CI56" s="9"/>
      <c r="CJ56" s="9"/>
      <c r="CK56" s="9"/>
      <c r="CL56" s="9"/>
      <c r="CM56" s="9"/>
      <c r="CN56" s="9"/>
      <c r="CO56" s="9"/>
      <c r="CP56" s="9"/>
      <c r="CQ56" s="9"/>
      <c r="CR56" s="9"/>
      <c r="CS56" s="9"/>
      <c r="CT56" s="9"/>
      <c r="CU56" s="9"/>
      <c r="CV56" s="9"/>
      <c r="CW56" s="9"/>
      <c r="CX56" s="9"/>
      <c r="CY56" s="9"/>
      <c r="CZ56" s="9"/>
      <c r="DA56" s="9"/>
      <c r="DB56" s="9"/>
      <c r="DC56" s="9"/>
      <c r="DD56" s="9"/>
      <c r="DE56" s="9"/>
      <c r="DF56" s="9"/>
      <c r="DG56" s="9"/>
      <c r="DH56" s="9"/>
      <c r="DI56" s="9"/>
      <c r="DJ56" s="9"/>
      <c r="DK56" s="9"/>
      <c r="DL56" s="9"/>
      <c r="DM56" s="9"/>
      <c r="DN56" s="9"/>
      <c r="DO56" s="9"/>
      <c r="DP56" s="9"/>
      <c r="DQ56" s="9"/>
      <c r="DR56" s="9"/>
      <c r="DS56" s="9"/>
      <c r="DT56" s="9"/>
      <c r="DU56" s="9"/>
      <c r="DV56" s="9"/>
      <c r="DW56" s="9"/>
      <c r="DX56" s="9"/>
      <c r="DY56" s="9"/>
      <c r="DZ56" s="9"/>
      <c r="EA56" s="9"/>
      <c r="EB56" s="9"/>
      <c r="EC56" s="9"/>
      <c r="ED56" s="9"/>
      <c r="EE56" s="9"/>
      <c r="EF56" s="9"/>
      <c r="EG56" s="9"/>
      <c r="EH56" s="9"/>
      <c r="EI56" s="9"/>
      <c r="EJ56" s="9"/>
      <c r="EK56" s="9"/>
      <c r="EL56" s="9"/>
      <c r="EM56" s="9"/>
      <c r="EN56" s="9"/>
      <c r="EO56" s="9"/>
      <c r="EP56" s="9"/>
      <c r="EQ56" s="9"/>
      <c r="ER56" s="36">
        <f t="shared" si="8"/>
        <v>1</v>
      </c>
      <c r="ES56" s="9">
        <f t="shared" si="9"/>
        <v>1</v>
      </c>
      <c r="ET56" s="9" t="s">
        <v>1370</v>
      </c>
      <c r="EU56" s="32" t="s">
        <v>1939</v>
      </c>
      <c r="EV56" s="32" t="s">
        <v>1480</v>
      </c>
      <c r="EW56" s="32"/>
      <c r="EX56" s="35"/>
      <c r="EY56" s="37"/>
      <c r="EZ56" s="37"/>
      <c r="FA56" s="35"/>
      <c r="FB56" s="37"/>
      <c r="FC56" s="32"/>
      <c r="FD56" s="32"/>
      <c r="FE56" s="32">
        <f t="shared" si="10"/>
        <v>5968</v>
      </c>
      <c r="FF56" s="9">
        <f t="shared" si="11"/>
        <v>17573</v>
      </c>
      <c r="FG56" s="6" t="s">
        <v>1480</v>
      </c>
    </row>
    <row r="57" spans="1:163" ht="17.25" customHeight="1" x14ac:dyDescent="0.25">
      <c r="A57" s="9">
        <v>461222559</v>
      </c>
      <c r="B57" s="22" t="s">
        <v>805</v>
      </c>
      <c r="C57" s="9"/>
      <c r="D57" s="9"/>
      <c r="E57" s="9"/>
      <c r="F57" s="9"/>
      <c r="G57" s="23"/>
      <c r="H57" s="23"/>
      <c r="I57" s="9">
        <v>5981</v>
      </c>
      <c r="J57" s="9">
        <v>5967</v>
      </c>
      <c r="K57" s="24">
        <f t="shared" si="0"/>
        <v>6033</v>
      </c>
      <c r="L57" s="24">
        <f t="shared" si="1"/>
        <v>11948</v>
      </c>
      <c r="M57" s="39">
        <v>1</v>
      </c>
      <c r="N57" s="9" t="s">
        <v>1493</v>
      </c>
      <c r="O57" s="9" t="s">
        <v>1494</v>
      </c>
      <c r="P57" s="9" t="s">
        <v>22</v>
      </c>
      <c r="Q57" s="26">
        <v>99219</v>
      </c>
      <c r="R57" s="27">
        <v>66</v>
      </c>
      <c r="S57" s="27">
        <f t="shared" si="2"/>
        <v>0</v>
      </c>
      <c r="T57" s="27">
        <v>6952.7</v>
      </c>
      <c r="U57" s="28" t="s">
        <v>20</v>
      </c>
      <c r="V57" s="29">
        <f t="shared" si="3"/>
        <v>7.1139173199892616E-2</v>
      </c>
      <c r="W57" s="29">
        <f t="shared" si="4"/>
        <v>8.6917283830351289E-3</v>
      </c>
      <c r="X57" s="29" t="str">
        <f t="shared" si="5"/>
        <v>FLOW</v>
      </c>
      <c r="Y57" s="9" t="str">
        <f t="shared" si="6"/>
        <v>-</v>
      </c>
      <c r="Z57" s="9" t="s">
        <v>1496</v>
      </c>
      <c r="AA57" s="9" t="s">
        <v>20</v>
      </c>
      <c r="AB57" s="22"/>
      <c r="AC57" s="9"/>
      <c r="AD57" s="9"/>
      <c r="AE57" s="30"/>
      <c r="AF57" s="31" t="s">
        <v>20</v>
      </c>
      <c r="AG57" s="32"/>
      <c r="AH57" s="9" t="s">
        <v>193</v>
      </c>
      <c r="AI57" s="32"/>
      <c r="AJ57" s="32"/>
      <c r="AK57" s="32"/>
      <c r="AL57" s="32">
        <v>12985.7</v>
      </c>
      <c r="AM57" s="26">
        <v>99219</v>
      </c>
      <c r="AN57" s="24">
        <v>27</v>
      </c>
      <c r="AO57" s="23" t="s">
        <v>20</v>
      </c>
      <c r="AP57" s="23" t="str">
        <f t="shared" si="7"/>
        <v>FLOW</v>
      </c>
      <c r="AQ57" s="23"/>
      <c r="AR57" s="23"/>
      <c r="AS57" s="23"/>
      <c r="AT57" s="23"/>
      <c r="AU57" s="9" t="s">
        <v>1491</v>
      </c>
      <c r="AV57" s="33" t="s">
        <v>998</v>
      </c>
      <c r="AW57" s="22" t="s">
        <v>1214</v>
      </c>
      <c r="AX57" s="34">
        <v>45283</v>
      </c>
      <c r="AY57" s="9">
        <v>48</v>
      </c>
      <c r="AZ57" s="9" t="s">
        <v>1125</v>
      </c>
      <c r="BA57" s="32" t="s">
        <v>20</v>
      </c>
      <c r="BB57" s="32"/>
      <c r="BC57" s="32"/>
      <c r="BD57" s="9"/>
      <c r="BE57" s="9"/>
      <c r="BF57" s="9"/>
      <c r="BG57" s="35"/>
      <c r="BH57" s="9"/>
      <c r="BI57" s="9"/>
      <c r="BJ57" s="9"/>
      <c r="BK57" s="9"/>
      <c r="BL57" s="9"/>
      <c r="BM57" s="9"/>
      <c r="BN57" s="9"/>
      <c r="BO57" s="9"/>
      <c r="BP57" s="9"/>
      <c r="BQ57" s="9"/>
      <c r="BR57" s="9"/>
      <c r="BS57" s="9"/>
      <c r="BT57" s="9"/>
      <c r="BU57" s="9"/>
      <c r="BV57" s="9"/>
      <c r="BW57" s="9"/>
      <c r="BX57" s="9"/>
      <c r="BY57" s="9"/>
      <c r="BZ57" s="9"/>
      <c r="CA57" s="9"/>
      <c r="CB57" s="9"/>
      <c r="CC57" s="9"/>
      <c r="CD57" s="9"/>
      <c r="CE57" s="9"/>
      <c r="CF57" s="9"/>
      <c r="CG57" s="9"/>
      <c r="CH57" s="9"/>
      <c r="CI57" s="9"/>
      <c r="CJ57" s="9"/>
      <c r="CK57" s="9"/>
      <c r="CL57" s="9"/>
      <c r="CM57" s="9"/>
      <c r="CN57" s="9"/>
      <c r="CO57" s="9"/>
      <c r="CP57" s="9"/>
      <c r="CQ57" s="9"/>
      <c r="CR57" s="9"/>
      <c r="CS57" s="9"/>
      <c r="CT57" s="9"/>
      <c r="CU57" s="9"/>
      <c r="CV57" s="9"/>
      <c r="CW57" s="9"/>
      <c r="CX57" s="9"/>
      <c r="CY57" s="9"/>
      <c r="CZ57" s="9"/>
      <c r="DA57" s="9"/>
      <c r="DB57" s="9"/>
      <c r="DC57" s="9"/>
      <c r="DD57" s="9"/>
      <c r="DE57" s="9"/>
      <c r="DF57" s="9"/>
      <c r="DG57" s="9"/>
      <c r="DH57" s="9"/>
      <c r="DI57" s="9"/>
      <c r="DJ57" s="9"/>
      <c r="DK57" s="9"/>
      <c r="DL57" s="9"/>
      <c r="DM57" s="9"/>
      <c r="DN57" s="9"/>
      <c r="DO57" s="9"/>
      <c r="DP57" s="9"/>
      <c r="DQ57" s="9"/>
      <c r="DR57" s="9"/>
      <c r="DS57" s="9"/>
      <c r="DT57" s="9"/>
      <c r="DU57" s="9"/>
      <c r="DV57" s="9"/>
      <c r="DW57" s="9"/>
      <c r="DX57" s="9"/>
      <c r="DY57" s="9"/>
      <c r="DZ57" s="9"/>
      <c r="EA57" s="9"/>
      <c r="EB57" s="9"/>
      <c r="EC57" s="9"/>
      <c r="ED57" s="9"/>
      <c r="EE57" s="9"/>
      <c r="EF57" s="9"/>
      <c r="EG57" s="9"/>
      <c r="EH57" s="9"/>
      <c r="EI57" s="9"/>
      <c r="EJ57" s="9"/>
      <c r="EK57" s="9"/>
      <c r="EL57" s="9"/>
      <c r="EM57" s="9"/>
      <c r="EN57" s="9"/>
      <c r="EO57" s="9"/>
      <c r="EP57" s="9"/>
      <c r="EQ57" s="9"/>
      <c r="ER57" s="36">
        <f t="shared" si="8"/>
        <v>0</v>
      </c>
      <c r="ES57" s="9" t="str">
        <f t="shared" si="9"/>
        <v/>
      </c>
      <c r="ET57" s="9" t="s">
        <v>1365</v>
      </c>
      <c r="EU57" s="32" t="s">
        <v>1820</v>
      </c>
      <c r="EV57" s="32" t="s">
        <v>1480</v>
      </c>
      <c r="EW57" s="32"/>
      <c r="EX57" s="35"/>
      <c r="EY57" s="37"/>
      <c r="EZ57" s="37"/>
      <c r="FA57" s="35"/>
      <c r="FB57" s="37"/>
      <c r="FC57" s="32"/>
      <c r="FD57" s="32"/>
      <c r="FE57" s="32">
        <f t="shared" si="10"/>
        <v>6033</v>
      </c>
      <c r="FF57" s="9">
        <f t="shared" si="11"/>
        <v>11948</v>
      </c>
      <c r="FG57" s="6" t="s">
        <v>1480</v>
      </c>
    </row>
    <row r="58" spans="1:163" ht="17.25" customHeight="1" x14ac:dyDescent="0.25">
      <c r="A58" s="9">
        <v>464268783</v>
      </c>
      <c r="B58" s="22" t="s">
        <v>1600</v>
      </c>
      <c r="C58" s="9"/>
      <c r="D58" s="9"/>
      <c r="E58" s="9"/>
      <c r="F58" s="9"/>
      <c r="G58" s="23"/>
      <c r="H58" s="23"/>
      <c r="I58" s="9">
        <v>5443</v>
      </c>
      <c r="J58" s="9">
        <v>32289</v>
      </c>
      <c r="K58" s="24">
        <f t="shared" si="0"/>
        <v>6352</v>
      </c>
      <c r="L58" s="24">
        <f t="shared" si="1"/>
        <v>37732</v>
      </c>
      <c r="M58" s="25">
        <v>6</v>
      </c>
      <c r="N58" s="9" t="s">
        <v>1493</v>
      </c>
      <c r="O58" s="9" t="s">
        <v>1494</v>
      </c>
      <c r="P58" s="9" t="s">
        <v>22</v>
      </c>
      <c r="Q58" s="26">
        <v>98284</v>
      </c>
      <c r="R58" s="27">
        <v>1278</v>
      </c>
      <c r="S58" s="27">
        <f t="shared" si="2"/>
        <v>0</v>
      </c>
      <c r="T58" s="27">
        <v>4928</v>
      </c>
      <c r="U58" s="28" t="s">
        <v>20</v>
      </c>
      <c r="V58" s="29">
        <f t="shared" si="3"/>
        <v>0.22296075660200584</v>
      </c>
      <c r="W58" s="29">
        <f t="shared" si="4"/>
        <v>4.504091253647699E-2</v>
      </c>
      <c r="X58" s="29" t="str">
        <f t="shared" si="5"/>
        <v>FLOW</v>
      </c>
      <c r="Y58" s="9" t="str">
        <f t="shared" si="6"/>
        <v>-</v>
      </c>
      <c r="Z58" s="9" t="s">
        <v>1495</v>
      </c>
      <c r="AA58" s="9" t="s">
        <v>20</v>
      </c>
      <c r="AB58" s="22"/>
      <c r="AC58" s="9"/>
      <c r="AD58" s="9"/>
      <c r="AE58" s="30"/>
      <c r="AF58" s="31" t="s">
        <v>20</v>
      </c>
      <c r="AG58" s="32"/>
      <c r="AH58" s="9" t="s">
        <v>2205</v>
      </c>
      <c r="AI58" s="32"/>
      <c r="AJ58" s="32"/>
      <c r="AK58" s="32"/>
      <c r="AL58" s="32">
        <v>38495</v>
      </c>
      <c r="AM58" s="26">
        <v>98284</v>
      </c>
      <c r="AN58" s="24">
        <v>177</v>
      </c>
      <c r="AO58" s="23" t="s">
        <v>20</v>
      </c>
      <c r="AP58" s="23" t="str">
        <f t="shared" si="7"/>
        <v>FLOW</v>
      </c>
      <c r="AQ58" s="23"/>
      <c r="AR58" s="23"/>
      <c r="AS58" s="23"/>
      <c r="AT58" s="23"/>
      <c r="AU58" s="9" t="s">
        <v>13</v>
      </c>
      <c r="AV58" s="33" t="s">
        <v>1651</v>
      </c>
      <c r="AW58" s="22" t="s">
        <v>1255</v>
      </c>
      <c r="AX58" s="34">
        <v>45574</v>
      </c>
      <c r="AY58" s="9">
        <v>36</v>
      </c>
      <c r="AZ58" s="9" t="s">
        <v>1592</v>
      </c>
      <c r="BA58" s="32" t="s">
        <v>20</v>
      </c>
      <c r="BB58" s="32"/>
      <c r="BC58" s="32"/>
      <c r="BD58" s="9"/>
      <c r="BE58" s="9"/>
      <c r="BF58" s="9"/>
      <c r="BG58" s="35"/>
      <c r="BH58" s="9"/>
      <c r="BI58" s="9"/>
      <c r="BJ58" s="9"/>
      <c r="BK58" s="9"/>
      <c r="BL58" s="9"/>
      <c r="BM58" s="9"/>
      <c r="BN58" s="9"/>
      <c r="BO58" s="9"/>
      <c r="BP58" s="9"/>
      <c r="BQ58" s="9"/>
      <c r="BR58" s="9"/>
      <c r="BS58" s="9"/>
      <c r="BT58" s="9"/>
      <c r="BU58" s="9"/>
      <c r="BV58" s="9"/>
      <c r="BW58" s="9"/>
      <c r="BX58" s="9"/>
      <c r="BY58" s="9"/>
      <c r="BZ58" s="9"/>
      <c r="CA58" s="9"/>
      <c r="CB58" s="9"/>
      <c r="CC58" s="9"/>
      <c r="CD58" s="9"/>
      <c r="CE58" s="9"/>
      <c r="CF58" s="9"/>
      <c r="CG58" s="9"/>
      <c r="CH58" s="9"/>
      <c r="CI58" s="9"/>
      <c r="CJ58" s="9"/>
      <c r="CK58" s="9"/>
      <c r="CL58" s="9"/>
      <c r="CM58" s="9"/>
      <c r="CN58" s="9"/>
      <c r="CO58" s="9"/>
      <c r="CP58" s="9"/>
      <c r="CQ58" s="9"/>
      <c r="CR58" s="9"/>
      <c r="CS58" s="9"/>
      <c r="CT58" s="9"/>
      <c r="CU58" s="9"/>
      <c r="CV58" s="9"/>
      <c r="CW58" s="9"/>
      <c r="CX58" s="9"/>
      <c r="CY58" s="9"/>
      <c r="CZ58" s="9"/>
      <c r="DA58" s="9"/>
      <c r="DB58" s="9"/>
      <c r="DC58" s="9"/>
      <c r="DD58" s="9"/>
      <c r="DE58" s="9"/>
      <c r="DF58" s="9"/>
      <c r="DG58" s="9"/>
      <c r="DH58" s="9"/>
      <c r="DI58" s="9"/>
      <c r="DJ58" s="9"/>
      <c r="DK58" s="9"/>
      <c r="DL58" s="9"/>
      <c r="DM58" s="9"/>
      <c r="DN58" s="9"/>
      <c r="DO58" s="9"/>
      <c r="DP58" s="9"/>
      <c r="DQ58" s="9"/>
      <c r="DR58" s="9"/>
      <c r="DS58" s="9"/>
      <c r="DT58" s="9"/>
      <c r="DU58" s="9"/>
      <c r="DV58" s="9"/>
      <c r="DW58" s="9"/>
      <c r="DX58" s="9"/>
      <c r="DY58" s="9"/>
      <c r="DZ58" s="9"/>
      <c r="EA58" s="9"/>
      <c r="EB58" s="9"/>
      <c r="EC58" s="9"/>
      <c r="ED58" s="9"/>
      <c r="EE58" s="9"/>
      <c r="EF58" s="9"/>
      <c r="EG58" s="9"/>
      <c r="EH58" s="9"/>
      <c r="EI58" s="9"/>
      <c r="EJ58" s="9"/>
      <c r="EK58" s="9"/>
      <c r="EL58" s="9"/>
      <c r="EM58" s="9"/>
      <c r="EN58" s="9"/>
      <c r="EO58" s="9"/>
      <c r="EP58" s="9"/>
      <c r="EQ58" s="9"/>
      <c r="ER58" s="36">
        <f t="shared" si="8"/>
        <v>0</v>
      </c>
      <c r="ES58" s="9" t="str">
        <f t="shared" si="9"/>
        <v/>
      </c>
      <c r="ET58" s="9" t="s">
        <v>1365</v>
      </c>
      <c r="EU58" s="32" t="s">
        <v>2245</v>
      </c>
      <c r="EV58" s="32" t="s">
        <v>1480</v>
      </c>
      <c r="EW58" s="32"/>
      <c r="EX58" s="35"/>
      <c r="EY58" s="37"/>
      <c r="EZ58" s="37"/>
      <c r="FA58" s="35"/>
      <c r="FB58" s="37"/>
      <c r="FC58" s="32"/>
      <c r="FD58" s="32"/>
      <c r="FE58" s="32">
        <f t="shared" si="10"/>
        <v>6352</v>
      </c>
      <c r="FF58" s="9">
        <f t="shared" si="11"/>
        <v>37732</v>
      </c>
      <c r="FG58" s="6" t="e">
        <v>#N/A</v>
      </c>
    </row>
    <row r="59" spans="1:163" ht="17.25" customHeight="1" x14ac:dyDescent="0.25">
      <c r="A59" s="9">
        <v>467633570</v>
      </c>
      <c r="B59" s="22" t="s">
        <v>316</v>
      </c>
      <c r="C59" s="9"/>
      <c r="D59" s="9"/>
      <c r="E59" s="9"/>
      <c r="F59" s="9"/>
      <c r="G59" s="23"/>
      <c r="H59" s="23"/>
      <c r="I59" s="9">
        <v>3185</v>
      </c>
      <c r="J59" s="9">
        <v>3185</v>
      </c>
      <c r="K59" s="24">
        <f t="shared" si="0"/>
        <v>3341</v>
      </c>
      <c r="L59" s="24">
        <f t="shared" si="1"/>
        <v>6370</v>
      </c>
      <c r="M59" s="25">
        <v>2</v>
      </c>
      <c r="N59" s="9" t="s">
        <v>1493</v>
      </c>
      <c r="O59" s="9" t="s">
        <v>1494</v>
      </c>
      <c r="P59" s="9" t="s">
        <v>43</v>
      </c>
      <c r="Q59" s="26">
        <v>97958</v>
      </c>
      <c r="R59" s="27">
        <v>156</v>
      </c>
      <c r="S59" s="27">
        <f t="shared" si="2"/>
        <v>0</v>
      </c>
      <c r="T59" s="27">
        <v>1800</v>
      </c>
      <c r="U59" s="28" t="s">
        <v>20</v>
      </c>
      <c r="V59" s="29">
        <f t="shared" si="3"/>
        <v>0.19826121606392286</v>
      </c>
      <c r="W59" s="29">
        <f t="shared" si="4"/>
        <v>2.6265586440820408E-2</v>
      </c>
      <c r="X59" s="29" t="str">
        <f t="shared" si="5"/>
        <v>FLOW</v>
      </c>
      <c r="Y59" s="9" t="str">
        <f t="shared" si="6"/>
        <v>-</v>
      </c>
      <c r="Z59" s="9" t="s">
        <v>1489</v>
      </c>
      <c r="AA59" s="9" t="s">
        <v>20</v>
      </c>
      <c r="AB59" s="22"/>
      <c r="AC59" s="9"/>
      <c r="AD59" s="9"/>
      <c r="AE59" s="30"/>
      <c r="AF59" s="31" t="s">
        <v>20</v>
      </c>
      <c r="AG59" s="32"/>
      <c r="AH59" s="9" t="s">
        <v>288</v>
      </c>
      <c r="AI59" s="32"/>
      <c r="AJ59" s="32"/>
      <c r="AK59" s="32"/>
      <c r="AL59" s="32">
        <v>5141</v>
      </c>
      <c r="AM59" s="26">
        <v>97958</v>
      </c>
      <c r="AN59" s="24">
        <v>57</v>
      </c>
      <c r="AO59" s="23" t="s">
        <v>20</v>
      </c>
      <c r="AP59" s="23" t="str">
        <f t="shared" si="7"/>
        <v>FLOW</v>
      </c>
      <c r="AQ59" s="23"/>
      <c r="AR59" s="23"/>
      <c r="AS59" s="23"/>
      <c r="AT59" s="23"/>
      <c r="AU59" s="9" t="s">
        <v>1491</v>
      </c>
      <c r="AV59" s="33" t="s">
        <v>317</v>
      </c>
      <c r="AW59" s="22" t="s">
        <v>1326</v>
      </c>
      <c r="AX59" s="34">
        <v>46044</v>
      </c>
      <c r="AY59" s="9">
        <v>48</v>
      </c>
      <c r="AZ59" s="9" t="s">
        <v>1125</v>
      </c>
      <c r="BA59" s="32" t="s">
        <v>20</v>
      </c>
      <c r="BB59" s="32"/>
      <c r="BC59" s="32"/>
      <c r="BD59" s="9"/>
      <c r="BE59" s="9"/>
      <c r="BF59" s="9"/>
      <c r="BG59" s="35"/>
      <c r="BH59" s="9"/>
      <c r="BI59" s="9"/>
      <c r="BJ59" s="9"/>
      <c r="BK59" s="9"/>
      <c r="BL59" s="9">
        <v>1</v>
      </c>
      <c r="BM59" s="9"/>
      <c r="BN59" s="9"/>
      <c r="BO59" s="9"/>
      <c r="BP59" s="9"/>
      <c r="BQ59" s="9"/>
      <c r="BR59" s="9"/>
      <c r="BS59" s="9"/>
      <c r="BT59" s="9"/>
      <c r="BU59" s="9"/>
      <c r="BV59" s="9"/>
      <c r="BW59" s="9"/>
      <c r="BX59" s="9"/>
      <c r="BY59" s="9"/>
      <c r="BZ59" s="9"/>
      <c r="CA59" s="9"/>
      <c r="CB59" s="9"/>
      <c r="CC59" s="9"/>
      <c r="CD59" s="9"/>
      <c r="CE59" s="9"/>
      <c r="CF59" s="9"/>
      <c r="CG59" s="9"/>
      <c r="CH59" s="9"/>
      <c r="CI59" s="9"/>
      <c r="CJ59" s="9"/>
      <c r="CK59" s="9"/>
      <c r="CL59" s="9"/>
      <c r="CM59" s="9"/>
      <c r="CN59" s="9"/>
      <c r="CO59" s="9"/>
      <c r="CP59" s="9"/>
      <c r="CQ59" s="9"/>
      <c r="CR59" s="9"/>
      <c r="CS59" s="9"/>
      <c r="CT59" s="9"/>
      <c r="CU59" s="9"/>
      <c r="CV59" s="9"/>
      <c r="CW59" s="9"/>
      <c r="CX59" s="9"/>
      <c r="CY59" s="9"/>
      <c r="CZ59" s="9"/>
      <c r="DA59" s="9"/>
      <c r="DB59" s="9"/>
      <c r="DC59" s="9"/>
      <c r="DD59" s="9"/>
      <c r="DE59" s="9"/>
      <c r="DF59" s="9"/>
      <c r="DG59" s="9"/>
      <c r="DH59" s="9"/>
      <c r="DI59" s="9"/>
      <c r="DJ59" s="9"/>
      <c r="DK59" s="9"/>
      <c r="DL59" s="9"/>
      <c r="DM59" s="9"/>
      <c r="DN59" s="9"/>
      <c r="DO59" s="9"/>
      <c r="DP59" s="9"/>
      <c r="DQ59" s="9"/>
      <c r="DR59" s="9"/>
      <c r="DS59" s="9"/>
      <c r="DT59" s="9"/>
      <c r="DU59" s="9"/>
      <c r="DV59" s="9"/>
      <c r="DW59" s="9"/>
      <c r="DX59" s="9"/>
      <c r="DY59" s="9"/>
      <c r="DZ59" s="9"/>
      <c r="EA59" s="9"/>
      <c r="EB59" s="9"/>
      <c r="EC59" s="9"/>
      <c r="ED59" s="9"/>
      <c r="EE59" s="9"/>
      <c r="EF59" s="9"/>
      <c r="EG59" s="9"/>
      <c r="EH59" s="9"/>
      <c r="EI59" s="9"/>
      <c r="EJ59" s="9"/>
      <c r="EK59" s="9"/>
      <c r="EL59" s="9"/>
      <c r="EM59" s="9"/>
      <c r="EN59" s="9"/>
      <c r="EO59" s="9"/>
      <c r="EP59" s="9"/>
      <c r="EQ59" s="9"/>
      <c r="ER59" s="36">
        <f t="shared" si="8"/>
        <v>1</v>
      </c>
      <c r="ES59" s="9">
        <f t="shared" si="9"/>
        <v>1</v>
      </c>
      <c r="ET59" s="9" t="s">
        <v>1364</v>
      </c>
      <c r="EU59" s="32" t="s">
        <v>1899</v>
      </c>
      <c r="EV59" s="32" t="s">
        <v>1480</v>
      </c>
      <c r="EW59" s="32"/>
      <c r="EX59" s="35"/>
      <c r="EY59" s="37"/>
      <c r="EZ59" s="37"/>
      <c r="FA59" s="35"/>
      <c r="FB59" s="37"/>
      <c r="FC59" s="32"/>
      <c r="FD59" s="32"/>
      <c r="FE59" s="32">
        <f t="shared" si="10"/>
        <v>3341</v>
      </c>
      <c r="FF59" s="9">
        <f t="shared" si="11"/>
        <v>6370</v>
      </c>
      <c r="FG59" s="6" t="s">
        <v>1480</v>
      </c>
    </row>
    <row r="60" spans="1:163" ht="17.25" customHeight="1" x14ac:dyDescent="0.25">
      <c r="A60" s="9">
        <v>468166984</v>
      </c>
      <c r="B60" s="22" t="s">
        <v>931</v>
      </c>
      <c r="C60" s="9"/>
      <c r="D60" s="9"/>
      <c r="E60" s="9"/>
      <c r="F60" s="9"/>
      <c r="G60" s="23"/>
      <c r="H60" s="23"/>
      <c r="I60" s="9">
        <v>3842</v>
      </c>
      <c r="J60" s="9">
        <v>3842</v>
      </c>
      <c r="K60" s="24">
        <f t="shared" si="0"/>
        <v>3842</v>
      </c>
      <c r="L60" s="24">
        <f t="shared" si="1"/>
        <v>7684</v>
      </c>
      <c r="M60" s="39">
        <v>1</v>
      </c>
      <c r="N60" s="9" t="s">
        <v>1493</v>
      </c>
      <c r="O60" s="9" t="s">
        <v>1494</v>
      </c>
      <c r="P60" s="9" t="s">
        <v>93</v>
      </c>
      <c r="Q60" s="26">
        <v>97633</v>
      </c>
      <c r="R60" s="27">
        <v>0</v>
      </c>
      <c r="S60" s="27">
        <f t="shared" si="2"/>
        <v>0</v>
      </c>
      <c r="T60" s="27">
        <v>450</v>
      </c>
      <c r="U60" s="28" t="s">
        <v>20</v>
      </c>
      <c r="V60" s="29">
        <f t="shared" si="3"/>
        <v>0.17913052425378093</v>
      </c>
      <c r="W60" s="29">
        <f t="shared" si="4"/>
        <v>8.5527924814891177E-3</v>
      </c>
      <c r="X60" s="29" t="str">
        <f t="shared" si="5"/>
        <v>FLOW</v>
      </c>
      <c r="Y60" s="9" t="str">
        <f t="shared" si="6"/>
        <v>-</v>
      </c>
      <c r="Z60" s="9" t="s">
        <v>20</v>
      </c>
      <c r="AA60" s="9" t="s">
        <v>20</v>
      </c>
      <c r="AB60" s="22"/>
      <c r="AC60" s="9"/>
      <c r="AD60" s="9"/>
      <c r="AE60" s="30"/>
      <c r="AF60" s="31" t="s">
        <v>20</v>
      </c>
      <c r="AG60" s="32"/>
      <c r="AH60" s="9" t="s">
        <v>1162</v>
      </c>
      <c r="AI60" s="32"/>
      <c r="AJ60" s="32"/>
      <c r="AK60" s="32"/>
      <c r="AL60" s="32">
        <v>4292</v>
      </c>
      <c r="AM60" s="26">
        <v>97633</v>
      </c>
      <c r="AN60" s="24">
        <v>27</v>
      </c>
      <c r="AO60" s="23" t="s">
        <v>20</v>
      </c>
      <c r="AP60" s="23" t="str">
        <f t="shared" si="7"/>
        <v>FLOW</v>
      </c>
      <c r="AQ60" s="23"/>
      <c r="AR60" s="23"/>
      <c r="AS60" s="23"/>
      <c r="AT60" s="23"/>
      <c r="AU60" s="9" t="s">
        <v>1491</v>
      </c>
      <c r="AV60" s="33" t="s">
        <v>1122</v>
      </c>
      <c r="AW60" s="22" t="s">
        <v>1237</v>
      </c>
      <c r="AX60" s="34">
        <v>46146</v>
      </c>
      <c r="AY60" s="9">
        <v>36</v>
      </c>
      <c r="AZ60" s="9" t="s">
        <v>1125</v>
      </c>
      <c r="BA60" s="32" t="s">
        <v>20</v>
      </c>
      <c r="BB60" s="32"/>
      <c r="BC60" s="32"/>
      <c r="BD60" s="9"/>
      <c r="BE60" s="9"/>
      <c r="BF60" s="9"/>
      <c r="BG60" s="35"/>
      <c r="BH60" s="9"/>
      <c r="BI60" s="9"/>
      <c r="BJ60" s="9"/>
      <c r="BK60" s="9"/>
      <c r="BL60" s="9"/>
      <c r="BM60" s="9"/>
      <c r="BN60" s="9"/>
      <c r="BO60" s="9"/>
      <c r="BP60" s="9"/>
      <c r="BQ60" s="9"/>
      <c r="BR60" s="9"/>
      <c r="BS60" s="9"/>
      <c r="BT60" s="9"/>
      <c r="BU60" s="9"/>
      <c r="BV60" s="9"/>
      <c r="BW60" s="9"/>
      <c r="BX60" s="9"/>
      <c r="BY60" s="9"/>
      <c r="BZ60" s="9"/>
      <c r="CA60" s="9"/>
      <c r="CB60" s="9"/>
      <c r="CC60" s="9"/>
      <c r="CD60" s="9"/>
      <c r="CE60" s="9"/>
      <c r="CF60" s="9"/>
      <c r="CG60" s="9"/>
      <c r="CH60" s="9"/>
      <c r="CI60" s="9"/>
      <c r="CJ60" s="9"/>
      <c r="CK60" s="9"/>
      <c r="CL60" s="9"/>
      <c r="CM60" s="9"/>
      <c r="CN60" s="9"/>
      <c r="CO60" s="9"/>
      <c r="CP60" s="9"/>
      <c r="CQ60" s="9"/>
      <c r="CR60" s="9"/>
      <c r="CS60" s="9"/>
      <c r="CT60" s="9"/>
      <c r="CU60" s="9"/>
      <c r="CV60" s="9"/>
      <c r="CW60" s="9"/>
      <c r="CX60" s="9"/>
      <c r="CY60" s="9"/>
      <c r="CZ60" s="9"/>
      <c r="DA60" s="9"/>
      <c r="DB60" s="9"/>
      <c r="DC60" s="9"/>
      <c r="DD60" s="9"/>
      <c r="DE60" s="9"/>
      <c r="DF60" s="9"/>
      <c r="DG60" s="9"/>
      <c r="DH60" s="9"/>
      <c r="DI60" s="9"/>
      <c r="DJ60" s="9"/>
      <c r="DK60" s="9"/>
      <c r="DL60" s="9"/>
      <c r="DM60" s="9"/>
      <c r="DN60" s="9"/>
      <c r="DO60" s="9"/>
      <c r="DP60" s="9"/>
      <c r="DQ60" s="9"/>
      <c r="DR60" s="9"/>
      <c r="DS60" s="9"/>
      <c r="DT60" s="9"/>
      <c r="DU60" s="9"/>
      <c r="DV60" s="9"/>
      <c r="DW60" s="9"/>
      <c r="DX60" s="9"/>
      <c r="DY60" s="9"/>
      <c r="DZ60" s="9"/>
      <c r="EA60" s="9"/>
      <c r="EB60" s="9"/>
      <c r="EC60" s="9"/>
      <c r="ED60" s="9"/>
      <c r="EE60" s="9"/>
      <c r="EF60" s="9"/>
      <c r="EG60" s="9"/>
      <c r="EH60" s="9"/>
      <c r="EI60" s="9"/>
      <c r="EJ60" s="9"/>
      <c r="EK60" s="9"/>
      <c r="EL60" s="9"/>
      <c r="EM60" s="9"/>
      <c r="EN60" s="9"/>
      <c r="EO60" s="9"/>
      <c r="EP60" s="9"/>
      <c r="EQ60" s="9"/>
      <c r="ER60" s="36">
        <f t="shared" si="8"/>
        <v>0</v>
      </c>
      <c r="ES60" s="9" t="str">
        <f t="shared" si="9"/>
        <v/>
      </c>
      <c r="ET60" s="9" t="s">
        <v>1367</v>
      </c>
      <c r="EU60" s="32" t="s">
        <v>1745</v>
      </c>
      <c r="EV60" s="32" t="s">
        <v>1480</v>
      </c>
      <c r="EW60" s="32"/>
      <c r="EX60" s="35"/>
      <c r="EY60" s="37"/>
      <c r="EZ60" s="37"/>
      <c r="FA60" s="35"/>
      <c r="FB60" s="37"/>
      <c r="FC60" s="32"/>
      <c r="FD60" s="32"/>
      <c r="FE60" s="32">
        <f t="shared" si="10"/>
        <v>3842</v>
      </c>
      <c r="FF60" s="9">
        <f t="shared" si="11"/>
        <v>7684</v>
      </c>
      <c r="FG60" s="6" t="s">
        <v>1480</v>
      </c>
    </row>
    <row r="61" spans="1:163" ht="17.25" customHeight="1" x14ac:dyDescent="0.25">
      <c r="A61" s="9">
        <v>468093645</v>
      </c>
      <c r="B61" s="22" t="s">
        <v>930</v>
      </c>
      <c r="C61" s="9"/>
      <c r="D61" s="9"/>
      <c r="E61" s="9"/>
      <c r="F61" s="9"/>
      <c r="G61" s="23"/>
      <c r="H61" s="23"/>
      <c r="I61" s="9">
        <v>3682</v>
      </c>
      <c r="J61" s="9">
        <v>3564</v>
      </c>
      <c r="K61" s="24">
        <f t="shared" si="0"/>
        <v>3621</v>
      </c>
      <c r="L61" s="24">
        <f t="shared" si="1"/>
        <v>7246</v>
      </c>
      <c r="M61" s="39">
        <v>1</v>
      </c>
      <c r="N61" s="9" t="s">
        <v>1493</v>
      </c>
      <c r="O61" s="9" t="s">
        <v>1494</v>
      </c>
      <c r="P61" s="9" t="s">
        <v>93</v>
      </c>
      <c r="Q61" s="26">
        <v>96871</v>
      </c>
      <c r="R61" s="27">
        <v>57</v>
      </c>
      <c r="S61" s="27">
        <f t="shared" si="2"/>
        <v>0</v>
      </c>
      <c r="T61" s="27">
        <v>900</v>
      </c>
      <c r="U61" s="28" t="s">
        <v>20</v>
      </c>
      <c r="V61" s="29">
        <f t="shared" si="3"/>
        <v>0.17773245741693908</v>
      </c>
      <c r="W61" s="29">
        <f t="shared" si="4"/>
        <v>8.4860401757021944E-3</v>
      </c>
      <c r="X61" s="29" t="str">
        <f t="shared" si="5"/>
        <v>FLOW</v>
      </c>
      <c r="Y61" s="9" t="str">
        <f t="shared" si="6"/>
        <v>-</v>
      </c>
      <c r="Z61" s="9" t="s">
        <v>1496</v>
      </c>
      <c r="AA61" s="9" t="s">
        <v>20</v>
      </c>
      <c r="AB61" s="22"/>
      <c r="AC61" s="9"/>
      <c r="AD61" s="9"/>
      <c r="AE61" s="30"/>
      <c r="AF61" s="31" t="s">
        <v>20</v>
      </c>
      <c r="AG61" s="32"/>
      <c r="AH61" s="9" t="s">
        <v>1151</v>
      </c>
      <c r="AI61" s="32"/>
      <c r="AJ61" s="32"/>
      <c r="AK61" s="32"/>
      <c r="AL61" s="32">
        <v>4521</v>
      </c>
      <c r="AM61" s="26">
        <v>96871</v>
      </c>
      <c r="AN61" s="24">
        <v>27</v>
      </c>
      <c r="AO61" s="23" t="s">
        <v>20</v>
      </c>
      <c r="AP61" s="23" t="str">
        <f t="shared" si="7"/>
        <v>FLOW</v>
      </c>
      <c r="AQ61" s="23"/>
      <c r="AR61" s="23"/>
      <c r="AS61" s="23"/>
      <c r="AT61" s="23"/>
      <c r="AU61" s="9" t="s">
        <v>1491</v>
      </c>
      <c r="AV61" s="33" t="s">
        <v>1121</v>
      </c>
      <c r="AW61" s="22" t="s">
        <v>1354</v>
      </c>
      <c r="AX61" s="34">
        <v>46130</v>
      </c>
      <c r="AY61" s="9">
        <v>36</v>
      </c>
      <c r="AZ61" s="9" t="s">
        <v>1125</v>
      </c>
      <c r="BA61" s="32" t="s">
        <v>20</v>
      </c>
      <c r="BB61" s="32"/>
      <c r="BC61" s="32"/>
      <c r="BD61" s="9"/>
      <c r="BE61" s="9"/>
      <c r="BF61" s="9"/>
      <c r="BG61" s="35"/>
      <c r="BH61" s="9"/>
      <c r="BI61" s="9"/>
      <c r="BJ61" s="9"/>
      <c r="BK61" s="9"/>
      <c r="BL61" s="9"/>
      <c r="BM61" s="9"/>
      <c r="BN61" s="9"/>
      <c r="BO61" s="9"/>
      <c r="BP61" s="9"/>
      <c r="BQ61" s="9"/>
      <c r="BR61" s="9"/>
      <c r="BS61" s="9"/>
      <c r="BT61" s="9"/>
      <c r="BU61" s="9"/>
      <c r="BV61" s="9"/>
      <c r="BW61" s="9"/>
      <c r="BX61" s="9"/>
      <c r="BY61" s="9"/>
      <c r="BZ61" s="9"/>
      <c r="CA61" s="9"/>
      <c r="CB61" s="9"/>
      <c r="CC61" s="9"/>
      <c r="CD61" s="9"/>
      <c r="CE61" s="9"/>
      <c r="CF61" s="9"/>
      <c r="CG61" s="9"/>
      <c r="CH61" s="9"/>
      <c r="CI61" s="9"/>
      <c r="CJ61" s="9"/>
      <c r="CK61" s="9"/>
      <c r="CL61" s="9"/>
      <c r="CM61" s="9"/>
      <c r="CN61" s="9"/>
      <c r="CO61" s="9"/>
      <c r="CP61" s="9"/>
      <c r="CQ61" s="9"/>
      <c r="CR61" s="9"/>
      <c r="CS61" s="9"/>
      <c r="CT61" s="9"/>
      <c r="CU61" s="9"/>
      <c r="CV61" s="9"/>
      <c r="CW61" s="9"/>
      <c r="CX61" s="9"/>
      <c r="CY61" s="9"/>
      <c r="CZ61" s="9"/>
      <c r="DA61" s="9"/>
      <c r="DB61" s="9"/>
      <c r="DC61" s="9"/>
      <c r="DD61" s="9"/>
      <c r="DE61" s="9"/>
      <c r="DF61" s="9"/>
      <c r="DG61" s="9"/>
      <c r="DH61" s="9"/>
      <c r="DI61" s="9"/>
      <c r="DJ61" s="9"/>
      <c r="DK61" s="9"/>
      <c r="DL61" s="9"/>
      <c r="DM61" s="9"/>
      <c r="DN61" s="9"/>
      <c r="DO61" s="9"/>
      <c r="DP61" s="9"/>
      <c r="DQ61" s="9"/>
      <c r="DR61" s="9"/>
      <c r="DS61" s="9"/>
      <c r="DT61" s="9"/>
      <c r="DU61" s="9"/>
      <c r="DV61" s="9"/>
      <c r="DW61" s="9"/>
      <c r="DX61" s="9"/>
      <c r="DY61" s="9"/>
      <c r="DZ61" s="9"/>
      <c r="EA61" s="9"/>
      <c r="EB61" s="9"/>
      <c r="EC61" s="9"/>
      <c r="ED61" s="9"/>
      <c r="EE61" s="9"/>
      <c r="EF61" s="9"/>
      <c r="EG61" s="9"/>
      <c r="EH61" s="9"/>
      <c r="EI61" s="9"/>
      <c r="EJ61" s="9"/>
      <c r="EK61" s="9"/>
      <c r="EL61" s="9"/>
      <c r="EM61" s="9"/>
      <c r="EN61" s="9"/>
      <c r="EO61" s="9"/>
      <c r="EP61" s="9"/>
      <c r="EQ61" s="9"/>
      <c r="ER61" s="36">
        <f t="shared" si="8"/>
        <v>0</v>
      </c>
      <c r="ES61" s="9" t="str">
        <f t="shared" si="9"/>
        <v/>
      </c>
      <c r="ET61" s="9" t="s">
        <v>1367</v>
      </c>
      <c r="EU61" s="32" t="s">
        <v>1781</v>
      </c>
      <c r="EV61" s="32" t="s">
        <v>1480</v>
      </c>
      <c r="EW61" s="32"/>
      <c r="EX61" s="35"/>
      <c r="EY61" s="37"/>
      <c r="EZ61" s="37"/>
      <c r="FA61" s="35"/>
      <c r="FB61" s="37"/>
      <c r="FC61" s="32"/>
      <c r="FD61" s="32"/>
      <c r="FE61" s="32">
        <f t="shared" si="10"/>
        <v>3621</v>
      </c>
      <c r="FF61" s="9">
        <f t="shared" si="11"/>
        <v>7246</v>
      </c>
      <c r="FG61" s="6" t="s">
        <v>1480</v>
      </c>
    </row>
    <row r="62" spans="1:163" ht="17.25" customHeight="1" x14ac:dyDescent="0.25">
      <c r="A62" s="9">
        <v>466294591</v>
      </c>
      <c r="B62" s="22" t="s">
        <v>902</v>
      </c>
      <c r="C62" s="9"/>
      <c r="D62" s="9"/>
      <c r="E62" s="9"/>
      <c r="F62" s="9"/>
      <c r="G62" s="23"/>
      <c r="H62" s="23"/>
      <c r="I62" s="9">
        <v>4490</v>
      </c>
      <c r="J62" s="9">
        <v>13354.46</v>
      </c>
      <c r="K62" s="24">
        <f t="shared" si="0"/>
        <v>4569.4599999999991</v>
      </c>
      <c r="L62" s="24">
        <f t="shared" si="1"/>
        <v>17844.46</v>
      </c>
      <c r="M62" s="25">
        <v>3</v>
      </c>
      <c r="N62" s="9" t="s">
        <v>1493</v>
      </c>
      <c r="O62" s="9" t="s">
        <v>1494</v>
      </c>
      <c r="P62" s="9" t="s">
        <v>2211</v>
      </c>
      <c r="Q62" s="26">
        <v>96329</v>
      </c>
      <c r="R62" s="27">
        <v>195</v>
      </c>
      <c r="S62" s="27">
        <f t="shared" si="2"/>
        <v>0</v>
      </c>
      <c r="T62" s="27">
        <v>1350</v>
      </c>
      <c r="U62" s="28" t="s">
        <v>20</v>
      </c>
      <c r="V62" s="29">
        <f t="shared" si="3"/>
        <v>0.74526900521453876</v>
      </c>
      <c r="W62" s="29">
        <f t="shared" si="4"/>
        <v>2.7314419553130839E-2</v>
      </c>
      <c r="X62" s="29" t="str">
        <f t="shared" si="5"/>
        <v>FLOW</v>
      </c>
      <c r="Y62" s="9" t="str">
        <f t="shared" si="6"/>
        <v>-</v>
      </c>
      <c r="Z62" s="9" t="s">
        <v>1497</v>
      </c>
      <c r="AA62" s="9" t="s">
        <v>20</v>
      </c>
      <c r="AB62" s="22"/>
      <c r="AC62" s="9"/>
      <c r="AD62" s="9"/>
      <c r="AE62" s="30"/>
      <c r="AF62" s="31" t="s">
        <v>20</v>
      </c>
      <c r="AG62" s="32"/>
      <c r="AH62" s="9" t="s">
        <v>61</v>
      </c>
      <c r="AI62" s="32"/>
      <c r="AJ62" s="32"/>
      <c r="AK62" s="32"/>
      <c r="AL62" s="32">
        <v>14899.46</v>
      </c>
      <c r="AM62" s="26">
        <v>96329</v>
      </c>
      <c r="AN62" s="24">
        <v>88</v>
      </c>
      <c r="AO62" s="23" t="s">
        <v>20</v>
      </c>
      <c r="AP62" s="23" t="str">
        <f t="shared" si="7"/>
        <v>FLOW</v>
      </c>
      <c r="AQ62" s="23"/>
      <c r="AR62" s="23"/>
      <c r="AS62" s="23"/>
      <c r="AT62" s="23"/>
      <c r="AU62" s="9" t="s">
        <v>1491</v>
      </c>
      <c r="AV62" s="33" t="s">
        <v>1094</v>
      </c>
      <c r="AW62" s="22" t="s">
        <v>1329</v>
      </c>
      <c r="AX62" s="34">
        <v>45817</v>
      </c>
      <c r="AY62" s="9">
        <v>36</v>
      </c>
      <c r="AZ62" s="9" t="s">
        <v>1125</v>
      </c>
      <c r="BA62" s="32" t="s">
        <v>20</v>
      </c>
      <c r="BB62" s="32"/>
      <c r="BC62" s="32"/>
      <c r="BD62" s="9"/>
      <c r="BE62" s="9"/>
      <c r="BF62" s="9"/>
      <c r="BG62" s="35"/>
      <c r="BH62" s="9"/>
      <c r="BI62" s="9"/>
      <c r="BJ62" s="9"/>
      <c r="BK62" s="9"/>
      <c r="BL62" s="9"/>
      <c r="BM62" s="9"/>
      <c r="BN62" s="9"/>
      <c r="BO62" s="9"/>
      <c r="BP62" s="9"/>
      <c r="BQ62" s="9"/>
      <c r="BR62" s="9"/>
      <c r="BS62" s="9"/>
      <c r="BT62" s="9"/>
      <c r="BU62" s="9"/>
      <c r="BV62" s="9"/>
      <c r="BW62" s="9"/>
      <c r="BX62" s="9"/>
      <c r="BY62" s="9"/>
      <c r="BZ62" s="9"/>
      <c r="CA62" s="9"/>
      <c r="CB62" s="9"/>
      <c r="CC62" s="9"/>
      <c r="CD62" s="9"/>
      <c r="CE62" s="9"/>
      <c r="CF62" s="9"/>
      <c r="CG62" s="9"/>
      <c r="CH62" s="9"/>
      <c r="CI62" s="9"/>
      <c r="CJ62" s="9"/>
      <c r="CK62" s="9"/>
      <c r="CL62" s="9"/>
      <c r="CM62" s="9"/>
      <c r="CN62" s="9"/>
      <c r="CO62" s="9"/>
      <c r="CP62" s="9"/>
      <c r="CQ62" s="9"/>
      <c r="CR62" s="9"/>
      <c r="CS62" s="9"/>
      <c r="CT62" s="9"/>
      <c r="CU62" s="9"/>
      <c r="CV62" s="9"/>
      <c r="CW62" s="9"/>
      <c r="CX62" s="9"/>
      <c r="CY62" s="9"/>
      <c r="CZ62" s="9"/>
      <c r="DA62" s="9"/>
      <c r="DB62" s="9"/>
      <c r="DC62" s="9"/>
      <c r="DD62" s="9"/>
      <c r="DE62" s="9"/>
      <c r="DF62" s="9"/>
      <c r="DG62" s="9"/>
      <c r="DH62" s="9"/>
      <c r="DI62" s="9"/>
      <c r="DJ62" s="9"/>
      <c r="DK62" s="9"/>
      <c r="DL62" s="9"/>
      <c r="DM62" s="9"/>
      <c r="DN62" s="9"/>
      <c r="DO62" s="9"/>
      <c r="DP62" s="9"/>
      <c r="DQ62" s="9"/>
      <c r="DR62" s="9"/>
      <c r="DS62" s="9"/>
      <c r="DT62" s="9"/>
      <c r="DU62" s="9"/>
      <c r="DV62" s="9"/>
      <c r="DW62" s="9"/>
      <c r="DX62" s="9"/>
      <c r="DY62" s="9"/>
      <c r="DZ62" s="9"/>
      <c r="EA62" s="9"/>
      <c r="EB62" s="9"/>
      <c r="EC62" s="9"/>
      <c r="ED62" s="9"/>
      <c r="EE62" s="9"/>
      <c r="EF62" s="9"/>
      <c r="EG62" s="9"/>
      <c r="EH62" s="9"/>
      <c r="EI62" s="9"/>
      <c r="EJ62" s="9"/>
      <c r="EK62" s="9"/>
      <c r="EL62" s="9"/>
      <c r="EM62" s="9"/>
      <c r="EN62" s="9"/>
      <c r="EO62" s="9"/>
      <c r="EP62" s="9"/>
      <c r="EQ62" s="9"/>
      <c r="ER62" s="36">
        <f t="shared" si="8"/>
        <v>0</v>
      </c>
      <c r="ES62" s="9" t="str">
        <f t="shared" si="9"/>
        <v/>
      </c>
      <c r="ET62" s="9" t="s">
        <v>2262</v>
      </c>
      <c r="EU62" s="32" t="s">
        <v>1725</v>
      </c>
      <c r="EV62" s="32" t="s">
        <v>1480</v>
      </c>
      <c r="EW62" s="32"/>
      <c r="EX62" s="35"/>
      <c r="EY62" s="37"/>
      <c r="EZ62" s="37"/>
      <c r="FA62" s="35"/>
      <c r="FB62" s="37"/>
      <c r="FC62" s="32"/>
      <c r="FD62" s="32"/>
      <c r="FE62" s="32">
        <f t="shared" si="10"/>
        <v>4569.4599999999991</v>
      </c>
      <c r="FF62" s="9">
        <f t="shared" si="11"/>
        <v>17844.46</v>
      </c>
      <c r="FG62" s="6" t="s">
        <v>1480</v>
      </c>
    </row>
    <row r="63" spans="1:163" ht="17.25" customHeight="1" x14ac:dyDescent="0.25">
      <c r="A63" s="9">
        <v>466524699</v>
      </c>
      <c r="B63" s="22" t="s">
        <v>907</v>
      </c>
      <c r="C63" s="9"/>
      <c r="D63" s="9"/>
      <c r="E63" s="9"/>
      <c r="F63" s="9"/>
      <c r="G63" s="23"/>
      <c r="H63" s="23"/>
      <c r="I63" s="9">
        <v>4123</v>
      </c>
      <c r="J63" s="9">
        <v>24738</v>
      </c>
      <c r="K63" s="24">
        <f t="shared" si="0"/>
        <v>5184</v>
      </c>
      <c r="L63" s="24">
        <f t="shared" si="1"/>
        <v>28861</v>
      </c>
      <c r="M63" s="25">
        <v>6</v>
      </c>
      <c r="N63" s="9" t="s">
        <v>1493</v>
      </c>
      <c r="O63" s="9" t="s">
        <v>1494</v>
      </c>
      <c r="P63" s="9" t="s">
        <v>22</v>
      </c>
      <c r="Q63" s="26">
        <v>96165</v>
      </c>
      <c r="R63" s="27">
        <v>1061</v>
      </c>
      <c r="S63" s="27">
        <f t="shared" si="2"/>
        <v>0</v>
      </c>
      <c r="T63" s="27">
        <v>3150</v>
      </c>
      <c r="U63" s="28" t="s">
        <v>20</v>
      </c>
      <c r="V63" s="29">
        <f t="shared" si="3"/>
        <v>0.21815372958601492</v>
      </c>
      <c r="W63" s="29">
        <f t="shared" si="4"/>
        <v>4.4069831855340739E-2</v>
      </c>
      <c r="X63" s="29" t="str">
        <f t="shared" si="5"/>
        <v>FLOW</v>
      </c>
      <c r="Y63" s="9" t="str">
        <f t="shared" si="6"/>
        <v>-</v>
      </c>
      <c r="Z63" s="9" t="s">
        <v>20</v>
      </c>
      <c r="AA63" s="9" t="s">
        <v>20</v>
      </c>
      <c r="AB63" s="22"/>
      <c r="AC63" s="9"/>
      <c r="AD63" s="9"/>
      <c r="AE63" s="30"/>
      <c r="AF63" s="31" t="s">
        <v>20</v>
      </c>
      <c r="AG63" s="32"/>
      <c r="AH63" s="9" t="s">
        <v>1159</v>
      </c>
      <c r="AI63" s="32"/>
      <c r="AJ63" s="32"/>
      <c r="AK63" s="32"/>
      <c r="AL63" s="32">
        <v>28949</v>
      </c>
      <c r="AM63" s="26">
        <v>96165</v>
      </c>
      <c r="AN63" s="24">
        <v>177</v>
      </c>
      <c r="AO63" s="23" t="s">
        <v>20</v>
      </c>
      <c r="AP63" s="23" t="str">
        <f t="shared" si="7"/>
        <v>FLOW</v>
      </c>
      <c r="AQ63" s="23"/>
      <c r="AR63" s="23"/>
      <c r="AS63" s="23"/>
      <c r="AT63" s="23"/>
      <c r="AU63" s="9" t="s">
        <v>13</v>
      </c>
      <c r="AV63" s="33" t="s">
        <v>1099</v>
      </c>
      <c r="AW63" s="22" t="s">
        <v>1337</v>
      </c>
      <c r="AX63" s="34">
        <v>45854</v>
      </c>
      <c r="AY63" s="9">
        <v>36</v>
      </c>
      <c r="AZ63" s="9" t="s">
        <v>1125</v>
      </c>
      <c r="BA63" s="32" t="s">
        <v>20</v>
      </c>
      <c r="BB63" s="32"/>
      <c r="BC63" s="32"/>
      <c r="BD63" s="9"/>
      <c r="BE63" s="9"/>
      <c r="BF63" s="9"/>
      <c r="BG63" s="35"/>
      <c r="BH63" s="9"/>
      <c r="BI63" s="9"/>
      <c r="BJ63" s="9"/>
      <c r="BK63" s="9"/>
      <c r="BL63" s="9">
        <v>1</v>
      </c>
      <c r="BM63" s="9"/>
      <c r="BN63" s="9"/>
      <c r="BO63" s="9"/>
      <c r="BP63" s="9"/>
      <c r="BQ63" s="9"/>
      <c r="BR63" s="9"/>
      <c r="BS63" s="9"/>
      <c r="BT63" s="9"/>
      <c r="BU63" s="9"/>
      <c r="BV63" s="9"/>
      <c r="BW63" s="9"/>
      <c r="BX63" s="9"/>
      <c r="BY63" s="9"/>
      <c r="BZ63" s="9"/>
      <c r="CA63" s="9"/>
      <c r="CB63" s="9"/>
      <c r="CC63" s="9"/>
      <c r="CD63" s="9"/>
      <c r="CE63" s="9"/>
      <c r="CF63" s="9"/>
      <c r="CG63" s="9"/>
      <c r="CH63" s="9"/>
      <c r="CI63" s="9"/>
      <c r="CJ63" s="9"/>
      <c r="CK63" s="9"/>
      <c r="CL63" s="9"/>
      <c r="CM63" s="9"/>
      <c r="CN63" s="9"/>
      <c r="CO63" s="9"/>
      <c r="CP63" s="9"/>
      <c r="CQ63" s="9"/>
      <c r="CR63" s="9"/>
      <c r="CS63" s="9"/>
      <c r="CT63" s="9"/>
      <c r="CU63" s="9"/>
      <c r="CV63" s="9"/>
      <c r="CW63" s="9"/>
      <c r="CX63" s="9"/>
      <c r="CY63" s="9"/>
      <c r="CZ63" s="9"/>
      <c r="DA63" s="9"/>
      <c r="DB63" s="9"/>
      <c r="DC63" s="9"/>
      <c r="DD63" s="9"/>
      <c r="DE63" s="9"/>
      <c r="DF63" s="9"/>
      <c r="DG63" s="9"/>
      <c r="DH63" s="9"/>
      <c r="DI63" s="9"/>
      <c r="DJ63" s="9"/>
      <c r="DK63" s="9"/>
      <c r="DL63" s="9"/>
      <c r="DM63" s="9"/>
      <c r="DN63" s="9"/>
      <c r="DO63" s="9"/>
      <c r="DP63" s="9"/>
      <c r="DQ63" s="9"/>
      <c r="DR63" s="9"/>
      <c r="DS63" s="9"/>
      <c r="DT63" s="9"/>
      <c r="DU63" s="9"/>
      <c r="DV63" s="9"/>
      <c r="DW63" s="9"/>
      <c r="DX63" s="9"/>
      <c r="DY63" s="9"/>
      <c r="DZ63" s="9"/>
      <c r="EA63" s="9"/>
      <c r="EB63" s="9"/>
      <c r="EC63" s="9"/>
      <c r="ED63" s="9"/>
      <c r="EE63" s="9"/>
      <c r="EF63" s="9"/>
      <c r="EG63" s="9"/>
      <c r="EH63" s="9"/>
      <c r="EI63" s="9"/>
      <c r="EJ63" s="9"/>
      <c r="EK63" s="9"/>
      <c r="EL63" s="9"/>
      <c r="EM63" s="9"/>
      <c r="EN63" s="9"/>
      <c r="EO63" s="9"/>
      <c r="EP63" s="9"/>
      <c r="EQ63" s="9"/>
      <c r="ER63" s="36">
        <f t="shared" si="8"/>
        <v>1</v>
      </c>
      <c r="ES63" s="9">
        <f t="shared" si="9"/>
        <v>1</v>
      </c>
      <c r="ET63" s="9" t="s">
        <v>1365</v>
      </c>
      <c r="EU63" s="32" t="s">
        <v>2072</v>
      </c>
      <c r="EV63" s="32" t="s">
        <v>1480</v>
      </c>
      <c r="EW63" s="32"/>
      <c r="EX63" s="35"/>
      <c r="EY63" s="37"/>
      <c r="EZ63" s="37"/>
      <c r="FA63" s="35"/>
      <c r="FB63" s="37"/>
      <c r="FC63" s="32"/>
      <c r="FD63" s="32"/>
      <c r="FE63" s="32">
        <f t="shared" si="10"/>
        <v>5184</v>
      </c>
      <c r="FF63" s="9">
        <f t="shared" si="11"/>
        <v>28861</v>
      </c>
      <c r="FG63" s="6" t="s">
        <v>1480</v>
      </c>
    </row>
    <row r="64" spans="1:163" ht="17.25" customHeight="1" x14ac:dyDescent="0.25">
      <c r="A64" s="9">
        <v>458321906</v>
      </c>
      <c r="B64" s="22" t="s">
        <v>179</v>
      </c>
      <c r="C64" s="9" t="s">
        <v>2208</v>
      </c>
      <c r="D64" s="9" t="s">
        <v>1592</v>
      </c>
      <c r="E64" s="9">
        <v>7810</v>
      </c>
      <c r="F64" s="9"/>
      <c r="G64" s="23"/>
      <c r="H64" s="23"/>
      <c r="I64" s="9">
        <v>7527</v>
      </c>
      <c r="J64" s="9">
        <v>22581</v>
      </c>
      <c r="K64" s="24">
        <f t="shared" si="0"/>
        <v>8366</v>
      </c>
      <c r="L64" s="24">
        <f t="shared" si="1"/>
        <v>22298</v>
      </c>
      <c r="M64" s="25">
        <v>3</v>
      </c>
      <c r="N64" s="9" t="s">
        <v>2210</v>
      </c>
      <c r="O64" s="9" t="s">
        <v>1489</v>
      </c>
      <c r="P64" s="9" t="s">
        <v>22</v>
      </c>
      <c r="Q64" s="26">
        <v>95976</v>
      </c>
      <c r="R64" s="27">
        <v>839</v>
      </c>
      <c r="S64" s="27">
        <f t="shared" si="2"/>
        <v>0</v>
      </c>
      <c r="T64" s="27">
        <v>3600</v>
      </c>
      <c r="U64" s="28" t="s">
        <v>20</v>
      </c>
      <c r="V64" s="29">
        <f t="shared" si="3"/>
        <v>0.22457971330285209</v>
      </c>
      <c r="W64" s="29">
        <f t="shared" si="4"/>
        <v>2.7214325187962973E-2</v>
      </c>
      <c r="X64" s="29" t="str">
        <f t="shared" si="5"/>
        <v>STABLE</v>
      </c>
      <c r="Y64" s="9" t="str">
        <f t="shared" si="6"/>
        <v>PAID</v>
      </c>
      <c r="Z64" s="9" t="s">
        <v>1489</v>
      </c>
      <c r="AA64" s="9" t="s">
        <v>20</v>
      </c>
      <c r="AB64" s="22"/>
      <c r="AC64" s="9"/>
      <c r="AD64" s="9"/>
      <c r="AE64" s="30"/>
      <c r="AF64" s="31" t="s">
        <v>20</v>
      </c>
      <c r="AG64" s="32"/>
      <c r="AH64" s="9" t="s">
        <v>176</v>
      </c>
      <c r="AI64" s="32"/>
      <c r="AJ64" s="32"/>
      <c r="AK64" s="32"/>
      <c r="AL64" s="32">
        <v>27020</v>
      </c>
      <c r="AM64" s="26">
        <v>95976</v>
      </c>
      <c r="AN64" s="24">
        <v>88</v>
      </c>
      <c r="AO64" s="23" t="s">
        <v>20</v>
      </c>
      <c r="AP64" s="23" t="str">
        <f t="shared" si="7"/>
        <v>FLOW</v>
      </c>
      <c r="AQ64" s="23"/>
      <c r="AR64" s="23"/>
      <c r="AS64" s="23"/>
      <c r="AT64" s="23"/>
      <c r="AU64" s="9" t="s">
        <v>1491</v>
      </c>
      <c r="AV64" s="33" t="s">
        <v>180</v>
      </c>
      <c r="AW64" s="22" t="s">
        <v>1212</v>
      </c>
      <c r="AX64" s="34">
        <v>45076</v>
      </c>
      <c r="AY64" s="9">
        <v>48</v>
      </c>
      <c r="AZ64" s="9" t="s">
        <v>1125</v>
      </c>
      <c r="BA64" s="32" t="s">
        <v>20</v>
      </c>
      <c r="BB64" s="32"/>
      <c r="BC64" s="32">
        <v>1</v>
      </c>
      <c r="BD64" s="9"/>
      <c r="BE64" s="9"/>
      <c r="BF64" s="9"/>
      <c r="BG64" s="35"/>
      <c r="BH64" s="9"/>
      <c r="BI64" s="9"/>
      <c r="BJ64" s="9"/>
      <c r="BK64" s="9"/>
      <c r="BL64" s="9"/>
      <c r="BM64" s="9"/>
      <c r="BN64" s="9"/>
      <c r="BO64" s="9"/>
      <c r="BP64" s="9"/>
      <c r="BQ64" s="9"/>
      <c r="BR64" s="9"/>
      <c r="BS64" s="9"/>
      <c r="BT64" s="9"/>
      <c r="BU64" s="9"/>
      <c r="BV64" s="9"/>
      <c r="BW64" s="9"/>
      <c r="BX64" s="9"/>
      <c r="BY64" s="9"/>
      <c r="BZ64" s="9"/>
      <c r="CA64" s="9"/>
      <c r="CB64" s="9"/>
      <c r="CC64" s="9"/>
      <c r="CD64" s="9"/>
      <c r="CE64" s="9"/>
      <c r="CF64" s="9"/>
      <c r="CG64" s="9"/>
      <c r="CH64" s="9"/>
      <c r="CI64" s="9"/>
      <c r="CJ64" s="9"/>
      <c r="CK64" s="9"/>
      <c r="CL64" s="9"/>
      <c r="CM64" s="9"/>
      <c r="CN64" s="9"/>
      <c r="CO64" s="9"/>
      <c r="CP64" s="9"/>
      <c r="CQ64" s="9"/>
      <c r="CR64" s="9"/>
      <c r="CS64" s="9"/>
      <c r="CT64" s="9"/>
      <c r="CU64" s="9"/>
      <c r="CV64" s="9"/>
      <c r="CW64" s="9"/>
      <c r="CX64" s="9"/>
      <c r="CY64" s="9"/>
      <c r="CZ64" s="9"/>
      <c r="DA64" s="9"/>
      <c r="DB64" s="9"/>
      <c r="DC64" s="9"/>
      <c r="DD64" s="9"/>
      <c r="DE64" s="9"/>
      <c r="DF64" s="9"/>
      <c r="DG64" s="9"/>
      <c r="DH64" s="9"/>
      <c r="DI64" s="9"/>
      <c r="DJ64" s="9"/>
      <c r="DK64" s="9"/>
      <c r="DL64" s="9"/>
      <c r="DM64" s="9"/>
      <c r="DN64" s="9"/>
      <c r="DO64" s="9"/>
      <c r="DP64" s="9"/>
      <c r="DQ64" s="9"/>
      <c r="DR64" s="9"/>
      <c r="DS64" s="9"/>
      <c r="DT64" s="9"/>
      <c r="DU64" s="9"/>
      <c r="DV64" s="9"/>
      <c r="DW64" s="9"/>
      <c r="DX64" s="9"/>
      <c r="DY64" s="9"/>
      <c r="DZ64" s="9"/>
      <c r="EA64" s="9"/>
      <c r="EB64" s="9"/>
      <c r="EC64" s="9"/>
      <c r="ED64" s="9"/>
      <c r="EE64" s="9"/>
      <c r="EF64" s="9"/>
      <c r="EG64" s="9"/>
      <c r="EH64" s="9"/>
      <c r="EI64" s="9"/>
      <c r="EJ64" s="9"/>
      <c r="EK64" s="9"/>
      <c r="EL64" s="9"/>
      <c r="EM64" s="9"/>
      <c r="EN64" s="9"/>
      <c r="EO64" s="9"/>
      <c r="EP64" s="9"/>
      <c r="EQ64" s="9"/>
      <c r="ER64" s="36">
        <f t="shared" si="8"/>
        <v>1</v>
      </c>
      <c r="ES64" s="9">
        <f t="shared" si="9"/>
        <v>1</v>
      </c>
      <c r="ET64" s="9" t="s">
        <v>1365</v>
      </c>
      <c r="EU64" s="32" t="s">
        <v>1810</v>
      </c>
      <c r="EV64" s="32" t="s">
        <v>1480</v>
      </c>
      <c r="EW64" s="32"/>
      <c r="EX64" s="35"/>
      <c r="EY64" s="37"/>
      <c r="EZ64" s="37"/>
      <c r="FA64" s="35"/>
      <c r="FB64" s="37"/>
      <c r="FC64" s="32"/>
      <c r="FD64" s="32"/>
      <c r="FE64" s="32">
        <f t="shared" si="10"/>
        <v>8366</v>
      </c>
      <c r="FF64" s="9">
        <f t="shared" si="11"/>
        <v>30108</v>
      </c>
      <c r="FG64" s="6" t="s">
        <v>1480</v>
      </c>
    </row>
    <row r="65" spans="1:163" ht="17.25" customHeight="1" x14ac:dyDescent="0.25">
      <c r="A65" s="9">
        <v>465745229</v>
      </c>
      <c r="B65" s="22" t="s">
        <v>598</v>
      </c>
      <c r="C65" s="9"/>
      <c r="D65" s="9"/>
      <c r="E65" s="9"/>
      <c r="F65" s="9"/>
      <c r="G65" s="23"/>
      <c r="H65" s="23"/>
      <c r="I65" s="9">
        <v>5140</v>
      </c>
      <c r="J65" s="9">
        <v>4071</v>
      </c>
      <c r="K65" s="24">
        <f t="shared" si="0"/>
        <v>4139</v>
      </c>
      <c r="L65" s="24">
        <f t="shared" si="1"/>
        <v>9211</v>
      </c>
      <c r="M65" s="39">
        <v>1</v>
      </c>
      <c r="N65" s="9" t="s">
        <v>1493</v>
      </c>
      <c r="O65" s="9" t="s">
        <v>1494</v>
      </c>
      <c r="P65" s="9" t="s">
        <v>45</v>
      </c>
      <c r="Q65" s="26">
        <v>95924</v>
      </c>
      <c r="R65" s="27">
        <v>68</v>
      </c>
      <c r="S65" s="27">
        <f t="shared" si="2"/>
        <v>0</v>
      </c>
      <c r="T65" s="27">
        <v>1990</v>
      </c>
      <c r="U65" s="28" t="s">
        <v>20</v>
      </c>
      <c r="V65" s="29">
        <f t="shared" si="3"/>
        <v>7.4446680002404356E-2</v>
      </c>
      <c r="W65" s="29">
        <f t="shared" si="4"/>
        <v>8.4030816014499417E-3</v>
      </c>
      <c r="X65" s="29" t="str">
        <f t="shared" si="5"/>
        <v>FLOW</v>
      </c>
      <c r="Y65" s="9" t="str">
        <f t="shared" si="6"/>
        <v>-</v>
      </c>
      <c r="Z65" s="9" t="s">
        <v>1496</v>
      </c>
      <c r="AA65" s="9" t="s">
        <v>20</v>
      </c>
      <c r="AB65" s="22"/>
      <c r="AC65" s="9"/>
      <c r="AD65" s="9"/>
      <c r="AE65" s="30"/>
      <c r="AF65" s="31" t="s">
        <v>20</v>
      </c>
      <c r="AG65" s="32"/>
      <c r="AH65" s="9" t="s">
        <v>599</v>
      </c>
      <c r="AI65" s="32"/>
      <c r="AJ65" s="32"/>
      <c r="AK65" s="32"/>
      <c r="AL65" s="32">
        <v>6129</v>
      </c>
      <c r="AM65" s="26">
        <v>95924</v>
      </c>
      <c r="AN65" s="24">
        <v>27</v>
      </c>
      <c r="AO65" s="23" t="s">
        <v>20</v>
      </c>
      <c r="AP65" s="23" t="str">
        <f t="shared" si="7"/>
        <v>FLOW</v>
      </c>
      <c r="AQ65" s="23"/>
      <c r="AR65" s="23"/>
      <c r="AS65" s="23"/>
      <c r="AT65" s="23"/>
      <c r="AU65" s="9" t="s">
        <v>1491</v>
      </c>
      <c r="AV65" s="33" t="s">
        <v>600</v>
      </c>
      <c r="AW65" s="22" t="s">
        <v>1319</v>
      </c>
      <c r="AX65" s="34">
        <v>45737</v>
      </c>
      <c r="AY65" s="9">
        <v>36</v>
      </c>
      <c r="AZ65" s="9" t="s">
        <v>1125</v>
      </c>
      <c r="BA65" s="32" t="s">
        <v>20</v>
      </c>
      <c r="BB65" s="32"/>
      <c r="BC65" s="32"/>
      <c r="BD65" s="9"/>
      <c r="BE65" s="9"/>
      <c r="BF65" s="9"/>
      <c r="BG65" s="35"/>
      <c r="BH65" s="9"/>
      <c r="BI65" s="9"/>
      <c r="BJ65" s="9"/>
      <c r="BK65" s="9"/>
      <c r="BL65" s="9"/>
      <c r="BM65" s="9"/>
      <c r="BN65" s="9"/>
      <c r="BO65" s="9"/>
      <c r="BP65" s="9"/>
      <c r="BQ65" s="9"/>
      <c r="BR65" s="9"/>
      <c r="BS65" s="9"/>
      <c r="BT65" s="9"/>
      <c r="BU65" s="9"/>
      <c r="BV65" s="9"/>
      <c r="BW65" s="9"/>
      <c r="BX65" s="9"/>
      <c r="BY65" s="9"/>
      <c r="BZ65" s="9"/>
      <c r="CA65" s="9"/>
      <c r="CB65" s="9"/>
      <c r="CC65" s="9"/>
      <c r="CD65" s="9"/>
      <c r="CE65" s="9"/>
      <c r="CF65" s="9"/>
      <c r="CG65" s="9"/>
      <c r="CH65" s="9"/>
      <c r="CI65" s="9"/>
      <c r="CJ65" s="9"/>
      <c r="CK65" s="9"/>
      <c r="CL65" s="9"/>
      <c r="CM65" s="9"/>
      <c r="CN65" s="9"/>
      <c r="CO65" s="9"/>
      <c r="CP65" s="9"/>
      <c r="CQ65" s="9"/>
      <c r="CR65" s="9"/>
      <c r="CS65" s="9"/>
      <c r="CT65" s="9"/>
      <c r="CU65" s="9"/>
      <c r="CV65" s="9"/>
      <c r="CW65" s="9"/>
      <c r="CX65" s="9"/>
      <c r="CY65" s="9"/>
      <c r="CZ65" s="9"/>
      <c r="DA65" s="9"/>
      <c r="DB65" s="9"/>
      <c r="DC65" s="9"/>
      <c r="DD65" s="9"/>
      <c r="DE65" s="9"/>
      <c r="DF65" s="9"/>
      <c r="DG65" s="9"/>
      <c r="DH65" s="9"/>
      <c r="DI65" s="9"/>
      <c r="DJ65" s="9"/>
      <c r="DK65" s="9"/>
      <c r="DL65" s="9"/>
      <c r="DM65" s="9"/>
      <c r="DN65" s="9"/>
      <c r="DO65" s="9"/>
      <c r="DP65" s="9"/>
      <c r="DQ65" s="9"/>
      <c r="DR65" s="9"/>
      <c r="DS65" s="9"/>
      <c r="DT65" s="9"/>
      <c r="DU65" s="9"/>
      <c r="DV65" s="9"/>
      <c r="DW65" s="9"/>
      <c r="DX65" s="9"/>
      <c r="DY65" s="9"/>
      <c r="DZ65" s="9"/>
      <c r="EA65" s="9"/>
      <c r="EB65" s="9"/>
      <c r="EC65" s="9"/>
      <c r="ED65" s="9"/>
      <c r="EE65" s="9"/>
      <c r="EF65" s="9"/>
      <c r="EG65" s="9"/>
      <c r="EH65" s="9"/>
      <c r="EI65" s="9"/>
      <c r="EJ65" s="9"/>
      <c r="EK65" s="9"/>
      <c r="EL65" s="9"/>
      <c r="EM65" s="9"/>
      <c r="EN65" s="9"/>
      <c r="EO65" s="9"/>
      <c r="EP65" s="9"/>
      <c r="EQ65" s="9"/>
      <c r="ER65" s="36">
        <f t="shared" si="8"/>
        <v>0</v>
      </c>
      <c r="ES65" s="9" t="str">
        <f t="shared" si="9"/>
        <v/>
      </c>
      <c r="ET65" s="9" t="s">
        <v>1374</v>
      </c>
      <c r="EU65" s="32" t="s">
        <v>2076</v>
      </c>
      <c r="EV65" s="32" t="s">
        <v>1480</v>
      </c>
      <c r="EW65" s="32"/>
      <c r="EX65" s="35"/>
      <c r="EY65" s="37"/>
      <c r="EZ65" s="37"/>
      <c r="FA65" s="35"/>
      <c r="FB65" s="37"/>
      <c r="FC65" s="32"/>
      <c r="FD65" s="32"/>
      <c r="FE65" s="32">
        <f t="shared" si="10"/>
        <v>4139</v>
      </c>
      <c r="FF65" s="9">
        <f t="shared" si="11"/>
        <v>9211</v>
      </c>
      <c r="FG65" s="6" t="s">
        <v>1480</v>
      </c>
    </row>
    <row r="66" spans="1:163" ht="17.25" customHeight="1" x14ac:dyDescent="0.25">
      <c r="A66" s="9">
        <v>466324484</v>
      </c>
      <c r="B66" s="22" t="s">
        <v>440</v>
      </c>
      <c r="C66" s="9"/>
      <c r="D66" s="9"/>
      <c r="E66" s="9"/>
      <c r="F66" s="9"/>
      <c r="G66" s="23"/>
      <c r="H66" s="23"/>
      <c r="I66" s="9">
        <v>4811</v>
      </c>
      <c r="J66" s="9">
        <v>4614</v>
      </c>
      <c r="K66" s="24">
        <f t="shared" ref="K66:K129" si="12">IF((J66+R66)&lt;=I66+R66,(J66+R66),((I66-(I66*(M66+1)-(I66+J66)))+R66))</f>
        <v>4737</v>
      </c>
      <c r="L66" s="24">
        <f t="shared" ref="L66:L129" si="13">FF66-E66</f>
        <v>9425</v>
      </c>
      <c r="M66" s="39">
        <v>1</v>
      </c>
      <c r="N66" s="9" t="s">
        <v>1493</v>
      </c>
      <c r="O66" s="9" t="s">
        <v>1494</v>
      </c>
      <c r="P66" s="9" t="s">
        <v>14</v>
      </c>
      <c r="Q66" s="26">
        <v>95447</v>
      </c>
      <c r="R66" s="27">
        <v>123</v>
      </c>
      <c r="S66" s="27">
        <f t="shared" ref="S66:S129" si="14">IF(H66="CBC COLL",T66,)</f>
        <v>0</v>
      </c>
      <c r="T66" s="27">
        <v>3600</v>
      </c>
      <c r="U66" s="28" t="s">
        <v>20</v>
      </c>
      <c r="V66" s="29">
        <f t="shared" ref="V66:V129" si="15">Q66/SUMIFS($Q:$Q,$M:$M,M66,$P:$P,P66)</f>
        <v>0.16052112124929013</v>
      </c>
      <c r="W66" s="29">
        <f t="shared" ref="W66:W129" si="16">Q66/SUMIFS($Q:$Q,$M:$M,M66)</f>
        <v>8.3612957092447406E-3</v>
      </c>
      <c r="X66" s="29" t="str">
        <f t="shared" ref="X66:X129" si="17">N66</f>
        <v>FLOW</v>
      </c>
      <c r="Y66" s="9" t="str">
        <f t="shared" ref="Y66:Y129" si="18">IF(OR(N66="STABLE", N66="RB" ),"PAID",AA66)</f>
        <v>-</v>
      </c>
      <c r="Z66" s="9" t="s">
        <v>1496</v>
      </c>
      <c r="AA66" s="9" t="s">
        <v>20</v>
      </c>
      <c r="AB66" s="22"/>
      <c r="AC66" s="9"/>
      <c r="AD66" s="9"/>
      <c r="AE66" s="30"/>
      <c r="AF66" s="31" t="s">
        <v>20</v>
      </c>
      <c r="AG66" s="32"/>
      <c r="AH66" s="9" t="s">
        <v>241</v>
      </c>
      <c r="AI66" s="32"/>
      <c r="AJ66" s="32"/>
      <c r="AK66" s="32"/>
      <c r="AL66" s="32">
        <v>8337</v>
      </c>
      <c r="AM66" s="26">
        <v>95447</v>
      </c>
      <c r="AN66" s="24">
        <v>27</v>
      </c>
      <c r="AO66" s="23" t="s">
        <v>20</v>
      </c>
      <c r="AP66" s="23" t="str">
        <f t="shared" ref="AP66:AP129" si="19">IF(AO66=0,"RB",IF(AO66&lt;AN66,"STABLE",IF(AO66&gt;AN66,"FLOW","SAME")))</f>
        <v>FLOW</v>
      </c>
      <c r="AQ66" s="23"/>
      <c r="AR66" s="23"/>
      <c r="AS66" s="23"/>
      <c r="AT66" s="23"/>
      <c r="AU66" s="9" t="s">
        <v>1491</v>
      </c>
      <c r="AV66" s="33" t="s">
        <v>441</v>
      </c>
      <c r="AW66" s="22" t="s">
        <v>1330</v>
      </c>
      <c r="AX66" s="34">
        <v>45821</v>
      </c>
      <c r="AY66" s="9">
        <v>36</v>
      </c>
      <c r="AZ66" s="9" t="s">
        <v>1125</v>
      </c>
      <c r="BA66" s="32" t="s">
        <v>20</v>
      </c>
      <c r="BB66" s="32"/>
      <c r="BC66" s="32"/>
      <c r="BD66" s="9"/>
      <c r="BE66" s="9"/>
      <c r="BF66" s="9"/>
      <c r="BG66" s="35"/>
      <c r="BH66" s="9"/>
      <c r="BI66" s="9"/>
      <c r="BJ66" s="9"/>
      <c r="BK66" s="9"/>
      <c r="BL66" s="9"/>
      <c r="BM66" s="9"/>
      <c r="BN66" s="9"/>
      <c r="BO66" s="9"/>
      <c r="BP66" s="9"/>
      <c r="BQ66" s="9"/>
      <c r="BR66" s="9"/>
      <c r="BS66" s="9"/>
      <c r="BT66" s="9"/>
      <c r="BU66" s="9"/>
      <c r="BV66" s="9"/>
      <c r="BW66" s="9"/>
      <c r="BX66" s="9"/>
      <c r="BY66" s="9"/>
      <c r="BZ66" s="9"/>
      <c r="CA66" s="9"/>
      <c r="CB66" s="9"/>
      <c r="CC66" s="9"/>
      <c r="CD66" s="9"/>
      <c r="CE66" s="9"/>
      <c r="CF66" s="9"/>
      <c r="CG66" s="9"/>
      <c r="CH66" s="9"/>
      <c r="CI66" s="9"/>
      <c r="CJ66" s="9"/>
      <c r="CK66" s="9"/>
      <c r="CL66" s="9"/>
      <c r="CM66" s="9"/>
      <c r="CN66" s="9"/>
      <c r="CO66" s="9"/>
      <c r="CP66" s="9"/>
      <c r="CQ66" s="9"/>
      <c r="CR66" s="9"/>
      <c r="CS66" s="9"/>
      <c r="CT66" s="9"/>
      <c r="CU66" s="9"/>
      <c r="CV66" s="9"/>
      <c r="CW66" s="9"/>
      <c r="CX66" s="9"/>
      <c r="CY66" s="9"/>
      <c r="CZ66" s="9"/>
      <c r="DA66" s="9"/>
      <c r="DB66" s="9"/>
      <c r="DC66" s="9"/>
      <c r="DD66" s="9"/>
      <c r="DE66" s="9"/>
      <c r="DF66" s="9"/>
      <c r="DG66" s="9"/>
      <c r="DH66" s="9"/>
      <c r="DI66" s="9"/>
      <c r="DJ66" s="9"/>
      <c r="DK66" s="9"/>
      <c r="DL66" s="9"/>
      <c r="DM66" s="9"/>
      <c r="DN66" s="9"/>
      <c r="DO66" s="9"/>
      <c r="DP66" s="9"/>
      <c r="DQ66" s="9"/>
      <c r="DR66" s="9"/>
      <c r="DS66" s="9"/>
      <c r="DT66" s="9"/>
      <c r="DU66" s="9"/>
      <c r="DV66" s="9"/>
      <c r="DW66" s="9"/>
      <c r="DX66" s="9"/>
      <c r="DY66" s="9"/>
      <c r="DZ66" s="9"/>
      <c r="EA66" s="9"/>
      <c r="EB66" s="9"/>
      <c r="EC66" s="9"/>
      <c r="ED66" s="9"/>
      <c r="EE66" s="9"/>
      <c r="EF66" s="9"/>
      <c r="EG66" s="9"/>
      <c r="EH66" s="9"/>
      <c r="EI66" s="9"/>
      <c r="EJ66" s="9"/>
      <c r="EK66" s="9"/>
      <c r="EL66" s="9"/>
      <c r="EM66" s="9"/>
      <c r="EN66" s="9"/>
      <c r="EO66" s="9"/>
      <c r="EP66" s="9"/>
      <c r="EQ66" s="9"/>
      <c r="ER66" s="36">
        <f t="shared" ref="ER66:ER129" si="20">BC66+BF66+BI66+BL66+BO66+BR66+BU66+BX66+CA66+CD66+CG66+CJ66+CM66+CP66+CS66+CV66+CY66+DB66+DE66+DH66+DK66+DN66+DQ66+DT66+DW66+DZ66+EC66+EF66+EI66+EL66+EO66</f>
        <v>0</v>
      </c>
      <c r="ES66" s="9" t="str">
        <f t="shared" ref="ES66:ES129" si="21">IF(ER66&gt;0,1,"")</f>
        <v/>
      </c>
      <c r="ET66" s="9" t="s">
        <v>1366</v>
      </c>
      <c r="EU66" s="32" t="s">
        <v>1970</v>
      </c>
      <c r="EV66" s="32" t="s">
        <v>1480</v>
      </c>
      <c r="EW66" s="32"/>
      <c r="EX66" s="35"/>
      <c r="EY66" s="37"/>
      <c r="EZ66" s="37"/>
      <c r="FA66" s="35"/>
      <c r="FB66" s="37"/>
      <c r="FC66" s="32"/>
      <c r="FD66" s="32"/>
      <c r="FE66" s="32">
        <f t="shared" ref="FE66:FE129" si="22">IF((J66+R66)&lt;=I66+R66,(J66+R66),((I66-(I66*(M66+1)-(I66+J66)))+R66))</f>
        <v>4737</v>
      </c>
      <c r="FF66" s="9">
        <f t="shared" ref="FF66:FF129" si="23">I66+J66+FD66</f>
        <v>9425</v>
      </c>
      <c r="FG66" s="6" t="s">
        <v>1480</v>
      </c>
    </row>
    <row r="67" spans="1:163" ht="17.25" customHeight="1" x14ac:dyDescent="0.25">
      <c r="A67" s="9">
        <v>462727406</v>
      </c>
      <c r="B67" s="22" t="s">
        <v>688</v>
      </c>
      <c r="C67" s="9"/>
      <c r="D67" s="9"/>
      <c r="E67" s="9"/>
      <c r="F67" s="9"/>
      <c r="G67" s="23"/>
      <c r="H67" s="23"/>
      <c r="I67" s="9">
        <v>4932</v>
      </c>
      <c r="J67" s="9">
        <v>4691</v>
      </c>
      <c r="K67" s="24">
        <f t="shared" si="12"/>
        <v>4813</v>
      </c>
      <c r="L67" s="24">
        <f t="shared" si="13"/>
        <v>9623</v>
      </c>
      <c r="M67" s="39">
        <v>1</v>
      </c>
      <c r="N67" s="9" t="s">
        <v>1493</v>
      </c>
      <c r="O67" s="9" t="s">
        <v>1494</v>
      </c>
      <c r="P67" s="9" t="s">
        <v>251</v>
      </c>
      <c r="Q67" s="26">
        <v>95117</v>
      </c>
      <c r="R67" s="27">
        <v>122</v>
      </c>
      <c r="S67" s="27">
        <f t="shared" si="14"/>
        <v>0</v>
      </c>
      <c r="T67" s="27">
        <v>900</v>
      </c>
      <c r="U67" s="28" t="s">
        <v>20</v>
      </c>
      <c r="V67" s="29">
        <f t="shared" si="15"/>
        <v>8.9668382345032049E-2</v>
      </c>
      <c r="W67" s="29">
        <f t="shared" si="16"/>
        <v>8.3323872303606404E-3</v>
      </c>
      <c r="X67" s="29" t="str">
        <f t="shared" si="17"/>
        <v>FLOW</v>
      </c>
      <c r="Y67" s="9" t="str">
        <f t="shared" si="18"/>
        <v>-</v>
      </c>
      <c r="Z67" s="9" t="s">
        <v>1496</v>
      </c>
      <c r="AA67" s="9" t="s">
        <v>20</v>
      </c>
      <c r="AB67" s="22"/>
      <c r="AC67" s="9"/>
      <c r="AD67" s="9"/>
      <c r="AE67" s="30"/>
      <c r="AF67" s="31" t="s">
        <v>20</v>
      </c>
      <c r="AG67" s="32"/>
      <c r="AH67" s="9" t="s">
        <v>687</v>
      </c>
      <c r="AI67" s="32"/>
      <c r="AJ67" s="32"/>
      <c r="AK67" s="32"/>
      <c r="AL67" s="32">
        <v>5713</v>
      </c>
      <c r="AM67" s="26">
        <v>95117</v>
      </c>
      <c r="AN67" s="24">
        <v>27</v>
      </c>
      <c r="AO67" s="23" t="s">
        <v>20</v>
      </c>
      <c r="AP67" s="23" t="str">
        <f t="shared" si="19"/>
        <v>FLOW</v>
      </c>
      <c r="AQ67" s="23"/>
      <c r="AR67" s="23"/>
      <c r="AS67" s="23"/>
      <c r="AT67" s="23"/>
      <c r="AU67" s="9" t="s">
        <v>1491</v>
      </c>
      <c r="AV67" s="33" t="s">
        <v>689</v>
      </c>
      <c r="AW67" s="22" t="s">
        <v>1246</v>
      </c>
      <c r="AX67" s="34">
        <v>45411</v>
      </c>
      <c r="AY67" s="9">
        <v>48</v>
      </c>
      <c r="AZ67" s="9" t="s">
        <v>1125</v>
      </c>
      <c r="BA67" s="32" t="s">
        <v>20</v>
      </c>
      <c r="BB67" s="32"/>
      <c r="BC67" s="32"/>
      <c r="BD67" s="9"/>
      <c r="BE67" s="9"/>
      <c r="BF67" s="9"/>
      <c r="BG67" s="35"/>
      <c r="BH67" s="9"/>
      <c r="BI67" s="9"/>
      <c r="BJ67" s="9"/>
      <c r="BK67" s="9"/>
      <c r="BL67" s="9"/>
      <c r="BM67" s="9"/>
      <c r="BN67" s="9"/>
      <c r="BO67" s="9">
        <v>1</v>
      </c>
      <c r="BP67" s="9"/>
      <c r="BQ67" s="9"/>
      <c r="BR67" s="9"/>
      <c r="BS67" s="9"/>
      <c r="BT67" s="9"/>
      <c r="BU67" s="9"/>
      <c r="BV67" s="9"/>
      <c r="BW67" s="9"/>
      <c r="BX67" s="9"/>
      <c r="BY67" s="9"/>
      <c r="BZ67" s="9"/>
      <c r="CA67" s="9"/>
      <c r="CB67" s="9"/>
      <c r="CC67" s="9"/>
      <c r="CD67" s="9"/>
      <c r="CE67" s="9"/>
      <c r="CF67" s="9"/>
      <c r="CG67" s="9"/>
      <c r="CH67" s="9"/>
      <c r="CI67" s="9"/>
      <c r="CJ67" s="9"/>
      <c r="CK67" s="9"/>
      <c r="CL67" s="9"/>
      <c r="CM67" s="9"/>
      <c r="CN67" s="9"/>
      <c r="CO67" s="9"/>
      <c r="CP67" s="9"/>
      <c r="CQ67" s="9"/>
      <c r="CR67" s="9"/>
      <c r="CS67" s="9"/>
      <c r="CT67" s="9"/>
      <c r="CU67" s="9"/>
      <c r="CV67" s="9"/>
      <c r="CW67" s="9"/>
      <c r="CX67" s="9"/>
      <c r="CY67" s="9"/>
      <c r="CZ67" s="9"/>
      <c r="DA67" s="9"/>
      <c r="DB67" s="9"/>
      <c r="DC67" s="9"/>
      <c r="DD67" s="9"/>
      <c r="DE67" s="9"/>
      <c r="DF67" s="9"/>
      <c r="DG67" s="9"/>
      <c r="DH67" s="9"/>
      <c r="DI67" s="9"/>
      <c r="DJ67" s="9"/>
      <c r="DK67" s="9"/>
      <c r="DL67" s="9"/>
      <c r="DM67" s="9"/>
      <c r="DN67" s="9"/>
      <c r="DO67" s="9"/>
      <c r="DP67" s="9"/>
      <c r="DQ67" s="9"/>
      <c r="DR67" s="9"/>
      <c r="DS67" s="9"/>
      <c r="DT67" s="9"/>
      <c r="DU67" s="9"/>
      <c r="DV67" s="9"/>
      <c r="DW67" s="9"/>
      <c r="DX67" s="9"/>
      <c r="DY67" s="9"/>
      <c r="DZ67" s="9"/>
      <c r="EA67" s="9"/>
      <c r="EB67" s="9"/>
      <c r="EC67" s="9"/>
      <c r="ED67" s="9"/>
      <c r="EE67" s="9"/>
      <c r="EF67" s="9"/>
      <c r="EG67" s="9"/>
      <c r="EH67" s="9"/>
      <c r="EI67" s="9"/>
      <c r="EJ67" s="9"/>
      <c r="EK67" s="9"/>
      <c r="EL67" s="9"/>
      <c r="EM67" s="9"/>
      <c r="EN67" s="9"/>
      <c r="EO67" s="9"/>
      <c r="EP67" s="9"/>
      <c r="EQ67" s="9"/>
      <c r="ER67" s="36">
        <f t="shared" si="20"/>
        <v>1</v>
      </c>
      <c r="ES67" s="9">
        <f t="shared" si="21"/>
        <v>1</v>
      </c>
      <c r="ET67" s="9" t="s">
        <v>1363</v>
      </c>
      <c r="EU67" s="32" t="s">
        <v>2161</v>
      </c>
      <c r="EV67" s="32" t="s">
        <v>1480</v>
      </c>
      <c r="EW67" s="32"/>
      <c r="EX67" s="35"/>
      <c r="EY67" s="37"/>
      <c r="EZ67" s="37"/>
      <c r="FA67" s="35"/>
      <c r="FB67" s="37"/>
      <c r="FC67" s="32"/>
      <c r="FD67" s="32"/>
      <c r="FE67" s="32">
        <f t="shared" si="22"/>
        <v>4813</v>
      </c>
      <c r="FF67" s="9">
        <f t="shared" si="23"/>
        <v>9623</v>
      </c>
      <c r="FG67" s="6" t="s">
        <v>1480</v>
      </c>
    </row>
    <row r="68" spans="1:163" ht="17.25" customHeight="1" x14ac:dyDescent="0.25">
      <c r="A68" s="9">
        <v>460748946</v>
      </c>
      <c r="B68" s="22" t="s">
        <v>258</v>
      </c>
      <c r="C68" s="9"/>
      <c r="D68" s="9"/>
      <c r="E68" s="9"/>
      <c r="F68" s="9"/>
      <c r="G68" s="23"/>
      <c r="H68" s="23"/>
      <c r="I68" s="9">
        <v>6124</v>
      </c>
      <c r="J68" s="9">
        <v>6119</v>
      </c>
      <c r="K68" s="24">
        <f t="shared" si="12"/>
        <v>6243</v>
      </c>
      <c r="L68" s="24">
        <f t="shared" si="13"/>
        <v>12243</v>
      </c>
      <c r="M68" s="39">
        <v>1</v>
      </c>
      <c r="N68" s="9" t="s">
        <v>1493</v>
      </c>
      <c r="O68" s="9" t="s">
        <v>1494</v>
      </c>
      <c r="P68" s="9" t="s">
        <v>45</v>
      </c>
      <c r="Q68" s="26">
        <v>94441.2</v>
      </c>
      <c r="R68" s="27">
        <v>124</v>
      </c>
      <c r="S68" s="27">
        <f t="shared" si="14"/>
        <v>0</v>
      </c>
      <c r="T68" s="27">
        <v>5627</v>
      </c>
      <c r="U68" s="28" t="s">
        <v>20</v>
      </c>
      <c r="V68" s="29">
        <f t="shared" si="15"/>
        <v>7.3295877939233867E-2</v>
      </c>
      <c r="W68" s="29">
        <f t="shared" si="16"/>
        <v>8.2731861696640485E-3</v>
      </c>
      <c r="X68" s="29" t="str">
        <f t="shared" si="17"/>
        <v>FLOW</v>
      </c>
      <c r="Y68" s="9" t="str">
        <f t="shared" si="18"/>
        <v>-</v>
      </c>
      <c r="Z68" s="9" t="s">
        <v>1496</v>
      </c>
      <c r="AA68" s="9" t="s">
        <v>20</v>
      </c>
      <c r="AB68" s="22"/>
      <c r="AC68" s="9"/>
      <c r="AD68" s="9"/>
      <c r="AE68" s="30"/>
      <c r="AF68" s="31" t="s">
        <v>20</v>
      </c>
      <c r="AG68" s="32"/>
      <c r="AH68" s="9" t="s">
        <v>259</v>
      </c>
      <c r="AI68" s="32"/>
      <c r="AJ68" s="32"/>
      <c r="AK68" s="32"/>
      <c r="AL68" s="32">
        <v>11870</v>
      </c>
      <c r="AM68" s="26">
        <v>94441.2</v>
      </c>
      <c r="AN68" s="24">
        <v>27</v>
      </c>
      <c r="AO68" s="23" t="s">
        <v>20</v>
      </c>
      <c r="AP68" s="23" t="str">
        <f t="shared" si="19"/>
        <v>FLOW</v>
      </c>
      <c r="AQ68" s="23"/>
      <c r="AR68" s="23"/>
      <c r="AS68" s="23"/>
      <c r="AT68" s="23"/>
      <c r="AU68" s="9" t="s">
        <v>1491</v>
      </c>
      <c r="AV68" s="33" t="s">
        <v>260</v>
      </c>
      <c r="AW68" s="22" t="s">
        <v>1199</v>
      </c>
      <c r="AX68" s="34">
        <v>45247</v>
      </c>
      <c r="AY68" s="9">
        <v>48</v>
      </c>
      <c r="AZ68" s="9" t="s">
        <v>1125</v>
      </c>
      <c r="BA68" s="32" t="s">
        <v>20</v>
      </c>
      <c r="BB68" s="32"/>
      <c r="BC68" s="32"/>
      <c r="BD68" s="9"/>
      <c r="BE68" s="9"/>
      <c r="BF68" s="9"/>
      <c r="BG68" s="35"/>
      <c r="BH68" s="9"/>
      <c r="BI68" s="9"/>
      <c r="BJ68" s="9"/>
      <c r="BK68" s="9"/>
      <c r="BL68" s="9"/>
      <c r="BM68" s="9"/>
      <c r="BN68" s="9"/>
      <c r="BO68" s="9"/>
      <c r="BP68" s="9"/>
      <c r="BQ68" s="9"/>
      <c r="BR68" s="9"/>
      <c r="BS68" s="9"/>
      <c r="BT68" s="9"/>
      <c r="BU68" s="9"/>
      <c r="BV68" s="9"/>
      <c r="BW68" s="9"/>
      <c r="BX68" s="9"/>
      <c r="BY68" s="9"/>
      <c r="BZ68" s="9"/>
      <c r="CA68" s="9"/>
      <c r="CB68" s="9"/>
      <c r="CC68" s="9"/>
      <c r="CD68" s="9"/>
      <c r="CE68" s="9"/>
      <c r="CF68" s="9"/>
      <c r="CG68" s="9"/>
      <c r="CH68" s="9"/>
      <c r="CI68" s="9"/>
      <c r="CJ68" s="9"/>
      <c r="CK68" s="9"/>
      <c r="CL68" s="9"/>
      <c r="CM68" s="9"/>
      <c r="CN68" s="9"/>
      <c r="CO68" s="9"/>
      <c r="CP68" s="9"/>
      <c r="CQ68" s="9"/>
      <c r="CR68" s="9"/>
      <c r="CS68" s="9"/>
      <c r="CT68" s="9"/>
      <c r="CU68" s="9"/>
      <c r="CV68" s="9"/>
      <c r="CW68" s="9"/>
      <c r="CX68" s="9"/>
      <c r="CY68" s="9"/>
      <c r="CZ68" s="9"/>
      <c r="DA68" s="9"/>
      <c r="DB68" s="9"/>
      <c r="DC68" s="9"/>
      <c r="DD68" s="9"/>
      <c r="DE68" s="9"/>
      <c r="DF68" s="9"/>
      <c r="DG68" s="9"/>
      <c r="DH68" s="9"/>
      <c r="DI68" s="9"/>
      <c r="DJ68" s="9"/>
      <c r="DK68" s="9"/>
      <c r="DL68" s="9"/>
      <c r="DM68" s="9"/>
      <c r="DN68" s="9"/>
      <c r="DO68" s="9"/>
      <c r="DP68" s="9"/>
      <c r="DQ68" s="9"/>
      <c r="DR68" s="9"/>
      <c r="DS68" s="9"/>
      <c r="DT68" s="9"/>
      <c r="DU68" s="9"/>
      <c r="DV68" s="9"/>
      <c r="DW68" s="9"/>
      <c r="DX68" s="9"/>
      <c r="DY68" s="9"/>
      <c r="DZ68" s="9"/>
      <c r="EA68" s="9"/>
      <c r="EB68" s="9"/>
      <c r="EC68" s="9"/>
      <c r="ED68" s="9"/>
      <c r="EE68" s="9"/>
      <c r="EF68" s="9"/>
      <c r="EG68" s="9"/>
      <c r="EH68" s="9"/>
      <c r="EI68" s="9"/>
      <c r="EJ68" s="9"/>
      <c r="EK68" s="9"/>
      <c r="EL68" s="9"/>
      <c r="EM68" s="9"/>
      <c r="EN68" s="9"/>
      <c r="EO68" s="9"/>
      <c r="EP68" s="9"/>
      <c r="EQ68" s="9"/>
      <c r="ER68" s="36">
        <f t="shared" si="20"/>
        <v>0</v>
      </c>
      <c r="ES68" s="9" t="str">
        <f t="shared" si="21"/>
        <v/>
      </c>
      <c r="ET68" s="9" t="s">
        <v>1374</v>
      </c>
      <c r="EU68" s="32" t="s">
        <v>1860</v>
      </c>
      <c r="EV68" s="32" t="s">
        <v>1480</v>
      </c>
      <c r="EW68" s="32"/>
      <c r="EX68" s="35"/>
      <c r="EY68" s="37"/>
      <c r="EZ68" s="37"/>
      <c r="FA68" s="35"/>
      <c r="FB68" s="37"/>
      <c r="FC68" s="32"/>
      <c r="FD68" s="32"/>
      <c r="FE68" s="32">
        <f t="shared" si="22"/>
        <v>6243</v>
      </c>
      <c r="FF68" s="9">
        <f t="shared" si="23"/>
        <v>12243</v>
      </c>
      <c r="FG68" s="6" t="s">
        <v>1480</v>
      </c>
    </row>
    <row r="69" spans="1:163" ht="17.25" customHeight="1" x14ac:dyDescent="0.25">
      <c r="A69" s="9">
        <v>467440993</v>
      </c>
      <c r="B69" s="22" t="s">
        <v>1601</v>
      </c>
      <c r="C69" s="9"/>
      <c r="D69" s="9"/>
      <c r="E69" s="9"/>
      <c r="F69" s="9"/>
      <c r="G69" s="23"/>
      <c r="H69" s="23"/>
      <c r="I69" s="9">
        <v>3535</v>
      </c>
      <c r="J69" s="9">
        <v>20536</v>
      </c>
      <c r="K69" s="24">
        <f t="shared" si="12"/>
        <v>3775</v>
      </c>
      <c r="L69" s="24">
        <f t="shared" si="13"/>
        <v>24071</v>
      </c>
      <c r="M69" s="25">
        <v>6</v>
      </c>
      <c r="N69" s="9" t="s">
        <v>1493</v>
      </c>
      <c r="O69" s="9" t="s">
        <v>1494</v>
      </c>
      <c r="P69" s="9" t="s">
        <v>251</v>
      </c>
      <c r="Q69" s="26">
        <v>94419</v>
      </c>
      <c r="R69" s="27">
        <v>914</v>
      </c>
      <c r="S69" s="27">
        <f t="shared" si="14"/>
        <v>0</v>
      </c>
      <c r="T69" s="27">
        <v>2250</v>
      </c>
      <c r="U69" s="28" t="s">
        <v>20</v>
      </c>
      <c r="V69" s="29">
        <f t="shared" si="15"/>
        <v>0.84349635712380955</v>
      </c>
      <c r="W69" s="29">
        <f t="shared" si="16"/>
        <v>4.3269687037377609E-2</v>
      </c>
      <c r="X69" s="29" t="str">
        <f t="shared" si="17"/>
        <v>FLOW</v>
      </c>
      <c r="Y69" s="9" t="str">
        <f t="shared" si="18"/>
        <v>-</v>
      </c>
      <c r="Z69" s="9" t="s">
        <v>1495</v>
      </c>
      <c r="AA69" s="9" t="s">
        <v>20</v>
      </c>
      <c r="AB69" s="22"/>
      <c r="AC69" s="9"/>
      <c r="AD69" s="9"/>
      <c r="AE69" s="30"/>
      <c r="AF69" s="31" t="s">
        <v>20</v>
      </c>
      <c r="AG69" s="32"/>
      <c r="AH69" s="9" t="s">
        <v>2200</v>
      </c>
      <c r="AI69" s="32"/>
      <c r="AJ69" s="32"/>
      <c r="AK69" s="32"/>
      <c r="AL69" s="32">
        <v>23700</v>
      </c>
      <c r="AM69" s="26">
        <v>94419</v>
      </c>
      <c r="AN69" s="24">
        <v>177</v>
      </c>
      <c r="AO69" s="23" t="s">
        <v>20</v>
      </c>
      <c r="AP69" s="23" t="str">
        <f t="shared" si="19"/>
        <v>FLOW</v>
      </c>
      <c r="AQ69" s="23"/>
      <c r="AR69" s="23"/>
      <c r="AS69" s="23"/>
      <c r="AT69" s="23"/>
      <c r="AU69" s="9" t="s">
        <v>13</v>
      </c>
      <c r="AV69" s="33"/>
      <c r="AW69" s="22" t="s">
        <v>1222</v>
      </c>
      <c r="AX69" s="34">
        <v>46006</v>
      </c>
      <c r="AY69" s="9">
        <v>36</v>
      </c>
      <c r="AZ69" s="9" t="s">
        <v>1592</v>
      </c>
      <c r="BA69" s="32" t="s">
        <v>20</v>
      </c>
      <c r="BB69" s="32"/>
      <c r="BC69" s="32"/>
      <c r="BD69" s="9"/>
      <c r="BE69" s="9"/>
      <c r="BF69" s="9"/>
      <c r="BG69" s="35"/>
      <c r="BH69" s="9"/>
      <c r="BI69" s="9"/>
      <c r="BJ69" s="9"/>
      <c r="BK69" s="9"/>
      <c r="BL69" s="9"/>
      <c r="BM69" s="9"/>
      <c r="BN69" s="9"/>
      <c r="BO69" s="9"/>
      <c r="BP69" s="9"/>
      <c r="BQ69" s="9"/>
      <c r="BR69" s="9"/>
      <c r="BS69" s="9"/>
      <c r="BT69" s="9"/>
      <c r="BU69" s="9"/>
      <c r="BV69" s="9"/>
      <c r="BW69" s="9"/>
      <c r="BX69" s="9"/>
      <c r="BY69" s="9"/>
      <c r="BZ69" s="9"/>
      <c r="CA69" s="9"/>
      <c r="CB69" s="9"/>
      <c r="CC69" s="9"/>
      <c r="CD69" s="9"/>
      <c r="CE69" s="9"/>
      <c r="CF69" s="9"/>
      <c r="CG69" s="9"/>
      <c r="CH69" s="9"/>
      <c r="CI69" s="9"/>
      <c r="CJ69" s="9"/>
      <c r="CK69" s="9"/>
      <c r="CL69" s="9"/>
      <c r="CM69" s="9"/>
      <c r="CN69" s="9"/>
      <c r="CO69" s="9"/>
      <c r="CP69" s="9"/>
      <c r="CQ69" s="9"/>
      <c r="CR69" s="9"/>
      <c r="CS69" s="9"/>
      <c r="CT69" s="9"/>
      <c r="CU69" s="9"/>
      <c r="CV69" s="9"/>
      <c r="CW69" s="9"/>
      <c r="CX69" s="9"/>
      <c r="CY69" s="9"/>
      <c r="CZ69" s="9"/>
      <c r="DA69" s="9"/>
      <c r="DB69" s="9"/>
      <c r="DC69" s="9"/>
      <c r="DD69" s="9"/>
      <c r="DE69" s="9"/>
      <c r="DF69" s="9"/>
      <c r="DG69" s="9"/>
      <c r="DH69" s="9"/>
      <c r="DI69" s="9"/>
      <c r="DJ69" s="9"/>
      <c r="DK69" s="9"/>
      <c r="DL69" s="9"/>
      <c r="DM69" s="9"/>
      <c r="DN69" s="9"/>
      <c r="DO69" s="9"/>
      <c r="DP69" s="9"/>
      <c r="DQ69" s="9"/>
      <c r="DR69" s="9"/>
      <c r="DS69" s="9"/>
      <c r="DT69" s="9"/>
      <c r="DU69" s="9"/>
      <c r="DV69" s="9"/>
      <c r="DW69" s="9"/>
      <c r="DX69" s="9"/>
      <c r="DY69" s="9"/>
      <c r="DZ69" s="9"/>
      <c r="EA69" s="9"/>
      <c r="EB69" s="9"/>
      <c r="EC69" s="9"/>
      <c r="ED69" s="9"/>
      <c r="EE69" s="9"/>
      <c r="EF69" s="9"/>
      <c r="EG69" s="9"/>
      <c r="EH69" s="9"/>
      <c r="EI69" s="9"/>
      <c r="EJ69" s="9"/>
      <c r="EK69" s="9"/>
      <c r="EL69" s="9"/>
      <c r="EM69" s="9"/>
      <c r="EN69" s="9"/>
      <c r="EO69" s="9"/>
      <c r="EP69" s="9"/>
      <c r="EQ69" s="9"/>
      <c r="ER69" s="36">
        <f t="shared" si="20"/>
        <v>0</v>
      </c>
      <c r="ES69" s="9" t="str">
        <f t="shared" si="21"/>
        <v/>
      </c>
      <c r="ET69" s="9" t="s">
        <v>1363</v>
      </c>
      <c r="EU69" s="32" t="s">
        <v>2225</v>
      </c>
      <c r="EV69" s="32" t="s">
        <v>1480</v>
      </c>
      <c r="EW69" s="32"/>
      <c r="EX69" s="35"/>
      <c r="EY69" s="37"/>
      <c r="EZ69" s="37"/>
      <c r="FA69" s="35"/>
      <c r="FB69" s="37"/>
      <c r="FC69" s="32"/>
      <c r="FD69" s="32"/>
      <c r="FE69" s="32">
        <f t="shared" si="22"/>
        <v>3775</v>
      </c>
      <c r="FF69" s="9">
        <f t="shared" si="23"/>
        <v>24071</v>
      </c>
      <c r="FG69" s="6" t="e">
        <v>#N/A</v>
      </c>
    </row>
    <row r="70" spans="1:163" ht="17.25" customHeight="1" x14ac:dyDescent="0.25">
      <c r="A70" s="9">
        <v>463343105</v>
      </c>
      <c r="B70" s="22" t="s">
        <v>142</v>
      </c>
      <c r="C70" s="9"/>
      <c r="D70" s="9"/>
      <c r="E70" s="9"/>
      <c r="F70" s="9"/>
      <c r="G70" s="23"/>
      <c r="H70" s="23"/>
      <c r="I70" s="9">
        <v>3923</v>
      </c>
      <c r="J70" s="9">
        <v>20861</v>
      </c>
      <c r="K70" s="24">
        <f t="shared" si="12"/>
        <v>2464</v>
      </c>
      <c r="L70" s="24">
        <f t="shared" si="13"/>
        <v>24784</v>
      </c>
      <c r="M70" s="25">
        <v>6</v>
      </c>
      <c r="N70" s="9" t="s">
        <v>1493</v>
      </c>
      <c r="O70" s="9" t="s">
        <v>1494</v>
      </c>
      <c r="P70" s="9" t="s">
        <v>2211</v>
      </c>
      <c r="Q70" s="26">
        <v>93218</v>
      </c>
      <c r="R70" s="27">
        <v>1218</v>
      </c>
      <c r="S70" s="27">
        <f t="shared" si="14"/>
        <v>0</v>
      </c>
      <c r="T70" s="27">
        <v>7200</v>
      </c>
      <c r="U70" s="28" t="s">
        <v>20</v>
      </c>
      <c r="V70" s="29">
        <f t="shared" si="15"/>
        <v>0.65807289644412759</v>
      </c>
      <c r="W70" s="29">
        <f t="shared" si="16"/>
        <v>4.2719301054345689E-2</v>
      </c>
      <c r="X70" s="29" t="str">
        <f t="shared" si="17"/>
        <v>FLOW</v>
      </c>
      <c r="Y70" s="9" t="str">
        <f t="shared" si="18"/>
        <v>-</v>
      </c>
      <c r="Z70" s="9" t="s">
        <v>1497</v>
      </c>
      <c r="AA70" s="9" t="s">
        <v>20</v>
      </c>
      <c r="AB70" s="22"/>
      <c r="AC70" s="9"/>
      <c r="AD70" s="9"/>
      <c r="AE70" s="30"/>
      <c r="AF70" s="31" t="s">
        <v>20</v>
      </c>
      <c r="AG70" s="32"/>
      <c r="AH70" s="9" t="s">
        <v>143</v>
      </c>
      <c r="AI70" s="32"/>
      <c r="AJ70" s="32"/>
      <c r="AK70" s="32"/>
      <c r="AL70" s="32">
        <v>29279</v>
      </c>
      <c r="AM70" s="26">
        <v>93218</v>
      </c>
      <c r="AN70" s="24">
        <v>177</v>
      </c>
      <c r="AO70" s="23" t="s">
        <v>20</v>
      </c>
      <c r="AP70" s="23" t="str">
        <f t="shared" si="19"/>
        <v>FLOW</v>
      </c>
      <c r="AQ70" s="23"/>
      <c r="AR70" s="23"/>
      <c r="AS70" s="23"/>
      <c r="AT70" s="23"/>
      <c r="AU70" s="9" t="s">
        <v>13</v>
      </c>
      <c r="AV70" s="33" t="s">
        <v>144</v>
      </c>
      <c r="AW70" s="22" t="s">
        <v>1271</v>
      </c>
      <c r="AX70" s="34">
        <v>45472</v>
      </c>
      <c r="AY70" s="9">
        <v>48</v>
      </c>
      <c r="AZ70" s="9" t="s">
        <v>1125</v>
      </c>
      <c r="BA70" s="32" t="s">
        <v>20</v>
      </c>
      <c r="BB70" s="32"/>
      <c r="BC70" s="32"/>
      <c r="BD70" s="9"/>
      <c r="BE70" s="9"/>
      <c r="BF70" s="9"/>
      <c r="BG70" s="35"/>
      <c r="BH70" s="9"/>
      <c r="BI70" s="9"/>
      <c r="BJ70" s="9"/>
      <c r="BK70" s="9"/>
      <c r="BL70" s="9"/>
      <c r="BM70" s="9"/>
      <c r="BN70" s="9"/>
      <c r="BO70" s="9">
        <v>1</v>
      </c>
      <c r="BP70" s="9"/>
      <c r="BQ70" s="9"/>
      <c r="BR70" s="9"/>
      <c r="BS70" s="9"/>
      <c r="BT70" s="9"/>
      <c r="BU70" s="9"/>
      <c r="BV70" s="9"/>
      <c r="BW70" s="9"/>
      <c r="BX70" s="9"/>
      <c r="BY70" s="9"/>
      <c r="BZ70" s="9"/>
      <c r="CA70" s="9"/>
      <c r="CB70" s="9"/>
      <c r="CC70" s="9"/>
      <c r="CD70" s="9"/>
      <c r="CE70" s="9"/>
      <c r="CF70" s="9"/>
      <c r="CG70" s="9"/>
      <c r="CH70" s="9"/>
      <c r="CI70" s="9"/>
      <c r="CJ70" s="9"/>
      <c r="CK70" s="9"/>
      <c r="CL70" s="9"/>
      <c r="CM70" s="9"/>
      <c r="CN70" s="9"/>
      <c r="CO70" s="9"/>
      <c r="CP70" s="9"/>
      <c r="CQ70" s="9"/>
      <c r="CR70" s="9"/>
      <c r="CS70" s="9"/>
      <c r="CT70" s="9"/>
      <c r="CU70" s="9"/>
      <c r="CV70" s="9"/>
      <c r="CW70" s="9"/>
      <c r="CX70" s="9"/>
      <c r="CY70" s="9"/>
      <c r="CZ70" s="9"/>
      <c r="DA70" s="9"/>
      <c r="DB70" s="9"/>
      <c r="DC70" s="9"/>
      <c r="DD70" s="9"/>
      <c r="DE70" s="9"/>
      <c r="DF70" s="9"/>
      <c r="DG70" s="9"/>
      <c r="DH70" s="9"/>
      <c r="DI70" s="9"/>
      <c r="DJ70" s="9"/>
      <c r="DK70" s="9"/>
      <c r="DL70" s="9"/>
      <c r="DM70" s="9"/>
      <c r="DN70" s="9"/>
      <c r="DO70" s="9"/>
      <c r="DP70" s="9"/>
      <c r="DQ70" s="9"/>
      <c r="DR70" s="9"/>
      <c r="DS70" s="9"/>
      <c r="DT70" s="9"/>
      <c r="DU70" s="9"/>
      <c r="DV70" s="9"/>
      <c r="DW70" s="9"/>
      <c r="DX70" s="9"/>
      <c r="DY70" s="9"/>
      <c r="DZ70" s="9"/>
      <c r="EA70" s="9"/>
      <c r="EB70" s="9"/>
      <c r="EC70" s="9"/>
      <c r="ED70" s="9"/>
      <c r="EE70" s="9"/>
      <c r="EF70" s="9"/>
      <c r="EG70" s="9"/>
      <c r="EH70" s="9"/>
      <c r="EI70" s="9"/>
      <c r="EJ70" s="9"/>
      <c r="EK70" s="9"/>
      <c r="EL70" s="9"/>
      <c r="EM70" s="9"/>
      <c r="EN70" s="9"/>
      <c r="EO70" s="9"/>
      <c r="EP70" s="9"/>
      <c r="EQ70" s="9"/>
      <c r="ER70" s="36">
        <f t="shared" si="20"/>
        <v>1</v>
      </c>
      <c r="ES70" s="9">
        <f t="shared" si="21"/>
        <v>1</v>
      </c>
      <c r="ET70" s="9" t="s">
        <v>2262</v>
      </c>
      <c r="EU70" s="32" t="s">
        <v>1789</v>
      </c>
      <c r="EV70" s="32" t="s">
        <v>1480</v>
      </c>
      <c r="EW70" s="32"/>
      <c r="EX70" s="35"/>
      <c r="EY70" s="37"/>
      <c r="EZ70" s="37"/>
      <c r="FA70" s="35"/>
      <c r="FB70" s="37"/>
      <c r="FC70" s="32"/>
      <c r="FD70" s="32"/>
      <c r="FE70" s="32">
        <f t="shared" si="22"/>
        <v>2464</v>
      </c>
      <c r="FF70" s="9">
        <f t="shared" si="23"/>
        <v>24784</v>
      </c>
      <c r="FG70" s="6" t="s">
        <v>1480</v>
      </c>
    </row>
    <row r="71" spans="1:163" ht="17.25" customHeight="1" x14ac:dyDescent="0.25">
      <c r="A71" s="9">
        <v>461001866</v>
      </c>
      <c r="B71" s="22" t="s">
        <v>462</v>
      </c>
      <c r="C71" s="9" t="s">
        <v>2208</v>
      </c>
      <c r="D71" s="9" t="s">
        <v>2209</v>
      </c>
      <c r="E71" s="9">
        <v>5600</v>
      </c>
      <c r="F71" s="9"/>
      <c r="G71" s="23"/>
      <c r="H71" s="23"/>
      <c r="I71" s="9">
        <v>5309</v>
      </c>
      <c r="J71" s="9">
        <v>15746</v>
      </c>
      <c r="K71" s="24">
        <f t="shared" si="12"/>
        <v>5742</v>
      </c>
      <c r="L71" s="24">
        <f t="shared" si="13"/>
        <v>15455</v>
      </c>
      <c r="M71" s="25">
        <v>3</v>
      </c>
      <c r="N71" s="9" t="s">
        <v>2210</v>
      </c>
      <c r="O71" s="9" t="s">
        <v>1489</v>
      </c>
      <c r="P71" s="9" t="s">
        <v>27</v>
      </c>
      <c r="Q71" s="26">
        <v>92663</v>
      </c>
      <c r="R71" s="27">
        <v>614</v>
      </c>
      <c r="S71" s="27">
        <f t="shared" si="14"/>
        <v>0</v>
      </c>
      <c r="T71" s="27">
        <v>900</v>
      </c>
      <c r="U71" s="28" t="s">
        <v>20</v>
      </c>
      <c r="V71" s="29">
        <f t="shared" si="15"/>
        <v>0.24138309022663018</v>
      </c>
      <c r="W71" s="29">
        <f t="shared" si="16"/>
        <v>2.627491263328554E-2</v>
      </c>
      <c r="X71" s="29" t="str">
        <f t="shared" si="17"/>
        <v>STABLE</v>
      </c>
      <c r="Y71" s="9" t="str">
        <f t="shared" si="18"/>
        <v>PAID</v>
      </c>
      <c r="Z71" s="9" t="s">
        <v>1489</v>
      </c>
      <c r="AA71" s="9" t="s">
        <v>20</v>
      </c>
      <c r="AB71" s="22"/>
      <c r="AC71" s="9"/>
      <c r="AD71" s="9"/>
      <c r="AE71" s="30"/>
      <c r="AF71" s="31" t="s">
        <v>20</v>
      </c>
      <c r="AG71" s="32"/>
      <c r="AH71" s="9" t="s">
        <v>458</v>
      </c>
      <c r="AI71" s="32"/>
      <c r="AJ71" s="32"/>
      <c r="AK71" s="32"/>
      <c r="AL71" s="32">
        <v>17260</v>
      </c>
      <c r="AM71" s="26">
        <v>92663</v>
      </c>
      <c r="AN71" s="24">
        <v>88</v>
      </c>
      <c r="AO71" s="23" t="s">
        <v>20</v>
      </c>
      <c r="AP71" s="23" t="str">
        <f t="shared" si="19"/>
        <v>FLOW</v>
      </c>
      <c r="AQ71" s="23"/>
      <c r="AR71" s="23"/>
      <c r="AS71" s="23"/>
      <c r="AT71" s="23"/>
      <c r="AU71" s="9" t="s">
        <v>1491</v>
      </c>
      <c r="AV71" s="33" t="s">
        <v>463</v>
      </c>
      <c r="AW71" s="22" t="s">
        <v>1246</v>
      </c>
      <c r="AX71" s="34">
        <v>45265</v>
      </c>
      <c r="AY71" s="9">
        <v>48</v>
      </c>
      <c r="AZ71" s="9" t="s">
        <v>1125</v>
      </c>
      <c r="BA71" s="32" t="s">
        <v>20</v>
      </c>
      <c r="BB71" s="32"/>
      <c r="BC71" s="32">
        <v>1</v>
      </c>
      <c r="BD71" s="9"/>
      <c r="BE71" s="9"/>
      <c r="BF71" s="9"/>
      <c r="BG71" s="35"/>
      <c r="BH71" s="9"/>
      <c r="BI71" s="9"/>
      <c r="BJ71" s="9"/>
      <c r="BK71" s="9"/>
      <c r="BL71" s="9"/>
      <c r="BM71" s="9"/>
      <c r="BN71" s="9"/>
      <c r="BO71" s="9"/>
      <c r="BP71" s="9"/>
      <c r="BQ71" s="9"/>
      <c r="BR71" s="9"/>
      <c r="BS71" s="9"/>
      <c r="BT71" s="9"/>
      <c r="BU71" s="9"/>
      <c r="BV71" s="9"/>
      <c r="BW71" s="9"/>
      <c r="BX71" s="9"/>
      <c r="BY71" s="9"/>
      <c r="BZ71" s="9"/>
      <c r="CA71" s="9"/>
      <c r="CB71" s="9"/>
      <c r="CC71" s="9"/>
      <c r="CD71" s="9"/>
      <c r="CE71" s="9"/>
      <c r="CF71" s="9"/>
      <c r="CG71" s="9"/>
      <c r="CH71" s="9"/>
      <c r="CI71" s="9"/>
      <c r="CJ71" s="9"/>
      <c r="CK71" s="9"/>
      <c r="CL71" s="9"/>
      <c r="CM71" s="9"/>
      <c r="CN71" s="9"/>
      <c r="CO71" s="9"/>
      <c r="CP71" s="9"/>
      <c r="CQ71" s="9"/>
      <c r="CR71" s="9"/>
      <c r="CS71" s="9"/>
      <c r="CT71" s="9"/>
      <c r="CU71" s="9"/>
      <c r="CV71" s="9"/>
      <c r="CW71" s="9"/>
      <c r="CX71" s="9"/>
      <c r="CY71" s="9"/>
      <c r="CZ71" s="9"/>
      <c r="DA71" s="9"/>
      <c r="DB71" s="9"/>
      <c r="DC71" s="9"/>
      <c r="DD71" s="9"/>
      <c r="DE71" s="9"/>
      <c r="DF71" s="9"/>
      <c r="DG71" s="9"/>
      <c r="DH71" s="9"/>
      <c r="DI71" s="9"/>
      <c r="DJ71" s="9"/>
      <c r="DK71" s="9"/>
      <c r="DL71" s="9"/>
      <c r="DM71" s="9"/>
      <c r="DN71" s="9"/>
      <c r="DO71" s="9"/>
      <c r="DP71" s="9"/>
      <c r="DQ71" s="9"/>
      <c r="DR71" s="9"/>
      <c r="DS71" s="9"/>
      <c r="DT71" s="9"/>
      <c r="DU71" s="9"/>
      <c r="DV71" s="9"/>
      <c r="DW71" s="9"/>
      <c r="DX71" s="9"/>
      <c r="DY71" s="9"/>
      <c r="DZ71" s="9"/>
      <c r="EA71" s="9"/>
      <c r="EB71" s="9"/>
      <c r="EC71" s="9"/>
      <c r="ED71" s="9"/>
      <c r="EE71" s="9"/>
      <c r="EF71" s="9"/>
      <c r="EG71" s="9"/>
      <c r="EH71" s="9"/>
      <c r="EI71" s="9"/>
      <c r="EJ71" s="9"/>
      <c r="EK71" s="9"/>
      <c r="EL71" s="9"/>
      <c r="EM71" s="9"/>
      <c r="EN71" s="9"/>
      <c r="EO71" s="9"/>
      <c r="EP71" s="9"/>
      <c r="EQ71" s="9"/>
      <c r="ER71" s="36">
        <f t="shared" si="20"/>
        <v>1</v>
      </c>
      <c r="ES71" s="9">
        <f t="shared" si="21"/>
        <v>1</v>
      </c>
      <c r="ET71" s="9" t="s">
        <v>1368</v>
      </c>
      <c r="EU71" s="32" t="s">
        <v>1976</v>
      </c>
      <c r="EV71" s="32" t="s">
        <v>1480</v>
      </c>
      <c r="EW71" s="32"/>
      <c r="EX71" s="35"/>
      <c r="EY71" s="37"/>
      <c r="EZ71" s="37"/>
      <c r="FA71" s="35"/>
      <c r="FB71" s="37"/>
      <c r="FC71" s="32"/>
      <c r="FD71" s="32"/>
      <c r="FE71" s="32">
        <f t="shared" si="22"/>
        <v>5742</v>
      </c>
      <c r="FF71" s="9">
        <f t="shared" si="23"/>
        <v>21055</v>
      </c>
      <c r="FG71" s="6" t="s">
        <v>1480</v>
      </c>
    </row>
    <row r="72" spans="1:163" ht="17.25" customHeight="1" x14ac:dyDescent="0.25">
      <c r="A72" s="9">
        <v>463392804</v>
      </c>
      <c r="B72" s="22" t="s">
        <v>841</v>
      </c>
      <c r="C72" s="9"/>
      <c r="D72" s="9"/>
      <c r="E72" s="9"/>
      <c r="F72" s="9"/>
      <c r="G72" s="23"/>
      <c r="H72" s="23"/>
      <c r="I72" s="9">
        <v>6516</v>
      </c>
      <c r="J72" s="9">
        <v>26064</v>
      </c>
      <c r="K72" s="24">
        <f t="shared" si="12"/>
        <v>7143</v>
      </c>
      <c r="L72" s="24">
        <f t="shared" si="13"/>
        <v>32580</v>
      </c>
      <c r="M72" s="25">
        <v>4</v>
      </c>
      <c r="N72" s="9" t="s">
        <v>1493</v>
      </c>
      <c r="O72" s="9" t="s">
        <v>1494</v>
      </c>
      <c r="P72" s="9" t="s">
        <v>45</v>
      </c>
      <c r="Q72" s="26">
        <v>92387</v>
      </c>
      <c r="R72" s="27">
        <v>627</v>
      </c>
      <c r="S72" s="27">
        <f t="shared" si="14"/>
        <v>0</v>
      </c>
      <c r="T72" s="27">
        <v>2250</v>
      </c>
      <c r="U72" s="28" t="s">
        <v>20</v>
      </c>
      <c r="V72" s="29">
        <f t="shared" si="15"/>
        <v>0.21125772951368604</v>
      </c>
      <c r="W72" s="29">
        <f t="shared" si="16"/>
        <v>3.5389522685637088E-2</v>
      </c>
      <c r="X72" s="29" t="str">
        <f t="shared" si="17"/>
        <v>FLOW</v>
      </c>
      <c r="Y72" s="9" t="str">
        <f t="shared" si="18"/>
        <v>-</v>
      </c>
      <c r="Z72" s="9" t="s">
        <v>20</v>
      </c>
      <c r="AA72" s="9" t="s">
        <v>20</v>
      </c>
      <c r="AB72" s="22"/>
      <c r="AC72" s="9"/>
      <c r="AD72" s="9"/>
      <c r="AE72" s="30"/>
      <c r="AF72" s="31" t="s">
        <v>20</v>
      </c>
      <c r="AG72" s="32"/>
      <c r="AH72" s="9" t="s">
        <v>617</v>
      </c>
      <c r="AI72" s="32"/>
      <c r="AJ72" s="32"/>
      <c r="AK72" s="32"/>
      <c r="AL72" s="32">
        <v>28941</v>
      </c>
      <c r="AM72" s="26">
        <v>92387</v>
      </c>
      <c r="AN72" s="24">
        <v>118</v>
      </c>
      <c r="AO72" s="23" t="s">
        <v>20</v>
      </c>
      <c r="AP72" s="23" t="str">
        <f t="shared" si="19"/>
        <v>FLOW</v>
      </c>
      <c r="AQ72" s="23"/>
      <c r="AR72" s="23"/>
      <c r="AS72" s="23"/>
      <c r="AT72" s="23"/>
      <c r="AU72" s="9" t="s">
        <v>13</v>
      </c>
      <c r="AV72" s="33" t="s">
        <v>1035</v>
      </c>
      <c r="AW72" s="22" t="s">
        <v>1280</v>
      </c>
      <c r="AX72" s="34">
        <v>45477</v>
      </c>
      <c r="AY72" s="9">
        <v>36</v>
      </c>
      <c r="AZ72" s="9" t="s">
        <v>1125</v>
      </c>
      <c r="BA72" s="32" t="s">
        <v>20</v>
      </c>
      <c r="BB72" s="32"/>
      <c r="BC72" s="32"/>
      <c r="BD72" s="9"/>
      <c r="BE72" s="9"/>
      <c r="BF72" s="9"/>
      <c r="BG72" s="35"/>
      <c r="BH72" s="9"/>
      <c r="BI72" s="9"/>
      <c r="BJ72" s="9"/>
      <c r="BK72" s="9"/>
      <c r="BL72" s="9">
        <v>1</v>
      </c>
      <c r="BM72" s="9"/>
      <c r="BN72" s="9"/>
      <c r="BO72" s="9"/>
      <c r="BP72" s="9"/>
      <c r="BQ72" s="9"/>
      <c r="BR72" s="9"/>
      <c r="BS72" s="9"/>
      <c r="BT72" s="9"/>
      <c r="BU72" s="9"/>
      <c r="BV72" s="9"/>
      <c r="BW72" s="9"/>
      <c r="BX72" s="9"/>
      <c r="BY72" s="9"/>
      <c r="BZ72" s="9"/>
      <c r="CA72" s="9"/>
      <c r="CB72" s="9"/>
      <c r="CC72" s="9"/>
      <c r="CD72" s="9"/>
      <c r="CE72" s="9"/>
      <c r="CF72" s="9"/>
      <c r="CG72" s="9"/>
      <c r="CH72" s="9"/>
      <c r="CI72" s="9"/>
      <c r="CJ72" s="9"/>
      <c r="CK72" s="9"/>
      <c r="CL72" s="9"/>
      <c r="CM72" s="9"/>
      <c r="CN72" s="9"/>
      <c r="CO72" s="9"/>
      <c r="CP72" s="9"/>
      <c r="CQ72" s="9"/>
      <c r="CR72" s="9"/>
      <c r="CS72" s="9"/>
      <c r="CT72" s="9"/>
      <c r="CU72" s="9"/>
      <c r="CV72" s="9"/>
      <c r="CW72" s="9"/>
      <c r="CX72" s="9"/>
      <c r="CY72" s="9"/>
      <c r="CZ72" s="9"/>
      <c r="DA72" s="9"/>
      <c r="DB72" s="9"/>
      <c r="DC72" s="9"/>
      <c r="DD72" s="9"/>
      <c r="DE72" s="9"/>
      <c r="DF72" s="9"/>
      <c r="DG72" s="9"/>
      <c r="DH72" s="9"/>
      <c r="DI72" s="9"/>
      <c r="DJ72" s="9"/>
      <c r="DK72" s="9"/>
      <c r="DL72" s="9"/>
      <c r="DM72" s="9"/>
      <c r="DN72" s="9"/>
      <c r="DO72" s="9"/>
      <c r="DP72" s="9"/>
      <c r="DQ72" s="9"/>
      <c r="DR72" s="9"/>
      <c r="DS72" s="9"/>
      <c r="DT72" s="9"/>
      <c r="DU72" s="9"/>
      <c r="DV72" s="9"/>
      <c r="DW72" s="9"/>
      <c r="DX72" s="9"/>
      <c r="DY72" s="9"/>
      <c r="DZ72" s="9"/>
      <c r="EA72" s="9"/>
      <c r="EB72" s="9"/>
      <c r="EC72" s="9"/>
      <c r="ED72" s="9"/>
      <c r="EE72" s="9"/>
      <c r="EF72" s="9"/>
      <c r="EG72" s="9"/>
      <c r="EH72" s="9"/>
      <c r="EI72" s="9"/>
      <c r="EJ72" s="9"/>
      <c r="EK72" s="9"/>
      <c r="EL72" s="9"/>
      <c r="EM72" s="9"/>
      <c r="EN72" s="9"/>
      <c r="EO72" s="9"/>
      <c r="EP72" s="9"/>
      <c r="EQ72" s="9"/>
      <c r="ER72" s="36">
        <f t="shared" si="20"/>
        <v>1</v>
      </c>
      <c r="ES72" s="9">
        <f t="shared" si="21"/>
        <v>1</v>
      </c>
      <c r="ET72" s="9" t="s">
        <v>1374</v>
      </c>
      <c r="EU72" s="32" t="s">
        <v>2100</v>
      </c>
      <c r="EV72" s="32" t="s">
        <v>1480</v>
      </c>
      <c r="EW72" s="32"/>
      <c r="EX72" s="35"/>
      <c r="EY72" s="37"/>
      <c r="EZ72" s="37"/>
      <c r="FA72" s="35"/>
      <c r="FB72" s="37"/>
      <c r="FC72" s="32"/>
      <c r="FD72" s="32"/>
      <c r="FE72" s="32">
        <f t="shared" si="22"/>
        <v>7143</v>
      </c>
      <c r="FF72" s="9">
        <f t="shared" si="23"/>
        <v>32580</v>
      </c>
      <c r="FG72" s="6" t="s">
        <v>1480</v>
      </c>
    </row>
    <row r="73" spans="1:163" ht="17.25" customHeight="1" x14ac:dyDescent="0.25">
      <c r="A73" s="9">
        <v>460017651</v>
      </c>
      <c r="B73" s="22" t="s">
        <v>116</v>
      </c>
      <c r="C73" s="9"/>
      <c r="D73" s="9"/>
      <c r="E73" s="9"/>
      <c r="F73" s="9"/>
      <c r="G73" s="23"/>
      <c r="H73" s="23"/>
      <c r="I73" s="9">
        <v>6422</v>
      </c>
      <c r="J73" s="9">
        <v>5350</v>
      </c>
      <c r="K73" s="24">
        <f t="shared" si="12"/>
        <v>5480</v>
      </c>
      <c r="L73" s="24">
        <f t="shared" si="13"/>
        <v>11772</v>
      </c>
      <c r="M73" s="39">
        <v>1</v>
      </c>
      <c r="N73" s="9" t="s">
        <v>1493</v>
      </c>
      <c r="O73" s="9" t="s">
        <v>1494</v>
      </c>
      <c r="P73" s="9" t="s">
        <v>98</v>
      </c>
      <c r="Q73" s="26">
        <v>91975.12</v>
      </c>
      <c r="R73" s="27">
        <v>130</v>
      </c>
      <c r="S73" s="27">
        <f t="shared" si="14"/>
        <v>0</v>
      </c>
      <c r="T73" s="27">
        <v>7200</v>
      </c>
      <c r="U73" s="28" t="s">
        <v>20</v>
      </c>
      <c r="V73" s="29">
        <f t="shared" si="15"/>
        <v>9.8044210563277445E-2</v>
      </c>
      <c r="W73" s="29">
        <f t="shared" si="16"/>
        <v>8.0571539829776759E-3</v>
      </c>
      <c r="X73" s="29" t="str">
        <f t="shared" si="17"/>
        <v>FLOW</v>
      </c>
      <c r="Y73" s="9" t="str">
        <f t="shared" si="18"/>
        <v>-</v>
      </c>
      <c r="Z73" s="9" t="s">
        <v>1496</v>
      </c>
      <c r="AA73" s="9" t="s">
        <v>20</v>
      </c>
      <c r="AB73" s="22"/>
      <c r="AC73" s="9"/>
      <c r="AD73" s="9"/>
      <c r="AE73" s="30"/>
      <c r="AF73" s="31" t="s">
        <v>20</v>
      </c>
      <c r="AG73" s="32"/>
      <c r="AH73" s="9" t="s">
        <v>97</v>
      </c>
      <c r="AI73" s="32"/>
      <c r="AJ73" s="32"/>
      <c r="AK73" s="32"/>
      <c r="AL73" s="32">
        <v>12680</v>
      </c>
      <c r="AM73" s="26">
        <v>91975.12</v>
      </c>
      <c r="AN73" s="24">
        <v>27</v>
      </c>
      <c r="AO73" s="23" t="s">
        <v>20</v>
      </c>
      <c r="AP73" s="23" t="str">
        <f t="shared" si="19"/>
        <v>FLOW</v>
      </c>
      <c r="AQ73" s="23"/>
      <c r="AR73" s="23"/>
      <c r="AS73" s="23"/>
      <c r="AT73" s="23"/>
      <c r="AU73" s="9" t="s">
        <v>1491</v>
      </c>
      <c r="AV73" s="33" t="s">
        <v>117</v>
      </c>
      <c r="AW73" s="22" t="s">
        <v>1229</v>
      </c>
      <c r="AX73" s="34">
        <v>45205</v>
      </c>
      <c r="AY73" s="9">
        <v>48</v>
      </c>
      <c r="AZ73" s="9" t="s">
        <v>1125</v>
      </c>
      <c r="BA73" s="32" t="s">
        <v>20</v>
      </c>
      <c r="BB73" s="32"/>
      <c r="BC73" s="32"/>
      <c r="BD73" s="9"/>
      <c r="BE73" s="9"/>
      <c r="BF73" s="9"/>
      <c r="BG73" s="35"/>
      <c r="BH73" s="9"/>
      <c r="BI73" s="9"/>
      <c r="BJ73" s="9"/>
      <c r="BK73" s="9"/>
      <c r="BL73" s="9"/>
      <c r="BM73" s="9"/>
      <c r="BN73" s="9"/>
      <c r="BO73" s="9"/>
      <c r="BP73" s="9"/>
      <c r="BQ73" s="9"/>
      <c r="BR73" s="9"/>
      <c r="BS73" s="9"/>
      <c r="BT73" s="9"/>
      <c r="BU73" s="9"/>
      <c r="BV73" s="9"/>
      <c r="BW73" s="9"/>
      <c r="BX73" s="9"/>
      <c r="BY73" s="9"/>
      <c r="BZ73" s="9"/>
      <c r="CA73" s="9"/>
      <c r="CB73" s="9"/>
      <c r="CC73" s="9"/>
      <c r="CD73" s="9"/>
      <c r="CE73" s="9"/>
      <c r="CF73" s="9"/>
      <c r="CG73" s="9"/>
      <c r="CH73" s="9"/>
      <c r="CI73" s="9"/>
      <c r="CJ73" s="9"/>
      <c r="CK73" s="9"/>
      <c r="CL73" s="9"/>
      <c r="CM73" s="9"/>
      <c r="CN73" s="9"/>
      <c r="CO73" s="9"/>
      <c r="CP73" s="9"/>
      <c r="CQ73" s="9"/>
      <c r="CR73" s="9"/>
      <c r="CS73" s="9"/>
      <c r="CT73" s="9"/>
      <c r="CU73" s="9"/>
      <c r="CV73" s="9"/>
      <c r="CW73" s="9"/>
      <c r="CX73" s="9"/>
      <c r="CY73" s="9"/>
      <c r="CZ73" s="9"/>
      <c r="DA73" s="9"/>
      <c r="DB73" s="9"/>
      <c r="DC73" s="9"/>
      <c r="DD73" s="9"/>
      <c r="DE73" s="9"/>
      <c r="DF73" s="9"/>
      <c r="DG73" s="9"/>
      <c r="DH73" s="9"/>
      <c r="DI73" s="9"/>
      <c r="DJ73" s="9"/>
      <c r="DK73" s="9"/>
      <c r="DL73" s="9"/>
      <c r="DM73" s="9"/>
      <c r="DN73" s="9"/>
      <c r="DO73" s="9"/>
      <c r="DP73" s="9"/>
      <c r="DQ73" s="9"/>
      <c r="DR73" s="9"/>
      <c r="DS73" s="9"/>
      <c r="DT73" s="9"/>
      <c r="DU73" s="9"/>
      <c r="DV73" s="9"/>
      <c r="DW73" s="9"/>
      <c r="DX73" s="9"/>
      <c r="DY73" s="9"/>
      <c r="DZ73" s="9"/>
      <c r="EA73" s="9"/>
      <c r="EB73" s="9"/>
      <c r="EC73" s="9"/>
      <c r="ED73" s="9"/>
      <c r="EE73" s="9"/>
      <c r="EF73" s="9"/>
      <c r="EG73" s="9"/>
      <c r="EH73" s="9"/>
      <c r="EI73" s="9"/>
      <c r="EJ73" s="9"/>
      <c r="EK73" s="9"/>
      <c r="EL73" s="9"/>
      <c r="EM73" s="9"/>
      <c r="EN73" s="9"/>
      <c r="EO73" s="9"/>
      <c r="EP73" s="9"/>
      <c r="EQ73" s="9"/>
      <c r="ER73" s="36">
        <f t="shared" si="20"/>
        <v>0</v>
      </c>
      <c r="ES73" s="9" t="str">
        <f t="shared" si="21"/>
        <v/>
      </c>
      <c r="ET73" s="9" t="s">
        <v>1371</v>
      </c>
      <c r="EU73" s="32" t="s">
        <v>1753</v>
      </c>
      <c r="EV73" s="32" t="s">
        <v>1480</v>
      </c>
      <c r="EW73" s="32"/>
      <c r="EX73" s="35"/>
      <c r="EY73" s="37"/>
      <c r="EZ73" s="37"/>
      <c r="FA73" s="35"/>
      <c r="FB73" s="37"/>
      <c r="FC73" s="32"/>
      <c r="FD73" s="32"/>
      <c r="FE73" s="32">
        <f t="shared" si="22"/>
        <v>5480</v>
      </c>
      <c r="FF73" s="9">
        <f t="shared" si="23"/>
        <v>11772</v>
      </c>
      <c r="FG73" s="6" t="s">
        <v>1480</v>
      </c>
    </row>
    <row r="74" spans="1:163" ht="17.25" customHeight="1" x14ac:dyDescent="0.25">
      <c r="A74" s="9">
        <v>466775197</v>
      </c>
      <c r="B74" s="22" t="s">
        <v>326</v>
      </c>
      <c r="C74" s="9"/>
      <c r="D74" s="9"/>
      <c r="E74" s="9"/>
      <c r="F74" s="9"/>
      <c r="G74" s="23"/>
      <c r="H74" s="23"/>
      <c r="I74" s="9">
        <v>4058</v>
      </c>
      <c r="J74" s="9">
        <v>11969</v>
      </c>
      <c r="K74" s="24">
        <f t="shared" si="12"/>
        <v>4446</v>
      </c>
      <c r="L74" s="24">
        <f t="shared" si="13"/>
        <v>16027</v>
      </c>
      <c r="M74" s="25">
        <v>3</v>
      </c>
      <c r="N74" s="9" t="s">
        <v>1493</v>
      </c>
      <c r="O74" s="9" t="s">
        <v>1494</v>
      </c>
      <c r="P74" s="9" t="s">
        <v>14</v>
      </c>
      <c r="Q74" s="26">
        <v>91823</v>
      </c>
      <c r="R74" s="27">
        <v>593</v>
      </c>
      <c r="S74" s="27">
        <f t="shared" si="14"/>
        <v>0</v>
      </c>
      <c r="T74" s="27">
        <v>4008.34</v>
      </c>
      <c r="U74" s="28" t="s">
        <v>20</v>
      </c>
      <c r="V74" s="29">
        <f t="shared" si="15"/>
        <v>0.6078125790190112</v>
      </c>
      <c r="W74" s="29">
        <f t="shared" si="16"/>
        <v>2.6036727741667962E-2</v>
      </c>
      <c r="X74" s="29" t="str">
        <f t="shared" si="17"/>
        <v>FLOW</v>
      </c>
      <c r="Y74" s="9" t="str">
        <f t="shared" si="18"/>
        <v>-</v>
      </c>
      <c r="Z74" s="9" t="s">
        <v>1489</v>
      </c>
      <c r="AA74" s="9" t="s">
        <v>20</v>
      </c>
      <c r="AB74" s="22"/>
      <c r="AC74" s="9"/>
      <c r="AD74" s="9"/>
      <c r="AE74" s="30"/>
      <c r="AF74" s="31" t="s">
        <v>20</v>
      </c>
      <c r="AG74" s="32"/>
      <c r="AH74" s="9" t="s">
        <v>327</v>
      </c>
      <c r="AI74" s="32"/>
      <c r="AJ74" s="32"/>
      <c r="AK74" s="32"/>
      <c r="AL74" s="32">
        <v>16570.34</v>
      </c>
      <c r="AM74" s="26">
        <v>91823</v>
      </c>
      <c r="AN74" s="24">
        <v>88</v>
      </c>
      <c r="AO74" s="23" t="s">
        <v>20</v>
      </c>
      <c r="AP74" s="23" t="str">
        <f t="shared" si="19"/>
        <v>FLOW</v>
      </c>
      <c r="AQ74" s="23"/>
      <c r="AR74" s="23"/>
      <c r="AS74" s="23"/>
      <c r="AT74" s="23"/>
      <c r="AU74" s="9" t="s">
        <v>13</v>
      </c>
      <c r="AV74" s="33" t="s">
        <v>328</v>
      </c>
      <c r="AW74" s="22" t="s">
        <v>1289</v>
      </c>
      <c r="AX74" s="34">
        <v>45897</v>
      </c>
      <c r="AY74" s="9">
        <v>36</v>
      </c>
      <c r="AZ74" s="9" t="s">
        <v>1125</v>
      </c>
      <c r="BA74" s="32" t="s">
        <v>20</v>
      </c>
      <c r="BB74" s="32"/>
      <c r="BC74" s="32"/>
      <c r="BD74" s="9"/>
      <c r="BE74" s="9"/>
      <c r="BF74" s="9"/>
      <c r="BG74" s="35"/>
      <c r="BH74" s="9"/>
      <c r="BI74" s="9"/>
      <c r="BJ74" s="9"/>
      <c r="BK74" s="9"/>
      <c r="BL74" s="9">
        <v>1</v>
      </c>
      <c r="BM74" s="9"/>
      <c r="BN74" s="9"/>
      <c r="BO74" s="9"/>
      <c r="BP74" s="9"/>
      <c r="BQ74" s="9"/>
      <c r="BR74" s="9"/>
      <c r="BS74" s="9"/>
      <c r="BT74" s="9"/>
      <c r="BU74" s="9"/>
      <c r="BV74" s="9"/>
      <c r="BW74" s="9"/>
      <c r="BX74" s="9"/>
      <c r="BY74" s="9"/>
      <c r="BZ74" s="9"/>
      <c r="CA74" s="9"/>
      <c r="CB74" s="9"/>
      <c r="CC74" s="9"/>
      <c r="CD74" s="9"/>
      <c r="CE74" s="9"/>
      <c r="CF74" s="9"/>
      <c r="CG74" s="9"/>
      <c r="CH74" s="9"/>
      <c r="CI74" s="9"/>
      <c r="CJ74" s="9"/>
      <c r="CK74" s="9"/>
      <c r="CL74" s="9"/>
      <c r="CM74" s="9"/>
      <c r="CN74" s="9"/>
      <c r="CO74" s="9"/>
      <c r="CP74" s="9"/>
      <c r="CQ74" s="9"/>
      <c r="CR74" s="9"/>
      <c r="CS74" s="9"/>
      <c r="CT74" s="9"/>
      <c r="CU74" s="9"/>
      <c r="CV74" s="9"/>
      <c r="CW74" s="9"/>
      <c r="CX74" s="9"/>
      <c r="CY74" s="9"/>
      <c r="CZ74" s="9"/>
      <c r="DA74" s="9"/>
      <c r="DB74" s="9"/>
      <c r="DC74" s="9"/>
      <c r="DD74" s="9"/>
      <c r="DE74" s="9"/>
      <c r="DF74" s="9"/>
      <c r="DG74" s="9"/>
      <c r="DH74" s="9"/>
      <c r="DI74" s="9"/>
      <c r="DJ74" s="9"/>
      <c r="DK74" s="9"/>
      <c r="DL74" s="9"/>
      <c r="DM74" s="9"/>
      <c r="DN74" s="9"/>
      <c r="DO74" s="9"/>
      <c r="DP74" s="9"/>
      <c r="DQ74" s="9"/>
      <c r="DR74" s="9"/>
      <c r="DS74" s="9"/>
      <c r="DT74" s="9"/>
      <c r="DU74" s="9"/>
      <c r="DV74" s="9"/>
      <c r="DW74" s="9"/>
      <c r="DX74" s="9"/>
      <c r="DY74" s="9"/>
      <c r="DZ74" s="9"/>
      <c r="EA74" s="9"/>
      <c r="EB74" s="9"/>
      <c r="EC74" s="9"/>
      <c r="ED74" s="9"/>
      <c r="EE74" s="9"/>
      <c r="EF74" s="9"/>
      <c r="EG74" s="9"/>
      <c r="EH74" s="9"/>
      <c r="EI74" s="9"/>
      <c r="EJ74" s="9"/>
      <c r="EK74" s="9"/>
      <c r="EL74" s="9"/>
      <c r="EM74" s="9"/>
      <c r="EN74" s="9"/>
      <c r="EO74" s="9"/>
      <c r="EP74" s="9"/>
      <c r="EQ74" s="9"/>
      <c r="ER74" s="36">
        <f t="shared" si="20"/>
        <v>1</v>
      </c>
      <c r="ES74" s="9">
        <f t="shared" si="21"/>
        <v>1</v>
      </c>
      <c r="ET74" s="9" t="s">
        <v>1366</v>
      </c>
      <c r="EU74" s="32" t="s">
        <v>1906</v>
      </c>
      <c r="EV74" s="32" t="s">
        <v>1480</v>
      </c>
      <c r="EW74" s="32"/>
      <c r="EX74" s="35"/>
      <c r="EY74" s="37"/>
      <c r="EZ74" s="37"/>
      <c r="FA74" s="35"/>
      <c r="FB74" s="37"/>
      <c r="FC74" s="32"/>
      <c r="FD74" s="32"/>
      <c r="FE74" s="32">
        <f t="shared" si="22"/>
        <v>4446</v>
      </c>
      <c r="FF74" s="9">
        <f t="shared" si="23"/>
        <v>16027</v>
      </c>
      <c r="FG74" s="6" t="s">
        <v>1480</v>
      </c>
    </row>
    <row r="75" spans="1:163" ht="17.25" customHeight="1" x14ac:dyDescent="0.25">
      <c r="A75" s="9">
        <v>464245972</v>
      </c>
      <c r="B75" s="22" t="s">
        <v>856</v>
      </c>
      <c r="C75" s="9"/>
      <c r="D75" s="9"/>
      <c r="E75" s="9"/>
      <c r="F75" s="9"/>
      <c r="G75" s="23"/>
      <c r="H75" s="23"/>
      <c r="I75" s="9">
        <v>5841</v>
      </c>
      <c r="J75" s="9">
        <v>17263</v>
      </c>
      <c r="K75" s="24">
        <f t="shared" si="12"/>
        <v>6013</v>
      </c>
      <c r="L75" s="24">
        <f t="shared" si="13"/>
        <v>23104</v>
      </c>
      <c r="M75" s="25">
        <v>3</v>
      </c>
      <c r="N75" s="9" t="s">
        <v>1493</v>
      </c>
      <c r="O75" s="9" t="s">
        <v>1494</v>
      </c>
      <c r="P75" s="9" t="s">
        <v>60</v>
      </c>
      <c r="Q75" s="26">
        <v>91370</v>
      </c>
      <c r="R75" s="27">
        <v>432</v>
      </c>
      <c r="S75" s="27">
        <f t="shared" si="14"/>
        <v>0</v>
      </c>
      <c r="T75" s="27">
        <v>3600</v>
      </c>
      <c r="U75" s="28" t="s">
        <v>20</v>
      </c>
      <c r="V75" s="29">
        <f t="shared" si="15"/>
        <v>0.39746099981908284</v>
      </c>
      <c r="W75" s="29">
        <f t="shared" si="16"/>
        <v>2.590827803225991E-2</v>
      </c>
      <c r="X75" s="29" t="str">
        <f t="shared" si="17"/>
        <v>FLOW</v>
      </c>
      <c r="Y75" s="9" t="str">
        <f t="shared" si="18"/>
        <v>-</v>
      </c>
      <c r="Z75" s="9" t="s">
        <v>20</v>
      </c>
      <c r="AA75" s="9" t="s">
        <v>20</v>
      </c>
      <c r="AB75" s="22"/>
      <c r="AC75" s="9"/>
      <c r="AD75" s="9"/>
      <c r="AE75" s="30"/>
      <c r="AF75" s="31" t="s">
        <v>20</v>
      </c>
      <c r="AG75" s="32"/>
      <c r="AH75" s="9" t="s">
        <v>1154</v>
      </c>
      <c r="AI75" s="32"/>
      <c r="AJ75" s="32"/>
      <c r="AK75" s="32"/>
      <c r="AL75" s="32">
        <v>21295</v>
      </c>
      <c r="AM75" s="26">
        <v>91370</v>
      </c>
      <c r="AN75" s="24">
        <v>88</v>
      </c>
      <c r="AO75" s="23" t="s">
        <v>20</v>
      </c>
      <c r="AP75" s="23" t="str">
        <f t="shared" si="19"/>
        <v>FLOW</v>
      </c>
      <c r="AQ75" s="23"/>
      <c r="AR75" s="23"/>
      <c r="AS75" s="23"/>
      <c r="AT75" s="23"/>
      <c r="AU75" s="9" t="s">
        <v>13</v>
      </c>
      <c r="AV75" s="33" t="s">
        <v>1049</v>
      </c>
      <c r="AW75" s="22" t="s">
        <v>1180</v>
      </c>
      <c r="AX75" s="34">
        <v>45573</v>
      </c>
      <c r="AY75" s="9">
        <v>36</v>
      </c>
      <c r="AZ75" s="9" t="s">
        <v>1125</v>
      </c>
      <c r="BA75" s="32" t="s">
        <v>20</v>
      </c>
      <c r="BB75" s="32"/>
      <c r="BC75" s="32"/>
      <c r="BD75" s="9"/>
      <c r="BE75" s="9"/>
      <c r="BF75" s="9"/>
      <c r="BG75" s="35"/>
      <c r="BH75" s="9"/>
      <c r="BI75" s="9"/>
      <c r="BJ75" s="9"/>
      <c r="BK75" s="9"/>
      <c r="BL75" s="9"/>
      <c r="BM75" s="9"/>
      <c r="BN75" s="9"/>
      <c r="BO75" s="9"/>
      <c r="BP75" s="9"/>
      <c r="BQ75" s="9"/>
      <c r="BR75" s="9"/>
      <c r="BS75" s="9"/>
      <c r="BT75" s="9"/>
      <c r="BU75" s="9"/>
      <c r="BV75" s="9"/>
      <c r="BW75" s="9"/>
      <c r="BX75" s="9"/>
      <c r="BY75" s="9"/>
      <c r="BZ75" s="9"/>
      <c r="CA75" s="9"/>
      <c r="CB75" s="9"/>
      <c r="CC75" s="9"/>
      <c r="CD75" s="9"/>
      <c r="CE75" s="9"/>
      <c r="CF75" s="9"/>
      <c r="CG75" s="9"/>
      <c r="CH75" s="9"/>
      <c r="CI75" s="9"/>
      <c r="CJ75" s="9"/>
      <c r="CK75" s="9"/>
      <c r="CL75" s="9"/>
      <c r="CM75" s="9"/>
      <c r="CN75" s="9"/>
      <c r="CO75" s="9"/>
      <c r="CP75" s="9"/>
      <c r="CQ75" s="9"/>
      <c r="CR75" s="9"/>
      <c r="CS75" s="9"/>
      <c r="CT75" s="9"/>
      <c r="CU75" s="9"/>
      <c r="CV75" s="9"/>
      <c r="CW75" s="9"/>
      <c r="CX75" s="9"/>
      <c r="CY75" s="9"/>
      <c r="CZ75" s="9"/>
      <c r="DA75" s="9"/>
      <c r="DB75" s="9"/>
      <c r="DC75" s="9"/>
      <c r="DD75" s="9"/>
      <c r="DE75" s="9"/>
      <c r="DF75" s="9"/>
      <c r="DG75" s="9"/>
      <c r="DH75" s="9"/>
      <c r="DI75" s="9"/>
      <c r="DJ75" s="9"/>
      <c r="DK75" s="9"/>
      <c r="DL75" s="9"/>
      <c r="DM75" s="9"/>
      <c r="DN75" s="9"/>
      <c r="DO75" s="9"/>
      <c r="DP75" s="9"/>
      <c r="DQ75" s="9"/>
      <c r="DR75" s="9"/>
      <c r="DS75" s="9"/>
      <c r="DT75" s="9"/>
      <c r="DU75" s="9"/>
      <c r="DV75" s="9"/>
      <c r="DW75" s="9"/>
      <c r="DX75" s="9"/>
      <c r="DY75" s="9"/>
      <c r="DZ75" s="9"/>
      <c r="EA75" s="9"/>
      <c r="EB75" s="9"/>
      <c r="EC75" s="9"/>
      <c r="ED75" s="9"/>
      <c r="EE75" s="9"/>
      <c r="EF75" s="9"/>
      <c r="EG75" s="9"/>
      <c r="EH75" s="9"/>
      <c r="EI75" s="9"/>
      <c r="EJ75" s="9"/>
      <c r="EK75" s="9"/>
      <c r="EL75" s="9"/>
      <c r="EM75" s="9"/>
      <c r="EN75" s="9"/>
      <c r="EO75" s="9"/>
      <c r="EP75" s="9"/>
      <c r="EQ75" s="9"/>
      <c r="ER75" s="36">
        <f t="shared" si="20"/>
        <v>0</v>
      </c>
      <c r="ES75" s="9" t="str">
        <f t="shared" si="21"/>
        <v/>
      </c>
      <c r="ET75" s="9" t="s">
        <v>1360</v>
      </c>
      <c r="EU75" s="32" t="s">
        <v>2013</v>
      </c>
      <c r="EV75" s="32" t="s">
        <v>1480</v>
      </c>
      <c r="EW75" s="32"/>
      <c r="EX75" s="35"/>
      <c r="EY75" s="37"/>
      <c r="EZ75" s="37"/>
      <c r="FA75" s="35"/>
      <c r="FB75" s="37"/>
      <c r="FC75" s="32"/>
      <c r="FD75" s="32"/>
      <c r="FE75" s="32">
        <f t="shared" si="22"/>
        <v>6013</v>
      </c>
      <c r="FF75" s="9">
        <f t="shared" si="23"/>
        <v>23104</v>
      </c>
      <c r="FG75" s="6" t="s">
        <v>1480</v>
      </c>
    </row>
    <row r="76" spans="1:163" ht="17.25" customHeight="1" x14ac:dyDescent="0.25">
      <c r="A76" s="9">
        <v>467961065</v>
      </c>
      <c r="B76" s="22" t="s">
        <v>929</v>
      </c>
      <c r="C76" s="9"/>
      <c r="D76" s="9"/>
      <c r="E76" s="9"/>
      <c r="F76" s="9"/>
      <c r="G76" s="23"/>
      <c r="H76" s="23"/>
      <c r="I76" s="9">
        <v>3461</v>
      </c>
      <c r="J76" s="9">
        <v>3461</v>
      </c>
      <c r="K76" s="24">
        <f t="shared" si="12"/>
        <v>3461</v>
      </c>
      <c r="L76" s="24">
        <f t="shared" si="13"/>
        <v>6922</v>
      </c>
      <c r="M76" s="39">
        <v>1</v>
      </c>
      <c r="N76" s="9" t="s">
        <v>1493</v>
      </c>
      <c r="O76" s="9" t="s">
        <v>1494</v>
      </c>
      <c r="P76" s="9" t="s">
        <v>93</v>
      </c>
      <c r="Q76" s="26">
        <v>91049</v>
      </c>
      <c r="R76" s="27">
        <v>0</v>
      </c>
      <c r="S76" s="27">
        <f t="shared" si="14"/>
        <v>0</v>
      </c>
      <c r="T76" s="27">
        <v>450</v>
      </c>
      <c r="U76" s="28" t="s">
        <v>20</v>
      </c>
      <c r="V76" s="29">
        <f t="shared" si="15"/>
        <v>0.16705063966878514</v>
      </c>
      <c r="W76" s="29">
        <f t="shared" si="16"/>
        <v>7.9760245270257251E-3</v>
      </c>
      <c r="X76" s="29" t="str">
        <f t="shared" si="17"/>
        <v>FLOW</v>
      </c>
      <c r="Y76" s="9" t="str">
        <f t="shared" si="18"/>
        <v>-</v>
      </c>
      <c r="Z76" s="9" t="s">
        <v>20</v>
      </c>
      <c r="AA76" s="9" t="s">
        <v>20</v>
      </c>
      <c r="AB76" s="22"/>
      <c r="AC76" s="9"/>
      <c r="AD76" s="9"/>
      <c r="AE76" s="30"/>
      <c r="AF76" s="31" t="s">
        <v>20</v>
      </c>
      <c r="AG76" s="32"/>
      <c r="AH76" s="9" t="s">
        <v>261</v>
      </c>
      <c r="AI76" s="32"/>
      <c r="AJ76" s="32"/>
      <c r="AK76" s="32"/>
      <c r="AL76" s="32">
        <v>3911</v>
      </c>
      <c r="AM76" s="26">
        <v>91049</v>
      </c>
      <c r="AN76" s="24">
        <v>27</v>
      </c>
      <c r="AO76" s="23" t="s">
        <v>20</v>
      </c>
      <c r="AP76" s="23" t="str">
        <f t="shared" si="19"/>
        <v>FLOW</v>
      </c>
      <c r="AQ76" s="23"/>
      <c r="AR76" s="23"/>
      <c r="AS76" s="23"/>
      <c r="AT76" s="23"/>
      <c r="AU76" s="9" t="s">
        <v>1491</v>
      </c>
      <c r="AV76" s="33" t="s">
        <v>1119</v>
      </c>
      <c r="AW76" s="22" t="s">
        <v>1353</v>
      </c>
      <c r="AX76" s="34">
        <v>46104</v>
      </c>
      <c r="AY76" s="9">
        <v>36</v>
      </c>
      <c r="AZ76" s="9" t="s">
        <v>1125</v>
      </c>
      <c r="BA76" s="32" t="s">
        <v>20</v>
      </c>
      <c r="BB76" s="32"/>
      <c r="BC76" s="32"/>
      <c r="BD76" s="9"/>
      <c r="BE76" s="9"/>
      <c r="BF76" s="9"/>
      <c r="BG76" s="35"/>
      <c r="BH76" s="9"/>
      <c r="BI76" s="9"/>
      <c r="BJ76" s="9"/>
      <c r="BK76" s="9"/>
      <c r="BL76" s="9"/>
      <c r="BM76" s="9"/>
      <c r="BN76" s="9"/>
      <c r="BO76" s="9"/>
      <c r="BP76" s="9"/>
      <c r="BQ76" s="9"/>
      <c r="BR76" s="9"/>
      <c r="BS76" s="9"/>
      <c r="BT76" s="9"/>
      <c r="BU76" s="9"/>
      <c r="BV76" s="9"/>
      <c r="BW76" s="9"/>
      <c r="BX76" s="9"/>
      <c r="BY76" s="9"/>
      <c r="BZ76" s="9"/>
      <c r="CA76" s="9"/>
      <c r="CB76" s="9"/>
      <c r="CC76" s="9"/>
      <c r="CD76" s="9"/>
      <c r="CE76" s="9"/>
      <c r="CF76" s="9"/>
      <c r="CG76" s="9"/>
      <c r="CH76" s="9"/>
      <c r="CI76" s="9"/>
      <c r="CJ76" s="9"/>
      <c r="CK76" s="9"/>
      <c r="CL76" s="9"/>
      <c r="CM76" s="9"/>
      <c r="CN76" s="9"/>
      <c r="CO76" s="9"/>
      <c r="CP76" s="9"/>
      <c r="CQ76" s="9"/>
      <c r="CR76" s="9"/>
      <c r="CS76" s="9"/>
      <c r="CT76" s="9"/>
      <c r="CU76" s="9"/>
      <c r="CV76" s="9"/>
      <c r="CW76" s="9"/>
      <c r="CX76" s="9"/>
      <c r="CY76" s="9"/>
      <c r="CZ76" s="9"/>
      <c r="DA76" s="9"/>
      <c r="DB76" s="9"/>
      <c r="DC76" s="9"/>
      <c r="DD76" s="9"/>
      <c r="DE76" s="9"/>
      <c r="DF76" s="9"/>
      <c r="DG76" s="9"/>
      <c r="DH76" s="9"/>
      <c r="DI76" s="9"/>
      <c r="DJ76" s="9"/>
      <c r="DK76" s="9"/>
      <c r="DL76" s="9"/>
      <c r="DM76" s="9"/>
      <c r="DN76" s="9"/>
      <c r="DO76" s="9"/>
      <c r="DP76" s="9"/>
      <c r="DQ76" s="9"/>
      <c r="DR76" s="9"/>
      <c r="DS76" s="9"/>
      <c r="DT76" s="9"/>
      <c r="DU76" s="9"/>
      <c r="DV76" s="9"/>
      <c r="DW76" s="9"/>
      <c r="DX76" s="9"/>
      <c r="DY76" s="9"/>
      <c r="DZ76" s="9"/>
      <c r="EA76" s="9"/>
      <c r="EB76" s="9"/>
      <c r="EC76" s="9"/>
      <c r="ED76" s="9"/>
      <c r="EE76" s="9"/>
      <c r="EF76" s="9"/>
      <c r="EG76" s="9"/>
      <c r="EH76" s="9"/>
      <c r="EI76" s="9"/>
      <c r="EJ76" s="9"/>
      <c r="EK76" s="9"/>
      <c r="EL76" s="9"/>
      <c r="EM76" s="9"/>
      <c r="EN76" s="9"/>
      <c r="EO76" s="9"/>
      <c r="EP76" s="9"/>
      <c r="EQ76" s="9"/>
      <c r="ER76" s="36">
        <f t="shared" si="20"/>
        <v>0</v>
      </c>
      <c r="ES76" s="9" t="str">
        <f t="shared" si="21"/>
        <v/>
      </c>
      <c r="ET76" s="9" t="s">
        <v>1367</v>
      </c>
      <c r="EU76" s="32" t="s">
        <v>1863</v>
      </c>
      <c r="EV76" s="32" t="s">
        <v>1480</v>
      </c>
      <c r="EW76" s="32"/>
      <c r="EX76" s="35"/>
      <c r="EY76" s="37"/>
      <c r="EZ76" s="37"/>
      <c r="FA76" s="35"/>
      <c r="FB76" s="37"/>
      <c r="FC76" s="32"/>
      <c r="FD76" s="32"/>
      <c r="FE76" s="32">
        <f t="shared" si="22"/>
        <v>3461</v>
      </c>
      <c r="FF76" s="9">
        <f t="shared" si="23"/>
        <v>6922</v>
      </c>
      <c r="FG76" s="6" t="s">
        <v>1480</v>
      </c>
    </row>
    <row r="77" spans="1:163" ht="17.25" customHeight="1" x14ac:dyDescent="0.25">
      <c r="A77" s="9">
        <v>464425420</v>
      </c>
      <c r="B77" s="22" t="s">
        <v>110</v>
      </c>
      <c r="C77" s="9"/>
      <c r="D77" s="9"/>
      <c r="E77" s="9"/>
      <c r="F77" s="9"/>
      <c r="G77" s="23"/>
      <c r="H77" s="23"/>
      <c r="I77" s="9">
        <v>10801</v>
      </c>
      <c r="J77" s="9">
        <v>53981</v>
      </c>
      <c r="K77" s="24">
        <f t="shared" si="12"/>
        <v>12583</v>
      </c>
      <c r="L77" s="24">
        <f t="shared" si="13"/>
        <v>64782</v>
      </c>
      <c r="M77" s="25">
        <v>5</v>
      </c>
      <c r="N77" s="9" t="s">
        <v>1493</v>
      </c>
      <c r="O77" s="9" t="s">
        <v>1494</v>
      </c>
      <c r="P77" s="9" t="s">
        <v>98</v>
      </c>
      <c r="Q77" s="26">
        <v>91033</v>
      </c>
      <c r="R77" s="27">
        <v>1806</v>
      </c>
      <c r="S77" s="27">
        <f t="shared" si="14"/>
        <v>0</v>
      </c>
      <c r="T77" s="27">
        <v>0</v>
      </c>
      <c r="U77" s="28" t="s">
        <v>20</v>
      </c>
      <c r="V77" s="29">
        <f t="shared" si="15"/>
        <v>0.94267311456057323</v>
      </c>
      <c r="W77" s="29">
        <f t="shared" si="16"/>
        <v>4.8467079598823362E-2</v>
      </c>
      <c r="X77" s="29" t="str">
        <f t="shared" si="17"/>
        <v>FLOW</v>
      </c>
      <c r="Y77" s="9" t="str">
        <f t="shared" si="18"/>
        <v>-</v>
      </c>
      <c r="Z77" s="9" t="s">
        <v>1495</v>
      </c>
      <c r="AA77" s="9" t="s">
        <v>20</v>
      </c>
      <c r="AB77" s="22"/>
      <c r="AC77" s="9"/>
      <c r="AD77" s="9"/>
      <c r="AE77" s="30"/>
      <c r="AF77" s="31" t="s">
        <v>20</v>
      </c>
      <c r="AG77" s="32"/>
      <c r="AH77" s="9" t="s">
        <v>97</v>
      </c>
      <c r="AI77" s="32"/>
      <c r="AJ77" s="32"/>
      <c r="AK77" s="32"/>
      <c r="AL77" s="32">
        <v>55787</v>
      </c>
      <c r="AM77" s="26">
        <v>91033</v>
      </c>
      <c r="AN77" s="24">
        <v>149</v>
      </c>
      <c r="AO77" s="23" t="s">
        <v>20</v>
      </c>
      <c r="AP77" s="23" t="str">
        <f t="shared" si="19"/>
        <v>FLOW</v>
      </c>
      <c r="AQ77" s="23"/>
      <c r="AR77" s="23"/>
      <c r="AS77" s="23"/>
      <c r="AT77" s="23"/>
      <c r="AU77" s="9" t="s">
        <v>13</v>
      </c>
      <c r="AV77" s="33" t="s">
        <v>111</v>
      </c>
      <c r="AW77" s="22" t="s">
        <v>1202</v>
      </c>
      <c r="AX77" s="34">
        <v>45589</v>
      </c>
      <c r="AY77" s="9">
        <v>24</v>
      </c>
      <c r="AZ77" s="9" t="s">
        <v>1125</v>
      </c>
      <c r="BA77" s="32" t="s">
        <v>20</v>
      </c>
      <c r="BB77" s="32"/>
      <c r="BC77" s="32"/>
      <c r="BD77" s="9"/>
      <c r="BE77" s="9"/>
      <c r="BF77" s="9"/>
      <c r="BG77" s="35"/>
      <c r="BH77" s="9"/>
      <c r="BI77" s="9"/>
      <c r="BJ77" s="9"/>
      <c r="BK77" s="9"/>
      <c r="BL77" s="9"/>
      <c r="BM77" s="9"/>
      <c r="BN77" s="9"/>
      <c r="BO77" s="9"/>
      <c r="BP77" s="9"/>
      <c r="BQ77" s="9"/>
      <c r="BR77" s="9"/>
      <c r="BS77" s="9"/>
      <c r="BT77" s="9"/>
      <c r="BU77" s="9"/>
      <c r="BV77" s="9"/>
      <c r="BW77" s="9"/>
      <c r="BX77" s="9"/>
      <c r="BY77" s="9"/>
      <c r="BZ77" s="9"/>
      <c r="CA77" s="9"/>
      <c r="CB77" s="9"/>
      <c r="CC77" s="9"/>
      <c r="CD77" s="9"/>
      <c r="CE77" s="9"/>
      <c r="CF77" s="9"/>
      <c r="CG77" s="9"/>
      <c r="CH77" s="9"/>
      <c r="CI77" s="9"/>
      <c r="CJ77" s="9"/>
      <c r="CK77" s="9"/>
      <c r="CL77" s="9"/>
      <c r="CM77" s="9"/>
      <c r="CN77" s="9"/>
      <c r="CO77" s="9"/>
      <c r="CP77" s="9"/>
      <c r="CQ77" s="9"/>
      <c r="CR77" s="9"/>
      <c r="CS77" s="9"/>
      <c r="CT77" s="9"/>
      <c r="CU77" s="9"/>
      <c r="CV77" s="9"/>
      <c r="CW77" s="9"/>
      <c r="CX77" s="9"/>
      <c r="CY77" s="9"/>
      <c r="CZ77" s="9"/>
      <c r="DA77" s="9"/>
      <c r="DB77" s="9"/>
      <c r="DC77" s="9"/>
      <c r="DD77" s="9"/>
      <c r="DE77" s="9"/>
      <c r="DF77" s="9"/>
      <c r="DG77" s="9"/>
      <c r="DH77" s="9"/>
      <c r="DI77" s="9"/>
      <c r="DJ77" s="9"/>
      <c r="DK77" s="9"/>
      <c r="DL77" s="9"/>
      <c r="DM77" s="9"/>
      <c r="DN77" s="9"/>
      <c r="DO77" s="9"/>
      <c r="DP77" s="9"/>
      <c r="DQ77" s="9"/>
      <c r="DR77" s="9"/>
      <c r="DS77" s="9"/>
      <c r="DT77" s="9"/>
      <c r="DU77" s="9"/>
      <c r="DV77" s="9"/>
      <c r="DW77" s="9"/>
      <c r="DX77" s="9"/>
      <c r="DY77" s="9"/>
      <c r="DZ77" s="9"/>
      <c r="EA77" s="9"/>
      <c r="EB77" s="9"/>
      <c r="EC77" s="9"/>
      <c r="ED77" s="9"/>
      <c r="EE77" s="9"/>
      <c r="EF77" s="9"/>
      <c r="EG77" s="9"/>
      <c r="EH77" s="9"/>
      <c r="EI77" s="9"/>
      <c r="EJ77" s="9"/>
      <c r="EK77" s="9"/>
      <c r="EL77" s="9"/>
      <c r="EM77" s="9"/>
      <c r="EN77" s="9"/>
      <c r="EO77" s="9"/>
      <c r="EP77" s="9"/>
      <c r="EQ77" s="9"/>
      <c r="ER77" s="36">
        <f t="shared" si="20"/>
        <v>0</v>
      </c>
      <c r="ES77" s="9" t="str">
        <f t="shared" si="21"/>
        <v/>
      </c>
      <c r="ET77" s="9" t="s">
        <v>1371</v>
      </c>
      <c r="EU77" s="32" t="s">
        <v>1758</v>
      </c>
      <c r="EV77" s="32" t="s">
        <v>1480</v>
      </c>
      <c r="EW77" s="32"/>
      <c r="EX77" s="35"/>
      <c r="EY77" s="37"/>
      <c r="EZ77" s="37"/>
      <c r="FA77" s="35"/>
      <c r="FB77" s="37"/>
      <c r="FC77" s="32"/>
      <c r="FD77" s="32"/>
      <c r="FE77" s="32">
        <f t="shared" si="22"/>
        <v>12583</v>
      </c>
      <c r="FF77" s="9">
        <f t="shared" si="23"/>
        <v>64782</v>
      </c>
      <c r="FG77" s="6" t="s">
        <v>1480</v>
      </c>
    </row>
    <row r="78" spans="1:163" ht="17.25" customHeight="1" x14ac:dyDescent="0.25">
      <c r="A78" s="9">
        <v>468046860</v>
      </c>
      <c r="B78" s="22" t="s">
        <v>489</v>
      </c>
      <c r="C78" s="9"/>
      <c r="D78" s="9"/>
      <c r="E78" s="9"/>
      <c r="F78" s="9"/>
      <c r="G78" s="23"/>
      <c r="H78" s="23"/>
      <c r="I78" s="9">
        <v>2700</v>
      </c>
      <c r="J78" s="9">
        <v>2700</v>
      </c>
      <c r="K78" s="24">
        <f t="shared" si="12"/>
        <v>2700</v>
      </c>
      <c r="L78" s="24">
        <f t="shared" si="13"/>
        <v>5400</v>
      </c>
      <c r="M78" s="39">
        <v>1</v>
      </c>
      <c r="N78" s="9" t="s">
        <v>1493</v>
      </c>
      <c r="O78" s="9" t="s">
        <v>1494</v>
      </c>
      <c r="P78" s="9" t="s">
        <v>1132</v>
      </c>
      <c r="Q78" s="26">
        <v>90811</v>
      </c>
      <c r="R78" s="27">
        <v>0</v>
      </c>
      <c r="S78" s="27">
        <f t="shared" si="14"/>
        <v>0</v>
      </c>
      <c r="T78" s="27">
        <v>538</v>
      </c>
      <c r="U78" s="28" t="s">
        <v>20</v>
      </c>
      <c r="V78" s="29">
        <f t="shared" si="15"/>
        <v>0.16313138389793666</v>
      </c>
      <c r="W78" s="29">
        <f t="shared" si="16"/>
        <v>7.9551753816487075E-3</v>
      </c>
      <c r="X78" s="29" t="str">
        <f t="shared" si="17"/>
        <v>FLOW</v>
      </c>
      <c r="Y78" s="9" t="str">
        <f t="shared" si="18"/>
        <v>-</v>
      </c>
      <c r="Z78" s="9" t="s">
        <v>20</v>
      </c>
      <c r="AA78" s="9" t="s">
        <v>20</v>
      </c>
      <c r="AB78" s="22"/>
      <c r="AC78" s="9"/>
      <c r="AD78" s="9"/>
      <c r="AE78" s="30"/>
      <c r="AF78" s="31" t="s">
        <v>20</v>
      </c>
      <c r="AG78" s="32"/>
      <c r="AH78" s="9" t="s">
        <v>481</v>
      </c>
      <c r="AI78" s="32"/>
      <c r="AJ78" s="32"/>
      <c r="AK78" s="32"/>
      <c r="AL78" s="32">
        <v>3238</v>
      </c>
      <c r="AM78" s="26">
        <v>90811</v>
      </c>
      <c r="AN78" s="24">
        <v>22</v>
      </c>
      <c r="AO78" s="23" t="s">
        <v>20</v>
      </c>
      <c r="AP78" s="23" t="str">
        <f t="shared" si="19"/>
        <v>FLOW</v>
      </c>
      <c r="AQ78" s="23"/>
      <c r="AR78" s="23"/>
      <c r="AS78" s="23"/>
      <c r="AT78" s="23"/>
      <c r="AU78" s="9" t="s">
        <v>1491</v>
      </c>
      <c r="AV78" s="33" t="s">
        <v>1120</v>
      </c>
      <c r="AW78" s="22" t="s">
        <v>1201</v>
      </c>
      <c r="AX78" s="34">
        <v>46120</v>
      </c>
      <c r="AY78" s="9">
        <v>48</v>
      </c>
      <c r="AZ78" s="9" t="s">
        <v>1125</v>
      </c>
      <c r="BA78" s="32" t="s">
        <v>20</v>
      </c>
      <c r="BB78" s="32"/>
      <c r="BC78" s="32"/>
      <c r="BD78" s="9"/>
      <c r="BE78" s="9"/>
      <c r="BF78" s="9"/>
      <c r="BG78" s="35"/>
      <c r="BH78" s="9"/>
      <c r="BI78" s="9">
        <v>1</v>
      </c>
      <c r="BJ78" s="9"/>
      <c r="BK78" s="9"/>
      <c r="BL78" s="9"/>
      <c r="BM78" s="9"/>
      <c r="BN78" s="9"/>
      <c r="BO78" s="9"/>
      <c r="BP78" s="9"/>
      <c r="BQ78" s="9"/>
      <c r="BR78" s="9"/>
      <c r="BS78" s="9"/>
      <c r="BT78" s="9"/>
      <c r="BU78" s="9"/>
      <c r="BV78" s="9"/>
      <c r="BW78" s="9"/>
      <c r="BX78" s="9"/>
      <c r="BY78" s="9"/>
      <c r="BZ78" s="9"/>
      <c r="CA78" s="9"/>
      <c r="CB78" s="9"/>
      <c r="CC78" s="9"/>
      <c r="CD78" s="9"/>
      <c r="CE78" s="9"/>
      <c r="CF78" s="9"/>
      <c r="CG78" s="9"/>
      <c r="CH78" s="9"/>
      <c r="CI78" s="9"/>
      <c r="CJ78" s="9"/>
      <c r="CK78" s="9"/>
      <c r="CL78" s="9"/>
      <c r="CM78" s="9"/>
      <c r="CN78" s="9"/>
      <c r="CO78" s="9"/>
      <c r="CP78" s="9"/>
      <c r="CQ78" s="9"/>
      <c r="CR78" s="9"/>
      <c r="CS78" s="9"/>
      <c r="CT78" s="9"/>
      <c r="CU78" s="9"/>
      <c r="CV78" s="9"/>
      <c r="CW78" s="9"/>
      <c r="CX78" s="9"/>
      <c r="CY78" s="9"/>
      <c r="CZ78" s="9"/>
      <c r="DA78" s="9"/>
      <c r="DB78" s="9"/>
      <c r="DC78" s="9"/>
      <c r="DD78" s="9"/>
      <c r="DE78" s="9"/>
      <c r="DF78" s="9"/>
      <c r="DG78" s="9"/>
      <c r="DH78" s="9"/>
      <c r="DI78" s="9"/>
      <c r="DJ78" s="9"/>
      <c r="DK78" s="9"/>
      <c r="DL78" s="9"/>
      <c r="DM78" s="9"/>
      <c r="DN78" s="9"/>
      <c r="DO78" s="9"/>
      <c r="DP78" s="9"/>
      <c r="DQ78" s="9"/>
      <c r="DR78" s="9"/>
      <c r="DS78" s="9"/>
      <c r="DT78" s="9"/>
      <c r="DU78" s="9"/>
      <c r="DV78" s="9"/>
      <c r="DW78" s="9"/>
      <c r="DX78" s="9"/>
      <c r="DY78" s="9"/>
      <c r="DZ78" s="9"/>
      <c r="EA78" s="9"/>
      <c r="EB78" s="9"/>
      <c r="EC78" s="9"/>
      <c r="ED78" s="9"/>
      <c r="EE78" s="9"/>
      <c r="EF78" s="9"/>
      <c r="EG78" s="9"/>
      <c r="EH78" s="9"/>
      <c r="EI78" s="9"/>
      <c r="EJ78" s="9"/>
      <c r="EK78" s="9"/>
      <c r="EL78" s="9"/>
      <c r="EM78" s="9"/>
      <c r="EN78" s="9"/>
      <c r="EO78" s="9"/>
      <c r="EP78" s="9"/>
      <c r="EQ78" s="9"/>
      <c r="ER78" s="36">
        <f t="shared" si="20"/>
        <v>1</v>
      </c>
      <c r="ES78" s="9">
        <f t="shared" si="21"/>
        <v>1</v>
      </c>
      <c r="ET78" s="9" t="s">
        <v>1376</v>
      </c>
      <c r="EU78" s="32" t="s">
        <v>1994</v>
      </c>
      <c r="EV78" s="32" t="s">
        <v>1480</v>
      </c>
      <c r="EW78" s="32"/>
      <c r="EX78" s="35"/>
      <c r="EY78" s="37"/>
      <c r="EZ78" s="37"/>
      <c r="FA78" s="35"/>
      <c r="FB78" s="37"/>
      <c r="FC78" s="32"/>
      <c r="FD78" s="32"/>
      <c r="FE78" s="32">
        <f t="shared" si="22"/>
        <v>2700</v>
      </c>
      <c r="FF78" s="9">
        <f t="shared" si="23"/>
        <v>5400</v>
      </c>
      <c r="FG78" s="6" t="s">
        <v>1480</v>
      </c>
    </row>
    <row r="79" spans="1:163" ht="17.25" customHeight="1" x14ac:dyDescent="0.25">
      <c r="A79" s="9">
        <v>465765507</v>
      </c>
      <c r="B79" s="22" t="s">
        <v>242</v>
      </c>
      <c r="C79" s="9"/>
      <c r="D79" s="9"/>
      <c r="E79" s="9"/>
      <c r="F79" s="9"/>
      <c r="G79" s="23"/>
      <c r="H79" s="23"/>
      <c r="I79" s="9">
        <v>4246</v>
      </c>
      <c r="J79" s="9">
        <v>25372</v>
      </c>
      <c r="K79" s="24">
        <f t="shared" si="12"/>
        <v>5372</v>
      </c>
      <c r="L79" s="24">
        <f t="shared" si="13"/>
        <v>29618</v>
      </c>
      <c r="M79" s="25">
        <v>6</v>
      </c>
      <c r="N79" s="9" t="s">
        <v>1493</v>
      </c>
      <c r="O79" s="9" t="s">
        <v>1494</v>
      </c>
      <c r="P79" s="9" t="s">
        <v>77</v>
      </c>
      <c r="Q79" s="26">
        <v>90749</v>
      </c>
      <c r="R79" s="27">
        <v>1230</v>
      </c>
      <c r="S79" s="27">
        <f t="shared" si="14"/>
        <v>0</v>
      </c>
      <c r="T79" s="27">
        <v>3150</v>
      </c>
      <c r="U79" s="28" t="s">
        <v>20</v>
      </c>
      <c r="V79" s="29">
        <f t="shared" si="15"/>
        <v>1</v>
      </c>
      <c r="W79" s="29">
        <f t="shared" si="16"/>
        <v>4.1587824791143521E-2</v>
      </c>
      <c r="X79" s="29" t="str">
        <f t="shared" si="17"/>
        <v>FLOW</v>
      </c>
      <c r="Y79" s="9" t="str">
        <f t="shared" si="18"/>
        <v>-</v>
      </c>
      <c r="Z79" s="9" t="s">
        <v>1495</v>
      </c>
      <c r="AA79" s="9" t="s">
        <v>20</v>
      </c>
      <c r="AB79" s="22"/>
      <c r="AC79" s="9"/>
      <c r="AD79" s="9"/>
      <c r="AE79" s="30"/>
      <c r="AF79" s="31" t="s">
        <v>20</v>
      </c>
      <c r="AG79" s="32"/>
      <c r="AH79" s="9" t="s">
        <v>232</v>
      </c>
      <c r="AI79" s="32"/>
      <c r="AJ79" s="32"/>
      <c r="AK79" s="32"/>
      <c r="AL79" s="32">
        <v>29752</v>
      </c>
      <c r="AM79" s="26">
        <v>90749</v>
      </c>
      <c r="AN79" s="24">
        <v>177</v>
      </c>
      <c r="AO79" s="23" t="s">
        <v>20</v>
      </c>
      <c r="AP79" s="23" t="str">
        <f t="shared" si="19"/>
        <v>FLOW</v>
      </c>
      <c r="AQ79" s="23"/>
      <c r="AR79" s="23"/>
      <c r="AS79" s="23"/>
      <c r="AT79" s="23"/>
      <c r="AU79" s="9" t="s">
        <v>13</v>
      </c>
      <c r="AV79" s="33" t="s">
        <v>243</v>
      </c>
      <c r="AW79" s="22" t="s">
        <v>1315</v>
      </c>
      <c r="AX79" s="34">
        <v>45740</v>
      </c>
      <c r="AY79" s="9">
        <v>36</v>
      </c>
      <c r="AZ79" s="9" t="s">
        <v>1125</v>
      </c>
      <c r="BA79" s="32" t="s">
        <v>20</v>
      </c>
      <c r="BB79" s="32"/>
      <c r="BC79" s="32"/>
      <c r="BD79" s="9"/>
      <c r="BE79" s="9"/>
      <c r="BF79" s="9"/>
      <c r="BG79" s="35"/>
      <c r="BH79" s="9"/>
      <c r="BI79" s="9"/>
      <c r="BJ79" s="9"/>
      <c r="BK79" s="9"/>
      <c r="BL79" s="9">
        <v>1</v>
      </c>
      <c r="BM79" s="9"/>
      <c r="BN79" s="9"/>
      <c r="BO79" s="9"/>
      <c r="BP79" s="9"/>
      <c r="BQ79" s="9"/>
      <c r="BR79" s="9"/>
      <c r="BS79" s="9"/>
      <c r="BT79" s="9"/>
      <c r="BU79" s="9"/>
      <c r="BV79" s="9"/>
      <c r="BW79" s="9"/>
      <c r="BX79" s="9"/>
      <c r="BY79" s="9"/>
      <c r="BZ79" s="9"/>
      <c r="CA79" s="9"/>
      <c r="CB79" s="9"/>
      <c r="CC79" s="9"/>
      <c r="CD79" s="9"/>
      <c r="CE79" s="9"/>
      <c r="CF79" s="9"/>
      <c r="CG79" s="9"/>
      <c r="CH79" s="9"/>
      <c r="CI79" s="9"/>
      <c r="CJ79" s="9"/>
      <c r="CK79" s="9"/>
      <c r="CL79" s="9"/>
      <c r="CM79" s="9"/>
      <c r="CN79" s="9"/>
      <c r="CO79" s="9"/>
      <c r="CP79" s="9"/>
      <c r="CQ79" s="9"/>
      <c r="CR79" s="9"/>
      <c r="CS79" s="9"/>
      <c r="CT79" s="9"/>
      <c r="CU79" s="9"/>
      <c r="CV79" s="9"/>
      <c r="CW79" s="9"/>
      <c r="CX79" s="9"/>
      <c r="CY79" s="9"/>
      <c r="CZ79" s="9"/>
      <c r="DA79" s="9"/>
      <c r="DB79" s="9"/>
      <c r="DC79" s="9"/>
      <c r="DD79" s="9"/>
      <c r="DE79" s="9"/>
      <c r="DF79" s="9"/>
      <c r="DG79" s="9"/>
      <c r="DH79" s="9"/>
      <c r="DI79" s="9"/>
      <c r="DJ79" s="9"/>
      <c r="DK79" s="9"/>
      <c r="DL79" s="9"/>
      <c r="DM79" s="9"/>
      <c r="DN79" s="9"/>
      <c r="DO79" s="9"/>
      <c r="DP79" s="9"/>
      <c r="DQ79" s="9"/>
      <c r="DR79" s="9"/>
      <c r="DS79" s="9"/>
      <c r="DT79" s="9"/>
      <c r="DU79" s="9"/>
      <c r="DV79" s="9"/>
      <c r="DW79" s="9"/>
      <c r="DX79" s="9"/>
      <c r="DY79" s="9"/>
      <c r="DZ79" s="9"/>
      <c r="EA79" s="9"/>
      <c r="EB79" s="9"/>
      <c r="EC79" s="9"/>
      <c r="ED79" s="9"/>
      <c r="EE79" s="9"/>
      <c r="EF79" s="9"/>
      <c r="EG79" s="9"/>
      <c r="EH79" s="9"/>
      <c r="EI79" s="9"/>
      <c r="EJ79" s="9"/>
      <c r="EK79" s="9"/>
      <c r="EL79" s="9"/>
      <c r="EM79" s="9"/>
      <c r="EN79" s="9"/>
      <c r="EO79" s="9"/>
      <c r="EP79" s="9"/>
      <c r="EQ79" s="9"/>
      <c r="ER79" s="36">
        <f t="shared" si="20"/>
        <v>1</v>
      </c>
      <c r="ES79" s="9">
        <f t="shared" si="21"/>
        <v>1</v>
      </c>
      <c r="ET79" s="9" t="s">
        <v>1370</v>
      </c>
      <c r="EU79" s="32" t="s">
        <v>2131</v>
      </c>
      <c r="EV79" s="32" t="s">
        <v>1480</v>
      </c>
      <c r="EW79" s="32"/>
      <c r="EX79" s="35"/>
      <c r="EY79" s="37"/>
      <c r="EZ79" s="37"/>
      <c r="FA79" s="35"/>
      <c r="FB79" s="37"/>
      <c r="FC79" s="32"/>
      <c r="FD79" s="32"/>
      <c r="FE79" s="32">
        <f t="shared" si="22"/>
        <v>5372</v>
      </c>
      <c r="FF79" s="9">
        <f t="shared" si="23"/>
        <v>29618</v>
      </c>
      <c r="FG79" s="6" t="s">
        <v>1480</v>
      </c>
    </row>
    <row r="80" spans="1:163" ht="17.25" customHeight="1" x14ac:dyDescent="0.25">
      <c r="A80" s="9">
        <v>463867730</v>
      </c>
      <c r="B80" s="22" t="s">
        <v>730</v>
      </c>
      <c r="C80" s="9"/>
      <c r="D80" s="9"/>
      <c r="E80" s="9"/>
      <c r="F80" s="9"/>
      <c r="G80" s="23"/>
      <c r="H80" s="23"/>
      <c r="I80" s="9">
        <v>3723</v>
      </c>
      <c r="J80" s="9">
        <v>15701</v>
      </c>
      <c r="K80" s="24">
        <f t="shared" si="12"/>
        <v>1469</v>
      </c>
      <c r="L80" s="24">
        <f t="shared" si="13"/>
        <v>19424</v>
      </c>
      <c r="M80" s="25">
        <v>5</v>
      </c>
      <c r="N80" s="9" t="s">
        <v>1493</v>
      </c>
      <c r="O80" s="9" t="s">
        <v>1494</v>
      </c>
      <c r="P80" s="9" t="s">
        <v>251</v>
      </c>
      <c r="Q80" s="26">
        <v>90481</v>
      </c>
      <c r="R80" s="27">
        <v>660</v>
      </c>
      <c r="S80" s="27">
        <f t="shared" si="14"/>
        <v>0</v>
      </c>
      <c r="T80" s="27">
        <v>4950</v>
      </c>
      <c r="U80" s="28" t="s">
        <v>20</v>
      </c>
      <c r="V80" s="29">
        <f t="shared" si="15"/>
        <v>0.66540911029725391</v>
      </c>
      <c r="W80" s="29">
        <f t="shared" si="16"/>
        <v>4.8173188065659012E-2</v>
      </c>
      <c r="X80" s="29" t="str">
        <f t="shared" si="17"/>
        <v>FLOW</v>
      </c>
      <c r="Y80" s="9" t="str">
        <f t="shared" si="18"/>
        <v>-</v>
      </c>
      <c r="Z80" s="9" t="s">
        <v>1499</v>
      </c>
      <c r="AA80" s="9" t="s">
        <v>20</v>
      </c>
      <c r="AB80" s="22"/>
      <c r="AC80" s="9"/>
      <c r="AD80" s="9"/>
      <c r="AE80" s="30"/>
      <c r="AF80" s="31" t="s">
        <v>20</v>
      </c>
      <c r="AG80" s="32"/>
      <c r="AH80" s="9" t="s">
        <v>720</v>
      </c>
      <c r="AI80" s="32"/>
      <c r="AJ80" s="32"/>
      <c r="AK80" s="32"/>
      <c r="AL80" s="32">
        <v>21311</v>
      </c>
      <c r="AM80" s="26">
        <v>90481</v>
      </c>
      <c r="AN80" s="24">
        <v>149</v>
      </c>
      <c r="AO80" s="23" t="s">
        <v>20</v>
      </c>
      <c r="AP80" s="23" t="str">
        <f t="shared" si="19"/>
        <v>FLOW</v>
      </c>
      <c r="AQ80" s="23"/>
      <c r="AR80" s="23"/>
      <c r="AS80" s="23"/>
      <c r="AT80" s="23"/>
      <c r="AU80" s="9" t="s">
        <v>13</v>
      </c>
      <c r="AV80" s="33" t="s">
        <v>731</v>
      </c>
      <c r="AW80" s="22" t="s">
        <v>1289</v>
      </c>
      <c r="AX80" s="34">
        <v>45531</v>
      </c>
      <c r="AY80" s="9">
        <v>48</v>
      </c>
      <c r="AZ80" s="9" t="s">
        <v>1125</v>
      </c>
      <c r="BA80" s="32" t="s">
        <v>20</v>
      </c>
      <c r="BB80" s="32"/>
      <c r="BC80" s="32"/>
      <c r="BD80" s="9"/>
      <c r="BE80" s="9"/>
      <c r="BF80" s="9"/>
      <c r="BG80" s="35"/>
      <c r="BH80" s="9"/>
      <c r="BI80" s="9"/>
      <c r="BJ80" s="9"/>
      <c r="BK80" s="9"/>
      <c r="BL80" s="9">
        <v>1</v>
      </c>
      <c r="BM80" s="9"/>
      <c r="BN80" s="9"/>
      <c r="BO80" s="9"/>
      <c r="BP80" s="9"/>
      <c r="BQ80" s="9"/>
      <c r="BR80" s="9"/>
      <c r="BS80" s="9"/>
      <c r="BT80" s="9"/>
      <c r="BU80" s="9"/>
      <c r="BV80" s="9"/>
      <c r="BW80" s="9"/>
      <c r="BX80" s="9"/>
      <c r="BY80" s="9"/>
      <c r="BZ80" s="9"/>
      <c r="CA80" s="9"/>
      <c r="CB80" s="9"/>
      <c r="CC80" s="9"/>
      <c r="CD80" s="9"/>
      <c r="CE80" s="9"/>
      <c r="CF80" s="9"/>
      <c r="CG80" s="9"/>
      <c r="CH80" s="9"/>
      <c r="CI80" s="9"/>
      <c r="CJ80" s="9"/>
      <c r="CK80" s="9"/>
      <c r="CL80" s="9"/>
      <c r="CM80" s="9"/>
      <c r="CN80" s="9"/>
      <c r="CO80" s="9"/>
      <c r="CP80" s="9"/>
      <c r="CQ80" s="9"/>
      <c r="CR80" s="9"/>
      <c r="CS80" s="9"/>
      <c r="CT80" s="9"/>
      <c r="CU80" s="9"/>
      <c r="CV80" s="9"/>
      <c r="CW80" s="9"/>
      <c r="CX80" s="9"/>
      <c r="CY80" s="9"/>
      <c r="CZ80" s="9"/>
      <c r="DA80" s="9"/>
      <c r="DB80" s="9"/>
      <c r="DC80" s="9"/>
      <c r="DD80" s="9"/>
      <c r="DE80" s="9"/>
      <c r="DF80" s="9"/>
      <c r="DG80" s="9"/>
      <c r="DH80" s="9"/>
      <c r="DI80" s="9"/>
      <c r="DJ80" s="9"/>
      <c r="DK80" s="9"/>
      <c r="DL80" s="9"/>
      <c r="DM80" s="9"/>
      <c r="DN80" s="9"/>
      <c r="DO80" s="9"/>
      <c r="DP80" s="9"/>
      <c r="DQ80" s="9"/>
      <c r="DR80" s="9"/>
      <c r="DS80" s="9"/>
      <c r="DT80" s="9"/>
      <c r="DU80" s="9"/>
      <c r="DV80" s="9"/>
      <c r="DW80" s="9"/>
      <c r="DX80" s="9"/>
      <c r="DY80" s="9"/>
      <c r="DZ80" s="9"/>
      <c r="EA80" s="9"/>
      <c r="EB80" s="9"/>
      <c r="EC80" s="9"/>
      <c r="ED80" s="9"/>
      <c r="EE80" s="9"/>
      <c r="EF80" s="9"/>
      <c r="EG80" s="9"/>
      <c r="EH80" s="9"/>
      <c r="EI80" s="9"/>
      <c r="EJ80" s="9"/>
      <c r="EK80" s="9"/>
      <c r="EL80" s="9"/>
      <c r="EM80" s="9"/>
      <c r="EN80" s="9"/>
      <c r="EO80" s="9"/>
      <c r="EP80" s="9"/>
      <c r="EQ80" s="9"/>
      <c r="ER80" s="36">
        <f t="shared" si="20"/>
        <v>1</v>
      </c>
      <c r="ES80" s="9">
        <f t="shared" si="21"/>
        <v>1</v>
      </c>
      <c r="ET80" s="9" t="s">
        <v>1363</v>
      </c>
      <c r="EU80" s="32" t="s">
        <v>2193</v>
      </c>
      <c r="EV80" s="32" t="s">
        <v>1480</v>
      </c>
      <c r="EW80" s="32"/>
      <c r="EX80" s="35"/>
      <c r="EY80" s="37"/>
      <c r="EZ80" s="37"/>
      <c r="FA80" s="35"/>
      <c r="FB80" s="37"/>
      <c r="FC80" s="32"/>
      <c r="FD80" s="32"/>
      <c r="FE80" s="32">
        <f t="shared" si="22"/>
        <v>1469</v>
      </c>
      <c r="FF80" s="9">
        <f t="shared" si="23"/>
        <v>19424</v>
      </c>
      <c r="FG80" s="6" t="s">
        <v>1480</v>
      </c>
    </row>
    <row r="81" spans="1:163" ht="17.25" customHeight="1" x14ac:dyDescent="0.25">
      <c r="A81" s="9">
        <v>465280105</v>
      </c>
      <c r="B81" s="22" t="s">
        <v>881</v>
      </c>
      <c r="C81" s="9"/>
      <c r="D81" s="9"/>
      <c r="E81" s="9"/>
      <c r="F81" s="9"/>
      <c r="G81" s="23"/>
      <c r="H81" s="23"/>
      <c r="I81" s="9">
        <v>3565</v>
      </c>
      <c r="J81" s="9">
        <v>3470</v>
      </c>
      <c r="K81" s="24">
        <f t="shared" si="12"/>
        <v>3523</v>
      </c>
      <c r="L81" s="24">
        <f t="shared" si="13"/>
        <v>7035</v>
      </c>
      <c r="M81" s="39">
        <v>1</v>
      </c>
      <c r="N81" s="9" t="s">
        <v>1493</v>
      </c>
      <c r="O81" s="9" t="s">
        <v>1494</v>
      </c>
      <c r="P81" s="9" t="s">
        <v>251</v>
      </c>
      <c r="Q81" s="26">
        <v>90361</v>
      </c>
      <c r="R81" s="27">
        <v>53</v>
      </c>
      <c r="S81" s="27">
        <f t="shared" si="14"/>
        <v>0</v>
      </c>
      <c r="T81" s="27">
        <v>437</v>
      </c>
      <c r="U81" s="28" t="s">
        <v>20</v>
      </c>
      <c r="V81" s="29">
        <f t="shared" si="15"/>
        <v>8.5184821820278617E-2</v>
      </c>
      <c r="W81" s="29">
        <f t="shared" si="16"/>
        <v>7.9157547286249335E-3</v>
      </c>
      <c r="X81" s="29" t="str">
        <f t="shared" si="17"/>
        <v>FLOW</v>
      </c>
      <c r="Y81" s="9" t="str">
        <f t="shared" si="18"/>
        <v>-</v>
      </c>
      <c r="Z81" s="9" t="s">
        <v>1490</v>
      </c>
      <c r="AA81" s="9" t="s">
        <v>20</v>
      </c>
      <c r="AB81" s="22"/>
      <c r="AC81" s="9"/>
      <c r="AD81" s="9"/>
      <c r="AE81" s="30"/>
      <c r="AF81" s="31" t="s">
        <v>20</v>
      </c>
      <c r="AG81" s="32"/>
      <c r="AH81" s="9" t="s">
        <v>720</v>
      </c>
      <c r="AI81" s="32"/>
      <c r="AJ81" s="32"/>
      <c r="AK81" s="32"/>
      <c r="AL81" s="32">
        <v>3960</v>
      </c>
      <c r="AM81" s="26">
        <v>90361</v>
      </c>
      <c r="AN81" s="24">
        <v>27</v>
      </c>
      <c r="AO81" s="23" t="s">
        <v>20</v>
      </c>
      <c r="AP81" s="23" t="str">
        <f t="shared" si="19"/>
        <v>FLOW</v>
      </c>
      <c r="AQ81" s="23"/>
      <c r="AR81" s="23"/>
      <c r="AS81" s="23"/>
      <c r="AT81" s="23"/>
      <c r="AU81" s="9" t="s">
        <v>13</v>
      </c>
      <c r="AV81" s="33" t="s">
        <v>1074</v>
      </c>
      <c r="AW81" s="22" t="s">
        <v>1225</v>
      </c>
      <c r="AX81" s="34">
        <v>45678</v>
      </c>
      <c r="AY81" s="9">
        <v>48</v>
      </c>
      <c r="AZ81" s="9" t="s">
        <v>1125</v>
      </c>
      <c r="BA81" s="32" t="s">
        <v>20</v>
      </c>
      <c r="BB81" s="32"/>
      <c r="BC81" s="32"/>
      <c r="BD81" s="9"/>
      <c r="BE81" s="9"/>
      <c r="BF81" s="9"/>
      <c r="BG81" s="35"/>
      <c r="BH81" s="9"/>
      <c r="BI81" s="9"/>
      <c r="BJ81" s="9"/>
      <c r="BK81" s="9"/>
      <c r="BL81" s="9">
        <v>1</v>
      </c>
      <c r="BM81" s="9"/>
      <c r="BN81" s="9"/>
      <c r="BO81" s="9"/>
      <c r="BP81" s="9"/>
      <c r="BQ81" s="9"/>
      <c r="BR81" s="9"/>
      <c r="BS81" s="9"/>
      <c r="BT81" s="9"/>
      <c r="BU81" s="9"/>
      <c r="BV81" s="9"/>
      <c r="BW81" s="9"/>
      <c r="BX81" s="9"/>
      <c r="BY81" s="9"/>
      <c r="BZ81" s="9"/>
      <c r="CA81" s="9"/>
      <c r="CB81" s="9"/>
      <c r="CC81" s="9"/>
      <c r="CD81" s="9"/>
      <c r="CE81" s="9"/>
      <c r="CF81" s="9"/>
      <c r="CG81" s="9"/>
      <c r="CH81" s="9"/>
      <c r="CI81" s="9"/>
      <c r="CJ81" s="9"/>
      <c r="CK81" s="9"/>
      <c r="CL81" s="9"/>
      <c r="CM81" s="9"/>
      <c r="CN81" s="9"/>
      <c r="CO81" s="9"/>
      <c r="CP81" s="9"/>
      <c r="CQ81" s="9"/>
      <c r="CR81" s="9"/>
      <c r="CS81" s="9"/>
      <c r="CT81" s="9"/>
      <c r="CU81" s="9"/>
      <c r="CV81" s="9"/>
      <c r="CW81" s="9"/>
      <c r="CX81" s="9"/>
      <c r="CY81" s="9"/>
      <c r="CZ81" s="9"/>
      <c r="DA81" s="9"/>
      <c r="DB81" s="9"/>
      <c r="DC81" s="9"/>
      <c r="DD81" s="9"/>
      <c r="DE81" s="9"/>
      <c r="DF81" s="9"/>
      <c r="DG81" s="9"/>
      <c r="DH81" s="9"/>
      <c r="DI81" s="9"/>
      <c r="DJ81" s="9"/>
      <c r="DK81" s="9"/>
      <c r="DL81" s="9"/>
      <c r="DM81" s="9"/>
      <c r="DN81" s="9"/>
      <c r="DO81" s="9"/>
      <c r="DP81" s="9"/>
      <c r="DQ81" s="9"/>
      <c r="DR81" s="9"/>
      <c r="DS81" s="9"/>
      <c r="DT81" s="9"/>
      <c r="DU81" s="9"/>
      <c r="DV81" s="9"/>
      <c r="DW81" s="9"/>
      <c r="DX81" s="9"/>
      <c r="DY81" s="9"/>
      <c r="DZ81" s="9"/>
      <c r="EA81" s="9"/>
      <c r="EB81" s="9"/>
      <c r="EC81" s="9"/>
      <c r="ED81" s="9"/>
      <c r="EE81" s="9"/>
      <c r="EF81" s="9"/>
      <c r="EG81" s="9"/>
      <c r="EH81" s="9"/>
      <c r="EI81" s="9"/>
      <c r="EJ81" s="9"/>
      <c r="EK81" s="9"/>
      <c r="EL81" s="9"/>
      <c r="EM81" s="9"/>
      <c r="EN81" s="9"/>
      <c r="EO81" s="9"/>
      <c r="EP81" s="9"/>
      <c r="EQ81" s="9"/>
      <c r="ER81" s="36">
        <f t="shared" si="20"/>
        <v>1</v>
      </c>
      <c r="ES81" s="9">
        <f t="shared" si="21"/>
        <v>1</v>
      </c>
      <c r="ET81" s="9" t="s">
        <v>1363</v>
      </c>
      <c r="EU81" s="32" t="s">
        <v>2194</v>
      </c>
      <c r="EV81" s="32" t="s">
        <v>1480</v>
      </c>
      <c r="EW81" s="32"/>
      <c r="EX81" s="35"/>
      <c r="EY81" s="37"/>
      <c r="EZ81" s="37"/>
      <c r="FA81" s="35"/>
      <c r="FB81" s="37"/>
      <c r="FC81" s="32"/>
      <c r="FD81" s="32"/>
      <c r="FE81" s="32">
        <f t="shared" si="22"/>
        <v>3523</v>
      </c>
      <c r="FF81" s="9">
        <f t="shared" si="23"/>
        <v>7035</v>
      </c>
      <c r="FG81" s="6" t="s">
        <v>1480</v>
      </c>
    </row>
    <row r="82" spans="1:163" ht="17.25" customHeight="1" x14ac:dyDescent="0.25">
      <c r="A82" s="9">
        <v>467197482</v>
      </c>
      <c r="B82" s="22" t="s">
        <v>919</v>
      </c>
      <c r="C82" s="9"/>
      <c r="D82" s="9"/>
      <c r="E82" s="9"/>
      <c r="F82" s="9"/>
      <c r="G82" s="23"/>
      <c r="H82" s="23"/>
      <c r="I82" s="9">
        <v>3904</v>
      </c>
      <c r="J82" s="9">
        <v>3904</v>
      </c>
      <c r="K82" s="24">
        <f t="shared" si="12"/>
        <v>3956</v>
      </c>
      <c r="L82" s="24">
        <f t="shared" si="13"/>
        <v>7808</v>
      </c>
      <c r="M82" s="39">
        <v>1</v>
      </c>
      <c r="N82" s="9" t="s">
        <v>1493</v>
      </c>
      <c r="O82" s="9" t="s">
        <v>1494</v>
      </c>
      <c r="P82" s="9" t="s">
        <v>45</v>
      </c>
      <c r="Q82" s="26">
        <v>90219</v>
      </c>
      <c r="R82" s="27">
        <v>52</v>
      </c>
      <c r="S82" s="27">
        <f t="shared" si="14"/>
        <v>0</v>
      </c>
      <c r="T82" s="27">
        <v>1346</v>
      </c>
      <c r="U82" s="28" t="s">
        <v>20</v>
      </c>
      <c r="V82" s="29">
        <f t="shared" si="15"/>
        <v>7.0019025719704336E-2</v>
      </c>
      <c r="W82" s="29">
        <f t="shared" si="16"/>
        <v>7.9033153225596536E-3</v>
      </c>
      <c r="X82" s="29" t="str">
        <f t="shared" si="17"/>
        <v>FLOW</v>
      </c>
      <c r="Y82" s="9" t="str">
        <f t="shared" si="18"/>
        <v>-</v>
      </c>
      <c r="Z82" s="9" t="s">
        <v>20</v>
      </c>
      <c r="AA82" s="9" t="s">
        <v>20</v>
      </c>
      <c r="AB82" s="22"/>
      <c r="AC82" s="9"/>
      <c r="AD82" s="9"/>
      <c r="AE82" s="30"/>
      <c r="AF82" s="31" t="s">
        <v>20</v>
      </c>
      <c r="AG82" s="32"/>
      <c r="AH82" s="9" t="s">
        <v>617</v>
      </c>
      <c r="AI82" s="32"/>
      <c r="AJ82" s="32"/>
      <c r="AK82" s="32"/>
      <c r="AL82" s="32">
        <v>5302</v>
      </c>
      <c r="AM82" s="26">
        <v>90219</v>
      </c>
      <c r="AN82" s="24">
        <v>27</v>
      </c>
      <c r="AO82" s="23" t="s">
        <v>20</v>
      </c>
      <c r="AP82" s="23" t="str">
        <f t="shared" si="19"/>
        <v>FLOW</v>
      </c>
      <c r="AQ82" s="23"/>
      <c r="AR82" s="23"/>
      <c r="AS82" s="23"/>
      <c r="AT82" s="23"/>
      <c r="AU82" s="9" t="s">
        <v>1491</v>
      </c>
      <c r="AV82" s="33" t="s">
        <v>1109</v>
      </c>
      <c r="AW82" s="22" t="s">
        <v>1344</v>
      </c>
      <c r="AX82" s="34">
        <v>45960</v>
      </c>
      <c r="AY82" s="9">
        <v>36</v>
      </c>
      <c r="AZ82" s="9" t="s">
        <v>1125</v>
      </c>
      <c r="BA82" s="32" t="s">
        <v>20</v>
      </c>
      <c r="BB82" s="32"/>
      <c r="BC82" s="32"/>
      <c r="BD82" s="9"/>
      <c r="BE82" s="9"/>
      <c r="BF82" s="9"/>
      <c r="BG82" s="35"/>
      <c r="BH82" s="9"/>
      <c r="BI82" s="9"/>
      <c r="BJ82" s="9"/>
      <c r="BK82" s="9"/>
      <c r="BL82" s="9">
        <v>1</v>
      </c>
      <c r="BM82" s="9"/>
      <c r="BN82" s="9"/>
      <c r="BO82" s="9"/>
      <c r="BP82" s="9"/>
      <c r="BQ82" s="9"/>
      <c r="BR82" s="9"/>
      <c r="BS82" s="9"/>
      <c r="BT82" s="9"/>
      <c r="BU82" s="9"/>
      <c r="BV82" s="9"/>
      <c r="BW82" s="9"/>
      <c r="BX82" s="9"/>
      <c r="BY82" s="9"/>
      <c r="BZ82" s="9"/>
      <c r="CA82" s="9"/>
      <c r="CB82" s="9"/>
      <c r="CC82" s="9"/>
      <c r="CD82" s="9"/>
      <c r="CE82" s="9"/>
      <c r="CF82" s="9"/>
      <c r="CG82" s="9"/>
      <c r="CH82" s="9"/>
      <c r="CI82" s="9"/>
      <c r="CJ82" s="9"/>
      <c r="CK82" s="9"/>
      <c r="CL82" s="9"/>
      <c r="CM82" s="9"/>
      <c r="CN82" s="9"/>
      <c r="CO82" s="9"/>
      <c r="CP82" s="9"/>
      <c r="CQ82" s="9"/>
      <c r="CR82" s="9"/>
      <c r="CS82" s="9"/>
      <c r="CT82" s="9"/>
      <c r="CU82" s="9"/>
      <c r="CV82" s="9"/>
      <c r="CW82" s="9"/>
      <c r="CX82" s="9"/>
      <c r="CY82" s="9"/>
      <c r="CZ82" s="9"/>
      <c r="DA82" s="9"/>
      <c r="DB82" s="9"/>
      <c r="DC82" s="9"/>
      <c r="DD82" s="9"/>
      <c r="DE82" s="9"/>
      <c r="DF82" s="9"/>
      <c r="DG82" s="9"/>
      <c r="DH82" s="9"/>
      <c r="DI82" s="9"/>
      <c r="DJ82" s="9"/>
      <c r="DK82" s="9"/>
      <c r="DL82" s="9"/>
      <c r="DM82" s="9"/>
      <c r="DN82" s="9"/>
      <c r="DO82" s="9"/>
      <c r="DP82" s="9"/>
      <c r="DQ82" s="9"/>
      <c r="DR82" s="9"/>
      <c r="DS82" s="9"/>
      <c r="DT82" s="9"/>
      <c r="DU82" s="9"/>
      <c r="DV82" s="9"/>
      <c r="DW82" s="9"/>
      <c r="DX82" s="9"/>
      <c r="DY82" s="9"/>
      <c r="DZ82" s="9"/>
      <c r="EA82" s="9"/>
      <c r="EB82" s="9"/>
      <c r="EC82" s="9"/>
      <c r="ED82" s="9"/>
      <c r="EE82" s="9"/>
      <c r="EF82" s="9"/>
      <c r="EG82" s="9"/>
      <c r="EH82" s="9"/>
      <c r="EI82" s="9"/>
      <c r="EJ82" s="9"/>
      <c r="EK82" s="9"/>
      <c r="EL82" s="9"/>
      <c r="EM82" s="9"/>
      <c r="EN82" s="9"/>
      <c r="EO82" s="9"/>
      <c r="EP82" s="9"/>
      <c r="EQ82" s="9"/>
      <c r="ER82" s="36">
        <f t="shared" si="20"/>
        <v>1</v>
      </c>
      <c r="ES82" s="9">
        <f t="shared" si="21"/>
        <v>1</v>
      </c>
      <c r="ET82" s="9" t="s">
        <v>1374</v>
      </c>
      <c r="EU82" s="32" t="s">
        <v>2120</v>
      </c>
      <c r="EV82" s="32" t="s">
        <v>1480</v>
      </c>
      <c r="EW82" s="32"/>
      <c r="EX82" s="35"/>
      <c r="EY82" s="37"/>
      <c r="EZ82" s="37"/>
      <c r="FA82" s="35"/>
      <c r="FB82" s="37"/>
      <c r="FC82" s="32"/>
      <c r="FD82" s="32"/>
      <c r="FE82" s="32">
        <f t="shared" si="22"/>
        <v>3956</v>
      </c>
      <c r="FF82" s="9">
        <f t="shared" si="23"/>
        <v>7808</v>
      </c>
      <c r="FG82" s="6" t="s">
        <v>1480</v>
      </c>
    </row>
    <row r="83" spans="1:163" ht="17.25" customHeight="1" x14ac:dyDescent="0.25">
      <c r="A83" s="9">
        <v>467169041</v>
      </c>
      <c r="B83" s="22" t="s">
        <v>487</v>
      </c>
      <c r="C83" s="9"/>
      <c r="D83" s="9"/>
      <c r="E83" s="9"/>
      <c r="F83" s="9"/>
      <c r="G83" s="23"/>
      <c r="H83" s="23"/>
      <c r="I83" s="9">
        <v>2999</v>
      </c>
      <c r="J83" s="9">
        <v>2956</v>
      </c>
      <c r="K83" s="24">
        <f t="shared" si="12"/>
        <v>3017</v>
      </c>
      <c r="L83" s="24">
        <f t="shared" si="13"/>
        <v>5955</v>
      </c>
      <c r="M83" s="39">
        <v>1</v>
      </c>
      <c r="N83" s="9" t="s">
        <v>1493</v>
      </c>
      <c r="O83" s="9" t="s">
        <v>1494</v>
      </c>
      <c r="P83" s="9" t="s">
        <v>1132</v>
      </c>
      <c r="Q83" s="26">
        <v>89933</v>
      </c>
      <c r="R83" s="27">
        <v>61</v>
      </c>
      <c r="S83" s="27">
        <f t="shared" si="14"/>
        <v>0</v>
      </c>
      <c r="T83" s="27">
        <v>3517</v>
      </c>
      <c r="U83" s="28" t="s">
        <v>20</v>
      </c>
      <c r="V83" s="29">
        <f t="shared" si="15"/>
        <v>0.16155415916676547</v>
      </c>
      <c r="W83" s="29">
        <f t="shared" si="16"/>
        <v>7.8782613075267672E-3</v>
      </c>
      <c r="X83" s="29" t="str">
        <f t="shared" si="17"/>
        <v>FLOW</v>
      </c>
      <c r="Y83" s="9" t="str">
        <f t="shared" si="18"/>
        <v>-</v>
      </c>
      <c r="Z83" s="9" t="s">
        <v>1496</v>
      </c>
      <c r="AA83" s="9" t="s">
        <v>20</v>
      </c>
      <c r="AB83" s="22"/>
      <c r="AC83" s="9"/>
      <c r="AD83" s="9"/>
      <c r="AE83" s="30"/>
      <c r="AF83" s="31" t="s">
        <v>20</v>
      </c>
      <c r="AG83" s="32"/>
      <c r="AH83" s="9" t="s">
        <v>481</v>
      </c>
      <c r="AI83" s="32"/>
      <c r="AJ83" s="32"/>
      <c r="AK83" s="32"/>
      <c r="AL83" s="32">
        <v>6534</v>
      </c>
      <c r="AM83" s="26">
        <v>89933</v>
      </c>
      <c r="AN83" s="24">
        <v>22</v>
      </c>
      <c r="AO83" s="23" t="s">
        <v>20</v>
      </c>
      <c r="AP83" s="23" t="str">
        <f t="shared" si="19"/>
        <v>FLOW</v>
      </c>
      <c r="AQ83" s="23"/>
      <c r="AR83" s="23"/>
      <c r="AS83" s="23"/>
      <c r="AT83" s="23"/>
      <c r="AU83" s="9" t="s">
        <v>1491</v>
      </c>
      <c r="AV83" s="33" t="s">
        <v>488</v>
      </c>
      <c r="AW83" s="22" t="s">
        <v>1343</v>
      </c>
      <c r="AX83" s="34">
        <v>45957</v>
      </c>
      <c r="AY83" s="9">
        <v>48</v>
      </c>
      <c r="AZ83" s="9" t="s">
        <v>1125</v>
      </c>
      <c r="BA83" s="32" t="s">
        <v>20</v>
      </c>
      <c r="BB83" s="32"/>
      <c r="BC83" s="32"/>
      <c r="BD83" s="9"/>
      <c r="BE83" s="9"/>
      <c r="BF83" s="9"/>
      <c r="BG83" s="35"/>
      <c r="BH83" s="9"/>
      <c r="BI83" s="9"/>
      <c r="BJ83" s="9"/>
      <c r="BK83" s="9"/>
      <c r="BL83" s="9">
        <v>1</v>
      </c>
      <c r="BM83" s="9"/>
      <c r="BN83" s="9"/>
      <c r="BO83" s="9"/>
      <c r="BP83" s="9"/>
      <c r="BQ83" s="9"/>
      <c r="BR83" s="9"/>
      <c r="BS83" s="9"/>
      <c r="BT83" s="9"/>
      <c r="BU83" s="9"/>
      <c r="BV83" s="9"/>
      <c r="BW83" s="9"/>
      <c r="BX83" s="9"/>
      <c r="BY83" s="9"/>
      <c r="BZ83" s="9"/>
      <c r="CA83" s="9"/>
      <c r="CB83" s="9"/>
      <c r="CC83" s="9"/>
      <c r="CD83" s="9"/>
      <c r="CE83" s="9"/>
      <c r="CF83" s="9"/>
      <c r="CG83" s="9"/>
      <c r="CH83" s="9"/>
      <c r="CI83" s="9"/>
      <c r="CJ83" s="9"/>
      <c r="CK83" s="9"/>
      <c r="CL83" s="9"/>
      <c r="CM83" s="9"/>
      <c r="CN83" s="9"/>
      <c r="CO83" s="9"/>
      <c r="CP83" s="9"/>
      <c r="CQ83" s="9"/>
      <c r="CR83" s="9"/>
      <c r="CS83" s="9"/>
      <c r="CT83" s="9"/>
      <c r="CU83" s="9"/>
      <c r="CV83" s="9"/>
      <c r="CW83" s="9"/>
      <c r="CX83" s="9"/>
      <c r="CY83" s="9"/>
      <c r="CZ83" s="9"/>
      <c r="DA83" s="9"/>
      <c r="DB83" s="9"/>
      <c r="DC83" s="9"/>
      <c r="DD83" s="9"/>
      <c r="DE83" s="9"/>
      <c r="DF83" s="9"/>
      <c r="DG83" s="9"/>
      <c r="DH83" s="9"/>
      <c r="DI83" s="9"/>
      <c r="DJ83" s="9"/>
      <c r="DK83" s="9"/>
      <c r="DL83" s="9"/>
      <c r="DM83" s="9"/>
      <c r="DN83" s="9"/>
      <c r="DO83" s="9"/>
      <c r="DP83" s="9"/>
      <c r="DQ83" s="9"/>
      <c r="DR83" s="9"/>
      <c r="DS83" s="9"/>
      <c r="DT83" s="9"/>
      <c r="DU83" s="9"/>
      <c r="DV83" s="9"/>
      <c r="DW83" s="9"/>
      <c r="DX83" s="9"/>
      <c r="DY83" s="9"/>
      <c r="DZ83" s="9"/>
      <c r="EA83" s="9"/>
      <c r="EB83" s="9"/>
      <c r="EC83" s="9"/>
      <c r="ED83" s="9"/>
      <c r="EE83" s="9"/>
      <c r="EF83" s="9"/>
      <c r="EG83" s="9"/>
      <c r="EH83" s="9"/>
      <c r="EI83" s="9"/>
      <c r="EJ83" s="9"/>
      <c r="EK83" s="9"/>
      <c r="EL83" s="9"/>
      <c r="EM83" s="9"/>
      <c r="EN83" s="9"/>
      <c r="EO83" s="9"/>
      <c r="EP83" s="9"/>
      <c r="EQ83" s="9"/>
      <c r="ER83" s="36">
        <f t="shared" si="20"/>
        <v>1</v>
      </c>
      <c r="ES83" s="9">
        <f t="shared" si="21"/>
        <v>1</v>
      </c>
      <c r="ET83" s="9" t="s">
        <v>1376</v>
      </c>
      <c r="EU83" s="32" t="s">
        <v>1992</v>
      </c>
      <c r="EV83" s="32" t="s">
        <v>1480</v>
      </c>
      <c r="EW83" s="32"/>
      <c r="EX83" s="35"/>
      <c r="EY83" s="37"/>
      <c r="EZ83" s="37"/>
      <c r="FA83" s="35"/>
      <c r="FB83" s="37"/>
      <c r="FC83" s="32"/>
      <c r="FD83" s="32"/>
      <c r="FE83" s="32">
        <f t="shared" si="22"/>
        <v>3017</v>
      </c>
      <c r="FF83" s="9">
        <f t="shared" si="23"/>
        <v>5955</v>
      </c>
      <c r="FG83" s="6" t="s">
        <v>1480</v>
      </c>
    </row>
    <row r="84" spans="1:163" ht="17.25" customHeight="1" x14ac:dyDescent="0.25">
      <c r="A84" s="9">
        <v>465222064</v>
      </c>
      <c r="B84" s="22" t="s">
        <v>693</v>
      </c>
      <c r="C84" s="9"/>
      <c r="D84" s="9"/>
      <c r="E84" s="9"/>
      <c r="F84" s="9"/>
      <c r="G84" s="23"/>
      <c r="H84" s="23"/>
      <c r="I84" s="9">
        <v>3538</v>
      </c>
      <c r="J84" s="9">
        <v>6909</v>
      </c>
      <c r="K84" s="24">
        <f t="shared" si="12"/>
        <v>3578</v>
      </c>
      <c r="L84" s="24">
        <f t="shared" si="13"/>
        <v>10447</v>
      </c>
      <c r="M84" s="25">
        <v>2</v>
      </c>
      <c r="N84" s="9" t="s">
        <v>1493</v>
      </c>
      <c r="O84" s="9" t="s">
        <v>1494</v>
      </c>
      <c r="P84" s="9" t="s">
        <v>251</v>
      </c>
      <c r="Q84" s="26">
        <v>89124</v>
      </c>
      <c r="R84" s="27">
        <v>207</v>
      </c>
      <c r="S84" s="27">
        <f t="shared" si="14"/>
        <v>0</v>
      </c>
      <c r="T84" s="27">
        <v>4003</v>
      </c>
      <c r="U84" s="28" t="s">
        <v>20</v>
      </c>
      <c r="V84" s="29">
        <f t="shared" si="15"/>
        <v>0.30514647588928895</v>
      </c>
      <c r="W84" s="29">
        <f t="shared" si="16"/>
        <v>2.3896916290161888E-2</v>
      </c>
      <c r="X84" s="29" t="str">
        <f t="shared" si="17"/>
        <v>FLOW</v>
      </c>
      <c r="Y84" s="9" t="str">
        <f t="shared" si="18"/>
        <v>-</v>
      </c>
      <c r="Z84" s="9" t="s">
        <v>1489</v>
      </c>
      <c r="AA84" s="9" t="s">
        <v>20</v>
      </c>
      <c r="AB84" s="22"/>
      <c r="AC84" s="9"/>
      <c r="AD84" s="9"/>
      <c r="AE84" s="30"/>
      <c r="AF84" s="31" t="s">
        <v>20</v>
      </c>
      <c r="AG84" s="32"/>
      <c r="AH84" s="9" t="s">
        <v>694</v>
      </c>
      <c r="AI84" s="32"/>
      <c r="AJ84" s="32"/>
      <c r="AK84" s="32"/>
      <c r="AL84" s="32">
        <v>11119</v>
      </c>
      <c r="AM84" s="26">
        <v>89124</v>
      </c>
      <c r="AN84" s="24">
        <v>57</v>
      </c>
      <c r="AO84" s="23" t="s">
        <v>20</v>
      </c>
      <c r="AP84" s="23" t="str">
        <f t="shared" si="19"/>
        <v>FLOW</v>
      </c>
      <c r="AQ84" s="23"/>
      <c r="AR84" s="23"/>
      <c r="AS84" s="23"/>
      <c r="AT84" s="23"/>
      <c r="AU84" s="9" t="s">
        <v>1491</v>
      </c>
      <c r="AV84" s="33" t="s">
        <v>695</v>
      </c>
      <c r="AW84" s="22" t="s">
        <v>1275</v>
      </c>
      <c r="AX84" s="34">
        <v>45672</v>
      </c>
      <c r="AY84" s="9">
        <v>48</v>
      </c>
      <c r="AZ84" s="9" t="s">
        <v>1125</v>
      </c>
      <c r="BA84" s="32" t="s">
        <v>20</v>
      </c>
      <c r="BB84" s="32"/>
      <c r="BC84" s="32"/>
      <c r="BD84" s="9"/>
      <c r="BE84" s="9"/>
      <c r="BF84" s="9"/>
      <c r="BG84" s="35"/>
      <c r="BH84" s="9"/>
      <c r="BI84" s="9"/>
      <c r="BJ84" s="9"/>
      <c r="BK84" s="9"/>
      <c r="BL84" s="9"/>
      <c r="BM84" s="9"/>
      <c r="BN84" s="9"/>
      <c r="BO84" s="9"/>
      <c r="BP84" s="9"/>
      <c r="BQ84" s="9"/>
      <c r="BR84" s="9"/>
      <c r="BS84" s="9"/>
      <c r="BT84" s="9"/>
      <c r="BU84" s="9"/>
      <c r="BV84" s="9"/>
      <c r="BW84" s="9"/>
      <c r="BX84" s="9"/>
      <c r="BY84" s="9"/>
      <c r="BZ84" s="9"/>
      <c r="CA84" s="9"/>
      <c r="CB84" s="9"/>
      <c r="CC84" s="9"/>
      <c r="CD84" s="9"/>
      <c r="CE84" s="9"/>
      <c r="CF84" s="9"/>
      <c r="CG84" s="9"/>
      <c r="CH84" s="9"/>
      <c r="CI84" s="9"/>
      <c r="CJ84" s="9"/>
      <c r="CK84" s="9"/>
      <c r="CL84" s="9"/>
      <c r="CM84" s="9"/>
      <c r="CN84" s="9"/>
      <c r="CO84" s="9"/>
      <c r="CP84" s="9"/>
      <c r="CQ84" s="9"/>
      <c r="CR84" s="9"/>
      <c r="CS84" s="9"/>
      <c r="CT84" s="9"/>
      <c r="CU84" s="9"/>
      <c r="CV84" s="9"/>
      <c r="CW84" s="9"/>
      <c r="CX84" s="9"/>
      <c r="CY84" s="9"/>
      <c r="CZ84" s="9"/>
      <c r="DA84" s="9"/>
      <c r="DB84" s="9"/>
      <c r="DC84" s="9"/>
      <c r="DD84" s="9"/>
      <c r="DE84" s="9"/>
      <c r="DF84" s="9"/>
      <c r="DG84" s="9"/>
      <c r="DH84" s="9"/>
      <c r="DI84" s="9"/>
      <c r="DJ84" s="9"/>
      <c r="DK84" s="9"/>
      <c r="DL84" s="9"/>
      <c r="DM84" s="9"/>
      <c r="DN84" s="9"/>
      <c r="DO84" s="9"/>
      <c r="DP84" s="9"/>
      <c r="DQ84" s="9"/>
      <c r="DR84" s="9"/>
      <c r="DS84" s="9"/>
      <c r="DT84" s="9"/>
      <c r="DU84" s="9"/>
      <c r="DV84" s="9"/>
      <c r="DW84" s="9"/>
      <c r="DX84" s="9"/>
      <c r="DY84" s="9"/>
      <c r="DZ84" s="9"/>
      <c r="EA84" s="9"/>
      <c r="EB84" s="9"/>
      <c r="EC84" s="9"/>
      <c r="ED84" s="9"/>
      <c r="EE84" s="9"/>
      <c r="EF84" s="9"/>
      <c r="EG84" s="9"/>
      <c r="EH84" s="9"/>
      <c r="EI84" s="9"/>
      <c r="EJ84" s="9"/>
      <c r="EK84" s="9"/>
      <c r="EL84" s="9"/>
      <c r="EM84" s="9"/>
      <c r="EN84" s="9"/>
      <c r="EO84" s="9"/>
      <c r="EP84" s="9"/>
      <c r="EQ84" s="9"/>
      <c r="ER84" s="36">
        <f t="shared" si="20"/>
        <v>0</v>
      </c>
      <c r="ES84" s="9" t="str">
        <f t="shared" si="21"/>
        <v/>
      </c>
      <c r="ET84" s="9" t="s">
        <v>1363</v>
      </c>
      <c r="EU84" s="32" t="s">
        <v>2167</v>
      </c>
      <c r="EV84" s="32" t="s">
        <v>1480</v>
      </c>
      <c r="EW84" s="32"/>
      <c r="EX84" s="35"/>
      <c r="EY84" s="37"/>
      <c r="EZ84" s="37"/>
      <c r="FA84" s="35"/>
      <c r="FB84" s="37"/>
      <c r="FC84" s="32"/>
      <c r="FD84" s="32"/>
      <c r="FE84" s="32">
        <f t="shared" si="22"/>
        <v>3578</v>
      </c>
      <c r="FF84" s="9">
        <f t="shared" si="23"/>
        <v>10447</v>
      </c>
      <c r="FG84" s="6" t="s">
        <v>1480</v>
      </c>
    </row>
    <row r="85" spans="1:163" ht="17.25" customHeight="1" x14ac:dyDescent="0.25">
      <c r="A85" s="9">
        <v>462817786</v>
      </c>
      <c r="B85" s="22" t="s">
        <v>830</v>
      </c>
      <c r="C85" s="9"/>
      <c r="D85" s="9"/>
      <c r="E85" s="9"/>
      <c r="F85" s="9"/>
      <c r="G85" s="23"/>
      <c r="H85" s="23"/>
      <c r="I85" s="9">
        <v>4562</v>
      </c>
      <c r="J85" s="9">
        <v>4451</v>
      </c>
      <c r="K85" s="24">
        <f t="shared" si="12"/>
        <v>4559</v>
      </c>
      <c r="L85" s="24">
        <f t="shared" si="13"/>
        <v>9013</v>
      </c>
      <c r="M85" s="39">
        <v>1</v>
      </c>
      <c r="N85" s="9" t="s">
        <v>1493</v>
      </c>
      <c r="O85" s="9" t="s">
        <v>1494</v>
      </c>
      <c r="P85" s="9" t="s">
        <v>98</v>
      </c>
      <c r="Q85" s="26">
        <v>88590</v>
      </c>
      <c r="R85" s="27">
        <v>108</v>
      </c>
      <c r="S85" s="27">
        <f t="shared" si="14"/>
        <v>0</v>
      </c>
      <c r="T85" s="27">
        <v>1696</v>
      </c>
      <c r="U85" s="28" t="s">
        <v>20</v>
      </c>
      <c r="V85" s="29">
        <f t="shared" si="15"/>
        <v>9.4435719288006911E-2</v>
      </c>
      <c r="W85" s="29">
        <f t="shared" si="16"/>
        <v>7.7606125586135929E-3</v>
      </c>
      <c r="X85" s="29" t="str">
        <f t="shared" si="17"/>
        <v>FLOW</v>
      </c>
      <c r="Y85" s="9" t="str">
        <f t="shared" si="18"/>
        <v>-</v>
      </c>
      <c r="Z85" s="9" t="s">
        <v>1496</v>
      </c>
      <c r="AA85" s="9" t="s">
        <v>20</v>
      </c>
      <c r="AB85" s="22"/>
      <c r="AC85" s="9"/>
      <c r="AD85" s="9"/>
      <c r="AE85" s="30"/>
      <c r="AF85" s="31" t="s">
        <v>20</v>
      </c>
      <c r="AG85" s="32"/>
      <c r="AH85" s="9" t="s">
        <v>1143</v>
      </c>
      <c r="AI85" s="32"/>
      <c r="AJ85" s="32"/>
      <c r="AK85" s="32"/>
      <c r="AL85" s="32">
        <v>6255</v>
      </c>
      <c r="AM85" s="26">
        <v>88590</v>
      </c>
      <c r="AN85" s="24">
        <v>27</v>
      </c>
      <c r="AO85" s="23" t="s">
        <v>20</v>
      </c>
      <c r="AP85" s="23" t="str">
        <f t="shared" si="19"/>
        <v>FLOW</v>
      </c>
      <c r="AQ85" s="23"/>
      <c r="AR85" s="23"/>
      <c r="AS85" s="23"/>
      <c r="AT85" s="23"/>
      <c r="AU85" s="9" t="s">
        <v>1491</v>
      </c>
      <c r="AV85" s="33" t="s">
        <v>1024</v>
      </c>
      <c r="AW85" s="22" t="s">
        <v>1214</v>
      </c>
      <c r="AX85" s="34">
        <v>45419</v>
      </c>
      <c r="AY85" s="9">
        <v>48</v>
      </c>
      <c r="AZ85" s="9" t="s">
        <v>1125</v>
      </c>
      <c r="BA85" s="32" t="s">
        <v>20</v>
      </c>
      <c r="BB85" s="32"/>
      <c r="BC85" s="32"/>
      <c r="BD85" s="9"/>
      <c r="BE85" s="9"/>
      <c r="BF85" s="9"/>
      <c r="BG85" s="35"/>
      <c r="BH85" s="9"/>
      <c r="BI85" s="9"/>
      <c r="BJ85" s="9"/>
      <c r="BK85" s="9"/>
      <c r="BL85" s="9"/>
      <c r="BM85" s="9"/>
      <c r="BN85" s="9"/>
      <c r="BO85" s="9">
        <v>1</v>
      </c>
      <c r="BP85" s="9"/>
      <c r="BQ85" s="9"/>
      <c r="BR85" s="9"/>
      <c r="BS85" s="9"/>
      <c r="BT85" s="9"/>
      <c r="BU85" s="9"/>
      <c r="BV85" s="9"/>
      <c r="BW85" s="9"/>
      <c r="BX85" s="9"/>
      <c r="BY85" s="9"/>
      <c r="BZ85" s="9"/>
      <c r="CA85" s="9"/>
      <c r="CB85" s="9"/>
      <c r="CC85" s="9"/>
      <c r="CD85" s="9"/>
      <c r="CE85" s="9"/>
      <c r="CF85" s="9"/>
      <c r="CG85" s="9"/>
      <c r="CH85" s="9"/>
      <c r="CI85" s="9"/>
      <c r="CJ85" s="9"/>
      <c r="CK85" s="9"/>
      <c r="CL85" s="9"/>
      <c r="CM85" s="9"/>
      <c r="CN85" s="9"/>
      <c r="CO85" s="9"/>
      <c r="CP85" s="9"/>
      <c r="CQ85" s="9"/>
      <c r="CR85" s="9"/>
      <c r="CS85" s="9"/>
      <c r="CT85" s="9"/>
      <c r="CU85" s="9"/>
      <c r="CV85" s="9"/>
      <c r="CW85" s="9"/>
      <c r="CX85" s="9"/>
      <c r="CY85" s="9"/>
      <c r="CZ85" s="9"/>
      <c r="DA85" s="9"/>
      <c r="DB85" s="9"/>
      <c r="DC85" s="9"/>
      <c r="DD85" s="9"/>
      <c r="DE85" s="9"/>
      <c r="DF85" s="9"/>
      <c r="DG85" s="9"/>
      <c r="DH85" s="9"/>
      <c r="DI85" s="9"/>
      <c r="DJ85" s="9"/>
      <c r="DK85" s="9"/>
      <c r="DL85" s="9"/>
      <c r="DM85" s="9"/>
      <c r="DN85" s="9"/>
      <c r="DO85" s="9"/>
      <c r="DP85" s="9"/>
      <c r="DQ85" s="9"/>
      <c r="DR85" s="9"/>
      <c r="DS85" s="9"/>
      <c r="DT85" s="9"/>
      <c r="DU85" s="9"/>
      <c r="DV85" s="9"/>
      <c r="DW85" s="9"/>
      <c r="DX85" s="9"/>
      <c r="DY85" s="9"/>
      <c r="DZ85" s="9"/>
      <c r="EA85" s="9"/>
      <c r="EB85" s="9"/>
      <c r="EC85" s="9"/>
      <c r="ED85" s="9"/>
      <c r="EE85" s="9"/>
      <c r="EF85" s="9"/>
      <c r="EG85" s="9"/>
      <c r="EH85" s="9"/>
      <c r="EI85" s="9"/>
      <c r="EJ85" s="9"/>
      <c r="EK85" s="9"/>
      <c r="EL85" s="9"/>
      <c r="EM85" s="9"/>
      <c r="EN85" s="9"/>
      <c r="EO85" s="9"/>
      <c r="EP85" s="9"/>
      <c r="EQ85" s="9"/>
      <c r="ER85" s="36">
        <f t="shared" si="20"/>
        <v>1</v>
      </c>
      <c r="ES85" s="9">
        <f t="shared" si="21"/>
        <v>1</v>
      </c>
      <c r="ET85" s="9" t="s">
        <v>1371</v>
      </c>
      <c r="EU85" s="32" t="s">
        <v>2158</v>
      </c>
      <c r="EV85" s="32" t="s">
        <v>1480</v>
      </c>
      <c r="EW85" s="32"/>
      <c r="EX85" s="35"/>
      <c r="EY85" s="37"/>
      <c r="EZ85" s="37"/>
      <c r="FA85" s="35"/>
      <c r="FB85" s="37"/>
      <c r="FC85" s="32"/>
      <c r="FD85" s="32"/>
      <c r="FE85" s="32">
        <f t="shared" si="22"/>
        <v>4559</v>
      </c>
      <c r="FF85" s="9">
        <f t="shared" si="23"/>
        <v>9013</v>
      </c>
      <c r="FG85" s="6" t="s">
        <v>1480</v>
      </c>
    </row>
    <row r="86" spans="1:163" ht="17.25" customHeight="1" x14ac:dyDescent="0.25">
      <c r="A86" s="9">
        <v>465840588</v>
      </c>
      <c r="B86" s="22" t="s">
        <v>41</v>
      </c>
      <c r="C86" s="9"/>
      <c r="D86" s="9"/>
      <c r="E86" s="9"/>
      <c r="F86" s="9"/>
      <c r="G86" s="23"/>
      <c r="H86" s="23"/>
      <c r="I86" s="9">
        <v>4000</v>
      </c>
      <c r="J86" s="9">
        <v>22593</v>
      </c>
      <c r="K86" s="24">
        <f t="shared" si="12"/>
        <v>3953</v>
      </c>
      <c r="L86" s="24">
        <f t="shared" si="13"/>
        <v>26593</v>
      </c>
      <c r="M86" s="25">
        <v>6</v>
      </c>
      <c r="N86" s="9" t="s">
        <v>1493</v>
      </c>
      <c r="O86" s="9" t="s">
        <v>1494</v>
      </c>
      <c r="P86" s="9" t="s">
        <v>43</v>
      </c>
      <c r="Q86" s="26">
        <v>87743</v>
      </c>
      <c r="R86" s="27">
        <v>1360</v>
      </c>
      <c r="S86" s="27">
        <f t="shared" si="14"/>
        <v>0</v>
      </c>
      <c r="T86" s="27">
        <v>6300</v>
      </c>
      <c r="U86" s="28" t="s">
        <v>20</v>
      </c>
      <c r="V86" s="29">
        <f t="shared" si="15"/>
        <v>0.41717420968301738</v>
      </c>
      <c r="W86" s="29">
        <f t="shared" si="16"/>
        <v>4.0210255877743073E-2</v>
      </c>
      <c r="X86" s="29" t="str">
        <f t="shared" si="17"/>
        <v>FLOW</v>
      </c>
      <c r="Y86" s="9" t="str">
        <f t="shared" si="18"/>
        <v>-</v>
      </c>
      <c r="Z86" s="9" t="s">
        <v>1499</v>
      </c>
      <c r="AA86" s="9" t="s">
        <v>20</v>
      </c>
      <c r="AB86" s="22"/>
      <c r="AC86" s="9"/>
      <c r="AD86" s="9"/>
      <c r="AE86" s="30"/>
      <c r="AF86" s="31" t="s">
        <v>20</v>
      </c>
      <c r="AG86" s="32"/>
      <c r="AH86" s="9" t="s">
        <v>42</v>
      </c>
      <c r="AI86" s="32"/>
      <c r="AJ86" s="32"/>
      <c r="AK86" s="32"/>
      <c r="AL86" s="32">
        <v>30253</v>
      </c>
      <c r="AM86" s="26">
        <v>87743</v>
      </c>
      <c r="AN86" s="24">
        <v>177</v>
      </c>
      <c r="AO86" s="23" t="s">
        <v>20</v>
      </c>
      <c r="AP86" s="23" t="str">
        <f t="shared" si="19"/>
        <v>FLOW</v>
      </c>
      <c r="AQ86" s="23"/>
      <c r="AR86" s="23"/>
      <c r="AS86" s="23"/>
      <c r="AT86" s="23"/>
      <c r="AU86" s="9" t="s">
        <v>13</v>
      </c>
      <c r="AV86" s="33" t="s">
        <v>44</v>
      </c>
      <c r="AW86" s="22" t="s">
        <v>1322</v>
      </c>
      <c r="AX86" s="34">
        <v>45750</v>
      </c>
      <c r="AY86" s="9">
        <v>36</v>
      </c>
      <c r="AZ86" s="9" t="s">
        <v>1125</v>
      </c>
      <c r="BA86" s="32" t="s">
        <v>20</v>
      </c>
      <c r="BB86" s="32"/>
      <c r="BC86" s="32"/>
      <c r="BD86" s="9"/>
      <c r="BE86" s="9"/>
      <c r="BF86" s="9"/>
      <c r="BG86" s="35"/>
      <c r="BH86" s="9"/>
      <c r="BI86" s="9"/>
      <c r="BJ86" s="9"/>
      <c r="BK86" s="9"/>
      <c r="BL86" s="9">
        <v>1</v>
      </c>
      <c r="BM86" s="9"/>
      <c r="BN86" s="9"/>
      <c r="BO86" s="9"/>
      <c r="BP86" s="9"/>
      <c r="BQ86" s="9"/>
      <c r="BR86" s="9"/>
      <c r="BS86" s="9"/>
      <c r="BT86" s="9"/>
      <c r="BU86" s="9"/>
      <c r="BV86" s="9"/>
      <c r="BW86" s="9"/>
      <c r="BX86" s="9"/>
      <c r="BY86" s="9"/>
      <c r="BZ86" s="9"/>
      <c r="CA86" s="9"/>
      <c r="CB86" s="9"/>
      <c r="CC86" s="9"/>
      <c r="CD86" s="9"/>
      <c r="CE86" s="9"/>
      <c r="CF86" s="9"/>
      <c r="CG86" s="9"/>
      <c r="CH86" s="9"/>
      <c r="CI86" s="9"/>
      <c r="CJ86" s="9"/>
      <c r="CK86" s="9"/>
      <c r="CL86" s="9"/>
      <c r="CM86" s="9"/>
      <c r="CN86" s="9"/>
      <c r="CO86" s="9"/>
      <c r="CP86" s="9"/>
      <c r="CQ86" s="9"/>
      <c r="CR86" s="9"/>
      <c r="CS86" s="9"/>
      <c r="CT86" s="9"/>
      <c r="CU86" s="9"/>
      <c r="CV86" s="9"/>
      <c r="CW86" s="9"/>
      <c r="CX86" s="9"/>
      <c r="CY86" s="9"/>
      <c r="CZ86" s="9"/>
      <c r="DA86" s="9"/>
      <c r="DB86" s="9"/>
      <c r="DC86" s="9"/>
      <c r="DD86" s="9"/>
      <c r="DE86" s="9"/>
      <c r="DF86" s="9"/>
      <c r="DG86" s="9"/>
      <c r="DH86" s="9"/>
      <c r="DI86" s="9"/>
      <c r="DJ86" s="9"/>
      <c r="DK86" s="9"/>
      <c r="DL86" s="9"/>
      <c r="DM86" s="9"/>
      <c r="DN86" s="9"/>
      <c r="DO86" s="9"/>
      <c r="DP86" s="9"/>
      <c r="DQ86" s="9"/>
      <c r="DR86" s="9"/>
      <c r="DS86" s="9"/>
      <c r="DT86" s="9"/>
      <c r="DU86" s="9"/>
      <c r="DV86" s="9"/>
      <c r="DW86" s="9"/>
      <c r="DX86" s="9"/>
      <c r="DY86" s="9"/>
      <c r="DZ86" s="9"/>
      <c r="EA86" s="9"/>
      <c r="EB86" s="9"/>
      <c r="EC86" s="9"/>
      <c r="ED86" s="9"/>
      <c r="EE86" s="9"/>
      <c r="EF86" s="9"/>
      <c r="EG86" s="9"/>
      <c r="EH86" s="9"/>
      <c r="EI86" s="9"/>
      <c r="EJ86" s="9"/>
      <c r="EK86" s="9"/>
      <c r="EL86" s="9"/>
      <c r="EM86" s="9"/>
      <c r="EN86" s="9"/>
      <c r="EO86" s="9"/>
      <c r="EP86" s="9"/>
      <c r="EQ86" s="9"/>
      <c r="ER86" s="36">
        <f t="shared" si="20"/>
        <v>1</v>
      </c>
      <c r="ES86" s="9">
        <f t="shared" si="21"/>
        <v>1</v>
      </c>
      <c r="ET86" s="9" t="s">
        <v>1364</v>
      </c>
      <c r="EU86" s="32" t="s">
        <v>1714</v>
      </c>
      <c r="EV86" s="32" t="s">
        <v>1480</v>
      </c>
      <c r="EW86" s="32"/>
      <c r="EX86" s="35"/>
      <c r="EY86" s="37"/>
      <c r="EZ86" s="37"/>
      <c r="FA86" s="35"/>
      <c r="FB86" s="37"/>
      <c r="FC86" s="32"/>
      <c r="FD86" s="32"/>
      <c r="FE86" s="32">
        <f t="shared" si="22"/>
        <v>3953</v>
      </c>
      <c r="FF86" s="9">
        <f t="shared" si="23"/>
        <v>26593</v>
      </c>
      <c r="FG86" s="6" t="s">
        <v>1480</v>
      </c>
    </row>
    <row r="87" spans="1:163" ht="17.25" customHeight="1" x14ac:dyDescent="0.25">
      <c r="A87" s="9">
        <v>461938420</v>
      </c>
      <c r="B87" s="22" t="s">
        <v>816</v>
      </c>
      <c r="C87" s="9"/>
      <c r="D87" s="9"/>
      <c r="E87" s="9"/>
      <c r="F87" s="9"/>
      <c r="G87" s="23"/>
      <c r="H87" s="23"/>
      <c r="I87" s="9">
        <v>4890</v>
      </c>
      <c r="J87" s="9">
        <v>4890</v>
      </c>
      <c r="K87" s="24">
        <f t="shared" si="12"/>
        <v>4892</v>
      </c>
      <c r="L87" s="24">
        <f t="shared" si="13"/>
        <v>9780</v>
      </c>
      <c r="M87" s="39">
        <v>1</v>
      </c>
      <c r="N87" s="9" t="s">
        <v>1493</v>
      </c>
      <c r="O87" s="9" t="s">
        <v>1494</v>
      </c>
      <c r="P87" s="9" t="s">
        <v>22</v>
      </c>
      <c r="Q87" s="26">
        <v>87508.82</v>
      </c>
      <c r="R87" s="27">
        <v>2</v>
      </c>
      <c r="S87" s="27">
        <f t="shared" si="14"/>
        <v>0</v>
      </c>
      <c r="T87" s="27">
        <v>900</v>
      </c>
      <c r="U87" s="28" t="s">
        <v>20</v>
      </c>
      <c r="V87" s="29">
        <f t="shared" si="15"/>
        <v>6.274307443633001E-2</v>
      </c>
      <c r="W87" s="29">
        <f t="shared" si="16"/>
        <v>7.6658996216441636E-3</v>
      </c>
      <c r="X87" s="29" t="str">
        <f t="shared" si="17"/>
        <v>FLOW</v>
      </c>
      <c r="Y87" s="9" t="str">
        <f t="shared" si="18"/>
        <v>-</v>
      </c>
      <c r="Z87" s="9" t="s">
        <v>20</v>
      </c>
      <c r="AA87" s="9" t="s">
        <v>20</v>
      </c>
      <c r="AB87" s="22"/>
      <c r="AC87" s="9"/>
      <c r="AD87" s="9"/>
      <c r="AE87" s="30"/>
      <c r="AF87" s="31" t="s">
        <v>20</v>
      </c>
      <c r="AG87" s="32"/>
      <c r="AH87" s="9" t="s">
        <v>193</v>
      </c>
      <c r="AI87" s="32"/>
      <c r="AJ87" s="32"/>
      <c r="AK87" s="32"/>
      <c r="AL87" s="32">
        <v>5792</v>
      </c>
      <c r="AM87" s="26">
        <v>87508.82</v>
      </c>
      <c r="AN87" s="24">
        <v>27</v>
      </c>
      <c r="AO87" s="23" t="s">
        <v>20</v>
      </c>
      <c r="AP87" s="23" t="str">
        <f t="shared" si="19"/>
        <v>FLOW</v>
      </c>
      <c r="AQ87" s="23"/>
      <c r="AR87" s="23"/>
      <c r="AS87" s="23"/>
      <c r="AT87" s="23"/>
      <c r="AU87" s="9" t="s">
        <v>1491</v>
      </c>
      <c r="AV87" s="33" t="s">
        <v>1011</v>
      </c>
      <c r="AW87" s="22" t="s">
        <v>1259</v>
      </c>
      <c r="AX87" s="34">
        <v>45338</v>
      </c>
      <c r="AY87" s="9">
        <v>48</v>
      </c>
      <c r="AZ87" s="9" t="s">
        <v>1125</v>
      </c>
      <c r="BA87" s="32" t="s">
        <v>20</v>
      </c>
      <c r="BB87" s="32"/>
      <c r="BC87" s="32"/>
      <c r="BD87" s="9"/>
      <c r="BE87" s="9"/>
      <c r="BF87" s="9"/>
      <c r="BG87" s="35"/>
      <c r="BH87" s="9"/>
      <c r="BI87" s="9"/>
      <c r="BJ87" s="9"/>
      <c r="BK87" s="9"/>
      <c r="BL87" s="9">
        <v>1</v>
      </c>
      <c r="BM87" s="9"/>
      <c r="BN87" s="9"/>
      <c r="BO87" s="9"/>
      <c r="BP87" s="9"/>
      <c r="BQ87" s="9"/>
      <c r="BR87" s="9"/>
      <c r="BS87" s="9"/>
      <c r="BT87" s="9"/>
      <c r="BU87" s="9"/>
      <c r="BV87" s="9"/>
      <c r="BW87" s="9"/>
      <c r="BX87" s="9"/>
      <c r="BY87" s="9"/>
      <c r="BZ87" s="9"/>
      <c r="CA87" s="9"/>
      <c r="CB87" s="9"/>
      <c r="CC87" s="9"/>
      <c r="CD87" s="9"/>
      <c r="CE87" s="9"/>
      <c r="CF87" s="9"/>
      <c r="CG87" s="9"/>
      <c r="CH87" s="9"/>
      <c r="CI87" s="9"/>
      <c r="CJ87" s="9"/>
      <c r="CK87" s="9"/>
      <c r="CL87" s="9"/>
      <c r="CM87" s="9"/>
      <c r="CN87" s="9"/>
      <c r="CO87" s="9"/>
      <c r="CP87" s="9"/>
      <c r="CQ87" s="9"/>
      <c r="CR87" s="9"/>
      <c r="CS87" s="9"/>
      <c r="CT87" s="9"/>
      <c r="CU87" s="9"/>
      <c r="CV87" s="9"/>
      <c r="CW87" s="9"/>
      <c r="CX87" s="9"/>
      <c r="CY87" s="9"/>
      <c r="CZ87" s="9"/>
      <c r="DA87" s="9"/>
      <c r="DB87" s="9"/>
      <c r="DC87" s="9"/>
      <c r="DD87" s="9"/>
      <c r="DE87" s="9"/>
      <c r="DF87" s="9"/>
      <c r="DG87" s="9"/>
      <c r="DH87" s="9"/>
      <c r="DI87" s="9"/>
      <c r="DJ87" s="9"/>
      <c r="DK87" s="9"/>
      <c r="DL87" s="9"/>
      <c r="DM87" s="9"/>
      <c r="DN87" s="9"/>
      <c r="DO87" s="9"/>
      <c r="DP87" s="9"/>
      <c r="DQ87" s="9"/>
      <c r="DR87" s="9"/>
      <c r="DS87" s="9"/>
      <c r="DT87" s="9"/>
      <c r="DU87" s="9"/>
      <c r="DV87" s="9"/>
      <c r="DW87" s="9"/>
      <c r="DX87" s="9"/>
      <c r="DY87" s="9"/>
      <c r="DZ87" s="9"/>
      <c r="EA87" s="9"/>
      <c r="EB87" s="9"/>
      <c r="EC87" s="9"/>
      <c r="ED87" s="9"/>
      <c r="EE87" s="9"/>
      <c r="EF87" s="9"/>
      <c r="EG87" s="9"/>
      <c r="EH87" s="9"/>
      <c r="EI87" s="9"/>
      <c r="EJ87" s="9"/>
      <c r="EK87" s="9"/>
      <c r="EL87" s="9"/>
      <c r="EM87" s="9"/>
      <c r="EN87" s="9"/>
      <c r="EO87" s="9"/>
      <c r="EP87" s="9"/>
      <c r="EQ87" s="9"/>
      <c r="ER87" s="36">
        <f t="shared" si="20"/>
        <v>1</v>
      </c>
      <c r="ES87" s="9">
        <f t="shared" si="21"/>
        <v>1</v>
      </c>
      <c r="ET87" s="9" t="s">
        <v>1365</v>
      </c>
      <c r="EU87" s="32" t="s">
        <v>1822</v>
      </c>
      <c r="EV87" s="32" t="s">
        <v>1480</v>
      </c>
      <c r="EW87" s="32"/>
      <c r="EX87" s="35"/>
      <c r="EY87" s="37"/>
      <c r="EZ87" s="37"/>
      <c r="FA87" s="35"/>
      <c r="FB87" s="37"/>
      <c r="FC87" s="32"/>
      <c r="FD87" s="32"/>
      <c r="FE87" s="32">
        <f t="shared" si="22"/>
        <v>4892</v>
      </c>
      <c r="FF87" s="9">
        <f t="shared" si="23"/>
        <v>9780</v>
      </c>
      <c r="FG87" s="6" t="s">
        <v>1480</v>
      </c>
    </row>
    <row r="88" spans="1:163" ht="17.25" customHeight="1" x14ac:dyDescent="0.25">
      <c r="A88" s="9">
        <v>467761956</v>
      </c>
      <c r="B88" s="22" t="s">
        <v>926</v>
      </c>
      <c r="C88" s="9"/>
      <c r="D88" s="9"/>
      <c r="E88" s="9"/>
      <c r="F88" s="9"/>
      <c r="G88" s="23"/>
      <c r="H88" s="23"/>
      <c r="I88" s="9">
        <v>5073</v>
      </c>
      <c r="J88" s="9">
        <v>5073</v>
      </c>
      <c r="K88" s="24">
        <f t="shared" si="12"/>
        <v>5073</v>
      </c>
      <c r="L88" s="24">
        <f t="shared" si="13"/>
        <v>10146</v>
      </c>
      <c r="M88" s="39">
        <v>1</v>
      </c>
      <c r="N88" s="9" t="s">
        <v>1493</v>
      </c>
      <c r="O88" s="9" t="s">
        <v>1494</v>
      </c>
      <c r="P88" s="9" t="s">
        <v>27</v>
      </c>
      <c r="Q88" s="26">
        <v>87377</v>
      </c>
      <c r="R88" s="27">
        <v>0</v>
      </c>
      <c r="S88" s="27">
        <f t="shared" si="14"/>
        <v>0</v>
      </c>
      <c r="T88" s="27">
        <v>450</v>
      </c>
      <c r="U88" s="28" t="s">
        <v>20</v>
      </c>
      <c r="V88" s="29">
        <f t="shared" si="15"/>
        <v>0.19552367437088017</v>
      </c>
      <c r="W88" s="29">
        <f t="shared" si="16"/>
        <v>7.6543519983517322E-3</v>
      </c>
      <c r="X88" s="29" t="str">
        <f t="shared" si="17"/>
        <v>FLOW</v>
      </c>
      <c r="Y88" s="9" t="str">
        <f t="shared" si="18"/>
        <v>-</v>
      </c>
      <c r="Z88" s="9" t="s">
        <v>20</v>
      </c>
      <c r="AA88" s="9" t="s">
        <v>20</v>
      </c>
      <c r="AB88" s="22"/>
      <c r="AC88" s="9"/>
      <c r="AD88" s="9"/>
      <c r="AE88" s="30"/>
      <c r="AF88" s="31" t="s">
        <v>20</v>
      </c>
      <c r="AG88" s="32"/>
      <c r="AH88" s="9" t="s">
        <v>458</v>
      </c>
      <c r="AI88" s="32"/>
      <c r="AJ88" s="32"/>
      <c r="AK88" s="32"/>
      <c r="AL88" s="32">
        <v>5523</v>
      </c>
      <c r="AM88" s="26">
        <v>87377</v>
      </c>
      <c r="AN88" s="24">
        <v>22</v>
      </c>
      <c r="AO88" s="23" t="s">
        <v>20</v>
      </c>
      <c r="AP88" s="23" t="str">
        <f t="shared" si="19"/>
        <v>FLOW</v>
      </c>
      <c r="AQ88" s="23"/>
      <c r="AR88" s="23"/>
      <c r="AS88" s="23"/>
      <c r="AT88" s="23"/>
      <c r="AU88" s="9" t="s">
        <v>1491</v>
      </c>
      <c r="AV88" s="33" t="s">
        <v>1116</v>
      </c>
      <c r="AW88" s="22" t="s">
        <v>1337</v>
      </c>
      <c r="AX88" s="34">
        <v>46066</v>
      </c>
      <c r="AY88" s="9">
        <v>24</v>
      </c>
      <c r="AZ88" s="9" t="s">
        <v>1125</v>
      </c>
      <c r="BA88" s="32" t="s">
        <v>20</v>
      </c>
      <c r="BB88" s="32"/>
      <c r="BC88" s="32"/>
      <c r="BD88" s="9"/>
      <c r="BE88" s="9"/>
      <c r="BF88" s="9"/>
      <c r="BG88" s="35"/>
      <c r="BH88" s="9"/>
      <c r="BI88" s="9"/>
      <c r="BJ88" s="9"/>
      <c r="BK88" s="9"/>
      <c r="BL88" s="9"/>
      <c r="BM88" s="9"/>
      <c r="BN88" s="9"/>
      <c r="BO88" s="9"/>
      <c r="BP88" s="9"/>
      <c r="BQ88" s="9"/>
      <c r="BR88" s="9"/>
      <c r="BS88" s="9"/>
      <c r="BT88" s="9"/>
      <c r="BU88" s="9"/>
      <c r="BV88" s="9"/>
      <c r="BW88" s="9"/>
      <c r="BX88" s="9"/>
      <c r="BY88" s="9"/>
      <c r="BZ88" s="9"/>
      <c r="CA88" s="9"/>
      <c r="CB88" s="9"/>
      <c r="CC88" s="9"/>
      <c r="CD88" s="9"/>
      <c r="CE88" s="9"/>
      <c r="CF88" s="9"/>
      <c r="CG88" s="9"/>
      <c r="CH88" s="9"/>
      <c r="CI88" s="9"/>
      <c r="CJ88" s="9"/>
      <c r="CK88" s="9"/>
      <c r="CL88" s="9"/>
      <c r="CM88" s="9"/>
      <c r="CN88" s="9"/>
      <c r="CO88" s="9"/>
      <c r="CP88" s="9"/>
      <c r="CQ88" s="9"/>
      <c r="CR88" s="9"/>
      <c r="CS88" s="9"/>
      <c r="CT88" s="9"/>
      <c r="CU88" s="9"/>
      <c r="CV88" s="9"/>
      <c r="CW88" s="9"/>
      <c r="CX88" s="9"/>
      <c r="CY88" s="9"/>
      <c r="CZ88" s="9"/>
      <c r="DA88" s="9"/>
      <c r="DB88" s="9"/>
      <c r="DC88" s="9"/>
      <c r="DD88" s="9"/>
      <c r="DE88" s="9"/>
      <c r="DF88" s="9"/>
      <c r="DG88" s="9"/>
      <c r="DH88" s="9"/>
      <c r="DI88" s="9"/>
      <c r="DJ88" s="9"/>
      <c r="DK88" s="9"/>
      <c r="DL88" s="9"/>
      <c r="DM88" s="9"/>
      <c r="DN88" s="9"/>
      <c r="DO88" s="9"/>
      <c r="DP88" s="9"/>
      <c r="DQ88" s="9"/>
      <c r="DR88" s="9"/>
      <c r="DS88" s="9"/>
      <c r="DT88" s="9"/>
      <c r="DU88" s="9"/>
      <c r="DV88" s="9"/>
      <c r="DW88" s="9"/>
      <c r="DX88" s="9"/>
      <c r="DY88" s="9"/>
      <c r="DZ88" s="9"/>
      <c r="EA88" s="9"/>
      <c r="EB88" s="9"/>
      <c r="EC88" s="9"/>
      <c r="ED88" s="9"/>
      <c r="EE88" s="9"/>
      <c r="EF88" s="9"/>
      <c r="EG88" s="9"/>
      <c r="EH88" s="9"/>
      <c r="EI88" s="9"/>
      <c r="EJ88" s="9"/>
      <c r="EK88" s="9"/>
      <c r="EL88" s="9"/>
      <c r="EM88" s="9"/>
      <c r="EN88" s="9"/>
      <c r="EO88" s="9"/>
      <c r="EP88" s="9"/>
      <c r="EQ88" s="9"/>
      <c r="ER88" s="36">
        <f t="shared" si="20"/>
        <v>0</v>
      </c>
      <c r="ES88" s="9" t="str">
        <f t="shared" si="21"/>
        <v/>
      </c>
      <c r="ET88" s="9" t="s">
        <v>1368</v>
      </c>
      <c r="EU88" s="32" t="s">
        <v>1978</v>
      </c>
      <c r="EV88" s="32" t="s">
        <v>1480</v>
      </c>
      <c r="EW88" s="32"/>
      <c r="EX88" s="35"/>
      <c r="EY88" s="37"/>
      <c r="EZ88" s="37"/>
      <c r="FA88" s="35"/>
      <c r="FB88" s="37"/>
      <c r="FC88" s="32"/>
      <c r="FD88" s="32"/>
      <c r="FE88" s="32">
        <f t="shared" si="22"/>
        <v>5073</v>
      </c>
      <c r="FF88" s="9">
        <f t="shared" si="23"/>
        <v>10146</v>
      </c>
      <c r="FG88" s="6" t="s">
        <v>1480</v>
      </c>
    </row>
    <row r="89" spans="1:163" ht="17.25" customHeight="1" x14ac:dyDescent="0.25">
      <c r="A89" s="9">
        <v>465104448</v>
      </c>
      <c r="B89" s="22" t="s">
        <v>654</v>
      </c>
      <c r="C89" s="9"/>
      <c r="D89" s="9"/>
      <c r="E89" s="9"/>
      <c r="F89" s="9"/>
      <c r="G89" s="23"/>
      <c r="H89" s="23"/>
      <c r="I89" s="9">
        <v>3707</v>
      </c>
      <c r="J89" s="9">
        <v>21768</v>
      </c>
      <c r="K89" s="24">
        <f t="shared" si="12"/>
        <v>5085</v>
      </c>
      <c r="L89" s="24">
        <f t="shared" si="13"/>
        <v>25475</v>
      </c>
      <c r="M89" s="25">
        <v>6</v>
      </c>
      <c r="N89" s="9" t="s">
        <v>1493</v>
      </c>
      <c r="O89" s="9" t="s">
        <v>1494</v>
      </c>
      <c r="P89" s="9" t="s">
        <v>22</v>
      </c>
      <c r="Q89" s="26">
        <v>85967</v>
      </c>
      <c r="R89" s="27">
        <v>1852</v>
      </c>
      <c r="S89" s="27">
        <f t="shared" si="14"/>
        <v>0</v>
      </c>
      <c r="T89" s="27">
        <v>7030.56</v>
      </c>
      <c r="U89" s="28" t="s">
        <v>20</v>
      </c>
      <c r="V89" s="29">
        <f t="shared" si="15"/>
        <v>0.19501920315417196</v>
      </c>
      <c r="W89" s="29">
        <f t="shared" si="16"/>
        <v>3.939636286703143E-2</v>
      </c>
      <c r="X89" s="29" t="str">
        <f t="shared" si="17"/>
        <v>FLOW</v>
      </c>
      <c r="Y89" s="9" t="str">
        <f t="shared" si="18"/>
        <v>-</v>
      </c>
      <c r="Z89" s="9" t="s">
        <v>1489</v>
      </c>
      <c r="AA89" s="9" t="s">
        <v>20</v>
      </c>
      <c r="AB89" s="22"/>
      <c r="AC89" s="9"/>
      <c r="AD89" s="9"/>
      <c r="AE89" s="30"/>
      <c r="AF89" s="31" t="s">
        <v>20</v>
      </c>
      <c r="AG89" s="32"/>
      <c r="AH89" s="9" t="s">
        <v>652</v>
      </c>
      <c r="AI89" s="32"/>
      <c r="AJ89" s="32"/>
      <c r="AK89" s="32"/>
      <c r="AL89" s="32">
        <v>30650.560000000001</v>
      </c>
      <c r="AM89" s="26">
        <v>85967</v>
      </c>
      <c r="AN89" s="24">
        <v>177</v>
      </c>
      <c r="AO89" s="23" t="s">
        <v>20</v>
      </c>
      <c r="AP89" s="23" t="str">
        <f t="shared" si="19"/>
        <v>FLOW</v>
      </c>
      <c r="AQ89" s="23"/>
      <c r="AR89" s="23"/>
      <c r="AS89" s="23"/>
      <c r="AT89" s="23"/>
      <c r="AU89" s="9" t="s">
        <v>13</v>
      </c>
      <c r="AV89" s="33" t="s">
        <v>655</v>
      </c>
      <c r="AW89" s="22" t="s">
        <v>1254</v>
      </c>
      <c r="AX89" s="34">
        <v>45659</v>
      </c>
      <c r="AY89" s="9">
        <v>42</v>
      </c>
      <c r="AZ89" s="9" t="s">
        <v>1125</v>
      </c>
      <c r="BA89" s="32" t="s">
        <v>20</v>
      </c>
      <c r="BB89" s="32"/>
      <c r="BC89" s="32"/>
      <c r="BD89" s="9"/>
      <c r="BE89" s="9"/>
      <c r="BF89" s="9"/>
      <c r="BG89" s="35"/>
      <c r="BH89" s="9"/>
      <c r="BI89" s="9">
        <v>1</v>
      </c>
      <c r="BJ89" s="9"/>
      <c r="BK89" s="9"/>
      <c r="BL89" s="9"/>
      <c r="BM89" s="9"/>
      <c r="BN89" s="9"/>
      <c r="BO89" s="9"/>
      <c r="BP89" s="9"/>
      <c r="BQ89" s="9"/>
      <c r="BR89" s="9"/>
      <c r="BS89" s="9"/>
      <c r="BT89" s="9"/>
      <c r="BU89" s="9"/>
      <c r="BV89" s="9"/>
      <c r="BW89" s="9"/>
      <c r="BX89" s="9"/>
      <c r="BY89" s="9"/>
      <c r="BZ89" s="9"/>
      <c r="CA89" s="9"/>
      <c r="CB89" s="9"/>
      <c r="CC89" s="9"/>
      <c r="CD89" s="9"/>
      <c r="CE89" s="9"/>
      <c r="CF89" s="9"/>
      <c r="CG89" s="9"/>
      <c r="CH89" s="9"/>
      <c r="CI89" s="9"/>
      <c r="CJ89" s="9"/>
      <c r="CK89" s="9"/>
      <c r="CL89" s="9"/>
      <c r="CM89" s="9"/>
      <c r="CN89" s="9"/>
      <c r="CO89" s="9"/>
      <c r="CP89" s="9"/>
      <c r="CQ89" s="9"/>
      <c r="CR89" s="9"/>
      <c r="CS89" s="9"/>
      <c r="CT89" s="9"/>
      <c r="CU89" s="9"/>
      <c r="CV89" s="9"/>
      <c r="CW89" s="9"/>
      <c r="CX89" s="9"/>
      <c r="CY89" s="9"/>
      <c r="CZ89" s="9"/>
      <c r="DA89" s="9"/>
      <c r="DB89" s="9"/>
      <c r="DC89" s="9"/>
      <c r="DD89" s="9"/>
      <c r="DE89" s="9"/>
      <c r="DF89" s="9"/>
      <c r="DG89" s="9"/>
      <c r="DH89" s="9"/>
      <c r="DI89" s="9"/>
      <c r="DJ89" s="9"/>
      <c r="DK89" s="9"/>
      <c r="DL89" s="9"/>
      <c r="DM89" s="9"/>
      <c r="DN89" s="9"/>
      <c r="DO89" s="9"/>
      <c r="DP89" s="9"/>
      <c r="DQ89" s="9"/>
      <c r="DR89" s="9"/>
      <c r="DS89" s="9"/>
      <c r="DT89" s="9"/>
      <c r="DU89" s="9"/>
      <c r="DV89" s="9"/>
      <c r="DW89" s="9"/>
      <c r="DX89" s="9"/>
      <c r="DY89" s="9"/>
      <c r="DZ89" s="9"/>
      <c r="EA89" s="9"/>
      <c r="EB89" s="9"/>
      <c r="EC89" s="9"/>
      <c r="ED89" s="9"/>
      <c r="EE89" s="9"/>
      <c r="EF89" s="9"/>
      <c r="EG89" s="9"/>
      <c r="EH89" s="9"/>
      <c r="EI89" s="9"/>
      <c r="EJ89" s="9"/>
      <c r="EK89" s="9"/>
      <c r="EL89" s="9"/>
      <c r="EM89" s="9"/>
      <c r="EN89" s="9"/>
      <c r="EO89" s="9"/>
      <c r="EP89" s="9"/>
      <c r="EQ89" s="9"/>
      <c r="ER89" s="36">
        <f t="shared" si="20"/>
        <v>1</v>
      </c>
      <c r="ES89" s="9">
        <f t="shared" si="21"/>
        <v>1</v>
      </c>
      <c r="ET89" s="9" t="s">
        <v>1365</v>
      </c>
      <c r="EU89" s="32" t="s">
        <v>2139</v>
      </c>
      <c r="EV89" s="32" t="s">
        <v>1480</v>
      </c>
      <c r="EW89" s="32"/>
      <c r="EX89" s="35"/>
      <c r="EY89" s="37"/>
      <c r="EZ89" s="37"/>
      <c r="FA89" s="35"/>
      <c r="FB89" s="37"/>
      <c r="FC89" s="32"/>
      <c r="FD89" s="32"/>
      <c r="FE89" s="32">
        <f t="shared" si="22"/>
        <v>5085</v>
      </c>
      <c r="FF89" s="9">
        <f t="shared" si="23"/>
        <v>25475</v>
      </c>
      <c r="FG89" s="6" t="s">
        <v>1480</v>
      </c>
    </row>
    <row r="90" spans="1:163" ht="17.25" customHeight="1" x14ac:dyDescent="0.25">
      <c r="A90" s="9">
        <v>467069077</v>
      </c>
      <c r="B90" s="22" t="s">
        <v>708</v>
      </c>
      <c r="C90" s="9"/>
      <c r="D90" s="9"/>
      <c r="E90" s="9"/>
      <c r="F90" s="9"/>
      <c r="G90" s="23"/>
      <c r="H90" s="23"/>
      <c r="I90" s="9">
        <v>3801</v>
      </c>
      <c r="J90" s="9">
        <v>3790</v>
      </c>
      <c r="K90" s="24">
        <f t="shared" si="12"/>
        <v>3898</v>
      </c>
      <c r="L90" s="24">
        <f t="shared" si="13"/>
        <v>7591</v>
      </c>
      <c r="M90" s="39">
        <v>1</v>
      </c>
      <c r="N90" s="9" t="s">
        <v>1493</v>
      </c>
      <c r="O90" s="9" t="s">
        <v>1494</v>
      </c>
      <c r="P90" s="9" t="s">
        <v>2211</v>
      </c>
      <c r="Q90" s="26">
        <v>85434</v>
      </c>
      <c r="R90" s="27">
        <v>108</v>
      </c>
      <c r="S90" s="27">
        <f t="shared" si="14"/>
        <v>0</v>
      </c>
      <c r="T90" s="27">
        <v>3150</v>
      </c>
      <c r="U90" s="28" t="s">
        <v>20</v>
      </c>
      <c r="V90" s="29">
        <f t="shared" si="15"/>
        <v>0.14977253801989746</v>
      </c>
      <c r="W90" s="29">
        <f t="shared" si="16"/>
        <v>7.4841423787401938E-3</v>
      </c>
      <c r="X90" s="29" t="str">
        <f t="shared" si="17"/>
        <v>FLOW</v>
      </c>
      <c r="Y90" s="9" t="str">
        <f t="shared" si="18"/>
        <v>-</v>
      </c>
      <c r="Z90" s="9" t="s">
        <v>1496</v>
      </c>
      <c r="AA90" s="9" t="s">
        <v>20</v>
      </c>
      <c r="AB90" s="22"/>
      <c r="AC90" s="9"/>
      <c r="AD90" s="9"/>
      <c r="AE90" s="30"/>
      <c r="AF90" s="31" t="s">
        <v>20</v>
      </c>
      <c r="AG90" s="32"/>
      <c r="AH90" s="9" t="s">
        <v>709</v>
      </c>
      <c r="AI90" s="32"/>
      <c r="AJ90" s="32"/>
      <c r="AK90" s="32"/>
      <c r="AL90" s="32">
        <v>7048</v>
      </c>
      <c r="AM90" s="26">
        <v>85434</v>
      </c>
      <c r="AN90" s="24">
        <v>27</v>
      </c>
      <c r="AO90" s="23" t="s">
        <v>20</v>
      </c>
      <c r="AP90" s="23" t="str">
        <f t="shared" si="19"/>
        <v>FLOW</v>
      </c>
      <c r="AQ90" s="23"/>
      <c r="AR90" s="23"/>
      <c r="AS90" s="23"/>
      <c r="AT90" s="23"/>
      <c r="AU90" s="9" t="s">
        <v>1491</v>
      </c>
      <c r="AV90" s="33" t="s">
        <v>710</v>
      </c>
      <c r="AW90" s="22" t="s">
        <v>1315</v>
      </c>
      <c r="AX90" s="34">
        <v>45943</v>
      </c>
      <c r="AY90" s="9">
        <v>36</v>
      </c>
      <c r="AZ90" s="9" t="s">
        <v>1125</v>
      </c>
      <c r="BA90" s="32" t="s">
        <v>20</v>
      </c>
      <c r="BB90" s="32"/>
      <c r="BC90" s="32"/>
      <c r="BD90" s="9"/>
      <c r="BE90" s="9"/>
      <c r="BF90" s="9"/>
      <c r="BG90" s="35"/>
      <c r="BH90" s="9"/>
      <c r="BI90" s="9"/>
      <c r="BJ90" s="9"/>
      <c r="BK90" s="9"/>
      <c r="BL90" s="9"/>
      <c r="BM90" s="9"/>
      <c r="BN90" s="9"/>
      <c r="BO90" s="9">
        <v>1</v>
      </c>
      <c r="BP90" s="9"/>
      <c r="BQ90" s="9"/>
      <c r="BR90" s="9"/>
      <c r="BS90" s="9"/>
      <c r="BT90" s="9"/>
      <c r="BU90" s="9"/>
      <c r="BV90" s="9"/>
      <c r="BW90" s="9"/>
      <c r="BX90" s="9"/>
      <c r="BY90" s="9"/>
      <c r="BZ90" s="9"/>
      <c r="CA90" s="9"/>
      <c r="CB90" s="9"/>
      <c r="CC90" s="9"/>
      <c r="CD90" s="9"/>
      <c r="CE90" s="9"/>
      <c r="CF90" s="9"/>
      <c r="CG90" s="9"/>
      <c r="CH90" s="9"/>
      <c r="CI90" s="9"/>
      <c r="CJ90" s="9"/>
      <c r="CK90" s="9"/>
      <c r="CL90" s="9"/>
      <c r="CM90" s="9"/>
      <c r="CN90" s="9"/>
      <c r="CO90" s="9"/>
      <c r="CP90" s="9"/>
      <c r="CQ90" s="9"/>
      <c r="CR90" s="9"/>
      <c r="CS90" s="9"/>
      <c r="CT90" s="9"/>
      <c r="CU90" s="9"/>
      <c r="CV90" s="9"/>
      <c r="CW90" s="9"/>
      <c r="CX90" s="9"/>
      <c r="CY90" s="9"/>
      <c r="CZ90" s="9"/>
      <c r="DA90" s="9"/>
      <c r="DB90" s="9"/>
      <c r="DC90" s="9"/>
      <c r="DD90" s="9"/>
      <c r="DE90" s="9"/>
      <c r="DF90" s="9"/>
      <c r="DG90" s="9"/>
      <c r="DH90" s="9"/>
      <c r="DI90" s="9"/>
      <c r="DJ90" s="9"/>
      <c r="DK90" s="9"/>
      <c r="DL90" s="9"/>
      <c r="DM90" s="9"/>
      <c r="DN90" s="9"/>
      <c r="DO90" s="9"/>
      <c r="DP90" s="9"/>
      <c r="DQ90" s="9"/>
      <c r="DR90" s="9"/>
      <c r="DS90" s="9"/>
      <c r="DT90" s="9"/>
      <c r="DU90" s="9"/>
      <c r="DV90" s="9"/>
      <c r="DW90" s="9"/>
      <c r="DX90" s="9"/>
      <c r="DY90" s="9"/>
      <c r="DZ90" s="9"/>
      <c r="EA90" s="9"/>
      <c r="EB90" s="9"/>
      <c r="EC90" s="9"/>
      <c r="ED90" s="9"/>
      <c r="EE90" s="9"/>
      <c r="EF90" s="9"/>
      <c r="EG90" s="9"/>
      <c r="EH90" s="9"/>
      <c r="EI90" s="9"/>
      <c r="EJ90" s="9"/>
      <c r="EK90" s="9"/>
      <c r="EL90" s="9"/>
      <c r="EM90" s="9"/>
      <c r="EN90" s="9"/>
      <c r="EO90" s="9"/>
      <c r="EP90" s="9"/>
      <c r="EQ90" s="9"/>
      <c r="ER90" s="36">
        <f t="shared" si="20"/>
        <v>1</v>
      </c>
      <c r="ES90" s="9">
        <f t="shared" si="21"/>
        <v>1</v>
      </c>
      <c r="ET90" s="9" t="s">
        <v>2262</v>
      </c>
      <c r="EU90" s="32" t="s">
        <v>2181</v>
      </c>
      <c r="EV90" s="32" t="s">
        <v>1480</v>
      </c>
      <c r="EW90" s="32"/>
      <c r="EX90" s="35"/>
      <c r="EY90" s="37"/>
      <c r="EZ90" s="37"/>
      <c r="FA90" s="35"/>
      <c r="FB90" s="37"/>
      <c r="FC90" s="32"/>
      <c r="FD90" s="32"/>
      <c r="FE90" s="32">
        <f t="shared" si="22"/>
        <v>3898</v>
      </c>
      <c r="FF90" s="9">
        <f t="shared" si="23"/>
        <v>7591</v>
      </c>
      <c r="FG90" s="6" t="s">
        <v>1480</v>
      </c>
    </row>
    <row r="91" spans="1:163" ht="17.25" customHeight="1" x14ac:dyDescent="0.25">
      <c r="A91" s="9">
        <v>463426988</v>
      </c>
      <c r="B91" s="22" t="s">
        <v>1602</v>
      </c>
      <c r="C91" s="9"/>
      <c r="D91" s="9"/>
      <c r="E91" s="9"/>
      <c r="F91" s="9"/>
      <c r="G91" s="23"/>
      <c r="H91" s="23"/>
      <c r="I91" s="9">
        <v>4760</v>
      </c>
      <c r="J91" s="9">
        <v>13758.99</v>
      </c>
      <c r="K91" s="24">
        <f t="shared" si="12"/>
        <v>4779.989999999998</v>
      </c>
      <c r="L91" s="24">
        <f t="shared" si="13"/>
        <v>18518.989999999998</v>
      </c>
      <c r="M91" s="25">
        <v>3</v>
      </c>
      <c r="N91" s="9" t="s">
        <v>1493</v>
      </c>
      <c r="O91" s="9" t="s">
        <v>1494</v>
      </c>
      <c r="P91" s="9" t="s">
        <v>77</v>
      </c>
      <c r="Q91" s="26">
        <v>85385</v>
      </c>
      <c r="R91" s="27">
        <v>541</v>
      </c>
      <c r="S91" s="27">
        <f t="shared" si="14"/>
        <v>0</v>
      </c>
      <c r="T91" s="27">
        <v>7200</v>
      </c>
      <c r="U91" s="28" t="s">
        <v>20</v>
      </c>
      <c r="V91" s="29">
        <f t="shared" si="15"/>
        <v>0.93697875515758056</v>
      </c>
      <c r="W91" s="29">
        <f t="shared" si="16"/>
        <v>2.4211210679484649E-2</v>
      </c>
      <c r="X91" s="29" t="str">
        <f t="shared" si="17"/>
        <v>FLOW</v>
      </c>
      <c r="Y91" s="9" t="str">
        <f t="shared" si="18"/>
        <v>-</v>
      </c>
      <c r="Z91" s="9" t="s">
        <v>1496</v>
      </c>
      <c r="AA91" s="9" t="s">
        <v>20</v>
      </c>
      <c r="AB91" s="22"/>
      <c r="AC91" s="9"/>
      <c r="AD91" s="9"/>
      <c r="AE91" s="30"/>
      <c r="AF91" s="31" t="s">
        <v>20</v>
      </c>
      <c r="AG91" s="32"/>
      <c r="AH91" s="9" t="s">
        <v>2206</v>
      </c>
      <c r="AI91" s="32"/>
      <c r="AJ91" s="32"/>
      <c r="AK91" s="32"/>
      <c r="AL91" s="32">
        <v>21499.99</v>
      </c>
      <c r="AM91" s="26">
        <v>85385</v>
      </c>
      <c r="AN91" s="24">
        <v>88</v>
      </c>
      <c r="AO91" s="23" t="s">
        <v>20</v>
      </c>
      <c r="AP91" s="23" t="str">
        <f t="shared" si="19"/>
        <v>FLOW</v>
      </c>
      <c r="AQ91" s="23"/>
      <c r="AR91" s="23"/>
      <c r="AS91" s="23"/>
      <c r="AT91" s="23"/>
      <c r="AU91" s="9" t="s">
        <v>13</v>
      </c>
      <c r="AV91" s="33" t="s">
        <v>1652</v>
      </c>
      <c r="AW91" s="22" t="s">
        <v>1225</v>
      </c>
      <c r="AX91" s="34">
        <v>45481</v>
      </c>
      <c r="AY91" s="9">
        <v>42</v>
      </c>
      <c r="AZ91" s="9" t="s">
        <v>1592</v>
      </c>
      <c r="BA91" s="32" t="s">
        <v>20</v>
      </c>
      <c r="BB91" s="32"/>
      <c r="BC91" s="32"/>
      <c r="BD91" s="9"/>
      <c r="BE91" s="9"/>
      <c r="BF91" s="9"/>
      <c r="BG91" s="35"/>
      <c r="BH91" s="9"/>
      <c r="BI91" s="9"/>
      <c r="BJ91" s="9"/>
      <c r="BK91" s="9"/>
      <c r="BL91" s="9">
        <v>1</v>
      </c>
      <c r="BM91" s="9"/>
      <c r="BN91" s="9"/>
      <c r="BO91" s="9"/>
      <c r="BP91" s="9"/>
      <c r="BQ91" s="9"/>
      <c r="BR91" s="9"/>
      <c r="BS91" s="9"/>
      <c r="BT91" s="9"/>
      <c r="BU91" s="9"/>
      <c r="BV91" s="9"/>
      <c r="BW91" s="9"/>
      <c r="BX91" s="9"/>
      <c r="BY91" s="9"/>
      <c r="BZ91" s="9"/>
      <c r="CA91" s="9"/>
      <c r="CB91" s="9"/>
      <c r="CC91" s="9"/>
      <c r="CD91" s="9"/>
      <c r="CE91" s="9"/>
      <c r="CF91" s="9"/>
      <c r="CG91" s="9"/>
      <c r="CH91" s="9"/>
      <c r="CI91" s="9"/>
      <c r="CJ91" s="9"/>
      <c r="CK91" s="9"/>
      <c r="CL91" s="9"/>
      <c r="CM91" s="9"/>
      <c r="CN91" s="9"/>
      <c r="CO91" s="9"/>
      <c r="CP91" s="9"/>
      <c r="CQ91" s="9"/>
      <c r="CR91" s="9"/>
      <c r="CS91" s="9"/>
      <c r="CT91" s="9"/>
      <c r="CU91" s="9"/>
      <c r="CV91" s="9"/>
      <c r="CW91" s="9"/>
      <c r="CX91" s="9"/>
      <c r="CY91" s="9"/>
      <c r="CZ91" s="9"/>
      <c r="DA91" s="9"/>
      <c r="DB91" s="9"/>
      <c r="DC91" s="9"/>
      <c r="DD91" s="9"/>
      <c r="DE91" s="9"/>
      <c r="DF91" s="9"/>
      <c r="DG91" s="9"/>
      <c r="DH91" s="9"/>
      <c r="DI91" s="9"/>
      <c r="DJ91" s="9"/>
      <c r="DK91" s="9"/>
      <c r="DL91" s="9"/>
      <c r="DM91" s="9"/>
      <c r="DN91" s="9"/>
      <c r="DO91" s="9"/>
      <c r="DP91" s="9"/>
      <c r="DQ91" s="9"/>
      <c r="DR91" s="9"/>
      <c r="DS91" s="9"/>
      <c r="DT91" s="9"/>
      <c r="DU91" s="9"/>
      <c r="DV91" s="9"/>
      <c r="DW91" s="9"/>
      <c r="DX91" s="9"/>
      <c r="DY91" s="9"/>
      <c r="DZ91" s="9"/>
      <c r="EA91" s="9"/>
      <c r="EB91" s="9"/>
      <c r="EC91" s="9"/>
      <c r="ED91" s="9"/>
      <c r="EE91" s="9"/>
      <c r="EF91" s="9"/>
      <c r="EG91" s="9"/>
      <c r="EH91" s="9"/>
      <c r="EI91" s="9"/>
      <c r="EJ91" s="9"/>
      <c r="EK91" s="9"/>
      <c r="EL91" s="9"/>
      <c r="EM91" s="9"/>
      <c r="EN91" s="9"/>
      <c r="EO91" s="9"/>
      <c r="EP91" s="9"/>
      <c r="EQ91" s="9"/>
      <c r="ER91" s="36">
        <f t="shared" si="20"/>
        <v>1</v>
      </c>
      <c r="ES91" s="9">
        <f t="shared" si="21"/>
        <v>1</v>
      </c>
      <c r="ET91" s="9" t="s">
        <v>1370</v>
      </c>
      <c r="EU91" s="32" t="s">
        <v>2249</v>
      </c>
      <c r="EV91" s="32" t="s">
        <v>1480</v>
      </c>
      <c r="EW91" s="32"/>
      <c r="EX91" s="35"/>
      <c r="EY91" s="37"/>
      <c r="EZ91" s="37"/>
      <c r="FA91" s="35"/>
      <c r="FB91" s="37"/>
      <c r="FC91" s="32"/>
      <c r="FD91" s="32"/>
      <c r="FE91" s="32">
        <f t="shared" si="22"/>
        <v>4779.989999999998</v>
      </c>
      <c r="FF91" s="9">
        <f t="shared" si="23"/>
        <v>18518.989999999998</v>
      </c>
      <c r="FG91" s="6" t="e">
        <v>#N/A</v>
      </c>
    </row>
    <row r="92" spans="1:163" ht="17.25" customHeight="1" x14ac:dyDescent="0.25">
      <c r="A92" s="9">
        <v>463825579</v>
      </c>
      <c r="B92" s="22" t="s">
        <v>305</v>
      </c>
      <c r="C92" s="9"/>
      <c r="D92" s="9"/>
      <c r="E92" s="9"/>
      <c r="F92" s="9"/>
      <c r="G92" s="23"/>
      <c r="H92" s="23"/>
      <c r="I92" s="9">
        <v>3828</v>
      </c>
      <c r="J92" s="9">
        <v>7033</v>
      </c>
      <c r="K92" s="24">
        <f t="shared" si="12"/>
        <v>3422</v>
      </c>
      <c r="L92" s="24">
        <f t="shared" si="13"/>
        <v>10861</v>
      </c>
      <c r="M92" s="25">
        <v>2</v>
      </c>
      <c r="N92" s="9" t="s">
        <v>1493</v>
      </c>
      <c r="O92" s="9" t="s">
        <v>1494</v>
      </c>
      <c r="P92" s="9" t="s">
        <v>43</v>
      </c>
      <c r="Q92" s="26">
        <v>85098</v>
      </c>
      <c r="R92" s="27">
        <v>217</v>
      </c>
      <c r="S92" s="27">
        <f t="shared" si="14"/>
        <v>0</v>
      </c>
      <c r="T92" s="27">
        <v>1800</v>
      </c>
      <c r="U92" s="28" t="s">
        <v>20</v>
      </c>
      <c r="V92" s="29">
        <f t="shared" si="15"/>
        <v>0.17223333433316018</v>
      </c>
      <c r="W92" s="29">
        <f t="shared" si="16"/>
        <v>2.2817420475519459E-2</v>
      </c>
      <c r="X92" s="29" t="str">
        <f t="shared" si="17"/>
        <v>FLOW</v>
      </c>
      <c r="Y92" s="9" t="str">
        <f t="shared" si="18"/>
        <v>-</v>
      </c>
      <c r="Z92" s="9" t="s">
        <v>1499</v>
      </c>
      <c r="AA92" s="9" t="s">
        <v>20</v>
      </c>
      <c r="AB92" s="22"/>
      <c r="AC92" s="9"/>
      <c r="AD92" s="9"/>
      <c r="AE92" s="30"/>
      <c r="AF92" s="31" t="s">
        <v>20</v>
      </c>
      <c r="AG92" s="32"/>
      <c r="AH92" s="9" t="s">
        <v>288</v>
      </c>
      <c r="AI92" s="32"/>
      <c r="AJ92" s="32"/>
      <c r="AK92" s="32"/>
      <c r="AL92" s="32">
        <v>9050</v>
      </c>
      <c r="AM92" s="26">
        <v>85098</v>
      </c>
      <c r="AN92" s="24">
        <v>57</v>
      </c>
      <c r="AO92" s="23" t="s">
        <v>20</v>
      </c>
      <c r="AP92" s="23" t="str">
        <f t="shared" si="19"/>
        <v>FLOW</v>
      </c>
      <c r="AQ92" s="23"/>
      <c r="AR92" s="23"/>
      <c r="AS92" s="23"/>
      <c r="AT92" s="23"/>
      <c r="AU92" s="9" t="s">
        <v>1491</v>
      </c>
      <c r="AV92" s="33"/>
      <c r="AW92" s="22" t="s">
        <v>1226</v>
      </c>
      <c r="AX92" s="34">
        <v>45525</v>
      </c>
      <c r="AY92" s="9">
        <v>48</v>
      </c>
      <c r="AZ92" s="9" t="s">
        <v>1125</v>
      </c>
      <c r="BA92" s="32" t="s">
        <v>20</v>
      </c>
      <c r="BB92" s="32"/>
      <c r="BC92" s="32"/>
      <c r="BD92" s="9"/>
      <c r="BE92" s="9"/>
      <c r="BF92" s="9"/>
      <c r="BG92" s="35"/>
      <c r="BH92" s="9"/>
      <c r="BI92" s="9"/>
      <c r="BJ92" s="9"/>
      <c r="BK92" s="9"/>
      <c r="BL92" s="9">
        <v>1</v>
      </c>
      <c r="BM92" s="9"/>
      <c r="BN92" s="9"/>
      <c r="BO92" s="9"/>
      <c r="BP92" s="9"/>
      <c r="BQ92" s="9"/>
      <c r="BR92" s="9"/>
      <c r="BS92" s="9"/>
      <c r="BT92" s="9"/>
      <c r="BU92" s="9"/>
      <c r="BV92" s="9"/>
      <c r="BW92" s="9"/>
      <c r="BX92" s="9"/>
      <c r="BY92" s="9"/>
      <c r="BZ92" s="9"/>
      <c r="CA92" s="9"/>
      <c r="CB92" s="9"/>
      <c r="CC92" s="9"/>
      <c r="CD92" s="9"/>
      <c r="CE92" s="9"/>
      <c r="CF92" s="9"/>
      <c r="CG92" s="9"/>
      <c r="CH92" s="9"/>
      <c r="CI92" s="9"/>
      <c r="CJ92" s="9"/>
      <c r="CK92" s="9"/>
      <c r="CL92" s="9"/>
      <c r="CM92" s="9"/>
      <c r="CN92" s="9"/>
      <c r="CO92" s="9"/>
      <c r="CP92" s="9"/>
      <c r="CQ92" s="9"/>
      <c r="CR92" s="9"/>
      <c r="CS92" s="9"/>
      <c r="CT92" s="9"/>
      <c r="CU92" s="9"/>
      <c r="CV92" s="9"/>
      <c r="CW92" s="9"/>
      <c r="CX92" s="9"/>
      <c r="CY92" s="9"/>
      <c r="CZ92" s="9"/>
      <c r="DA92" s="9"/>
      <c r="DB92" s="9"/>
      <c r="DC92" s="9"/>
      <c r="DD92" s="9"/>
      <c r="DE92" s="9"/>
      <c r="DF92" s="9"/>
      <c r="DG92" s="9"/>
      <c r="DH92" s="9"/>
      <c r="DI92" s="9"/>
      <c r="DJ92" s="9"/>
      <c r="DK92" s="9"/>
      <c r="DL92" s="9"/>
      <c r="DM92" s="9"/>
      <c r="DN92" s="9"/>
      <c r="DO92" s="9"/>
      <c r="DP92" s="9"/>
      <c r="DQ92" s="9"/>
      <c r="DR92" s="9"/>
      <c r="DS92" s="9"/>
      <c r="DT92" s="9"/>
      <c r="DU92" s="9"/>
      <c r="DV92" s="9"/>
      <c r="DW92" s="9"/>
      <c r="DX92" s="9"/>
      <c r="DY92" s="9"/>
      <c r="DZ92" s="9"/>
      <c r="EA92" s="9"/>
      <c r="EB92" s="9"/>
      <c r="EC92" s="9"/>
      <c r="ED92" s="9"/>
      <c r="EE92" s="9"/>
      <c r="EF92" s="9"/>
      <c r="EG92" s="9"/>
      <c r="EH92" s="9"/>
      <c r="EI92" s="9"/>
      <c r="EJ92" s="9"/>
      <c r="EK92" s="9"/>
      <c r="EL92" s="9"/>
      <c r="EM92" s="9"/>
      <c r="EN92" s="9"/>
      <c r="EO92" s="9"/>
      <c r="EP92" s="9"/>
      <c r="EQ92" s="9"/>
      <c r="ER92" s="36">
        <f t="shared" si="20"/>
        <v>1</v>
      </c>
      <c r="ES92" s="9">
        <f t="shared" si="21"/>
        <v>1</v>
      </c>
      <c r="ET92" s="9" t="s">
        <v>1364</v>
      </c>
      <c r="EU92" s="32" t="s">
        <v>1894</v>
      </c>
      <c r="EV92" s="32" t="s">
        <v>1480</v>
      </c>
      <c r="EW92" s="32"/>
      <c r="EX92" s="35"/>
      <c r="EY92" s="37"/>
      <c r="EZ92" s="37"/>
      <c r="FA92" s="35"/>
      <c r="FB92" s="37"/>
      <c r="FC92" s="32"/>
      <c r="FD92" s="32"/>
      <c r="FE92" s="32">
        <f t="shared" si="22"/>
        <v>3422</v>
      </c>
      <c r="FF92" s="9">
        <f t="shared" si="23"/>
        <v>10861</v>
      </c>
      <c r="FG92" s="6" t="s">
        <v>1480</v>
      </c>
    </row>
    <row r="93" spans="1:163" ht="17.25" customHeight="1" x14ac:dyDescent="0.25">
      <c r="A93" s="9">
        <v>467044576</v>
      </c>
      <c r="B93" s="22" t="s">
        <v>916</v>
      </c>
      <c r="C93" s="9"/>
      <c r="D93" s="9"/>
      <c r="E93" s="9"/>
      <c r="F93" s="9"/>
      <c r="G93" s="23"/>
      <c r="H93" s="23"/>
      <c r="I93" s="9">
        <v>4628</v>
      </c>
      <c r="J93" s="9">
        <v>4628</v>
      </c>
      <c r="K93" s="24">
        <f t="shared" si="12"/>
        <v>4671</v>
      </c>
      <c r="L93" s="24">
        <f t="shared" si="13"/>
        <v>9256</v>
      </c>
      <c r="M93" s="39">
        <v>1</v>
      </c>
      <c r="N93" s="9" t="s">
        <v>1493</v>
      </c>
      <c r="O93" s="9" t="s">
        <v>1494</v>
      </c>
      <c r="P93" s="9" t="s">
        <v>45</v>
      </c>
      <c r="Q93" s="26">
        <v>85033</v>
      </c>
      <c r="R93" s="27">
        <v>43</v>
      </c>
      <c r="S93" s="27">
        <f t="shared" si="14"/>
        <v>0</v>
      </c>
      <c r="T93" s="27">
        <v>1353</v>
      </c>
      <c r="U93" s="28" t="s">
        <v>20</v>
      </c>
      <c r="V93" s="29">
        <f t="shared" si="15"/>
        <v>6.5994167681127244E-2</v>
      </c>
      <c r="W93" s="29">
        <f t="shared" si="16"/>
        <v>7.4490141968234528E-3</v>
      </c>
      <c r="X93" s="29" t="str">
        <f t="shared" si="17"/>
        <v>FLOW</v>
      </c>
      <c r="Y93" s="9" t="str">
        <f t="shared" si="18"/>
        <v>-</v>
      </c>
      <c r="Z93" s="9" t="s">
        <v>20</v>
      </c>
      <c r="AA93" s="9" t="s">
        <v>20</v>
      </c>
      <c r="AB93" s="22"/>
      <c r="AC93" s="9"/>
      <c r="AD93" s="9"/>
      <c r="AE93" s="30"/>
      <c r="AF93" s="31" t="s">
        <v>20</v>
      </c>
      <c r="AG93" s="32"/>
      <c r="AH93" s="9" t="s">
        <v>647</v>
      </c>
      <c r="AI93" s="32"/>
      <c r="AJ93" s="32"/>
      <c r="AK93" s="32"/>
      <c r="AL93" s="32">
        <v>6024</v>
      </c>
      <c r="AM93" s="26">
        <v>85033</v>
      </c>
      <c r="AN93" s="24">
        <v>27</v>
      </c>
      <c r="AO93" s="23" t="s">
        <v>20</v>
      </c>
      <c r="AP93" s="23" t="str">
        <f t="shared" si="19"/>
        <v>FLOW</v>
      </c>
      <c r="AQ93" s="23"/>
      <c r="AR93" s="23"/>
      <c r="AS93" s="23"/>
      <c r="AT93" s="23"/>
      <c r="AU93" s="9" t="s">
        <v>1491</v>
      </c>
      <c r="AV93" s="33" t="s">
        <v>1106</v>
      </c>
      <c r="AW93" s="22" t="s">
        <v>1341</v>
      </c>
      <c r="AX93" s="34">
        <v>45939</v>
      </c>
      <c r="AY93" s="9">
        <v>30</v>
      </c>
      <c r="AZ93" s="9" t="s">
        <v>1125</v>
      </c>
      <c r="BA93" s="32" t="s">
        <v>20</v>
      </c>
      <c r="BB93" s="32"/>
      <c r="BC93" s="32"/>
      <c r="BD93" s="9"/>
      <c r="BE93" s="9"/>
      <c r="BF93" s="9"/>
      <c r="BG93" s="35"/>
      <c r="BH93" s="9"/>
      <c r="BI93" s="9">
        <v>1</v>
      </c>
      <c r="BJ93" s="9"/>
      <c r="BK93" s="9"/>
      <c r="BL93" s="9"/>
      <c r="BM93" s="9"/>
      <c r="BN93" s="9"/>
      <c r="BO93" s="9"/>
      <c r="BP93" s="9"/>
      <c r="BQ93" s="9"/>
      <c r="BR93" s="9"/>
      <c r="BS93" s="9"/>
      <c r="BT93" s="9"/>
      <c r="BU93" s="9"/>
      <c r="BV93" s="9"/>
      <c r="BW93" s="9"/>
      <c r="BX93" s="9"/>
      <c r="BY93" s="9"/>
      <c r="BZ93" s="9"/>
      <c r="CA93" s="9"/>
      <c r="CB93" s="9"/>
      <c r="CC93" s="9"/>
      <c r="CD93" s="9"/>
      <c r="CE93" s="9"/>
      <c r="CF93" s="9"/>
      <c r="CG93" s="9"/>
      <c r="CH93" s="9"/>
      <c r="CI93" s="9"/>
      <c r="CJ93" s="9"/>
      <c r="CK93" s="9"/>
      <c r="CL93" s="9"/>
      <c r="CM93" s="9"/>
      <c r="CN93" s="9"/>
      <c r="CO93" s="9"/>
      <c r="CP93" s="9"/>
      <c r="CQ93" s="9"/>
      <c r="CR93" s="9"/>
      <c r="CS93" s="9"/>
      <c r="CT93" s="9"/>
      <c r="CU93" s="9"/>
      <c r="CV93" s="9"/>
      <c r="CW93" s="9"/>
      <c r="CX93" s="9"/>
      <c r="CY93" s="9"/>
      <c r="CZ93" s="9"/>
      <c r="DA93" s="9"/>
      <c r="DB93" s="9"/>
      <c r="DC93" s="9"/>
      <c r="DD93" s="9"/>
      <c r="DE93" s="9"/>
      <c r="DF93" s="9"/>
      <c r="DG93" s="9"/>
      <c r="DH93" s="9"/>
      <c r="DI93" s="9"/>
      <c r="DJ93" s="9"/>
      <c r="DK93" s="9"/>
      <c r="DL93" s="9"/>
      <c r="DM93" s="9"/>
      <c r="DN93" s="9"/>
      <c r="DO93" s="9"/>
      <c r="DP93" s="9"/>
      <c r="DQ93" s="9"/>
      <c r="DR93" s="9"/>
      <c r="DS93" s="9"/>
      <c r="DT93" s="9"/>
      <c r="DU93" s="9"/>
      <c r="DV93" s="9"/>
      <c r="DW93" s="9"/>
      <c r="DX93" s="9"/>
      <c r="DY93" s="9"/>
      <c r="DZ93" s="9"/>
      <c r="EA93" s="9"/>
      <c r="EB93" s="9"/>
      <c r="EC93" s="9"/>
      <c r="ED93" s="9"/>
      <c r="EE93" s="9"/>
      <c r="EF93" s="9"/>
      <c r="EG93" s="9"/>
      <c r="EH93" s="9"/>
      <c r="EI93" s="9"/>
      <c r="EJ93" s="9"/>
      <c r="EK93" s="9"/>
      <c r="EL93" s="9"/>
      <c r="EM93" s="9"/>
      <c r="EN93" s="9"/>
      <c r="EO93" s="9"/>
      <c r="EP93" s="9"/>
      <c r="EQ93" s="9"/>
      <c r="ER93" s="36">
        <f t="shared" si="20"/>
        <v>1</v>
      </c>
      <c r="ES93" s="9">
        <f t="shared" si="21"/>
        <v>1</v>
      </c>
      <c r="ET93" s="9" t="s">
        <v>1374</v>
      </c>
      <c r="EU93" s="32" t="s">
        <v>2137</v>
      </c>
      <c r="EV93" s="32" t="s">
        <v>1480</v>
      </c>
      <c r="EW93" s="32"/>
      <c r="EX93" s="35"/>
      <c r="EY93" s="37"/>
      <c r="EZ93" s="37"/>
      <c r="FA93" s="35"/>
      <c r="FB93" s="37"/>
      <c r="FC93" s="32"/>
      <c r="FD93" s="32"/>
      <c r="FE93" s="32">
        <f t="shared" si="22"/>
        <v>4671</v>
      </c>
      <c r="FF93" s="9">
        <f t="shared" si="23"/>
        <v>9256</v>
      </c>
      <c r="FG93" s="6" t="s">
        <v>1480</v>
      </c>
    </row>
    <row r="94" spans="1:163" ht="17.25" customHeight="1" x14ac:dyDescent="0.25">
      <c r="A94" s="9">
        <v>466785163</v>
      </c>
      <c r="B94" s="22" t="s">
        <v>408</v>
      </c>
      <c r="C94" s="9"/>
      <c r="D94" s="9"/>
      <c r="E94" s="9"/>
      <c r="F94" s="9"/>
      <c r="G94" s="23"/>
      <c r="H94" s="23"/>
      <c r="I94" s="9">
        <v>3720</v>
      </c>
      <c r="J94" s="9">
        <v>7046</v>
      </c>
      <c r="K94" s="24">
        <f t="shared" si="12"/>
        <v>3582</v>
      </c>
      <c r="L94" s="24">
        <f t="shared" si="13"/>
        <v>10766</v>
      </c>
      <c r="M94" s="25">
        <v>2</v>
      </c>
      <c r="N94" s="9" t="s">
        <v>1493</v>
      </c>
      <c r="O94" s="9" t="s">
        <v>1494</v>
      </c>
      <c r="P94" s="9" t="s">
        <v>14</v>
      </c>
      <c r="Q94" s="26">
        <v>85012</v>
      </c>
      <c r="R94" s="27">
        <v>256</v>
      </c>
      <c r="S94" s="27">
        <f t="shared" si="14"/>
        <v>0</v>
      </c>
      <c r="T94" s="27">
        <v>0</v>
      </c>
      <c r="U94" s="28" t="s">
        <v>20</v>
      </c>
      <c r="V94" s="29">
        <f t="shared" si="15"/>
        <v>0.69708965152487334</v>
      </c>
      <c r="W94" s="29">
        <f t="shared" si="16"/>
        <v>2.2794361200790387E-2</v>
      </c>
      <c r="X94" s="29" t="str">
        <f t="shared" si="17"/>
        <v>FLOW</v>
      </c>
      <c r="Y94" s="9" t="str">
        <f t="shared" si="18"/>
        <v>-</v>
      </c>
      <c r="Z94" s="9" t="s">
        <v>1489</v>
      </c>
      <c r="AA94" s="9" t="s">
        <v>20</v>
      </c>
      <c r="AB94" s="22"/>
      <c r="AC94" s="9"/>
      <c r="AD94" s="9"/>
      <c r="AE94" s="30"/>
      <c r="AF94" s="31" t="s">
        <v>20</v>
      </c>
      <c r="AG94" s="32"/>
      <c r="AH94" s="9" t="s">
        <v>403</v>
      </c>
      <c r="AI94" s="32"/>
      <c r="AJ94" s="32"/>
      <c r="AK94" s="32"/>
      <c r="AL94" s="32">
        <v>7302</v>
      </c>
      <c r="AM94" s="26">
        <v>85012</v>
      </c>
      <c r="AN94" s="24">
        <v>57</v>
      </c>
      <c r="AO94" s="23" t="s">
        <v>20</v>
      </c>
      <c r="AP94" s="23" t="str">
        <f t="shared" si="19"/>
        <v>FLOW</v>
      </c>
      <c r="AQ94" s="23"/>
      <c r="AR94" s="23"/>
      <c r="AS94" s="23"/>
      <c r="AT94" s="23"/>
      <c r="AU94" s="9" t="s">
        <v>1491</v>
      </c>
      <c r="AV94" s="33" t="s">
        <v>409</v>
      </c>
      <c r="AW94" s="22" t="s">
        <v>1339</v>
      </c>
      <c r="AX94" s="34">
        <v>45898</v>
      </c>
      <c r="AY94" s="9">
        <v>36</v>
      </c>
      <c r="AZ94" s="9" t="s">
        <v>1125</v>
      </c>
      <c r="BA94" s="32" t="s">
        <v>20</v>
      </c>
      <c r="BB94" s="32"/>
      <c r="BC94" s="32"/>
      <c r="BD94" s="9"/>
      <c r="BE94" s="9"/>
      <c r="BF94" s="9"/>
      <c r="BG94" s="35"/>
      <c r="BH94" s="9"/>
      <c r="BI94" s="9"/>
      <c r="BJ94" s="9"/>
      <c r="BK94" s="9"/>
      <c r="BL94" s="9"/>
      <c r="BM94" s="9"/>
      <c r="BN94" s="9"/>
      <c r="BO94" s="9"/>
      <c r="BP94" s="9"/>
      <c r="BQ94" s="9"/>
      <c r="BR94" s="9"/>
      <c r="BS94" s="9"/>
      <c r="BT94" s="9"/>
      <c r="BU94" s="9"/>
      <c r="BV94" s="9"/>
      <c r="BW94" s="9"/>
      <c r="BX94" s="9"/>
      <c r="BY94" s="9"/>
      <c r="BZ94" s="9"/>
      <c r="CA94" s="9"/>
      <c r="CB94" s="9"/>
      <c r="CC94" s="9"/>
      <c r="CD94" s="9"/>
      <c r="CE94" s="9"/>
      <c r="CF94" s="9"/>
      <c r="CG94" s="9"/>
      <c r="CH94" s="9"/>
      <c r="CI94" s="9"/>
      <c r="CJ94" s="9"/>
      <c r="CK94" s="9"/>
      <c r="CL94" s="9"/>
      <c r="CM94" s="9"/>
      <c r="CN94" s="9"/>
      <c r="CO94" s="9"/>
      <c r="CP94" s="9"/>
      <c r="CQ94" s="9"/>
      <c r="CR94" s="9"/>
      <c r="CS94" s="9"/>
      <c r="CT94" s="9"/>
      <c r="CU94" s="9"/>
      <c r="CV94" s="9"/>
      <c r="CW94" s="9"/>
      <c r="CX94" s="9"/>
      <c r="CY94" s="9"/>
      <c r="CZ94" s="9"/>
      <c r="DA94" s="9"/>
      <c r="DB94" s="9"/>
      <c r="DC94" s="9"/>
      <c r="DD94" s="9"/>
      <c r="DE94" s="9"/>
      <c r="DF94" s="9"/>
      <c r="DG94" s="9"/>
      <c r="DH94" s="9"/>
      <c r="DI94" s="9"/>
      <c r="DJ94" s="9"/>
      <c r="DK94" s="9"/>
      <c r="DL94" s="9"/>
      <c r="DM94" s="9"/>
      <c r="DN94" s="9"/>
      <c r="DO94" s="9"/>
      <c r="DP94" s="9"/>
      <c r="DQ94" s="9"/>
      <c r="DR94" s="9"/>
      <c r="DS94" s="9"/>
      <c r="DT94" s="9"/>
      <c r="DU94" s="9"/>
      <c r="DV94" s="9"/>
      <c r="DW94" s="9"/>
      <c r="DX94" s="9"/>
      <c r="DY94" s="9"/>
      <c r="DZ94" s="9"/>
      <c r="EA94" s="9"/>
      <c r="EB94" s="9"/>
      <c r="EC94" s="9"/>
      <c r="ED94" s="9"/>
      <c r="EE94" s="9"/>
      <c r="EF94" s="9"/>
      <c r="EG94" s="9"/>
      <c r="EH94" s="9"/>
      <c r="EI94" s="9"/>
      <c r="EJ94" s="9"/>
      <c r="EK94" s="9"/>
      <c r="EL94" s="9"/>
      <c r="EM94" s="9"/>
      <c r="EN94" s="9"/>
      <c r="EO94" s="9"/>
      <c r="EP94" s="9"/>
      <c r="EQ94" s="9"/>
      <c r="ER94" s="36">
        <f t="shared" si="20"/>
        <v>0</v>
      </c>
      <c r="ES94" s="9" t="str">
        <f t="shared" si="21"/>
        <v/>
      </c>
      <c r="ET94" s="9" t="s">
        <v>1366</v>
      </c>
      <c r="EU94" s="32" t="s">
        <v>1953</v>
      </c>
      <c r="EV94" s="32" t="s">
        <v>1480</v>
      </c>
      <c r="EW94" s="32"/>
      <c r="EX94" s="35"/>
      <c r="EY94" s="37"/>
      <c r="EZ94" s="37"/>
      <c r="FA94" s="35"/>
      <c r="FB94" s="37"/>
      <c r="FC94" s="32"/>
      <c r="FD94" s="32"/>
      <c r="FE94" s="32">
        <f t="shared" si="22"/>
        <v>3582</v>
      </c>
      <c r="FF94" s="9">
        <f t="shared" si="23"/>
        <v>10766</v>
      </c>
      <c r="FG94" s="6" t="s">
        <v>1480</v>
      </c>
    </row>
    <row r="95" spans="1:163" ht="17.25" customHeight="1" x14ac:dyDescent="0.25">
      <c r="A95" s="9">
        <v>467751169</v>
      </c>
      <c r="B95" s="22" t="s">
        <v>925</v>
      </c>
      <c r="C95" s="9"/>
      <c r="D95" s="9"/>
      <c r="E95" s="9"/>
      <c r="F95" s="9"/>
      <c r="G95" s="23"/>
      <c r="H95" s="23"/>
      <c r="I95" s="9">
        <v>4070</v>
      </c>
      <c r="J95" s="9">
        <v>4070</v>
      </c>
      <c r="K95" s="24">
        <f t="shared" si="12"/>
        <v>4105</v>
      </c>
      <c r="L95" s="24">
        <f t="shared" si="13"/>
        <v>8140</v>
      </c>
      <c r="M95" s="39">
        <v>1</v>
      </c>
      <c r="N95" s="9" t="s">
        <v>1493</v>
      </c>
      <c r="O95" s="9" t="s">
        <v>1494</v>
      </c>
      <c r="P95" s="9" t="s">
        <v>2211</v>
      </c>
      <c r="Q95" s="26">
        <v>83482</v>
      </c>
      <c r="R95" s="27">
        <v>35</v>
      </c>
      <c r="S95" s="27">
        <f t="shared" si="14"/>
        <v>0</v>
      </c>
      <c r="T95" s="27">
        <v>900</v>
      </c>
      <c r="U95" s="28" t="s">
        <v>20</v>
      </c>
      <c r="V95" s="29">
        <f t="shared" si="15"/>
        <v>0.14635052811500196</v>
      </c>
      <c r="W95" s="29">
        <f t="shared" si="16"/>
        <v>7.313144346068179E-3</v>
      </c>
      <c r="X95" s="29" t="str">
        <f t="shared" si="17"/>
        <v>FLOW</v>
      </c>
      <c r="Y95" s="9" t="str">
        <f t="shared" si="18"/>
        <v>-</v>
      </c>
      <c r="Z95" s="9" t="s">
        <v>20</v>
      </c>
      <c r="AA95" s="9" t="s">
        <v>20</v>
      </c>
      <c r="AB95" s="22"/>
      <c r="AC95" s="9"/>
      <c r="AD95" s="9"/>
      <c r="AE95" s="30"/>
      <c r="AF95" s="31" t="s">
        <v>20</v>
      </c>
      <c r="AG95" s="32"/>
      <c r="AH95" s="9" t="s">
        <v>61</v>
      </c>
      <c r="AI95" s="32"/>
      <c r="AJ95" s="32"/>
      <c r="AK95" s="32"/>
      <c r="AL95" s="32">
        <v>5005</v>
      </c>
      <c r="AM95" s="26">
        <v>83482</v>
      </c>
      <c r="AN95" s="24">
        <v>22</v>
      </c>
      <c r="AO95" s="23" t="s">
        <v>20</v>
      </c>
      <c r="AP95" s="23" t="str">
        <f t="shared" si="19"/>
        <v>FLOW</v>
      </c>
      <c r="AQ95" s="23"/>
      <c r="AR95" s="23"/>
      <c r="AS95" s="23"/>
      <c r="AT95" s="23"/>
      <c r="AU95" s="9" t="s">
        <v>1491</v>
      </c>
      <c r="AV95" s="33" t="s">
        <v>1115</v>
      </c>
      <c r="AW95" s="22" t="s">
        <v>1349</v>
      </c>
      <c r="AX95" s="34">
        <v>46064</v>
      </c>
      <c r="AY95" s="9">
        <v>30</v>
      </c>
      <c r="AZ95" s="9" t="s">
        <v>1125</v>
      </c>
      <c r="BA95" s="32" t="s">
        <v>20</v>
      </c>
      <c r="BB95" s="32"/>
      <c r="BC95" s="32"/>
      <c r="BD95" s="9"/>
      <c r="BE95" s="9"/>
      <c r="BF95" s="9"/>
      <c r="BG95" s="35"/>
      <c r="BH95" s="9"/>
      <c r="BI95" s="9"/>
      <c r="BJ95" s="9"/>
      <c r="BK95" s="9"/>
      <c r="BL95" s="9"/>
      <c r="BM95" s="9"/>
      <c r="BN95" s="9"/>
      <c r="BO95" s="9"/>
      <c r="BP95" s="9"/>
      <c r="BQ95" s="9"/>
      <c r="BR95" s="9"/>
      <c r="BS95" s="9"/>
      <c r="BT95" s="9"/>
      <c r="BU95" s="9"/>
      <c r="BV95" s="9"/>
      <c r="BW95" s="9"/>
      <c r="BX95" s="9"/>
      <c r="BY95" s="9"/>
      <c r="BZ95" s="9"/>
      <c r="CA95" s="9"/>
      <c r="CB95" s="9"/>
      <c r="CC95" s="9"/>
      <c r="CD95" s="9"/>
      <c r="CE95" s="9"/>
      <c r="CF95" s="9"/>
      <c r="CG95" s="9"/>
      <c r="CH95" s="9"/>
      <c r="CI95" s="9"/>
      <c r="CJ95" s="9"/>
      <c r="CK95" s="9"/>
      <c r="CL95" s="9"/>
      <c r="CM95" s="9"/>
      <c r="CN95" s="9"/>
      <c r="CO95" s="9"/>
      <c r="CP95" s="9"/>
      <c r="CQ95" s="9"/>
      <c r="CR95" s="9"/>
      <c r="CS95" s="9"/>
      <c r="CT95" s="9"/>
      <c r="CU95" s="9"/>
      <c r="CV95" s="9"/>
      <c r="CW95" s="9"/>
      <c r="CX95" s="9"/>
      <c r="CY95" s="9"/>
      <c r="CZ95" s="9"/>
      <c r="DA95" s="9"/>
      <c r="DB95" s="9"/>
      <c r="DC95" s="9"/>
      <c r="DD95" s="9"/>
      <c r="DE95" s="9"/>
      <c r="DF95" s="9"/>
      <c r="DG95" s="9"/>
      <c r="DH95" s="9"/>
      <c r="DI95" s="9"/>
      <c r="DJ95" s="9"/>
      <c r="DK95" s="9"/>
      <c r="DL95" s="9"/>
      <c r="DM95" s="9"/>
      <c r="DN95" s="9"/>
      <c r="DO95" s="9"/>
      <c r="DP95" s="9"/>
      <c r="DQ95" s="9"/>
      <c r="DR95" s="9"/>
      <c r="DS95" s="9"/>
      <c r="DT95" s="9"/>
      <c r="DU95" s="9"/>
      <c r="DV95" s="9"/>
      <c r="DW95" s="9"/>
      <c r="DX95" s="9"/>
      <c r="DY95" s="9"/>
      <c r="DZ95" s="9"/>
      <c r="EA95" s="9"/>
      <c r="EB95" s="9"/>
      <c r="EC95" s="9"/>
      <c r="ED95" s="9"/>
      <c r="EE95" s="9"/>
      <c r="EF95" s="9"/>
      <c r="EG95" s="9"/>
      <c r="EH95" s="9"/>
      <c r="EI95" s="9"/>
      <c r="EJ95" s="9"/>
      <c r="EK95" s="9"/>
      <c r="EL95" s="9"/>
      <c r="EM95" s="9"/>
      <c r="EN95" s="9"/>
      <c r="EO95" s="9"/>
      <c r="EP95" s="9"/>
      <c r="EQ95" s="9"/>
      <c r="ER95" s="36">
        <f t="shared" si="20"/>
        <v>0</v>
      </c>
      <c r="ES95" s="9" t="str">
        <f t="shared" si="21"/>
        <v/>
      </c>
      <c r="ET95" s="9" t="s">
        <v>2262</v>
      </c>
      <c r="EU95" s="32" t="s">
        <v>1726</v>
      </c>
      <c r="EV95" s="32" t="s">
        <v>1480</v>
      </c>
      <c r="EW95" s="32"/>
      <c r="EX95" s="35"/>
      <c r="EY95" s="37"/>
      <c r="EZ95" s="37"/>
      <c r="FA95" s="35"/>
      <c r="FB95" s="37"/>
      <c r="FC95" s="32"/>
      <c r="FD95" s="32"/>
      <c r="FE95" s="32">
        <f t="shared" si="22"/>
        <v>4105</v>
      </c>
      <c r="FF95" s="9">
        <f t="shared" si="23"/>
        <v>8140</v>
      </c>
      <c r="FG95" s="6" t="s">
        <v>1480</v>
      </c>
    </row>
    <row r="96" spans="1:163" ht="17.25" customHeight="1" x14ac:dyDescent="0.25">
      <c r="A96" s="9">
        <v>464767626</v>
      </c>
      <c r="B96" s="22" t="s">
        <v>240</v>
      </c>
      <c r="C96" s="9"/>
      <c r="D96" s="9"/>
      <c r="E96" s="9"/>
      <c r="F96" s="9"/>
      <c r="G96" s="23"/>
      <c r="H96" s="23"/>
      <c r="I96" s="9">
        <v>5260</v>
      </c>
      <c r="J96" s="9">
        <v>5217</v>
      </c>
      <c r="K96" s="24">
        <f t="shared" si="12"/>
        <v>5361</v>
      </c>
      <c r="L96" s="24">
        <f t="shared" si="13"/>
        <v>10477</v>
      </c>
      <c r="M96" s="39">
        <v>1</v>
      </c>
      <c r="N96" s="9" t="s">
        <v>1493</v>
      </c>
      <c r="O96" s="9" t="s">
        <v>1494</v>
      </c>
      <c r="P96" s="9" t="s">
        <v>77</v>
      </c>
      <c r="Q96" s="26">
        <v>82285</v>
      </c>
      <c r="R96" s="27">
        <v>144</v>
      </c>
      <c r="S96" s="27">
        <f t="shared" si="14"/>
        <v>0</v>
      </c>
      <c r="T96" s="27">
        <v>0</v>
      </c>
      <c r="U96" s="28" t="s">
        <v>20</v>
      </c>
      <c r="V96" s="29">
        <f t="shared" si="15"/>
        <v>0.40900573110054028</v>
      </c>
      <c r="W96" s="29">
        <f t="shared" si="16"/>
        <v>7.2082854090249407E-3</v>
      </c>
      <c r="X96" s="29" t="str">
        <f t="shared" si="17"/>
        <v>FLOW</v>
      </c>
      <c r="Y96" s="9" t="str">
        <f t="shared" si="18"/>
        <v>-</v>
      </c>
      <c r="Z96" s="9" t="s">
        <v>1496</v>
      </c>
      <c r="AA96" s="9" t="s">
        <v>20</v>
      </c>
      <c r="AB96" s="22"/>
      <c r="AC96" s="9"/>
      <c r="AD96" s="9"/>
      <c r="AE96" s="30"/>
      <c r="AF96" s="31" t="s">
        <v>20</v>
      </c>
      <c r="AG96" s="32"/>
      <c r="AH96" s="9" t="s">
        <v>239</v>
      </c>
      <c r="AI96" s="32"/>
      <c r="AJ96" s="32"/>
      <c r="AK96" s="32"/>
      <c r="AL96" s="32">
        <v>5361</v>
      </c>
      <c r="AM96" s="26">
        <v>82285</v>
      </c>
      <c r="AN96" s="24">
        <v>27</v>
      </c>
      <c r="AO96" s="23" t="s">
        <v>20</v>
      </c>
      <c r="AP96" s="23" t="str">
        <f t="shared" si="19"/>
        <v>FLOW</v>
      </c>
      <c r="AQ96" s="23"/>
      <c r="AR96" s="23"/>
      <c r="AS96" s="23"/>
      <c r="AT96" s="23"/>
      <c r="AU96" s="9" t="s">
        <v>1491</v>
      </c>
      <c r="AV96" s="33"/>
      <c r="AW96" s="22" t="s">
        <v>1310</v>
      </c>
      <c r="AX96" s="34">
        <v>45621</v>
      </c>
      <c r="AY96" s="9">
        <v>36</v>
      </c>
      <c r="AZ96" s="9" t="s">
        <v>1125</v>
      </c>
      <c r="BA96" s="32" t="s">
        <v>20</v>
      </c>
      <c r="BB96" s="32"/>
      <c r="BC96" s="32"/>
      <c r="BD96" s="9"/>
      <c r="BE96" s="9"/>
      <c r="BF96" s="9"/>
      <c r="BG96" s="35"/>
      <c r="BH96" s="9"/>
      <c r="BI96" s="9"/>
      <c r="BJ96" s="9"/>
      <c r="BK96" s="9"/>
      <c r="BL96" s="9">
        <v>1</v>
      </c>
      <c r="BM96" s="9"/>
      <c r="BN96" s="9"/>
      <c r="BO96" s="9"/>
      <c r="BP96" s="9"/>
      <c r="BQ96" s="9"/>
      <c r="BR96" s="9"/>
      <c r="BS96" s="9"/>
      <c r="BT96" s="9"/>
      <c r="BU96" s="9"/>
      <c r="BV96" s="9"/>
      <c r="BW96" s="9"/>
      <c r="BX96" s="9"/>
      <c r="BY96" s="9"/>
      <c r="BZ96" s="9"/>
      <c r="CA96" s="9"/>
      <c r="CB96" s="9"/>
      <c r="CC96" s="9"/>
      <c r="CD96" s="9"/>
      <c r="CE96" s="9"/>
      <c r="CF96" s="9"/>
      <c r="CG96" s="9"/>
      <c r="CH96" s="9"/>
      <c r="CI96" s="9"/>
      <c r="CJ96" s="9"/>
      <c r="CK96" s="9"/>
      <c r="CL96" s="9"/>
      <c r="CM96" s="9"/>
      <c r="CN96" s="9"/>
      <c r="CO96" s="9"/>
      <c r="CP96" s="9"/>
      <c r="CQ96" s="9"/>
      <c r="CR96" s="9"/>
      <c r="CS96" s="9"/>
      <c r="CT96" s="9"/>
      <c r="CU96" s="9"/>
      <c r="CV96" s="9"/>
      <c r="CW96" s="9"/>
      <c r="CX96" s="9"/>
      <c r="CY96" s="9"/>
      <c r="CZ96" s="9"/>
      <c r="DA96" s="9"/>
      <c r="DB96" s="9"/>
      <c r="DC96" s="9"/>
      <c r="DD96" s="9"/>
      <c r="DE96" s="9"/>
      <c r="DF96" s="9"/>
      <c r="DG96" s="9"/>
      <c r="DH96" s="9"/>
      <c r="DI96" s="9"/>
      <c r="DJ96" s="9"/>
      <c r="DK96" s="9"/>
      <c r="DL96" s="9"/>
      <c r="DM96" s="9"/>
      <c r="DN96" s="9"/>
      <c r="DO96" s="9"/>
      <c r="DP96" s="9"/>
      <c r="DQ96" s="9"/>
      <c r="DR96" s="9"/>
      <c r="DS96" s="9"/>
      <c r="DT96" s="9"/>
      <c r="DU96" s="9"/>
      <c r="DV96" s="9"/>
      <c r="DW96" s="9"/>
      <c r="DX96" s="9"/>
      <c r="DY96" s="9"/>
      <c r="DZ96" s="9"/>
      <c r="EA96" s="9"/>
      <c r="EB96" s="9"/>
      <c r="EC96" s="9"/>
      <c r="ED96" s="9"/>
      <c r="EE96" s="9"/>
      <c r="EF96" s="9"/>
      <c r="EG96" s="9"/>
      <c r="EH96" s="9"/>
      <c r="EI96" s="9"/>
      <c r="EJ96" s="9"/>
      <c r="EK96" s="9"/>
      <c r="EL96" s="9"/>
      <c r="EM96" s="9"/>
      <c r="EN96" s="9"/>
      <c r="EO96" s="9"/>
      <c r="EP96" s="9"/>
      <c r="EQ96" s="9"/>
      <c r="ER96" s="36">
        <f t="shared" si="20"/>
        <v>1</v>
      </c>
      <c r="ES96" s="9">
        <f t="shared" si="21"/>
        <v>1</v>
      </c>
      <c r="ET96" s="9" t="s">
        <v>1370</v>
      </c>
      <c r="EU96" s="32" t="s">
        <v>1851</v>
      </c>
      <c r="EV96" s="32" t="s">
        <v>1480</v>
      </c>
      <c r="EW96" s="32"/>
      <c r="EX96" s="35"/>
      <c r="EY96" s="37"/>
      <c r="EZ96" s="37"/>
      <c r="FA96" s="35"/>
      <c r="FB96" s="37"/>
      <c r="FC96" s="32"/>
      <c r="FD96" s="32"/>
      <c r="FE96" s="32">
        <f t="shared" si="22"/>
        <v>5361</v>
      </c>
      <c r="FF96" s="9">
        <f t="shared" si="23"/>
        <v>10477</v>
      </c>
      <c r="FG96" s="6" t="s">
        <v>1480</v>
      </c>
    </row>
    <row r="97" spans="1:163" ht="17.25" customHeight="1" x14ac:dyDescent="0.25">
      <c r="A97" s="9">
        <v>464789548</v>
      </c>
      <c r="B97" s="22" t="s">
        <v>201</v>
      </c>
      <c r="C97" s="9"/>
      <c r="D97" s="9"/>
      <c r="E97" s="9"/>
      <c r="F97" s="9"/>
      <c r="G97" s="23"/>
      <c r="H97" s="23"/>
      <c r="I97" s="9">
        <v>4091</v>
      </c>
      <c r="J97" s="9">
        <v>3746</v>
      </c>
      <c r="K97" s="24">
        <f t="shared" si="12"/>
        <v>3807</v>
      </c>
      <c r="L97" s="24">
        <f t="shared" si="13"/>
        <v>7837</v>
      </c>
      <c r="M97" s="39">
        <v>1</v>
      </c>
      <c r="N97" s="9" t="s">
        <v>1493</v>
      </c>
      <c r="O97" s="9" t="s">
        <v>1494</v>
      </c>
      <c r="P97" s="9" t="s">
        <v>22</v>
      </c>
      <c r="Q97" s="26">
        <v>82143</v>
      </c>
      <c r="R97" s="27">
        <v>61</v>
      </c>
      <c r="S97" s="27">
        <f t="shared" si="14"/>
        <v>0</v>
      </c>
      <c r="T97" s="27">
        <v>2260</v>
      </c>
      <c r="U97" s="28" t="s">
        <v>20</v>
      </c>
      <c r="V97" s="29">
        <f t="shared" si="15"/>
        <v>5.8895827454003562E-2</v>
      </c>
      <c r="W97" s="29">
        <f t="shared" si="16"/>
        <v>7.1958460029596617E-3</v>
      </c>
      <c r="X97" s="29" t="str">
        <f t="shared" si="17"/>
        <v>FLOW</v>
      </c>
      <c r="Y97" s="9" t="str">
        <f t="shared" si="18"/>
        <v>-</v>
      </c>
      <c r="Z97" s="9" t="s">
        <v>1495</v>
      </c>
      <c r="AA97" s="9" t="s">
        <v>20</v>
      </c>
      <c r="AB97" s="22"/>
      <c r="AC97" s="9"/>
      <c r="AD97" s="9"/>
      <c r="AE97" s="30"/>
      <c r="AF97" s="31" t="s">
        <v>20</v>
      </c>
      <c r="AG97" s="32"/>
      <c r="AH97" s="9" t="s">
        <v>193</v>
      </c>
      <c r="AI97" s="32"/>
      <c r="AJ97" s="32"/>
      <c r="AK97" s="32"/>
      <c r="AL97" s="32">
        <v>6067</v>
      </c>
      <c r="AM97" s="26">
        <v>82143</v>
      </c>
      <c r="AN97" s="24">
        <v>27</v>
      </c>
      <c r="AO97" s="23" t="s">
        <v>20</v>
      </c>
      <c r="AP97" s="23" t="str">
        <f t="shared" si="19"/>
        <v>FLOW</v>
      </c>
      <c r="AQ97" s="23"/>
      <c r="AR97" s="23"/>
      <c r="AS97" s="23"/>
      <c r="AT97" s="23"/>
      <c r="AU97" s="9" t="s">
        <v>13</v>
      </c>
      <c r="AV97" s="33" t="s">
        <v>202</v>
      </c>
      <c r="AW97" s="22" t="s">
        <v>1286</v>
      </c>
      <c r="AX97" s="34">
        <v>45623</v>
      </c>
      <c r="AY97" s="9">
        <v>42</v>
      </c>
      <c r="AZ97" s="9" t="s">
        <v>1125</v>
      </c>
      <c r="BA97" s="32" t="s">
        <v>20</v>
      </c>
      <c r="BB97" s="32"/>
      <c r="BC97" s="32"/>
      <c r="BD97" s="9"/>
      <c r="BE97" s="9"/>
      <c r="BF97" s="9"/>
      <c r="BG97" s="35"/>
      <c r="BH97" s="9"/>
      <c r="BI97" s="9"/>
      <c r="BJ97" s="9"/>
      <c r="BK97" s="9"/>
      <c r="BL97" s="9"/>
      <c r="BM97" s="9"/>
      <c r="BN97" s="9"/>
      <c r="BO97" s="9"/>
      <c r="BP97" s="9"/>
      <c r="BQ97" s="9"/>
      <c r="BR97" s="9"/>
      <c r="BS97" s="9"/>
      <c r="BT97" s="9"/>
      <c r="BU97" s="9"/>
      <c r="BV97" s="9"/>
      <c r="BW97" s="9"/>
      <c r="BX97" s="9"/>
      <c r="BY97" s="9"/>
      <c r="BZ97" s="9"/>
      <c r="CA97" s="9"/>
      <c r="CB97" s="9"/>
      <c r="CC97" s="9"/>
      <c r="CD97" s="9"/>
      <c r="CE97" s="9"/>
      <c r="CF97" s="9"/>
      <c r="CG97" s="9"/>
      <c r="CH97" s="9"/>
      <c r="CI97" s="9"/>
      <c r="CJ97" s="9"/>
      <c r="CK97" s="9"/>
      <c r="CL97" s="9"/>
      <c r="CM97" s="9"/>
      <c r="CN97" s="9"/>
      <c r="CO97" s="9"/>
      <c r="CP97" s="9"/>
      <c r="CQ97" s="9"/>
      <c r="CR97" s="9"/>
      <c r="CS97" s="9"/>
      <c r="CT97" s="9"/>
      <c r="CU97" s="9"/>
      <c r="CV97" s="9"/>
      <c r="CW97" s="9"/>
      <c r="CX97" s="9"/>
      <c r="CY97" s="9"/>
      <c r="CZ97" s="9"/>
      <c r="DA97" s="9"/>
      <c r="DB97" s="9"/>
      <c r="DC97" s="9"/>
      <c r="DD97" s="9"/>
      <c r="DE97" s="9"/>
      <c r="DF97" s="9"/>
      <c r="DG97" s="9"/>
      <c r="DH97" s="9"/>
      <c r="DI97" s="9"/>
      <c r="DJ97" s="9"/>
      <c r="DK97" s="9"/>
      <c r="DL97" s="9"/>
      <c r="DM97" s="9"/>
      <c r="DN97" s="9"/>
      <c r="DO97" s="9"/>
      <c r="DP97" s="9"/>
      <c r="DQ97" s="9"/>
      <c r="DR97" s="9"/>
      <c r="DS97" s="9"/>
      <c r="DT97" s="9"/>
      <c r="DU97" s="9"/>
      <c r="DV97" s="9"/>
      <c r="DW97" s="9"/>
      <c r="DX97" s="9"/>
      <c r="DY97" s="9"/>
      <c r="DZ97" s="9"/>
      <c r="EA97" s="9"/>
      <c r="EB97" s="9"/>
      <c r="EC97" s="9"/>
      <c r="ED97" s="9"/>
      <c r="EE97" s="9"/>
      <c r="EF97" s="9"/>
      <c r="EG97" s="9"/>
      <c r="EH97" s="9"/>
      <c r="EI97" s="9"/>
      <c r="EJ97" s="9"/>
      <c r="EK97" s="9"/>
      <c r="EL97" s="9"/>
      <c r="EM97" s="9"/>
      <c r="EN97" s="9"/>
      <c r="EO97" s="9"/>
      <c r="EP97" s="9"/>
      <c r="EQ97" s="9"/>
      <c r="ER97" s="36">
        <f t="shared" si="20"/>
        <v>0</v>
      </c>
      <c r="ES97" s="9" t="str">
        <f t="shared" si="21"/>
        <v/>
      </c>
      <c r="ET97" s="9" t="s">
        <v>1365</v>
      </c>
      <c r="EU97" s="32" t="s">
        <v>1827</v>
      </c>
      <c r="EV97" s="32" t="s">
        <v>1480</v>
      </c>
      <c r="EW97" s="32"/>
      <c r="EX97" s="35"/>
      <c r="EY97" s="37"/>
      <c r="EZ97" s="37"/>
      <c r="FA97" s="35"/>
      <c r="FB97" s="37"/>
      <c r="FC97" s="32"/>
      <c r="FD97" s="32"/>
      <c r="FE97" s="32">
        <f t="shared" si="22"/>
        <v>3807</v>
      </c>
      <c r="FF97" s="9">
        <f t="shared" si="23"/>
        <v>7837</v>
      </c>
      <c r="FG97" s="6" t="s">
        <v>1480</v>
      </c>
    </row>
    <row r="98" spans="1:163" ht="17.25" customHeight="1" x14ac:dyDescent="0.25">
      <c r="A98" s="9">
        <v>467739627</v>
      </c>
      <c r="B98" s="22" t="s">
        <v>46</v>
      </c>
      <c r="C98" s="9"/>
      <c r="D98" s="9"/>
      <c r="E98" s="9"/>
      <c r="F98" s="9"/>
      <c r="G98" s="23"/>
      <c r="H98" s="23"/>
      <c r="I98" s="9">
        <v>3242</v>
      </c>
      <c r="J98" s="9">
        <v>12968</v>
      </c>
      <c r="K98" s="24">
        <f t="shared" si="12"/>
        <v>3622</v>
      </c>
      <c r="L98" s="24">
        <f t="shared" si="13"/>
        <v>16210</v>
      </c>
      <c r="M98" s="25">
        <v>4</v>
      </c>
      <c r="N98" s="9" t="s">
        <v>1493</v>
      </c>
      <c r="O98" s="9" t="s">
        <v>1494</v>
      </c>
      <c r="P98" s="9" t="s">
        <v>45</v>
      </c>
      <c r="Q98" s="26">
        <v>81582</v>
      </c>
      <c r="R98" s="27">
        <v>380</v>
      </c>
      <c r="S98" s="27">
        <f t="shared" si="14"/>
        <v>0</v>
      </c>
      <c r="T98" s="27">
        <v>1800</v>
      </c>
      <c r="U98" s="28" t="s">
        <v>20</v>
      </c>
      <c r="V98" s="29">
        <f t="shared" si="15"/>
        <v>0.18655035978206386</v>
      </c>
      <c r="W98" s="29">
        <f t="shared" si="16"/>
        <v>3.1250587633970629E-2</v>
      </c>
      <c r="X98" s="29" t="str">
        <f t="shared" si="17"/>
        <v>FLOW</v>
      </c>
      <c r="Y98" s="9" t="str">
        <f t="shared" si="18"/>
        <v>-</v>
      </c>
      <c r="Z98" s="9" t="s">
        <v>1497</v>
      </c>
      <c r="AA98" s="9" t="s">
        <v>20</v>
      </c>
      <c r="AB98" s="22"/>
      <c r="AC98" s="9"/>
      <c r="AD98" s="9"/>
      <c r="AE98" s="30"/>
      <c r="AF98" s="31" t="s">
        <v>20</v>
      </c>
      <c r="AG98" s="32"/>
      <c r="AH98" s="9" t="s">
        <v>48</v>
      </c>
      <c r="AI98" s="32"/>
      <c r="AJ98" s="32"/>
      <c r="AK98" s="32"/>
      <c r="AL98" s="32">
        <v>15148</v>
      </c>
      <c r="AM98" s="26">
        <v>81582</v>
      </c>
      <c r="AN98" s="24">
        <v>113</v>
      </c>
      <c r="AO98" s="23" t="s">
        <v>20</v>
      </c>
      <c r="AP98" s="23" t="str">
        <f t="shared" si="19"/>
        <v>FLOW</v>
      </c>
      <c r="AQ98" s="23"/>
      <c r="AR98" s="23"/>
      <c r="AS98" s="23"/>
      <c r="AT98" s="23"/>
      <c r="AU98" s="9" t="s">
        <v>13</v>
      </c>
      <c r="AV98" s="33" t="s">
        <v>47</v>
      </c>
      <c r="AW98" s="22" t="s">
        <v>1179</v>
      </c>
      <c r="AX98" s="34">
        <v>46062</v>
      </c>
      <c r="AY98" s="9">
        <v>36</v>
      </c>
      <c r="AZ98" s="9" t="s">
        <v>1125</v>
      </c>
      <c r="BA98" s="32" t="s">
        <v>20</v>
      </c>
      <c r="BB98" s="32"/>
      <c r="BC98" s="32"/>
      <c r="BD98" s="9"/>
      <c r="BE98" s="9"/>
      <c r="BF98" s="9"/>
      <c r="BG98" s="35"/>
      <c r="BH98" s="9"/>
      <c r="BI98" s="9"/>
      <c r="BJ98" s="9"/>
      <c r="BK98" s="9"/>
      <c r="BL98" s="9"/>
      <c r="BM98" s="9"/>
      <c r="BN98" s="9"/>
      <c r="BO98" s="9"/>
      <c r="BP98" s="9"/>
      <c r="BQ98" s="9"/>
      <c r="BR98" s="9"/>
      <c r="BS98" s="9"/>
      <c r="BT98" s="9"/>
      <c r="BU98" s="9"/>
      <c r="BV98" s="9"/>
      <c r="BW98" s="9"/>
      <c r="BX98" s="9"/>
      <c r="BY98" s="9"/>
      <c r="BZ98" s="9"/>
      <c r="CA98" s="9"/>
      <c r="CB98" s="9"/>
      <c r="CC98" s="9"/>
      <c r="CD98" s="9"/>
      <c r="CE98" s="9"/>
      <c r="CF98" s="9"/>
      <c r="CG98" s="9"/>
      <c r="CH98" s="9"/>
      <c r="CI98" s="9"/>
      <c r="CJ98" s="9"/>
      <c r="CK98" s="9"/>
      <c r="CL98" s="9"/>
      <c r="CM98" s="9"/>
      <c r="CN98" s="9"/>
      <c r="CO98" s="9"/>
      <c r="CP98" s="9"/>
      <c r="CQ98" s="9"/>
      <c r="CR98" s="9"/>
      <c r="CS98" s="9"/>
      <c r="CT98" s="9"/>
      <c r="CU98" s="9"/>
      <c r="CV98" s="9"/>
      <c r="CW98" s="9"/>
      <c r="CX98" s="9"/>
      <c r="CY98" s="9"/>
      <c r="CZ98" s="9"/>
      <c r="DA98" s="9"/>
      <c r="DB98" s="9"/>
      <c r="DC98" s="9"/>
      <c r="DD98" s="9"/>
      <c r="DE98" s="9"/>
      <c r="DF98" s="9"/>
      <c r="DG98" s="9"/>
      <c r="DH98" s="9"/>
      <c r="DI98" s="9"/>
      <c r="DJ98" s="9"/>
      <c r="DK98" s="9"/>
      <c r="DL98" s="9"/>
      <c r="DM98" s="9"/>
      <c r="DN98" s="9"/>
      <c r="DO98" s="9"/>
      <c r="DP98" s="9"/>
      <c r="DQ98" s="9"/>
      <c r="DR98" s="9"/>
      <c r="DS98" s="9"/>
      <c r="DT98" s="9"/>
      <c r="DU98" s="9"/>
      <c r="DV98" s="9"/>
      <c r="DW98" s="9"/>
      <c r="DX98" s="9"/>
      <c r="DY98" s="9"/>
      <c r="DZ98" s="9"/>
      <c r="EA98" s="9"/>
      <c r="EB98" s="9"/>
      <c r="EC98" s="9"/>
      <c r="ED98" s="9"/>
      <c r="EE98" s="9"/>
      <c r="EF98" s="9"/>
      <c r="EG98" s="9"/>
      <c r="EH98" s="9"/>
      <c r="EI98" s="9"/>
      <c r="EJ98" s="9"/>
      <c r="EK98" s="9"/>
      <c r="EL98" s="9"/>
      <c r="EM98" s="9"/>
      <c r="EN98" s="9"/>
      <c r="EO98" s="9"/>
      <c r="EP98" s="9"/>
      <c r="EQ98" s="9"/>
      <c r="ER98" s="36">
        <f t="shared" si="20"/>
        <v>0</v>
      </c>
      <c r="ES98" s="9" t="str">
        <f t="shared" si="21"/>
        <v/>
      </c>
      <c r="ET98" s="9" t="s">
        <v>1374</v>
      </c>
      <c r="EU98" s="32" t="s">
        <v>1718</v>
      </c>
      <c r="EV98" s="32" t="s">
        <v>1480</v>
      </c>
      <c r="EW98" s="32"/>
      <c r="EX98" s="35"/>
      <c r="EY98" s="37"/>
      <c r="EZ98" s="37"/>
      <c r="FA98" s="35"/>
      <c r="FB98" s="37"/>
      <c r="FC98" s="32"/>
      <c r="FD98" s="32"/>
      <c r="FE98" s="32">
        <f t="shared" si="22"/>
        <v>3622</v>
      </c>
      <c r="FF98" s="9">
        <f t="shared" si="23"/>
        <v>16210</v>
      </c>
      <c r="FG98" s="6" t="s">
        <v>1480</v>
      </c>
    </row>
    <row r="99" spans="1:163" ht="17.25" customHeight="1" x14ac:dyDescent="0.25">
      <c r="A99" s="9">
        <v>465651090</v>
      </c>
      <c r="B99" s="22" t="s">
        <v>885</v>
      </c>
      <c r="C99" s="9"/>
      <c r="D99" s="9"/>
      <c r="E99" s="9"/>
      <c r="F99" s="9"/>
      <c r="G99" s="23"/>
      <c r="H99" s="23"/>
      <c r="I99" s="9">
        <v>4600</v>
      </c>
      <c r="J99" s="9">
        <v>4314</v>
      </c>
      <c r="K99" s="24">
        <f t="shared" si="12"/>
        <v>4389</v>
      </c>
      <c r="L99" s="24">
        <f t="shared" si="13"/>
        <v>8914</v>
      </c>
      <c r="M99" s="39">
        <v>1</v>
      </c>
      <c r="N99" s="9" t="s">
        <v>1493</v>
      </c>
      <c r="O99" s="9" t="s">
        <v>1494</v>
      </c>
      <c r="P99" s="9" t="s">
        <v>251</v>
      </c>
      <c r="Q99" s="26">
        <v>81291</v>
      </c>
      <c r="R99" s="27">
        <v>75</v>
      </c>
      <c r="S99" s="27">
        <f t="shared" si="14"/>
        <v>0</v>
      </c>
      <c r="T99" s="27">
        <v>4375</v>
      </c>
      <c r="U99" s="28" t="s">
        <v>20</v>
      </c>
      <c r="V99" s="29">
        <f t="shared" si="15"/>
        <v>7.6634381542836721E-2</v>
      </c>
      <c r="W99" s="29">
        <f t="shared" si="16"/>
        <v>7.1212095665679834E-3</v>
      </c>
      <c r="X99" s="29" t="str">
        <f t="shared" si="17"/>
        <v>FLOW</v>
      </c>
      <c r="Y99" s="9" t="str">
        <f t="shared" si="18"/>
        <v>-</v>
      </c>
      <c r="Z99" s="9" t="s">
        <v>1489</v>
      </c>
      <c r="AA99" s="9" t="s">
        <v>20</v>
      </c>
      <c r="AB99" s="22"/>
      <c r="AC99" s="9"/>
      <c r="AD99" s="9"/>
      <c r="AE99" s="30"/>
      <c r="AF99" s="31" t="s">
        <v>20</v>
      </c>
      <c r="AG99" s="32"/>
      <c r="AH99" s="9" t="s">
        <v>720</v>
      </c>
      <c r="AI99" s="32"/>
      <c r="AJ99" s="32"/>
      <c r="AK99" s="32"/>
      <c r="AL99" s="32">
        <v>8764</v>
      </c>
      <c r="AM99" s="26">
        <v>81291</v>
      </c>
      <c r="AN99" s="24">
        <v>27</v>
      </c>
      <c r="AO99" s="23" t="s">
        <v>20</v>
      </c>
      <c r="AP99" s="23" t="str">
        <f t="shared" si="19"/>
        <v>FLOW</v>
      </c>
      <c r="AQ99" s="23"/>
      <c r="AR99" s="23"/>
      <c r="AS99" s="23"/>
      <c r="AT99" s="23"/>
      <c r="AU99" s="9" t="s">
        <v>1491</v>
      </c>
      <c r="AV99" s="33"/>
      <c r="AW99" s="22" t="s">
        <v>1300</v>
      </c>
      <c r="AX99" s="34">
        <v>45722</v>
      </c>
      <c r="AY99" s="9">
        <v>36</v>
      </c>
      <c r="AZ99" s="9" t="s">
        <v>1125</v>
      </c>
      <c r="BA99" s="32" t="s">
        <v>20</v>
      </c>
      <c r="BB99" s="32"/>
      <c r="BC99" s="32"/>
      <c r="BD99" s="9"/>
      <c r="BE99" s="9"/>
      <c r="BF99" s="9"/>
      <c r="BG99" s="35"/>
      <c r="BH99" s="9"/>
      <c r="BI99" s="9"/>
      <c r="BJ99" s="9"/>
      <c r="BK99" s="9"/>
      <c r="BL99" s="9">
        <v>1</v>
      </c>
      <c r="BM99" s="9"/>
      <c r="BN99" s="9"/>
      <c r="BO99" s="9"/>
      <c r="BP99" s="9"/>
      <c r="BQ99" s="9"/>
      <c r="BR99" s="9"/>
      <c r="BS99" s="9"/>
      <c r="BT99" s="9"/>
      <c r="BU99" s="9"/>
      <c r="BV99" s="9"/>
      <c r="BW99" s="9"/>
      <c r="BX99" s="9"/>
      <c r="BY99" s="9"/>
      <c r="BZ99" s="9"/>
      <c r="CA99" s="9"/>
      <c r="CB99" s="9"/>
      <c r="CC99" s="9"/>
      <c r="CD99" s="9"/>
      <c r="CE99" s="9"/>
      <c r="CF99" s="9"/>
      <c r="CG99" s="9"/>
      <c r="CH99" s="9"/>
      <c r="CI99" s="9"/>
      <c r="CJ99" s="9"/>
      <c r="CK99" s="9"/>
      <c r="CL99" s="9"/>
      <c r="CM99" s="9"/>
      <c r="CN99" s="9"/>
      <c r="CO99" s="9"/>
      <c r="CP99" s="9"/>
      <c r="CQ99" s="9"/>
      <c r="CR99" s="9"/>
      <c r="CS99" s="9"/>
      <c r="CT99" s="9"/>
      <c r="CU99" s="9"/>
      <c r="CV99" s="9"/>
      <c r="CW99" s="9"/>
      <c r="CX99" s="9"/>
      <c r="CY99" s="9"/>
      <c r="CZ99" s="9"/>
      <c r="DA99" s="9"/>
      <c r="DB99" s="9"/>
      <c r="DC99" s="9"/>
      <c r="DD99" s="9"/>
      <c r="DE99" s="9"/>
      <c r="DF99" s="9"/>
      <c r="DG99" s="9"/>
      <c r="DH99" s="9"/>
      <c r="DI99" s="9"/>
      <c r="DJ99" s="9"/>
      <c r="DK99" s="9"/>
      <c r="DL99" s="9"/>
      <c r="DM99" s="9"/>
      <c r="DN99" s="9"/>
      <c r="DO99" s="9"/>
      <c r="DP99" s="9"/>
      <c r="DQ99" s="9"/>
      <c r="DR99" s="9"/>
      <c r="DS99" s="9"/>
      <c r="DT99" s="9"/>
      <c r="DU99" s="9"/>
      <c r="DV99" s="9"/>
      <c r="DW99" s="9"/>
      <c r="DX99" s="9"/>
      <c r="DY99" s="9"/>
      <c r="DZ99" s="9"/>
      <c r="EA99" s="9"/>
      <c r="EB99" s="9"/>
      <c r="EC99" s="9"/>
      <c r="ED99" s="9"/>
      <c r="EE99" s="9"/>
      <c r="EF99" s="9"/>
      <c r="EG99" s="9"/>
      <c r="EH99" s="9"/>
      <c r="EI99" s="9"/>
      <c r="EJ99" s="9"/>
      <c r="EK99" s="9"/>
      <c r="EL99" s="9"/>
      <c r="EM99" s="9"/>
      <c r="EN99" s="9"/>
      <c r="EO99" s="9"/>
      <c r="EP99" s="9"/>
      <c r="EQ99" s="9"/>
      <c r="ER99" s="36">
        <f t="shared" si="20"/>
        <v>1</v>
      </c>
      <c r="ES99" s="9">
        <f t="shared" si="21"/>
        <v>1</v>
      </c>
      <c r="ET99" s="9" t="s">
        <v>1363</v>
      </c>
      <c r="EU99" s="32" t="s">
        <v>2195</v>
      </c>
      <c r="EV99" s="32" t="s">
        <v>1480</v>
      </c>
      <c r="EW99" s="32"/>
      <c r="EX99" s="35"/>
      <c r="EY99" s="37"/>
      <c r="EZ99" s="37"/>
      <c r="FA99" s="35"/>
      <c r="FB99" s="37"/>
      <c r="FC99" s="32"/>
      <c r="FD99" s="32"/>
      <c r="FE99" s="32">
        <f t="shared" si="22"/>
        <v>4389</v>
      </c>
      <c r="FF99" s="9">
        <f t="shared" si="23"/>
        <v>8914</v>
      </c>
      <c r="FG99" s="6" t="s">
        <v>1480</v>
      </c>
    </row>
    <row r="100" spans="1:163" ht="17.25" customHeight="1" x14ac:dyDescent="0.25">
      <c r="A100" s="9">
        <v>465789678</v>
      </c>
      <c r="B100" s="22" t="s">
        <v>244</v>
      </c>
      <c r="C100" s="9"/>
      <c r="D100" s="9"/>
      <c r="E100" s="9"/>
      <c r="F100" s="9"/>
      <c r="G100" s="23"/>
      <c r="H100" s="23"/>
      <c r="I100" s="9">
        <v>4317</v>
      </c>
      <c r="J100" s="9">
        <v>7124.75</v>
      </c>
      <c r="K100" s="24">
        <f t="shared" si="12"/>
        <v>3202.75</v>
      </c>
      <c r="L100" s="24">
        <f t="shared" si="13"/>
        <v>11441.75</v>
      </c>
      <c r="M100" s="25">
        <v>2</v>
      </c>
      <c r="N100" s="9" t="s">
        <v>1493</v>
      </c>
      <c r="O100" s="9" t="s">
        <v>1494</v>
      </c>
      <c r="P100" s="9" t="s">
        <v>77</v>
      </c>
      <c r="Q100" s="26">
        <v>81088.75</v>
      </c>
      <c r="R100" s="27">
        <v>395</v>
      </c>
      <c r="S100" s="27">
        <f t="shared" si="14"/>
        <v>0</v>
      </c>
      <c r="T100" s="27">
        <v>3600</v>
      </c>
      <c r="U100" s="28" t="s">
        <v>20</v>
      </c>
      <c r="V100" s="29">
        <f t="shared" si="15"/>
        <v>0.20662938123981173</v>
      </c>
      <c r="W100" s="29">
        <f t="shared" si="16"/>
        <v>2.1742415856827169E-2</v>
      </c>
      <c r="X100" s="29" t="str">
        <f t="shared" si="17"/>
        <v>FLOW</v>
      </c>
      <c r="Y100" s="9" t="str">
        <f t="shared" si="18"/>
        <v>-</v>
      </c>
      <c r="Z100" s="9" t="s">
        <v>1490</v>
      </c>
      <c r="AA100" s="9" t="s">
        <v>20</v>
      </c>
      <c r="AB100" s="22"/>
      <c r="AC100" s="9"/>
      <c r="AD100" s="9"/>
      <c r="AE100" s="30"/>
      <c r="AF100" s="31" t="s">
        <v>20</v>
      </c>
      <c r="AG100" s="32"/>
      <c r="AH100" s="9" t="s">
        <v>232</v>
      </c>
      <c r="AI100" s="32"/>
      <c r="AJ100" s="32"/>
      <c r="AK100" s="32"/>
      <c r="AL100" s="32">
        <v>11119.75</v>
      </c>
      <c r="AM100" s="26">
        <v>81088.75</v>
      </c>
      <c r="AN100" s="24">
        <v>57</v>
      </c>
      <c r="AO100" s="23" t="s">
        <v>20</v>
      </c>
      <c r="AP100" s="23" t="str">
        <f t="shared" si="19"/>
        <v>FLOW</v>
      </c>
      <c r="AQ100" s="23"/>
      <c r="AR100" s="23"/>
      <c r="AS100" s="23"/>
      <c r="AT100" s="23"/>
      <c r="AU100" s="9" t="s">
        <v>1491</v>
      </c>
      <c r="AV100" s="33" t="s">
        <v>246</v>
      </c>
      <c r="AW100" s="22" t="s">
        <v>1321</v>
      </c>
      <c r="AX100" s="34">
        <v>45743</v>
      </c>
      <c r="AY100" s="9">
        <v>36</v>
      </c>
      <c r="AZ100" s="9" t="s">
        <v>1125</v>
      </c>
      <c r="BA100" s="32" t="s">
        <v>20</v>
      </c>
      <c r="BB100" s="32"/>
      <c r="BC100" s="32"/>
      <c r="BD100" s="9"/>
      <c r="BE100" s="9"/>
      <c r="BF100" s="9"/>
      <c r="BG100" s="35"/>
      <c r="BH100" s="9"/>
      <c r="BI100" s="9"/>
      <c r="BJ100" s="9"/>
      <c r="BK100" s="9"/>
      <c r="BL100" s="9">
        <v>1</v>
      </c>
      <c r="BM100" s="9"/>
      <c r="BN100" s="9"/>
      <c r="BO100" s="9"/>
      <c r="BP100" s="9"/>
      <c r="BQ100" s="9"/>
      <c r="BR100" s="9"/>
      <c r="BS100" s="9"/>
      <c r="BT100" s="9"/>
      <c r="BU100" s="9"/>
      <c r="BV100" s="9"/>
      <c r="BW100" s="9"/>
      <c r="BX100" s="9"/>
      <c r="BY100" s="9"/>
      <c r="BZ100" s="9"/>
      <c r="CA100" s="9"/>
      <c r="CB100" s="9"/>
      <c r="CC100" s="9"/>
      <c r="CD100" s="9"/>
      <c r="CE100" s="9"/>
      <c r="CF100" s="9"/>
      <c r="CG100" s="9"/>
      <c r="CH100" s="9"/>
      <c r="CI100" s="9"/>
      <c r="CJ100" s="9"/>
      <c r="CK100" s="9"/>
      <c r="CL100" s="9"/>
      <c r="CM100" s="9"/>
      <c r="CN100" s="9"/>
      <c r="CO100" s="9"/>
      <c r="CP100" s="9"/>
      <c r="CQ100" s="9"/>
      <c r="CR100" s="9"/>
      <c r="CS100" s="9"/>
      <c r="CT100" s="9"/>
      <c r="CU100" s="9"/>
      <c r="CV100" s="9"/>
      <c r="CW100" s="9"/>
      <c r="CX100" s="9"/>
      <c r="CY100" s="9"/>
      <c r="CZ100" s="9"/>
      <c r="DA100" s="9"/>
      <c r="DB100" s="9"/>
      <c r="DC100" s="9"/>
      <c r="DD100" s="9"/>
      <c r="DE100" s="9"/>
      <c r="DF100" s="9"/>
      <c r="DG100" s="9"/>
      <c r="DH100" s="9"/>
      <c r="DI100" s="9"/>
      <c r="DJ100" s="9"/>
      <c r="DK100" s="9"/>
      <c r="DL100" s="9"/>
      <c r="DM100" s="9"/>
      <c r="DN100" s="9"/>
      <c r="DO100" s="9"/>
      <c r="DP100" s="9"/>
      <c r="DQ100" s="9"/>
      <c r="DR100" s="9"/>
      <c r="DS100" s="9"/>
      <c r="DT100" s="9"/>
      <c r="DU100" s="9"/>
      <c r="DV100" s="9"/>
      <c r="DW100" s="9"/>
      <c r="DX100" s="9"/>
      <c r="DY100" s="9"/>
      <c r="DZ100" s="9"/>
      <c r="EA100" s="9"/>
      <c r="EB100" s="9"/>
      <c r="EC100" s="9"/>
      <c r="ED100" s="9"/>
      <c r="EE100" s="9"/>
      <c r="EF100" s="9"/>
      <c r="EG100" s="9"/>
      <c r="EH100" s="9"/>
      <c r="EI100" s="9"/>
      <c r="EJ100" s="9"/>
      <c r="EK100" s="9"/>
      <c r="EL100" s="9"/>
      <c r="EM100" s="9"/>
      <c r="EN100" s="9"/>
      <c r="EO100" s="9"/>
      <c r="EP100" s="9"/>
      <c r="EQ100" s="9"/>
      <c r="ER100" s="36">
        <f t="shared" si="20"/>
        <v>1</v>
      </c>
      <c r="ES100" s="9">
        <f t="shared" si="21"/>
        <v>1</v>
      </c>
      <c r="ET100" s="9" t="s">
        <v>1370</v>
      </c>
      <c r="EU100" s="32" t="s">
        <v>2132</v>
      </c>
      <c r="EV100" s="32" t="s">
        <v>1480</v>
      </c>
      <c r="EW100" s="32"/>
      <c r="EX100" s="35"/>
      <c r="EY100" s="37"/>
      <c r="EZ100" s="37"/>
      <c r="FA100" s="35"/>
      <c r="FB100" s="37"/>
      <c r="FC100" s="32"/>
      <c r="FD100" s="32"/>
      <c r="FE100" s="32">
        <f t="shared" si="22"/>
        <v>3202.75</v>
      </c>
      <c r="FF100" s="9">
        <f t="shared" si="23"/>
        <v>11441.75</v>
      </c>
      <c r="FG100" s="6" t="s">
        <v>1480</v>
      </c>
    </row>
    <row r="101" spans="1:163" ht="17.25" customHeight="1" x14ac:dyDescent="0.25">
      <c r="A101" s="9">
        <v>463996767</v>
      </c>
      <c r="B101" s="22" t="s">
        <v>851</v>
      </c>
      <c r="C101" s="9"/>
      <c r="D101" s="9"/>
      <c r="E101" s="9"/>
      <c r="F101" s="9"/>
      <c r="G101" s="23"/>
      <c r="H101" s="23"/>
      <c r="I101" s="9">
        <v>4688</v>
      </c>
      <c r="J101" s="9">
        <v>28128</v>
      </c>
      <c r="K101" s="24">
        <f t="shared" si="12"/>
        <v>5770</v>
      </c>
      <c r="L101" s="24">
        <f t="shared" si="13"/>
        <v>32816</v>
      </c>
      <c r="M101" s="25">
        <v>6</v>
      </c>
      <c r="N101" s="9" t="s">
        <v>1493</v>
      </c>
      <c r="O101" s="9" t="s">
        <v>1494</v>
      </c>
      <c r="P101" s="9" t="s">
        <v>45</v>
      </c>
      <c r="Q101" s="26">
        <v>80652</v>
      </c>
      <c r="R101" s="27">
        <v>1082</v>
      </c>
      <c r="S101" s="27">
        <f t="shared" si="14"/>
        <v>0</v>
      </c>
      <c r="T101" s="27">
        <v>7004</v>
      </c>
      <c r="U101" s="28" t="s">
        <v>20</v>
      </c>
      <c r="V101" s="29">
        <f t="shared" si="15"/>
        <v>0.41517515324036042</v>
      </c>
      <c r="W101" s="29">
        <f t="shared" si="16"/>
        <v>3.696064138508752E-2</v>
      </c>
      <c r="X101" s="29" t="str">
        <f t="shared" si="17"/>
        <v>FLOW</v>
      </c>
      <c r="Y101" s="9" t="str">
        <f t="shared" si="18"/>
        <v>-</v>
      </c>
      <c r="Z101" s="9" t="s">
        <v>20</v>
      </c>
      <c r="AA101" s="9" t="s">
        <v>20</v>
      </c>
      <c r="AB101" s="22"/>
      <c r="AC101" s="9"/>
      <c r="AD101" s="9"/>
      <c r="AE101" s="30"/>
      <c r="AF101" s="31" t="s">
        <v>20</v>
      </c>
      <c r="AG101" s="32"/>
      <c r="AH101" s="9" t="s">
        <v>617</v>
      </c>
      <c r="AI101" s="32"/>
      <c r="AJ101" s="32"/>
      <c r="AK101" s="32"/>
      <c r="AL101" s="32">
        <v>36214</v>
      </c>
      <c r="AM101" s="26">
        <v>80652</v>
      </c>
      <c r="AN101" s="24">
        <v>177</v>
      </c>
      <c r="AO101" s="23" t="s">
        <v>20</v>
      </c>
      <c r="AP101" s="23" t="str">
        <f t="shared" si="19"/>
        <v>FLOW</v>
      </c>
      <c r="AQ101" s="23"/>
      <c r="AR101" s="23"/>
      <c r="AS101" s="23"/>
      <c r="AT101" s="23"/>
      <c r="AU101" s="9" t="s">
        <v>13</v>
      </c>
      <c r="AV101" s="33" t="s">
        <v>1044</v>
      </c>
      <c r="AW101" s="22" t="s">
        <v>1293</v>
      </c>
      <c r="AX101" s="34">
        <v>45546</v>
      </c>
      <c r="AY101" s="9">
        <v>36</v>
      </c>
      <c r="AZ101" s="9" t="s">
        <v>1125</v>
      </c>
      <c r="BA101" s="32" t="s">
        <v>20</v>
      </c>
      <c r="BB101" s="32"/>
      <c r="BC101" s="32"/>
      <c r="BD101" s="9"/>
      <c r="BE101" s="9"/>
      <c r="BF101" s="9"/>
      <c r="BG101" s="35"/>
      <c r="BH101" s="9"/>
      <c r="BI101" s="9"/>
      <c r="BJ101" s="9"/>
      <c r="BK101" s="9"/>
      <c r="BL101" s="9">
        <v>1</v>
      </c>
      <c r="BM101" s="9"/>
      <c r="BN101" s="9"/>
      <c r="BO101" s="9"/>
      <c r="BP101" s="9"/>
      <c r="BQ101" s="9"/>
      <c r="BR101" s="9"/>
      <c r="BS101" s="9"/>
      <c r="BT101" s="9"/>
      <c r="BU101" s="9"/>
      <c r="BV101" s="9"/>
      <c r="BW101" s="9"/>
      <c r="BX101" s="9"/>
      <c r="BY101" s="9"/>
      <c r="BZ101" s="9"/>
      <c r="CA101" s="9"/>
      <c r="CB101" s="9"/>
      <c r="CC101" s="9"/>
      <c r="CD101" s="9"/>
      <c r="CE101" s="9"/>
      <c r="CF101" s="9"/>
      <c r="CG101" s="9"/>
      <c r="CH101" s="9"/>
      <c r="CI101" s="9"/>
      <c r="CJ101" s="9"/>
      <c r="CK101" s="9"/>
      <c r="CL101" s="9"/>
      <c r="CM101" s="9"/>
      <c r="CN101" s="9"/>
      <c r="CO101" s="9"/>
      <c r="CP101" s="9"/>
      <c r="CQ101" s="9"/>
      <c r="CR101" s="9"/>
      <c r="CS101" s="9"/>
      <c r="CT101" s="9"/>
      <c r="CU101" s="9"/>
      <c r="CV101" s="9"/>
      <c r="CW101" s="9"/>
      <c r="CX101" s="9"/>
      <c r="CY101" s="9"/>
      <c r="CZ101" s="9"/>
      <c r="DA101" s="9"/>
      <c r="DB101" s="9"/>
      <c r="DC101" s="9"/>
      <c r="DD101" s="9"/>
      <c r="DE101" s="9"/>
      <c r="DF101" s="9"/>
      <c r="DG101" s="9"/>
      <c r="DH101" s="9"/>
      <c r="DI101" s="9"/>
      <c r="DJ101" s="9"/>
      <c r="DK101" s="9"/>
      <c r="DL101" s="9"/>
      <c r="DM101" s="9"/>
      <c r="DN101" s="9"/>
      <c r="DO101" s="9"/>
      <c r="DP101" s="9"/>
      <c r="DQ101" s="9"/>
      <c r="DR101" s="9"/>
      <c r="DS101" s="9"/>
      <c r="DT101" s="9"/>
      <c r="DU101" s="9"/>
      <c r="DV101" s="9"/>
      <c r="DW101" s="9"/>
      <c r="DX101" s="9"/>
      <c r="DY101" s="9"/>
      <c r="DZ101" s="9"/>
      <c r="EA101" s="9"/>
      <c r="EB101" s="9"/>
      <c r="EC101" s="9"/>
      <c r="ED101" s="9"/>
      <c r="EE101" s="9"/>
      <c r="EF101" s="9"/>
      <c r="EG101" s="9"/>
      <c r="EH101" s="9"/>
      <c r="EI101" s="9"/>
      <c r="EJ101" s="9"/>
      <c r="EK101" s="9"/>
      <c r="EL101" s="9"/>
      <c r="EM101" s="9"/>
      <c r="EN101" s="9"/>
      <c r="EO101" s="9"/>
      <c r="EP101" s="9"/>
      <c r="EQ101" s="9"/>
      <c r="ER101" s="36">
        <f t="shared" si="20"/>
        <v>1</v>
      </c>
      <c r="ES101" s="9">
        <f t="shared" si="21"/>
        <v>1</v>
      </c>
      <c r="ET101" s="9" t="s">
        <v>1374</v>
      </c>
      <c r="EU101" s="32" t="s">
        <v>2101</v>
      </c>
      <c r="EV101" s="32" t="s">
        <v>1480</v>
      </c>
      <c r="EW101" s="32"/>
      <c r="EX101" s="35"/>
      <c r="EY101" s="37"/>
      <c r="EZ101" s="37"/>
      <c r="FA101" s="35"/>
      <c r="FB101" s="37"/>
      <c r="FC101" s="32"/>
      <c r="FD101" s="32"/>
      <c r="FE101" s="32">
        <f t="shared" si="22"/>
        <v>5770</v>
      </c>
      <c r="FF101" s="9">
        <f t="shared" si="23"/>
        <v>32816</v>
      </c>
      <c r="FG101" s="6" t="s">
        <v>1480</v>
      </c>
    </row>
    <row r="102" spans="1:163" ht="17.25" customHeight="1" x14ac:dyDescent="0.25">
      <c r="A102" s="9">
        <v>466873637</v>
      </c>
      <c r="B102" s="22" t="s">
        <v>223</v>
      </c>
      <c r="C102" s="9"/>
      <c r="D102" s="9"/>
      <c r="E102" s="9"/>
      <c r="F102" s="9"/>
      <c r="G102" s="23"/>
      <c r="H102" s="23"/>
      <c r="I102" s="9">
        <v>4587</v>
      </c>
      <c r="J102" s="9">
        <v>9148</v>
      </c>
      <c r="K102" s="24">
        <f t="shared" si="12"/>
        <v>5036</v>
      </c>
      <c r="L102" s="24">
        <f t="shared" si="13"/>
        <v>13735</v>
      </c>
      <c r="M102" s="25">
        <v>2</v>
      </c>
      <c r="N102" s="9" t="s">
        <v>1493</v>
      </c>
      <c r="O102" s="9" t="s">
        <v>1494</v>
      </c>
      <c r="P102" s="9" t="s">
        <v>27</v>
      </c>
      <c r="Q102" s="26">
        <v>80648</v>
      </c>
      <c r="R102" s="27">
        <v>475</v>
      </c>
      <c r="S102" s="27">
        <f t="shared" si="14"/>
        <v>0</v>
      </c>
      <c r="T102" s="27">
        <v>4500</v>
      </c>
      <c r="U102" s="28" t="s">
        <v>20</v>
      </c>
      <c r="V102" s="29">
        <f t="shared" si="15"/>
        <v>0.38841797025506664</v>
      </c>
      <c r="W102" s="29">
        <f t="shared" si="16"/>
        <v>2.1624237073840671E-2</v>
      </c>
      <c r="X102" s="29" t="str">
        <f t="shared" si="17"/>
        <v>FLOW</v>
      </c>
      <c r="Y102" s="9" t="str">
        <f t="shared" si="18"/>
        <v>-</v>
      </c>
      <c r="Z102" s="9" t="s">
        <v>1496</v>
      </c>
      <c r="AA102" s="9" t="s">
        <v>20</v>
      </c>
      <c r="AB102" s="22"/>
      <c r="AC102" s="9"/>
      <c r="AD102" s="9"/>
      <c r="AE102" s="30"/>
      <c r="AF102" s="31" t="s">
        <v>20</v>
      </c>
      <c r="AG102" s="32"/>
      <c r="AH102" s="9" t="s">
        <v>211</v>
      </c>
      <c r="AI102" s="32"/>
      <c r="AJ102" s="32"/>
      <c r="AK102" s="32"/>
      <c r="AL102" s="32">
        <v>14123</v>
      </c>
      <c r="AM102" s="26">
        <v>80648</v>
      </c>
      <c r="AN102" s="24">
        <v>57</v>
      </c>
      <c r="AO102" s="23" t="s">
        <v>20</v>
      </c>
      <c r="AP102" s="23" t="str">
        <f t="shared" si="19"/>
        <v>FLOW</v>
      </c>
      <c r="AQ102" s="23"/>
      <c r="AR102" s="23"/>
      <c r="AS102" s="23"/>
      <c r="AT102" s="23"/>
      <c r="AU102" s="9" t="s">
        <v>1491</v>
      </c>
      <c r="AV102" s="33" t="s">
        <v>224</v>
      </c>
      <c r="AW102" s="22" t="s">
        <v>1315</v>
      </c>
      <c r="AX102" s="34">
        <v>45916</v>
      </c>
      <c r="AY102" s="9">
        <v>30</v>
      </c>
      <c r="AZ102" s="9" t="s">
        <v>1125</v>
      </c>
      <c r="BA102" s="32" t="s">
        <v>20</v>
      </c>
      <c r="BB102" s="32"/>
      <c r="BC102" s="32"/>
      <c r="BD102" s="9"/>
      <c r="BE102" s="9"/>
      <c r="BF102" s="9"/>
      <c r="BG102" s="35"/>
      <c r="BH102" s="9"/>
      <c r="BI102" s="9">
        <v>1</v>
      </c>
      <c r="BJ102" s="9"/>
      <c r="BK102" s="9"/>
      <c r="BL102" s="9"/>
      <c r="BM102" s="9"/>
      <c r="BN102" s="9"/>
      <c r="BO102" s="9"/>
      <c r="BP102" s="9"/>
      <c r="BQ102" s="9"/>
      <c r="BR102" s="9"/>
      <c r="BS102" s="9"/>
      <c r="BT102" s="9"/>
      <c r="BU102" s="9"/>
      <c r="BV102" s="9"/>
      <c r="BW102" s="9"/>
      <c r="BX102" s="9"/>
      <c r="BY102" s="9"/>
      <c r="BZ102" s="9"/>
      <c r="CA102" s="9"/>
      <c r="CB102" s="9"/>
      <c r="CC102" s="9"/>
      <c r="CD102" s="9"/>
      <c r="CE102" s="9"/>
      <c r="CF102" s="9"/>
      <c r="CG102" s="9"/>
      <c r="CH102" s="9"/>
      <c r="CI102" s="9"/>
      <c r="CJ102" s="9"/>
      <c r="CK102" s="9"/>
      <c r="CL102" s="9"/>
      <c r="CM102" s="9"/>
      <c r="CN102" s="9"/>
      <c r="CO102" s="9"/>
      <c r="CP102" s="9"/>
      <c r="CQ102" s="9"/>
      <c r="CR102" s="9"/>
      <c r="CS102" s="9"/>
      <c r="CT102" s="9"/>
      <c r="CU102" s="9"/>
      <c r="CV102" s="9"/>
      <c r="CW102" s="9"/>
      <c r="CX102" s="9"/>
      <c r="CY102" s="9"/>
      <c r="CZ102" s="9"/>
      <c r="DA102" s="9"/>
      <c r="DB102" s="9"/>
      <c r="DC102" s="9"/>
      <c r="DD102" s="9"/>
      <c r="DE102" s="9"/>
      <c r="DF102" s="9"/>
      <c r="DG102" s="9"/>
      <c r="DH102" s="9"/>
      <c r="DI102" s="9"/>
      <c r="DJ102" s="9"/>
      <c r="DK102" s="9"/>
      <c r="DL102" s="9"/>
      <c r="DM102" s="9"/>
      <c r="DN102" s="9"/>
      <c r="DO102" s="9"/>
      <c r="DP102" s="9"/>
      <c r="DQ102" s="9"/>
      <c r="DR102" s="9"/>
      <c r="DS102" s="9"/>
      <c r="DT102" s="9"/>
      <c r="DU102" s="9"/>
      <c r="DV102" s="9"/>
      <c r="DW102" s="9"/>
      <c r="DX102" s="9"/>
      <c r="DY102" s="9"/>
      <c r="DZ102" s="9"/>
      <c r="EA102" s="9"/>
      <c r="EB102" s="9"/>
      <c r="EC102" s="9"/>
      <c r="ED102" s="9"/>
      <c r="EE102" s="9"/>
      <c r="EF102" s="9"/>
      <c r="EG102" s="9"/>
      <c r="EH102" s="9"/>
      <c r="EI102" s="9"/>
      <c r="EJ102" s="9"/>
      <c r="EK102" s="9"/>
      <c r="EL102" s="9"/>
      <c r="EM102" s="9"/>
      <c r="EN102" s="9"/>
      <c r="EO102" s="9"/>
      <c r="EP102" s="9"/>
      <c r="EQ102" s="9"/>
      <c r="ER102" s="36">
        <f t="shared" si="20"/>
        <v>1</v>
      </c>
      <c r="ES102" s="9">
        <f t="shared" si="21"/>
        <v>1</v>
      </c>
      <c r="ET102" s="9" t="s">
        <v>1368</v>
      </c>
      <c r="EU102" s="32" t="s">
        <v>1842</v>
      </c>
      <c r="EV102" s="32" t="s">
        <v>1480</v>
      </c>
      <c r="EW102" s="32"/>
      <c r="EX102" s="35"/>
      <c r="EY102" s="37"/>
      <c r="EZ102" s="37"/>
      <c r="FA102" s="35"/>
      <c r="FB102" s="37"/>
      <c r="FC102" s="32"/>
      <c r="FD102" s="32"/>
      <c r="FE102" s="32">
        <f t="shared" si="22"/>
        <v>5036</v>
      </c>
      <c r="FF102" s="9">
        <f t="shared" si="23"/>
        <v>13735</v>
      </c>
      <c r="FG102" s="6" t="s">
        <v>1480</v>
      </c>
    </row>
    <row r="103" spans="1:163" ht="17.25" customHeight="1" x14ac:dyDescent="0.25">
      <c r="A103" s="9">
        <v>464402919</v>
      </c>
      <c r="B103" s="22" t="s">
        <v>572</v>
      </c>
      <c r="C103" s="9"/>
      <c r="D103" s="9"/>
      <c r="E103" s="9"/>
      <c r="F103" s="9"/>
      <c r="G103" s="23"/>
      <c r="H103" s="23"/>
      <c r="I103" s="9">
        <v>5104</v>
      </c>
      <c r="J103" s="9">
        <v>10194</v>
      </c>
      <c r="K103" s="24">
        <f t="shared" si="12"/>
        <v>5412</v>
      </c>
      <c r="L103" s="24">
        <f t="shared" si="13"/>
        <v>15298</v>
      </c>
      <c r="M103" s="25">
        <v>2</v>
      </c>
      <c r="N103" s="9" t="s">
        <v>1493</v>
      </c>
      <c r="O103" s="9" t="s">
        <v>1494</v>
      </c>
      <c r="P103" s="9" t="s">
        <v>2211</v>
      </c>
      <c r="Q103" s="26">
        <v>80289</v>
      </c>
      <c r="R103" s="27">
        <v>322</v>
      </c>
      <c r="S103" s="27">
        <f t="shared" si="14"/>
        <v>0</v>
      </c>
      <c r="T103" s="27">
        <v>4065</v>
      </c>
      <c r="U103" s="28" t="s">
        <v>20</v>
      </c>
      <c r="V103" s="29">
        <f t="shared" si="15"/>
        <v>0.23385011678088446</v>
      </c>
      <c r="W103" s="29">
        <f t="shared" si="16"/>
        <v>2.1527978008401866E-2</v>
      </c>
      <c r="X103" s="29" t="str">
        <f t="shared" si="17"/>
        <v>FLOW</v>
      </c>
      <c r="Y103" s="9" t="str">
        <f t="shared" si="18"/>
        <v>-</v>
      </c>
      <c r="Z103" s="9" t="s">
        <v>1489</v>
      </c>
      <c r="AA103" s="9" t="s">
        <v>20</v>
      </c>
      <c r="AB103" s="22"/>
      <c r="AC103" s="9"/>
      <c r="AD103" s="9"/>
      <c r="AE103" s="30"/>
      <c r="AF103" s="31" t="s">
        <v>20</v>
      </c>
      <c r="AG103" s="32"/>
      <c r="AH103" s="9" t="s">
        <v>571</v>
      </c>
      <c r="AI103" s="32"/>
      <c r="AJ103" s="32"/>
      <c r="AK103" s="32"/>
      <c r="AL103" s="32">
        <v>14581</v>
      </c>
      <c r="AM103" s="26">
        <v>80289</v>
      </c>
      <c r="AN103" s="24">
        <v>57</v>
      </c>
      <c r="AO103" s="23" t="s">
        <v>20</v>
      </c>
      <c r="AP103" s="23" t="str">
        <f t="shared" si="19"/>
        <v>FLOW</v>
      </c>
      <c r="AQ103" s="23"/>
      <c r="AR103" s="23"/>
      <c r="AS103" s="23"/>
      <c r="AT103" s="23"/>
      <c r="AU103" s="9" t="s">
        <v>1491</v>
      </c>
      <c r="AV103" s="33" t="s">
        <v>573</v>
      </c>
      <c r="AW103" s="22" t="s">
        <v>1301</v>
      </c>
      <c r="AX103" s="34">
        <v>45587</v>
      </c>
      <c r="AY103" s="9">
        <v>36</v>
      </c>
      <c r="AZ103" s="9" t="s">
        <v>1125</v>
      </c>
      <c r="BA103" s="32" t="s">
        <v>20</v>
      </c>
      <c r="BB103" s="32"/>
      <c r="BC103" s="32"/>
      <c r="BD103" s="9"/>
      <c r="BE103" s="9"/>
      <c r="BF103" s="9"/>
      <c r="BG103" s="35"/>
      <c r="BH103" s="9"/>
      <c r="BI103" s="9"/>
      <c r="BJ103" s="9"/>
      <c r="BK103" s="9"/>
      <c r="BL103" s="9"/>
      <c r="BM103" s="9"/>
      <c r="BN103" s="9"/>
      <c r="BO103" s="9"/>
      <c r="BP103" s="9"/>
      <c r="BQ103" s="9"/>
      <c r="BR103" s="9"/>
      <c r="BS103" s="9"/>
      <c r="BT103" s="9"/>
      <c r="BU103" s="9"/>
      <c r="BV103" s="9"/>
      <c r="BW103" s="9"/>
      <c r="BX103" s="9"/>
      <c r="BY103" s="9"/>
      <c r="BZ103" s="9"/>
      <c r="CA103" s="9"/>
      <c r="CB103" s="9"/>
      <c r="CC103" s="9"/>
      <c r="CD103" s="9"/>
      <c r="CE103" s="9"/>
      <c r="CF103" s="9"/>
      <c r="CG103" s="9"/>
      <c r="CH103" s="9"/>
      <c r="CI103" s="9"/>
      <c r="CJ103" s="9"/>
      <c r="CK103" s="9"/>
      <c r="CL103" s="9"/>
      <c r="CM103" s="9"/>
      <c r="CN103" s="9"/>
      <c r="CO103" s="9"/>
      <c r="CP103" s="9"/>
      <c r="CQ103" s="9"/>
      <c r="CR103" s="9"/>
      <c r="CS103" s="9"/>
      <c r="CT103" s="9"/>
      <c r="CU103" s="9"/>
      <c r="CV103" s="9"/>
      <c r="CW103" s="9"/>
      <c r="CX103" s="9"/>
      <c r="CY103" s="9"/>
      <c r="CZ103" s="9"/>
      <c r="DA103" s="9"/>
      <c r="DB103" s="9"/>
      <c r="DC103" s="9"/>
      <c r="DD103" s="9"/>
      <c r="DE103" s="9"/>
      <c r="DF103" s="9"/>
      <c r="DG103" s="9"/>
      <c r="DH103" s="9"/>
      <c r="DI103" s="9"/>
      <c r="DJ103" s="9"/>
      <c r="DK103" s="9"/>
      <c r="DL103" s="9"/>
      <c r="DM103" s="9"/>
      <c r="DN103" s="9"/>
      <c r="DO103" s="9"/>
      <c r="DP103" s="9"/>
      <c r="DQ103" s="9"/>
      <c r="DR103" s="9"/>
      <c r="DS103" s="9"/>
      <c r="DT103" s="9"/>
      <c r="DU103" s="9"/>
      <c r="DV103" s="9"/>
      <c r="DW103" s="9"/>
      <c r="DX103" s="9"/>
      <c r="DY103" s="9"/>
      <c r="DZ103" s="9"/>
      <c r="EA103" s="9"/>
      <c r="EB103" s="9"/>
      <c r="EC103" s="9"/>
      <c r="ED103" s="9"/>
      <c r="EE103" s="9"/>
      <c r="EF103" s="9"/>
      <c r="EG103" s="9"/>
      <c r="EH103" s="9"/>
      <c r="EI103" s="9"/>
      <c r="EJ103" s="9"/>
      <c r="EK103" s="9"/>
      <c r="EL103" s="9"/>
      <c r="EM103" s="9"/>
      <c r="EN103" s="9"/>
      <c r="EO103" s="9"/>
      <c r="EP103" s="9"/>
      <c r="EQ103" s="9"/>
      <c r="ER103" s="36">
        <f t="shared" si="20"/>
        <v>0</v>
      </c>
      <c r="ES103" s="9" t="str">
        <f t="shared" si="21"/>
        <v/>
      </c>
      <c r="ET103" s="9" t="s">
        <v>2262</v>
      </c>
      <c r="EU103" s="32" t="s">
        <v>2057</v>
      </c>
      <c r="EV103" s="32" t="s">
        <v>1480</v>
      </c>
      <c r="EW103" s="32"/>
      <c r="EX103" s="35"/>
      <c r="EY103" s="37"/>
      <c r="EZ103" s="37"/>
      <c r="FA103" s="35"/>
      <c r="FB103" s="37"/>
      <c r="FC103" s="32"/>
      <c r="FD103" s="32"/>
      <c r="FE103" s="32">
        <f t="shared" si="22"/>
        <v>5412</v>
      </c>
      <c r="FF103" s="9">
        <f t="shared" si="23"/>
        <v>15298</v>
      </c>
      <c r="FG103" s="6" t="s">
        <v>1480</v>
      </c>
    </row>
    <row r="104" spans="1:163" ht="17.25" customHeight="1" x14ac:dyDescent="0.25">
      <c r="A104" s="9">
        <v>466948686</v>
      </c>
      <c r="B104" s="22" t="s">
        <v>256</v>
      </c>
      <c r="C104" s="9" t="s">
        <v>2208</v>
      </c>
      <c r="D104" s="9" t="s">
        <v>1592</v>
      </c>
      <c r="E104" s="9">
        <v>3473</v>
      </c>
      <c r="F104" s="9"/>
      <c r="G104" s="23"/>
      <c r="H104" s="23"/>
      <c r="I104" s="9">
        <v>3470</v>
      </c>
      <c r="J104" s="9">
        <v>6771.8</v>
      </c>
      <c r="K104" s="24">
        <f t="shared" si="12"/>
        <v>3530.7999999999993</v>
      </c>
      <c r="L104" s="24">
        <f t="shared" si="13"/>
        <v>6768.7999999999993</v>
      </c>
      <c r="M104" s="25">
        <v>2</v>
      </c>
      <c r="N104" s="9" t="s">
        <v>1493</v>
      </c>
      <c r="O104" s="9" t="s">
        <v>1494</v>
      </c>
      <c r="P104" s="9" t="s">
        <v>43</v>
      </c>
      <c r="Q104" s="26">
        <v>80196</v>
      </c>
      <c r="R104" s="27">
        <v>229</v>
      </c>
      <c r="S104" s="27">
        <f t="shared" si="14"/>
        <v>0</v>
      </c>
      <c r="T104" s="27">
        <v>3600</v>
      </c>
      <c r="U104" s="28" t="s">
        <v>20</v>
      </c>
      <c r="V104" s="29">
        <f t="shared" si="15"/>
        <v>0.16231197537171396</v>
      </c>
      <c r="W104" s="29">
        <f t="shared" si="16"/>
        <v>2.1503041815962284E-2</v>
      </c>
      <c r="X104" s="29" t="str">
        <f t="shared" si="17"/>
        <v>FLOW</v>
      </c>
      <c r="Y104" s="9" t="str">
        <f t="shared" si="18"/>
        <v>-</v>
      </c>
      <c r="Z104" s="9" t="s">
        <v>1495</v>
      </c>
      <c r="AA104" s="9" t="s">
        <v>20</v>
      </c>
      <c r="AB104" s="22"/>
      <c r="AC104" s="9"/>
      <c r="AD104" s="9"/>
      <c r="AE104" s="30"/>
      <c r="AF104" s="31" t="s">
        <v>20</v>
      </c>
      <c r="AG104" s="32"/>
      <c r="AH104" s="9" t="s">
        <v>255</v>
      </c>
      <c r="AI104" s="32"/>
      <c r="AJ104" s="32"/>
      <c r="AK104" s="32"/>
      <c r="AL104" s="32">
        <v>10600.8</v>
      </c>
      <c r="AM104" s="26">
        <v>80196</v>
      </c>
      <c r="AN104" s="24">
        <v>57</v>
      </c>
      <c r="AO104" s="23" t="s">
        <v>20</v>
      </c>
      <c r="AP104" s="23" t="str">
        <f t="shared" si="19"/>
        <v>FLOW</v>
      </c>
      <c r="AQ104" s="23"/>
      <c r="AR104" s="23"/>
      <c r="AS104" s="23"/>
      <c r="AT104" s="23"/>
      <c r="AU104" s="9" t="s">
        <v>13</v>
      </c>
      <c r="AV104" s="33" t="s">
        <v>257</v>
      </c>
      <c r="AW104" s="22" t="s">
        <v>1184</v>
      </c>
      <c r="AX104" s="34">
        <v>45926</v>
      </c>
      <c r="AY104" s="9">
        <v>36</v>
      </c>
      <c r="AZ104" s="9" t="s">
        <v>1125</v>
      </c>
      <c r="BA104" s="32" t="s">
        <v>20</v>
      </c>
      <c r="BB104" s="32"/>
      <c r="BC104" s="32"/>
      <c r="BD104" s="9"/>
      <c r="BE104" s="9"/>
      <c r="BF104" s="9"/>
      <c r="BG104" s="35"/>
      <c r="BH104" s="9"/>
      <c r="BI104" s="9"/>
      <c r="BJ104" s="9"/>
      <c r="BK104" s="9"/>
      <c r="BL104" s="9"/>
      <c r="BM104" s="9"/>
      <c r="BN104" s="9"/>
      <c r="BO104" s="9">
        <v>1</v>
      </c>
      <c r="BP104" s="9"/>
      <c r="BQ104" s="9"/>
      <c r="BR104" s="9"/>
      <c r="BS104" s="9"/>
      <c r="BT104" s="9"/>
      <c r="BU104" s="9"/>
      <c r="BV104" s="9"/>
      <c r="BW104" s="9"/>
      <c r="BX104" s="9"/>
      <c r="BY104" s="9"/>
      <c r="BZ104" s="9"/>
      <c r="CA104" s="9"/>
      <c r="CB104" s="9"/>
      <c r="CC104" s="9"/>
      <c r="CD104" s="9"/>
      <c r="CE104" s="9"/>
      <c r="CF104" s="9"/>
      <c r="CG104" s="9"/>
      <c r="CH104" s="9"/>
      <c r="CI104" s="9"/>
      <c r="CJ104" s="9"/>
      <c r="CK104" s="9"/>
      <c r="CL104" s="9"/>
      <c r="CM104" s="9"/>
      <c r="CN104" s="9"/>
      <c r="CO104" s="9"/>
      <c r="CP104" s="9"/>
      <c r="CQ104" s="9"/>
      <c r="CR104" s="9"/>
      <c r="CS104" s="9"/>
      <c r="CT104" s="9"/>
      <c r="CU104" s="9"/>
      <c r="CV104" s="9"/>
      <c r="CW104" s="9"/>
      <c r="CX104" s="9"/>
      <c r="CY104" s="9"/>
      <c r="CZ104" s="9"/>
      <c r="DA104" s="9"/>
      <c r="DB104" s="9"/>
      <c r="DC104" s="9"/>
      <c r="DD104" s="9"/>
      <c r="DE104" s="9"/>
      <c r="DF104" s="9"/>
      <c r="DG104" s="9"/>
      <c r="DH104" s="9"/>
      <c r="DI104" s="9"/>
      <c r="DJ104" s="9"/>
      <c r="DK104" s="9"/>
      <c r="DL104" s="9"/>
      <c r="DM104" s="9"/>
      <c r="DN104" s="9"/>
      <c r="DO104" s="9"/>
      <c r="DP104" s="9"/>
      <c r="DQ104" s="9"/>
      <c r="DR104" s="9"/>
      <c r="DS104" s="9"/>
      <c r="DT104" s="9"/>
      <c r="DU104" s="9"/>
      <c r="DV104" s="9"/>
      <c r="DW104" s="9"/>
      <c r="DX104" s="9"/>
      <c r="DY104" s="9"/>
      <c r="DZ104" s="9"/>
      <c r="EA104" s="9"/>
      <c r="EB104" s="9"/>
      <c r="EC104" s="9"/>
      <c r="ED104" s="9"/>
      <c r="EE104" s="9"/>
      <c r="EF104" s="9"/>
      <c r="EG104" s="9"/>
      <c r="EH104" s="9"/>
      <c r="EI104" s="9"/>
      <c r="EJ104" s="9"/>
      <c r="EK104" s="9"/>
      <c r="EL104" s="9"/>
      <c r="EM104" s="9"/>
      <c r="EN104" s="9"/>
      <c r="EO104" s="9"/>
      <c r="EP104" s="9"/>
      <c r="EQ104" s="9"/>
      <c r="ER104" s="36">
        <f t="shared" si="20"/>
        <v>1</v>
      </c>
      <c r="ES104" s="9">
        <f t="shared" si="21"/>
        <v>1</v>
      </c>
      <c r="ET104" s="9" t="s">
        <v>1364</v>
      </c>
      <c r="EU104" s="32" t="s">
        <v>1859</v>
      </c>
      <c r="EV104" s="32" t="s">
        <v>1480</v>
      </c>
      <c r="EW104" s="32"/>
      <c r="EX104" s="35"/>
      <c r="EY104" s="37"/>
      <c r="EZ104" s="37"/>
      <c r="FA104" s="35"/>
      <c r="FB104" s="37"/>
      <c r="FC104" s="32"/>
      <c r="FD104" s="32"/>
      <c r="FE104" s="32">
        <f t="shared" si="22"/>
        <v>3530.7999999999993</v>
      </c>
      <c r="FF104" s="9">
        <f t="shared" si="23"/>
        <v>10241.799999999999</v>
      </c>
      <c r="FG104" s="6" t="s">
        <v>1480</v>
      </c>
    </row>
    <row r="105" spans="1:163" ht="17.25" customHeight="1" x14ac:dyDescent="0.25">
      <c r="A105" s="9">
        <v>466488961</v>
      </c>
      <c r="B105" s="22" t="s">
        <v>592</v>
      </c>
      <c r="C105" s="9"/>
      <c r="D105" s="9"/>
      <c r="E105" s="9"/>
      <c r="F105" s="9"/>
      <c r="G105" s="23"/>
      <c r="H105" s="23"/>
      <c r="I105" s="9">
        <v>5082</v>
      </c>
      <c r="J105" s="9">
        <v>4344</v>
      </c>
      <c r="K105" s="24">
        <f t="shared" si="12"/>
        <v>4500</v>
      </c>
      <c r="L105" s="24">
        <f t="shared" si="13"/>
        <v>9426</v>
      </c>
      <c r="M105" s="39">
        <v>1</v>
      </c>
      <c r="N105" s="9" t="s">
        <v>1493</v>
      </c>
      <c r="O105" s="9" t="s">
        <v>1494</v>
      </c>
      <c r="P105" s="9" t="s">
        <v>2211</v>
      </c>
      <c r="Q105" s="26">
        <v>79987</v>
      </c>
      <c r="R105" s="27">
        <v>156</v>
      </c>
      <c r="S105" s="27">
        <f t="shared" si="14"/>
        <v>0</v>
      </c>
      <c r="T105" s="27">
        <v>4050</v>
      </c>
      <c r="U105" s="28" t="s">
        <v>20</v>
      </c>
      <c r="V105" s="29">
        <f t="shared" si="15"/>
        <v>0.14022351755270193</v>
      </c>
      <c r="W105" s="29">
        <f t="shared" si="16"/>
        <v>7.0069772742502034E-3</v>
      </c>
      <c r="X105" s="29" t="str">
        <f t="shared" si="17"/>
        <v>FLOW</v>
      </c>
      <c r="Y105" s="9" t="str">
        <f t="shared" si="18"/>
        <v>-</v>
      </c>
      <c r="Z105" s="9" t="s">
        <v>1497</v>
      </c>
      <c r="AA105" s="9" t="s">
        <v>20</v>
      </c>
      <c r="AB105" s="22"/>
      <c r="AC105" s="9"/>
      <c r="AD105" s="9"/>
      <c r="AE105" s="30"/>
      <c r="AF105" s="31" t="s">
        <v>20</v>
      </c>
      <c r="AG105" s="32"/>
      <c r="AH105" s="9" t="s">
        <v>593</v>
      </c>
      <c r="AI105" s="32"/>
      <c r="AJ105" s="32"/>
      <c r="AK105" s="32"/>
      <c r="AL105" s="32">
        <v>8550</v>
      </c>
      <c r="AM105" s="26">
        <v>79987</v>
      </c>
      <c r="AN105" s="24">
        <v>27</v>
      </c>
      <c r="AO105" s="23" t="s">
        <v>20</v>
      </c>
      <c r="AP105" s="23" t="str">
        <f t="shared" si="19"/>
        <v>FLOW</v>
      </c>
      <c r="AQ105" s="23"/>
      <c r="AR105" s="23"/>
      <c r="AS105" s="23"/>
      <c r="AT105" s="23"/>
      <c r="AU105" s="9" t="s">
        <v>1491</v>
      </c>
      <c r="AV105" s="33" t="s">
        <v>594</v>
      </c>
      <c r="AW105" s="22" t="s">
        <v>1271</v>
      </c>
      <c r="AX105" s="34">
        <v>45848</v>
      </c>
      <c r="AY105" s="9">
        <v>30</v>
      </c>
      <c r="AZ105" s="9" t="s">
        <v>1125</v>
      </c>
      <c r="BA105" s="32" t="s">
        <v>20</v>
      </c>
      <c r="BB105" s="32"/>
      <c r="BC105" s="32"/>
      <c r="BD105" s="9"/>
      <c r="BE105" s="9"/>
      <c r="BF105" s="9"/>
      <c r="BG105" s="35"/>
      <c r="BH105" s="9"/>
      <c r="BI105" s="9"/>
      <c r="BJ105" s="9"/>
      <c r="BK105" s="9"/>
      <c r="BL105" s="9"/>
      <c r="BM105" s="9"/>
      <c r="BN105" s="9"/>
      <c r="BO105" s="9"/>
      <c r="BP105" s="9"/>
      <c r="BQ105" s="9"/>
      <c r="BR105" s="9"/>
      <c r="BS105" s="9"/>
      <c r="BT105" s="9"/>
      <c r="BU105" s="9"/>
      <c r="BV105" s="9"/>
      <c r="BW105" s="9"/>
      <c r="BX105" s="9"/>
      <c r="BY105" s="9"/>
      <c r="BZ105" s="9"/>
      <c r="CA105" s="9"/>
      <c r="CB105" s="9"/>
      <c r="CC105" s="9"/>
      <c r="CD105" s="9"/>
      <c r="CE105" s="9"/>
      <c r="CF105" s="9"/>
      <c r="CG105" s="9"/>
      <c r="CH105" s="9"/>
      <c r="CI105" s="9"/>
      <c r="CJ105" s="9"/>
      <c r="CK105" s="9"/>
      <c r="CL105" s="9"/>
      <c r="CM105" s="9"/>
      <c r="CN105" s="9"/>
      <c r="CO105" s="9"/>
      <c r="CP105" s="9"/>
      <c r="CQ105" s="9"/>
      <c r="CR105" s="9"/>
      <c r="CS105" s="9"/>
      <c r="CT105" s="9"/>
      <c r="CU105" s="9"/>
      <c r="CV105" s="9"/>
      <c r="CW105" s="9"/>
      <c r="CX105" s="9"/>
      <c r="CY105" s="9"/>
      <c r="CZ105" s="9"/>
      <c r="DA105" s="9"/>
      <c r="DB105" s="9"/>
      <c r="DC105" s="9"/>
      <c r="DD105" s="9"/>
      <c r="DE105" s="9"/>
      <c r="DF105" s="9"/>
      <c r="DG105" s="9"/>
      <c r="DH105" s="9"/>
      <c r="DI105" s="9"/>
      <c r="DJ105" s="9"/>
      <c r="DK105" s="9"/>
      <c r="DL105" s="9"/>
      <c r="DM105" s="9"/>
      <c r="DN105" s="9"/>
      <c r="DO105" s="9"/>
      <c r="DP105" s="9"/>
      <c r="DQ105" s="9"/>
      <c r="DR105" s="9"/>
      <c r="DS105" s="9"/>
      <c r="DT105" s="9"/>
      <c r="DU105" s="9"/>
      <c r="DV105" s="9"/>
      <c r="DW105" s="9"/>
      <c r="DX105" s="9"/>
      <c r="DY105" s="9"/>
      <c r="DZ105" s="9"/>
      <c r="EA105" s="9"/>
      <c r="EB105" s="9"/>
      <c r="EC105" s="9"/>
      <c r="ED105" s="9"/>
      <c r="EE105" s="9"/>
      <c r="EF105" s="9"/>
      <c r="EG105" s="9"/>
      <c r="EH105" s="9"/>
      <c r="EI105" s="9"/>
      <c r="EJ105" s="9"/>
      <c r="EK105" s="9"/>
      <c r="EL105" s="9"/>
      <c r="EM105" s="9"/>
      <c r="EN105" s="9"/>
      <c r="EO105" s="9"/>
      <c r="EP105" s="9"/>
      <c r="EQ105" s="9"/>
      <c r="ER105" s="36">
        <f t="shared" si="20"/>
        <v>0</v>
      </c>
      <c r="ES105" s="9" t="str">
        <f t="shared" si="21"/>
        <v/>
      </c>
      <c r="ET105" s="9" t="s">
        <v>2262</v>
      </c>
      <c r="EU105" s="32" t="s">
        <v>2071</v>
      </c>
      <c r="EV105" s="32" t="s">
        <v>1480</v>
      </c>
      <c r="EW105" s="32"/>
      <c r="EX105" s="35"/>
      <c r="EY105" s="37"/>
      <c r="EZ105" s="37"/>
      <c r="FA105" s="35"/>
      <c r="FB105" s="37"/>
      <c r="FC105" s="32"/>
      <c r="FD105" s="32"/>
      <c r="FE105" s="32">
        <f t="shared" si="22"/>
        <v>4500</v>
      </c>
      <c r="FF105" s="9">
        <f t="shared" si="23"/>
        <v>9426</v>
      </c>
      <c r="FG105" s="6" t="s">
        <v>1480</v>
      </c>
    </row>
    <row r="106" spans="1:163" ht="17.25" customHeight="1" x14ac:dyDescent="0.25">
      <c r="A106" s="9">
        <v>466209921</v>
      </c>
      <c r="B106" s="22" t="s">
        <v>897</v>
      </c>
      <c r="C106" s="9"/>
      <c r="D106" s="9"/>
      <c r="E106" s="9"/>
      <c r="F106" s="9"/>
      <c r="G106" s="23"/>
      <c r="H106" s="23"/>
      <c r="I106" s="9">
        <v>4115</v>
      </c>
      <c r="J106" s="9">
        <v>4113</v>
      </c>
      <c r="K106" s="24">
        <f t="shared" si="12"/>
        <v>4188</v>
      </c>
      <c r="L106" s="24">
        <f t="shared" si="13"/>
        <v>8228</v>
      </c>
      <c r="M106" s="39">
        <v>1</v>
      </c>
      <c r="N106" s="9" t="s">
        <v>1493</v>
      </c>
      <c r="O106" s="9" t="s">
        <v>1494</v>
      </c>
      <c r="P106" s="9" t="s">
        <v>93</v>
      </c>
      <c r="Q106" s="26">
        <v>79317</v>
      </c>
      <c r="R106" s="27">
        <v>75</v>
      </c>
      <c r="S106" s="27">
        <f t="shared" si="14"/>
        <v>0</v>
      </c>
      <c r="T106" s="27">
        <v>4398</v>
      </c>
      <c r="U106" s="28" t="s">
        <v>20</v>
      </c>
      <c r="V106" s="29">
        <f t="shared" si="15"/>
        <v>0.14552554763488926</v>
      </c>
      <c r="W106" s="29">
        <f t="shared" si="16"/>
        <v>6.9482843019703618E-3</v>
      </c>
      <c r="X106" s="29" t="str">
        <f t="shared" si="17"/>
        <v>FLOW</v>
      </c>
      <c r="Y106" s="9" t="str">
        <f t="shared" si="18"/>
        <v>-</v>
      </c>
      <c r="Z106" s="9" t="s">
        <v>1496</v>
      </c>
      <c r="AA106" s="9" t="s">
        <v>20</v>
      </c>
      <c r="AB106" s="22"/>
      <c r="AC106" s="9"/>
      <c r="AD106" s="9"/>
      <c r="AE106" s="30"/>
      <c r="AF106" s="31" t="s">
        <v>20</v>
      </c>
      <c r="AG106" s="32"/>
      <c r="AH106" s="9" t="s">
        <v>1138</v>
      </c>
      <c r="AI106" s="32"/>
      <c r="AJ106" s="32"/>
      <c r="AK106" s="32"/>
      <c r="AL106" s="32">
        <v>8586</v>
      </c>
      <c r="AM106" s="26">
        <v>79317</v>
      </c>
      <c r="AN106" s="24">
        <v>27</v>
      </c>
      <c r="AO106" s="23" t="s">
        <v>20</v>
      </c>
      <c r="AP106" s="23" t="str">
        <f t="shared" si="19"/>
        <v>FLOW</v>
      </c>
      <c r="AQ106" s="23"/>
      <c r="AR106" s="23"/>
      <c r="AS106" s="23"/>
      <c r="AT106" s="23"/>
      <c r="AU106" s="9" t="s">
        <v>1491</v>
      </c>
      <c r="AV106" s="33" t="s">
        <v>1089</v>
      </c>
      <c r="AW106" s="22" t="s">
        <v>1315</v>
      </c>
      <c r="AX106" s="34">
        <v>45804</v>
      </c>
      <c r="AY106" s="9">
        <v>36</v>
      </c>
      <c r="AZ106" s="9" t="s">
        <v>1125</v>
      </c>
      <c r="BA106" s="32" t="s">
        <v>20</v>
      </c>
      <c r="BB106" s="32"/>
      <c r="BC106" s="32"/>
      <c r="BD106" s="9"/>
      <c r="BE106" s="9"/>
      <c r="BF106" s="9"/>
      <c r="BG106" s="35"/>
      <c r="BH106" s="9"/>
      <c r="BI106" s="9"/>
      <c r="BJ106" s="9"/>
      <c r="BK106" s="9"/>
      <c r="BL106" s="9">
        <v>1</v>
      </c>
      <c r="BM106" s="9"/>
      <c r="BN106" s="9"/>
      <c r="BO106" s="9"/>
      <c r="BP106" s="9"/>
      <c r="BQ106" s="9"/>
      <c r="BR106" s="9"/>
      <c r="BS106" s="9"/>
      <c r="BT106" s="9"/>
      <c r="BU106" s="9"/>
      <c r="BV106" s="9"/>
      <c r="BW106" s="9"/>
      <c r="BX106" s="9"/>
      <c r="BY106" s="9"/>
      <c r="BZ106" s="9"/>
      <c r="CA106" s="9"/>
      <c r="CB106" s="9"/>
      <c r="CC106" s="9"/>
      <c r="CD106" s="9"/>
      <c r="CE106" s="9"/>
      <c r="CF106" s="9"/>
      <c r="CG106" s="9"/>
      <c r="CH106" s="9"/>
      <c r="CI106" s="9"/>
      <c r="CJ106" s="9"/>
      <c r="CK106" s="9"/>
      <c r="CL106" s="9"/>
      <c r="CM106" s="9"/>
      <c r="CN106" s="9"/>
      <c r="CO106" s="9"/>
      <c r="CP106" s="9"/>
      <c r="CQ106" s="9"/>
      <c r="CR106" s="9"/>
      <c r="CS106" s="9"/>
      <c r="CT106" s="9"/>
      <c r="CU106" s="9"/>
      <c r="CV106" s="9"/>
      <c r="CW106" s="9"/>
      <c r="CX106" s="9"/>
      <c r="CY106" s="9"/>
      <c r="CZ106" s="9"/>
      <c r="DA106" s="9"/>
      <c r="DB106" s="9"/>
      <c r="DC106" s="9"/>
      <c r="DD106" s="9"/>
      <c r="DE106" s="9"/>
      <c r="DF106" s="9"/>
      <c r="DG106" s="9"/>
      <c r="DH106" s="9"/>
      <c r="DI106" s="9"/>
      <c r="DJ106" s="9"/>
      <c r="DK106" s="9"/>
      <c r="DL106" s="9"/>
      <c r="DM106" s="9"/>
      <c r="DN106" s="9"/>
      <c r="DO106" s="9"/>
      <c r="DP106" s="9"/>
      <c r="DQ106" s="9"/>
      <c r="DR106" s="9"/>
      <c r="DS106" s="9"/>
      <c r="DT106" s="9"/>
      <c r="DU106" s="9"/>
      <c r="DV106" s="9"/>
      <c r="DW106" s="9"/>
      <c r="DX106" s="9"/>
      <c r="DY106" s="9"/>
      <c r="DZ106" s="9"/>
      <c r="EA106" s="9"/>
      <c r="EB106" s="9"/>
      <c r="EC106" s="9"/>
      <c r="ED106" s="9"/>
      <c r="EE106" s="9"/>
      <c r="EF106" s="9"/>
      <c r="EG106" s="9"/>
      <c r="EH106" s="9"/>
      <c r="EI106" s="9"/>
      <c r="EJ106" s="9"/>
      <c r="EK106" s="9"/>
      <c r="EL106" s="9"/>
      <c r="EM106" s="9"/>
      <c r="EN106" s="9"/>
      <c r="EO106" s="9"/>
      <c r="EP106" s="9"/>
      <c r="EQ106" s="9"/>
      <c r="ER106" s="36">
        <f t="shared" si="20"/>
        <v>1</v>
      </c>
      <c r="ES106" s="9">
        <f t="shared" si="21"/>
        <v>1</v>
      </c>
      <c r="ET106" s="9" t="s">
        <v>1367</v>
      </c>
      <c r="EU106" s="32" t="s">
        <v>1748</v>
      </c>
      <c r="EV106" s="32" t="s">
        <v>1480</v>
      </c>
      <c r="EW106" s="32"/>
      <c r="EX106" s="35"/>
      <c r="EY106" s="37"/>
      <c r="EZ106" s="37"/>
      <c r="FA106" s="35"/>
      <c r="FB106" s="37"/>
      <c r="FC106" s="32"/>
      <c r="FD106" s="32"/>
      <c r="FE106" s="32">
        <f t="shared" si="22"/>
        <v>4188</v>
      </c>
      <c r="FF106" s="9">
        <f t="shared" si="23"/>
        <v>8228</v>
      </c>
      <c r="FG106" s="6" t="s">
        <v>1480</v>
      </c>
    </row>
    <row r="107" spans="1:163" ht="17.25" customHeight="1" x14ac:dyDescent="0.25">
      <c r="A107" s="9">
        <v>466443893</v>
      </c>
      <c r="B107" s="22" t="s">
        <v>904</v>
      </c>
      <c r="C107" s="9"/>
      <c r="D107" s="9"/>
      <c r="E107" s="9"/>
      <c r="F107" s="9"/>
      <c r="G107" s="23"/>
      <c r="H107" s="23"/>
      <c r="I107" s="9">
        <v>3601</v>
      </c>
      <c r="J107" s="9">
        <v>17976</v>
      </c>
      <c r="K107" s="24">
        <f t="shared" si="12"/>
        <v>4376</v>
      </c>
      <c r="L107" s="24">
        <f t="shared" si="13"/>
        <v>21577</v>
      </c>
      <c r="M107" s="25">
        <v>5</v>
      </c>
      <c r="N107" s="9" t="s">
        <v>1493</v>
      </c>
      <c r="O107" s="9" t="s">
        <v>1494</v>
      </c>
      <c r="P107" s="9" t="s">
        <v>45</v>
      </c>
      <c r="Q107" s="26">
        <v>79096</v>
      </c>
      <c r="R107" s="27">
        <v>804</v>
      </c>
      <c r="S107" s="27">
        <f t="shared" si="14"/>
        <v>0</v>
      </c>
      <c r="T107" s="27">
        <v>5400</v>
      </c>
      <c r="U107" s="28" t="s">
        <v>20</v>
      </c>
      <c r="V107" s="29">
        <f t="shared" si="15"/>
        <v>0.16896161322709505</v>
      </c>
      <c r="W107" s="29">
        <f t="shared" si="16"/>
        <v>4.2111675194144244E-2</v>
      </c>
      <c r="X107" s="29" t="str">
        <f t="shared" si="17"/>
        <v>FLOW</v>
      </c>
      <c r="Y107" s="9" t="str">
        <f t="shared" si="18"/>
        <v>-</v>
      </c>
      <c r="Z107" s="9" t="s">
        <v>20</v>
      </c>
      <c r="AA107" s="9" t="s">
        <v>20</v>
      </c>
      <c r="AB107" s="22"/>
      <c r="AC107" s="9"/>
      <c r="AD107" s="9"/>
      <c r="AE107" s="30"/>
      <c r="AF107" s="31" t="s">
        <v>20</v>
      </c>
      <c r="AG107" s="32"/>
      <c r="AH107" s="9" t="s">
        <v>617</v>
      </c>
      <c r="AI107" s="32"/>
      <c r="AJ107" s="32"/>
      <c r="AK107" s="32"/>
      <c r="AL107" s="32">
        <v>24180</v>
      </c>
      <c r="AM107" s="26">
        <v>79096</v>
      </c>
      <c r="AN107" s="24">
        <v>149</v>
      </c>
      <c r="AO107" s="23" t="s">
        <v>20</v>
      </c>
      <c r="AP107" s="23" t="str">
        <f t="shared" si="19"/>
        <v>FLOW</v>
      </c>
      <c r="AQ107" s="23"/>
      <c r="AR107" s="23"/>
      <c r="AS107" s="23"/>
      <c r="AT107" s="23"/>
      <c r="AU107" s="9" t="s">
        <v>13</v>
      </c>
      <c r="AV107" s="33" t="s">
        <v>1096</v>
      </c>
      <c r="AW107" s="22" t="s">
        <v>1306</v>
      </c>
      <c r="AX107" s="34">
        <v>45840</v>
      </c>
      <c r="AY107" s="9">
        <v>36</v>
      </c>
      <c r="AZ107" s="9" t="s">
        <v>1125</v>
      </c>
      <c r="BA107" s="32" t="s">
        <v>20</v>
      </c>
      <c r="BB107" s="32"/>
      <c r="BC107" s="32"/>
      <c r="BD107" s="9"/>
      <c r="BE107" s="9"/>
      <c r="BF107" s="9"/>
      <c r="BG107" s="35"/>
      <c r="BH107" s="9"/>
      <c r="BI107" s="9"/>
      <c r="BJ107" s="9"/>
      <c r="BK107" s="9"/>
      <c r="BL107" s="9">
        <v>1</v>
      </c>
      <c r="BM107" s="9"/>
      <c r="BN107" s="9"/>
      <c r="BO107" s="9"/>
      <c r="BP107" s="9"/>
      <c r="BQ107" s="9"/>
      <c r="BR107" s="9"/>
      <c r="BS107" s="9"/>
      <c r="BT107" s="9"/>
      <c r="BU107" s="9"/>
      <c r="BV107" s="9"/>
      <c r="BW107" s="9"/>
      <c r="BX107" s="9"/>
      <c r="BY107" s="9"/>
      <c r="BZ107" s="9"/>
      <c r="CA107" s="9"/>
      <c r="CB107" s="9"/>
      <c r="CC107" s="9"/>
      <c r="CD107" s="9"/>
      <c r="CE107" s="9"/>
      <c r="CF107" s="9"/>
      <c r="CG107" s="9"/>
      <c r="CH107" s="9"/>
      <c r="CI107" s="9"/>
      <c r="CJ107" s="9"/>
      <c r="CK107" s="9"/>
      <c r="CL107" s="9"/>
      <c r="CM107" s="9"/>
      <c r="CN107" s="9"/>
      <c r="CO107" s="9"/>
      <c r="CP107" s="9"/>
      <c r="CQ107" s="9"/>
      <c r="CR107" s="9"/>
      <c r="CS107" s="9"/>
      <c r="CT107" s="9"/>
      <c r="CU107" s="9"/>
      <c r="CV107" s="9"/>
      <c r="CW107" s="9"/>
      <c r="CX107" s="9"/>
      <c r="CY107" s="9"/>
      <c r="CZ107" s="9"/>
      <c r="DA107" s="9"/>
      <c r="DB107" s="9"/>
      <c r="DC107" s="9"/>
      <c r="DD107" s="9"/>
      <c r="DE107" s="9"/>
      <c r="DF107" s="9"/>
      <c r="DG107" s="9"/>
      <c r="DH107" s="9"/>
      <c r="DI107" s="9"/>
      <c r="DJ107" s="9"/>
      <c r="DK107" s="9"/>
      <c r="DL107" s="9"/>
      <c r="DM107" s="9"/>
      <c r="DN107" s="9"/>
      <c r="DO107" s="9"/>
      <c r="DP107" s="9"/>
      <c r="DQ107" s="9"/>
      <c r="DR107" s="9"/>
      <c r="DS107" s="9"/>
      <c r="DT107" s="9"/>
      <c r="DU107" s="9"/>
      <c r="DV107" s="9"/>
      <c r="DW107" s="9"/>
      <c r="DX107" s="9"/>
      <c r="DY107" s="9"/>
      <c r="DZ107" s="9"/>
      <c r="EA107" s="9"/>
      <c r="EB107" s="9"/>
      <c r="EC107" s="9"/>
      <c r="ED107" s="9"/>
      <c r="EE107" s="9"/>
      <c r="EF107" s="9"/>
      <c r="EG107" s="9"/>
      <c r="EH107" s="9"/>
      <c r="EI107" s="9"/>
      <c r="EJ107" s="9"/>
      <c r="EK107" s="9"/>
      <c r="EL107" s="9"/>
      <c r="EM107" s="9"/>
      <c r="EN107" s="9"/>
      <c r="EO107" s="9"/>
      <c r="EP107" s="9"/>
      <c r="EQ107" s="9"/>
      <c r="ER107" s="36">
        <f t="shared" si="20"/>
        <v>1</v>
      </c>
      <c r="ES107" s="9">
        <f t="shared" si="21"/>
        <v>1</v>
      </c>
      <c r="ET107" s="9" t="s">
        <v>1374</v>
      </c>
      <c r="EU107" s="32" t="s">
        <v>2115</v>
      </c>
      <c r="EV107" s="32" t="s">
        <v>1480</v>
      </c>
      <c r="EW107" s="32"/>
      <c r="EX107" s="35"/>
      <c r="EY107" s="37"/>
      <c r="EZ107" s="37"/>
      <c r="FA107" s="35"/>
      <c r="FB107" s="37"/>
      <c r="FC107" s="32"/>
      <c r="FD107" s="32"/>
      <c r="FE107" s="32">
        <f t="shared" si="22"/>
        <v>4376</v>
      </c>
      <c r="FF107" s="9">
        <f t="shared" si="23"/>
        <v>21577</v>
      </c>
      <c r="FG107" s="6" t="s">
        <v>1480</v>
      </c>
    </row>
    <row r="108" spans="1:163" ht="17.25" customHeight="1" x14ac:dyDescent="0.25">
      <c r="A108" s="9">
        <v>467134166</v>
      </c>
      <c r="B108" s="22" t="s">
        <v>225</v>
      </c>
      <c r="C108" s="9"/>
      <c r="D108" s="9"/>
      <c r="E108" s="9"/>
      <c r="F108" s="9"/>
      <c r="G108" s="23"/>
      <c r="H108" s="23"/>
      <c r="I108" s="9">
        <v>3461</v>
      </c>
      <c r="J108" s="9">
        <v>13713</v>
      </c>
      <c r="K108" s="24">
        <f t="shared" si="12"/>
        <v>4317</v>
      </c>
      <c r="L108" s="24">
        <f t="shared" si="13"/>
        <v>17174</v>
      </c>
      <c r="M108" s="25">
        <v>4</v>
      </c>
      <c r="N108" s="9" t="s">
        <v>1493</v>
      </c>
      <c r="O108" s="9" t="s">
        <v>1494</v>
      </c>
      <c r="P108" s="9" t="s">
        <v>27</v>
      </c>
      <c r="Q108" s="26">
        <v>78929</v>
      </c>
      <c r="R108" s="27">
        <v>987</v>
      </c>
      <c r="S108" s="27">
        <f t="shared" si="14"/>
        <v>0</v>
      </c>
      <c r="T108" s="27">
        <v>4050</v>
      </c>
      <c r="U108" s="28" t="s">
        <v>20</v>
      </c>
      <c r="V108" s="29">
        <f t="shared" si="15"/>
        <v>0.22745779139115677</v>
      </c>
      <c r="W108" s="29">
        <f t="shared" si="16"/>
        <v>3.0234336389910372E-2</v>
      </c>
      <c r="X108" s="29" t="str">
        <f t="shared" si="17"/>
        <v>FLOW</v>
      </c>
      <c r="Y108" s="9" t="str">
        <f t="shared" si="18"/>
        <v>-</v>
      </c>
      <c r="Z108" s="9" t="s">
        <v>1497</v>
      </c>
      <c r="AA108" s="9" t="s">
        <v>20</v>
      </c>
      <c r="AB108" s="22"/>
      <c r="AC108" s="9"/>
      <c r="AD108" s="9"/>
      <c r="AE108" s="30"/>
      <c r="AF108" s="31" t="s">
        <v>20</v>
      </c>
      <c r="AG108" s="32"/>
      <c r="AH108" s="9" t="s">
        <v>211</v>
      </c>
      <c r="AI108" s="32"/>
      <c r="AJ108" s="32"/>
      <c r="AK108" s="32"/>
      <c r="AL108" s="32">
        <v>18750</v>
      </c>
      <c r="AM108" s="26">
        <v>78929</v>
      </c>
      <c r="AN108" s="24">
        <v>113</v>
      </c>
      <c r="AO108" s="23" t="s">
        <v>20</v>
      </c>
      <c r="AP108" s="23" t="str">
        <f t="shared" si="19"/>
        <v>FLOW</v>
      </c>
      <c r="AQ108" s="23"/>
      <c r="AR108" s="23"/>
      <c r="AS108" s="23"/>
      <c r="AT108" s="23"/>
      <c r="AU108" s="9" t="s">
        <v>13</v>
      </c>
      <c r="AV108" s="33" t="s">
        <v>226</v>
      </c>
      <c r="AW108" s="22" t="s">
        <v>1316</v>
      </c>
      <c r="AX108" s="34">
        <v>45953</v>
      </c>
      <c r="AY108" s="9">
        <v>36</v>
      </c>
      <c r="AZ108" s="9" t="s">
        <v>1125</v>
      </c>
      <c r="BA108" s="32" t="s">
        <v>20</v>
      </c>
      <c r="BB108" s="32"/>
      <c r="BC108" s="32"/>
      <c r="BD108" s="9"/>
      <c r="BE108" s="9"/>
      <c r="BF108" s="9"/>
      <c r="BG108" s="35"/>
      <c r="BH108" s="9"/>
      <c r="BI108" s="9">
        <v>1</v>
      </c>
      <c r="BJ108" s="9"/>
      <c r="BK108" s="9"/>
      <c r="BL108" s="9"/>
      <c r="BM108" s="9"/>
      <c r="BN108" s="9"/>
      <c r="BO108" s="9"/>
      <c r="BP108" s="9"/>
      <c r="BQ108" s="9"/>
      <c r="BR108" s="9"/>
      <c r="BS108" s="9"/>
      <c r="BT108" s="9"/>
      <c r="BU108" s="9"/>
      <c r="BV108" s="9"/>
      <c r="BW108" s="9"/>
      <c r="BX108" s="9"/>
      <c r="BY108" s="9"/>
      <c r="BZ108" s="9"/>
      <c r="CA108" s="9"/>
      <c r="CB108" s="9"/>
      <c r="CC108" s="9"/>
      <c r="CD108" s="9"/>
      <c r="CE108" s="9"/>
      <c r="CF108" s="9"/>
      <c r="CG108" s="9"/>
      <c r="CH108" s="9"/>
      <c r="CI108" s="9"/>
      <c r="CJ108" s="9"/>
      <c r="CK108" s="9"/>
      <c r="CL108" s="9"/>
      <c r="CM108" s="9"/>
      <c r="CN108" s="9"/>
      <c r="CO108" s="9"/>
      <c r="CP108" s="9"/>
      <c r="CQ108" s="9"/>
      <c r="CR108" s="9"/>
      <c r="CS108" s="9"/>
      <c r="CT108" s="9"/>
      <c r="CU108" s="9"/>
      <c r="CV108" s="9"/>
      <c r="CW108" s="9"/>
      <c r="CX108" s="9"/>
      <c r="CY108" s="9"/>
      <c r="CZ108" s="9"/>
      <c r="DA108" s="9"/>
      <c r="DB108" s="9"/>
      <c r="DC108" s="9"/>
      <c r="DD108" s="9"/>
      <c r="DE108" s="9"/>
      <c r="DF108" s="9"/>
      <c r="DG108" s="9"/>
      <c r="DH108" s="9"/>
      <c r="DI108" s="9"/>
      <c r="DJ108" s="9"/>
      <c r="DK108" s="9"/>
      <c r="DL108" s="9"/>
      <c r="DM108" s="9"/>
      <c r="DN108" s="9"/>
      <c r="DO108" s="9"/>
      <c r="DP108" s="9"/>
      <c r="DQ108" s="9"/>
      <c r="DR108" s="9"/>
      <c r="DS108" s="9"/>
      <c r="DT108" s="9"/>
      <c r="DU108" s="9"/>
      <c r="DV108" s="9"/>
      <c r="DW108" s="9"/>
      <c r="DX108" s="9"/>
      <c r="DY108" s="9"/>
      <c r="DZ108" s="9"/>
      <c r="EA108" s="9"/>
      <c r="EB108" s="9"/>
      <c r="EC108" s="9"/>
      <c r="ED108" s="9"/>
      <c r="EE108" s="9"/>
      <c r="EF108" s="9"/>
      <c r="EG108" s="9"/>
      <c r="EH108" s="9"/>
      <c r="EI108" s="9"/>
      <c r="EJ108" s="9"/>
      <c r="EK108" s="9"/>
      <c r="EL108" s="9"/>
      <c r="EM108" s="9"/>
      <c r="EN108" s="9"/>
      <c r="EO108" s="9"/>
      <c r="EP108" s="9"/>
      <c r="EQ108" s="9"/>
      <c r="ER108" s="36">
        <f t="shared" si="20"/>
        <v>1</v>
      </c>
      <c r="ES108" s="9">
        <f t="shared" si="21"/>
        <v>1</v>
      </c>
      <c r="ET108" s="9" t="s">
        <v>1368</v>
      </c>
      <c r="EU108" s="32" t="s">
        <v>1843</v>
      </c>
      <c r="EV108" s="32" t="s">
        <v>1480</v>
      </c>
      <c r="EW108" s="32"/>
      <c r="EX108" s="35"/>
      <c r="EY108" s="37"/>
      <c r="EZ108" s="37"/>
      <c r="FA108" s="35"/>
      <c r="FB108" s="37"/>
      <c r="FC108" s="32"/>
      <c r="FD108" s="32"/>
      <c r="FE108" s="32">
        <f t="shared" si="22"/>
        <v>4317</v>
      </c>
      <c r="FF108" s="9">
        <f t="shared" si="23"/>
        <v>17174</v>
      </c>
      <c r="FG108" s="6" t="s">
        <v>1480</v>
      </c>
    </row>
    <row r="109" spans="1:163" ht="17.25" customHeight="1" x14ac:dyDescent="0.25">
      <c r="A109" s="9">
        <v>465651022</v>
      </c>
      <c r="B109" s="22" t="s">
        <v>161</v>
      </c>
      <c r="C109" s="9"/>
      <c r="D109" s="9"/>
      <c r="E109" s="9"/>
      <c r="F109" s="9"/>
      <c r="G109" s="23"/>
      <c r="H109" s="23"/>
      <c r="I109" s="9">
        <v>4575</v>
      </c>
      <c r="J109" s="9">
        <v>4225</v>
      </c>
      <c r="K109" s="24">
        <f t="shared" si="12"/>
        <v>4321</v>
      </c>
      <c r="L109" s="24">
        <f t="shared" si="13"/>
        <v>8800</v>
      </c>
      <c r="M109" s="39">
        <v>1</v>
      </c>
      <c r="N109" s="9" t="s">
        <v>1493</v>
      </c>
      <c r="O109" s="9" t="s">
        <v>1494</v>
      </c>
      <c r="P109" s="9" t="s">
        <v>155</v>
      </c>
      <c r="Q109" s="26">
        <v>78818</v>
      </c>
      <c r="R109" s="27">
        <v>96</v>
      </c>
      <c r="S109" s="27">
        <f t="shared" si="14"/>
        <v>0</v>
      </c>
      <c r="T109" s="27">
        <v>4500</v>
      </c>
      <c r="U109" s="28" t="s">
        <v>20</v>
      </c>
      <c r="V109" s="29">
        <f t="shared" si="15"/>
        <v>0.17627520635032673</v>
      </c>
      <c r="W109" s="29">
        <f t="shared" si="16"/>
        <v>6.9045711778395556E-3</v>
      </c>
      <c r="X109" s="29" t="str">
        <f t="shared" si="17"/>
        <v>FLOW</v>
      </c>
      <c r="Y109" s="9" t="str">
        <f t="shared" si="18"/>
        <v>-</v>
      </c>
      <c r="Z109" s="9" t="s">
        <v>1496</v>
      </c>
      <c r="AA109" s="9" t="s">
        <v>20</v>
      </c>
      <c r="AB109" s="22"/>
      <c r="AC109" s="9"/>
      <c r="AD109" s="9"/>
      <c r="AE109" s="30"/>
      <c r="AF109" s="31" t="s">
        <v>20</v>
      </c>
      <c r="AG109" s="32"/>
      <c r="AH109" s="9" t="s">
        <v>154</v>
      </c>
      <c r="AI109" s="32"/>
      <c r="AJ109" s="32"/>
      <c r="AK109" s="32"/>
      <c r="AL109" s="32">
        <v>8821</v>
      </c>
      <c r="AM109" s="26">
        <v>78818</v>
      </c>
      <c r="AN109" s="24">
        <v>27</v>
      </c>
      <c r="AO109" s="23" t="s">
        <v>20</v>
      </c>
      <c r="AP109" s="23" t="str">
        <f t="shared" si="19"/>
        <v>FLOW</v>
      </c>
      <c r="AQ109" s="23"/>
      <c r="AR109" s="23"/>
      <c r="AS109" s="23"/>
      <c r="AT109" s="23"/>
      <c r="AU109" s="9" t="s">
        <v>1491</v>
      </c>
      <c r="AV109" s="33" t="s">
        <v>162</v>
      </c>
      <c r="AW109" s="22" t="s">
        <v>1317</v>
      </c>
      <c r="AX109" s="34">
        <v>45722</v>
      </c>
      <c r="AY109" s="9">
        <v>36</v>
      </c>
      <c r="AZ109" s="9" t="s">
        <v>1125</v>
      </c>
      <c r="BA109" s="32" t="s">
        <v>20</v>
      </c>
      <c r="BB109" s="32"/>
      <c r="BC109" s="32"/>
      <c r="BD109" s="9"/>
      <c r="BE109" s="9"/>
      <c r="BF109" s="9"/>
      <c r="BG109" s="35"/>
      <c r="BH109" s="9"/>
      <c r="BI109" s="9">
        <v>1</v>
      </c>
      <c r="BJ109" s="9"/>
      <c r="BK109" s="9"/>
      <c r="BL109" s="9"/>
      <c r="BM109" s="9"/>
      <c r="BN109" s="9"/>
      <c r="BO109" s="9"/>
      <c r="BP109" s="9"/>
      <c r="BQ109" s="9"/>
      <c r="BR109" s="9"/>
      <c r="BS109" s="9"/>
      <c r="BT109" s="9"/>
      <c r="BU109" s="9"/>
      <c r="BV109" s="9"/>
      <c r="BW109" s="9"/>
      <c r="BX109" s="9"/>
      <c r="BY109" s="9"/>
      <c r="BZ109" s="9"/>
      <c r="CA109" s="9"/>
      <c r="CB109" s="9"/>
      <c r="CC109" s="9"/>
      <c r="CD109" s="9"/>
      <c r="CE109" s="9"/>
      <c r="CF109" s="9"/>
      <c r="CG109" s="9"/>
      <c r="CH109" s="9"/>
      <c r="CI109" s="9"/>
      <c r="CJ109" s="9"/>
      <c r="CK109" s="9"/>
      <c r="CL109" s="9"/>
      <c r="CM109" s="9"/>
      <c r="CN109" s="9"/>
      <c r="CO109" s="9"/>
      <c r="CP109" s="9"/>
      <c r="CQ109" s="9"/>
      <c r="CR109" s="9"/>
      <c r="CS109" s="9"/>
      <c r="CT109" s="9"/>
      <c r="CU109" s="9"/>
      <c r="CV109" s="9"/>
      <c r="CW109" s="9"/>
      <c r="CX109" s="9"/>
      <c r="CY109" s="9"/>
      <c r="CZ109" s="9"/>
      <c r="DA109" s="9"/>
      <c r="DB109" s="9"/>
      <c r="DC109" s="9"/>
      <c r="DD109" s="9"/>
      <c r="DE109" s="9"/>
      <c r="DF109" s="9"/>
      <c r="DG109" s="9"/>
      <c r="DH109" s="9"/>
      <c r="DI109" s="9"/>
      <c r="DJ109" s="9"/>
      <c r="DK109" s="9"/>
      <c r="DL109" s="9"/>
      <c r="DM109" s="9"/>
      <c r="DN109" s="9"/>
      <c r="DO109" s="9"/>
      <c r="DP109" s="9"/>
      <c r="DQ109" s="9"/>
      <c r="DR109" s="9"/>
      <c r="DS109" s="9"/>
      <c r="DT109" s="9"/>
      <c r="DU109" s="9"/>
      <c r="DV109" s="9"/>
      <c r="DW109" s="9"/>
      <c r="DX109" s="9"/>
      <c r="DY109" s="9"/>
      <c r="DZ109" s="9"/>
      <c r="EA109" s="9"/>
      <c r="EB109" s="9"/>
      <c r="EC109" s="9"/>
      <c r="ED109" s="9"/>
      <c r="EE109" s="9"/>
      <c r="EF109" s="9"/>
      <c r="EG109" s="9"/>
      <c r="EH109" s="9"/>
      <c r="EI109" s="9"/>
      <c r="EJ109" s="9"/>
      <c r="EK109" s="9"/>
      <c r="EL109" s="9"/>
      <c r="EM109" s="9"/>
      <c r="EN109" s="9"/>
      <c r="EO109" s="9"/>
      <c r="EP109" s="9"/>
      <c r="EQ109" s="9"/>
      <c r="ER109" s="36">
        <f t="shared" si="20"/>
        <v>1</v>
      </c>
      <c r="ES109" s="9">
        <f t="shared" si="21"/>
        <v>1</v>
      </c>
      <c r="ET109" s="9" t="s">
        <v>1375</v>
      </c>
      <c r="EU109" s="32" t="s">
        <v>1800</v>
      </c>
      <c r="EV109" s="32" t="s">
        <v>1480</v>
      </c>
      <c r="EW109" s="32"/>
      <c r="EX109" s="35"/>
      <c r="EY109" s="37"/>
      <c r="EZ109" s="37"/>
      <c r="FA109" s="35"/>
      <c r="FB109" s="37"/>
      <c r="FC109" s="32"/>
      <c r="FD109" s="32"/>
      <c r="FE109" s="32">
        <f t="shared" si="22"/>
        <v>4321</v>
      </c>
      <c r="FF109" s="9">
        <f t="shared" si="23"/>
        <v>8800</v>
      </c>
      <c r="FG109" s="6" t="s">
        <v>1480</v>
      </c>
    </row>
    <row r="110" spans="1:163" ht="17.25" customHeight="1" x14ac:dyDescent="0.25">
      <c r="A110" s="9">
        <v>466014661</v>
      </c>
      <c r="B110" s="22" t="s">
        <v>318</v>
      </c>
      <c r="C110" s="9"/>
      <c r="D110" s="9"/>
      <c r="E110" s="9"/>
      <c r="F110" s="9"/>
      <c r="G110" s="23"/>
      <c r="H110" s="23"/>
      <c r="I110" s="9">
        <v>4040</v>
      </c>
      <c r="J110" s="9">
        <v>4040</v>
      </c>
      <c r="K110" s="24">
        <f t="shared" si="12"/>
        <v>4133</v>
      </c>
      <c r="L110" s="24">
        <f t="shared" si="13"/>
        <v>8080</v>
      </c>
      <c r="M110" s="39">
        <v>1</v>
      </c>
      <c r="N110" s="9" t="s">
        <v>1493</v>
      </c>
      <c r="O110" s="9" t="s">
        <v>1494</v>
      </c>
      <c r="P110" s="9" t="s">
        <v>43</v>
      </c>
      <c r="Q110" s="26">
        <v>78456</v>
      </c>
      <c r="R110" s="27">
        <v>93</v>
      </c>
      <c r="S110" s="27">
        <f t="shared" si="14"/>
        <v>0</v>
      </c>
      <c r="T110" s="27">
        <v>4439</v>
      </c>
      <c r="U110" s="28" t="s">
        <v>20</v>
      </c>
      <c r="V110" s="29">
        <f t="shared" si="15"/>
        <v>0.14590268527442893</v>
      </c>
      <c r="W110" s="29">
        <f t="shared" si="16"/>
        <v>6.8728594525182081E-3</v>
      </c>
      <c r="X110" s="29" t="str">
        <f t="shared" si="17"/>
        <v>FLOW</v>
      </c>
      <c r="Y110" s="9" t="str">
        <f t="shared" si="18"/>
        <v>-</v>
      </c>
      <c r="Z110" s="9" t="s">
        <v>1496</v>
      </c>
      <c r="AA110" s="9" t="s">
        <v>20</v>
      </c>
      <c r="AB110" s="22"/>
      <c r="AC110" s="9"/>
      <c r="AD110" s="9"/>
      <c r="AE110" s="30"/>
      <c r="AF110" s="31" t="s">
        <v>20</v>
      </c>
      <c r="AG110" s="32"/>
      <c r="AH110" s="9" t="s">
        <v>288</v>
      </c>
      <c r="AI110" s="32"/>
      <c r="AJ110" s="32"/>
      <c r="AK110" s="32"/>
      <c r="AL110" s="32">
        <v>8572</v>
      </c>
      <c r="AM110" s="26">
        <v>78456</v>
      </c>
      <c r="AN110" s="24">
        <v>27</v>
      </c>
      <c r="AO110" s="23" t="s">
        <v>20</v>
      </c>
      <c r="AP110" s="23" t="str">
        <f t="shared" si="19"/>
        <v>FLOW</v>
      </c>
      <c r="AQ110" s="23"/>
      <c r="AR110" s="23"/>
      <c r="AS110" s="23"/>
      <c r="AT110" s="23"/>
      <c r="AU110" s="9" t="s">
        <v>1491</v>
      </c>
      <c r="AV110" s="33" t="s">
        <v>319</v>
      </c>
      <c r="AW110" s="22" t="s">
        <v>1322</v>
      </c>
      <c r="AX110" s="34">
        <v>45776</v>
      </c>
      <c r="AY110" s="9">
        <v>36</v>
      </c>
      <c r="AZ110" s="9" t="s">
        <v>1125</v>
      </c>
      <c r="BA110" s="32" t="s">
        <v>20</v>
      </c>
      <c r="BB110" s="32"/>
      <c r="BC110" s="32"/>
      <c r="BD110" s="9"/>
      <c r="BE110" s="9"/>
      <c r="BF110" s="9"/>
      <c r="BG110" s="35"/>
      <c r="BH110" s="9"/>
      <c r="BI110" s="9"/>
      <c r="BJ110" s="9"/>
      <c r="BK110" s="9"/>
      <c r="BL110" s="9"/>
      <c r="BM110" s="9"/>
      <c r="BN110" s="9"/>
      <c r="BO110" s="9">
        <v>1</v>
      </c>
      <c r="BP110" s="9"/>
      <c r="BQ110" s="9"/>
      <c r="BR110" s="9"/>
      <c r="BS110" s="9"/>
      <c r="BT110" s="9"/>
      <c r="BU110" s="9"/>
      <c r="BV110" s="9"/>
      <c r="BW110" s="9"/>
      <c r="BX110" s="9"/>
      <c r="BY110" s="9"/>
      <c r="BZ110" s="9"/>
      <c r="CA110" s="9"/>
      <c r="CB110" s="9"/>
      <c r="CC110" s="9"/>
      <c r="CD110" s="9"/>
      <c r="CE110" s="9"/>
      <c r="CF110" s="9"/>
      <c r="CG110" s="9"/>
      <c r="CH110" s="9"/>
      <c r="CI110" s="9"/>
      <c r="CJ110" s="9"/>
      <c r="CK110" s="9"/>
      <c r="CL110" s="9"/>
      <c r="CM110" s="9"/>
      <c r="CN110" s="9"/>
      <c r="CO110" s="9"/>
      <c r="CP110" s="9"/>
      <c r="CQ110" s="9"/>
      <c r="CR110" s="9"/>
      <c r="CS110" s="9"/>
      <c r="CT110" s="9"/>
      <c r="CU110" s="9"/>
      <c r="CV110" s="9"/>
      <c r="CW110" s="9"/>
      <c r="CX110" s="9"/>
      <c r="CY110" s="9"/>
      <c r="CZ110" s="9"/>
      <c r="DA110" s="9"/>
      <c r="DB110" s="9"/>
      <c r="DC110" s="9"/>
      <c r="DD110" s="9"/>
      <c r="DE110" s="9"/>
      <c r="DF110" s="9"/>
      <c r="DG110" s="9"/>
      <c r="DH110" s="9"/>
      <c r="DI110" s="9"/>
      <c r="DJ110" s="9"/>
      <c r="DK110" s="9"/>
      <c r="DL110" s="9"/>
      <c r="DM110" s="9"/>
      <c r="DN110" s="9"/>
      <c r="DO110" s="9"/>
      <c r="DP110" s="9"/>
      <c r="DQ110" s="9"/>
      <c r="DR110" s="9"/>
      <c r="DS110" s="9"/>
      <c r="DT110" s="9"/>
      <c r="DU110" s="9"/>
      <c r="DV110" s="9"/>
      <c r="DW110" s="9"/>
      <c r="DX110" s="9"/>
      <c r="DY110" s="9"/>
      <c r="DZ110" s="9"/>
      <c r="EA110" s="9"/>
      <c r="EB110" s="9"/>
      <c r="EC110" s="9"/>
      <c r="ED110" s="9"/>
      <c r="EE110" s="9"/>
      <c r="EF110" s="9"/>
      <c r="EG110" s="9"/>
      <c r="EH110" s="9"/>
      <c r="EI110" s="9"/>
      <c r="EJ110" s="9"/>
      <c r="EK110" s="9"/>
      <c r="EL110" s="9"/>
      <c r="EM110" s="9"/>
      <c r="EN110" s="9"/>
      <c r="EO110" s="9"/>
      <c r="EP110" s="9"/>
      <c r="EQ110" s="9"/>
      <c r="ER110" s="36">
        <f t="shared" si="20"/>
        <v>1</v>
      </c>
      <c r="ES110" s="9">
        <f t="shared" si="21"/>
        <v>1</v>
      </c>
      <c r="ET110" s="9" t="s">
        <v>1364</v>
      </c>
      <c r="EU110" s="32" t="s">
        <v>1896</v>
      </c>
      <c r="EV110" s="32" t="s">
        <v>1480</v>
      </c>
      <c r="EW110" s="32"/>
      <c r="EX110" s="35"/>
      <c r="EY110" s="37"/>
      <c r="EZ110" s="37"/>
      <c r="FA110" s="35"/>
      <c r="FB110" s="37"/>
      <c r="FC110" s="32"/>
      <c r="FD110" s="32"/>
      <c r="FE110" s="32">
        <f t="shared" si="22"/>
        <v>4133</v>
      </c>
      <c r="FF110" s="9">
        <f t="shared" si="23"/>
        <v>8080</v>
      </c>
      <c r="FG110" s="6" t="s">
        <v>1480</v>
      </c>
    </row>
    <row r="111" spans="1:163" ht="17.25" customHeight="1" x14ac:dyDescent="0.25">
      <c r="A111" s="9">
        <v>465605639</v>
      </c>
      <c r="B111" s="22" t="s">
        <v>884</v>
      </c>
      <c r="C111" s="9"/>
      <c r="D111" s="9"/>
      <c r="E111" s="9"/>
      <c r="F111" s="9"/>
      <c r="G111" s="23"/>
      <c r="H111" s="23"/>
      <c r="I111" s="9">
        <v>3667</v>
      </c>
      <c r="J111" s="9">
        <v>3666</v>
      </c>
      <c r="K111" s="24">
        <f t="shared" si="12"/>
        <v>3731</v>
      </c>
      <c r="L111" s="24">
        <f t="shared" si="13"/>
        <v>7333</v>
      </c>
      <c r="M111" s="39">
        <v>1</v>
      </c>
      <c r="N111" s="9" t="s">
        <v>1493</v>
      </c>
      <c r="O111" s="9" t="s">
        <v>1494</v>
      </c>
      <c r="P111" s="9" t="s">
        <v>45</v>
      </c>
      <c r="Q111" s="26">
        <v>78250</v>
      </c>
      <c r="R111" s="27">
        <v>65</v>
      </c>
      <c r="S111" s="27">
        <f t="shared" si="14"/>
        <v>0</v>
      </c>
      <c r="T111" s="27">
        <v>3588</v>
      </c>
      <c r="U111" s="28" t="s">
        <v>20</v>
      </c>
      <c r="V111" s="29">
        <f t="shared" si="15"/>
        <v>6.0729876883659363E-2</v>
      </c>
      <c r="W111" s="29">
        <f t="shared" si="16"/>
        <v>6.8548135535784361E-3</v>
      </c>
      <c r="X111" s="29" t="str">
        <f t="shared" si="17"/>
        <v>FLOW</v>
      </c>
      <c r="Y111" s="9" t="str">
        <f t="shared" si="18"/>
        <v>-</v>
      </c>
      <c r="Z111" s="9" t="s">
        <v>1489</v>
      </c>
      <c r="AA111" s="9" t="s">
        <v>20</v>
      </c>
      <c r="AB111" s="22"/>
      <c r="AC111" s="9"/>
      <c r="AD111" s="9"/>
      <c r="AE111" s="30"/>
      <c r="AF111" s="31" t="s">
        <v>20</v>
      </c>
      <c r="AG111" s="32"/>
      <c r="AH111" s="9" t="s">
        <v>584</v>
      </c>
      <c r="AI111" s="32"/>
      <c r="AJ111" s="32"/>
      <c r="AK111" s="32"/>
      <c r="AL111" s="32">
        <v>7319</v>
      </c>
      <c r="AM111" s="26">
        <v>78250</v>
      </c>
      <c r="AN111" s="24">
        <v>27</v>
      </c>
      <c r="AO111" s="23" t="s">
        <v>20</v>
      </c>
      <c r="AP111" s="23" t="str">
        <f t="shared" si="19"/>
        <v>FLOW</v>
      </c>
      <c r="AQ111" s="23"/>
      <c r="AR111" s="23"/>
      <c r="AS111" s="23"/>
      <c r="AT111" s="23"/>
      <c r="AU111" s="9" t="s">
        <v>13</v>
      </c>
      <c r="AV111" s="33" t="s">
        <v>1077</v>
      </c>
      <c r="AW111" s="22" t="s">
        <v>1316</v>
      </c>
      <c r="AX111" s="34">
        <v>45717</v>
      </c>
      <c r="AY111" s="9">
        <v>42</v>
      </c>
      <c r="AZ111" s="9" t="s">
        <v>1125</v>
      </c>
      <c r="BA111" s="32" t="s">
        <v>20</v>
      </c>
      <c r="BB111" s="32"/>
      <c r="BC111" s="32"/>
      <c r="BD111" s="9"/>
      <c r="BE111" s="9"/>
      <c r="BF111" s="9"/>
      <c r="BG111" s="35"/>
      <c r="BH111" s="9"/>
      <c r="BI111" s="9"/>
      <c r="BJ111" s="9"/>
      <c r="BK111" s="9"/>
      <c r="BL111" s="9">
        <v>1</v>
      </c>
      <c r="BM111" s="9"/>
      <c r="BN111" s="9"/>
      <c r="BO111" s="9"/>
      <c r="BP111" s="9"/>
      <c r="BQ111" s="9"/>
      <c r="BR111" s="9"/>
      <c r="BS111" s="9"/>
      <c r="BT111" s="9"/>
      <c r="BU111" s="9"/>
      <c r="BV111" s="9"/>
      <c r="BW111" s="9"/>
      <c r="BX111" s="9"/>
      <c r="BY111" s="9"/>
      <c r="BZ111" s="9"/>
      <c r="CA111" s="9"/>
      <c r="CB111" s="9"/>
      <c r="CC111" s="9"/>
      <c r="CD111" s="9"/>
      <c r="CE111" s="9"/>
      <c r="CF111" s="9"/>
      <c r="CG111" s="9"/>
      <c r="CH111" s="9"/>
      <c r="CI111" s="9"/>
      <c r="CJ111" s="9"/>
      <c r="CK111" s="9"/>
      <c r="CL111" s="9"/>
      <c r="CM111" s="9"/>
      <c r="CN111" s="9"/>
      <c r="CO111" s="9"/>
      <c r="CP111" s="9"/>
      <c r="CQ111" s="9"/>
      <c r="CR111" s="9"/>
      <c r="CS111" s="9"/>
      <c r="CT111" s="9"/>
      <c r="CU111" s="9"/>
      <c r="CV111" s="9"/>
      <c r="CW111" s="9"/>
      <c r="CX111" s="9"/>
      <c r="CY111" s="9"/>
      <c r="CZ111" s="9"/>
      <c r="DA111" s="9"/>
      <c r="DB111" s="9"/>
      <c r="DC111" s="9"/>
      <c r="DD111" s="9"/>
      <c r="DE111" s="9"/>
      <c r="DF111" s="9"/>
      <c r="DG111" s="9"/>
      <c r="DH111" s="9"/>
      <c r="DI111" s="9"/>
      <c r="DJ111" s="9"/>
      <c r="DK111" s="9"/>
      <c r="DL111" s="9"/>
      <c r="DM111" s="9"/>
      <c r="DN111" s="9"/>
      <c r="DO111" s="9"/>
      <c r="DP111" s="9"/>
      <c r="DQ111" s="9"/>
      <c r="DR111" s="9"/>
      <c r="DS111" s="9"/>
      <c r="DT111" s="9"/>
      <c r="DU111" s="9"/>
      <c r="DV111" s="9"/>
      <c r="DW111" s="9"/>
      <c r="DX111" s="9"/>
      <c r="DY111" s="9"/>
      <c r="DZ111" s="9"/>
      <c r="EA111" s="9"/>
      <c r="EB111" s="9"/>
      <c r="EC111" s="9"/>
      <c r="ED111" s="9"/>
      <c r="EE111" s="9"/>
      <c r="EF111" s="9"/>
      <c r="EG111" s="9"/>
      <c r="EH111" s="9"/>
      <c r="EI111" s="9"/>
      <c r="EJ111" s="9"/>
      <c r="EK111" s="9"/>
      <c r="EL111" s="9"/>
      <c r="EM111" s="9"/>
      <c r="EN111" s="9"/>
      <c r="EO111" s="9"/>
      <c r="EP111" s="9"/>
      <c r="EQ111" s="9"/>
      <c r="ER111" s="36">
        <f t="shared" si="20"/>
        <v>1</v>
      </c>
      <c r="ES111" s="9">
        <f t="shared" si="21"/>
        <v>1</v>
      </c>
      <c r="ET111" s="9" t="s">
        <v>1374</v>
      </c>
      <c r="EU111" s="32" t="s">
        <v>2070</v>
      </c>
      <c r="EV111" s="32" t="s">
        <v>1480</v>
      </c>
      <c r="EW111" s="32"/>
      <c r="EX111" s="35"/>
      <c r="EY111" s="37"/>
      <c r="EZ111" s="37"/>
      <c r="FA111" s="35"/>
      <c r="FB111" s="37"/>
      <c r="FC111" s="32"/>
      <c r="FD111" s="32"/>
      <c r="FE111" s="32">
        <f t="shared" si="22"/>
        <v>3731</v>
      </c>
      <c r="FF111" s="9">
        <f t="shared" si="23"/>
        <v>7333</v>
      </c>
      <c r="FG111" s="6" t="s">
        <v>1480</v>
      </c>
    </row>
    <row r="112" spans="1:163" ht="17.25" customHeight="1" x14ac:dyDescent="0.25">
      <c r="A112" s="9">
        <v>465197697</v>
      </c>
      <c r="B112" s="22" t="s">
        <v>879</v>
      </c>
      <c r="C112" s="9"/>
      <c r="D112" s="9"/>
      <c r="E112" s="9"/>
      <c r="F112" s="9"/>
      <c r="G112" s="23"/>
      <c r="H112" s="23"/>
      <c r="I112" s="9">
        <v>4725</v>
      </c>
      <c r="J112" s="9">
        <v>4725</v>
      </c>
      <c r="K112" s="24">
        <f t="shared" si="12"/>
        <v>4754</v>
      </c>
      <c r="L112" s="24">
        <f t="shared" si="13"/>
        <v>9450</v>
      </c>
      <c r="M112" s="39">
        <v>1</v>
      </c>
      <c r="N112" s="9" t="s">
        <v>1493</v>
      </c>
      <c r="O112" s="9" t="s">
        <v>1494</v>
      </c>
      <c r="P112" s="9" t="s">
        <v>45</v>
      </c>
      <c r="Q112" s="26">
        <v>77762</v>
      </c>
      <c r="R112" s="27">
        <v>29</v>
      </c>
      <c r="S112" s="27">
        <f t="shared" si="14"/>
        <v>0</v>
      </c>
      <c r="T112" s="27">
        <v>1342.48</v>
      </c>
      <c r="U112" s="28" t="s">
        <v>20</v>
      </c>
      <c r="V112" s="29">
        <f t="shared" si="15"/>
        <v>6.0351139760090981E-2</v>
      </c>
      <c r="W112" s="29">
        <f t="shared" si="16"/>
        <v>6.8120640454104328E-3</v>
      </c>
      <c r="X112" s="29" t="str">
        <f t="shared" si="17"/>
        <v>FLOW</v>
      </c>
      <c r="Y112" s="9" t="str">
        <f t="shared" si="18"/>
        <v>-</v>
      </c>
      <c r="Z112" s="9" t="s">
        <v>20</v>
      </c>
      <c r="AA112" s="9" t="s">
        <v>20</v>
      </c>
      <c r="AB112" s="22"/>
      <c r="AC112" s="9"/>
      <c r="AD112" s="9"/>
      <c r="AE112" s="30"/>
      <c r="AF112" s="31" t="s">
        <v>20</v>
      </c>
      <c r="AG112" s="32"/>
      <c r="AH112" s="9" t="s">
        <v>617</v>
      </c>
      <c r="AI112" s="32"/>
      <c r="AJ112" s="32"/>
      <c r="AK112" s="32"/>
      <c r="AL112" s="32">
        <v>6096.48</v>
      </c>
      <c r="AM112" s="26">
        <v>77762</v>
      </c>
      <c r="AN112" s="24">
        <v>27</v>
      </c>
      <c r="AO112" s="23" t="s">
        <v>20</v>
      </c>
      <c r="AP112" s="23" t="str">
        <f t="shared" si="19"/>
        <v>FLOW</v>
      </c>
      <c r="AQ112" s="23"/>
      <c r="AR112" s="23"/>
      <c r="AS112" s="23"/>
      <c r="AT112" s="23"/>
      <c r="AU112" s="9" t="s">
        <v>1491</v>
      </c>
      <c r="AV112" s="33" t="s">
        <v>1072</v>
      </c>
      <c r="AW112" s="22" t="s">
        <v>1264</v>
      </c>
      <c r="AX112" s="34">
        <v>45670</v>
      </c>
      <c r="AY112" s="9">
        <v>36</v>
      </c>
      <c r="AZ112" s="9" t="s">
        <v>1125</v>
      </c>
      <c r="BA112" s="32" t="s">
        <v>20</v>
      </c>
      <c r="BB112" s="32"/>
      <c r="BC112" s="32"/>
      <c r="BD112" s="9"/>
      <c r="BE112" s="9"/>
      <c r="BF112" s="9"/>
      <c r="BG112" s="35"/>
      <c r="BH112" s="9"/>
      <c r="BI112" s="9"/>
      <c r="BJ112" s="9"/>
      <c r="BK112" s="9"/>
      <c r="BL112" s="9">
        <v>1</v>
      </c>
      <c r="BM112" s="9"/>
      <c r="BN112" s="9"/>
      <c r="BO112" s="9"/>
      <c r="BP112" s="9"/>
      <c r="BQ112" s="9"/>
      <c r="BR112" s="9"/>
      <c r="BS112" s="9"/>
      <c r="BT112" s="9"/>
      <c r="BU112" s="9"/>
      <c r="BV112" s="9"/>
      <c r="BW112" s="9"/>
      <c r="BX112" s="9"/>
      <c r="BY112" s="9"/>
      <c r="BZ112" s="9"/>
      <c r="CA112" s="9"/>
      <c r="CB112" s="9"/>
      <c r="CC112" s="9"/>
      <c r="CD112" s="9"/>
      <c r="CE112" s="9"/>
      <c r="CF112" s="9"/>
      <c r="CG112" s="9"/>
      <c r="CH112" s="9"/>
      <c r="CI112" s="9"/>
      <c r="CJ112" s="9"/>
      <c r="CK112" s="9"/>
      <c r="CL112" s="9"/>
      <c r="CM112" s="9"/>
      <c r="CN112" s="9"/>
      <c r="CO112" s="9"/>
      <c r="CP112" s="9"/>
      <c r="CQ112" s="9"/>
      <c r="CR112" s="9"/>
      <c r="CS112" s="9"/>
      <c r="CT112" s="9"/>
      <c r="CU112" s="9"/>
      <c r="CV112" s="9"/>
      <c r="CW112" s="9"/>
      <c r="CX112" s="9"/>
      <c r="CY112" s="9"/>
      <c r="CZ112" s="9"/>
      <c r="DA112" s="9"/>
      <c r="DB112" s="9"/>
      <c r="DC112" s="9"/>
      <c r="DD112" s="9"/>
      <c r="DE112" s="9"/>
      <c r="DF112" s="9"/>
      <c r="DG112" s="9"/>
      <c r="DH112" s="9"/>
      <c r="DI112" s="9"/>
      <c r="DJ112" s="9"/>
      <c r="DK112" s="9"/>
      <c r="DL112" s="9"/>
      <c r="DM112" s="9"/>
      <c r="DN112" s="9"/>
      <c r="DO112" s="9"/>
      <c r="DP112" s="9"/>
      <c r="DQ112" s="9"/>
      <c r="DR112" s="9"/>
      <c r="DS112" s="9"/>
      <c r="DT112" s="9"/>
      <c r="DU112" s="9"/>
      <c r="DV112" s="9"/>
      <c r="DW112" s="9"/>
      <c r="DX112" s="9"/>
      <c r="DY112" s="9"/>
      <c r="DZ112" s="9"/>
      <c r="EA112" s="9"/>
      <c r="EB112" s="9"/>
      <c r="EC112" s="9"/>
      <c r="ED112" s="9"/>
      <c r="EE112" s="9"/>
      <c r="EF112" s="9"/>
      <c r="EG112" s="9"/>
      <c r="EH112" s="9"/>
      <c r="EI112" s="9"/>
      <c r="EJ112" s="9"/>
      <c r="EK112" s="9"/>
      <c r="EL112" s="9"/>
      <c r="EM112" s="9"/>
      <c r="EN112" s="9"/>
      <c r="EO112" s="9"/>
      <c r="EP112" s="9"/>
      <c r="EQ112" s="9"/>
      <c r="ER112" s="36">
        <f t="shared" si="20"/>
        <v>1</v>
      </c>
      <c r="ES112" s="9">
        <f t="shared" si="21"/>
        <v>1</v>
      </c>
      <c r="ET112" s="9" t="s">
        <v>1374</v>
      </c>
      <c r="EU112" s="32" t="s">
        <v>2110</v>
      </c>
      <c r="EV112" s="32" t="s">
        <v>1480</v>
      </c>
      <c r="EW112" s="32"/>
      <c r="EX112" s="35"/>
      <c r="EY112" s="37"/>
      <c r="EZ112" s="37"/>
      <c r="FA112" s="35"/>
      <c r="FB112" s="37"/>
      <c r="FC112" s="32"/>
      <c r="FD112" s="32"/>
      <c r="FE112" s="32">
        <f t="shared" si="22"/>
        <v>4754</v>
      </c>
      <c r="FF112" s="9">
        <f t="shared" si="23"/>
        <v>9450</v>
      </c>
      <c r="FG112" s="6" t="s">
        <v>1480</v>
      </c>
    </row>
    <row r="113" spans="1:163" ht="17.25" customHeight="1" x14ac:dyDescent="0.25">
      <c r="A113" s="9">
        <v>463952496</v>
      </c>
      <c r="B113" s="22" t="s">
        <v>849</v>
      </c>
      <c r="C113" s="9"/>
      <c r="D113" s="9"/>
      <c r="E113" s="9"/>
      <c r="F113" s="9"/>
      <c r="G113" s="23"/>
      <c r="H113" s="23"/>
      <c r="I113" s="9">
        <v>5489</v>
      </c>
      <c r="J113" s="9">
        <v>10830</v>
      </c>
      <c r="K113" s="24">
        <f t="shared" si="12"/>
        <v>5599</v>
      </c>
      <c r="L113" s="24">
        <f t="shared" si="13"/>
        <v>16319</v>
      </c>
      <c r="M113" s="25">
        <v>2</v>
      </c>
      <c r="N113" s="9" t="s">
        <v>1493</v>
      </c>
      <c r="O113" s="9" t="s">
        <v>1494</v>
      </c>
      <c r="P113" s="9" t="s">
        <v>43</v>
      </c>
      <c r="Q113" s="26">
        <v>77172</v>
      </c>
      <c r="R113" s="27">
        <v>258</v>
      </c>
      <c r="S113" s="27">
        <f t="shared" si="14"/>
        <v>0</v>
      </c>
      <c r="T113" s="27">
        <v>4440</v>
      </c>
      <c r="U113" s="28" t="s">
        <v>20</v>
      </c>
      <c r="V113" s="29">
        <f t="shared" si="15"/>
        <v>0.15619157767701519</v>
      </c>
      <c r="W113" s="29">
        <f t="shared" si="16"/>
        <v>2.069221336502371E-2</v>
      </c>
      <c r="X113" s="29" t="str">
        <f t="shared" si="17"/>
        <v>FLOW</v>
      </c>
      <c r="Y113" s="9" t="str">
        <f t="shared" si="18"/>
        <v>-</v>
      </c>
      <c r="Z113" s="9" t="s">
        <v>1489</v>
      </c>
      <c r="AA113" s="9" t="s">
        <v>20</v>
      </c>
      <c r="AB113" s="22"/>
      <c r="AC113" s="9"/>
      <c r="AD113" s="9"/>
      <c r="AE113" s="30"/>
      <c r="AF113" s="31" t="s">
        <v>20</v>
      </c>
      <c r="AG113" s="32"/>
      <c r="AH113" s="9" t="s">
        <v>1145</v>
      </c>
      <c r="AI113" s="32"/>
      <c r="AJ113" s="32"/>
      <c r="AK113" s="32"/>
      <c r="AL113" s="32">
        <v>15528</v>
      </c>
      <c r="AM113" s="26">
        <v>77172</v>
      </c>
      <c r="AN113" s="24">
        <v>57</v>
      </c>
      <c r="AO113" s="23" t="s">
        <v>20</v>
      </c>
      <c r="AP113" s="23" t="str">
        <f t="shared" si="19"/>
        <v>FLOW</v>
      </c>
      <c r="AQ113" s="23"/>
      <c r="AR113" s="23"/>
      <c r="AS113" s="23"/>
      <c r="AT113" s="23"/>
      <c r="AU113" s="9" t="s">
        <v>1491</v>
      </c>
      <c r="AV113" s="33" t="s">
        <v>1042</v>
      </c>
      <c r="AW113" s="22" t="s">
        <v>1292</v>
      </c>
      <c r="AX113" s="34">
        <v>45540</v>
      </c>
      <c r="AY113" s="9">
        <v>36</v>
      </c>
      <c r="AZ113" s="9" t="s">
        <v>1125</v>
      </c>
      <c r="BA113" s="32" t="s">
        <v>20</v>
      </c>
      <c r="BB113" s="32"/>
      <c r="BC113" s="32"/>
      <c r="BD113" s="9"/>
      <c r="BE113" s="9"/>
      <c r="BF113" s="9"/>
      <c r="BG113" s="35"/>
      <c r="BH113" s="9"/>
      <c r="BI113" s="9"/>
      <c r="BJ113" s="9"/>
      <c r="BK113" s="9"/>
      <c r="BL113" s="9"/>
      <c r="BM113" s="9"/>
      <c r="BN113" s="9"/>
      <c r="BO113" s="9">
        <v>1</v>
      </c>
      <c r="BP113" s="9"/>
      <c r="BQ113" s="9"/>
      <c r="BR113" s="9"/>
      <c r="BS113" s="9"/>
      <c r="BT113" s="9"/>
      <c r="BU113" s="9"/>
      <c r="BV113" s="9"/>
      <c r="BW113" s="9"/>
      <c r="BX113" s="9"/>
      <c r="BY113" s="9"/>
      <c r="BZ113" s="9"/>
      <c r="CA113" s="9"/>
      <c r="CB113" s="9"/>
      <c r="CC113" s="9"/>
      <c r="CD113" s="9"/>
      <c r="CE113" s="9"/>
      <c r="CF113" s="9"/>
      <c r="CG113" s="9"/>
      <c r="CH113" s="9"/>
      <c r="CI113" s="9"/>
      <c r="CJ113" s="9"/>
      <c r="CK113" s="9"/>
      <c r="CL113" s="9"/>
      <c r="CM113" s="9"/>
      <c r="CN113" s="9"/>
      <c r="CO113" s="9"/>
      <c r="CP113" s="9"/>
      <c r="CQ113" s="9"/>
      <c r="CR113" s="9"/>
      <c r="CS113" s="9"/>
      <c r="CT113" s="9"/>
      <c r="CU113" s="9"/>
      <c r="CV113" s="9"/>
      <c r="CW113" s="9"/>
      <c r="CX113" s="9"/>
      <c r="CY113" s="9"/>
      <c r="CZ113" s="9"/>
      <c r="DA113" s="9"/>
      <c r="DB113" s="9"/>
      <c r="DC113" s="9"/>
      <c r="DD113" s="9"/>
      <c r="DE113" s="9"/>
      <c r="DF113" s="9"/>
      <c r="DG113" s="9"/>
      <c r="DH113" s="9"/>
      <c r="DI113" s="9"/>
      <c r="DJ113" s="9"/>
      <c r="DK113" s="9"/>
      <c r="DL113" s="9"/>
      <c r="DM113" s="9"/>
      <c r="DN113" s="9"/>
      <c r="DO113" s="9"/>
      <c r="DP113" s="9"/>
      <c r="DQ113" s="9"/>
      <c r="DR113" s="9"/>
      <c r="DS113" s="9"/>
      <c r="DT113" s="9"/>
      <c r="DU113" s="9"/>
      <c r="DV113" s="9"/>
      <c r="DW113" s="9"/>
      <c r="DX113" s="9"/>
      <c r="DY113" s="9"/>
      <c r="DZ113" s="9"/>
      <c r="EA113" s="9"/>
      <c r="EB113" s="9"/>
      <c r="EC113" s="9"/>
      <c r="ED113" s="9"/>
      <c r="EE113" s="9"/>
      <c r="EF113" s="9"/>
      <c r="EG113" s="9"/>
      <c r="EH113" s="9"/>
      <c r="EI113" s="9"/>
      <c r="EJ113" s="9"/>
      <c r="EK113" s="9"/>
      <c r="EL113" s="9"/>
      <c r="EM113" s="9"/>
      <c r="EN113" s="9"/>
      <c r="EO113" s="9"/>
      <c r="EP113" s="9"/>
      <c r="EQ113" s="9"/>
      <c r="ER113" s="36">
        <f t="shared" si="20"/>
        <v>1</v>
      </c>
      <c r="ES113" s="9">
        <f t="shared" si="21"/>
        <v>1</v>
      </c>
      <c r="ET113" s="9" t="s">
        <v>1364</v>
      </c>
      <c r="EU113" s="32" t="s">
        <v>1727</v>
      </c>
      <c r="EV113" s="32" t="s">
        <v>1480</v>
      </c>
      <c r="EW113" s="32"/>
      <c r="EX113" s="35"/>
      <c r="EY113" s="37"/>
      <c r="EZ113" s="37"/>
      <c r="FA113" s="35"/>
      <c r="FB113" s="37"/>
      <c r="FC113" s="32"/>
      <c r="FD113" s="32"/>
      <c r="FE113" s="32">
        <f t="shared" si="22"/>
        <v>5599</v>
      </c>
      <c r="FF113" s="9">
        <f t="shared" si="23"/>
        <v>16319</v>
      </c>
      <c r="FG113" s="6" t="s">
        <v>1480</v>
      </c>
    </row>
    <row r="114" spans="1:163" ht="17.25" customHeight="1" x14ac:dyDescent="0.25">
      <c r="A114" s="9">
        <v>463603128</v>
      </c>
      <c r="B114" s="22" t="s">
        <v>303</v>
      </c>
      <c r="C114" s="9"/>
      <c r="D114" s="9"/>
      <c r="E114" s="9"/>
      <c r="F114" s="9"/>
      <c r="G114" s="23"/>
      <c r="H114" s="23"/>
      <c r="I114" s="9">
        <v>5812</v>
      </c>
      <c r="J114" s="9">
        <v>11241</v>
      </c>
      <c r="K114" s="24">
        <f t="shared" si="12"/>
        <v>5736</v>
      </c>
      <c r="L114" s="24">
        <f t="shared" si="13"/>
        <v>17053</v>
      </c>
      <c r="M114" s="25">
        <v>2</v>
      </c>
      <c r="N114" s="9" t="s">
        <v>1493</v>
      </c>
      <c r="O114" s="9" t="s">
        <v>1494</v>
      </c>
      <c r="P114" s="9" t="s">
        <v>43</v>
      </c>
      <c r="Q114" s="26">
        <v>77060</v>
      </c>
      <c r="R114" s="27">
        <v>307</v>
      </c>
      <c r="S114" s="27">
        <f t="shared" si="14"/>
        <v>0</v>
      </c>
      <c r="T114" s="27">
        <v>3874</v>
      </c>
      <c r="U114" s="28" t="s">
        <v>20</v>
      </c>
      <c r="V114" s="29">
        <f t="shared" si="15"/>
        <v>0.15596489628091523</v>
      </c>
      <c r="W114" s="29">
        <f t="shared" si="16"/>
        <v>2.0662182681655615E-2</v>
      </c>
      <c r="X114" s="29" t="str">
        <f t="shared" si="17"/>
        <v>FLOW</v>
      </c>
      <c r="Y114" s="9" t="str">
        <f t="shared" si="18"/>
        <v>-</v>
      </c>
      <c r="Z114" s="9" t="s">
        <v>1495</v>
      </c>
      <c r="AA114" s="9" t="s">
        <v>20</v>
      </c>
      <c r="AB114" s="22"/>
      <c r="AC114" s="9"/>
      <c r="AD114" s="9"/>
      <c r="AE114" s="30"/>
      <c r="AF114" s="31" t="s">
        <v>20</v>
      </c>
      <c r="AG114" s="32"/>
      <c r="AH114" s="9" t="s">
        <v>288</v>
      </c>
      <c r="AI114" s="32"/>
      <c r="AJ114" s="32"/>
      <c r="AK114" s="32"/>
      <c r="AL114" s="32">
        <v>15422</v>
      </c>
      <c r="AM114" s="26">
        <v>77060</v>
      </c>
      <c r="AN114" s="24">
        <v>57</v>
      </c>
      <c r="AO114" s="23" t="s">
        <v>20</v>
      </c>
      <c r="AP114" s="23" t="str">
        <f t="shared" si="19"/>
        <v>FLOW</v>
      </c>
      <c r="AQ114" s="23"/>
      <c r="AR114" s="23"/>
      <c r="AS114" s="23"/>
      <c r="AT114" s="23"/>
      <c r="AU114" s="9" t="s">
        <v>1491</v>
      </c>
      <c r="AV114" s="33" t="s">
        <v>304</v>
      </c>
      <c r="AW114" s="22" t="s">
        <v>1282</v>
      </c>
      <c r="AX114" s="34">
        <v>45502</v>
      </c>
      <c r="AY114" s="9">
        <v>36</v>
      </c>
      <c r="AZ114" s="9" t="s">
        <v>1125</v>
      </c>
      <c r="BA114" s="32" t="s">
        <v>20</v>
      </c>
      <c r="BB114" s="32"/>
      <c r="BC114" s="32"/>
      <c r="BD114" s="9"/>
      <c r="BE114" s="9"/>
      <c r="BF114" s="9"/>
      <c r="BG114" s="35"/>
      <c r="BH114" s="9"/>
      <c r="BI114" s="9">
        <v>1</v>
      </c>
      <c r="BJ114" s="9"/>
      <c r="BK114" s="9"/>
      <c r="BL114" s="9"/>
      <c r="BM114" s="9"/>
      <c r="BN114" s="9"/>
      <c r="BO114" s="9"/>
      <c r="BP114" s="9"/>
      <c r="BQ114" s="9"/>
      <c r="BR114" s="9"/>
      <c r="BS114" s="9"/>
      <c r="BT114" s="9"/>
      <c r="BU114" s="9"/>
      <c r="BV114" s="9"/>
      <c r="BW114" s="9"/>
      <c r="BX114" s="9"/>
      <c r="BY114" s="9"/>
      <c r="BZ114" s="9"/>
      <c r="CA114" s="9"/>
      <c r="CB114" s="9"/>
      <c r="CC114" s="9"/>
      <c r="CD114" s="9"/>
      <c r="CE114" s="9"/>
      <c r="CF114" s="9"/>
      <c r="CG114" s="9"/>
      <c r="CH114" s="9"/>
      <c r="CI114" s="9"/>
      <c r="CJ114" s="9"/>
      <c r="CK114" s="9"/>
      <c r="CL114" s="9"/>
      <c r="CM114" s="9"/>
      <c r="CN114" s="9"/>
      <c r="CO114" s="9"/>
      <c r="CP114" s="9"/>
      <c r="CQ114" s="9"/>
      <c r="CR114" s="9"/>
      <c r="CS114" s="9"/>
      <c r="CT114" s="9"/>
      <c r="CU114" s="9"/>
      <c r="CV114" s="9"/>
      <c r="CW114" s="9"/>
      <c r="CX114" s="9"/>
      <c r="CY114" s="9"/>
      <c r="CZ114" s="9"/>
      <c r="DA114" s="9"/>
      <c r="DB114" s="9"/>
      <c r="DC114" s="9"/>
      <c r="DD114" s="9"/>
      <c r="DE114" s="9"/>
      <c r="DF114" s="9"/>
      <c r="DG114" s="9"/>
      <c r="DH114" s="9"/>
      <c r="DI114" s="9"/>
      <c r="DJ114" s="9"/>
      <c r="DK114" s="9"/>
      <c r="DL114" s="9"/>
      <c r="DM114" s="9"/>
      <c r="DN114" s="9"/>
      <c r="DO114" s="9"/>
      <c r="DP114" s="9"/>
      <c r="DQ114" s="9"/>
      <c r="DR114" s="9"/>
      <c r="DS114" s="9"/>
      <c r="DT114" s="9"/>
      <c r="DU114" s="9"/>
      <c r="DV114" s="9"/>
      <c r="DW114" s="9"/>
      <c r="DX114" s="9"/>
      <c r="DY114" s="9"/>
      <c r="DZ114" s="9"/>
      <c r="EA114" s="9"/>
      <c r="EB114" s="9"/>
      <c r="EC114" s="9"/>
      <c r="ED114" s="9"/>
      <c r="EE114" s="9"/>
      <c r="EF114" s="9"/>
      <c r="EG114" s="9"/>
      <c r="EH114" s="9"/>
      <c r="EI114" s="9"/>
      <c r="EJ114" s="9"/>
      <c r="EK114" s="9"/>
      <c r="EL114" s="9"/>
      <c r="EM114" s="9"/>
      <c r="EN114" s="9"/>
      <c r="EO114" s="9"/>
      <c r="EP114" s="9"/>
      <c r="EQ114" s="9"/>
      <c r="ER114" s="36">
        <f t="shared" si="20"/>
        <v>1</v>
      </c>
      <c r="ES114" s="9">
        <f t="shared" si="21"/>
        <v>1</v>
      </c>
      <c r="ET114" s="9" t="s">
        <v>1364</v>
      </c>
      <c r="EU114" s="32" t="s">
        <v>1893</v>
      </c>
      <c r="EV114" s="32" t="s">
        <v>1480</v>
      </c>
      <c r="EW114" s="32"/>
      <c r="EX114" s="35"/>
      <c r="EY114" s="37"/>
      <c r="EZ114" s="37"/>
      <c r="FA114" s="35"/>
      <c r="FB114" s="37"/>
      <c r="FC114" s="32"/>
      <c r="FD114" s="32"/>
      <c r="FE114" s="32">
        <f t="shared" si="22"/>
        <v>5736</v>
      </c>
      <c r="FF114" s="9">
        <f t="shared" si="23"/>
        <v>17053</v>
      </c>
      <c r="FG114" s="6" t="s">
        <v>1480</v>
      </c>
    </row>
    <row r="115" spans="1:163" ht="17.25" customHeight="1" x14ac:dyDescent="0.25">
      <c r="A115" s="9">
        <v>465143032</v>
      </c>
      <c r="B115" s="22" t="s">
        <v>515</v>
      </c>
      <c r="C115" s="9"/>
      <c r="D115" s="9"/>
      <c r="E115" s="9"/>
      <c r="F115" s="9"/>
      <c r="G115" s="23"/>
      <c r="H115" s="23"/>
      <c r="I115" s="9">
        <v>4330</v>
      </c>
      <c r="J115" s="9">
        <v>12821</v>
      </c>
      <c r="K115" s="24">
        <f t="shared" si="12"/>
        <v>4537</v>
      </c>
      <c r="L115" s="24">
        <f t="shared" si="13"/>
        <v>17151</v>
      </c>
      <c r="M115" s="25">
        <v>3</v>
      </c>
      <c r="N115" s="9" t="s">
        <v>1493</v>
      </c>
      <c r="O115" s="9" t="s">
        <v>1494</v>
      </c>
      <c r="P115" s="9" t="s">
        <v>43</v>
      </c>
      <c r="Q115" s="26">
        <v>76514</v>
      </c>
      <c r="R115" s="27">
        <v>376</v>
      </c>
      <c r="S115" s="27">
        <f t="shared" si="14"/>
        <v>0</v>
      </c>
      <c r="T115" s="27">
        <v>6259</v>
      </c>
      <c r="U115" s="28" t="s">
        <v>20</v>
      </c>
      <c r="V115" s="29">
        <f t="shared" si="15"/>
        <v>0.44102067518574234</v>
      </c>
      <c r="W115" s="29">
        <f t="shared" si="16"/>
        <v>2.1695808091937559E-2</v>
      </c>
      <c r="X115" s="29" t="str">
        <f t="shared" si="17"/>
        <v>FLOW</v>
      </c>
      <c r="Y115" s="9" t="str">
        <f t="shared" si="18"/>
        <v>-</v>
      </c>
      <c r="Z115" s="9" t="s">
        <v>1495</v>
      </c>
      <c r="AA115" s="9" t="s">
        <v>20</v>
      </c>
      <c r="AB115" s="22"/>
      <c r="AC115" s="9"/>
      <c r="AD115" s="9"/>
      <c r="AE115" s="30"/>
      <c r="AF115" s="31" t="s">
        <v>20</v>
      </c>
      <c r="AG115" s="32"/>
      <c r="AH115" s="9" t="s">
        <v>507</v>
      </c>
      <c r="AI115" s="32"/>
      <c r="AJ115" s="32"/>
      <c r="AK115" s="32"/>
      <c r="AL115" s="32">
        <v>19456</v>
      </c>
      <c r="AM115" s="26">
        <v>76514</v>
      </c>
      <c r="AN115" s="24">
        <v>88</v>
      </c>
      <c r="AO115" s="23" t="s">
        <v>20</v>
      </c>
      <c r="AP115" s="23" t="str">
        <f t="shared" si="19"/>
        <v>FLOW</v>
      </c>
      <c r="AQ115" s="23"/>
      <c r="AR115" s="23"/>
      <c r="AS115" s="23"/>
      <c r="AT115" s="23"/>
      <c r="AU115" s="9" t="s">
        <v>1491</v>
      </c>
      <c r="AV115" s="33" t="s">
        <v>516</v>
      </c>
      <c r="AW115" s="22" t="s">
        <v>1195</v>
      </c>
      <c r="AX115" s="34">
        <v>45663</v>
      </c>
      <c r="AY115" s="9">
        <v>36</v>
      </c>
      <c r="AZ115" s="9" t="s">
        <v>1125</v>
      </c>
      <c r="BA115" s="32" t="s">
        <v>20</v>
      </c>
      <c r="BB115" s="32"/>
      <c r="BC115" s="32">
        <v>1</v>
      </c>
      <c r="BD115" s="9"/>
      <c r="BE115" s="9"/>
      <c r="BF115" s="9"/>
      <c r="BG115" s="35"/>
      <c r="BH115" s="9"/>
      <c r="BI115" s="9"/>
      <c r="BJ115" s="9"/>
      <c r="BK115" s="9"/>
      <c r="BL115" s="9">
        <v>1</v>
      </c>
      <c r="BM115" s="9"/>
      <c r="BN115" s="9"/>
      <c r="BO115" s="9"/>
      <c r="BP115" s="9"/>
      <c r="BQ115" s="9"/>
      <c r="BR115" s="9"/>
      <c r="BS115" s="9"/>
      <c r="BT115" s="9"/>
      <c r="BU115" s="9"/>
      <c r="BV115" s="9"/>
      <c r="BW115" s="9"/>
      <c r="BX115" s="9"/>
      <c r="BY115" s="9"/>
      <c r="BZ115" s="9"/>
      <c r="CA115" s="9"/>
      <c r="CB115" s="9"/>
      <c r="CC115" s="9"/>
      <c r="CD115" s="9"/>
      <c r="CE115" s="9"/>
      <c r="CF115" s="9"/>
      <c r="CG115" s="9"/>
      <c r="CH115" s="9"/>
      <c r="CI115" s="9"/>
      <c r="CJ115" s="9"/>
      <c r="CK115" s="9"/>
      <c r="CL115" s="9"/>
      <c r="CM115" s="9"/>
      <c r="CN115" s="9"/>
      <c r="CO115" s="9"/>
      <c r="CP115" s="9"/>
      <c r="CQ115" s="9"/>
      <c r="CR115" s="9"/>
      <c r="CS115" s="9"/>
      <c r="CT115" s="9"/>
      <c r="CU115" s="9"/>
      <c r="CV115" s="9"/>
      <c r="CW115" s="9"/>
      <c r="CX115" s="9"/>
      <c r="CY115" s="9"/>
      <c r="CZ115" s="9"/>
      <c r="DA115" s="9"/>
      <c r="DB115" s="9"/>
      <c r="DC115" s="9"/>
      <c r="DD115" s="9"/>
      <c r="DE115" s="9"/>
      <c r="DF115" s="9"/>
      <c r="DG115" s="9"/>
      <c r="DH115" s="9"/>
      <c r="DI115" s="9"/>
      <c r="DJ115" s="9"/>
      <c r="DK115" s="9"/>
      <c r="DL115" s="9"/>
      <c r="DM115" s="9"/>
      <c r="DN115" s="9"/>
      <c r="DO115" s="9"/>
      <c r="DP115" s="9"/>
      <c r="DQ115" s="9"/>
      <c r="DR115" s="9"/>
      <c r="DS115" s="9"/>
      <c r="DT115" s="9"/>
      <c r="DU115" s="9"/>
      <c r="DV115" s="9"/>
      <c r="DW115" s="9"/>
      <c r="DX115" s="9"/>
      <c r="DY115" s="9"/>
      <c r="DZ115" s="9"/>
      <c r="EA115" s="9"/>
      <c r="EB115" s="9"/>
      <c r="EC115" s="9"/>
      <c r="ED115" s="9"/>
      <c r="EE115" s="9"/>
      <c r="EF115" s="9"/>
      <c r="EG115" s="9"/>
      <c r="EH115" s="9"/>
      <c r="EI115" s="9"/>
      <c r="EJ115" s="9"/>
      <c r="EK115" s="9"/>
      <c r="EL115" s="9"/>
      <c r="EM115" s="9"/>
      <c r="EN115" s="9"/>
      <c r="EO115" s="9"/>
      <c r="EP115" s="9"/>
      <c r="EQ115" s="9"/>
      <c r="ER115" s="36">
        <f t="shared" si="20"/>
        <v>2</v>
      </c>
      <c r="ES115" s="9">
        <f t="shared" si="21"/>
        <v>1</v>
      </c>
      <c r="ET115" s="9" t="s">
        <v>1364</v>
      </c>
      <c r="EU115" s="32" t="s">
        <v>2011</v>
      </c>
      <c r="EV115" s="32" t="s">
        <v>1480</v>
      </c>
      <c r="EW115" s="32"/>
      <c r="EX115" s="35"/>
      <c r="EY115" s="37"/>
      <c r="EZ115" s="37"/>
      <c r="FA115" s="35"/>
      <c r="FB115" s="37"/>
      <c r="FC115" s="32"/>
      <c r="FD115" s="32"/>
      <c r="FE115" s="32">
        <f t="shared" si="22"/>
        <v>4537</v>
      </c>
      <c r="FF115" s="9">
        <f t="shared" si="23"/>
        <v>17151</v>
      </c>
      <c r="FG115" s="6" t="s">
        <v>1480</v>
      </c>
    </row>
    <row r="116" spans="1:163" ht="17.25" customHeight="1" x14ac:dyDescent="0.25">
      <c r="A116" s="9">
        <v>466116116</v>
      </c>
      <c r="B116" s="22" t="s">
        <v>272</v>
      </c>
      <c r="C116" s="9"/>
      <c r="D116" s="9"/>
      <c r="E116" s="9"/>
      <c r="F116" s="9"/>
      <c r="G116" s="23"/>
      <c r="H116" s="23"/>
      <c r="I116" s="9">
        <v>3988</v>
      </c>
      <c r="J116" s="9">
        <v>3267</v>
      </c>
      <c r="K116" s="24">
        <f t="shared" si="12"/>
        <v>3384</v>
      </c>
      <c r="L116" s="24">
        <f t="shared" si="13"/>
        <v>7255</v>
      </c>
      <c r="M116" s="39">
        <v>1</v>
      </c>
      <c r="N116" s="9" t="s">
        <v>1493</v>
      </c>
      <c r="O116" s="9" t="s">
        <v>1494</v>
      </c>
      <c r="P116" s="9" t="s">
        <v>263</v>
      </c>
      <c r="Q116" s="26">
        <v>76138</v>
      </c>
      <c r="R116" s="27">
        <v>117</v>
      </c>
      <c r="S116" s="27">
        <f t="shared" si="14"/>
        <v>0</v>
      </c>
      <c r="T116" s="27">
        <v>4938</v>
      </c>
      <c r="U116" s="28" t="s">
        <v>20</v>
      </c>
      <c r="V116" s="29">
        <f t="shared" si="15"/>
        <v>0.15212020457128628</v>
      </c>
      <c r="W116" s="29">
        <f t="shared" si="16"/>
        <v>6.6697992887201915E-3</v>
      </c>
      <c r="X116" s="29" t="str">
        <f t="shared" si="17"/>
        <v>FLOW</v>
      </c>
      <c r="Y116" s="9" t="str">
        <f t="shared" si="18"/>
        <v>-</v>
      </c>
      <c r="Z116" s="9" t="s">
        <v>1496</v>
      </c>
      <c r="AA116" s="9" t="s">
        <v>20</v>
      </c>
      <c r="AB116" s="22"/>
      <c r="AC116" s="9"/>
      <c r="AD116" s="9"/>
      <c r="AE116" s="30"/>
      <c r="AF116" s="31" t="s">
        <v>20</v>
      </c>
      <c r="AG116" s="32"/>
      <c r="AH116" s="9" t="s">
        <v>262</v>
      </c>
      <c r="AI116" s="32"/>
      <c r="AJ116" s="32"/>
      <c r="AK116" s="32"/>
      <c r="AL116" s="32">
        <v>8322</v>
      </c>
      <c r="AM116" s="26">
        <v>76138</v>
      </c>
      <c r="AN116" s="24">
        <v>27</v>
      </c>
      <c r="AO116" s="23" t="s">
        <v>20</v>
      </c>
      <c r="AP116" s="23" t="str">
        <f t="shared" si="19"/>
        <v>FLOW</v>
      </c>
      <c r="AQ116" s="23"/>
      <c r="AR116" s="23"/>
      <c r="AS116" s="23"/>
      <c r="AT116" s="23"/>
      <c r="AU116" s="9" t="s">
        <v>1491</v>
      </c>
      <c r="AV116" s="33" t="s">
        <v>273</v>
      </c>
      <c r="AW116" s="22" t="s">
        <v>1326</v>
      </c>
      <c r="AX116" s="34">
        <v>45790</v>
      </c>
      <c r="AY116" s="9">
        <v>36</v>
      </c>
      <c r="AZ116" s="9" t="s">
        <v>1125</v>
      </c>
      <c r="BA116" s="32" t="s">
        <v>20</v>
      </c>
      <c r="BB116" s="32"/>
      <c r="BC116" s="32"/>
      <c r="BD116" s="9"/>
      <c r="BE116" s="9"/>
      <c r="BF116" s="9"/>
      <c r="BG116" s="35"/>
      <c r="BH116" s="9"/>
      <c r="BI116" s="9"/>
      <c r="BJ116" s="9"/>
      <c r="BK116" s="9"/>
      <c r="BL116" s="9"/>
      <c r="BM116" s="9"/>
      <c r="BN116" s="9"/>
      <c r="BO116" s="9"/>
      <c r="BP116" s="9"/>
      <c r="BQ116" s="9"/>
      <c r="BR116" s="9"/>
      <c r="BS116" s="9"/>
      <c r="BT116" s="9"/>
      <c r="BU116" s="9"/>
      <c r="BV116" s="9"/>
      <c r="BW116" s="9"/>
      <c r="BX116" s="9"/>
      <c r="BY116" s="9"/>
      <c r="BZ116" s="9"/>
      <c r="CA116" s="9"/>
      <c r="CB116" s="9"/>
      <c r="CC116" s="9"/>
      <c r="CD116" s="9"/>
      <c r="CE116" s="9"/>
      <c r="CF116" s="9"/>
      <c r="CG116" s="9"/>
      <c r="CH116" s="9"/>
      <c r="CI116" s="9"/>
      <c r="CJ116" s="9"/>
      <c r="CK116" s="9"/>
      <c r="CL116" s="9"/>
      <c r="CM116" s="9"/>
      <c r="CN116" s="9"/>
      <c r="CO116" s="9"/>
      <c r="CP116" s="9"/>
      <c r="CQ116" s="9"/>
      <c r="CR116" s="9"/>
      <c r="CS116" s="9"/>
      <c r="CT116" s="9"/>
      <c r="CU116" s="9"/>
      <c r="CV116" s="9"/>
      <c r="CW116" s="9"/>
      <c r="CX116" s="9"/>
      <c r="CY116" s="9"/>
      <c r="CZ116" s="9"/>
      <c r="DA116" s="9"/>
      <c r="DB116" s="9"/>
      <c r="DC116" s="9"/>
      <c r="DD116" s="9"/>
      <c r="DE116" s="9"/>
      <c r="DF116" s="9"/>
      <c r="DG116" s="9"/>
      <c r="DH116" s="9"/>
      <c r="DI116" s="9"/>
      <c r="DJ116" s="9"/>
      <c r="DK116" s="9"/>
      <c r="DL116" s="9"/>
      <c r="DM116" s="9"/>
      <c r="DN116" s="9"/>
      <c r="DO116" s="9"/>
      <c r="DP116" s="9"/>
      <c r="DQ116" s="9"/>
      <c r="DR116" s="9"/>
      <c r="DS116" s="9"/>
      <c r="DT116" s="9"/>
      <c r="DU116" s="9"/>
      <c r="DV116" s="9"/>
      <c r="DW116" s="9"/>
      <c r="DX116" s="9"/>
      <c r="DY116" s="9"/>
      <c r="DZ116" s="9"/>
      <c r="EA116" s="9"/>
      <c r="EB116" s="9"/>
      <c r="EC116" s="9"/>
      <c r="ED116" s="9"/>
      <c r="EE116" s="9"/>
      <c r="EF116" s="9"/>
      <c r="EG116" s="9"/>
      <c r="EH116" s="9"/>
      <c r="EI116" s="9"/>
      <c r="EJ116" s="9"/>
      <c r="EK116" s="9"/>
      <c r="EL116" s="9"/>
      <c r="EM116" s="9"/>
      <c r="EN116" s="9"/>
      <c r="EO116" s="9"/>
      <c r="EP116" s="9"/>
      <c r="EQ116" s="9"/>
      <c r="ER116" s="36">
        <f t="shared" si="20"/>
        <v>0</v>
      </c>
      <c r="ES116" s="9" t="str">
        <f t="shared" si="21"/>
        <v/>
      </c>
      <c r="ET116" s="9" t="s">
        <v>1372</v>
      </c>
      <c r="EU116" s="32" t="s">
        <v>1871</v>
      </c>
      <c r="EV116" s="32" t="s">
        <v>1480</v>
      </c>
      <c r="EW116" s="32"/>
      <c r="EX116" s="35"/>
      <c r="EY116" s="37"/>
      <c r="EZ116" s="37"/>
      <c r="FA116" s="35"/>
      <c r="FB116" s="37"/>
      <c r="FC116" s="32"/>
      <c r="FD116" s="32"/>
      <c r="FE116" s="32">
        <f t="shared" si="22"/>
        <v>3384</v>
      </c>
      <c r="FF116" s="9">
        <f t="shared" si="23"/>
        <v>7255</v>
      </c>
      <c r="FG116" s="6" t="s">
        <v>1480</v>
      </c>
    </row>
    <row r="117" spans="1:163" ht="17.25" customHeight="1" x14ac:dyDescent="0.25">
      <c r="A117" s="9">
        <v>466372391</v>
      </c>
      <c r="B117" s="22" t="s">
        <v>310</v>
      </c>
      <c r="C117" s="9"/>
      <c r="D117" s="9"/>
      <c r="E117" s="9"/>
      <c r="F117" s="9"/>
      <c r="G117" s="23"/>
      <c r="H117" s="23"/>
      <c r="I117" s="9">
        <v>3723</v>
      </c>
      <c r="J117" s="9">
        <v>3257</v>
      </c>
      <c r="K117" s="24">
        <f t="shared" si="12"/>
        <v>3372</v>
      </c>
      <c r="L117" s="24">
        <f t="shared" si="13"/>
        <v>6980</v>
      </c>
      <c r="M117" s="39">
        <v>1</v>
      </c>
      <c r="N117" s="9" t="s">
        <v>1493</v>
      </c>
      <c r="O117" s="9" t="s">
        <v>1494</v>
      </c>
      <c r="P117" s="9" t="s">
        <v>43</v>
      </c>
      <c r="Q117" s="26">
        <v>76110</v>
      </c>
      <c r="R117" s="27">
        <v>115</v>
      </c>
      <c r="S117" s="27">
        <f t="shared" si="14"/>
        <v>0</v>
      </c>
      <c r="T117" s="27">
        <v>4498</v>
      </c>
      <c r="U117" s="28" t="s">
        <v>20</v>
      </c>
      <c r="V117" s="29">
        <f t="shared" si="15"/>
        <v>0.14153988702249395</v>
      </c>
      <c r="W117" s="29">
        <f t="shared" si="16"/>
        <v>6.6673464480876011E-3</v>
      </c>
      <c r="X117" s="29" t="str">
        <f t="shared" si="17"/>
        <v>FLOW</v>
      </c>
      <c r="Y117" s="9" t="str">
        <f t="shared" si="18"/>
        <v>-</v>
      </c>
      <c r="Z117" s="9" t="s">
        <v>1489</v>
      </c>
      <c r="AA117" s="9" t="s">
        <v>20</v>
      </c>
      <c r="AB117" s="22"/>
      <c r="AC117" s="9"/>
      <c r="AD117" s="9"/>
      <c r="AE117" s="30"/>
      <c r="AF117" s="31" t="s">
        <v>20</v>
      </c>
      <c r="AG117" s="32"/>
      <c r="AH117" s="9" t="s">
        <v>288</v>
      </c>
      <c r="AI117" s="32"/>
      <c r="AJ117" s="32"/>
      <c r="AK117" s="32"/>
      <c r="AL117" s="32">
        <v>7870</v>
      </c>
      <c r="AM117" s="26">
        <v>76110</v>
      </c>
      <c r="AN117" s="24">
        <v>27</v>
      </c>
      <c r="AO117" s="23" t="s">
        <v>20</v>
      </c>
      <c r="AP117" s="23" t="str">
        <f t="shared" si="19"/>
        <v>FLOW</v>
      </c>
      <c r="AQ117" s="23"/>
      <c r="AR117" s="23"/>
      <c r="AS117" s="23"/>
      <c r="AT117" s="23"/>
      <c r="AU117" s="9" t="s">
        <v>1491</v>
      </c>
      <c r="AV117" s="33" t="s">
        <v>311</v>
      </c>
      <c r="AW117" s="22" t="s">
        <v>1331</v>
      </c>
      <c r="AX117" s="34">
        <v>45829</v>
      </c>
      <c r="AY117" s="9">
        <v>36</v>
      </c>
      <c r="AZ117" s="9" t="s">
        <v>1125</v>
      </c>
      <c r="BA117" s="32" t="s">
        <v>20</v>
      </c>
      <c r="BB117" s="32"/>
      <c r="BC117" s="32"/>
      <c r="BD117" s="9"/>
      <c r="BE117" s="9"/>
      <c r="BF117" s="9"/>
      <c r="BG117" s="35"/>
      <c r="BH117" s="9"/>
      <c r="BI117" s="9">
        <v>1</v>
      </c>
      <c r="BJ117" s="9"/>
      <c r="BK117" s="9"/>
      <c r="BL117" s="9"/>
      <c r="BM117" s="9"/>
      <c r="BN117" s="9"/>
      <c r="BO117" s="9"/>
      <c r="BP117" s="9"/>
      <c r="BQ117" s="9"/>
      <c r="BR117" s="9"/>
      <c r="BS117" s="9"/>
      <c r="BT117" s="9"/>
      <c r="BU117" s="9"/>
      <c r="BV117" s="9"/>
      <c r="BW117" s="9"/>
      <c r="BX117" s="9"/>
      <c r="BY117" s="9"/>
      <c r="BZ117" s="9"/>
      <c r="CA117" s="9"/>
      <c r="CB117" s="9"/>
      <c r="CC117" s="9"/>
      <c r="CD117" s="9"/>
      <c r="CE117" s="9"/>
      <c r="CF117" s="9"/>
      <c r="CG117" s="9"/>
      <c r="CH117" s="9"/>
      <c r="CI117" s="9"/>
      <c r="CJ117" s="9"/>
      <c r="CK117" s="9"/>
      <c r="CL117" s="9"/>
      <c r="CM117" s="9"/>
      <c r="CN117" s="9"/>
      <c r="CO117" s="9"/>
      <c r="CP117" s="9"/>
      <c r="CQ117" s="9"/>
      <c r="CR117" s="9"/>
      <c r="CS117" s="9"/>
      <c r="CT117" s="9"/>
      <c r="CU117" s="9"/>
      <c r="CV117" s="9"/>
      <c r="CW117" s="9"/>
      <c r="CX117" s="9"/>
      <c r="CY117" s="9"/>
      <c r="CZ117" s="9"/>
      <c r="DA117" s="9"/>
      <c r="DB117" s="9"/>
      <c r="DC117" s="9"/>
      <c r="DD117" s="9"/>
      <c r="DE117" s="9"/>
      <c r="DF117" s="9"/>
      <c r="DG117" s="9"/>
      <c r="DH117" s="9"/>
      <c r="DI117" s="9"/>
      <c r="DJ117" s="9"/>
      <c r="DK117" s="9"/>
      <c r="DL117" s="9"/>
      <c r="DM117" s="9"/>
      <c r="DN117" s="9"/>
      <c r="DO117" s="9"/>
      <c r="DP117" s="9"/>
      <c r="DQ117" s="9"/>
      <c r="DR117" s="9"/>
      <c r="DS117" s="9"/>
      <c r="DT117" s="9"/>
      <c r="DU117" s="9"/>
      <c r="DV117" s="9"/>
      <c r="DW117" s="9"/>
      <c r="DX117" s="9"/>
      <c r="DY117" s="9"/>
      <c r="DZ117" s="9"/>
      <c r="EA117" s="9"/>
      <c r="EB117" s="9"/>
      <c r="EC117" s="9"/>
      <c r="ED117" s="9"/>
      <c r="EE117" s="9"/>
      <c r="EF117" s="9"/>
      <c r="EG117" s="9"/>
      <c r="EH117" s="9"/>
      <c r="EI117" s="9"/>
      <c r="EJ117" s="9"/>
      <c r="EK117" s="9"/>
      <c r="EL117" s="9"/>
      <c r="EM117" s="9"/>
      <c r="EN117" s="9"/>
      <c r="EO117" s="9"/>
      <c r="EP117" s="9"/>
      <c r="EQ117" s="9"/>
      <c r="ER117" s="36">
        <f t="shared" si="20"/>
        <v>1</v>
      </c>
      <c r="ES117" s="9">
        <f t="shared" si="21"/>
        <v>1</v>
      </c>
      <c r="ET117" s="9" t="s">
        <v>1364</v>
      </c>
      <c r="EU117" s="32" t="s">
        <v>1898</v>
      </c>
      <c r="EV117" s="32" t="s">
        <v>1480</v>
      </c>
      <c r="EW117" s="32"/>
      <c r="EX117" s="35"/>
      <c r="EY117" s="37"/>
      <c r="EZ117" s="37"/>
      <c r="FA117" s="35"/>
      <c r="FB117" s="37"/>
      <c r="FC117" s="32"/>
      <c r="FD117" s="32"/>
      <c r="FE117" s="32">
        <f t="shared" si="22"/>
        <v>3372</v>
      </c>
      <c r="FF117" s="9">
        <f t="shared" si="23"/>
        <v>6980</v>
      </c>
      <c r="FG117" s="6" t="s">
        <v>1480</v>
      </c>
    </row>
    <row r="118" spans="1:163" ht="17.25" customHeight="1" x14ac:dyDescent="0.25">
      <c r="A118" s="9">
        <v>467505394</v>
      </c>
      <c r="B118" s="22" t="s">
        <v>923</v>
      </c>
      <c r="C118" s="9"/>
      <c r="D118" s="9"/>
      <c r="E118" s="9"/>
      <c r="F118" s="9"/>
      <c r="G118" s="23"/>
      <c r="H118" s="23"/>
      <c r="I118" s="9">
        <v>11476</v>
      </c>
      <c r="J118" s="9">
        <v>11026</v>
      </c>
      <c r="K118" s="24">
        <f t="shared" si="12"/>
        <v>11184</v>
      </c>
      <c r="L118" s="24">
        <f t="shared" si="13"/>
        <v>22502</v>
      </c>
      <c r="M118" s="39">
        <v>1</v>
      </c>
      <c r="N118" s="9" t="s">
        <v>1493</v>
      </c>
      <c r="O118" s="9" t="s">
        <v>1494</v>
      </c>
      <c r="P118" s="9" t="s">
        <v>71</v>
      </c>
      <c r="Q118" s="26">
        <v>76090</v>
      </c>
      <c r="R118" s="27">
        <v>158</v>
      </c>
      <c r="S118" s="27">
        <f t="shared" si="14"/>
        <v>0</v>
      </c>
      <c r="T118" s="27">
        <v>900</v>
      </c>
      <c r="U118" s="28" t="s">
        <v>20</v>
      </c>
      <c r="V118" s="29">
        <f t="shared" si="15"/>
        <v>9.4133120190909733E-2</v>
      </c>
      <c r="W118" s="29">
        <f t="shared" si="16"/>
        <v>6.6655944190643227E-3</v>
      </c>
      <c r="X118" s="29" t="str">
        <f t="shared" si="17"/>
        <v>FLOW</v>
      </c>
      <c r="Y118" s="9" t="str">
        <f t="shared" si="18"/>
        <v>-</v>
      </c>
      <c r="Z118" s="9" t="s">
        <v>1495</v>
      </c>
      <c r="AA118" s="9" t="s">
        <v>20</v>
      </c>
      <c r="AB118" s="22"/>
      <c r="AC118" s="9"/>
      <c r="AD118" s="9"/>
      <c r="AE118" s="30"/>
      <c r="AF118" s="31" t="s">
        <v>20</v>
      </c>
      <c r="AG118" s="32"/>
      <c r="AH118" s="9" t="s">
        <v>70</v>
      </c>
      <c r="AI118" s="32"/>
      <c r="AJ118" s="32"/>
      <c r="AK118" s="32"/>
      <c r="AL118" s="32">
        <v>12084</v>
      </c>
      <c r="AM118" s="26">
        <v>76090</v>
      </c>
      <c r="AN118" s="24">
        <v>27</v>
      </c>
      <c r="AO118" s="23" t="s">
        <v>20</v>
      </c>
      <c r="AP118" s="23" t="str">
        <f t="shared" si="19"/>
        <v>FLOW</v>
      </c>
      <c r="AQ118" s="23"/>
      <c r="AR118" s="23"/>
      <c r="AS118" s="23"/>
      <c r="AT118" s="23"/>
      <c r="AU118" s="9" t="s">
        <v>1491</v>
      </c>
      <c r="AV118" s="33" t="s">
        <v>1113</v>
      </c>
      <c r="AW118" s="22" t="s">
        <v>1347</v>
      </c>
      <c r="AX118" s="34">
        <v>46020</v>
      </c>
      <c r="AY118" s="9">
        <v>12</v>
      </c>
      <c r="AZ118" s="9" t="s">
        <v>1125</v>
      </c>
      <c r="BA118" s="32" t="s">
        <v>20</v>
      </c>
      <c r="BB118" s="32"/>
      <c r="BC118" s="32"/>
      <c r="BD118" s="9"/>
      <c r="BE118" s="9"/>
      <c r="BF118" s="9"/>
      <c r="BG118" s="35"/>
      <c r="BH118" s="9"/>
      <c r="BI118" s="9"/>
      <c r="BJ118" s="9"/>
      <c r="BK118" s="9"/>
      <c r="BL118" s="9"/>
      <c r="BM118" s="9"/>
      <c r="BN118" s="9"/>
      <c r="BO118" s="9"/>
      <c r="BP118" s="9"/>
      <c r="BQ118" s="9"/>
      <c r="BR118" s="9"/>
      <c r="BS118" s="9"/>
      <c r="BT118" s="9"/>
      <c r="BU118" s="9"/>
      <c r="BV118" s="9"/>
      <c r="BW118" s="9"/>
      <c r="BX118" s="9"/>
      <c r="BY118" s="9"/>
      <c r="BZ118" s="9"/>
      <c r="CA118" s="9"/>
      <c r="CB118" s="9"/>
      <c r="CC118" s="9"/>
      <c r="CD118" s="9"/>
      <c r="CE118" s="9"/>
      <c r="CF118" s="9"/>
      <c r="CG118" s="9"/>
      <c r="CH118" s="9"/>
      <c r="CI118" s="9"/>
      <c r="CJ118" s="9"/>
      <c r="CK118" s="9"/>
      <c r="CL118" s="9"/>
      <c r="CM118" s="9"/>
      <c r="CN118" s="9"/>
      <c r="CO118" s="9"/>
      <c r="CP118" s="9"/>
      <c r="CQ118" s="9"/>
      <c r="CR118" s="9"/>
      <c r="CS118" s="9"/>
      <c r="CT118" s="9"/>
      <c r="CU118" s="9"/>
      <c r="CV118" s="9"/>
      <c r="CW118" s="9"/>
      <c r="CX118" s="9"/>
      <c r="CY118" s="9"/>
      <c r="CZ118" s="9"/>
      <c r="DA118" s="9"/>
      <c r="DB118" s="9"/>
      <c r="DC118" s="9"/>
      <c r="DD118" s="9"/>
      <c r="DE118" s="9"/>
      <c r="DF118" s="9"/>
      <c r="DG118" s="9"/>
      <c r="DH118" s="9"/>
      <c r="DI118" s="9"/>
      <c r="DJ118" s="9"/>
      <c r="DK118" s="9"/>
      <c r="DL118" s="9"/>
      <c r="DM118" s="9"/>
      <c r="DN118" s="9"/>
      <c r="DO118" s="9"/>
      <c r="DP118" s="9"/>
      <c r="DQ118" s="9"/>
      <c r="DR118" s="9"/>
      <c r="DS118" s="9"/>
      <c r="DT118" s="9"/>
      <c r="DU118" s="9"/>
      <c r="DV118" s="9"/>
      <c r="DW118" s="9"/>
      <c r="DX118" s="9"/>
      <c r="DY118" s="9"/>
      <c r="DZ118" s="9"/>
      <c r="EA118" s="9"/>
      <c r="EB118" s="9"/>
      <c r="EC118" s="9"/>
      <c r="ED118" s="9"/>
      <c r="EE118" s="9"/>
      <c r="EF118" s="9"/>
      <c r="EG118" s="9"/>
      <c r="EH118" s="9"/>
      <c r="EI118" s="9"/>
      <c r="EJ118" s="9"/>
      <c r="EK118" s="9"/>
      <c r="EL118" s="9"/>
      <c r="EM118" s="9"/>
      <c r="EN118" s="9"/>
      <c r="EO118" s="9"/>
      <c r="EP118" s="9"/>
      <c r="EQ118" s="9"/>
      <c r="ER118" s="36">
        <f t="shared" si="20"/>
        <v>0</v>
      </c>
      <c r="ES118" s="9" t="str">
        <f t="shared" si="21"/>
        <v/>
      </c>
      <c r="ET118" s="9" t="s">
        <v>1361</v>
      </c>
      <c r="EU118" s="32" t="s">
        <v>1733</v>
      </c>
      <c r="EV118" s="32" t="s">
        <v>1480</v>
      </c>
      <c r="EW118" s="32"/>
      <c r="EX118" s="35"/>
      <c r="EY118" s="37"/>
      <c r="EZ118" s="37"/>
      <c r="FA118" s="35"/>
      <c r="FB118" s="37"/>
      <c r="FC118" s="32"/>
      <c r="FD118" s="32"/>
      <c r="FE118" s="32">
        <f t="shared" si="22"/>
        <v>11184</v>
      </c>
      <c r="FF118" s="9">
        <f t="shared" si="23"/>
        <v>22502</v>
      </c>
      <c r="FG118" s="6" t="s">
        <v>1480</v>
      </c>
    </row>
    <row r="119" spans="1:163" ht="17.25" customHeight="1" x14ac:dyDescent="0.25">
      <c r="A119" s="9">
        <v>464930378</v>
      </c>
      <c r="B119" s="22" t="s">
        <v>1603</v>
      </c>
      <c r="C119" s="9"/>
      <c r="D119" s="9"/>
      <c r="E119" s="9"/>
      <c r="F119" s="9"/>
      <c r="G119" s="23"/>
      <c r="H119" s="23"/>
      <c r="I119" s="9">
        <v>4169</v>
      </c>
      <c r="J119" s="9">
        <v>24966</v>
      </c>
      <c r="K119" s="24">
        <f t="shared" si="12"/>
        <v>5643</v>
      </c>
      <c r="L119" s="24">
        <f t="shared" si="13"/>
        <v>29135</v>
      </c>
      <c r="M119" s="25">
        <v>6</v>
      </c>
      <c r="N119" s="9" t="s">
        <v>1493</v>
      </c>
      <c r="O119" s="9" t="s">
        <v>1494</v>
      </c>
      <c r="P119" s="9" t="s">
        <v>71</v>
      </c>
      <c r="Q119" s="26">
        <v>75508</v>
      </c>
      <c r="R119" s="27">
        <v>1522</v>
      </c>
      <c r="S119" s="27">
        <f t="shared" si="14"/>
        <v>0</v>
      </c>
      <c r="T119" s="27">
        <v>7200</v>
      </c>
      <c r="U119" s="28" t="s">
        <v>20</v>
      </c>
      <c r="V119" s="29">
        <f t="shared" si="15"/>
        <v>0.89517486662714874</v>
      </c>
      <c r="W119" s="29">
        <f t="shared" si="16"/>
        <v>3.4603284601810107E-2</v>
      </c>
      <c r="X119" s="29" t="str">
        <f t="shared" si="17"/>
        <v>FLOW</v>
      </c>
      <c r="Y119" s="9" t="str">
        <f t="shared" si="18"/>
        <v>-</v>
      </c>
      <c r="Z119" s="9" t="s">
        <v>1495</v>
      </c>
      <c r="AA119" s="9" t="s">
        <v>20</v>
      </c>
      <c r="AB119" s="22"/>
      <c r="AC119" s="9"/>
      <c r="AD119" s="9"/>
      <c r="AE119" s="30"/>
      <c r="AF119" s="31" t="s">
        <v>20</v>
      </c>
      <c r="AG119" s="32"/>
      <c r="AH119" s="9" t="s">
        <v>342</v>
      </c>
      <c r="AI119" s="32"/>
      <c r="AJ119" s="32"/>
      <c r="AK119" s="32"/>
      <c r="AL119" s="32">
        <v>33688</v>
      </c>
      <c r="AM119" s="26">
        <v>75508</v>
      </c>
      <c r="AN119" s="24">
        <v>177</v>
      </c>
      <c r="AO119" s="23" t="s">
        <v>20</v>
      </c>
      <c r="AP119" s="23" t="str">
        <f t="shared" si="19"/>
        <v>FLOW</v>
      </c>
      <c r="AQ119" s="23"/>
      <c r="AR119" s="23"/>
      <c r="AS119" s="23"/>
      <c r="AT119" s="23"/>
      <c r="AU119" s="9" t="s">
        <v>13</v>
      </c>
      <c r="AV119" s="33" t="s">
        <v>1653</v>
      </c>
      <c r="AW119" s="22" t="s">
        <v>1243</v>
      </c>
      <c r="AX119" s="34">
        <v>45638</v>
      </c>
      <c r="AY119" s="9">
        <v>36</v>
      </c>
      <c r="AZ119" s="9" t="s">
        <v>1592</v>
      </c>
      <c r="BA119" s="32" t="s">
        <v>20</v>
      </c>
      <c r="BB119" s="32"/>
      <c r="BC119" s="32"/>
      <c r="BD119" s="9"/>
      <c r="BE119" s="9"/>
      <c r="BF119" s="9"/>
      <c r="BG119" s="35"/>
      <c r="BH119" s="9"/>
      <c r="BI119" s="9"/>
      <c r="BJ119" s="9"/>
      <c r="BK119" s="9"/>
      <c r="BL119" s="9">
        <v>1</v>
      </c>
      <c r="BM119" s="9"/>
      <c r="BN119" s="9"/>
      <c r="BO119" s="9"/>
      <c r="BP119" s="9"/>
      <c r="BQ119" s="9"/>
      <c r="BR119" s="9"/>
      <c r="BS119" s="9"/>
      <c r="BT119" s="9"/>
      <c r="BU119" s="9"/>
      <c r="BV119" s="9"/>
      <c r="BW119" s="9"/>
      <c r="BX119" s="9"/>
      <c r="BY119" s="9"/>
      <c r="BZ119" s="9"/>
      <c r="CA119" s="9"/>
      <c r="CB119" s="9"/>
      <c r="CC119" s="9"/>
      <c r="CD119" s="9"/>
      <c r="CE119" s="9"/>
      <c r="CF119" s="9"/>
      <c r="CG119" s="9"/>
      <c r="CH119" s="9"/>
      <c r="CI119" s="9"/>
      <c r="CJ119" s="9"/>
      <c r="CK119" s="9"/>
      <c r="CL119" s="9"/>
      <c r="CM119" s="9"/>
      <c r="CN119" s="9"/>
      <c r="CO119" s="9"/>
      <c r="CP119" s="9"/>
      <c r="CQ119" s="9"/>
      <c r="CR119" s="9"/>
      <c r="CS119" s="9"/>
      <c r="CT119" s="9"/>
      <c r="CU119" s="9"/>
      <c r="CV119" s="9"/>
      <c r="CW119" s="9"/>
      <c r="CX119" s="9"/>
      <c r="CY119" s="9"/>
      <c r="CZ119" s="9"/>
      <c r="DA119" s="9"/>
      <c r="DB119" s="9"/>
      <c r="DC119" s="9"/>
      <c r="DD119" s="9"/>
      <c r="DE119" s="9"/>
      <c r="DF119" s="9"/>
      <c r="DG119" s="9"/>
      <c r="DH119" s="9"/>
      <c r="DI119" s="9"/>
      <c r="DJ119" s="9"/>
      <c r="DK119" s="9"/>
      <c r="DL119" s="9"/>
      <c r="DM119" s="9"/>
      <c r="DN119" s="9"/>
      <c r="DO119" s="9"/>
      <c r="DP119" s="9"/>
      <c r="DQ119" s="9"/>
      <c r="DR119" s="9"/>
      <c r="DS119" s="9"/>
      <c r="DT119" s="9"/>
      <c r="DU119" s="9"/>
      <c r="DV119" s="9"/>
      <c r="DW119" s="9"/>
      <c r="DX119" s="9"/>
      <c r="DY119" s="9"/>
      <c r="DZ119" s="9"/>
      <c r="EA119" s="9"/>
      <c r="EB119" s="9"/>
      <c r="EC119" s="9"/>
      <c r="ED119" s="9"/>
      <c r="EE119" s="9"/>
      <c r="EF119" s="9"/>
      <c r="EG119" s="9"/>
      <c r="EH119" s="9"/>
      <c r="EI119" s="9"/>
      <c r="EJ119" s="9"/>
      <c r="EK119" s="9"/>
      <c r="EL119" s="9"/>
      <c r="EM119" s="9"/>
      <c r="EN119" s="9"/>
      <c r="EO119" s="9"/>
      <c r="EP119" s="9"/>
      <c r="EQ119" s="9"/>
      <c r="ER119" s="36">
        <f t="shared" si="20"/>
        <v>1</v>
      </c>
      <c r="ES119" s="9">
        <f t="shared" si="21"/>
        <v>1</v>
      </c>
      <c r="ET119" s="9" t="s">
        <v>1361</v>
      </c>
      <c r="EU119" s="32" t="s">
        <v>2230</v>
      </c>
      <c r="EV119" s="32" t="s">
        <v>1480</v>
      </c>
      <c r="EW119" s="32"/>
      <c r="EX119" s="35"/>
      <c r="EY119" s="37"/>
      <c r="EZ119" s="37"/>
      <c r="FA119" s="35"/>
      <c r="FB119" s="37"/>
      <c r="FC119" s="32"/>
      <c r="FD119" s="32"/>
      <c r="FE119" s="32">
        <f t="shared" si="22"/>
        <v>5643</v>
      </c>
      <c r="FF119" s="9">
        <f t="shared" si="23"/>
        <v>29135</v>
      </c>
      <c r="FG119" s="6" t="e">
        <v>#N/A</v>
      </c>
    </row>
    <row r="120" spans="1:163" ht="17.25" customHeight="1" x14ac:dyDescent="0.25">
      <c r="A120" s="9">
        <v>463948980</v>
      </c>
      <c r="B120" s="22" t="s">
        <v>1604</v>
      </c>
      <c r="C120" s="9"/>
      <c r="D120" s="9"/>
      <c r="E120" s="9"/>
      <c r="F120" s="9"/>
      <c r="G120" s="23"/>
      <c r="H120" s="23"/>
      <c r="I120" s="9">
        <v>3381</v>
      </c>
      <c r="J120" s="9">
        <v>6661.29</v>
      </c>
      <c r="K120" s="24">
        <f t="shared" si="12"/>
        <v>3471.2900000000009</v>
      </c>
      <c r="L120" s="24">
        <f t="shared" si="13"/>
        <v>10042.290000000001</v>
      </c>
      <c r="M120" s="25">
        <v>2</v>
      </c>
      <c r="N120" s="9" t="s">
        <v>1493</v>
      </c>
      <c r="O120" s="9" t="s">
        <v>1494</v>
      </c>
      <c r="P120" s="9" t="s">
        <v>251</v>
      </c>
      <c r="Q120" s="26">
        <v>75160</v>
      </c>
      <c r="R120" s="27">
        <v>191</v>
      </c>
      <c r="S120" s="27">
        <f t="shared" si="14"/>
        <v>0</v>
      </c>
      <c r="T120" s="27">
        <v>1800</v>
      </c>
      <c r="U120" s="28" t="s">
        <v>20</v>
      </c>
      <c r="V120" s="29">
        <f t="shared" si="15"/>
        <v>0.25733594910281138</v>
      </c>
      <c r="W120" s="29">
        <f t="shared" si="16"/>
        <v>2.0152733588803998E-2</v>
      </c>
      <c r="X120" s="29" t="str">
        <f t="shared" si="17"/>
        <v>FLOW</v>
      </c>
      <c r="Y120" s="9" t="str">
        <f t="shared" si="18"/>
        <v>-</v>
      </c>
      <c r="Z120" s="9" t="s">
        <v>20</v>
      </c>
      <c r="AA120" s="9" t="s">
        <v>20</v>
      </c>
      <c r="AB120" s="22"/>
      <c r="AC120" s="9"/>
      <c r="AD120" s="9"/>
      <c r="AE120" s="30"/>
      <c r="AF120" s="31" t="s">
        <v>20</v>
      </c>
      <c r="AG120" s="32"/>
      <c r="AH120" s="9" t="s">
        <v>250</v>
      </c>
      <c r="AI120" s="32"/>
      <c r="AJ120" s="32"/>
      <c r="AK120" s="32"/>
      <c r="AL120" s="32">
        <v>8652.2900000000009</v>
      </c>
      <c r="AM120" s="26">
        <v>75160</v>
      </c>
      <c r="AN120" s="24">
        <v>57</v>
      </c>
      <c r="AO120" s="23" t="s">
        <v>20</v>
      </c>
      <c r="AP120" s="23" t="str">
        <f t="shared" si="19"/>
        <v>FLOW</v>
      </c>
      <c r="AQ120" s="23"/>
      <c r="AR120" s="23"/>
      <c r="AS120" s="23"/>
      <c r="AT120" s="23"/>
      <c r="AU120" s="9" t="s">
        <v>1491</v>
      </c>
      <c r="AV120" s="33"/>
      <c r="AW120" s="22" t="s">
        <v>1219</v>
      </c>
      <c r="AX120" s="34">
        <v>45540</v>
      </c>
      <c r="AY120" s="9">
        <v>48</v>
      </c>
      <c r="AZ120" s="9" t="s">
        <v>1592</v>
      </c>
      <c r="BA120" s="32" t="s">
        <v>20</v>
      </c>
      <c r="BB120" s="32"/>
      <c r="BC120" s="32"/>
      <c r="BD120" s="9"/>
      <c r="BE120" s="9"/>
      <c r="BF120" s="9"/>
      <c r="BG120" s="35"/>
      <c r="BH120" s="9"/>
      <c r="BI120" s="9"/>
      <c r="BJ120" s="9"/>
      <c r="BK120" s="9"/>
      <c r="BL120" s="9"/>
      <c r="BM120" s="9"/>
      <c r="BN120" s="9"/>
      <c r="BO120" s="9"/>
      <c r="BP120" s="9"/>
      <c r="BQ120" s="9"/>
      <c r="BR120" s="9"/>
      <c r="BS120" s="9"/>
      <c r="BT120" s="9"/>
      <c r="BU120" s="9"/>
      <c r="BV120" s="9"/>
      <c r="BW120" s="9"/>
      <c r="BX120" s="9"/>
      <c r="BY120" s="9"/>
      <c r="BZ120" s="9"/>
      <c r="CA120" s="9"/>
      <c r="CB120" s="9"/>
      <c r="CC120" s="9"/>
      <c r="CD120" s="9"/>
      <c r="CE120" s="9"/>
      <c r="CF120" s="9"/>
      <c r="CG120" s="9"/>
      <c r="CH120" s="9"/>
      <c r="CI120" s="9"/>
      <c r="CJ120" s="9"/>
      <c r="CK120" s="9"/>
      <c r="CL120" s="9"/>
      <c r="CM120" s="9"/>
      <c r="CN120" s="9"/>
      <c r="CO120" s="9"/>
      <c r="CP120" s="9"/>
      <c r="CQ120" s="9"/>
      <c r="CR120" s="9"/>
      <c r="CS120" s="9"/>
      <c r="CT120" s="9"/>
      <c r="CU120" s="9"/>
      <c r="CV120" s="9"/>
      <c r="CW120" s="9"/>
      <c r="CX120" s="9"/>
      <c r="CY120" s="9"/>
      <c r="CZ120" s="9"/>
      <c r="DA120" s="9"/>
      <c r="DB120" s="9"/>
      <c r="DC120" s="9"/>
      <c r="DD120" s="9"/>
      <c r="DE120" s="9"/>
      <c r="DF120" s="9"/>
      <c r="DG120" s="9"/>
      <c r="DH120" s="9"/>
      <c r="DI120" s="9"/>
      <c r="DJ120" s="9"/>
      <c r="DK120" s="9"/>
      <c r="DL120" s="9"/>
      <c r="DM120" s="9"/>
      <c r="DN120" s="9"/>
      <c r="DO120" s="9"/>
      <c r="DP120" s="9"/>
      <c r="DQ120" s="9"/>
      <c r="DR120" s="9"/>
      <c r="DS120" s="9"/>
      <c r="DT120" s="9"/>
      <c r="DU120" s="9"/>
      <c r="DV120" s="9"/>
      <c r="DW120" s="9"/>
      <c r="DX120" s="9"/>
      <c r="DY120" s="9"/>
      <c r="DZ120" s="9"/>
      <c r="EA120" s="9"/>
      <c r="EB120" s="9"/>
      <c r="EC120" s="9"/>
      <c r="ED120" s="9"/>
      <c r="EE120" s="9"/>
      <c r="EF120" s="9"/>
      <c r="EG120" s="9"/>
      <c r="EH120" s="9"/>
      <c r="EI120" s="9"/>
      <c r="EJ120" s="9"/>
      <c r="EK120" s="9"/>
      <c r="EL120" s="9"/>
      <c r="EM120" s="9"/>
      <c r="EN120" s="9"/>
      <c r="EO120" s="9"/>
      <c r="EP120" s="9"/>
      <c r="EQ120" s="9"/>
      <c r="ER120" s="36">
        <f t="shared" si="20"/>
        <v>0</v>
      </c>
      <c r="ES120" s="9" t="str">
        <f t="shared" si="21"/>
        <v/>
      </c>
      <c r="ET120" s="9" t="s">
        <v>1363</v>
      </c>
      <c r="EU120" s="32" t="s">
        <v>2223</v>
      </c>
      <c r="EV120" s="32" t="s">
        <v>1480</v>
      </c>
      <c r="EW120" s="32"/>
      <c r="EX120" s="35"/>
      <c r="EY120" s="37"/>
      <c r="EZ120" s="37"/>
      <c r="FA120" s="35"/>
      <c r="FB120" s="37"/>
      <c r="FC120" s="32"/>
      <c r="FD120" s="32"/>
      <c r="FE120" s="32">
        <f t="shared" si="22"/>
        <v>3471.2900000000009</v>
      </c>
      <c r="FF120" s="9">
        <f t="shared" si="23"/>
        <v>10042.290000000001</v>
      </c>
      <c r="FG120" s="6" t="e">
        <v>#N/A</v>
      </c>
    </row>
    <row r="121" spans="1:163" ht="17.25" customHeight="1" x14ac:dyDescent="0.25">
      <c r="A121" s="9">
        <v>467016806</v>
      </c>
      <c r="B121" s="22" t="s">
        <v>915</v>
      </c>
      <c r="C121" s="9"/>
      <c r="D121" s="9"/>
      <c r="E121" s="9"/>
      <c r="F121" s="9"/>
      <c r="G121" s="23"/>
      <c r="H121" s="23"/>
      <c r="I121" s="9">
        <v>3450</v>
      </c>
      <c r="J121" s="9">
        <v>3450</v>
      </c>
      <c r="K121" s="24">
        <f t="shared" si="12"/>
        <v>3484</v>
      </c>
      <c r="L121" s="24">
        <f t="shared" si="13"/>
        <v>6900</v>
      </c>
      <c r="M121" s="25">
        <v>2</v>
      </c>
      <c r="N121" s="9" t="s">
        <v>1493</v>
      </c>
      <c r="O121" s="9" t="s">
        <v>1494</v>
      </c>
      <c r="P121" s="9" t="s">
        <v>45</v>
      </c>
      <c r="Q121" s="26">
        <v>74938</v>
      </c>
      <c r="R121" s="27">
        <v>34</v>
      </c>
      <c r="S121" s="27">
        <f t="shared" si="14"/>
        <v>0</v>
      </c>
      <c r="T121" s="27">
        <v>450</v>
      </c>
      <c r="U121" s="28" t="s">
        <v>20</v>
      </c>
      <c r="V121" s="29">
        <f t="shared" si="15"/>
        <v>0.21269143875662727</v>
      </c>
      <c r="W121" s="29">
        <f t="shared" si="16"/>
        <v>2.0093208484270809E-2</v>
      </c>
      <c r="X121" s="29" t="str">
        <f t="shared" si="17"/>
        <v>FLOW</v>
      </c>
      <c r="Y121" s="9" t="str">
        <f t="shared" si="18"/>
        <v>-</v>
      </c>
      <c r="Z121" s="9" t="s">
        <v>20</v>
      </c>
      <c r="AA121" s="9" t="s">
        <v>20</v>
      </c>
      <c r="AB121" s="22"/>
      <c r="AC121" s="9"/>
      <c r="AD121" s="9"/>
      <c r="AE121" s="30"/>
      <c r="AF121" s="31" t="s">
        <v>20</v>
      </c>
      <c r="AG121" s="32"/>
      <c r="AH121" s="9" t="s">
        <v>617</v>
      </c>
      <c r="AI121" s="32"/>
      <c r="AJ121" s="32"/>
      <c r="AK121" s="32"/>
      <c r="AL121" s="32">
        <v>3934</v>
      </c>
      <c r="AM121" s="26">
        <v>74938</v>
      </c>
      <c r="AN121" s="24">
        <v>57</v>
      </c>
      <c r="AO121" s="23" t="s">
        <v>20</v>
      </c>
      <c r="AP121" s="23" t="str">
        <f t="shared" si="19"/>
        <v>FLOW</v>
      </c>
      <c r="AQ121" s="23"/>
      <c r="AR121" s="23"/>
      <c r="AS121" s="23"/>
      <c r="AT121" s="23"/>
      <c r="AU121" s="9" t="s">
        <v>1491</v>
      </c>
      <c r="AV121" s="33"/>
      <c r="AW121" s="22" t="s">
        <v>1237</v>
      </c>
      <c r="AX121" s="34">
        <v>45936</v>
      </c>
      <c r="AY121" s="9">
        <v>36</v>
      </c>
      <c r="AZ121" s="9" t="s">
        <v>1125</v>
      </c>
      <c r="BA121" s="32" t="s">
        <v>20</v>
      </c>
      <c r="BB121" s="32"/>
      <c r="BC121" s="32"/>
      <c r="BD121" s="9"/>
      <c r="BE121" s="9"/>
      <c r="BF121" s="9"/>
      <c r="BG121" s="35"/>
      <c r="BH121" s="9"/>
      <c r="BI121" s="9"/>
      <c r="BJ121" s="9"/>
      <c r="BK121" s="9"/>
      <c r="BL121" s="9">
        <v>1</v>
      </c>
      <c r="BM121" s="9"/>
      <c r="BN121" s="9"/>
      <c r="BO121" s="9"/>
      <c r="BP121" s="9"/>
      <c r="BQ121" s="9"/>
      <c r="BR121" s="9"/>
      <c r="BS121" s="9"/>
      <c r="BT121" s="9"/>
      <c r="BU121" s="9"/>
      <c r="BV121" s="9"/>
      <c r="BW121" s="9"/>
      <c r="BX121" s="9"/>
      <c r="BY121" s="9"/>
      <c r="BZ121" s="9"/>
      <c r="CA121" s="9"/>
      <c r="CB121" s="9"/>
      <c r="CC121" s="9"/>
      <c r="CD121" s="9"/>
      <c r="CE121" s="9"/>
      <c r="CF121" s="9"/>
      <c r="CG121" s="9"/>
      <c r="CH121" s="9"/>
      <c r="CI121" s="9"/>
      <c r="CJ121" s="9"/>
      <c r="CK121" s="9"/>
      <c r="CL121" s="9"/>
      <c r="CM121" s="9"/>
      <c r="CN121" s="9"/>
      <c r="CO121" s="9"/>
      <c r="CP121" s="9"/>
      <c r="CQ121" s="9"/>
      <c r="CR121" s="9"/>
      <c r="CS121" s="9"/>
      <c r="CT121" s="9"/>
      <c r="CU121" s="9"/>
      <c r="CV121" s="9"/>
      <c r="CW121" s="9"/>
      <c r="CX121" s="9"/>
      <c r="CY121" s="9"/>
      <c r="CZ121" s="9"/>
      <c r="DA121" s="9"/>
      <c r="DB121" s="9"/>
      <c r="DC121" s="9"/>
      <c r="DD121" s="9"/>
      <c r="DE121" s="9"/>
      <c r="DF121" s="9"/>
      <c r="DG121" s="9"/>
      <c r="DH121" s="9"/>
      <c r="DI121" s="9"/>
      <c r="DJ121" s="9"/>
      <c r="DK121" s="9"/>
      <c r="DL121" s="9"/>
      <c r="DM121" s="9"/>
      <c r="DN121" s="9"/>
      <c r="DO121" s="9"/>
      <c r="DP121" s="9"/>
      <c r="DQ121" s="9"/>
      <c r="DR121" s="9"/>
      <c r="DS121" s="9"/>
      <c r="DT121" s="9"/>
      <c r="DU121" s="9"/>
      <c r="DV121" s="9"/>
      <c r="DW121" s="9"/>
      <c r="DX121" s="9"/>
      <c r="DY121" s="9"/>
      <c r="DZ121" s="9"/>
      <c r="EA121" s="9"/>
      <c r="EB121" s="9"/>
      <c r="EC121" s="9"/>
      <c r="ED121" s="9"/>
      <c r="EE121" s="9"/>
      <c r="EF121" s="9"/>
      <c r="EG121" s="9"/>
      <c r="EH121" s="9"/>
      <c r="EI121" s="9"/>
      <c r="EJ121" s="9"/>
      <c r="EK121" s="9"/>
      <c r="EL121" s="9"/>
      <c r="EM121" s="9"/>
      <c r="EN121" s="9"/>
      <c r="EO121" s="9"/>
      <c r="EP121" s="9"/>
      <c r="EQ121" s="9"/>
      <c r="ER121" s="36">
        <f t="shared" si="20"/>
        <v>1</v>
      </c>
      <c r="ES121" s="9">
        <f t="shared" si="21"/>
        <v>1</v>
      </c>
      <c r="ET121" s="9" t="s">
        <v>1374</v>
      </c>
      <c r="EU121" s="32" t="s">
        <v>2119</v>
      </c>
      <c r="EV121" s="32" t="s">
        <v>1480</v>
      </c>
      <c r="EW121" s="32"/>
      <c r="EX121" s="35"/>
      <c r="EY121" s="37"/>
      <c r="EZ121" s="37"/>
      <c r="FA121" s="35"/>
      <c r="FB121" s="37"/>
      <c r="FC121" s="32"/>
      <c r="FD121" s="32"/>
      <c r="FE121" s="32">
        <f t="shared" si="22"/>
        <v>3484</v>
      </c>
      <c r="FF121" s="9">
        <f t="shared" si="23"/>
        <v>6900</v>
      </c>
      <c r="FG121" s="6" t="s">
        <v>1480</v>
      </c>
    </row>
    <row r="122" spans="1:163" ht="17.25" customHeight="1" x14ac:dyDescent="0.25">
      <c r="A122" s="9">
        <v>457317317</v>
      </c>
      <c r="B122" s="22" t="s">
        <v>416</v>
      </c>
      <c r="C122" s="9"/>
      <c r="D122" s="9"/>
      <c r="E122" s="9"/>
      <c r="F122" s="9"/>
      <c r="G122" s="23"/>
      <c r="H122" s="23"/>
      <c r="I122" s="9">
        <v>6685</v>
      </c>
      <c r="J122" s="9">
        <v>20429</v>
      </c>
      <c r="K122" s="24">
        <f t="shared" si="12"/>
        <v>972</v>
      </c>
      <c r="L122" s="24">
        <f t="shared" si="13"/>
        <v>27114</v>
      </c>
      <c r="M122" s="25">
        <v>4</v>
      </c>
      <c r="N122" s="9" t="s">
        <v>1493</v>
      </c>
      <c r="O122" s="9" t="s">
        <v>1494</v>
      </c>
      <c r="P122" s="9" t="s">
        <v>14</v>
      </c>
      <c r="Q122" s="26">
        <v>73863</v>
      </c>
      <c r="R122" s="27">
        <v>598</v>
      </c>
      <c r="S122" s="27">
        <f t="shared" si="14"/>
        <v>0</v>
      </c>
      <c r="T122" s="27">
        <v>5857</v>
      </c>
      <c r="U122" s="28" t="s">
        <v>20</v>
      </c>
      <c r="V122" s="29">
        <f t="shared" si="15"/>
        <v>0.48344940294852889</v>
      </c>
      <c r="W122" s="29">
        <f t="shared" si="16"/>
        <v>2.8293767674339595E-2</v>
      </c>
      <c r="X122" s="29" t="str">
        <f t="shared" si="17"/>
        <v>FLOW</v>
      </c>
      <c r="Y122" s="9" t="str">
        <f t="shared" si="18"/>
        <v>-</v>
      </c>
      <c r="Z122" s="9" t="s">
        <v>1496</v>
      </c>
      <c r="AA122" s="9" t="s">
        <v>20</v>
      </c>
      <c r="AB122" s="22"/>
      <c r="AC122" s="9"/>
      <c r="AD122" s="9"/>
      <c r="AE122" s="30"/>
      <c r="AF122" s="31" t="s">
        <v>20</v>
      </c>
      <c r="AG122" s="32"/>
      <c r="AH122" s="9" t="s">
        <v>417</v>
      </c>
      <c r="AI122" s="32"/>
      <c r="AJ122" s="32"/>
      <c r="AK122" s="32"/>
      <c r="AL122" s="32">
        <v>26884</v>
      </c>
      <c r="AM122" s="26">
        <v>73863</v>
      </c>
      <c r="AN122" s="24">
        <v>118</v>
      </c>
      <c r="AO122" s="23" t="s">
        <v>20</v>
      </c>
      <c r="AP122" s="23" t="str">
        <f t="shared" si="19"/>
        <v>FLOW</v>
      </c>
      <c r="AQ122" s="23"/>
      <c r="AR122" s="23"/>
      <c r="AS122" s="23"/>
      <c r="AT122" s="23"/>
      <c r="AU122" s="9" t="s">
        <v>13</v>
      </c>
      <c r="AV122" s="33" t="s">
        <v>418</v>
      </c>
      <c r="AW122" s="22" t="s">
        <v>1199</v>
      </c>
      <c r="AX122" s="34">
        <v>45006</v>
      </c>
      <c r="AY122" s="9">
        <v>48</v>
      </c>
      <c r="AZ122" s="9" t="s">
        <v>1125</v>
      </c>
      <c r="BA122" s="32" t="s">
        <v>20</v>
      </c>
      <c r="BB122" s="32"/>
      <c r="BC122" s="32"/>
      <c r="BD122" s="9"/>
      <c r="BE122" s="9"/>
      <c r="BF122" s="9"/>
      <c r="BG122" s="35"/>
      <c r="BH122" s="9"/>
      <c r="BI122" s="9"/>
      <c r="BJ122" s="9"/>
      <c r="BK122" s="9"/>
      <c r="BL122" s="9"/>
      <c r="BM122" s="9"/>
      <c r="BN122" s="9"/>
      <c r="BO122" s="9"/>
      <c r="BP122" s="9"/>
      <c r="BQ122" s="9"/>
      <c r="BR122" s="9"/>
      <c r="BS122" s="9"/>
      <c r="BT122" s="9"/>
      <c r="BU122" s="9"/>
      <c r="BV122" s="9"/>
      <c r="BW122" s="9"/>
      <c r="BX122" s="9"/>
      <c r="BY122" s="9"/>
      <c r="BZ122" s="9"/>
      <c r="CA122" s="9"/>
      <c r="CB122" s="9"/>
      <c r="CC122" s="9"/>
      <c r="CD122" s="9"/>
      <c r="CE122" s="9"/>
      <c r="CF122" s="9"/>
      <c r="CG122" s="9"/>
      <c r="CH122" s="9"/>
      <c r="CI122" s="9"/>
      <c r="CJ122" s="9"/>
      <c r="CK122" s="9"/>
      <c r="CL122" s="9"/>
      <c r="CM122" s="9"/>
      <c r="CN122" s="9"/>
      <c r="CO122" s="9"/>
      <c r="CP122" s="9"/>
      <c r="CQ122" s="9"/>
      <c r="CR122" s="9"/>
      <c r="CS122" s="9"/>
      <c r="CT122" s="9"/>
      <c r="CU122" s="9"/>
      <c r="CV122" s="9"/>
      <c r="CW122" s="9"/>
      <c r="CX122" s="9"/>
      <c r="CY122" s="9"/>
      <c r="CZ122" s="9"/>
      <c r="DA122" s="9"/>
      <c r="DB122" s="9"/>
      <c r="DC122" s="9"/>
      <c r="DD122" s="9"/>
      <c r="DE122" s="9"/>
      <c r="DF122" s="9"/>
      <c r="DG122" s="9"/>
      <c r="DH122" s="9"/>
      <c r="DI122" s="9"/>
      <c r="DJ122" s="9"/>
      <c r="DK122" s="9"/>
      <c r="DL122" s="9"/>
      <c r="DM122" s="9"/>
      <c r="DN122" s="9"/>
      <c r="DO122" s="9"/>
      <c r="DP122" s="9"/>
      <c r="DQ122" s="9"/>
      <c r="DR122" s="9"/>
      <c r="DS122" s="9"/>
      <c r="DT122" s="9"/>
      <c r="DU122" s="9"/>
      <c r="DV122" s="9"/>
      <c r="DW122" s="9"/>
      <c r="DX122" s="9"/>
      <c r="DY122" s="9"/>
      <c r="DZ122" s="9"/>
      <c r="EA122" s="9"/>
      <c r="EB122" s="9"/>
      <c r="EC122" s="9"/>
      <c r="ED122" s="9"/>
      <c r="EE122" s="9"/>
      <c r="EF122" s="9"/>
      <c r="EG122" s="9"/>
      <c r="EH122" s="9"/>
      <c r="EI122" s="9"/>
      <c r="EJ122" s="9"/>
      <c r="EK122" s="9"/>
      <c r="EL122" s="9"/>
      <c r="EM122" s="9"/>
      <c r="EN122" s="9"/>
      <c r="EO122" s="9"/>
      <c r="EP122" s="9"/>
      <c r="EQ122" s="9"/>
      <c r="ER122" s="36">
        <f t="shared" si="20"/>
        <v>0</v>
      </c>
      <c r="ES122" s="9" t="str">
        <f t="shared" si="21"/>
        <v/>
      </c>
      <c r="ET122" s="9" t="s">
        <v>1366</v>
      </c>
      <c r="EU122" s="32" t="s">
        <v>1955</v>
      </c>
      <c r="EV122" s="32" t="s">
        <v>1480</v>
      </c>
      <c r="EW122" s="32"/>
      <c r="EX122" s="35"/>
      <c r="EY122" s="37"/>
      <c r="EZ122" s="37"/>
      <c r="FA122" s="35"/>
      <c r="FB122" s="37"/>
      <c r="FC122" s="32"/>
      <c r="FD122" s="32"/>
      <c r="FE122" s="32">
        <f t="shared" si="22"/>
        <v>972</v>
      </c>
      <c r="FF122" s="9">
        <f t="shared" si="23"/>
        <v>27114</v>
      </c>
      <c r="FG122" s="6" t="s">
        <v>1480</v>
      </c>
    </row>
    <row r="123" spans="1:163" ht="17.25" customHeight="1" x14ac:dyDescent="0.25">
      <c r="A123" s="9">
        <v>467180522</v>
      </c>
      <c r="B123" s="22" t="s">
        <v>489</v>
      </c>
      <c r="C123" s="9"/>
      <c r="D123" s="9"/>
      <c r="E123" s="9"/>
      <c r="F123" s="9"/>
      <c r="G123" s="23"/>
      <c r="H123" s="23"/>
      <c r="I123" s="9">
        <v>2480</v>
      </c>
      <c r="J123" s="9">
        <v>2480</v>
      </c>
      <c r="K123" s="24">
        <f t="shared" si="12"/>
        <v>2480</v>
      </c>
      <c r="L123" s="24">
        <f t="shared" si="13"/>
        <v>4960</v>
      </c>
      <c r="M123" s="39">
        <v>1</v>
      </c>
      <c r="N123" s="9" t="s">
        <v>1493</v>
      </c>
      <c r="O123" s="9" t="s">
        <v>1494</v>
      </c>
      <c r="P123" s="9" t="s">
        <v>1132</v>
      </c>
      <c r="Q123" s="26">
        <v>73819</v>
      </c>
      <c r="R123" s="27">
        <v>0</v>
      </c>
      <c r="S123" s="27">
        <f t="shared" si="14"/>
        <v>0</v>
      </c>
      <c r="T123" s="27">
        <v>450</v>
      </c>
      <c r="U123" s="28" t="s">
        <v>20</v>
      </c>
      <c r="V123" s="29">
        <f t="shared" si="15"/>
        <v>0.13260723511426795</v>
      </c>
      <c r="W123" s="29">
        <f t="shared" si="16"/>
        <v>6.4666515234710108E-3</v>
      </c>
      <c r="X123" s="29" t="str">
        <f t="shared" si="17"/>
        <v>FLOW</v>
      </c>
      <c r="Y123" s="9" t="str">
        <f t="shared" si="18"/>
        <v>-</v>
      </c>
      <c r="Z123" s="9" t="s">
        <v>20</v>
      </c>
      <c r="AA123" s="9" t="s">
        <v>20</v>
      </c>
      <c r="AB123" s="22"/>
      <c r="AC123" s="9"/>
      <c r="AD123" s="9"/>
      <c r="AE123" s="30"/>
      <c r="AF123" s="31" t="s">
        <v>20</v>
      </c>
      <c r="AG123" s="32"/>
      <c r="AH123" s="9" t="s">
        <v>481</v>
      </c>
      <c r="AI123" s="32"/>
      <c r="AJ123" s="32"/>
      <c r="AK123" s="32"/>
      <c r="AL123" s="32">
        <v>2930</v>
      </c>
      <c r="AM123" s="26">
        <v>73819</v>
      </c>
      <c r="AN123" s="24">
        <v>27</v>
      </c>
      <c r="AO123" s="23" t="s">
        <v>20</v>
      </c>
      <c r="AP123" s="23" t="str">
        <f t="shared" si="19"/>
        <v>FLOW</v>
      </c>
      <c r="AQ123" s="23"/>
      <c r="AR123" s="23"/>
      <c r="AS123" s="23"/>
      <c r="AT123" s="23"/>
      <c r="AU123" s="9" t="s">
        <v>1491</v>
      </c>
      <c r="AV123" s="33" t="s">
        <v>490</v>
      </c>
      <c r="AW123" s="22" t="s">
        <v>1315</v>
      </c>
      <c r="AX123" s="34">
        <v>45958</v>
      </c>
      <c r="AY123" s="9">
        <v>48</v>
      </c>
      <c r="AZ123" s="9" t="s">
        <v>1125</v>
      </c>
      <c r="BA123" s="32" t="s">
        <v>20</v>
      </c>
      <c r="BB123" s="32"/>
      <c r="BC123" s="32"/>
      <c r="BD123" s="9"/>
      <c r="BE123" s="9"/>
      <c r="BF123" s="9"/>
      <c r="BG123" s="35"/>
      <c r="BH123" s="9"/>
      <c r="BI123" s="9">
        <v>1</v>
      </c>
      <c r="BJ123" s="9"/>
      <c r="BK123" s="9"/>
      <c r="BL123" s="9"/>
      <c r="BM123" s="9"/>
      <c r="BN123" s="9"/>
      <c r="BO123" s="9"/>
      <c r="BP123" s="9"/>
      <c r="BQ123" s="9"/>
      <c r="BR123" s="9"/>
      <c r="BS123" s="9"/>
      <c r="BT123" s="9"/>
      <c r="BU123" s="9"/>
      <c r="BV123" s="9"/>
      <c r="BW123" s="9"/>
      <c r="BX123" s="9"/>
      <c r="BY123" s="9"/>
      <c r="BZ123" s="9"/>
      <c r="CA123" s="9"/>
      <c r="CB123" s="9"/>
      <c r="CC123" s="9"/>
      <c r="CD123" s="9"/>
      <c r="CE123" s="9"/>
      <c r="CF123" s="9"/>
      <c r="CG123" s="9"/>
      <c r="CH123" s="9"/>
      <c r="CI123" s="9"/>
      <c r="CJ123" s="9"/>
      <c r="CK123" s="9"/>
      <c r="CL123" s="9"/>
      <c r="CM123" s="9"/>
      <c r="CN123" s="9"/>
      <c r="CO123" s="9"/>
      <c r="CP123" s="9"/>
      <c r="CQ123" s="9"/>
      <c r="CR123" s="9"/>
      <c r="CS123" s="9"/>
      <c r="CT123" s="9"/>
      <c r="CU123" s="9"/>
      <c r="CV123" s="9"/>
      <c r="CW123" s="9"/>
      <c r="CX123" s="9"/>
      <c r="CY123" s="9"/>
      <c r="CZ123" s="9"/>
      <c r="DA123" s="9"/>
      <c r="DB123" s="9"/>
      <c r="DC123" s="9"/>
      <c r="DD123" s="9"/>
      <c r="DE123" s="9"/>
      <c r="DF123" s="9"/>
      <c r="DG123" s="9"/>
      <c r="DH123" s="9"/>
      <c r="DI123" s="9"/>
      <c r="DJ123" s="9"/>
      <c r="DK123" s="9"/>
      <c r="DL123" s="9"/>
      <c r="DM123" s="9"/>
      <c r="DN123" s="9"/>
      <c r="DO123" s="9"/>
      <c r="DP123" s="9"/>
      <c r="DQ123" s="9"/>
      <c r="DR123" s="9"/>
      <c r="DS123" s="9"/>
      <c r="DT123" s="9"/>
      <c r="DU123" s="9"/>
      <c r="DV123" s="9"/>
      <c r="DW123" s="9"/>
      <c r="DX123" s="9"/>
      <c r="DY123" s="9"/>
      <c r="DZ123" s="9"/>
      <c r="EA123" s="9"/>
      <c r="EB123" s="9"/>
      <c r="EC123" s="9"/>
      <c r="ED123" s="9"/>
      <c r="EE123" s="9"/>
      <c r="EF123" s="9"/>
      <c r="EG123" s="9"/>
      <c r="EH123" s="9"/>
      <c r="EI123" s="9"/>
      <c r="EJ123" s="9"/>
      <c r="EK123" s="9"/>
      <c r="EL123" s="9"/>
      <c r="EM123" s="9"/>
      <c r="EN123" s="9"/>
      <c r="EO123" s="9"/>
      <c r="EP123" s="9"/>
      <c r="EQ123" s="9"/>
      <c r="ER123" s="36">
        <f t="shared" si="20"/>
        <v>1</v>
      </c>
      <c r="ES123" s="9">
        <f t="shared" si="21"/>
        <v>1</v>
      </c>
      <c r="ET123" s="9" t="s">
        <v>1376</v>
      </c>
      <c r="EU123" s="32" t="s">
        <v>1993</v>
      </c>
      <c r="EV123" s="32" t="s">
        <v>1480</v>
      </c>
      <c r="EW123" s="32"/>
      <c r="EX123" s="35"/>
      <c r="EY123" s="37"/>
      <c r="EZ123" s="37"/>
      <c r="FA123" s="35"/>
      <c r="FB123" s="37"/>
      <c r="FC123" s="32"/>
      <c r="FD123" s="32"/>
      <c r="FE123" s="32">
        <f t="shared" si="22"/>
        <v>2480</v>
      </c>
      <c r="FF123" s="9">
        <f t="shared" si="23"/>
        <v>4960</v>
      </c>
      <c r="FG123" s="6" t="s">
        <v>1480</v>
      </c>
    </row>
    <row r="124" spans="1:163" ht="17.25" customHeight="1" x14ac:dyDescent="0.25">
      <c r="A124" s="9">
        <v>466301939</v>
      </c>
      <c r="B124" s="22" t="s">
        <v>308</v>
      </c>
      <c r="C124" s="9"/>
      <c r="D124" s="9"/>
      <c r="E124" s="9"/>
      <c r="F124" s="9"/>
      <c r="G124" s="23"/>
      <c r="H124" s="23"/>
      <c r="I124" s="9">
        <v>3382</v>
      </c>
      <c r="J124" s="9">
        <v>11949</v>
      </c>
      <c r="K124" s="24">
        <f t="shared" si="12"/>
        <v>2114</v>
      </c>
      <c r="L124" s="24">
        <f t="shared" si="13"/>
        <v>15331</v>
      </c>
      <c r="M124" s="25">
        <v>4</v>
      </c>
      <c r="N124" s="9" t="s">
        <v>1493</v>
      </c>
      <c r="O124" s="9" t="s">
        <v>1494</v>
      </c>
      <c r="P124" s="9" t="s">
        <v>43</v>
      </c>
      <c r="Q124" s="26">
        <v>73439</v>
      </c>
      <c r="R124" s="27">
        <v>311</v>
      </c>
      <c r="S124" s="27">
        <f t="shared" si="14"/>
        <v>0</v>
      </c>
      <c r="T124" s="27">
        <v>3600</v>
      </c>
      <c r="U124" s="28" t="s">
        <v>20</v>
      </c>
      <c r="V124" s="29">
        <f t="shared" si="15"/>
        <v>0.71446360991934932</v>
      </c>
      <c r="W124" s="29">
        <f t="shared" si="16"/>
        <v>2.8131351342835051E-2</v>
      </c>
      <c r="X124" s="29" t="str">
        <f t="shared" si="17"/>
        <v>FLOW</v>
      </c>
      <c r="Y124" s="9" t="str">
        <f t="shared" si="18"/>
        <v>-</v>
      </c>
      <c r="Z124" s="9" t="s">
        <v>1495</v>
      </c>
      <c r="AA124" s="9" t="s">
        <v>20</v>
      </c>
      <c r="AB124" s="22"/>
      <c r="AC124" s="9"/>
      <c r="AD124" s="9"/>
      <c r="AE124" s="30"/>
      <c r="AF124" s="31" t="s">
        <v>20</v>
      </c>
      <c r="AG124" s="32"/>
      <c r="AH124" s="9" t="s">
        <v>288</v>
      </c>
      <c r="AI124" s="32"/>
      <c r="AJ124" s="32"/>
      <c r="AK124" s="32"/>
      <c r="AL124" s="32">
        <v>15860</v>
      </c>
      <c r="AM124" s="26">
        <v>73439</v>
      </c>
      <c r="AN124" s="24">
        <v>118</v>
      </c>
      <c r="AO124" s="23" t="s">
        <v>20</v>
      </c>
      <c r="AP124" s="23" t="str">
        <f t="shared" si="19"/>
        <v>FLOW</v>
      </c>
      <c r="AQ124" s="23"/>
      <c r="AR124" s="23"/>
      <c r="AS124" s="23"/>
      <c r="AT124" s="23"/>
      <c r="AU124" s="9" t="s">
        <v>13</v>
      </c>
      <c r="AV124" s="33" t="s">
        <v>309</v>
      </c>
      <c r="AW124" s="22" t="s">
        <v>1320</v>
      </c>
      <c r="AX124" s="34">
        <v>45818</v>
      </c>
      <c r="AY124" s="9">
        <v>36</v>
      </c>
      <c r="AZ124" s="9" t="s">
        <v>1125</v>
      </c>
      <c r="BA124" s="32" t="s">
        <v>20</v>
      </c>
      <c r="BB124" s="32"/>
      <c r="BC124" s="32"/>
      <c r="BD124" s="9"/>
      <c r="BE124" s="9"/>
      <c r="BF124" s="9"/>
      <c r="BG124" s="35"/>
      <c r="BH124" s="9"/>
      <c r="BI124" s="9"/>
      <c r="BJ124" s="9"/>
      <c r="BK124" s="9"/>
      <c r="BL124" s="9">
        <v>1</v>
      </c>
      <c r="BM124" s="9"/>
      <c r="BN124" s="9"/>
      <c r="BO124" s="9"/>
      <c r="BP124" s="9"/>
      <c r="BQ124" s="9"/>
      <c r="BR124" s="9"/>
      <c r="BS124" s="9"/>
      <c r="BT124" s="9"/>
      <c r="BU124" s="9"/>
      <c r="BV124" s="9"/>
      <c r="BW124" s="9"/>
      <c r="BX124" s="9"/>
      <c r="BY124" s="9"/>
      <c r="BZ124" s="9"/>
      <c r="CA124" s="9"/>
      <c r="CB124" s="9"/>
      <c r="CC124" s="9"/>
      <c r="CD124" s="9"/>
      <c r="CE124" s="9"/>
      <c r="CF124" s="9"/>
      <c r="CG124" s="9"/>
      <c r="CH124" s="9"/>
      <c r="CI124" s="9"/>
      <c r="CJ124" s="9"/>
      <c r="CK124" s="9"/>
      <c r="CL124" s="9"/>
      <c r="CM124" s="9"/>
      <c r="CN124" s="9"/>
      <c r="CO124" s="9"/>
      <c r="CP124" s="9"/>
      <c r="CQ124" s="9"/>
      <c r="CR124" s="9"/>
      <c r="CS124" s="9"/>
      <c r="CT124" s="9"/>
      <c r="CU124" s="9"/>
      <c r="CV124" s="9"/>
      <c r="CW124" s="9"/>
      <c r="CX124" s="9"/>
      <c r="CY124" s="9"/>
      <c r="CZ124" s="9"/>
      <c r="DA124" s="9"/>
      <c r="DB124" s="9"/>
      <c r="DC124" s="9"/>
      <c r="DD124" s="9"/>
      <c r="DE124" s="9"/>
      <c r="DF124" s="9"/>
      <c r="DG124" s="9"/>
      <c r="DH124" s="9"/>
      <c r="DI124" s="9"/>
      <c r="DJ124" s="9"/>
      <c r="DK124" s="9"/>
      <c r="DL124" s="9"/>
      <c r="DM124" s="9"/>
      <c r="DN124" s="9"/>
      <c r="DO124" s="9"/>
      <c r="DP124" s="9"/>
      <c r="DQ124" s="9"/>
      <c r="DR124" s="9"/>
      <c r="DS124" s="9"/>
      <c r="DT124" s="9"/>
      <c r="DU124" s="9"/>
      <c r="DV124" s="9"/>
      <c r="DW124" s="9"/>
      <c r="DX124" s="9"/>
      <c r="DY124" s="9"/>
      <c r="DZ124" s="9"/>
      <c r="EA124" s="9"/>
      <c r="EB124" s="9"/>
      <c r="EC124" s="9"/>
      <c r="ED124" s="9"/>
      <c r="EE124" s="9"/>
      <c r="EF124" s="9"/>
      <c r="EG124" s="9"/>
      <c r="EH124" s="9"/>
      <c r="EI124" s="9"/>
      <c r="EJ124" s="9"/>
      <c r="EK124" s="9"/>
      <c r="EL124" s="9"/>
      <c r="EM124" s="9"/>
      <c r="EN124" s="9"/>
      <c r="EO124" s="9"/>
      <c r="EP124" s="9"/>
      <c r="EQ124" s="9"/>
      <c r="ER124" s="36">
        <f t="shared" si="20"/>
        <v>1</v>
      </c>
      <c r="ES124" s="9">
        <f t="shared" si="21"/>
        <v>1</v>
      </c>
      <c r="ET124" s="9" t="s">
        <v>1364</v>
      </c>
      <c r="EU124" s="32" t="s">
        <v>1897</v>
      </c>
      <c r="EV124" s="32" t="s">
        <v>1480</v>
      </c>
      <c r="EW124" s="32"/>
      <c r="EX124" s="35"/>
      <c r="EY124" s="37"/>
      <c r="EZ124" s="37"/>
      <c r="FA124" s="35"/>
      <c r="FB124" s="37"/>
      <c r="FC124" s="32"/>
      <c r="FD124" s="32"/>
      <c r="FE124" s="32">
        <f t="shared" si="22"/>
        <v>2114</v>
      </c>
      <c r="FF124" s="9">
        <f t="shared" si="23"/>
        <v>15331</v>
      </c>
      <c r="FG124" s="6" t="s">
        <v>1480</v>
      </c>
    </row>
    <row r="125" spans="1:163" ht="17.25" customHeight="1" x14ac:dyDescent="0.25">
      <c r="A125" s="9">
        <v>465510482</v>
      </c>
      <c r="B125" s="22" t="s">
        <v>306</v>
      </c>
      <c r="C125" s="9"/>
      <c r="D125" s="9"/>
      <c r="E125" s="9"/>
      <c r="F125" s="9"/>
      <c r="G125" s="23"/>
      <c r="H125" s="23"/>
      <c r="I125" s="9">
        <v>3655</v>
      </c>
      <c r="J125" s="9">
        <v>21930</v>
      </c>
      <c r="K125" s="24">
        <f t="shared" si="12"/>
        <v>4651</v>
      </c>
      <c r="L125" s="24">
        <f t="shared" si="13"/>
        <v>25585</v>
      </c>
      <c r="M125" s="25">
        <v>6</v>
      </c>
      <c r="N125" s="9" t="s">
        <v>1493</v>
      </c>
      <c r="O125" s="9" t="s">
        <v>1494</v>
      </c>
      <c r="P125" s="9" t="s">
        <v>43</v>
      </c>
      <c r="Q125" s="26">
        <v>73394</v>
      </c>
      <c r="R125" s="27">
        <v>996</v>
      </c>
      <c r="S125" s="27">
        <f t="shared" si="14"/>
        <v>0</v>
      </c>
      <c r="T125" s="27">
        <v>2700</v>
      </c>
      <c r="U125" s="28" t="s">
        <v>20</v>
      </c>
      <c r="V125" s="29">
        <f t="shared" si="15"/>
        <v>0.34895187018309587</v>
      </c>
      <c r="W125" s="29">
        <f t="shared" si="16"/>
        <v>3.3634495286131945E-2</v>
      </c>
      <c r="X125" s="29" t="str">
        <f t="shared" si="17"/>
        <v>FLOW</v>
      </c>
      <c r="Y125" s="9" t="str">
        <f t="shared" si="18"/>
        <v>-</v>
      </c>
      <c r="Z125" s="9" t="s">
        <v>1497</v>
      </c>
      <c r="AA125" s="9" t="s">
        <v>20</v>
      </c>
      <c r="AB125" s="22"/>
      <c r="AC125" s="9"/>
      <c r="AD125" s="9"/>
      <c r="AE125" s="30"/>
      <c r="AF125" s="31" t="s">
        <v>20</v>
      </c>
      <c r="AG125" s="32"/>
      <c r="AH125" s="9" t="s">
        <v>288</v>
      </c>
      <c r="AI125" s="32"/>
      <c r="AJ125" s="32"/>
      <c r="AK125" s="32"/>
      <c r="AL125" s="32">
        <v>25626</v>
      </c>
      <c r="AM125" s="26">
        <v>73394</v>
      </c>
      <c r="AN125" s="24">
        <v>177</v>
      </c>
      <c r="AO125" s="23" t="s">
        <v>20</v>
      </c>
      <c r="AP125" s="23" t="str">
        <f t="shared" si="19"/>
        <v>FLOW</v>
      </c>
      <c r="AQ125" s="23"/>
      <c r="AR125" s="23"/>
      <c r="AS125" s="23"/>
      <c r="AT125" s="23"/>
      <c r="AU125" s="9" t="s">
        <v>13</v>
      </c>
      <c r="AV125" s="33" t="s">
        <v>307</v>
      </c>
      <c r="AW125" s="22" t="s">
        <v>1211</v>
      </c>
      <c r="AX125" s="34">
        <v>45703</v>
      </c>
      <c r="AY125" s="9">
        <v>36</v>
      </c>
      <c r="AZ125" s="9" t="s">
        <v>1125</v>
      </c>
      <c r="BA125" s="32" t="s">
        <v>20</v>
      </c>
      <c r="BB125" s="32"/>
      <c r="BC125" s="32"/>
      <c r="BD125" s="9"/>
      <c r="BE125" s="9"/>
      <c r="BF125" s="9"/>
      <c r="BG125" s="35"/>
      <c r="BH125" s="9"/>
      <c r="BI125" s="9"/>
      <c r="BJ125" s="9"/>
      <c r="BK125" s="9"/>
      <c r="BL125" s="9"/>
      <c r="BM125" s="9"/>
      <c r="BN125" s="9"/>
      <c r="BO125" s="9"/>
      <c r="BP125" s="9"/>
      <c r="BQ125" s="9"/>
      <c r="BR125" s="9"/>
      <c r="BS125" s="9"/>
      <c r="BT125" s="9"/>
      <c r="BU125" s="9"/>
      <c r="BV125" s="9"/>
      <c r="BW125" s="9"/>
      <c r="BX125" s="9"/>
      <c r="BY125" s="9"/>
      <c r="BZ125" s="9"/>
      <c r="CA125" s="9"/>
      <c r="CB125" s="9"/>
      <c r="CC125" s="9"/>
      <c r="CD125" s="9"/>
      <c r="CE125" s="9"/>
      <c r="CF125" s="9"/>
      <c r="CG125" s="9"/>
      <c r="CH125" s="9"/>
      <c r="CI125" s="9"/>
      <c r="CJ125" s="9"/>
      <c r="CK125" s="9"/>
      <c r="CL125" s="9"/>
      <c r="CM125" s="9"/>
      <c r="CN125" s="9"/>
      <c r="CO125" s="9"/>
      <c r="CP125" s="9"/>
      <c r="CQ125" s="9"/>
      <c r="CR125" s="9"/>
      <c r="CS125" s="9"/>
      <c r="CT125" s="9"/>
      <c r="CU125" s="9"/>
      <c r="CV125" s="9"/>
      <c r="CW125" s="9"/>
      <c r="CX125" s="9"/>
      <c r="CY125" s="9"/>
      <c r="CZ125" s="9"/>
      <c r="DA125" s="9"/>
      <c r="DB125" s="9"/>
      <c r="DC125" s="9"/>
      <c r="DD125" s="9"/>
      <c r="DE125" s="9"/>
      <c r="DF125" s="9"/>
      <c r="DG125" s="9"/>
      <c r="DH125" s="9"/>
      <c r="DI125" s="9"/>
      <c r="DJ125" s="9"/>
      <c r="DK125" s="9"/>
      <c r="DL125" s="9"/>
      <c r="DM125" s="9"/>
      <c r="DN125" s="9"/>
      <c r="DO125" s="9"/>
      <c r="DP125" s="9"/>
      <c r="DQ125" s="9"/>
      <c r="DR125" s="9"/>
      <c r="DS125" s="9"/>
      <c r="DT125" s="9"/>
      <c r="DU125" s="9"/>
      <c r="DV125" s="9"/>
      <c r="DW125" s="9"/>
      <c r="DX125" s="9"/>
      <c r="DY125" s="9"/>
      <c r="DZ125" s="9"/>
      <c r="EA125" s="9"/>
      <c r="EB125" s="9"/>
      <c r="EC125" s="9"/>
      <c r="ED125" s="9"/>
      <c r="EE125" s="9"/>
      <c r="EF125" s="9"/>
      <c r="EG125" s="9"/>
      <c r="EH125" s="9"/>
      <c r="EI125" s="9"/>
      <c r="EJ125" s="9"/>
      <c r="EK125" s="9"/>
      <c r="EL125" s="9"/>
      <c r="EM125" s="9"/>
      <c r="EN125" s="9"/>
      <c r="EO125" s="9"/>
      <c r="EP125" s="9"/>
      <c r="EQ125" s="9"/>
      <c r="ER125" s="36">
        <f t="shared" si="20"/>
        <v>0</v>
      </c>
      <c r="ES125" s="9" t="str">
        <f t="shared" si="21"/>
        <v/>
      </c>
      <c r="ET125" s="9" t="s">
        <v>1364</v>
      </c>
      <c r="EU125" s="32" t="s">
        <v>1895</v>
      </c>
      <c r="EV125" s="32" t="s">
        <v>1480</v>
      </c>
      <c r="EW125" s="32"/>
      <c r="EX125" s="35"/>
      <c r="EY125" s="37"/>
      <c r="EZ125" s="37"/>
      <c r="FA125" s="35"/>
      <c r="FB125" s="37"/>
      <c r="FC125" s="32"/>
      <c r="FD125" s="32"/>
      <c r="FE125" s="32">
        <f t="shared" si="22"/>
        <v>4651</v>
      </c>
      <c r="FF125" s="9">
        <f t="shared" si="23"/>
        <v>25585</v>
      </c>
      <c r="FG125" s="6" t="s">
        <v>1480</v>
      </c>
    </row>
    <row r="126" spans="1:163" ht="17.25" customHeight="1" x14ac:dyDescent="0.25">
      <c r="A126" s="9">
        <v>466063242</v>
      </c>
      <c r="B126" s="22" t="s">
        <v>893</v>
      </c>
      <c r="C126" s="9"/>
      <c r="D126" s="9"/>
      <c r="E126" s="9"/>
      <c r="F126" s="9"/>
      <c r="G126" s="23"/>
      <c r="H126" s="23"/>
      <c r="I126" s="9">
        <v>3849</v>
      </c>
      <c r="J126" s="9">
        <v>3798</v>
      </c>
      <c r="K126" s="24">
        <f t="shared" si="12"/>
        <v>3908</v>
      </c>
      <c r="L126" s="24">
        <f t="shared" si="13"/>
        <v>7647</v>
      </c>
      <c r="M126" s="39">
        <v>1</v>
      </c>
      <c r="N126" s="9" t="s">
        <v>1493</v>
      </c>
      <c r="O126" s="9" t="s">
        <v>1494</v>
      </c>
      <c r="P126" s="9" t="s">
        <v>60</v>
      </c>
      <c r="Q126" s="26">
        <v>72369</v>
      </c>
      <c r="R126" s="27">
        <v>110</v>
      </c>
      <c r="S126" s="27">
        <f t="shared" si="14"/>
        <v>0</v>
      </c>
      <c r="T126" s="27">
        <v>1350</v>
      </c>
      <c r="U126" s="28" t="s">
        <v>20</v>
      </c>
      <c r="V126" s="29">
        <f t="shared" si="15"/>
        <v>0.23223089788630699</v>
      </c>
      <c r="W126" s="29">
        <f t="shared" si="16"/>
        <v>6.339629419283295E-3</v>
      </c>
      <c r="X126" s="29" t="str">
        <f t="shared" si="17"/>
        <v>FLOW</v>
      </c>
      <c r="Y126" s="9" t="str">
        <f t="shared" si="18"/>
        <v>-</v>
      </c>
      <c r="Z126" s="9" t="s">
        <v>1489</v>
      </c>
      <c r="AA126" s="9" t="s">
        <v>20</v>
      </c>
      <c r="AB126" s="22"/>
      <c r="AC126" s="9"/>
      <c r="AD126" s="9"/>
      <c r="AE126" s="30"/>
      <c r="AF126" s="31" t="s">
        <v>20</v>
      </c>
      <c r="AG126" s="32"/>
      <c r="AH126" s="9" t="s">
        <v>1149</v>
      </c>
      <c r="AI126" s="32"/>
      <c r="AJ126" s="32"/>
      <c r="AK126" s="32"/>
      <c r="AL126" s="32">
        <v>5258</v>
      </c>
      <c r="AM126" s="26">
        <v>72369</v>
      </c>
      <c r="AN126" s="24">
        <v>27</v>
      </c>
      <c r="AO126" s="23" t="s">
        <v>20</v>
      </c>
      <c r="AP126" s="23" t="str">
        <f t="shared" si="19"/>
        <v>FLOW</v>
      </c>
      <c r="AQ126" s="23"/>
      <c r="AR126" s="23"/>
      <c r="AS126" s="23"/>
      <c r="AT126" s="23"/>
      <c r="AU126" s="9" t="s">
        <v>1491</v>
      </c>
      <c r="AV126" s="33" t="s">
        <v>1085</v>
      </c>
      <c r="AW126" s="22" t="s">
        <v>1296</v>
      </c>
      <c r="AX126" s="34">
        <v>45782</v>
      </c>
      <c r="AY126" s="9">
        <v>36</v>
      </c>
      <c r="AZ126" s="9" t="s">
        <v>1125</v>
      </c>
      <c r="BA126" s="32" t="s">
        <v>20</v>
      </c>
      <c r="BB126" s="32"/>
      <c r="BC126" s="32"/>
      <c r="BD126" s="9"/>
      <c r="BE126" s="9"/>
      <c r="BF126" s="9"/>
      <c r="BG126" s="35"/>
      <c r="BH126" s="9"/>
      <c r="BI126" s="9"/>
      <c r="BJ126" s="9"/>
      <c r="BK126" s="9"/>
      <c r="BL126" s="9"/>
      <c r="BM126" s="9"/>
      <c r="BN126" s="9"/>
      <c r="BO126" s="9">
        <v>1</v>
      </c>
      <c r="BP126" s="9"/>
      <c r="BQ126" s="9"/>
      <c r="BR126" s="9"/>
      <c r="BS126" s="9"/>
      <c r="BT126" s="9"/>
      <c r="BU126" s="9"/>
      <c r="BV126" s="9"/>
      <c r="BW126" s="9"/>
      <c r="BX126" s="9"/>
      <c r="BY126" s="9"/>
      <c r="BZ126" s="9"/>
      <c r="CA126" s="9"/>
      <c r="CB126" s="9"/>
      <c r="CC126" s="9"/>
      <c r="CD126" s="9"/>
      <c r="CE126" s="9"/>
      <c r="CF126" s="9"/>
      <c r="CG126" s="9"/>
      <c r="CH126" s="9"/>
      <c r="CI126" s="9"/>
      <c r="CJ126" s="9"/>
      <c r="CK126" s="9"/>
      <c r="CL126" s="9"/>
      <c r="CM126" s="9"/>
      <c r="CN126" s="9"/>
      <c r="CO126" s="9"/>
      <c r="CP126" s="9"/>
      <c r="CQ126" s="9"/>
      <c r="CR126" s="9"/>
      <c r="CS126" s="9"/>
      <c r="CT126" s="9"/>
      <c r="CU126" s="9"/>
      <c r="CV126" s="9"/>
      <c r="CW126" s="9"/>
      <c r="CX126" s="9"/>
      <c r="CY126" s="9"/>
      <c r="CZ126" s="9"/>
      <c r="DA126" s="9"/>
      <c r="DB126" s="9"/>
      <c r="DC126" s="9"/>
      <c r="DD126" s="9"/>
      <c r="DE126" s="9"/>
      <c r="DF126" s="9"/>
      <c r="DG126" s="9"/>
      <c r="DH126" s="9"/>
      <c r="DI126" s="9"/>
      <c r="DJ126" s="9"/>
      <c r="DK126" s="9"/>
      <c r="DL126" s="9"/>
      <c r="DM126" s="9"/>
      <c r="DN126" s="9"/>
      <c r="DO126" s="9"/>
      <c r="DP126" s="9"/>
      <c r="DQ126" s="9"/>
      <c r="DR126" s="9"/>
      <c r="DS126" s="9"/>
      <c r="DT126" s="9"/>
      <c r="DU126" s="9"/>
      <c r="DV126" s="9"/>
      <c r="DW126" s="9"/>
      <c r="DX126" s="9"/>
      <c r="DY126" s="9"/>
      <c r="DZ126" s="9"/>
      <c r="EA126" s="9"/>
      <c r="EB126" s="9"/>
      <c r="EC126" s="9"/>
      <c r="ED126" s="9"/>
      <c r="EE126" s="9"/>
      <c r="EF126" s="9"/>
      <c r="EG126" s="9"/>
      <c r="EH126" s="9"/>
      <c r="EI126" s="9"/>
      <c r="EJ126" s="9"/>
      <c r="EK126" s="9"/>
      <c r="EL126" s="9"/>
      <c r="EM126" s="9"/>
      <c r="EN126" s="9"/>
      <c r="EO126" s="9"/>
      <c r="EP126" s="9"/>
      <c r="EQ126" s="9"/>
      <c r="ER126" s="36">
        <f t="shared" si="20"/>
        <v>1</v>
      </c>
      <c r="ES126" s="9">
        <f t="shared" si="21"/>
        <v>1</v>
      </c>
      <c r="ET126" s="9" t="s">
        <v>1360</v>
      </c>
      <c r="EU126" s="32" t="s">
        <v>1998</v>
      </c>
      <c r="EV126" s="32" t="s">
        <v>1480</v>
      </c>
      <c r="EW126" s="32"/>
      <c r="EX126" s="35"/>
      <c r="EY126" s="37"/>
      <c r="EZ126" s="37"/>
      <c r="FA126" s="35"/>
      <c r="FB126" s="37"/>
      <c r="FC126" s="32"/>
      <c r="FD126" s="32"/>
      <c r="FE126" s="32">
        <f t="shared" si="22"/>
        <v>3908</v>
      </c>
      <c r="FF126" s="9">
        <f t="shared" si="23"/>
        <v>7647</v>
      </c>
      <c r="FG126" s="6" t="s">
        <v>1480</v>
      </c>
    </row>
    <row r="127" spans="1:163" ht="17.25" customHeight="1" x14ac:dyDescent="0.25">
      <c r="A127" s="9">
        <v>461700090</v>
      </c>
      <c r="B127" s="22" t="s">
        <v>724</v>
      </c>
      <c r="C127" s="9"/>
      <c r="D127" s="9"/>
      <c r="E127" s="9"/>
      <c r="F127" s="9"/>
      <c r="G127" s="23"/>
      <c r="H127" s="23"/>
      <c r="I127" s="9">
        <v>4217</v>
      </c>
      <c r="J127" s="9">
        <v>4075</v>
      </c>
      <c r="K127" s="24">
        <f t="shared" si="12"/>
        <v>4160</v>
      </c>
      <c r="L127" s="24">
        <f t="shared" si="13"/>
        <v>8292</v>
      </c>
      <c r="M127" s="39">
        <v>1</v>
      </c>
      <c r="N127" s="9" t="s">
        <v>1493</v>
      </c>
      <c r="O127" s="9" t="s">
        <v>1494</v>
      </c>
      <c r="P127" s="9" t="s">
        <v>251</v>
      </c>
      <c r="Q127" s="26">
        <v>72100</v>
      </c>
      <c r="R127" s="27">
        <v>85</v>
      </c>
      <c r="S127" s="27">
        <f t="shared" si="14"/>
        <v>0</v>
      </c>
      <c r="T127" s="27">
        <v>7194</v>
      </c>
      <c r="U127" s="28" t="s">
        <v>20</v>
      </c>
      <c r="V127" s="29">
        <f t="shared" si="15"/>
        <v>6.7969872547250343E-2</v>
      </c>
      <c r="W127" s="29">
        <f t="shared" si="16"/>
        <v>6.3160646289201951E-3</v>
      </c>
      <c r="X127" s="29" t="str">
        <f t="shared" si="17"/>
        <v>FLOW</v>
      </c>
      <c r="Y127" s="9" t="str">
        <f t="shared" si="18"/>
        <v>-</v>
      </c>
      <c r="Z127" s="9" t="s">
        <v>1489</v>
      </c>
      <c r="AA127" s="9" t="s">
        <v>20</v>
      </c>
      <c r="AB127" s="22"/>
      <c r="AC127" s="9"/>
      <c r="AD127" s="9"/>
      <c r="AE127" s="30"/>
      <c r="AF127" s="31" t="s">
        <v>20</v>
      </c>
      <c r="AG127" s="32"/>
      <c r="AH127" s="9" t="s">
        <v>720</v>
      </c>
      <c r="AI127" s="32"/>
      <c r="AJ127" s="32"/>
      <c r="AK127" s="32"/>
      <c r="AL127" s="32">
        <v>11354</v>
      </c>
      <c r="AM127" s="26">
        <v>72100</v>
      </c>
      <c r="AN127" s="24">
        <v>27</v>
      </c>
      <c r="AO127" s="23" t="s">
        <v>20</v>
      </c>
      <c r="AP127" s="23" t="str">
        <f t="shared" si="19"/>
        <v>FLOW</v>
      </c>
      <c r="AQ127" s="23"/>
      <c r="AR127" s="23"/>
      <c r="AS127" s="23"/>
      <c r="AT127" s="23"/>
      <c r="AU127" s="9" t="s">
        <v>1491</v>
      </c>
      <c r="AV127" s="33" t="s">
        <v>725</v>
      </c>
      <c r="AW127" s="22" t="s">
        <v>1257</v>
      </c>
      <c r="AX127" s="34">
        <v>45320</v>
      </c>
      <c r="AY127" s="9">
        <v>48</v>
      </c>
      <c r="AZ127" s="9" t="s">
        <v>1125</v>
      </c>
      <c r="BA127" s="32" t="s">
        <v>20</v>
      </c>
      <c r="BB127" s="32"/>
      <c r="BC127" s="32"/>
      <c r="BD127" s="9"/>
      <c r="BE127" s="9"/>
      <c r="BF127" s="9"/>
      <c r="BG127" s="35"/>
      <c r="BH127" s="9"/>
      <c r="BI127" s="9"/>
      <c r="BJ127" s="9"/>
      <c r="BK127" s="9"/>
      <c r="BL127" s="9">
        <v>1</v>
      </c>
      <c r="BM127" s="9"/>
      <c r="BN127" s="9"/>
      <c r="BO127" s="9"/>
      <c r="BP127" s="9"/>
      <c r="BQ127" s="9"/>
      <c r="BR127" s="9"/>
      <c r="BS127" s="9"/>
      <c r="BT127" s="9"/>
      <c r="BU127" s="9"/>
      <c r="BV127" s="9"/>
      <c r="BW127" s="9"/>
      <c r="BX127" s="9"/>
      <c r="BY127" s="9"/>
      <c r="BZ127" s="9"/>
      <c r="CA127" s="9"/>
      <c r="CB127" s="9"/>
      <c r="CC127" s="9"/>
      <c r="CD127" s="9"/>
      <c r="CE127" s="9"/>
      <c r="CF127" s="9"/>
      <c r="CG127" s="9"/>
      <c r="CH127" s="9"/>
      <c r="CI127" s="9"/>
      <c r="CJ127" s="9"/>
      <c r="CK127" s="9"/>
      <c r="CL127" s="9"/>
      <c r="CM127" s="9"/>
      <c r="CN127" s="9"/>
      <c r="CO127" s="9"/>
      <c r="CP127" s="9"/>
      <c r="CQ127" s="9"/>
      <c r="CR127" s="9"/>
      <c r="CS127" s="9"/>
      <c r="CT127" s="9"/>
      <c r="CU127" s="9"/>
      <c r="CV127" s="9"/>
      <c r="CW127" s="9"/>
      <c r="CX127" s="9"/>
      <c r="CY127" s="9"/>
      <c r="CZ127" s="9"/>
      <c r="DA127" s="9"/>
      <c r="DB127" s="9"/>
      <c r="DC127" s="9"/>
      <c r="DD127" s="9"/>
      <c r="DE127" s="9"/>
      <c r="DF127" s="9"/>
      <c r="DG127" s="9"/>
      <c r="DH127" s="9"/>
      <c r="DI127" s="9"/>
      <c r="DJ127" s="9"/>
      <c r="DK127" s="9"/>
      <c r="DL127" s="9"/>
      <c r="DM127" s="9"/>
      <c r="DN127" s="9"/>
      <c r="DO127" s="9"/>
      <c r="DP127" s="9"/>
      <c r="DQ127" s="9"/>
      <c r="DR127" s="9"/>
      <c r="DS127" s="9"/>
      <c r="DT127" s="9"/>
      <c r="DU127" s="9"/>
      <c r="DV127" s="9"/>
      <c r="DW127" s="9"/>
      <c r="DX127" s="9"/>
      <c r="DY127" s="9"/>
      <c r="DZ127" s="9"/>
      <c r="EA127" s="9"/>
      <c r="EB127" s="9"/>
      <c r="EC127" s="9"/>
      <c r="ED127" s="9"/>
      <c r="EE127" s="9"/>
      <c r="EF127" s="9"/>
      <c r="EG127" s="9"/>
      <c r="EH127" s="9"/>
      <c r="EI127" s="9"/>
      <c r="EJ127" s="9"/>
      <c r="EK127" s="9"/>
      <c r="EL127" s="9"/>
      <c r="EM127" s="9"/>
      <c r="EN127" s="9"/>
      <c r="EO127" s="9"/>
      <c r="EP127" s="9"/>
      <c r="EQ127" s="9"/>
      <c r="ER127" s="36">
        <f t="shared" si="20"/>
        <v>1</v>
      </c>
      <c r="ES127" s="9">
        <f t="shared" si="21"/>
        <v>1</v>
      </c>
      <c r="ET127" s="9" t="s">
        <v>1363</v>
      </c>
      <c r="EU127" s="32" t="s">
        <v>2187</v>
      </c>
      <c r="EV127" s="32" t="s">
        <v>1480</v>
      </c>
      <c r="EW127" s="32"/>
      <c r="EX127" s="35"/>
      <c r="EY127" s="37"/>
      <c r="EZ127" s="37"/>
      <c r="FA127" s="35"/>
      <c r="FB127" s="37"/>
      <c r="FC127" s="32"/>
      <c r="FD127" s="32"/>
      <c r="FE127" s="32">
        <f t="shared" si="22"/>
        <v>4160</v>
      </c>
      <c r="FF127" s="9">
        <f t="shared" si="23"/>
        <v>8292</v>
      </c>
      <c r="FG127" s="6" t="s">
        <v>1480</v>
      </c>
    </row>
    <row r="128" spans="1:163" ht="17.25" customHeight="1" x14ac:dyDescent="0.25">
      <c r="A128" s="9">
        <v>465368631</v>
      </c>
      <c r="B128" s="22" t="s">
        <v>436</v>
      </c>
      <c r="C128" s="9"/>
      <c r="D128" s="9"/>
      <c r="E128" s="9"/>
      <c r="F128" s="9"/>
      <c r="G128" s="23"/>
      <c r="H128" s="23"/>
      <c r="I128" s="9">
        <v>4299</v>
      </c>
      <c r="J128" s="9">
        <v>4196</v>
      </c>
      <c r="K128" s="24">
        <f t="shared" si="12"/>
        <v>4332</v>
      </c>
      <c r="L128" s="24">
        <f t="shared" si="13"/>
        <v>8495</v>
      </c>
      <c r="M128" s="39">
        <v>1</v>
      </c>
      <c r="N128" s="9" t="s">
        <v>1493</v>
      </c>
      <c r="O128" s="9" t="s">
        <v>1494</v>
      </c>
      <c r="P128" s="9" t="s">
        <v>14</v>
      </c>
      <c r="Q128" s="26">
        <v>72032</v>
      </c>
      <c r="R128" s="27">
        <v>136</v>
      </c>
      <c r="S128" s="27">
        <f t="shared" si="14"/>
        <v>0</v>
      </c>
      <c r="T128" s="27">
        <v>2700</v>
      </c>
      <c r="U128" s="28" t="s">
        <v>20</v>
      </c>
      <c r="V128" s="29">
        <f t="shared" si="15"/>
        <v>0.12114217739508698</v>
      </c>
      <c r="W128" s="29">
        <f t="shared" si="16"/>
        <v>6.310107730241047E-3</v>
      </c>
      <c r="X128" s="29" t="str">
        <f t="shared" si="17"/>
        <v>FLOW</v>
      </c>
      <c r="Y128" s="9" t="str">
        <f t="shared" si="18"/>
        <v>-</v>
      </c>
      <c r="Z128" s="9" t="s">
        <v>1496</v>
      </c>
      <c r="AA128" s="9" t="s">
        <v>20</v>
      </c>
      <c r="AB128" s="22"/>
      <c r="AC128" s="9"/>
      <c r="AD128" s="9"/>
      <c r="AE128" s="30"/>
      <c r="AF128" s="31" t="s">
        <v>20</v>
      </c>
      <c r="AG128" s="32"/>
      <c r="AH128" s="9" t="s">
        <v>241</v>
      </c>
      <c r="AI128" s="32"/>
      <c r="AJ128" s="32"/>
      <c r="AK128" s="32"/>
      <c r="AL128" s="32">
        <v>7032</v>
      </c>
      <c r="AM128" s="26">
        <v>72032</v>
      </c>
      <c r="AN128" s="24">
        <v>27</v>
      </c>
      <c r="AO128" s="23" t="s">
        <v>20</v>
      </c>
      <c r="AP128" s="23" t="str">
        <f t="shared" si="19"/>
        <v>FLOW</v>
      </c>
      <c r="AQ128" s="23"/>
      <c r="AR128" s="23"/>
      <c r="AS128" s="23"/>
      <c r="AT128" s="23"/>
      <c r="AU128" s="9" t="s">
        <v>1491</v>
      </c>
      <c r="AV128" s="33" t="s">
        <v>437</v>
      </c>
      <c r="AW128" s="22" t="s">
        <v>1184</v>
      </c>
      <c r="AX128" s="34">
        <v>45687</v>
      </c>
      <c r="AY128" s="9">
        <v>36</v>
      </c>
      <c r="AZ128" s="9" t="s">
        <v>1125</v>
      </c>
      <c r="BA128" s="32" t="s">
        <v>20</v>
      </c>
      <c r="BB128" s="32"/>
      <c r="BC128" s="32"/>
      <c r="BD128" s="9"/>
      <c r="BE128" s="9"/>
      <c r="BF128" s="9"/>
      <c r="BG128" s="35"/>
      <c r="BH128" s="9"/>
      <c r="BI128" s="9"/>
      <c r="BJ128" s="9"/>
      <c r="BK128" s="9"/>
      <c r="BL128" s="9"/>
      <c r="BM128" s="9"/>
      <c r="BN128" s="9"/>
      <c r="BO128" s="9"/>
      <c r="BP128" s="9"/>
      <c r="BQ128" s="9"/>
      <c r="BR128" s="9"/>
      <c r="BS128" s="9"/>
      <c r="BT128" s="9"/>
      <c r="BU128" s="9"/>
      <c r="BV128" s="9"/>
      <c r="BW128" s="9"/>
      <c r="BX128" s="9"/>
      <c r="BY128" s="9"/>
      <c r="BZ128" s="9"/>
      <c r="CA128" s="9"/>
      <c r="CB128" s="9"/>
      <c r="CC128" s="9"/>
      <c r="CD128" s="9"/>
      <c r="CE128" s="9"/>
      <c r="CF128" s="9"/>
      <c r="CG128" s="9"/>
      <c r="CH128" s="9"/>
      <c r="CI128" s="9"/>
      <c r="CJ128" s="9"/>
      <c r="CK128" s="9"/>
      <c r="CL128" s="9"/>
      <c r="CM128" s="9"/>
      <c r="CN128" s="9"/>
      <c r="CO128" s="9"/>
      <c r="CP128" s="9"/>
      <c r="CQ128" s="9"/>
      <c r="CR128" s="9"/>
      <c r="CS128" s="9"/>
      <c r="CT128" s="9"/>
      <c r="CU128" s="9"/>
      <c r="CV128" s="9"/>
      <c r="CW128" s="9"/>
      <c r="CX128" s="9"/>
      <c r="CY128" s="9"/>
      <c r="CZ128" s="9"/>
      <c r="DA128" s="9"/>
      <c r="DB128" s="9"/>
      <c r="DC128" s="9"/>
      <c r="DD128" s="9"/>
      <c r="DE128" s="9"/>
      <c r="DF128" s="9"/>
      <c r="DG128" s="9"/>
      <c r="DH128" s="9"/>
      <c r="DI128" s="9"/>
      <c r="DJ128" s="9"/>
      <c r="DK128" s="9"/>
      <c r="DL128" s="9"/>
      <c r="DM128" s="9"/>
      <c r="DN128" s="9"/>
      <c r="DO128" s="9"/>
      <c r="DP128" s="9"/>
      <c r="DQ128" s="9"/>
      <c r="DR128" s="9"/>
      <c r="DS128" s="9"/>
      <c r="DT128" s="9"/>
      <c r="DU128" s="9"/>
      <c r="DV128" s="9"/>
      <c r="DW128" s="9"/>
      <c r="DX128" s="9"/>
      <c r="DY128" s="9"/>
      <c r="DZ128" s="9"/>
      <c r="EA128" s="9"/>
      <c r="EB128" s="9"/>
      <c r="EC128" s="9"/>
      <c r="ED128" s="9"/>
      <c r="EE128" s="9"/>
      <c r="EF128" s="9"/>
      <c r="EG128" s="9"/>
      <c r="EH128" s="9"/>
      <c r="EI128" s="9"/>
      <c r="EJ128" s="9"/>
      <c r="EK128" s="9"/>
      <c r="EL128" s="9"/>
      <c r="EM128" s="9"/>
      <c r="EN128" s="9"/>
      <c r="EO128" s="9"/>
      <c r="EP128" s="9"/>
      <c r="EQ128" s="9"/>
      <c r="ER128" s="36">
        <f t="shared" si="20"/>
        <v>0</v>
      </c>
      <c r="ES128" s="9" t="str">
        <f t="shared" si="21"/>
        <v/>
      </c>
      <c r="ET128" s="9" t="s">
        <v>1366</v>
      </c>
      <c r="EU128" s="32" t="s">
        <v>1968</v>
      </c>
      <c r="EV128" s="32" t="s">
        <v>1480</v>
      </c>
      <c r="EW128" s="32"/>
      <c r="EX128" s="35"/>
      <c r="EY128" s="37"/>
      <c r="EZ128" s="37"/>
      <c r="FA128" s="35"/>
      <c r="FB128" s="37"/>
      <c r="FC128" s="32"/>
      <c r="FD128" s="32"/>
      <c r="FE128" s="32">
        <f t="shared" si="22"/>
        <v>4332</v>
      </c>
      <c r="FF128" s="9">
        <f t="shared" si="23"/>
        <v>8495</v>
      </c>
      <c r="FG128" s="6" t="s">
        <v>1480</v>
      </c>
    </row>
    <row r="129" spans="1:163" ht="17.25" customHeight="1" x14ac:dyDescent="0.25">
      <c r="A129" s="9">
        <v>467279658</v>
      </c>
      <c r="B129" s="22" t="s">
        <v>275</v>
      </c>
      <c r="C129" s="9"/>
      <c r="D129" s="9"/>
      <c r="E129" s="9"/>
      <c r="F129" s="9"/>
      <c r="G129" s="23"/>
      <c r="H129" s="23"/>
      <c r="I129" s="9">
        <v>4084</v>
      </c>
      <c r="J129" s="9">
        <v>24504</v>
      </c>
      <c r="K129" s="24">
        <f t="shared" si="12"/>
        <v>5377</v>
      </c>
      <c r="L129" s="24">
        <f t="shared" si="13"/>
        <v>28588</v>
      </c>
      <c r="M129" s="25">
        <v>6</v>
      </c>
      <c r="N129" s="9" t="s">
        <v>1493</v>
      </c>
      <c r="O129" s="9" t="s">
        <v>1494</v>
      </c>
      <c r="P129" s="9" t="s">
        <v>263</v>
      </c>
      <c r="Q129" s="26">
        <v>71794</v>
      </c>
      <c r="R129" s="27">
        <v>1293</v>
      </c>
      <c r="S129" s="27">
        <f t="shared" si="14"/>
        <v>0</v>
      </c>
      <c r="T129" s="27">
        <v>3146.84</v>
      </c>
      <c r="U129" s="28" t="s">
        <v>20</v>
      </c>
      <c r="V129" s="29">
        <f t="shared" si="15"/>
        <v>0.32632157533588135</v>
      </c>
      <c r="W129" s="29">
        <f t="shared" si="16"/>
        <v>3.2901258339544881E-2</v>
      </c>
      <c r="X129" s="29" t="str">
        <f t="shared" si="17"/>
        <v>FLOW</v>
      </c>
      <c r="Y129" s="9" t="str">
        <f t="shared" si="18"/>
        <v>-</v>
      </c>
      <c r="Z129" s="9" t="s">
        <v>1495</v>
      </c>
      <c r="AA129" s="9" t="s">
        <v>20</v>
      </c>
      <c r="AB129" s="22"/>
      <c r="AC129" s="9"/>
      <c r="AD129" s="9"/>
      <c r="AE129" s="30"/>
      <c r="AF129" s="31" t="s">
        <v>20</v>
      </c>
      <c r="AG129" s="32"/>
      <c r="AH129" s="9" t="s">
        <v>274</v>
      </c>
      <c r="AI129" s="32"/>
      <c r="AJ129" s="32"/>
      <c r="AK129" s="32"/>
      <c r="AL129" s="32">
        <v>28943.84</v>
      </c>
      <c r="AM129" s="26">
        <v>71794</v>
      </c>
      <c r="AN129" s="24">
        <v>177</v>
      </c>
      <c r="AO129" s="23" t="s">
        <v>20</v>
      </c>
      <c r="AP129" s="23" t="str">
        <f t="shared" si="19"/>
        <v>FLOW</v>
      </c>
      <c r="AQ129" s="23"/>
      <c r="AR129" s="23"/>
      <c r="AS129" s="23"/>
      <c r="AT129" s="23"/>
      <c r="AU129" s="9" t="s">
        <v>13</v>
      </c>
      <c r="AV129" s="33" t="s">
        <v>276</v>
      </c>
      <c r="AW129" s="22" t="s">
        <v>1211</v>
      </c>
      <c r="AX129" s="34">
        <v>45974</v>
      </c>
      <c r="AY129" s="9">
        <v>24</v>
      </c>
      <c r="AZ129" s="9" t="s">
        <v>1125</v>
      </c>
      <c r="BA129" s="32" t="s">
        <v>20</v>
      </c>
      <c r="BB129" s="32"/>
      <c r="BC129" s="32"/>
      <c r="BD129" s="9"/>
      <c r="BE129" s="9"/>
      <c r="BF129" s="9"/>
      <c r="BG129" s="35"/>
      <c r="BH129" s="9"/>
      <c r="BI129" s="9"/>
      <c r="BJ129" s="9"/>
      <c r="BK129" s="9"/>
      <c r="BL129" s="9">
        <v>1</v>
      </c>
      <c r="BM129" s="9"/>
      <c r="BN129" s="9"/>
      <c r="BO129" s="9"/>
      <c r="BP129" s="9"/>
      <c r="BQ129" s="9"/>
      <c r="BR129" s="9"/>
      <c r="BS129" s="9"/>
      <c r="BT129" s="9"/>
      <c r="BU129" s="9"/>
      <c r="BV129" s="9"/>
      <c r="BW129" s="9"/>
      <c r="BX129" s="9"/>
      <c r="BY129" s="9"/>
      <c r="BZ129" s="9"/>
      <c r="CA129" s="9"/>
      <c r="CB129" s="9"/>
      <c r="CC129" s="9"/>
      <c r="CD129" s="9"/>
      <c r="CE129" s="9"/>
      <c r="CF129" s="9"/>
      <c r="CG129" s="9"/>
      <c r="CH129" s="9"/>
      <c r="CI129" s="9"/>
      <c r="CJ129" s="9"/>
      <c r="CK129" s="9"/>
      <c r="CL129" s="9"/>
      <c r="CM129" s="9"/>
      <c r="CN129" s="9"/>
      <c r="CO129" s="9"/>
      <c r="CP129" s="9"/>
      <c r="CQ129" s="9"/>
      <c r="CR129" s="9"/>
      <c r="CS129" s="9"/>
      <c r="CT129" s="9"/>
      <c r="CU129" s="9"/>
      <c r="CV129" s="9"/>
      <c r="CW129" s="9"/>
      <c r="CX129" s="9"/>
      <c r="CY129" s="9"/>
      <c r="CZ129" s="9"/>
      <c r="DA129" s="9"/>
      <c r="DB129" s="9"/>
      <c r="DC129" s="9"/>
      <c r="DD129" s="9"/>
      <c r="DE129" s="9"/>
      <c r="DF129" s="9"/>
      <c r="DG129" s="9"/>
      <c r="DH129" s="9"/>
      <c r="DI129" s="9"/>
      <c r="DJ129" s="9"/>
      <c r="DK129" s="9"/>
      <c r="DL129" s="9"/>
      <c r="DM129" s="9"/>
      <c r="DN129" s="9"/>
      <c r="DO129" s="9"/>
      <c r="DP129" s="9"/>
      <c r="DQ129" s="9"/>
      <c r="DR129" s="9"/>
      <c r="DS129" s="9"/>
      <c r="DT129" s="9"/>
      <c r="DU129" s="9"/>
      <c r="DV129" s="9"/>
      <c r="DW129" s="9"/>
      <c r="DX129" s="9"/>
      <c r="DY129" s="9"/>
      <c r="DZ129" s="9"/>
      <c r="EA129" s="9"/>
      <c r="EB129" s="9"/>
      <c r="EC129" s="9"/>
      <c r="ED129" s="9"/>
      <c r="EE129" s="9"/>
      <c r="EF129" s="9"/>
      <c r="EG129" s="9"/>
      <c r="EH129" s="9"/>
      <c r="EI129" s="9"/>
      <c r="EJ129" s="9"/>
      <c r="EK129" s="9"/>
      <c r="EL129" s="9"/>
      <c r="EM129" s="9"/>
      <c r="EN129" s="9"/>
      <c r="EO129" s="9"/>
      <c r="EP129" s="9"/>
      <c r="EQ129" s="9"/>
      <c r="ER129" s="36">
        <f t="shared" si="20"/>
        <v>1</v>
      </c>
      <c r="ES129" s="9">
        <f t="shared" si="21"/>
        <v>1</v>
      </c>
      <c r="ET129" s="9" t="s">
        <v>1372</v>
      </c>
      <c r="EU129" s="32" t="s">
        <v>1875</v>
      </c>
      <c r="EV129" s="32" t="s">
        <v>1480</v>
      </c>
      <c r="EW129" s="32"/>
      <c r="EX129" s="35"/>
      <c r="EY129" s="37"/>
      <c r="EZ129" s="37"/>
      <c r="FA129" s="35"/>
      <c r="FB129" s="37"/>
      <c r="FC129" s="32"/>
      <c r="FD129" s="32"/>
      <c r="FE129" s="32">
        <f t="shared" si="22"/>
        <v>5377</v>
      </c>
      <c r="FF129" s="9">
        <f t="shared" si="23"/>
        <v>28588</v>
      </c>
      <c r="FG129" s="6" t="s">
        <v>1480</v>
      </c>
    </row>
    <row r="130" spans="1:163" ht="17.25" customHeight="1" x14ac:dyDescent="0.25">
      <c r="A130" s="9">
        <v>464515656</v>
      </c>
      <c r="B130" s="22" t="s">
        <v>1605</v>
      </c>
      <c r="C130" s="9"/>
      <c r="D130" s="9"/>
      <c r="E130" s="9"/>
      <c r="F130" s="9"/>
      <c r="G130" s="23"/>
      <c r="H130" s="23"/>
      <c r="I130" s="9">
        <v>4381</v>
      </c>
      <c r="J130" s="9">
        <v>13143</v>
      </c>
      <c r="K130" s="24">
        <f t="shared" ref="K130:K193" si="24">IF((J130+R130)&lt;=I130+R130,(J130+R130),((I130-(I130*(M130+1)-(I130+J130)))+R130))</f>
        <v>4592</v>
      </c>
      <c r="L130" s="24">
        <f t="shared" ref="L130:L193" si="25">FF130-E130</f>
        <v>17524</v>
      </c>
      <c r="M130" s="25">
        <v>3</v>
      </c>
      <c r="N130" s="9" t="s">
        <v>1493</v>
      </c>
      <c r="O130" s="9" t="s">
        <v>1494</v>
      </c>
      <c r="P130" s="9" t="s">
        <v>251</v>
      </c>
      <c r="Q130" s="26">
        <v>71259</v>
      </c>
      <c r="R130" s="27">
        <v>211</v>
      </c>
      <c r="S130" s="27">
        <f t="shared" ref="S130:S193" si="26">IF(H130="CBC COLL",T130,)</f>
        <v>0</v>
      </c>
      <c r="T130" s="27">
        <v>1350</v>
      </c>
      <c r="U130" s="28" t="s">
        <v>20</v>
      </c>
      <c r="V130" s="29">
        <f t="shared" ref="V130:V193" si="27">Q130/SUMIFS($Q:$Q,$M:$M,M130,$P:$P,P130)</f>
        <v>0.18593950895311562</v>
      </c>
      <c r="W130" s="29">
        <f t="shared" ref="W130:W193" si="28">Q130/SUMIFS($Q:$Q,$M:$M,M130)</f>
        <v>2.0205734752115671E-2</v>
      </c>
      <c r="X130" s="29" t="str">
        <f t="shared" ref="X130:X193" si="29">N130</f>
        <v>FLOW</v>
      </c>
      <c r="Y130" s="9" t="str">
        <f t="shared" ref="Y130:Y193" si="30">IF(OR(N130="STABLE", N130="RB" ),"PAID",AA130)</f>
        <v>-</v>
      </c>
      <c r="Z130" s="9" t="s">
        <v>1499</v>
      </c>
      <c r="AA130" s="9" t="s">
        <v>20</v>
      </c>
      <c r="AB130" s="22"/>
      <c r="AC130" s="9"/>
      <c r="AD130" s="9"/>
      <c r="AE130" s="30"/>
      <c r="AF130" s="31" t="s">
        <v>20</v>
      </c>
      <c r="AG130" s="32"/>
      <c r="AH130" s="9" t="s">
        <v>720</v>
      </c>
      <c r="AI130" s="32"/>
      <c r="AJ130" s="32"/>
      <c r="AK130" s="32"/>
      <c r="AL130" s="32">
        <v>14704</v>
      </c>
      <c r="AM130" s="26">
        <v>71259</v>
      </c>
      <c r="AN130" s="24">
        <v>88</v>
      </c>
      <c r="AO130" s="23" t="s">
        <v>20</v>
      </c>
      <c r="AP130" s="23" t="str">
        <f t="shared" ref="AP130:AP193" si="31">IF(AO130=0,"RB",IF(AO130&lt;AN130,"STABLE",IF(AO130&gt;AN130,"FLOW","SAME")))</f>
        <v>FLOW</v>
      </c>
      <c r="AQ130" s="23"/>
      <c r="AR130" s="23"/>
      <c r="AS130" s="23"/>
      <c r="AT130" s="23"/>
      <c r="AU130" s="9" t="s">
        <v>13</v>
      </c>
      <c r="AV130" s="33" t="s">
        <v>1654</v>
      </c>
      <c r="AW130" s="22" t="s">
        <v>1303</v>
      </c>
      <c r="AX130" s="34">
        <v>45596</v>
      </c>
      <c r="AY130" s="9">
        <v>36</v>
      </c>
      <c r="AZ130" s="9" t="s">
        <v>1592</v>
      </c>
      <c r="BA130" s="32" t="s">
        <v>20</v>
      </c>
      <c r="BB130" s="32"/>
      <c r="BC130" s="32"/>
      <c r="BD130" s="9"/>
      <c r="BE130" s="9"/>
      <c r="BF130" s="9"/>
      <c r="BG130" s="35"/>
      <c r="BH130" s="9"/>
      <c r="BI130" s="9"/>
      <c r="BJ130" s="9"/>
      <c r="BK130" s="9"/>
      <c r="BL130" s="9"/>
      <c r="BM130" s="9"/>
      <c r="BN130" s="9"/>
      <c r="BO130" s="9">
        <v>1</v>
      </c>
      <c r="BP130" s="9"/>
      <c r="BQ130" s="9"/>
      <c r="BR130" s="9"/>
      <c r="BS130" s="9"/>
      <c r="BT130" s="9"/>
      <c r="BU130" s="9"/>
      <c r="BV130" s="9"/>
      <c r="BW130" s="9"/>
      <c r="BX130" s="9"/>
      <c r="BY130" s="9"/>
      <c r="BZ130" s="9"/>
      <c r="CA130" s="9"/>
      <c r="CB130" s="9"/>
      <c r="CC130" s="9"/>
      <c r="CD130" s="9"/>
      <c r="CE130" s="9"/>
      <c r="CF130" s="9"/>
      <c r="CG130" s="9"/>
      <c r="CH130" s="9"/>
      <c r="CI130" s="9"/>
      <c r="CJ130" s="9"/>
      <c r="CK130" s="9"/>
      <c r="CL130" s="9"/>
      <c r="CM130" s="9"/>
      <c r="CN130" s="9"/>
      <c r="CO130" s="9"/>
      <c r="CP130" s="9"/>
      <c r="CQ130" s="9"/>
      <c r="CR130" s="9"/>
      <c r="CS130" s="9"/>
      <c r="CT130" s="9"/>
      <c r="CU130" s="9"/>
      <c r="CV130" s="9"/>
      <c r="CW130" s="9"/>
      <c r="CX130" s="9"/>
      <c r="CY130" s="9"/>
      <c r="CZ130" s="9"/>
      <c r="DA130" s="9"/>
      <c r="DB130" s="9"/>
      <c r="DC130" s="9"/>
      <c r="DD130" s="9"/>
      <c r="DE130" s="9"/>
      <c r="DF130" s="9"/>
      <c r="DG130" s="9"/>
      <c r="DH130" s="9"/>
      <c r="DI130" s="9"/>
      <c r="DJ130" s="9"/>
      <c r="DK130" s="9"/>
      <c r="DL130" s="9"/>
      <c r="DM130" s="9"/>
      <c r="DN130" s="9"/>
      <c r="DO130" s="9"/>
      <c r="DP130" s="9"/>
      <c r="DQ130" s="9"/>
      <c r="DR130" s="9"/>
      <c r="DS130" s="9"/>
      <c r="DT130" s="9"/>
      <c r="DU130" s="9"/>
      <c r="DV130" s="9"/>
      <c r="DW130" s="9"/>
      <c r="DX130" s="9"/>
      <c r="DY130" s="9"/>
      <c r="DZ130" s="9"/>
      <c r="EA130" s="9"/>
      <c r="EB130" s="9"/>
      <c r="EC130" s="9"/>
      <c r="ED130" s="9"/>
      <c r="EE130" s="9"/>
      <c r="EF130" s="9"/>
      <c r="EG130" s="9"/>
      <c r="EH130" s="9"/>
      <c r="EI130" s="9"/>
      <c r="EJ130" s="9"/>
      <c r="EK130" s="9"/>
      <c r="EL130" s="9"/>
      <c r="EM130" s="9"/>
      <c r="EN130" s="9"/>
      <c r="EO130" s="9"/>
      <c r="EP130" s="9"/>
      <c r="EQ130" s="9"/>
      <c r="ER130" s="36">
        <f t="shared" ref="ER130:ER193" si="32">BC130+BF130+BI130+BL130+BO130+BR130+BU130+BX130+CA130+CD130+CG130+CJ130+CM130+CP130+CS130+CV130+CY130+DB130+DE130+DH130+DK130+DN130+DQ130+DT130+DW130+DZ130+EC130+EF130+EI130+EL130+EO130</f>
        <v>1</v>
      </c>
      <c r="ES130" s="9">
        <f t="shared" ref="ES130:ES193" si="33">IF(ER130&gt;0,1,"")</f>
        <v>1</v>
      </c>
      <c r="ET130" s="9" t="s">
        <v>1363</v>
      </c>
      <c r="EU130" s="32" t="s">
        <v>2257</v>
      </c>
      <c r="EV130" s="32" t="s">
        <v>1480</v>
      </c>
      <c r="EW130" s="32"/>
      <c r="EX130" s="35"/>
      <c r="EY130" s="37"/>
      <c r="EZ130" s="37"/>
      <c r="FA130" s="35"/>
      <c r="FB130" s="37"/>
      <c r="FC130" s="32"/>
      <c r="FD130" s="32"/>
      <c r="FE130" s="32">
        <f t="shared" ref="FE130:FE193" si="34">IF((J130+R130)&lt;=I130+R130,(J130+R130),((I130-(I130*(M130+1)-(I130+J130)))+R130))</f>
        <v>4592</v>
      </c>
      <c r="FF130" s="9">
        <f t="shared" ref="FF130:FF193" si="35">I130+J130+FD130</f>
        <v>17524</v>
      </c>
      <c r="FG130" s="6" t="e">
        <v>#N/A</v>
      </c>
    </row>
    <row r="131" spans="1:163" ht="17.25" customHeight="1" x14ac:dyDescent="0.25">
      <c r="A131" s="9">
        <v>467312870</v>
      </c>
      <c r="B131" s="22" t="s">
        <v>1606</v>
      </c>
      <c r="C131" s="9"/>
      <c r="D131" s="9"/>
      <c r="E131" s="9"/>
      <c r="F131" s="9"/>
      <c r="G131" s="23"/>
      <c r="H131" s="23"/>
      <c r="I131" s="9">
        <v>9394</v>
      </c>
      <c r="J131" s="9">
        <v>37528</v>
      </c>
      <c r="K131" s="24">
        <f t="shared" si="24"/>
        <v>10570</v>
      </c>
      <c r="L131" s="24">
        <f t="shared" si="25"/>
        <v>46922</v>
      </c>
      <c r="M131" s="25">
        <v>4</v>
      </c>
      <c r="N131" s="9" t="s">
        <v>1493</v>
      </c>
      <c r="O131" s="9" t="s">
        <v>1494</v>
      </c>
      <c r="P131" s="9" t="s">
        <v>263</v>
      </c>
      <c r="Q131" s="26">
        <v>70047</v>
      </c>
      <c r="R131" s="27">
        <v>1224</v>
      </c>
      <c r="S131" s="27">
        <f t="shared" si="26"/>
        <v>0</v>
      </c>
      <c r="T131" s="27">
        <v>2700</v>
      </c>
      <c r="U131" s="28" t="s">
        <v>20</v>
      </c>
      <c r="V131" s="29">
        <f t="shared" si="27"/>
        <v>0.64305779964747356</v>
      </c>
      <c r="W131" s="29">
        <f t="shared" si="28"/>
        <v>2.6832020690798715E-2</v>
      </c>
      <c r="X131" s="29" t="str">
        <f t="shared" si="29"/>
        <v>FLOW</v>
      </c>
      <c r="Y131" s="9" t="str">
        <f t="shared" si="30"/>
        <v>-</v>
      </c>
      <c r="Z131" s="9" t="s">
        <v>1495</v>
      </c>
      <c r="AA131" s="9" t="s">
        <v>20</v>
      </c>
      <c r="AB131" s="22"/>
      <c r="AC131" s="9"/>
      <c r="AD131" s="9"/>
      <c r="AE131" s="30"/>
      <c r="AF131" s="31" t="s">
        <v>20</v>
      </c>
      <c r="AG131" s="32"/>
      <c r="AH131" s="9" t="s">
        <v>425</v>
      </c>
      <c r="AI131" s="32"/>
      <c r="AJ131" s="32"/>
      <c r="AK131" s="32"/>
      <c r="AL131" s="32">
        <v>41452</v>
      </c>
      <c r="AM131" s="26">
        <v>70047</v>
      </c>
      <c r="AN131" s="24">
        <v>113</v>
      </c>
      <c r="AO131" s="23" t="s">
        <v>20</v>
      </c>
      <c r="AP131" s="23" t="str">
        <f t="shared" si="31"/>
        <v>FLOW</v>
      </c>
      <c r="AQ131" s="23"/>
      <c r="AR131" s="23"/>
      <c r="AS131" s="23"/>
      <c r="AT131" s="23"/>
      <c r="AU131" s="9" t="s">
        <v>13</v>
      </c>
      <c r="AV131" s="33" t="s">
        <v>1655</v>
      </c>
      <c r="AW131" s="22" t="s">
        <v>1339</v>
      </c>
      <c r="AX131" s="34">
        <v>45981</v>
      </c>
      <c r="AY131" s="9">
        <v>12</v>
      </c>
      <c r="AZ131" s="9" t="s">
        <v>1592</v>
      </c>
      <c r="BA131" s="32" t="s">
        <v>20</v>
      </c>
      <c r="BB131" s="32"/>
      <c r="BC131" s="32"/>
      <c r="BD131" s="9"/>
      <c r="BE131" s="9"/>
      <c r="BF131" s="9"/>
      <c r="BG131" s="35"/>
      <c r="BH131" s="9"/>
      <c r="BI131" s="9"/>
      <c r="BJ131" s="9"/>
      <c r="BK131" s="9"/>
      <c r="BL131" s="9">
        <v>1</v>
      </c>
      <c r="BM131" s="9"/>
      <c r="BN131" s="9"/>
      <c r="BO131" s="9"/>
      <c r="BP131" s="9"/>
      <c r="BQ131" s="9"/>
      <c r="BR131" s="9"/>
      <c r="BS131" s="9"/>
      <c r="BT131" s="9"/>
      <c r="BU131" s="9"/>
      <c r="BV131" s="9"/>
      <c r="BW131" s="9"/>
      <c r="BX131" s="9"/>
      <c r="BY131" s="9"/>
      <c r="BZ131" s="9"/>
      <c r="CA131" s="9"/>
      <c r="CB131" s="9"/>
      <c r="CC131" s="9"/>
      <c r="CD131" s="9"/>
      <c r="CE131" s="9"/>
      <c r="CF131" s="9"/>
      <c r="CG131" s="9"/>
      <c r="CH131" s="9"/>
      <c r="CI131" s="9"/>
      <c r="CJ131" s="9"/>
      <c r="CK131" s="9"/>
      <c r="CL131" s="9"/>
      <c r="CM131" s="9"/>
      <c r="CN131" s="9"/>
      <c r="CO131" s="9"/>
      <c r="CP131" s="9"/>
      <c r="CQ131" s="9"/>
      <c r="CR131" s="9"/>
      <c r="CS131" s="9"/>
      <c r="CT131" s="9"/>
      <c r="CU131" s="9"/>
      <c r="CV131" s="9"/>
      <c r="CW131" s="9"/>
      <c r="CX131" s="9"/>
      <c r="CY131" s="9"/>
      <c r="CZ131" s="9"/>
      <c r="DA131" s="9"/>
      <c r="DB131" s="9"/>
      <c r="DC131" s="9"/>
      <c r="DD131" s="9"/>
      <c r="DE131" s="9"/>
      <c r="DF131" s="9"/>
      <c r="DG131" s="9"/>
      <c r="DH131" s="9"/>
      <c r="DI131" s="9"/>
      <c r="DJ131" s="9"/>
      <c r="DK131" s="9"/>
      <c r="DL131" s="9"/>
      <c r="DM131" s="9"/>
      <c r="DN131" s="9"/>
      <c r="DO131" s="9"/>
      <c r="DP131" s="9"/>
      <c r="DQ131" s="9"/>
      <c r="DR131" s="9"/>
      <c r="DS131" s="9"/>
      <c r="DT131" s="9"/>
      <c r="DU131" s="9"/>
      <c r="DV131" s="9"/>
      <c r="DW131" s="9"/>
      <c r="DX131" s="9"/>
      <c r="DY131" s="9"/>
      <c r="DZ131" s="9"/>
      <c r="EA131" s="9"/>
      <c r="EB131" s="9"/>
      <c r="EC131" s="9"/>
      <c r="ED131" s="9"/>
      <c r="EE131" s="9"/>
      <c r="EF131" s="9"/>
      <c r="EG131" s="9"/>
      <c r="EH131" s="9"/>
      <c r="EI131" s="9"/>
      <c r="EJ131" s="9"/>
      <c r="EK131" s="9"/>
      <c r="EL131" s="9"/>
      <c r="EM131" s="9"/>
      <c r="EN131" s="9"/>
      <c r="EO131" s="9"/>
      <c r="EP131" s="9"/>
      <c r="EQ131" s="9"/>
      <c r="ER131" s="36">
        <f t="shared" si="32"/>
        <v>1</v>
      </c>
      <c r="ES131" s="9">
        <f t="shared" si="33"/>
        <v>1</v>
      </c>
      <c r="ET131" s="9" t="s">
        <v>1372</v>
      </c>
      <c r="EU131" s="32" t="s">
        <v>2235</v>
      </c>
      <c r="EV131" s="32" t="s">
        <v>1480</v>
      </c>
      <c r="EW131" s="32"/>
      <c r="EX131" s="35"/>
      <c r="EY131" s="37"/>
      <c r="EZ131" s="37"/>
      <c r="FA131" s="35"/>
      <c r="FB131" s="37"/>
      <c r="FC131" s="32"/>
      <c r="FD131" s="32"/>
      <c r="FE131" s="32">
        <f t="shared" si="34"/>
        <v>10570</v>
      </c>
      <c r="FF131" s="9">
        <f t="shared" si="35"/>
        <v>46922</v>
      </c>
      <c r="FG131" s="6" t="e">
        <v>#N/A</v>
      </c>
    </row>
    <row r="132" spans="1:163" ht="17.25" customHeight="1" x14ac:dyDescent="0.25">
      <c r="A132" s="9">
        <v>457265224</v>
      </c>
      <c r="B132" s="22" t="s">
        <v>757</v>
      </c>
      <c r="C132" s="9"/>
      <c r="D132" s="9"/>
      <c r="E132" s="9"/>
      <c r="F132" s="9"/>
      <c r="G132" s="23"/>
      <c r="H132" s="23"/>
      <c r="I132" s="9">
        <v>6522</v>
      </c>
      <c r="J132" s="9">
        <v>22547</v>
      </c>
      <c r="K132" s="24">
        <f t="shared" si="24"/>
        <v>4307</v>
      </c>
      <c r="L132" s="24">
        <f t="shared" si="25"/>
        <v>29069</v>
      </c>
      <c r="M132" s="25">
        <v>4</v>
      </c>
      <c r="N132" s="9" t="s">
        <v>1493</v>
      </c>
      <c r="O132" s="9" t="s">
        <v>1494</v>
      </c>
      <c r="P132" s="9" t="s">
        <v>22</v>
      </c>
      <c r="Q132" s="26">
        <v>69944.289999999994</v>
      </c>
      <c r="R132" s="27">
        <v>1326</v>
      </c>
      <c r="S132" s="27">
        <f t="shared" si="26"/>
        <v>0</v>
      </c>
      <c r="T132" s="27">
        <v>6998</v>
      </c>
      <c r="U132" s="28" t="s">
        <v>20</v>
      </c>
      <c r="V132" s="29">
        <f t="shared" si="27"/>
        <v>0.24405162397601168</v>
      </c>
      <c r="W132" s="29">
        <f t="shared" si="28"/>
        <v>2.6792676866721279E-2</v>
      </c>
      <c r="X132" s="29" t="str">
        <f t="shared" si="29"/>
        <v>FLOW</v>
      </c>
      <c r="Y132" s="9" t="str">
        <f t="shared" si="30"/>
        <v>-</v>
      </c>
      <c r="Z132" s="9" t="s">
        <v>1496</v>
      </c>
      <c r="AA132" s="9" t="s">
        <v>20</v>
      </c>
      <c r="AB132" s="22"/>
      <c r="AC132" s="9"/>
      <c r="AD132" s="9"/>
      <c r="AE132" s="30"/>
      <c r="AF132" s="31" t="s">
        <v>20</v>
      </c>
      <c r="AG132" s="32"/>
      <c r="AH132" s="9" t="s">
        <v>498</v>
      </c>
      <c r="AI132" s="32"/>
      <c r="AJ132" s="32"/>
      <c r="AK132" s="32"/>
      <c r="AL132" s="32">
        <v>30871</v>
      </c>
      <c r="AM132" s="26">
        <v>69944.289999999994</v>
      </c>
      <c r="AN132" s="24">
        <v>118</v>
      </c>
      <c r="AO132" s="23" t="s">
        <v>20</v>
      </c>
      <c r="AP132" s="23" t="str">
        <f t="shared" si="31"/>
        <v>FLOW</v>
      </c>
      <c r="AQ132" s="23"/>
      <c r="AR132" s="23"/>
      <c r="AS132" s="23"/>
      <c r="AT132" s="23"/>
      <c r="AU132" s="9" t="s">
        <v>13</v>
      </c>
      <c r="AV132" s="33" t="s">
        <v>952</v>
      </c>
      <c r="AW132" s="22" t="s">
        <v>1199</v>
      </c>
      <c r="AX132" s="34">
        <v>45002</v>
      </c>
      <c r="AY132" s="9">
        <v>48</v>
      </c>
      <c r="AZ132" s="9" t="s">
        <v>1125</v>
      </c>
      <c r="BA132" s="32" t="s">
        <v>20</v>
      </c>
      <c r="BB132" s="32"/>
      <c r="BC132" s="32"/>
      <c r="BD132" s="9"/>
      <c r="BE132" s="9"/>
      <c r="BF132" s="9"/>
      <c r="BG132" s="35"/>
      <c r="BH132" s="9"/>
      <c r="BI132" s="9"/>
      <c r="BJ132" s="9"/>
      <c r="BK132" s="9"/>
      <c r="BL132" s="9"/>
      <c r="BM132" s="9"/>
      <c r="BN132" s="9"/>
      <c r="BO132" s="9"/>
      <c r="BP132" s="9"/>
      <c r="BQ132" s="9"/>
      <c r="BR132" s="9"/>
      <c r="BS132" s="9"/>
      <c r="BT132" s="9"/>
      <c r="BU132" s="9"/>
      <c r="BV132" s="9"/>
      <c r="BW132" s="9"/>
      <c r="BX132" s="9"/>
      <c r="BY132" s="9"/>
      <c r="BZ132" s="9"/>
      <c r="CA132" s="9"/>
      <c r="CB132" s="9"/>
      <c r="CC132" s="9"/>
      <c r="CD132" s="9"/>
      <c r="CE132" s="9"/>
      <c r="CF132" s="9"/>
      <c r="CG132" s="9"/>
      <c r="CH132" s="9"/>
      <c r="CI132" s="9"/>
      <c r="CJ132" s="9"/>
      <c r="CK132" s="9"/>
      <c r="CL132" s="9"/>
      <c r="CM132" s="9"/>
      <c r="CN132" s="9"/>
      <c r="CO132" s="9"/>
      <c r="CP132" s="9"/>
      <c r="CQ132" s="9"/>
      <c r="CR132" s="9"/>
      <c r="CS132" s="9"/>
      <c r="CT132" s="9"/>
      <c r="CU132" s="9"/>
      <c r="CV132" s="9"/>
      <c r="CW132" s="9"/>
      <c r="CX132" s="9"/>
      <c r="CY132" s="9"/>
      <c r="CZ132" s="9"/>
      <c r="DA132" s="9"/>
      <c r="DB132" s="9"/>
      <c r="DC132" s="9"/>
      <c r="DD132" s="9"/>
      <c r="DE132" s="9"/>
      <c r="DF132" s="9"/>
      <c r="DG132" s="9"/>
      <c r="DH132" s="9"/>
      <c r="DI132" s="9"/>
      <c r="DJ132" s="9"/>
      <c r="DK132" s="9"/>
      <c r="DL132" s="9"/>
      <c r="DM132" s="9"/>
      <c r="DN132" s="9"/>
      <c r="DO132" s="9"/>
      <c r="DP132" s="9"/>
      <c r="DQ132" s="9"/>
      <c r="DR132" s="9"/>
      <c r="DS132" s="9"/>
      <c r="DT132" s="9"/>
      <c r="DU132" s="9"/>
      <c r="DV132" s="9"/>
      <c r="DW132" s="9"/>
      <c r="DX132" s="9"/>
      <c r="DY132" s="9"/>
      <c r="DZ132" s="9"/>
      <c r="EA132" s="9"/>
      <c r="EB132" s="9"/>
      <c r="EC132" s="9"/>
      <c r="ED132" s="9"/>
      <c r="EE132" s="9"/>
      <c r="EF132" s="9"/>
      <c r="EG132" s="9"/>
      <c r="EH132" s="9"/>
      <c r="EI132" s="9"/>
      <c r="EJ132" s="9"/>
      <c r="EK132" s="9"/>
      <c r="EL132" s="9"/>
      <c r="EM132" s="9"/>
      <c r="EN132" s="9"/>
      <c r="EO132" s="9"/>
      <c r="EP132" s="9"/>
      <c r="EQ132" s="9"/>
      <c r="ER132" s="36">
        <f t="shared" si="32"/>
        <v>0</v>
      </c>
      <c r="ES132" s="9" t="str">
        <f t="shared" si="33"/>
        <v/>
      </c>
      <c r="ET132" s="9" t="s">
        <v>1365</v>
      </c>
      <c r="EU132" s="32" t="s">
        <v>2002</v>
      </c>
      <c r="EV132" s="32" t="s">
        <v>1480</v>
      </c>
      <c r="EW132" s="32"/>
      <c r="EX132" s="35"/>
      <c r="EY132" s="37"/>
      <c r="EZ132" s="37"/>
      <c r="FA132" s="35"/>
      <c r="FB132" s="37"/>
      <c r="FC132" s="32"/>
      <c r="FD132" s="32"/>
      <c r="FE132" s="32">
        <f t="shared" si="34"/>
        <v>4307</v>
      </c>
      <c r="FF132" s="9">
        <f t="shared" si="35"/>
        <v>29069</v>
      </c>
      <c r="FG132" s="6" t="s">
        <v>1480</v>
      </c>
    </row>
    <row r="133" spans="1:163" ht="17.25" customHeight="1" x14ac:dyDescent="0.25">
      <c r="A133" s="9">
        <v>465922492</v>
      </c>
      <c r="B133" s="22" t="s">
        <v>221</v>
      </c>
      <c r="C133" s="9"/>
      <c r="D133" s="9"/>
      <c r="E133" s="9"/>
      <c r="F133" s="9"/>
      <c r="G133" s="23"/>
      <c r="H133" s="23"/>
      <c r="I133" s="9">
        <v>3838</v>
      </c>
      <c r="J133" s="9">
        <v>7671</v>
      </c>
      <c r="K133" s="24">
        <f t="shared" si="24"/>
        <v>4152</v>
      </c>
      <c r="L133" s="24">
        <f t="shared" si="25"/>
        <v>11509</v>
      </c>
      <c r="M133" s="25">
        <v>2</v>
      </c>
      <c r="N133" s="9" t="s">
        <v>1493</v>
      </c>
      <c r="O133" s="9" t="s">
        <v>1494</v>
      </c>
      <c r="P133" s="9" t="s">
        <v>27</v>
      </c>
      <c r="Q133" s="26">
        <v>69882</v>
      </c>
      <c r="R133" s="27">
        <v>319</v>
      </c>
      <c r="S133" s="27">
        <f t="shared" si="26"/>
        <v>0</v>
      </c>
      <c r="T133" s="27">
        <v>6298</v>
      </c>
      <c r="U133" s="28" t="s">
        <v>20</v>
      </c>
      <c r="V133" s="29">
        <f t="shared" si="27"/>
        <v>0.33656661786237191</v>
      </c>
      <c r="W133" s="29">
        <f t="shared" si="28"/>
        <v>1.8737537635082503E-2</v>
      </c>
      <c r="X133" s="29" t="str">
        <f t="shared" si="29"/>
        <v>FLOW</v>
      </c>
      <c r="Y133" s="9" t="str">
        <f t="shared" si="30"/>
        <v>-</v>
      </c>
      <c r="Z133" s="9" t="s">
        <v>1496</v>
      </c>
      <c r="AA133" s="9" t="s">
        <v>20</v>
      </c>
      <c r="AB133" s="22"/>
      <c r="AC133" s="9"/>
      <c r="AD133" s="9"/>
      <c r="AE133" s="30"/>
      <c r="AF133" s="31" t="s">
        <v>20</v>
      </c>
      <c r="AG133" s="32"/>
      <c r="AH133" s="9" t="s">
        <v>211</v>
      </c>
      <c r="AI133" s="32"/>
      <c r="AJ133" s="32"/>
      <c r="AK133" s="32"/>
      <c r="AL133" s="32">
        <v>14288</v>
      </c>
      <c r="AM133" s="26">
        <v>69882</v>
      </c>
      <c r="AN133" s="24">
        <v>57</v>
      </c>
      <c r="AO133" s="23" t="s">
        <v>20</v>
      </c>
      <c r="AP133" s="23" t="str">
        <f t="shared" si="31"/>
        <v>FLOW</v>
      </c>
      <c r="AQ133" s="23"/>
      <c r="AR133" s="23"/>
      <c r="AS133" s="23"/>
      <c r="AT133" s="23"/>
      <c r="AU133" s="9" t="s">
        <v>1491</v>
      </c>
      <c r="AV133" s="33" t="s">
        <v>222</v>
      </c>
      <c r="AW133" s="22" t="s">
        <v>1315</v>
      </c>
      <c r="AX133" s="34">
        <v>45762</v>
      </c>
      <c r="AY133" s="9">
        <v>36</v>
      </c>
      <c r="AZ133" s="9" t="s">
        <v>1125</v>
      </c>
      <c r="BA133" s="32" t="s">
        <v>20</v>
      </c>
      <c r="BB133" s="32"/>
      <c r="BC133" s="32"/>
      <c r="BD133" s="9"/>
      <c r="BE133" s="9"/>
      <c r="BF133" s="9"/>
      <c r="BG133" s="35"/>
      <c r="BH133" s="9"/>
      <c r="BI133" s="9">
        <v>1</v>
      </c>
      <c r="BJ133" s="9"/>
      <c r="BK133" s="9"/>
      <c r="BL133" s="9"/>
      <c r="BM133" s="9"/>
      <c r="BN133" s="9"/>
      <c r="BO133" s="9"/>
      <c r="BP133" s="9"/>
      <c r="BQ133" s="9"/>
      <c r="BR133" s="9"/>
      <c r="BS133" s="9"/>
      <c r="BT133" s="9"/>
      <c r="BU133" s="9"/>
      <c r="BV133" s="9"/>
      <c r="BW133" s="9"/>
      <c r="BX133" s="9"/>
      <c r="BY133" s="9"/>
      <c r="BZ133" s="9"/>
      <c r="CA133" s="9"/>
      <c r="CB133" s="9"/>
      <c r="CC133" s="9"/>
      <c r="CD133" s="9"/>
      <c r="CE133" s="9"/>
      <c r="CF133" s="9"/>
      <c r="CG133" s="9"/>
      <c r="CH133" s="9"/>
      <c r="CI133" s="9"/>
      <c r="CJ133" s="9"/>
      <c r="CK133" s="9"/>
      <c r="CL133" s="9"/>
      <c r="CM133" s="9"/>
      <c r="CN133" s="9"/>
      <c r="CO133" s="9"/>
      <c r="CP133" s="9"/>
      <c r="CQ133" s="9"/>
      <c r="CR133" s="9"/>
      <c r="CS133" s="9"/>
      <c r="CT133" s="9"/>
      <c r="CU133" s="9"/>
      <c r="CV133" s="9"/>
      <c r="CW133" s="9"/>
      <c r="CX133" s="9"/>
      <c r="CY133" s="9"/>
      <c r="CZ133" s="9"/>
      <c r="DA133" s="9"/>
      <c r="DB133" s="9"/>
      <c r="DC133" s="9"/>
      <c r="DD133" s="9"/>
      <c r="DE133" s="9"/>
      <c r="DF133" s="9"/>
      <c r="DG133" s="9"/>
      <c r="DH133" s="9"/>
      <c r="DI133" s="9"/>
      <c r="DJ133" s="9"/>
      <c r="DK133" s="9"/>
      <c r="DL133" s="9"/>
      <c r="DM133" s="9"/>
      <c r="DN133" s="9"/>
      <c r="DO133" s="9"/>
      <c r="DP133" s="9"/>
      <c r="DQ133" s="9"/>
      <c r="DR133" s="9"/>
      <c r="DS133" s="9"/>
      <c r="DT133" s="9"/>
      <c r="DU133" s="9"/>
      <c r="DV133" s="9"/>
      <c r="DW133" s="9"/>
      <c r="DX133" s="9"/>
      <c r="DY133" s="9"/>
      <c r="DZ133" s="9"/>
      <c r="EA133" s="9"/>
      <c r="EB133" s="9"/>
      <c r="EC133" s="9"/>
      <c r="ED133" s="9"/>
      <c r="EE133" s="9"/>
      <c r="EF133" s="9"/>
      <c r="EG133" s="9"/>
      <c r="EH133" s="9"/>
      <c r="EI133" s="9"/>
      <c r="EJ133" s="9"/>
      <c r="EK133" s="9"/>
      <c r="EL133" s="9"/>
      <c r="EM133" s="9"/>
      <c r="EN133" s="9"/>
      <c r="EO133" s="9"/>
      <c r="EP133" s="9"/>
      <c r="EQ133" s="9"/>
      <c r="ER133" s="36">
        <f t="shared" si="32"/>
        <v>1</v>
      </c>
      <c r="ES133" s="9">
        <f t="shared" si="33"/>
        <v>1</v>
      </c>
      <c r="ET133" s="9" t="s">
        <v>1368</v>
      </c>
      <c r="EU133" s="32" t="s">
        <v>1841</v>
      </c>
      <c r="EV133" s="32" t="s">
        <v>1480</v>
      </c>
      <c r="EW133" s="32"/>
      <c r="EX133" s="35"/>
      <c r="EY133" s="37"/>
      <c r="EZ133" s="37"/>
      <c r="FA133" s="35"/>
      <c r="FB133" s="37"/>
      <c r="FC133" s="32"/>
      <c r="FD133" s="32"/>
      <c r="FE133" s="32">
        <f t="shared" si="34"/>
        <v>4152</v>
      </c>
      <c r="FF133" s="9">
        <f t="shared" si="35"/>
        <v>11509</v>
      </c>
      <c r="FG133" s="6" t="s">
        <v>1480</v>
      </c>
    </row>
    <row r="134" spans="1:163" ht="17.25" customHeight="1" x14ac:dyDescent="0.25">
      <c r="A134" s="9">
        <v>464416298</v>
      </c>
      <c r="B134" s="22" t="s">
        <v>539</v>
      </c>
      <c r="C134" s="9" t="s">
        <v>2208</v>
      </c>
      <c r="D134" s="9" t="s">
        <v>2266</v>
      </c>
      <c r="E134" s="9">
        <v>3000</v>
      </c>
      <c r="F134" s="9"/>
      <c r="G134" s="23"/>
      <c r="H134" s="23"/>
      <c r="I134" s="9">
        <v>3005</v>
      </c>
      <c r="J134" s="9">
        <v>2065</v>
      </c>
      <c r="K134" s="24">
        <f t="shared" si="24"/>
        <v>2119</v>
      </c>
      <c r="L134" s="24">
        <f t="shared" si="25"/>
        <v>2070</v>
      </c>
      <c r="M134" s="39">
        <v>1</v>
      </c>
      <c r="N134" s="9" t="s">
        <v>2210</v>
      </c>
      <c r="O134" s="9" t="s">
        <v>1489</v>
      </c>
      <c r="P134" s="9" t="s">
        <v>1132</v>
      </c>
      <c r="Q134" s="26">
        <v>68650</v>
      </c>
      <c r="R134" s="27">
        <v>54</v>
      </c>
      <c r="S134" s="27">
        <f t="shared" si="26"/>
        <v>0</v>
      </c>
      <c r="T134" s="27">
        <v>2700</v>
      </c>
      <c r="U134" s="28" t="s">
        <v>20</v>
      </c>
      <c r="V134" s="29">
        <f t="shared" si="27"/>
        <v>0.12332172869578964</v>
      </c>
      <c r="W134" s="29">
        <f t="shared" si="28"/>
        <v>6.0138396224045966E-3</v>
      </c>
      <c r="X134" s="29" t="str">
        <f t="shared" si="29"/>
        <v>STABLE</v>
      </c>
      <c r="Y134" s="9" t="str">
        <f t="shared" si="30"/>
        <v>PAID</v>
      </c>
      <c r="Z134" s="9" t="s">
        <v>1490</v>
      </c>
      <c r="AA134" s="9" t="s">
        <v>20</v>
      </c>
      <c r="AB134" s="22"/>
      <c r="AC134" s="9"/>
      <c r="AD134" s="9"/>
      <c r="AE134" s="30"/>
      <c r="AF134" s="31" t="s">
        <v>20</v>
      </c>
      <c r="AG134" s="32"/>
      <c r="AH134" s="9" t="s">
        <v>533</v>
      </c>
      <c r="AI134" s="32"/>
      <c r="AJ134" s="32"/>
      <c r="AK134" s="32"/>
      <c r="AL134" s="32">
        <v>4819</v>
      </c>
      <c r="AM134" s="26">
        <v>68650</v>
      </c>
      <c r="AN134" s="24">
        <v>27</v>
      </c>
      <c r="AO134" s="23" t="s">
        <v>20</v>
      </c>
      <c r="AP134" s="23" t="str">
        <f t="shared" si="31"/>
        <v>FLOW</v>
      </c>
      <c r="AQ134" s="23"/>
      <c r="AR134" s="23"/>
      <c r="AS134" s="23"/>
      <c r="AT134" s="23"/>
      <c r="AU134" s="9" t="s">
        <v>1491</v>
      </c>
      <c r="AV134" s="33" t="s">
        <v>540</v>
      </c>
      <c r="AW134" s="22" t="s">
        <v>1263</v>
      </c>
      <c r="AX134" s="34">
        <v>45588</v>
      </c>
      <c r="AY134" s="9">
        <v>48</v>
      </c>
      <c r="AZ134" s="9" t="s">
        <v>1125</v>
      </c>
      <c r="BA134" s="32" t="s">
        <v>20</v>
      </c>
      <c r="BB134" s="32"/>
      <c r="BC134" s="32"/>
      <c r="BD134" s="9"/>
      <c r="BE134" s="9"/>
      <c r="BF134" s="9"/>
      <c r="BG134" s="35"/>
      <c r="BH134" s="9"/>
      <c r="BI134" s="9"/>
      <c r="BJ134" s="9"/>
      <c r="BK134" s="9"/>
      <c r="BL134" s="9">
        <v>2</v>
      </c>
      <c r="BM134" s="9"/>
      <c r="BN134" s="9"/>
      <c r="BO134" s="9"/>
      <c r="BP134" s="9"/>
      <c r="BQ134" s="9"/>
      <c r="BR134" s="9"/>
      <c r="BS134" s="9"/>
      <c r="BT134" s="9"/>
      <c r="BU134" s="9"/>
      <c r="BV134" s="9"/>
      <c r="BW134" s="9"/>
      <c r="BX134" s="9"/>
      <c r="BY134" s="9"/>
      <c r="BZ134" s="9"/>
      <c r="CA134" s="9"/>
      <c r="CB134" s="9"/>
      <c r="CC134" s="9"/>
      <c r="CD134" s="9"/>
      <c r="CE134" s="9"/>
      <c r="CF134" s="9"/>
      <c r="CG134" s="9"/>
      <c r="CH134" s="9"/>
      <c r="CI134" s="9"/>
      <c r="CJ134" s="9"/>
      <c r="CK134" s="9"/>
      <c r="CL134" s="9"/>
      <c r="CM134" s="9"/>
      <c r="CN134" s="9"/>
      <c r="CO134" s="9"/>
      <c r="CP134" s="9"/>
      <c r="CQ134" s="9"/>
      <c r="CR134" s="9"/>
      <c r="CS134" s="9"/>
      <c r="CT134" s="9"/>
      <c r="CU134" s="9"/>
      <c r="CV134" s="9"/>
      <c r="CW134" s="9"/>
      <c r="CX134" s="9"/>
      <c r="CY134" s="9"/>
      <c r="CZ134" s="9"/>
      <c r="DA134" s="9"/>
      <c r="DB134" s="9"/>
      <c r="DC134" s="9"/>
      <c r="DD134" s="9"/>
      <c r="DE134" s="9"/>
      <c r="DF134" s="9"/>
      <c r="DG134" s="9"/>
      <c r="DH134" s="9"/>
      <c r="DI134" s="9"/>
      <c r="DJ134" s="9"/>
      <c r="DK134" s="9"/>
      <c r="DL134" s="9"/>
      <c r="DM134" s="9"/>
      <c r="DN134" s="9"/>
      <c r="DO134" s="9"/>
      <c r="DP134" s="9"/>
      <c r="DQ134" s="9"/>
      <c r="DR134" s="9"/>
      <c r="DS134" s="9"/>
      <c r="DT134" s="9"/>
      <c r="DU134" s="9"/>
      <c r="DV134" s="9"/>
      <c r="DW134" s="9"/>
      <c r="DX134" s="9"/>
      <c r="DY134" s="9"/>
      <c r="DZ134" s="9"/>
      <c r="EA134" s="9"/>
      <c r="EB134" s="9"/>
      <c r="EC134" s="9"/>
      <c r="ED134" s="9"/>
      <c r="EE134" s="9"/>
      <c r="EF134" s="9"/>
      <c r="EG134" s="9"/>
      <c r="EH134" s="9"/>
      <c r="EI134" s="9"/>
      <c r="EJ134" s="9"/>
      <c r="EK134" s="9"/>
      <c r="EL134" s="9"/>
      <c r="EM134" s="9"/>
      <c r="EN134" s="9"/>
      <c r="EO134" s="9"/>
      <c r="EP134" s="9"/>
      <c r="EQ134" s="9"/>
      <c r="ER134" s="36">
        <f t="shared" si="32"/>
        <v>2</v>
      </c>
      <c r="ES134" s="9">
        <f t="shared" si="33"/>
        <v>1</v>
      </c>
      <c r="ET134" s="9" t="s">
        <v>1376</v>
      </c>
      <c r="EU134" s="32" t="s">
        <v>2023</v>
      </c>
      <c r="EV134" s="32" t="s">
        <v>1480</v>
      </c>
      <c r="EW134" s="32"/>
      <c r="EX134" s="35"/>
      <c r="EY134" s="37"/>
      <c r="EZ134" s="37"/>
      <c r="FA134" s="35"/>
      <c r="FB134" s="37"/>
      <c r="FC134" s="32"/>
      <c r="FD134" s="32"/>
      <c r="FE134" s="32">
        <f t="shared" si="34"/>
        <v>2119</v>
      </c>
      <c r="FF134" s="9">
        <f t="shared" si="35"/>
        <v>5070</v>
      </c>
      <c r="FG134" s="6" t="s">
        <v>1480</v>
      </c>
    </row>
    <row r="135" spans="1:163" ht="17.25" customHeight="1" x14ac:dyDescent="0.25">
      <c r="A135" s="9">
        <v>457349311</v>
      </c>
      <c r="B135" s="22" t="s">
        <v>102</v>
      </c>
      <c r="C135" s="9"/>
      <c r="D135" s="9"/>
      <c r="E135" s="9"/>
      <c r="F135" s="9"/>
      <c r="G135" s="23"/>
      <c r="H135" s="23"/>
      <c r="I135" s="9">
        <v>6290</v>
      </c>
      <c r="J135" s="9">
        <v>16956</v>
      </c>
      <c r="K135" s="24">
        <f t="shared" si="24"/>
        <v>5248</v>
      </c>
      <c r="L135" s="24">
        <f t="shared" si="25"/>
        <v>23246</v>
      </c>
      <c r="M135" s="25">
        <v>3</v>
      </c>
      <c r="N135" s="9" t="s">
        <v>1493</v>
      </c>
      <c r="O135" s="9" t="s">
        <v>1494</v>
      </c>
      <c r="P135" s="9" t="s">
        <v>98</v>
      </c>
      <c r="Q135" s="26">
        <v>68640</v>
      </c>
      <c r="R135" s="27">
        <v>872</v>
      </c>
      <c r="S135" s="27">
        <f t="shared" si="26"/>
        <v>0</v>
      </c>
      <c r="T135" s="27">
        <v>7177</v>
      </c>
      <c r="U135" s="28" t="s">
        <v>20</v>
      </c>
      <c r="V135" s="29">
        <f t="shared" si="27"/>
        <v>0.37242046335421164</v>
      </c>
      <c r="W135" s="29">
        <f t="shared" si="28"/>
        <v>1.9463108286465143E-2</v>
      </c>
      <c r="X135" s="29" t="str">
        <f t="shared" si="29"/>
        <v>FLOW</v>
      </c>
      <c r="Y135" s="9" t="str">
        <f t="shared" si="30"/>
        <v>-</v>
      </c>
      <c r="Z135" s="9" t="s">
        <v>20</v>
      </c>
      <c r="AA135" s="9" t="s">
        <v>20</v>
      </c>
      <c r="AB135" s="22"/>
      <c r="AC135" s="9"/>
      <c r="AD135" s="9"/>
      <c r="AE135" s="30"/>
      <c r="AF135" s="31" t="s">
        <v>20</v>
      </c>
      <c r="AG135" s="32"/>
      <c r="AH135" s="9" t="s">
        <v>97</v>
      </c>
      <c r="AI135" s="32"/>
      <c r="AJ135" s="32"/>
      <c r="AK135" s="32"/>
      <c r="AL135" s="32">
        <v>25005</v>
      </c>
      <c r="AM135" s="26">
        <v>68640</v>
      </c>
      <c r="AN135" s="24">
        <v>88</v>
      </c>
      <c r="AO135" s="23" t="s">
        <v>20</v>
      </c>
      <c r="AP135" s="23" t="str">
        <f t="shared" si="31"/>
        <v>FLOW</v>
      </c>
      <c r="AQ135" s="23"/>
      <c r="AR135" s="23"/>
      <c r="AS135" s="23"/>
      <c r="AT135" s="23"/>
      <c r="AU135" s="9" t="s">
        <v>13</v>
      </c>
      <c r="AV135" s="33" t="s">
        <v>103</v>
      </c>
      <c r="AW135" s="22" t="s">
        <v>1167</v>
      </c>
      <c r="AX135" s="34">
        <v>45008</v>
      </c>
      <c r="AY135" s="9">
        <v>48</v>
      </c>
      <c r="AZ135" s="9" t="s">
        <v>1125</v>
      </c>
      <c r="BA135" s="32" t="s">
        <v>20</v>
      </c>
      <c r="BB135" s="32"/>
      <c r="BC135" s="32"/>
      <c r="BD135" s="9"/>
      <c r="BE135" s="9"/>
      <c r="BF135" s="9"/>
      <c r="BG135" s="35"/>
      <c r="BH135" s="9"/>
      <c r="BI135" s="9"/>
      <c r="BJ135" s="9"/>
      <c r="BK135" s="9"/>
      <c r="BL135" s="9"/>
      <c r="BM135" s="9"/>
      <c r="BN135" s="9"/>
      <c r="BO135" s="9"/>
      <c r="BP135" s="9"/>
      <c r="BQ135" s="9"/>
      <c r="BR135" s="9"/>
      <c r="BS135" s="9"/>
      <c r="BT135" s="9"/>
      <c r="BU135" s="9"/>
      <c r="BV135" s="9"/>
      <c r="BW135" s="9"/>
      <c r="BX135" s="9"/>
      <c r="BY135" s="9"/>
      <c r="BZ135" s="9"/>
      <c r="CA135" s="9"/>
      <c r="CB135" s="9"/>
      <c r="CC135" s="9"/>
      <c r="CD135" s="9"/>
      <c r="CE135" s="9"/>
      <c r="CF135" s="9"/>
      <c r="CG135" s="9"/>
      <c r="CH135" s="9"/>
      <c r="CI135" s="9"/>
      <c r="CJ135" s="9"/>
      <c r="CK135" s="9"/>
      <c r="CL135" s="9"/>
      <c r="CM135" s="9"/>
      <c r="CN135" s="9"/>
      <c r="CO135" s="9"/>
      <c r="CP135" s="9"/>
      <c r="CQ135" s="9"/>
      <c r="CR135" s="9"/>
      <c r="CS135" s="9"/>
      <c r="CT135" s="9"/>
      <c r="CU135" s="9"/>
      <c r="CV135" s="9"/>
      <c r="CW135" s="9"/>
      <c r="CX135" s="9"/>
      <c r="CY135" s="9"/>
      <c r="CZ135" s="9"/>
      <c r="DA135" s="9"/>
      <c r="DB135" s="9"/>
      <c r="DC135" s="9"/>
      <c r="DD135" s="9"/>
      <c r="DE135" s="9"/>
      <c r="DF135" s="9"/>
      <c r="DG135" s="9"/>
      <c r="DH135" s="9"/>
      <c r="DI135" s="9"/>
      <c r="DJ135" s="9"/>
      <c r="DK135" s="9"/>
      <c r="DL135" s="9"/>
      <c r="DM135" s="9"/>
      <c r="DN135" s="9"/>
      <c r="DO135" s="9"/>
      <c r="DP135" s="9"/>
      <c r="DQ135" s="9"/>
      <c r="DR135" s="9"/>
      <c r="DS135" s="9"/>
      <c r="DT135" s="9"/>
      <c r="DU135" s="9"/>
      <c r="DV135" s="9"/>
      <c r="DW135" s="9"/>
      <c r="DX135" s="9"/>
      <c r="DY135" s="9"/>
      <c r="DZ135" s="9"/>
      <c r="EA135" s="9"/>
      <c r="EB135" s="9"/>
      <c r="EC135" s="9"/>
      <c r="ED135" s="9"/>
      <c r="EE135" s="9"/>
      <c r="EF135" s="9"/>
      <c r="EG135" s="9"/>
      <c r="EH135" s="9"/>
      <c r="EI135" s="9"/>
      <c r="EJ135" s="9"/>
      <c r="EK135" s="9"/>
      <c r="EL135" s="9"/>
      <c r="EM135" s="9"/>
      <c r="EN135" s="9"/>
      <c r="EO135" s="9"/>
      <c r="EP135" s="9"/>
      <c r="EQ135" s="9"/>
      <c r="ER135" s="36">
        <f t="shared" si="32"/>
        <v>0</v>
      </c>
      <c r="ES135" s="9" t="str">
        <f t="shared" si="33"/>
        <v/>
      </c>
      <c r="ET135" s="9" t="s">
        <v>1371</v>
      </c>
      <c r="EU135" s="32" t="s">
        <v>1751</v>
      </c>
      <c r="EV135" s="32" t="s">
        <v>1480</v>
      </c>
      <c r="EW135" s="32"/>
      <c r="EX135" s="35"/>
      <c r="EY135" s="37"/>
      <c r="EZ135" s="37"/>
      <c r="FA135" s="35"/>
      <c r="FB135" s="37"/>
      <c r="FC135" s="32"/>
      <c r="FD135" s="32"/>
      <c r="FE135" s="32">
        <f t="shared" si="34"/>
        <v>5248</v>
      </c>
      <c r="FF135" s="9">
        <f t="shared" si="35"/>
        <v>23246</v>
      </c>
      <c r="FG135" s="6" t="s">
        <v>1480</v>
      </c>
    </row>
    <row r="136" spans="1:163" ht="17.25" customHeight="1" x14ac:dyDescent="0.25">
      <c r="A136" s="9">
        <v>466683939</v>
      </c>
      <c r="B136" s="22" t="s">
        <v>909</v>
      </c>
      <c r="C136" s="9"/>
      <c r="D136" s="9"/>
      <c r="E136" s="9"/>
      <c r="F136" s="9"/>
      <c r="G136" s="23"/>
      <c r="H136" s="23"/>
      <c r="I136" s="9">
        <v>3424</v>
      </c>
      <c r="J136" s="9">
        <v>3404</v>
      </c>
      <c r="K136" s="24">
        <f t="shared" si="24"/>
        <v>3474</v>
      </c>
      <c r="L136" s="24">
        <f t="shared" si="25"/>
        <v>6828</v>
      </c>
      <c r="M136" s="39">
        <v>1</v>
      </c>
      <c r="N136" s="9" t="s">
        <v>1493</v>
      </c>
      <c r="O136" s="9" t="s">
        <v>1494</v>
      </c>
      <c r="P136" s="9" t="s">
        <v>45</v>
      </c>
      <c r="Q136" s="26">
        <v>68550</v>
      </c>
      <c r="R136" s="27">
        <v>70</v>
      </c>
      <c r="S136" s="27">
        <f t="shared" si="26"/>
        <v>0</v>
      </c>
      <c r="T136" s="27">
        <v>3559</v>
      </c>
      <c r="U136" s="28" t="s">
        <v>20</v>
      </c>
      <c r="V136" s="29">
        <f t="shared" si="27"/>
        <v>5.320170045207475E-2</v>
      </c>
      <c r="W136" s="29">
        <f t="shared" si="28"/>
        <v>6.005079477288202E-3</v>
      </c>
      <c r="X136" s="29" t="str">
        <f t="shared" si="29"/>
        <v>FLOW</v>
      </c>
      <c r="Y136" s="9" t="str">
        <f t="shared" si="30"/>
        <v>-</v>
      </c>
      <c r="Z136" s="9" t="s">
        <v>1489</v>
      </c>
      <c r="AA136" s="9" t="s">
        <v>20</v>
      </c>
      <c r="AB136" s="22"/>
      <c r="AC136" s="9"/>
      <c r="AD136" s="9"/>
      <c r="AE136" s="30"/>
      <c r="AF136" s="31" t="s">
        <v>20</v>
      </c>
      <c r="AG136" s="32"/>
      <c r="AH136" s="9" t="s">
        <v>617</v>
      </c>
      <c r="AI136" s="32"/>
      <c r="AJ136" s="32"/>
      <c r="AK136" s="32"/>
      <c r="AL136" s="32">
        <v>7033</v>
      </c>
      <c r="AM136" s="26">
        <v>68550</v>
      </c>
      <c r="AN136" s="24">
        <v>27</v>
      </c>
      <c r="AO136" s="23" t="s">
        <v>20</v>
      </c>
      <c r="AP136" s="23" t="str">
        <f t="shared" si="31"/>
        <v>FLOW</v>
      </c>
      <c r="AQ136" s="23"/>
      <c r="AR136" s="23"/>
      <c r="AS136" s="23"/>
      <c r="AT136" s="23"/>
      <c r="AU136" s="9" t="s">
        <v>1491</v>
      </c>
      <c r="AV136" s="33" t="s">
        <v>1100</v>
      </c>
      <c r="AW136" s="22" t="s">
        <v>1184</v>
      </c>
      <c r="AX136" s="34">
        <v>45881</v>
      </c>
      <c r="AY136" s="9">
        <v>36</v>
      </c>
      <c r="AZ136" s="9" t="s">
        <v>1125</v>
      </c>
      <c r="BA136" s="32" t="s">
        <v>20</v>
      </c>
      <c r="BB136" s="32"/>
      <c r="BC136" s="32"/>
      <c r="BD136" s="9"/>
      <c r="BE136" s="9"/>
      <c r="BF136" s="9"/>
      <c r="BG136" s="35"/>
      <c r="BH136" s="9"/>
      <c r="BI136" s="9"/>
      <c r="BJ136" s="9"/>
      <c r="BK136" s="9"/>
      <c r="BL136" s="9"/>
      <c r="BM136" s="9"/>
      <c r="BN136" s="9"/>
      <c r="BO136" s="9"/>
      <c r="BP136" s="9"/>
      <c r="BQ136" s="9"/>
      <c r="BR136" s="9"/>
      <c r="BS136" s="9"/>
      <c r="BT136" s="9"/>
      <c r="BU136" s="9"/>
      <c r="BV136" s="9"/>
      <c r="BW136" s="9"/>
      <c r="BX136" s="9"/>
      <c r="BY136" s="9"/>
      <c r="BZ136" s="9"/>
      <c r="CA136" s="9"/>
      <c r="CB136" s="9"/>
      <c r="CC136" s="9"/>
      <c r="CD136" s="9"/>
      <c r="CE136" s="9"/>
      <c r="CF136" s="9"/>
      <c r="CG136" s="9"/>
      <c r="CH136" s="9"/>
      <c r="CI136" s="9"/>
      <c r="CJ136" s="9"/>
      <c r="CK136" s="9"/>
      <c r="CL136" s="9"/>
      <c r="CM136" s="9"/>
      <c r="CN136" s="9"/>
      <c r="CO136" s="9"/>
      <c r="CP136" s="9"/>
      <c r="CQ136" s="9"/>
      <c r="CR136" s="9"/>
      <c r="CS136" s="9"/>
      <c r="CT136" s="9"/>
      <c r="CU136" s="9"/>
      <c r="CV136" s="9"/>
      <c r="CW136" s="9"/>
      <c r="CX136" s="9"/>
      <c r="CY136" s="9"/>
      <c r="CZ136" s="9"/>
      <c r="DA136" s="9"/>
      <c r="DB136" s="9"/>
      <c r="DC136" s="9"/>
      <c r="DD136" s="9"/>
      <c r="DE136" s="9"/>
      <c r="DF136" s="9"/>
      <c r="DG136" s="9"/>
      <c r="DH136" s="9"/>
      <c r="DI136" s="9"/>
      <c r="DJ136" s="9"/>
      <c r="DK136" s="9"/>
      <c r="DL136" s="9"/>
      <c r="DM136" s="9"/>
      <c r="DN136" s="9"/>
      <c r="DO136" s="9"/>
      <c r="DP136" s="9"/>
      <c r="DQ136" s="9"/>
      <c r="DR136" s="9"/>
      <c r="DS136" s="9"/>
      <c r="DT136" s="9"/>
      <c r="DU136" s="9"/>
      <c r="DV136" s="9"/>
      <c r="DW136" s="9"/>
      <c r="DX136" s="9"/>
      <c r="DY136" s="9"/>
      <c r="DZ136" s="9"/>
      <c r="EA136" s="9"/>
      <c r="EB136" s="9"/>
      <c r="EC136" s="9"/>
      <c r="ED136" s="9"/>
      <c r="EE136" s="9"/>
      <c r="EF136" s="9"/>
      <c r="EG136" s="9"/>
      <c r="EH136" s="9"/>
      <c r="EI136" s="9"/>
      <c r="EJ136" s="9"/>
      <c r="EK136" s="9"/>
      <c r="EL136" s="9"/>
      <c r="EM136" s="9"/>
      <c r="EN136" s="9"/>
      <c r="EO136" s="9"/>
      <c r="EP136" s="9"/>
      <c r="EQ136" s="9"/>
      <c r="ER136" s="36">
        <f t="shared" si="32"/>
        <v>0</v>
      </c>
      <c r="ES136" s="9" t="str">
        <f t="shared" si="33"/>
        <v/>
      </c>
      <c r="ET136" s="9" t="s">
        <v>1374</v>
      </c>
      <c r="EU136" s="32" t="s">
        <v>2118</v>
      </c>
      <c r="EV136" s="32" t="s">
        <v>1480</v>
      </c>
      <c r="EW136" s="32"/>
      <c r="EX136" s="35"/>
      <c r="EY136" s="37"/>
      <c r="EZ136" s="37"/>
      <c r="FA136" s="35"/>
      <c r="FB136" s="37"/>
      <c r="FC136" s="32"/>
      <c r="FD136" s="32"/>
      <c r="FE136" s="32">
        <f t="shared" si="34"/>
        <v>3474</v>
      </c>
      <c r="FF136" s="9">
        <f t="shared" si="35"/>
        <v>6828</v>
      </c>
      <c r="FG136" s="6" t="s">
        <v>1480</v>
      </c>
    </row>
    <row r="137" spans="1:163" ht="17.25" customHeight="1" x14ac:dyDescent="0.25">
      <c r="A137" s="9">
        <v>462987786</v>
      </c>
      <c r="B137" s="22" t="s">
        <v>1607</v>
      </c>
      <c r="C137" s="9"/>
      <c r="D137" s="9"/>
      <c r="E137" s="9"/>
      <c r="F137" s="9"/>
      <c r="G137" s="23"/>
      <c r="H137" s="23"/>
      <c r="I137" s="9">
        <v>4480</v>
      </c>
      <c r="J137" s="9">
        <v>26880</v>
      </c>
      <c r="K137" s="24">
        <f t="shared" si="24"/>
        <v>5598</v>
      </c>
      <c r="L137" s="24">
        <f t="shared" si="25"/>
        <v>31360</v>
      </c>
      <c r="M137" s="25">
        <v>6</v>
      </c>
      <c r="N137" s="9" t="s">
        <v>1493</v>
      </c>
      <c r="O137" s="9" t="s">
        <v>1494</v>
      </c>
      <c r="P137" s="9" t="s">
        <v>321</v>
      </c>
      <c r="Q137" s="26">
        <v>66071</v>
      </c>
      <c r="R137" s="27">
        <v>1118</v>
      </c>
      <c r="S137" s="27">
        <f t="shared" si="26"/>
        <v>0</v>
      </c>
      <c r="T137" s="27">
        <v>2700</v>
      </c>
      <c r="U137" s="28" t="s">
        <v>20</v>
      </c>
      <c r="V137" s="29">
        <f t="shared" si="27"/>
        <v>0.61512550902797303</v>
      </c>
      <c r="W137" s="29">
        <f t="shared" si="28"/>
        <v>3.0278561436221266E-2</v>
      </c>
      <c r="X137" s="29" t="str">
        <f t="shared" si="29"/>
        <v>FLOW</v>
      </c>
      <c r="Y137" s="9" t="str">
        <f t="shared" si="30"/>
        <v>-</v>
      </c>
      <c r="Z137" s="9" t="s">
        <v>1495</v>
      </c>
      <c r="AA137" s="9" t="s">
        <v>20</v>
      </c>
      <c r="AB137" s="22"/>
      <c r="AC137" s="9"/>
      <c r="AD137" s="9"/>
      <c r="AE137" s="30"/>
      <c r="AF137" s="31" t="s">
        <v>20</v>
      </c>
      <c r="AG137" s="32"/>
      <c r="AH137" s="9" t="s">
        <v>563</v>
      </c>
      <c r="AI137" s="32"/>
      <c r="AJ137" s="32"/>
      <c r="AK137" s="32"/>
      <c r="AL137" s="32">
        <v>30698</v>
      </c>
      <c r="AM137" s="26">
        <v>66071</v>
      </c>
      <c r="AN137" s="24">
        <v>177</v>
      </c>
      <c r="AO137" s="23" t="s">
        <v>20</v>
      </c>
      <c r="AP137" s="23" t="str">
        <f t="shared" si="31"/>
        <v>FLOW</v>
      </c>
      <c r="AQ137" s="23"/>
      <c r="AR137" s="23"/>
      <c r="AS137" s="23"/>
      <c r="AT137" s="23"/>
      <c r="AU137" s="9" t="s">
        <v>13</v>
      </c>
      <c r="AV137" s="33" t="s">
        <v>1656</v>
      </c>
      <c r="AW137" s="22" t="s">
        <v>1272</v>
      </c>
      <c r="AX137" s="34">
        <v>45436</v>
      </c>
      <c r="AY137" s="9">
        <v>36</v>
      </c>
      <c r="AZ137" s="9" t="s">
        <v>1592</v>
      </c>
      <c r="BA137" s="32" t="s">
        <v>20</v>
      </c>
      <c r="BB137" s="32"/>
      <c r="BC137" s="32"/>
      <c r="BD137" s="9"/>
      <c r="BE137" s="9"/>
      <c r="BF137" s="9"/>
      <c r="BG137" s="35"/>
      <c r="BH137" s="9"/>
      <c r="BI137" s="9"/>
      <c r="BJ137" s="9"/>
      <c r="BK137" s="9"/>
      <c r="BL137" s="9"/>
      <c r="BM137" s="9"/>
      <c r="BN137" s="9"/>
      <c r="BO137" s="9">
        <v>1</v>
      </c>
      <c r="BP137" s="9"/>
      <c r="BQ137" s="9"/>
      <c r="BR137" s="9"/>
      <c r="BS137" s="9"/>
      <c r="BT137" s="9"/>
      <c r="BU137" s="9"/>
      <c r="BV137" s="9"/>
      <c r="BW137" s="9"/>
      <c r="BX137" s="9"/>
      <c r="BY137" s="9"/>
      <c r="BZ137" s="9"/>
      <c r="CA137" s="9"/>
      <c r="CB137" s="9"/>
      <c r="CC137" s="9"/>
      <c r="CD137" s="9"/>
      <c r="CE137" s="9"/>
      <c r="CF137" s="9"/>
      <c r="CG137" s="9"/>
      <c r="CH137" s="9"/>
      <c r="CI137" s="9"/>
      <c r="CJ137" s="9"/>
      <c r="CK137" s="9"/>
      <c r="CL137" s="9"/>
      <c r="CM137" s="9"/>
      <c r="CN137" s="9"/>
      <c r="CO137" s="9"/>
      <c r="CP137" s="9"/>
      <c r="CQ137" s="9"/>
      <c r="CR137" s="9"/>
      <c r="CS137" s="9"/>
      <c r="CT137" s="9"/>
      <c r="CU137" s="9"/>
      <c r="CV137" s="9"/>
      <c r="CW137" s="9"/>
      <c r="CX137" s="9"/>
      <c r="CY137" s="9"/>
      <c r="CZ137" s="9"/>
      <c r="DA137" s="9"/>
      <c r="DB137" s="9"/>
      <c r="DC137" s="9"/>
      <c r="DD137" s="9"/>
      <c r="DE137" s="9"/>
      <c r="DF137" s="9"/>
      <c r="DG137" s="9"/>
      <c r="DH137" s="9"/>
      <c r="DI137" s="9"/>
      <c r="DJ137" s="9"/>
      <c r="DK137" s="9"/>
      <c r="DL137" s="9"/>
      <c r="DM137" s="9"/>
      <c r="DN137" s="9"/>
      <c r="DO137" s="9"/>
      <c r="DP137" s="9"/>
      <c r="DQ137" s="9"/>
      <c r="DR137" s="9"/>
      <c r="DS137" s="9"/>
      <c r="DT137" s="9"/>
      <c r="DU137" s="9"/>
      <c r="DV137" s="9"/>
      <c r="DW137" s="9"/>
      <c r="DX137" s="9"/>
      <c r="DY137" s="9"/>
      <c r="DZ137" s="9"/>
      <c r="EA137" s="9"/>
      <c r="EB137" s="9"/>
      <c r="EC137" s="9"/>
      <c r="ED137" s="9"/>
      <c r="EE137" s="9"/>
      <c r="EF137" s="9"/>
      <c r="EG137" s="9"/>
      <c r="EH137" s="9"/>
      <c r="EI137" s="9"/>
      <c r="EJ137" s="9"/>
      <c r="EK137" s="9"/>
      <c r="EL137" s="9"/>
      <c r="EM137" s="9"/>
      <c r="EN137" s="9"/>
      <c r="EO137" s="9"/>
      <c r="EP137" s="9"/>
      <c r="EQ137" s="9"/>
      <c r="ER137" s="36">
        <f t="shared" si="32"/>
        <v>1</v>
      </c>
      <c r="ES137" s="9">
        <f t="shared" si="33"/>
        <v>1</v>
      </c>
      <c r="ET137" s="9" t="s">
        <v>1362</v>
      </c>
      <c r="EU137" s="32" t="s">
        <v>2243</v>
      </c>
      <c r="EV137" s="32" t="s">
        <v>1480</v>
      </c>
      <c r="EW137" s="32"/>
      <c r="EX137" s="35"/>
      <c r="EY137" s="37"/>
      <c r="EZ137" s="37"/>
      <c r="FA137" s="35"/>
      <c r="FB137" s="37"/>
      <c r="FC137" s="32"/>
      <c r="FD137" s="32"/>
      <c r="FE137" s="32">
        <f t="shared" si="34"/>
        <v>5598</v>
      </c>
      <c r="FF137" s="9">
        <f t="shared" si="35"/>
        <v>31360</v>
      </c>
      <c r="FG137" s="6" t="e">
        <v>#N/A</v>
      </c>
    </row>
    <row r="138" spans="1:163" ht="17.25" customHeight="1" x14ac:dyDescent="0.25">
      <c r="A138" s="9">
        <v>462498267</v>
      </c>
      <c r="B138" s="22" t="s">
        <v>509</v>
      </c>
      <c r="C138" s="9"/>
      <c r="D138" s="9"/>
      <c r="E138" s="9"/>
      <c r="F138" s="9"/>
      <c r="G138" s="23"/>
      <c r="H138" s="23"/>
      <c r="I138" s="9">
        <v>4659</v>
      </c>
      <c r="J138" s="9">
        <v>4051.5</v>
      </c>
      <c r="K138" s="24">
        <f t="shared" si="24"/>
        <v>4125.5</v>
      </c>
      <c r="L138" s="24">
        <f t="shared" si="25"/>
        <v>8710.5</v>
      </c>
      <c r="M138" s="39">
        <v>1</v>
      </c>
      <c r="N138" s="9" t="s">
        <v>1493</v>
      </c>
      <c r="O138" s="9" t="s">
        <v>1494</v>
      </c>
      <c r="P138" s="9" t="s">
        <v>43</v>
      </c>
      <c r="Q138" s="26">
        <v>65948</v>
      </c>
      <c r="R138" s="27">
        <v>74</v>
      </c>
      <c r="S138" s="27">
        <f t="shared" si="26"/>
        <v>0</v>
      </c>
      <c r="T138" s="27">
        <v>6750</v>
      </c>
      <c r="U138" s="28" t="s">
        <v>20</v>
      </c>
      <c r="V138" s="29">
        <f t="shared" si="27"/>
        <v>0.12264186663197256</v>
      </c>
      <c r="W138" s="29">
        <f t="shared" si="28"/>
        <v>5.7771405013596257E-3</v>
      </c>
      <c r="X138" s="29" t="str">
        <f t="shared" si="29"/>
        <v>FLOW</v>
      </c>
      <c r="Y138" s="9" t="str">
        <f t="shared" si="30"/>
        <v>-</v>
      </c>
      <c r="Z138" s="9" t="s">
        <v>1499</v>
      </c>
      <c r="AA138" s="9" t="s">
        <v>20</v>
      </c>
      <c r="AB138" s="22"/>
      <c r="AC138" s="9"/>
      <c r="AD138" s="9"/>
      <c r="AE138" s="30"/>
      <c r="AF138" s="31" t="s">
        <v>20</v>
      </c>
      <c r="AG138" s="32"/>
      <c r="AH138" s="9" t="s">
        <v>507</v>
      </c>
      <c r="AI138" s="32"/>
      <c r="AJ138" s="32"/>
      <c r="AK138" s="32"/>
      <c r="AL138" s="32">
        <v>10875.5</v>
      </c>
      <c r="AM138" s="26">
        <v>65948</v>
      </c>
      <c r="AN138" s="24">
        <v>27</v>
      </c>
      <c r="AO138" s="23" t="s">
        <v>20</v>
      </c>
      <c r="AP138" s="23" t="str">
        <f t="shared" si="31"/>
        <v>FLOW</v>
      </c>
      <c r="AQ138" s="23"/>
      <c r="AR138" s="23"/>
      <c r="AS138" s="23"/>
      <c r="AT138" s="23"/>
      <c r="AU138" s="9" t="s">
        <v>1491</v>
      </c>
      <c r="AV138" s="33" t="s">
        <v>510</v>
      </c>
      <c r="AW138" s="22" t="s">
        <v>1225</v>
      </c>
      <c r="AX138" s="34">
        <v>45390</v>
      </c>
      <c r="AY138" s="9">
        <v>42</v>
      </c>
      <c r="AZ138" s="9" t="s">
        <v>1125</v>
      </c>
      <c r="BA138" s="32" t="s">
        <v>20</v>
      </c>
      <c r="BB138" s="32"/>
      <c r="BC138" s="32"/>
      <c r="BD138" s="9"/>
      <c r="BE138" s="9"/>
      <c r="BF138" s="9"/>
      <c r="BG138" s="35"/>
      <c r="BH138" s="9"/>
      <c r="BI138" s="9"/>
      <c r="BJ138" s="9"/>
      <c r="BK138" s="9"/>
      <c r="BL138" s="9">
        <v>1</v>
      </c>
      <c r="BM138" s="9"/>
      <c r="BN138" s="9"/>
      <c r="BO138" s="9"/>
      <c r="BP138" s="9"/>
      <c r="BQ138" s="9"/>
      <c r="BR138" s="9"/>
      <c r="BS138" s="9"/>
      <c r="BT138" s="9"/>
      <c r="BU138" s="9"/>
      <c r="BV138" s="9"/>
      <c r="BW138" s="9"/>
      <c r="BX138" s="9"/>
      <c r="BY138" s="9"/>
      <c r="BZ138" s="9"/>
      <c r="CA138" s="9"/>
      <c r="CB138" s="9"/>
      <c r="CC138" s="9"/>
      <c r="CD138" s="9"/>
      <c r="CE138" s="9"/>
      <c r="CF138" s="9"/>
      <c r="CG138" s="9"/>
      <c r="CH138" s="9"/>
      <c r="CI138" s="9"/>
      <c r="CJ138" s="9"/>
      <c r="CK138" s="9"/>
      <c r="CL138" s="9"/>
      <c r="CM138" s="9"/>
      <c r="CN138" s="9"/>
      <c r="CO138" s="9"/>
      <c r="CP138" s="9"/>
      <c r="CQ138" s="9"/>
      <c r="CR138" s="9"/>
      <c r="CS138" s="9"/>
      <c r="CT138" s="9"/>
      <c r="CU138" s="9"/>
      <c r="CV138" s="9"/>
      <c r="CW138" s="9"/>
      <c r="CX138" s="9"/>
      <c r="CY138" s="9"/>
      <c r="CZ138" s="9"/>
      <c r="DA138" s="9"/>
      <c r="DB138" s="9"/>
      <c r="DC138" s="9"/>
      <c r="DD138" s="9"/>
      <c r="DE138" s="9"/>
      <c r="DF138" s="9"/>
      <c r="DG138" s="9"/>
      <c r="DH138" s="9"/>
      <c r="DI138" s="9"/>
      <c r="DJ138" s="9"/>
      <c r="DK138" s="9"/>
      <c r="DL138" s="9"/>
      <c r="DM138" s="9"/>
      <c r="DN138" s="9"/>
      <c r="DO138" s="9"/>
      <c r="DP138" s="9"/>
      <c r="DQ138" s="9"/>
      <c r="DR138" s="9"/>
      <c r="DS138" s="9"/>
      <c r="DT138" s="9"/>
      <c r="DU138" s="9"/>
      <c r="DV138" s="9"/>
      <c r="DW138" s="9"/>
      <c r="DX138" s="9"/>
      <c r="DY138" s="9"/>
      <c r="DZ138" s="9"/>
      <c r="EA138" s="9"/>
      <c r="EB138" s="9"/>
      <c r="EC138" s="9"/>
      <c r="ED138" s="9"/>
      <c r="EE138" s="9"/>
      <c r="EF138" s="9"/>
      <c r="EG138" s="9"/>
      <c r="EH138" s="9"/>
      <c r="EI138" s="9"/>
      <c r="EJ138" s="9"/>
      <c r="EK138" s="9"/>
      <c r="EL138" s="9"/>
      <c r="EM138" s="9"/>
      <c r="EN138" s="9"/>
      <c r="EO138" s="9"/>
      <c r="EP138" s="9"/>
      <c r="EQ138" s="9"/>
      <c r="ER138" s="36">
        <f t="shared" si="32"/>
        <v>1</v>
      </c>
      <c r="ES138" s="9">
        <f t="shared" si="33"/>
        <v>1</v>
      </c>
      <c r="ET138" s="9" t="s">
        <v>1364</v>
      </c>
      <c r="EU138" s="32" t="s">
        <v>2008</v>
      </c>
      <c r="EV138" s="32" t="s">
        <v>1480</v>
      </c>
      <c r="EW138" s="32"/>
      <c r="EX138" s="35"/>
      <c r="EY138" s="37"/>
      <c r="EZ138" s="37"/>
      <c r="FA138" s="35"/>
      <c r="FB138" s="37"/>
      <c r="FC138" s="32"/>
      <c r="FD138" s="32"/>
      <c r="FE138" s="32">
        <f t="shared" si="34"/>
        <v>4125.5</v>
      </c>
      <c r="FF138" s="9">
        <f t="shared" si="35"/>
        <v>8710.5</v>
      </c>
      <c r="FG138" s="6" t="s">
        <v>1480</v>
      </c>
    </row>
    <row r="139" spans="1:163" ht="17.25" customHeight="1" x14ac:dyDescent="0.25">
      <c r="A139" s="9">
        <v>467095115</v>
      </c>
      <c r="B139" s="22" t="s">
        <v>163</v>
      </c>
      <c r="C139" s="9"/>
      <c r="D139" s="9"/>
      <c r="E139" s="9"/>
      <c r="F139" s="9"/>
      <c r="G139" s="23"/>
      <c r="H139" s="23"/>
      <c r="I139" s="9">
        <v>5978</v>
      </c>
      <c r="J139" s="9">
        <v>17837</v>
      </c>
      <c r="K139" s="24">
        <f t="shared" si="24"/>
        <v>6645</v>
      </c>
      <c r="L139" s="24">
        <f t="shared" si="25"/>
        <v>23815</v>
      </c>
      <c r="M139" s="25">
        <v>3</v>
      </c>
      <c r="N139" s="9" t="s">
        <v>1493</v>
      </c>
      <c r="O139" s="9" t="s">
        <v>1494</v>
      </c>
      <c r="P139" s="9" t="s">
        <v>155</v>
      </c>
      <c r="Q139" s="26">
        <v>64705</v>
      </c>
      <c r="R139" s="27">
        <v>764</v>
      </c>
      <c r="S139" s="27">
        <f t="shared" si="26"/>
        <v>0</v>
      </c>
      <c r="T139" s="27">
        <v>2250</v>
      </c>
      <c r="U139" s="28" t="s">
        <v>20</v>
      </c>
      <c r="V139" s="29">
        <f t="shared" si="27"/>
        <v>0.70155370753868007</v>
      </c>
      <c r="W139" s="29">
        <f t="shared" si="28"/>
        <v>1.8347325490613738E-2</v>
      </c>
      <c r="X139" s="29" t="str">
        <f t="shared" si="29"/>
        <v>FLOW</v>
      </c>
      <c r="Y139" s="9" t="str">
        <f t="shared" si="30"/>
        <v>-</v>
      </c>
      <c r="Z139" s="9" t="s">
        <v>1495</v>
      </c>
      <c r="AA139" s="9" t="s">
        <v>20</v>
      </c>
      <c r="AB139" s="22"/>
      <c r="AC139" s="9"/>
      <c r="AD139" s="9"/>
      <c r="AE139" s="30"/>
      <c r="AF139" s="31" t="s">
        <v>20</v>
      </c>
      <c r="AG139" s="32"/>
      <c r="AH139" s="9" t="s">
        <v>154</v>
      </c>
      <c r="AI139" s="32"/>
      <c r="AJ139" s="32"/>
      <c r="AK139" s="32"/>
      <c r="AL139" s="32">
        <v>20851</v>
      </c>
      <c r="AM139" s="26">
        <v>64705</v>
      </c>
      <c r="AN139" s="24">
        <v>88</v>
      </c>
      <c r="AO139" s="23" t="s">
        <v>20</v>
      </c>
      <c r="AP139" s="23" t="str">
        <f t="shared" si="31"/>
        <v>FLOW</v>
      </c>
      <c r="AQ139" s="23"/>
      <c r="AR139" s="23"/>
      <c r="AS139" s="23"/>
      <c r="AT139" s="23"/>
      <c r="AU139" s="9" t="s">
        <v>13</v>
      </c>
      <c r="AV139" s="33" t="s">
        <v>164</v>
      </c>
      <c r="AW139" s="22" t="s">
        <v>1342</v>
      </c>
      <c r="AX139" s="34">
        <v>45946</v>
      </c>
      <c r="AY139" s="9">
        <v>18</v>
      </c>
      <c r="AZ139" s="9" t="s">
        <v>1125</v>
      </c>
      <c r="BA139" s="32" t="s">
        <v>20</v>
      </c>
      <c r="BB139" s="32"/>
      <c r="BC139" s="32"/>
      <c r="BD139" s="9"/>
      <c r="BE139" s="9"/>
      <c r="BF139" s="9"/>
      <c r="BG139" s="35"/>
      <c r="BH139" s="9"/>
      <c r="BI139" s="9">
        <v>1</v>
      </c>
      <c r="BJ139" s="9"/>
      <c r="BK139" s="9"/>
      <c r="BL139" s="9"/>
      <c r="BM139" s="9"/>
      <c r="BN139" s="9"/>
      <c r="BO139" s="9"/>
      <c r="BP139" s="9"/>
      <c r="BQ139" s="9"/>
      <c r="BR139" s="9"/>
      <c r="BS139" s="9"/>
      <c r="BT139" s="9"/>
      <c r="BU139" s="9"/>
      <c r="BV139" s="9"/>
      <c r="BW139" s="9"/>
      <c r="BX139" s="9"/>
      <c r="BY139" s="9"/>
      <c r="BZ139" s="9"/>
      <c r="CA139" s="9"/>
      <c r="CB139" s="9"/>
      <c r="CC139" s="9"/>
      <c r="CD139" s="9"/>
      <c r="CE139" s="9"/>
      <c r="CF139" s="9"/>
      <c r="CG139" s="9"/>
      <c r="CH139" s="9"/>
      <c r="CI139" s="9"/>
      <c r="CJ139" s="9"/>
      <c r="CK139" s="9"/>
      <c r="CL139" s="9"/>
      <c r="CM139" s="9"/>
      <c r="CN139" s="9"/>
      <c r="CO139" s="9"/>
      <c r="CP139" s="9"/>
      <c r="CQ139" s="9"/>
      <c r="CR139" s="9"/>
      <c r="CS139" s="9"/>
      <c r="CT139" s="9"/>
      <c r="CU139" s="9"/>
      <c r="CV139" s="9"/>
      <c r="CW139" s="9"/>
      <c r="CX139" s="9"/>
      <c r="CY139" s="9"/>
      <c r="CZ139" s="9"/>
      <c r="DA139" s="9"/>
      <c r="DB139" s="9"/>
      <c r="DC139" s="9"/>
      <c r="DD139" s="9"/>
      <c r="DE139" s="9"/>
      <c r="DF139" s="9"/>
      <c r="DG139" s="9"/>
      <c r="DH139" s="9"/>
      <c r="DI139" s="9"/>
      <c r="DJ139" s="9"/>
      <c r="DK139" s="9"/>
      <c r="DL139" s="9"/>
      <c r="DM139" s="9"/>
      <c r="DN139" s="9"/>
      <c r="DO139" s="9"/>
      <c r="DP139" s="9"/>
      <c r="DQ139" s="9"/>
      <c r="DR139" s="9"/>
      <c r="DS139" s="9"/>
      <c r="DT139" s="9"/>
      <c r="DU139" s="9"/>
      <c r="DV139" s="9"/>
      <c r="DW139" s="9"/>
      <c r="DX139" s="9"/>
      <c r="DY139" s="9"/>
      <c r="DZ139" s="9"/>
      <c r="EA139" s="9"/>
      <c r="EB139" s="9"/>
      <c r="EC139" s="9"/>
      <c r="ED139" s="9"/>
      <c r="EE139" s="9"/>
      <c r="EF139" s="9"/>
      <c r="EG139" s="9"/>
      <c r="EH139" s="9"/>
      <c r="EI139" s="9"/>
      <c r="EJ139" s="9"/>
      <c r="EK139" s="9"/>
      <c r="EL139" s="9"/>
      <c r="EM139" s="9"/>
      <c r="EN139" s="9"/>
      <c r="EO139" s="9"/>
      <c r="EP139" s="9"/>
      <c r="EQ139" s="9"/>
      <c r="ER139" s="36">
        <f t="shared" si="32"/>
        <v>1</v>
      </c>
      <c r="ES139" s="9">
        <f t="shared" si="33"/>
        <v>1</v>
      </c>
      <c r="ET139" s="9" t="s">
        <v>1375</v>
      </c>
      <c r="EU139" s="32" t="s">
        <v>1802</v>
      </c>
      <c r="EV139" s="32" t="s">
        <v>1480</v>
      </c>
      <c r="EW139" s="32"/>
      <c r="EX139" s="35"/>
      <c r="EY139" s="37"/>
      <c r="EZ139" s="37"/>
      <c r="FA139" s="35"/>
      <c r="FB139" s="37"/>
      <c r="FC139" s="32"/>
      <c r="FD139" s="32"/>
      <c r="FE139" s="32">
        <f t="shared" si="34"/>
        <v>6645</v>
      </c>
      <c r="FF139" s="9">
        <f t="shared" si="35"/>
        <v>23815</v>
      </c>
      <c r="FG139" s="6" t="s">
        <v>1480</v>
      </c>
    </row>
    <row r="140" spans="1:163" ht="17.25" customHeight="1" x14ac:dyDescent="0.25">
      <c r="A140" s="9">
        <v>466690494</v>
      </c>
      <c r="B140" s="22" t="s">
        <v>910</v>
      </c>
      <c r="C140" s="9"/>
      <c r="D140" s="9"/>
      <c r="E140" s="9"/>
      <c r="F140" s="9"/>
      <c r="G140" s="23"/>
      <c r="H140" s="23"/>
      <c r="I140" s="9">
        <v>5142</v>
      </c>
      <c r="J140" s="9">
        <v>5142</v>
      </c>
      <c r="K140" s="24">
        <f t="shared" si="24"/>
        <v>5230</v>
      </c>
      <c r="L140" s="24">
        <f t="shared" si="25"/>
        <v>10284</v>
      </c>
      <c r="M140" s="39">
        <v>1</v>
      </c>
      <c r="N140" s="9" t="s">
        <v>1493</v>
      </c>
      <c r="O140" s="9" t="s">
        <v>1494</v>
      </c>
      <c r="P140" s="9" t="s">
        <v>341</v>
      </c>
      <c r="Q140" s="26">
        <v>63542</v>
      </c>
      <c r="R140" s="27">
        <v>88</v>
      </c>
      <c r="S140" s="27">
        <f t="shared" si="26"/>
        <v>0</v>
      </c>
      <c r="T140" s="27">
        <v>450</v>
      </c>
      <c r="U140" s="28" t="s">
        <v>20</v>
      </c>
      <c r="V140" s="29">
        <f t="shared" si="27"/>
        <v>0.22059900778703179</v>
      </c>
      <c r="W140" s="29">
        <f t="shared" si="28"/>
        <v>5.5663714098591818E-3</v>
      </c>
      <c r="X140" s="29" t="str">
        <f t="shared" si="29"/>
        <v>FLOW</v>
      </c>
      <c r="Y140" s="9" t="str">
        <f t="shared" si="30"/>
        <v>-</v>
      </c>
      <c r="Z140" s="9" t="s">
        <v>20</v>
      </c>
      <c r="AA140" s="9" t="s">
        <v>20</v>
      </c>
      <c r="AB140" s="22"/>
      <c r="AC140" s="9"/>
      <c r="AD140" s="9"/>
      <c r="AE140" s="30"/>
      <c r="AF140" s="31" t="s">
        <v>20</v>
      </c>
      <c r="AG140" s="32"/>
      <c r="AH140" s="9" t="s">
        <v>696</v>
      </c>
      <c r="AI140" s="32"/>
      <c r="AJ140" s="32"/>
      <c r="AK140" s="32"/>
      <c r="AL140" s="32">
        <v>5680</v>
      </c>
      <c r="AM140" s="26">
        <v>63542</v>
      </c>
      <c r="AN140" s="24">
        <v>27</v>
      </c>
      <c r="AO140" s="23" t="s">
        <v>20</v>
      </c>
      <c r="AP140" s="23" t="str">
        <f t="shared" si="31"/>
        <v>FLOW</v>
      </c>
      <c r="AQ140" s="23"/>
      <c r="AR140" s="23"/>
      <c r="AS140" s="23"/>
      <c r="AT140" s="23"/>
      <c r="AU140" s="9" t="s">
        <v>1491</v>
      </c>
      <c r="AV140" s="33" t="s">
        <v>1101</v>
      </c>
      <c r="AW140" s="22" t="s">
        <v>1184</v>
      </c>
      <c r="AX140" s="34">
        <v>45882</v>
      </c>
      <c r="AY140" s="9">
        <v>24</v>
      </c>
      <c r="AZ140" s="9" t="s">
        <v>1125</v>
      </c>
      <c r="BA140" s="32" t="s">
        <v>20</v>
      </c>
      <c r="BB140" s="32"/>
      <c r="BC140" s="32"/>
      <c r="BD140" s="9"/>
      <c r="BE140" s="9"/>
      <c r="BF140" s="9"/>
      <c r="BG140" s="35"/>
      <c r="BH140" s="9"/>
      <c r="BI140" s="9"/>
      <c r="BJ140" s="9"/>
      <c r="BK140" s="9"/>
      <c r="BL140" s="9"/>
      <c r="BM140" s="9"/>
      <c r="BN140" s="9"/>
      <c r="BO140" s="9"/>
      <c r="BP140" s="9"/>
      <c r="BQ140" s="9"/>
      <c r="BR140" s="9"/>
      <c r="BS140" s="9"/>
      <c r="BT140" s="9"/>
      <c r="BU140" s="9"/>
      <c r="BV140" s="9"/>
      <c r="BW140" s="9"/>
      <c r="BX140" s="9"/>
      <c r="BY140" s="9"/>
      <c r="BZ140" s="9"/>
      <c r="CA140" s="9"/>
      <c r="CB140" s="9"/>
      <c r="CC140" s="9"/>
      <c r="CD140" s="9"/>
      <c r="CE140" s="9"/>
      <c r="CF140" s="9"/>
      <c r="CG140" s="9"/>
      <c r="CH140" s="9"/>
      <c r="CI140" s="9"/>
      <c r="CJ140" s="9"/>
      <c r="CK140" s="9"/>
      <c r="CL140" s="9"/>
      <c r="CM140" s="9"/>
      <c r="CN140" s="9"/>
      <c r="CO140" s="9"/>
      <c r="CP140" s="9"/>
      <c r="CQ140" s="9"/>
      <c r="CR140" s="9"/>
      <c r="CS140" s="9"/>
      <c r="CT140" s="9"/>
      <c r="CU140" s="9"/>
      <c r="CV140" s="9"/>
      <c r="CW140" s="9"/>
      <c r="CX140" s="9"/>
      <c r="CY140" s="9"/>
      <c r="CZ140" s="9"/>
      <c r="DA140" s="9"/>
      <c r="DB140" s="9"/>
      <c r="DC140" s="9"/>
      <c r="DD140" s="9"/>
      <c r="DE140" s="9"/>
      <c r="DF140" s="9"/>
      <c r="DG140" s="9"/>
      <c r="DH140" s="9"/>
      <c r="DI140" s="9"/>
      <c r="DJ140" s="9"/>
      <c r="DK140" s="9"/>
      <c r="DL140" s="9"/>
      <c r="DM140" s="9"/>
      <c r="DN140" s="9"/>
      <c r="DO140" s="9"/>
      <c r="DP140" s="9"/>
      <c r="DQ140" s="9"/>
      <c r="DR140" s="9"/>
      <c r="DS140" s="9"/>
      <c r="DT140" s="9"/>
      <c r="DU140" s="9"/>
      <c r="DV140" s="9"/>
      <c r="DW140" s="9"/>
      <c r="DX140" s="9"/>
      <c r="DY140" s="9"/>
      <c r="DZ140" s="9"/>
      <c r="EA140" s="9"/>
      <c r="EB140" s="9"/>
      <c r="EC140" s="9"/>
      <c r="ED140" s="9"/>
      <c r="EE140" s="9"/>
      <c r="EF140" s="9"/>
      <c r="EG140" s="9"/>
      <c r="EH140" s="9"/>
      <c r="EI140" s="9"/>
      <c r="EJ140" s="9"/>
      <c r="EK140" s="9"/>
      <c r="EL140" s="9"/>
      <c r="EM140" s="9"/>
      <c r="EN140" s="9"/>
      <c r="EO140" s="9"/>
      <c r="EP140" s="9"/>
      <c r="EQ140" s="9"/>
      <c r="ER140" s="36">
        <f t="shared" si="32"/>
        <v>0</v>
      </c>
      <c r="ES140" s="9" t="str">
        <f t="shared" si="33"/>
        <v/>
      </c>
      <c r="ET140" s="9" t="s">
        <v>1369</v>
      </c>
      <c r="EU140" s="32" t="s">
        <v>2173</v>
      </c>
      <c r="EV140" s="32" t="s">
        <v>1480</v>
      </c>
      <c r="EW140" s="32"/>
      <c r="EX140" s="35"/>
      <c r="EY140" s="37"/>
      <c r="EZ140" s="37"/>
      <c r="FA140" s="35"/>
      <c r="FB140" s="37"/>
      <c r="FC140" s="32"/>
      <c r="FD140" s="32"/>
      <c r="FE140" s="32">
        <f t="shared" si="34"/>
        <v>5230</v>
      </c>
      <c r="FF140" s="9">
        <f t="shared" si="35"/>
        <v>10284</v>
      </c>
      <c r="FG140" s="6" t="s">
        <v>1480</v>
      </c>
    </row>
    <row r="141" spans="1:163" ht="17.25" customHeight="1" x14ac:dyDescent="0.25">
      <c r="A141" s="9">
        <v>463259658</v>
      </c>
      <c r="B141" s="22" t="s">
        <v>651</v>
      </c>
      <c r="C141" s="9"/>
      <c r="D141" s="9"/>
      <c r="E141" s="9"/>
      <c r="F141" s="9"/>
      <c r="G141" s="23"/>
      <c r="H141" s="23"/>
      <c r="I141" s="9">
        <v>5475</v>
      </c>
      <c r="J141" s="9">
        <v>9073</v>
      </c>
      <c r="K141" s="24">
        <f t="shared" si="24"/>
        <v>3861</v>
      </c>
      <c r="L141" s="24">
        <f t="shared" si="25"/>
        <v>14548</v>
      </c>
      <c r="M141" s="25">
        <v>2</v>
      </c>
      <c r="N141" s="9" t="s">
        <v>1493</v>
      </c>
      <c r="O141" s="9" t="s">
        <v>1494</v>
      </c>
      <c r="P141" s="9" t="s">
        <v>22</v>
      </c>
      <c r="Q141" s="26">
        <v>63468</v>
      </c>
      <c r="R141" s="27">
        <v>263</v>
      </c>
      <c r="S141" s="27">
        <f t="shared" si="26"/>
        <v>0</v>
      </c>
      <c r="T141" s="27">
        <v>5345</v>
      </c>
      <c r="U141" s="28" t="s">
        <v>20</v>
      </c>
      <c r="V141" s="29">
        <f t="shared" si="27"/>
        <v>0.15201009568531121</v>
      </c>
      <c r="W141" s="29">
        <f t="shared" si="28"/>
        <v>1.7017744750056043E-2</v>
      </c>
      <c r="X141" s="29" t="str">
        <f t="shared" si="29"/>
        <v>FLOW</v>
      </c>
      <c r="Y141" s="9" t="str">
        <f t="shared" si="30"/>
        <v>-</v>
      </c>
      <c r="Z141" s="9" t="s">
        <v>1495</v>
      </c>
      <c r="AA141" s="9" t="s">
        <v>20</v>
      </c>
      <c r="AB141" s="22"/>
      <c r="AC141" s="9"/>
      <c r="AD141" s="9"/>
      <c r="AE141" s="30"/>
      <c r="AF141" s="31" t="s">
        <v>20</v>
      </c>
      <c r="AG141" s="32"/>
      <c r="AH141" s="9" t="s">
        <v>652</v>
      </c>
      <c r="AI141" s="32"/>
      <c r="AJ141" s="32"/>
      <c r="AK141" s="32"/>
      <c r="AL141" s="32">
        <v>14681</v>
      </c>
      <c r="AM141" s="26">
        <v>63468</v>
      </c>
      <c r="AN141" s="24">
        <v>57</v>
      </c>
      <c r="AO141" s="23" t="s">
        <v>20</v>
      </c>
      <c r="AP141" s="23" t="str">
        <f t="shared" si="31"/>
        <v>FLOW</v>
      </c>
      <c r="AQ141" s="23"/>
      <c r="AR141" s="23"/>
      <c r="AS141" s="23"/>
      <c r="AT141" s="23"/>
      <c r="AU141" s="9" t="s">
        <v>1491</v>
      </c>
      <c r="AV141" s="33" t="s">
        <v>653</v>
      </c>
      <c r="AW141" s="22" t="s">
        <v>1275</v>
      </c>
      <c r="AX141" s="34">
        <v>45463</v>
      </c>
      <c r="AY141" s="9">
        <v>36</v>
      </c>
      <c r="AZ141" s="9" t="s">
        <v>1125</v>
      </c>
      <c r="BA141" s="32" t="s">
        <v>20</v>
      </c>
      <c r="BB141" s="32"/>
      <c r="BC141" s="32"/>
      <c r="BD141" s="9"/>
      <c r="BE141" s="9"/>
      <c r="BF141" s="9"/>
      <c r="BG141" s="35"/>
      <c r="BH141" s="9"/>
      <c r="BI141" s="9">
        <v>1</v>
      </c>
      <c r="BJ141" s="9"/>
      <c r="BK141" s="9"/>
      <c r="BL141" s="9"/>
      <c r="BM141" s="9"/>
      <c r="BN141" s="9"/>
      <c r="BO141" s="9"/>
      <c r="BP141" s="9"/>
      <c r="BQ141" s="9"/>
      <c r="BR141" s="9"/>
      <c r="BS141" s="9"/>
      <c r="BT141" s="9"/>
      <c r="BU141" s="9"/>
      <c r="BV141" s="9"/>
      <c r="BW141" s="9"/>
      <c r="BX141" s="9"/>
      <c r="BY141" s="9"/>
      <c r="BZ141" s="9"/>
      <c r="CA141" s="9"/>
      <c r="CB141" s="9"/>
      <c r="CC141" s="9"/>
      <c r="CD141" s="9"/>
      <c r="CE141" s="9"/>
      <c r="CF141" s="9"/>
      <c r="CG141" s="9"/>
      <c r="CH141" s="9"/>
      <c r="CI141" s="9"/>
      <c r="CJ141" s="9"/>
      <c r="CK141" s="9"/>
      <c r="CL141" s="9"/>
      <c r="CM141" s="9"/>
      <c r="CN141" s="9"/>
      <c r="CO141" s="9"/>
      <c r="CP141" s="9"/>
      <c r="CQ141" s="9"/>
      <c r="CR141" s="9"/>
      <c r="CS141" s="9"/>
      <c r="CT141" s="9"/>
      <c r="CU141" s="9"/>
      <c r="CV141" s="9"/>
      <c r="CW141" s="9"/>
      <c r="CX141" s="9"/>
      <c r="CY141" s="9"/>
      <c r="CZ141" s="9"/>
      <c r="DA141" s="9"/>
      <c r="DB141" s="9"/>
      <c r="DC141" s="9"/>
      <c r="DD141" s="9"/>
      <c r="DE141" s="9"/>
      <c r="DF141" s="9"/>
      <c r="DG141" s="9"/>
      <c r="DH141" s="9"/>
      <c r="DI141" s="9"/>
      <c r="DJ141" s="9"/>
      <c r="DK141" s="9"/>
      <c r="DL141" s="9"/>
      <c r="DM141" s="9"/>
      <c r="DN141" s="9"/>
      <c r="DO141" s="9"/>
      <c r="DP141" s="9"/>
      <c r="DQ141" s="9"/>
      <c r="DR141" s="9"/>
      <c r="DS141" s="9"/>
      <c r="DT141" s="9"/>
      <c r="DU141" s="9"/>
      <c r="DV141" s="9"/>
      <c r="DW141" s="9"/>
      <c r="DX141" s="9"/>
      <c r="DY141" s="9"/>
      <c r="DZ141" s="9"/>
      <c r="EA141" s="9"/>
      <c r="EB141" s="9"/>
      <c r="EC141" s="9"/>
      <c r="ED141" s="9"/>
      <c r="EE141" s="9"/>
      <c r="EF141" s="9"/>
      <c r="EG141" s="9"/>
      <c r="EH141" s="9"/>
      <c r="EI141" s="9"/>
      <c r="EJ141" s="9"/>
      <c r="EK141" s="9"/>
      <c r="EL141" s="9"/>
      <c r="EM141" s="9"/>
      <c r="EN141" s="9"/>
      <c r="EO141" s="9"/>
      <c r="EP141" s="9"/>
      <c r="EQ141" s="9"/>
      <c r="ER141" s="36">
        <f t="shared" si="32"/>
        <v>1</v>
      </c>
      <c r="ES141" s="9">
        <f t="shared" si="33"/>
        <v>1</v>
      </c>
      <c r="ET141" s="9" t="s">
        <v>1365</v>
      </c>
      <c r="EU141" s="32" t="s">
        <v>2138</v>
      </c>
      <c r="EV141" s="32" t="s">
        <v>1480</v>
      </c>
      <c r="EW141" s="32"/>
      <c r="EX141" s="35"/>
      <c r="EY141" s="37"/>
      <c r="EZ141" s="37"/>
      <c r="FA141" s="35"/>
      <c r="FB141" s="37"/>
      <c r="FC141" s="32"/>
      <c r="FD141" s="32"/>
      <c r="FE141" s="32">
        <f t="shared" si="34"/>
        <v>3861</v>
      </c>
      <c r="FF141" s="9">
        <f t="shared" si="35"/>
        <v>14548</v>
      </c>
      <c r="FG141" s="6" t="s">
        <v>1480</v>
      </c>
    </row>
    <row r="142" spans="1:163" ht="17.25" customHeight="1" x14ac:dyDescent="0.25">
      <c r="A142" s="9">
        <v>466926773</v>
      </c>
      <c r="B142" s="22" t="s">
        <v>913</v>
      </c>
      <c r="C142" s="9"/>
      <c r="D142" s="9"/>
      <c r="E142" s="9"/>
      <c r="F142" s="9"/>
      <c r="G142" s="23"/>
      <c r="H142" s="23"/>
      <c r="I142" s="9">
        <v>4786</v>
      </c>
      <c r="J142" s="9">
        <v>4786</v>
      </c>
      <c r="K142" s="24">
        <f t="shared" si="24"/>
        <v>4806</v>
      </c>
      <c r="L142" s="24">
        <f t="shared" si="25"/>
        <v>9572</v>
      </c>
      <c r="M142" s="39">
        <v>1</v>
      </c>
      <c r="N142" s="9" t="s">
        <v>1493</v>
      </c>
      <c r="O142" s="9" t="s">
        <v>1494</v>
      </c>
      <c r="P142" s="9" t="s">
        <v>60</v>
      </c>
      <c r="Q142" s="26">
        <v>63452</v>
      </c>
      <c r="R142" s="27">
        <v>20</v>
      </c>
      <c r="S142" s="27">
        <f t="shared" si="26"/>
        <v>0</v>
      </c>
      <c r="T142" s="27">
        <v>450</v>
      </c>
      <c r="U142" s="28" t="s">
        <v>20</v>
      </c>
      <c r="V142" s="29">
        <f t="shared" si="27"/>
        <v>0.20361639559316769</v>
      </c>
      <c r="W142" s="29">
        <f t="shared" si="28"/>
        <v>5.5584872792544277E-3</v>
      </c>
      <c r="X142" s="29" t="str">
        <f t="shared" si="29"/>
        <v>FLOW</v>
      </c>
      <c r="Y142" s="9" t="str">
        <f t="shared" si="30"/>
        <v>-</v>
      </c>
      <c r="Z142" s="9" t="s">
        <v>20</v>
      </c>
      <c r="AA142" s="9" t="s">
        <v>20</v>
      </c>
      <c r="AB142" s="22"/>
      <c r="AC142" s="9"/>
      <c r="AD142" s="9"/>
      <c r="AE142" s="30"/>
      <c r="AF142" s="31" t="s">
        <v>20</v>
      </c>
      <c r="AG142" s="32"/>
      <c r="AH142" s="9" t="s">
        <v>1153</v>
      </c>
      <c r="AI142" s="32"/>
      <c r="AJ142" s="32"/>
      <c r="AK142" s="32"/>
      <c r="AL142" s="32">
        <v>5256</v>
      </c>
      <c r="AM142" s="26">
        <v>63452</v>
      </c>
      <c r="AN142" s="24">
        <v>22</v>
      </c>
      <c r="AO142" s="23" t="s">
        <v>20</v>
      </c>
      <c r="AP142" s="23" t="str">
        <f t="shared" si="31"/>
        <v>FLOW</v>
      </c>
      <c r="AQ142" s="23"/>
      <c r="AR142" s="23"/>
      <c r="AS142" s="23"/>
      <c r="AT142" s="23"/>
      <c r="AU142" s="9" t="s">
        <v>1491</v>
      </c>
      <c r="AV142" s="33" t="s">
        <v>1104</v>
      </c>
      <c r="AW142" s="22" t="s">
        <v>1303</v>
      </c>
      <c r="AX142" s="34">
        <v>45924</v>
      </c>
      <c r="AY142" s="9">
        <v>24</v>
      </c>
      <c r="AZ142" s="9" t="s">
        <v>1125</v>
      </c>
      <c r="BA142" s="32" t="s">
        <v>20</v>
      </c>
      <c r="BB142" s="32"/>
      <c r="BC142" s="32"/>
      <c r="BD142" s="9"/>
      <c r="BE142" s="9"/>
      <c r="BF142" s="9"/>
      <c r="BG142" s="35"/>
      <c r="BH142" s="9"/>
      <c r="BI142" s="9"/>
      <c r="BJ142" s="9"/>
      <c r="BK142" s="9"/>
      <c r="BL142" s="9"/>
      <c r="BM142" s="9"/>
      <c r="BN142" s="9"/>
      <c r="BO142" s="9"/>
      <c r="BP142" s="9"/>
      <c r="BQ142" s="9"/>
      <c r="BR142" s="9"/>
      <c r="BS142" s="9"/>
      <c r="BT142" s="9"/>
      <c r="BU142" s="9"/>
      <c r="BV142" s="9"/>
      <c r="BW142" s="9"/>
      <c r="BX142" s="9"/>
      <c r="BY142" s="9"/>
      <c r="BZ142" s="9"/>
      <c r="CA142" s="9"/>
      <c r="CB142" s="9"/>
      <c r="CC142" s="9"/>
      <c r="CD142" s="9"/>
      <c r="CE142" s="9"/>
      <c r="CF142" s="9"/>
      <c r="CG142" s="9"/>
      <c r="CH142" s="9"/>
      <c r="CI142" s="9"/>
      <c r="CJ142" s="9"/>
      <c r="CK142" s="9"/>
      <c r="CL142" s="9"/>
      <c r="CM142" s="9"/>
      <c r="CN142" s="9"/>
      <c r="CO142" s="9"/>
      <c r="CP142" s="9"/>
      <c r="CQ142" s="9"/>
      <c r="CR142" s="9"/>
      <c r="CS142" s="9"/>
      <c r="CT142" s="9"/>
      <c r="CU142" s="9"/>
      <c r="CV142" s="9"/>
      <c r="CW142" s="9"/>
      <c r="CX142" s="9"/>
      <c r="CY142" s="9"/>
      <c r="CZ142" s="9"/>
      <c r="DA142" s="9"/>
      <c r="DB142" s="9"/>
      <c r="DC142" s="9"/>
      <c r="DD142" s="9"/>
      <c r="DE142" s="9"/>
      <c r="DF142" s="9"/>
      <c r="DG142" s="9"/>
      <c r="DH142" s="9"/>
      <c r="DI142" s="9"/>
      <c r="DJ142" s="9"/>
      <c r="DK142" s="9"/>
      <c r="DL142" s="9"/>
      <c r="DM142" s="9"/>
      <c r="DN142" s="9"/>
      <c r="DO142" s="9"/>
      <c r="DP142" s="9"/>
      <c r="DQ142" s="9"/>
      <c r="DR142" s="9"/>
      <c r="DS142" s="9"/>
      <c r="DT142" s="9"/>
      <c r="DU142" s="9"/>
      <c r="DV142" s="9"/>
      <c r="DW142" s="9"/>
      <c r="DX142" s="9"/>
      <c r="DY142" s="9"/>
      <c r="DZ142" s="9"/>
      <c r="EA142" s="9"/>
      <c r="EB142" s="9"/>
      <c r="EC142" s="9"/>
      <c r="ED142" s="9"/>
      <c r="EE142" s="9"/>
      <c r="EF142" s="9"/>
      <c r="EG142" s="9"/>
      <c r="EH142" s="9"/>
      <c r="EI142" s="9"/>
      <c r="EJ142" s="9"/>
      <c r="EK142" s="9"/>
      <c r="EL142" s="9"/>
      <c r="EM142" s="9"/>
      <c r="EN142" s="9"/>
      <c r="EO142" s="9"/>
      <c r="EP142" s="9"/>
      <c r="EQ142" s="9"/>
      <c r="ER142" s="36">
        <f t="shared" si="32"/>
        <v>0</v>
      </c>
      <c r="ES142" s="9" t="str">
        <f t="shared" si="33"/>
        <v/>
      </c>
      <c r="ET142" s="9" t="s">
        <v>1360</v>
      </c>
      <c r="EU142" s="32" t="s">
        <v>1788</v>
      </c>
      <c r="EV142" s="32" t="s">
        <v>1480</v>
      </c>
      <c r="EW142" s="32"/>
      <c r="EX142" s="35"/>
      <c r="EY142" s="37"/>
      <c r="EZ142" s="37"/>
      <c r="FA142" s="35"/>
      <c r="FB142" s="37"/>
      <c r="FC142" s="32"/>
      <c r="FD142" s="32"/>
      <c r="FE142" s="32">
        <f t="shared" si="34"/>
        <v>4806</v>
      </c>
      <c r="FF142" s="9">
        <f t="shared" si="35"/>
        <v>9572</v>
      </c>
      <c r="FG142" s="6" t="s">
        <v>1480</v>
      </c>
    </row>
    <row r="143" spans="1:163" ht="17.25" customHeight="1" x14ac:dyDescent="0.25">
      <c r="A143" s="9">
        <v>467443060</v>
      </c>
      <c r="B143" s="22" t="s">
        <v>922</v>
      </c>
      <c r="C143" s="9"/>
      <c r="D143" s="9"/>
      <c r="E143" s="9"/>
      <c r="F143" s="9"/>
      <c r="G143" s="23"/>
      <c r="H143" s="23"/>
      <c r="I143" s="9">
        <v>4154</v>
      </c>
      <c r="J143" s="9">
        <v>4154</v>
      </c>
      <c r="K143" s="24">
        <f t="shared" si="24"/>
        <v>4264</v>
      </c>
      <c r="L143" s="24">
        <f t="shared" si="25"/>
        <v>8308</v>
      </c>
      <c r="M143" s="39">
        <v>1</v>
      </c>
      <c r="N143" s="9" t="s">
        <v>1493</v>
      </c>
      <c r="O143" s="9" t="s">
        <v>1494</v>
      </c>
      <c r="P143" s="9" t="s">
        <v>71</v>
      </c>
      <c r="Q143" s="26">
        <v>63155</v>
      </c>
      <c r="R143" s="27">
        <v>110</v>
      </c>
      <c r="S143" s="27">
        <f t="shared" si="26"/>
        <v>0</v>
      </c>
      <c r="T143" s="27">
        <v>1281</v>
      </c>
      <c r="U143" s="28" t="s">
        <v>20</v>
      </c>
      <c r="V143" s="29">
        <f t="shared" si="27"/>
        <v>7.8130860897054857E-2</v>
      </c>
      <c r="W143" s="29">
        <f t="shared" si="28"/>
        <v>5.5324696482587365E-3</v>
      </c>
      <c r="X143" s="29" t="str">
        <f t="shared" si="29"/>
        <v>FLOW</v>
      </c>
      <c r="Y143" s="9" t="str">
        <f t="shared" si="30"/>
        <v>-</v>
      </c>
      <c r="Z143" s="9" t="s">
        <v>20</v>
      </c>
      <c r="AA143" s="9" t="s">
        <v>20</v>
      </c>
      <c r="AB143" s="22"/>
      <c r="AC143" s="9"/>
      <c r="AD143" s="9"/>
      <c r="AE143" s="30"/>
      <c r="AF143" s="31" t="s">
        <v>20</v>
      </c>
      <c r="AG143" s="32"/>
      <c r="AH143" s="9" t="s">
        <v>82</v>
      </c>
      <c r="AI143" s="32"/>
      <c r="AJ143" s="32"/>
      <c r="AK143" s="32"/>
      <c r="AL143" s="32">
        <v>5545</v>
      </c>
      <c r="AM143" s="26">
        <v>63155</v>
      </c>
      <c r="AN143" s="24">
        <v>27</v>
      </c>
      <c r="AO143" s="23" t="s">
        <v>20</v>
      </c>
      <c r="AP143" s="23" t="str">
        <f t="shared" si="31"/>
        <v>FLOW</v>
      </c>
      <c r="AQ143" s="23"/>
      <c r="AR143" s="23"/>
      <c r="AS143" s="23"/>
      <c r="AT143" s="23"/>
      <c r="AU143" s="9" t="s">
        <v>1491</v>
      </c>
      <c r="AV143" s="33" t="s">
        <v>1112</v>
      </c>
      <c r="AW143" s="22" t="s">
        <v>1217</v>
      </c>
      <c r="AX143" s="34">
        <v>46007</v>
      </c>
      <c r="AY143" s="9">
        <v>24</v>
      </c>
      <c r="AZ143" s="9" t="s">
        <v>1125</v>
      </c>
      <c r="BA143" s="32" t="s">
        <v>20</v>
      </c>
      <c r="BB143" s="32"/>
      <c r="BC143" s="32"/>
      <c r="BD143" s="9"/>
      <c r="BE143" s="9"/>
      <c r="BF143" s="9"/>
      <c r="BG143" s="35"/>
      <c r="BH143" s="9"/>
      <c r="BI143" s="9"/>
      <c r="BJ143" s="9"/>
      <c r="BK143" s="9"/>
      <c r="BL143" s="9"/>
      <c r="BM143" s="9"/>
      <c r="BN143" s="9"/>
      <c r="BO143" s="9"/>
      <c r="BP143" s="9"/>
      <c r="BQ143" s="9"/>
      <c r="BR143" s="9"/>
      <c r="BS143" s="9"/>
      <c r="BT143" s="9"/>
      <c r="BU143" s="9"/>
      <c r="BV143" s="9"/>
      <c r="BW143" s="9"/>
      <c r="BX143" s="9"/>
      <c r="BY143" s="9"/>
      <c r="BZ143" s="9"/>
      <c r="CA143" s="9"/>
      <c r="CB143" s="9"/>
      <c r="CC143" s="9"/>
      <c r="CD143" s="9"/>
      <c r="CE143" s="9"/>
      <c r="CF143" s="9"/>
      <c r="CG143" s="9"/>
      <c r="CH143" s="9"/>
      <c r="CI143" s="9"/>
      <c r="CJ143" s="9"/>
      <c r="CK143" s="9"/>
      <c r="CL143" s="9"/>
      <c r="CM143" s="9"/>
      <c r="CN143" s="9"/>
      <c r="CO143" s="9"/>
      <c r="CP143" s="9"/>
      <c r="CQ143" s="9"/>
      <c r="CR143" s="9"/>
      <c r="CS143" s="9"/>
      <c r="CT143" s="9"/>
      <c r="CU143" s="9"/>
      <c r="CV143" s="9"/>
      <c r="CW143" s="9"/>
      <c r="CX143" s="9"/>
      <c r="CY143" s="9"/>
      <c r="CZ143" s="9"/>
      <c r="DA143" s="9"/>
      <c r="DB143" s="9"/>
      <c r="DC143" s="9"/>
      <c r="DD143" s="9"/>
      <c r="DE143" s="9"/>
      <c r="DF143" s="9"/>
      <c r="DG143" s="9"/>
      <c r="DH143" s="9"/>
      <c r="DI143" s="9"/>
      <c r="DJ143" s="9"/>
      <c r="DK143" s="9"/>
      <c r="DL143" s="9"/>
      <c r="DM143" s="9"/>
      <c r="DN143" s="9"/>
      <c r="DO143" s="9"/>
      <c r="DP143" s="9"/>
      <c r="DQ143" s="9"/>
      <c r="DR143" s="9"/>
      <c r="DS143" s="9"/>
      <c r="DT143" s="9"/>
      <c r="DU143" s="9"/>
      <c r="DV143" s="9"/>
      <c r="DW143" s="9"/>
      <c r="DX143" s="9"/>
      <c r="DY143" s="9"/>
      <c r="DZ143" s="9"/>
      <c r="EA143" s="9"/>
      <c r="EB143" s="9"/>
      <c r="EC143" s="9"/>
      <c r="ED143" s="9"/>
      <c r="EE143" s="9"/>
      <c r="EF143" s="9"/>
      <c r="EG143" s="9"/>
      <c r="EH143" s="9"/>
      <c r="EI143" s="9"/>
      <c r="EJ143" s="9"/>
      <c r="EK143" s="9"/>
      <c r="EL143" s="9"/>
      <c r="EM143" s="9"/>
      <c r="EN143" s="9"/>
      <c r="EO143" s="9"/>
      <c r="EP143" s="9"/>
      <c r="EQ143" s="9"/>
      <c r="ER143" s="36">
        <f t="shared" si="32"/>
        <v>0</v>
      </c>
      <c r="ES143" s="9" t="str">
        <f t="shared" si="33"/>
        <v/>
      </c>
      <c r="ET143" s="9" t="s">
        <v>1361</v>
      </c>
      <c r="EU143" s="32" t="s">
        <v>1740</v>
      </c>
      <c r="EV143" s="32" t="s">
        <v>1480</v>
      </c>
      <c r="EW143" s="32"/>
      <c r="EX143" s="35"/>
      <c r="EY143" s="37"/>
      <c r="EZ143" s="37"/>
      <c r="FA143" s="35"/>
      <c r="FB143" s="37"/>
      <c r="FC143" s="32"/>
      <c r="FD143" s="32"/>
      <c r="FE143" s="32">
        <f t="shared" si="34"/>
        <v>4264</v>
      </c>
      <c r="FF143" s="9">
        <f t="shared" si="35"/>
        <v>8308</v>
      </c>
      <c r="FG143" s="6" t="s">
        <v>1480</v>
      </c>
    </row>
    <row r="144" spans="1:163" ht="17.25" customHeight="1" x14ac:dyDescent="0.25">
      <c r="A144" s="9">
        <v>465689807</v>
      </c>
      <c r="B144" s="22" t="s">
        <v>886</v>
      </c>
      <c r="C144" s="9"/>
      <c r="D144" s="9"/>
      <c r="E144" s="9"/>
      <c r="F144" s="9"/>
      <c r="G144" s="23"/>
      <c r="H144" s="23"/>
      <c r="I144" s="9">
        <v>3619</v>
      </c>
      <c r="J144" s="9">
        <v>3619</v>
      </c>
      <c r="K144" s="24">
        <f t="shared" si="24"/>
        <v>3625</v>
      </c>
      <c r="L144" s="24">
        <f t="shared" si="25"/>
        <v>7238</v>
      </c>
      <c r="M144" s="39">
        <v>1</v>
      </c>
      <c r="N144" s="9" t="s">
        <v>1493</v>
      </c>
      <c r="O144" s="9" t="s">
        <v>1494</v>
      </c>
      <c r="P144" s="9" t="s">
        <v>60</v>
      </c>
      <c r="Q144" s="26">
        <v>63143</v>
      </c>
      <c r="R144" s="27">
        <v>6</v>
      </c>
      <c r="S144" s="27">
        <f t="shared" si="26"/>
        <v>0</v>
      </c>
      <c r="T144" s="27">
        <v>880.79</v>
      </c>
      <c r="U144" s="28" t="s">
        <v>20</v>
      </c>
      <c r="V144" s="29">
        <f t="shared" si="27"/>
        <v>0.20262481981559899</v>
      </c>
      <c r="W144" s="29">
        <f t="shared" si="28"/>
        <v>5.5314184308447693E-3</v>
      </c>
      <c r="X144" s="29" t="str">
        <f t="shared" si="29"/>
        <v>FLOW</v>
      </c>
      <c r="Y144" s="9" t="str">
        <f t="shared" si="30"/>
        <v>-</v>
      </c>
      <c r="Z144" s="9" t="s">
        <v>20</v>
      </c>
      <c r="AA144" s="9" t="s">
        <v>20</v>
      </c>
      <c r="AB144" s="22"/>
      <c r="AC144" s="9"/>
      <c r="AD144" s="9"/>
      <c r="AE144" s="30"/>
      <c r="AF144" s="31" t="s">
        <v>20</v>
      </c>
      <c r="AG144" s="32"/>
      <c r="AH144" s="9" t="s">
        <v>1160</v>
      </c>
      <c r="AI144" s="32"/>
      <c r="AJ144" s="32"/>
      <c r="AK144" s="32"/>
      <c r="AL144" s="32">
        <v>4505.79</v>
      </c>
      <c r="AM144" s="26">
        <v>63143</v>
      </c>
      <c r="AN144" s="24">
        <v>27</v>
      </c>
      <c r="AO144" s="23" t="s">
        <v>20</v>
      </c>
      <c r="AP144" s="23" t="str">
        <f t="shared" si="31"/>
        <v>FLOW</v>
      </c>
      <c r="AQ144" s="23"/>
      <c r="AR144" s="23"/>
      <c r="AS144" s="23"/>
      <c r="AT144" s="23"/>
      <c r="AU144" s="9" t="s">
        <v>1491</v>
      </c>
      <c r="AV144" s="33" t="s">
        <v>1078</v>
      </c>
      <c r="AW144" s="22" t="s">
        <v>1217</v>
      </c>
      <c r="AX144" s="34">
        <v>45728</v>
      </c>
      <c r="AY144" s="9">
        <v>36</v>
      </c>
      <c r="AZ144" s="9" t="s">
        <v>1125</v>
      </c>
      <c r="BA144" s="32" t="s">
        <v>20</v>
      </c>
      <c r="BB144" s="32"/>
      <c r="BC144" s="32"/>
      <c r="BD144" s="9"/>
      <c r="BE144" s="9"/>
      <c r="BF144" s="9"/>
      <c r="BG144" s="35"/>
      <c r="BH144" s="9"/>
      <c r="BI144" s="9"/>
      <c r="BJ144" s="9"/>
      <c r="BK144" s="9"/>
      <c r="BL144" s="9"/>
      <c r="BM144" s="9"/>
      <c r="BN144" s="9"/>
      <c r="BO144" s="9"/>
      <c r="BP144" s="9"/>
      <c r="BQ144" s="9"/>
      <c r="BR144" s="9"/>
      <c r="BS144" s="9"/>
      <c r="BT144" s="9"/>
      <c r="BU144" s="9"/>
      <c r="BV144" s="9"/>
      <c r="BW144" s="9"/>
      <c r="BX144" s="9"/>
      <c r="BY144" s="9"/>
      <c r="BZ144" s="9"/>
      <c r="CA144" s="9"/>
      <c r="CB144" s="9"/>
      <c r="CC144" s="9"/>
      <c r="CD144" s="9"/>
      <c r="CE144" s="9"/>
      <c r="CF144" s="9"/>
      <c r="CG144" s="9"/>
      <c r="CH144" s="9"/>
      <c r="CI144" s="9"/>
      <c r="CJ144" s="9"/>
      <c r="CK144" s="9"/>
      <c r="CL144" s="9"/>
      <c r="CM144" s="9"/>
      <c r="CN144" s="9"/>
      <c r="CO144" s="9"/>
      <c r="CP144" s="9"/>
      <c r="CQ144" s="9"/>
      <c r="CR144" s="9"/>
      <c r="CS144" s="9"/>
      <c r="CT144" s="9"/>
      <c r="CU144" s="9"/>
      <c r="CV144" s="9"/>
      <c r="CW144" s="9"/>
      <c r="CX144" s="9"/>
      <c r="CY144" s="9"/>
      <c r="CZ144" s="9"/>
      <c r="DA144" s="9"/>
      <c r="DB144" s="9"/>
      <c r="DC144" s="9"/>
      <c r="DD144" s="9"/>
      <c r="DE144" s="9"/>
      <c r="DF144" s="9"/>
      <c r="DG144" s="9"/>
      <c r="DH144" s="9"/>
      <c r="DI144" s="9"/>
      <c r="DJ144" s="9"/>
      <c r="DK144" s="9"/>
      <c r="DL144" s="9"/>
      <c r="DM144" s="9"/>
      <c r="DN144" s="9"/>
      <c r="DO144" s="9"/>
      <c r="DP144" s="9"/>
      <c r="DQ144" s="9"/>
      <c r="DR144" s="9"/>
      <c r="DS144" s="9"/>
      <c r="DT144" s="9"/>
      <c r="DU144" s="9"/>
      <c r="DV144" s="9"/>
      <c r="DW144" s="9"/>
      <c r="DX144" s="9"/>
      <c r="DY144" s="9"/>
      <c r="DZ144" s="9"/>
      <c r="EA144" s="9"/>
      <c r="EB144" s="9"/>
      <c r="EC144" s="9"/>
      <c r="ED144" s="9"/>
      <c r="EE144" s="9"/>
      <c r="EF144" s="9"/>
      <c r="EG144" s="9"/>
      <c r="EH144" s="9"/>
      <c r="EI144" s="9"/>
      <c r="EJ144" s="9"/>
      <c r="EK144" s="9"/>
      <c r="EL144" s="9"/>
      <c r="EM144" s="9"/>
      <c r="EN144" s="9"/>
      <c r="EO144" s="9"/>
      <c r="EP144" s="9"/>
      <c r="EQ144" s="9"/>
      <c r="ER144" s="36">
        <f t="shared" si="32"/>
        <v>0</v>
      </c>
      <c r="ES144" s="9" t="str">
        <f t="shared" si="33"/>
        <v/>
      </c>
      <c r="ET144" s="9" t="s">
        <v>1360</v>
      </c>
      <c r="EU144" s="32" t="s">
        <v>2124</v>
      </c>
      <c r="EV144" s="32" t="s">
        <v>1480</v>
      </c>
      <c r="EW144" s="32"/>
      <c r="EX144" s="35"/>
      <c r="EY144" s="37"/>
      <c r="EZ144" s="37"/>
      <c r="FA144" s="35"/>
      <c r="FB144" s="37"/>
      <c r="FC144" s="32"/>
      <c r="FD144" s="32"/>
      <c r="FE144" s="32">
        <f t="shared" si="34"/>
        <v>3625</v>
      </c>
      <c r="FF144" s="9">
        <f t="shared" si="35"/>
        <v>7238</v>
      </c>
      <c r="FG144" s="6" t="s">
        <v>1480</v>
      </c>
    </row>
    <row r="145" spans="1:163" ht="17.25" customHeight="1" x14ac:dyDescent="0.25">
      <c r="A145" s="9">
        <v>467091224</v>
      </c>
      <c r="B145" s="22" t="s">
        <v>665</v>
      </c>
      <c r="C145" s="9"/>
      <c r="D145" s="9"/>
      <c r="E145" s="9"/>
      <c r="F145" s="9"/>
      <c r="G145" s="23"/>
      <c r="H145" s="23"/>
      <c r="I145" s="9">
        <v>4508</v>
      </c>
      <c r="J145" s="9">
        <v>4241</v>
      </c>
      <c r="K145" s="24">
        <f t="shared" si="24"/>
        <v>4316</v>
      </c>
      <c r="L145" s="24">
        <f t="shared" si="25"/>
        <v>8749</v>
      </c>
      <c r="M145" s="39">
        <v>1</v>
      </c>
      <c r="N145" s="9" t="s">
        <v>1493</v>
      </c>
      <c r="O145" s="9" t="s">
        <v>1494</v>
      </c>
      <c r="P145" s="9" t="s">
        <v>22</v>
      </c>
      <c r="Q145" s="26">
        <v>63065</v>
      </c>
      <c r="R145" s="27">
        <v>75</v>
      </c>
      <c r="S145" s="27">
        <f t="shared" si="26"/>
        <v>0</v>
      </c>
      <c r="T145" s="27">
        <v>3600</v>
      </c>
      <c r="U145" s="28" t="s">
        <v>20</v>
      </c>
      <c r="V145" s="29">
        <f t="shared" si="27"/>
        <v>4.5217064855030069E-2</v>
      </c>
      <c r="W145" s="29">
        <f t="shared" si="28"/>
        <v>5.5245855176539816E-3</v>
      </c>
      <c r="X145" s="29" t="str">
        <f t="shared" si="29"/>
        <v>FLOW</v>
      </c>
      <c r="Y145" s="9" t="str">
        <f t="shared" si="30"/>
        <v>-</v>
      </c>
      <c r="Z145" s="9" t="s">
        <v>1489</v>
      </c>
      <c r="AA145" s="9" t="s">
        <v>20</v>
      </c>
      <c r="AB145" s="22"/>
      <c r="AC145" s="9"/>
      <c r="AD145" s="9"/>
      <c r="AE145" s="30"/>
      <c r="AF145" s="31" t="s">
        <v>20</v>
      </c>
      <c r="AG145" s="32"/>
      <c r="AH145" s="9" t="s">
        <v>657</v>
      </c>
      <c r="AI145" s="32"/>
      <c r="AJ145" s="32"/>
      <c r="AK145" s="32"/>
      <c r="AL145" s="32">
        <v>7916</v>
      </c>
      <c r="AM145" s="26">
        <v>63065</v>
      </c>
      <c r="AN145" s="24">
        <v>27</v>
      </c>
      <c r="AO145" s="23" t="s">
        <v>20</v>
      </c>
      <c r="AP145" s="23" t="str">
        <f t="shared" si="31"/>
        <v>FLOW</v>
      </c>
      <c r="AQ145" s="23"/>
      <c r="AR145" s="23"/>
      <c r="AS145" s="23"/>
      <c r="AT145" s="23"/>
      <c r="AU145" s="9" t="s">
        <v>1491</v>
      </c>
      <c r="AV145" s="33"/>
      <c r="AW145" s="22" t="s">
        <v>1211</v>
      </c>
      <c r="AX145" s="34">
        <v>45945</v>
      </c>
      <c r="AY145" s="9">
        <v>24</v>
      </c>
      <c r="AZ145" s="9" t="s">
        <v>1125</v>
      </c>
      <c r="BA145" s="32" t="s">
        <v>20</v>
      </c>
      <c r="BB145" s="32"/>
      <c r="BC145" s="32"/>
      <c r="BD145" s="9"/>
      <c r="BE145" s="9"/>
      <c r="BF145" s="9"/>
      <c r="BG145" s="35"/>
      <c r="BH145" s="9"/>
      <c r="BI145" s="9"/>
      <c r="BJ145" s="9"/>
      <c r="BK145" s="9"/>
      <c r="BL145" s="9">
        <v>1</v>
      </c>
      <c r="BM145" s="9"/>
      <c r="BN145" s="9"/>
      <c r="BO145" s="9"/>
      <c r="BP145" s="9"/>
      <c r="BQ145" s="9"/>
      <c r="BR145" s="9"/>
      <c r="BS145" s="9"/>
      <c r="BT145" s="9"/>
      <c r="BU145" s="9"/>
      <c r="BV145" s="9"/>
      <c r="BW145" s="9"/>
      <c r="BX145" s="9"/>
      <c r="BY145" s="9"/>
      <c r="BZ145" s="9"/>
      <c r="CA145" s="9"/>
      <c r="CB145" s="9"/>
      <c r="CC145" s="9"/>
      <c r="CD145" s="9"/>
      <c r="CE145" s="9"/>
      <c r="CF145" s="9"/>
      <c r="CG145" s="9"/>
      <c r="CH145" s="9"/>
      <c r="CI145" s="9"/>
      <c r="CJ145" s="9"/>
      <c r="CK145" s="9"/>
      <c r="CL145" s="9"/>
      <c r="CM145" s="9"/>
      <c r="CN145" s="9"/>
      <c r="CO145" s="9"/>
      <c r="CP145" s="9"/>
      <c r="CQ145" s="9"/>
      <c r="CR145" s="9"/>
      <c r="CS145" s="9"/>
      <c r="CT145" s="9"/>
      <c r="CU145" s="9"/>
      <c r="CV145" s="9"/>
      <c r="CW145" s="9"/>
      <c r="CX145" s="9"/>
      <c r="CY145" s="9"/>
      <c r="CZ145" s="9"/>
      <c r="DA145" s="9"/>
      <c r="DB145" s="9"/>
      <c r="DC145" s="9"/>
      <c r="DD145" s="9"/>
      <c r="DE145" s="9"/>
      <c r="DF145" s="9"/>
      <c r="DG145" s="9"/>
      <c r="DH145" s="9"/>
      <c r="DI145" s="9"/>
      <c r="DJ145" s="9"/>
      <c r="DK145" s="9"/>
      <c r="DL145" s="9"/>
      <c r="DM145" s="9"/>
      <c r="DN145" s="9"/>
      <c r="DO145" s="9"/>
      <c r="DP145" s="9"/>
      <c r="DQ145" s="9"/>
      <c r="DR145" s="9"/>
      <c r="DS145" s="9"/>
      <c r="DT145" s="9"/>
      <c r="DU145" s="9"/>
      <c r="DV145" s="9"/>
      <c r="DW145" s="9"/>
      <c r="DX145" s="9"/>
      <c r="DY145" s="9"/>
      <c r="DZ145" s="9"/>
      <c r="EA145" s="9"/>
      <c r="EB145" s="9"/>
      <c r="EC145" s="9"/>
      <c r="ED145" s="9"/>
      <c r="EE145" s="9"/>
      <c r="EF145" s="9"/>
      <c r="EG145" s="9"/>
      <c r="EH145" s="9"/>
      <c r="EI145" s="9"/>
      <c r="EJ145" s="9"/>
      <c r="EK145" s="9"/>
      <c r="EL145" s="9"/>
      <c r="EM145" s="9"/>
      <c r="EN145" s="9"/>
      <c r="EO145" s="9"/>
      <c r="EP145" s="9"/>
      <c r="EQ145" s="9"/>
      <c r="ER145" s="36">
        <f t="shared" si="32"/>
        <v>1</v>
      </c>
      <c r="ES145" s="9">
        <f t="shared" si="33"/>
        <v>1</v>
      </c>
      <c r="ET145" s="9" t="s">
        <v>1365</v>
      </c>
      <c r="EU145" s="32" t="s">
        <v>2148</v>
      </c>
      <c r="EV145" s="32" t="s">
        <v>1480</v>
      </c>
      <c r="EW145" s="32"/>
      <c r="EX145" s="35"/>
      <c r="EY145" s="37"/>
      <c r="EZ145" s="37"/>
      <c r="FA145" s="35"/>
      <c r="FB145" s="37"/>
      <c r="FC145" s="32"/>
      <c r="FD145" s="32"/>
      <c r="FE145" s="32">
        <f t="shared" si="34"/>
        <v>4316</v>
      </c>
      <c r="FF145" s="9">
        <f t="shared" si="35"/>
        <v>8749</v>
      </c>
      <c r="FG145" s="6" t="s">
        <v>1480</v>
      </c>
    </row>
    <row r="146" spans="1:163" ht="17.25" customHeight="1" x14ac:dyDescent="0.25">
      <c r="A146" s="9">
        <v>464154276</v>
      </c>
      <c r="B146" s="22" t="s">
        <v>854</v>
      </c>
      <c r="C146" s="9"/>
      <c r="D146" s="9"/>
      <c r="E146" s="9"/>
      <c r="F146" s="9"/>
      <c r="G146" s="23"/>
      <c r="H146" s="23"/>
      <c r="I146" s="9">
        <v>4536</v>
      </c>
      <c r="J146" s="9">
        <v>4167</v>
      </c>
      <c r="K146" s="24">
        <f t="shared" si="24"/>
        <v>4292</v>
      </c>
      <c r="L146" s="24">
        <f t="shared" si="25"/>
        <v>8703</v>
      </c>
      <c r="M146" s="39">
        <v>1</v>
      </c>
      <c r="N146" s="9" t="s">
        <v>1493</v>
      </c>
      <c r="O146" s="9" t="s">
        <v>1494</v>
      </c>
      <c r="P146" s="9" t="s">
        <v>45</v>
      </c>
      <c r="Q146" s="26">
        <v>62887</v>
      </c>
      <c r="R146" s="27">
        <v>125</v>
      </c>
      <c r="S146" s="27">
        <f t="shared" si="26"/>
        <v>0</v>
      </c>
      <c r="T146" s="27">
        <v>2250</v>
      </c>
      <c r="U146" s="28" t="s">
        <v>20</v>
      </c>
      <c r="V146" s="29">
        <f t="shared" si="27"/>
        <v>4.8806642397222828E-2</v>
      </c>
      <c r="W146" s="29">
        <f t="shared" si="28"/>
        <v>5.5089924593468001E-3</v>
      </c>
      <c r="X146" s="29" t="str">
        <f t="shared" si="29"/>
        <v>FLOW</v>
      </c>
      <c r="Y146" s="9" t="str">
        <f t="shared" si="30"/>
        <v>-</v>
      </c>
      <c r="Z146" s="9" t="s">
        <v>1496</v>
      </c>
      <c r="AA146" s="9" t="s">
        <v>20</v>
      </c>
      <c r="AB146" s="22"/>
      <c r="AC146" s="9"/>
      <c r="AD146" s="9"/>
      <c r="AE146" s="30"/>
      <c r="AF146" s="31" t="s">
        <v>20</v>
      </c>
      <c r="AG146" s="32"/>
      <c r="AH146" s="9" t="s">
        <v>617</v>
      </c>
      <c r="AI146" s="32"/>
      <c r="AJ146" s="32"/>
      <c r="AK146" s="32"/>
      <c r="AL146" s="32">
        <v>6542</v>
      </c>
      <c r="AM146" s="26">
        <v>62887</v>
      </c>
      <c r="AN146" s="24">
        <v>27</v>
      </c>
      <c r="AO146" s="23" t="s">
        <v>20</v>
      </c>
      <c r="AP146" s="23" t="str">
        <f t="shared" si="31"/>
        <v>FLOW</v>
      </c>
      <c r="AQ146" s="23"/>
      <c r="AR146" s="23"/>
      <c r="AS146" s="23"/>
      <c r="AT146" s="23"/>
      <c r="AU146" s="9" t="s">
        <v>1491</v>
      </c>
      <c r="AV146" s="33" t="s">
        <v>1047</v>
      </c>
      <c r="AW146" s="22" t="s">
        <v>1295</v>
      </c>
      <c r="AX146" s="34">
        <v>45565</v>
      </c>
      <c r="AY146" s="9">
        <v>36</v>
      </c>
      <c r="AZ146" s="9" t="s">
        <v>1125</v>
      </c>
      <c r="BA146" s="32" t="s">
        <v>20</v>
      </c>
      <c r="BB146" s="32"/>
      <c r="BC146" s="32"/>
      <c r="BD146" s="9"/>
      <c r="BE146" s="9"/>
      <c r="BF146" s="9"/>
      <c r="BG146" s="35"/>
      <c r="BH146" s="9"/>
      <c r="BI146" s="9"/>
      <c r="BJ146" s="9"/>
      <c r="BK146" s="9"/>
      <c r="BL146" s="9">
        <v>1</v>
      </c>
      <c r="BM146" s="9"/>
      <c r="BN146" s="9"/>
      <c r="BO146" s="9"/>
      <c r="BP146" s="9"/>
      <c r="BQ146" s="9"/>
      <c r="BR146" s="9"/>
      <c r="BS146" s="9"/>
      <c r="BT146" s="9"/>
      <c r="BU146" s="9"/>
      <c r="BV146" s="9"/>
      <c r="BW146" s="9"/>
      <c r="BX146" s="9"/>
      <c r="BY146" s="9"/>
      <c r="BZ146" s="9"/>
      <c r="CA146" s="9"/>
      <c r="CB146" s="9"/>
      <c r="CC146" s="9"/>
      <c r="CD146" s="9"/>
      <c r="CE146" s="9"/>
      <c r="CF146" s="9"/>
      <c r="CG146" s="9"/>
      <c r="CH146" s="9"/>
      <c r="CI146" s="9"/>
      <c r="CJ146" s="9"/>
      <c r="CK146" s="9"/>
      <c r="CL146" s="9"/>
      <c r="CM146" s="9"/>
      <c r="CN146" s="9"/>
      <c r="CO146" s="9"/>
      <c r="CP146" s="9"/>
      <c r="CQ146" s="9"/>
      <c r="CR146" s="9"/>
      <c r="CS146" s="9"/>
      <c r="CT146" s="9"/>
      <c r="CU146" s="9"/>
      <c r="CV146" s="9"/>
      <c r="CW146" s="9"/>
      <c r="CX146" s="9"/>
      <c r="CY146" s="9"/>
      <c r="CZ146" s="9"/>
      <c r="DA146" s="9"/>
      <c r="DB146" s="9"/>
      <c r="DC146" s="9"/>
      <c r="DD146" s="9"/>
      <c r="DE146" s="9"/>
      <c r="DF146" s="9"/>
      <c r="DG146" s="9"/>
      <c r="DH146" s="9"/>
      <c r="DI146" s="9"/>
      <c r="DJ146" s="9"/>
      <c r="DK146" s="9"/>
      <c r="DL146" s="9"/>
      <c r="DM146" s="9"/>
      <c r="DN146" s="9"/>
      <c r="DO146" s="9"/>
      <c r="DP146" s="9"/>
      <c r="DQ146" s="9"/>
      <c r="DR146" s="9"/>
      <c r="DS146" s="9"/>
      <c r="DT146" s="9"/>
      <c r="DU146" s="9"/>
      <c r="DV146" s="9"/>
      <c r="DW146" s="9"/>
      <c r="DX146" s="9"/>
      <c r="DY146" s="9"/>
      <c r="DZ146" s="9"/>
      <c r="EA146" s="9"/>
      <c r="EB146" s="9"/>
      <c r="EC146" s="9"/>
      <c r="ED146" s="9"/>
      <c r="EE146" s="9"/>
      <c r="EF146" s="9"/>
      <c r="EG146" s="9"/>
      <c r="EH146" s="9"/>
      <c r="EI146" s="9"/>
      <c r="EJ146" s="9"/>
      <c r="EK146" s="9"/>
      <c r="EL146" s="9"/>
      <c r="EM146" s="9"/>
      <c r="EN146" s="9"/>
      <c r="EO146" s="9"/>
      <c r="EP146" s="9"/>
      <c r="EQ146" s="9"/>
      <c r="ER146" s="36">
        <f t="shared" si="32"/>
        <v>1</v>
      </c>
      <c r="ES146" s="9">
        <f t="shared" si="33"/>
        <v>1</v>
      </c>
      <c r="ET146" s="9" t="s">
        <v>1374</v>
      </c>
      <c r="EU146" s="32" t="s">
        <v>2103</v>
      </c>
      <c r="EV146" s="32" t="s">
        <v>1480</v>
      </c>
      <c r="EW146" s="32"/>
      <c r="EX146" s="35"/>
      <c r="EY146" s="37"/>
      <c r="EZ146" s="37"/>
      <c r="FA146" s="35"/>
      <c r="FB146" s="37"/>
      <c r="FC146" s="32"/>
      <c r="FD146" s="32"/>
      <c r="FE146" s="32">
        <f t="shared" si="34"/>
        <v>4292</v>
      </c>
      <c r="FF146" s="9">
        <f t="shared" si="35"/>
        <v>8703</v>
      </c>
      <c r="FG146" s="6" t="s">
        <v>1480</v>
      </c>
    </row>
    <row r="147" spans="1:163" ht="17.25" customHeight="1" x14ac:dyDescent="0.25">
      <c r="A147" s="9">
        <v>463181927</v>
      </c>
      <c r="B147" s="22" t="s">
        <v>277</v>
      </c>
      <c r="C147" s="9"/>
      <c r="D147" s="9"/>
      <c r="E147" s="9"/>
      <c r="F147" s="9"/>
      <c r="G147" s="23"/>
      <c r="H147" s="23"/>
      <c r="I147" s="9">
        <v>4428</v>
      </c>
      <c r="J147" s="9">
        <v>22134</v>
      </c>
      <c r="K147" s="24">
        <f t="shared" si="24"/>
        <v>5235</v>
      </c>
      <c r="L147" s="24">
        <f t="shared" si="25"/>
        <v>26562</v>
      </c>
      <c r="M147" s="25">
        <v>5</v>
      </c>
      <c r="N147" s="9" t="s">
        <v>1493</v>
      </c>
      <c r="O147" s="9" t="s">
        <v>1494</v>
      </c>
      <c r="P147" s="9" t="s">
        <v>93</v>
      </c>
      <c r="Q147" s="26">
        <v>62774</v>
      </c>
      <c r="R147" s="27">
        <v>813</v>
      </c>
      <c r="S147" s="27">
        <f t="shared" si="26"/>
        <v>0</v>
      </c>
      <c r="T147" s="27">
        <v>5169.33</v>
      </c>
      <c r="U147" s="28" t="s">
        <v>20</v>
      </c>
      <c r="V147" s="29">
        <f t="shared" si="27"/>
        <v>1</v>
      </c>
      <c r="W147" s="29">
        <f t="shared" si="28"/>
        <v>3.342164330228091E-2</v>
      </c>
      <c r="X147" s="29" t="str">
        <f t="shared" si="29"/>
        <v>FLOW</v>
      </c>
      <c r="Y147" s="9" t="str">
        <f t="shared" si="30"/>
        <v>-</v>
      </c>
      <c r="Z147" s="9" t="s">
        <v>1495</v>
      </c>
      <c r="AA147" s="9" t="s">
        <v>20</v>
      </c>
      <c r="AB147" s="22"/>
      <c r="AC147" s="9"/>
      <c r="AD147" s="9"/>
      <c r="AE147" s="30"/>
      <c r="AF147" s="31" t="s">
        <v>20</v>
      </c>
      <c r="AG147" s="32"/>
      <c r="AH147" s="9" t="s">
        <v>278</v>
      </c>
      <c r="AI147" s="32"/>
      <c r="AJ147" s="32"/>
      <c r="AK147" s="32"/>
      <c r="AL147" s="32">
        <v>28116.33</v>
      </c>
      <c r="AM147" s="26">
        <v>62774</v>
      </c>
      <c r="AN147" s="24">
        <v>149</v>
      </c>
      <c r="AO147" s="23" t="s">
        <v>20</v>
      </c>
      <c r="AP147" s="23" t="str">
        <f t="shared" si="31"/>
        <v>FLOW</v>
      </c>
      <c r="AQ147" s="23"/>
      <c r="AR147" s="23"/>
      <c r="AS147" s="23"/>
      <c r="AT147" s="23"/>
      <c r="AU147" s="9" t="s">
        <v>13</v>
      </c>
      <c r="AV147" s="33" t="s">
        <v>279</v>
      </c>
      <c r="AW147" s="22" t="s">
        <v>1174</v>
      </c>
      <c r="AX147" s="34">
        <v>45454</v>
      </c>
      <c r="AY147" s="9">
        <v>36</v>
      </c>
      <c r="AZ147" s="9" t="s">
        <v>1125</v>
      </c>
      <c r="BA147" s="32" t="s">
        <v>20</v>
      </c>
      <c r="BB147" s="32"/>
      <c r="BC147" s="32"/>
      <c r="BD147" s="9"/>
      <c r="BE147" s="9"/>
      <c r="BF147" s="9"/>
      <c r="BG147" s="35"/>
      <c r="BH147" s="9"/>
      <c r="BI147" s="9">
        <v>1</v>
      </c>
      <c r="BJ147" s="9"/>
      <c r="BK147" s="9"/>
      <c r="BL147" s="9"/>
      <c r="BM147" s="9"/>
      <c r="BN147" s="9"/>
      <c r="BO147" s="9"/>
      <c r="BP147" s="9"/>
      <c r="BQ147" s="9"/>
      <c r="BR147" s="9"/>
      <c r="BS147" s="9"/>
      <c r="BT147" s="9"/>
      <c r="BU147" s="9"/>
      <c r="BV147" s="9"/>
      <c r="BW147" s="9"/>
      <c r="BX147" s="9"/>
      <c r="BY147" s="9"/>
      <c r="BZ147" s="9"/>
      <c r="CA147" s="9"/>
      <c r="CB147" s="9"/>
      <c r="CC147" s="9"/>
      <c r="CD147" s="9"/>
      <c r="CE147" s="9"/>
      <c r="CF147" s="9"/>
      <c r="CG147" s="9"/>
      <c r="CH147" s="9"/>
      <c r="CI147" s="9"/>
      <c r="CJ147" s="9"/>
      <c r="CK147" s="9"/>
      <c r="CL147" s="9"/>
      <c r="CM147" s="9"/>
      <c r="CN147" s="9"/>
      <c r="CO147" s="9"/>
      <c r="CP147" s="9"/>
      <c r="CQ147" s="9"/>
      <c r="CR147" s="9"/>
      <c r="CS147" s="9"/>
      <c r="CT147" s="9"/>
      <c r="CU147" s="9"/>
      <c r="CV147" s="9"/>
      <c r="CW147" s="9"/>
      <c r="CX147" s="9"/>
      <c r="CY147" s="9"/>
      <c r="CZ147" s="9"/>
      <c r="DA147" s="9"/>
      <c r="DB147" s="9"/>
      <c r="DC147" s="9"/>
      <c r="DD147" s="9"/>
      <c r="DE147" s="9"/>
      <c r="DF147" s="9"/>
      <c r="DG147" s="9"/>
      <c r="DH147" s="9"/>
      <c r="DI147" s="9"/>
      <c r="DJ147" s="9"/>
      <c r="DK147" s="9"/>
      <c r="DL147" s="9"/>
      <c r="DM147" s="9"/>
      <c r="DN147" s="9"/>
      <c r="DO147" s="9"/>
      <c r="DP147" s="9"/>
      <c r="DQ147" s="9"/>
      <c r="DR147" s="9"/>
      <c r="DS147" s="9"/>
      <c r="DT147" s="9"/>
      <c r="DU147" s="9"/>
      <c r="DV147" s="9"/>
      <c r="DW147" s="9"/>
      <c r="DX147" s="9"/>
      <c r="DY147" s="9"/>
      <c r="DZ147" s="9"/>
      <c r="EA147" s="9"/>
      <c r="EB147" s="9"/>
      <c r="EC147" s="9"/>
      <c r="ED147" s="9"/>
      <c r="EE147" s="9"/>
      <c r="EF147" s="9"/>
      <c r="EG147" s="9"/>
      <c r="EH147" s="9"/>
      <c r="EI147" s="9"/>
      <c r="EJ147" s="9"/>
      <c r="EK147" s="9"/>
      <c r="EL147" s="9"/>
      <c r="EM147" s="9"/>
      <c r="EN147" s="9"/>
      <c r="EO147" s="9"/>
      <c r="EP147" s="9"/>
      <c r="EQ147" s="9"/>
      <c r="ER147" s="36">
        <f t="shared" si="32"/>
        <v>1</v>
      </c>
      <c r="ES147" s="9">
        <f t="shared" si="33"/>
        <v>1</v>
      </c>
      <c r="ET147" s="9" t="s">
        <v>1367</v>
      </c>
      <c r="EU147" s="32" t="s">
        <v>1876</v>
      </c>
      <c r="EV147" s="32" t="s">
        <v>1480</v>
      </c>
      <c r="EW147" s="32"/>
      <c r="EX147" s="35"/>
      <c r="EY147" s="37"/>
      <c r="EZ147" s="37"/>
      <c r="FA147" s="35"/>
      <c r="FB147" s="37"/>
      <c r="FC147" s="32"/>
      <c r="FD147" s="32"/>
      <c r="FE147" s="32">
        <f t="shared" si="34"/>
        <v>5235</v>
      </c>
      <c r="FF147" s="9">
        <f t="shared" si="35"/>
        <v>26562</v>
      </c>
      <c r="FG147" s="6" t="s">
        <v>1480</v>
      </c>
    </row>
    <row r="148" spans="1:163" ht="17.25" customHeight="1" x14ac:dyDescent="0.25">
      <c r="A148" s="9">
        <v>467134226</v>
      </c>
      <c r="B148" s="22" t="s">
        <v>917</v>
      </c>
      <c r="C148" s="9"/>
      <c r="D148" s="9"/>
      <c r="E148" s="9"/>
      <c r="F148" s="9"/>
      <c r="G148" s="23"/>
      <c r="H148" s="23"/>
      <c r="I148" s="9">
        <v>4507</v>
      </c>
      <c r="J148" s="9">
        <v>3014</v>
      </c>
      <c r="K148" s="24">
        <f t="shared" si="24"/>
        <v>3085</v>
      </c>
      <c r="L148" s="24">
        <f t="shared" si="25"/>
        <v>7521</v>
      </c>
      <c r="M148" s="39">
        <v>1</v>
      </c>
      <c r="N148" s="9" t="s">
        <v>1493</v>
      </c>
      <c r="O148" s="9" t="s">
        <v>1494</v>
      </c>
      <c r="P148" s="9" t="s">
        <v>22</v>
      </c>
      <c r="Q148" s="26">
        <v>62768</v>
      </c>
      <c r="R148" s="27">
        <v>71</v>
      </c>
      <c r="S148" s="27">
        <f t="shared" si="26"/>
        <v>0</v>
      </c>
      <c r="T148" s="27">
        <v>900</v>
      </c>
      <c r="U148" s="28" t="s">
        <v>20</v>
      </c>
      <c r="V148" s="29">
        <f t="shared" si="27"/>
        <v>4.5004118398803257E-2</v>
      </c>
      <c r="W148" s="29">
        <f t="shared" si="28"/>
        <v>5.4985678866582913E-3</v>
      </c>
      <c r="X148" s="29" t="str">
        <f t="shared" si="29"/>
        <v>FLOW</v>
      </c>
      <c r="Y148" s="9" t="str">
        <f t="shared" si="30"/>
        <v>-</v>
      </c>
      <c r="Z148" s="9" t="s">
        <v>1496</v>
      </c>
      <c r="AA148" s="9" t="s">
        <v>20</v>
      </c>
      <c r="AB148" s="22"/>
      <c r="AC148" s="9"/>
      <c r="AD148" s="9"/>
      <c r="AE148" s="30"/>
      <c r="AF148" s="31" t="s">
        <v>20</v>
      </c>
      <c r="AG148" s="32"/>
      <c r="AH148" s="9" t="s">
        <v>657</v>
      </c>
      <c r="AI148" s="32"/>
      <c r="AJ148" s="32"/>
      <c r="AK148" s="32"/>
      <c r="AL148" s="32">
        <v>3985</v>
      </c>
      <c r="AM148" s="26">
        <v>62768</v>
      </c>
      <c r="AN148" s="24">
        <v>22</v>
      </c>
      <c r="AO148" s="23" t="s">
        <v>20</v>
      </c>
      <c r="AP148" s="23" t="str">
        <f t="shared" si="31"/>
        <v>FLOW</v>
      </c>
      <c r="AQ148" s="23"/>
      <c r="AR148" s="23"/>
      <c r="AS148" s="23"/>
      <c r="AT148" s="23"/>
      <c r="AU148" s="9" t="s">
        <v>1491</v>
      </c>
      <c r="AV148" s="33" t="s">
        <v>1107</v>
      </c>
      <c r="AW148" s="22" t="s">
        <v>1306</v>
      </c>
      <c r="AX148" s="34">
        <v>45953</v>
      </c>
      <c r="AY148" s="9">
        <v>24</v>
      </c>
      <c r="AZ148" s="9" t="s">
        <v>1125</v>
      </c>
      <c r="BA148" s="32" t="s">
        <v>20</v>
      </c>
      <c r="BB148" s="32"/>
      <c r="BC148" s="32"/>
      <c r="BD148" s="9"/>
      <c r="BE148" s="9"/>
      <c r="BF148" s="9"/>
      <c r="BG148" s="35"/>
      <c r="BH148" s="9"/>
      <c r="BI148" s="9"/>
      <c r="BJ148" s="9"/>
      <c r="BK148" s="9"/>
      <c r="BL148" s="9"/>
      <c r="BM148" s="9"/>
      <c r="BN148" s="9"/>
      <c r="BO148" s="9"/>
      <c r="BP148" s="9"/>
      <c r="BQ148" s="9"/>
      <c r="BR148" s="9"/>
      <c r="BS148" s="9"/>
      <c r="BT148" s="9"/>
      <c r="BU148" s="9"/>
      <c r="BV148" s="9"/>
      <c r="BW148" s="9"/>
      <c r="BX148" s="9"/>
      <c r="BY148" s="9"/>
      <c r="BZ148" s="9"/>
      <c r="CA148" s="9"/>
      <c r="CB148" s="9"/>
      <c r="CC148" s="9"/>
      <c r="CD148" s="9"/>
      <c r="CE148" s="9"/>
      <c r="CF148" s="9"/>
      <c r="CG148" s="9"/>
      <c r="CH148" s="9"/>
      <c r="CI148" s="9"/>
      <c r="CJ148" s="9"/>
      <c r="CK148" s="9"/>
      <c r="CL148" s="9"/>
      <c r="CM148" s="9"/>
      <c r="CN148" s="9"/>
      <c r="CO148" s="9"/>
      <c r="CP148" s="9"/>
      <c r="CQ148" s="9"/>
      <c r="CR148" s="9"/>
      <c r="CS148" s="9"/>
      <c r="CT148" s="9"/>
      <c r="CU148" s="9"/>
      <c r="CV148" s="9"/>
      <c r="CW148" s="9"/>
      <c r="CX148" s="9"/>
      <c r="CY148" s="9"/>
      <c r="CZ148" s="9"/>
      <c r="DA148" s="9"/>
      <c r="DB148" s="9"/>
      <c r="DC148" s="9"/>
      <c r="DD148" s="9"/>
      <c r="DE148" s="9"/>
      <c r="DF148" s="9"/>
      <c r="DG148" s="9"/>
      <c r="DH148" s="9"/>
      <c r="DI148" s="9"/>
      <c r="DJ148" s="9"/>
      <c r="DK148" s="9"/>
      <c r="DL148" s="9"/>
      <c r="DM148" s="9"/>
      <c r="DN148" s="9"/>
      <c r="DO148" s="9"/>
      <c r="DP148" s="9"/>
      <c r="DQ148" s="9"/>
      <c r="DR148" s="9"/>
      <c r="DS148" s="9"/>
      <c r="DT148" s="9"/>
      <c r="DU148" s="9"/>
      <c r="DV148" s="9"/>
      <c r="DW148" s="9"/>
      <c r="DX148" s="9"/>
      <c r="DY148" s="9"/>
      <c r="DZ148" s="9"/>
      <c r="EA148" s="9"/>
      <c r="EB148" s="9"/>
      <c r="EC148" s="9"/>
      <c r="ED148" s="9"/>
      <c r="EE148" s="9"/>
      <c r="EF148" s="9"/>
      <c r="EG148" s="9"/>
      <c r="EH148" s="9"/>
      <c r="EI148" s="9"/>
      <c r="EJ148" s="9"/>
      <c r="EK148" s="9"/>
      <c r="EL148" s="9"/>
      <c r="EM148" s="9"/>
      <c r="EN148" s="9"/>
      <c r="EO148" s="9"/>
      <c r="EP148" s="9"/>
      <c r="EQ148" s="9"/>
      <c r="ER148" s="36">
        <f t="shared" si="32"/>
        <v>0</v>
      </c>
      <c r="ES148" s="9" t="str">
        <f t="shared" si="33"/>
        <v/>
      </c>
      <c r="ET148" s="9" t="s">
        <v>1365</v>
      </c>
      <c r="EU148" s="32" t="s">
        <v>2149</v>
      </c>
      <c r="EV148" s="32" t="s">
        <v>1480</v>
      </c>
      <c r="EW148" s="32"/>
      <c r="EX148" s="35"/>
      <c r="EY148" s="37"/>
      <c r="EZ148" s="37"/>
      <c r="FA148" s="35"/>
      <c r="FB148" s="37"/>
      <c r="FC148" s="32"/>
      <c r="FD148" s="32"/>
      <c r="FE148" s="32">
        <f t="shared" si="34"/>
        <v>3085</v>
      </c>
      <c r="FF148" s="9">
        <f t="shared" si="35"/>
        <v>7521</v>
      </c>
      <c r="FG148" s="6" t="s">
        <v>1480</v>
      </c>
    </row>
    <row r="149" spans="1:163" ht="17.25" customHeight="1" x14ac:dyDescent="0.25">
      <c r="A149" s="9">
        <v>466129754</v>
      </c>
      <c r="B149" s="22" t="s">
        <v>895</v>
      </c>
      <c r="C149" s="9"/>
      <c r="D149" s="9"/>
      <c r="E149" s="9"/>
      <c r="F149" s="9"/>
      <c r="G149" s="23"/>
      <c r="H149" s="23"/>
      <c r="I149" s="9">
        <v>3348</v>
      </c>
      <c r="J149" s="9">
        <v>3170</v>
      </c>
      <c r="K149" s="24">
        <f t="shared" si="24"/>
        <v>3265</v>
      </c>
      <c r="L149" s="24">
        <f t="shared" si="25"/>
        <v>6518</v>
      </c>
      <c r="M149" s="39">
        <v>1</v>
      </c>
      <c r="N149" s="9" t="s">
        <v>1493</v>
      </c>
      <c r="O149" s="9" t="s">
        <v>1494</v>
      </c>
      <c r="P149" s="9" t="s">
        <v>1132</v>
      </c>
      <c r="Q149" s="26">
        <v>62656</v>
      </c>
      <c r="R149" s="27">
        <v>95</v>
      </c>
      <c r="S149" s="27">
        <f t="shared" si="26"/>
        <v>0</v>
      </c>
      <c r="T149" s="27">
        <v>4913</v>
      </c>
      <c r="U149" s="28" t="s">
        <v>20</v>
      </c>
      <c r="V149" s="29">
        <f t="shared" si="27"/>
        <v>0.11255420587273701</v>
      </c>
      <c r="W149" s="29">
        <f t="shared" si="28"/>
        <v>5.4887565241279294E-3</v>
      </c>
      <c r="X149" s="29" t="str">
        <f t="shared" si="29"/>
        <v>FLOW</v>
      </c>
      <c r="Y149" s="9" t="str">
        <f t="shared" si="30"/>
        <v>-</v>
      </c>
      <c r="Z149" s="9" t="s">
        <v>1496</v>
      </c>
      <c r="AA149" s="9" t="s">
        <v>20</v>
      </c>
      <c r="AB149" s="22"/>
      <c r="AC149" s="9"/>
      <c r="AD149" s="9"/>
      <c r="AE149" s="30"/>
      <c r="AF149" s="31" t="s">
        <v>20</v>
      </c>
      <c r="AG149" s="32"/>
      <c r="AH149" s="9" t="s">
        <v>481</v>
      </c>
      <c r="AI149" s="32"/>
      <c r="AJ149" s="32"/>
      <c r="AK149" s="32"/>
      <c r="AL149" s="32">
        <v>8178</v>
      </c>
      <c r="AM149" s="26">
        <v>62656</v>
      </c>
      <c r="AN149" s="24">
        <v>27</v>
      </c>
      <c r="AO149" s="23" t="s">
        <v>20</v>
      </c>
      <c r="AP149" s="23" t="str">
        <f t="shared" si="31"/>
        <v>FLOW</v>
      </c>
      <c r="AQ149" s="23"/>
      <c r="AR149" s="23"/>
      <c r="AS149" s="23"/>
      <c r="AT149" s="23"/>
      <c r="AU149" s="9" t="s">
        <v>1491</v>
      </c>
      <c r="AV149" s="33" t="s">
        <v>1087</v>
      </c>
      <c r="AW149" s="22" t="s">
        <v>1211</v>
      </c>
      <c r="AX149" s="34">
        <v>45792</v>
      </c>
      <c r="AY149" s="9">
        <v>36</v>
      </c>
      <c r="AZ149" s="9" t="s">
        <v>1125</v>
      </c>
      <c r="BA149" s="32" t="s">
        <v>20</v>
      </c>
      <c r="BB149" s="32"/>
      <c r="BC149" s="32"/>
      <c r="BD149" s="9"/>
      <c r="BE149" s="9"/>
      <c r="BF149" s="9"/>
      <c r="BG149" s="35"/>
      <c r="BH149" s="9"/>
      <c r="BI149" s="9"/>
      <c r="BJ149" s="9"/>
      <c r="BK149" s="9"/>
      <c r="BL149" s="9">
        <v>1</v>
      </c>
      <c r="BM149" s="9"/>
      <c r="BN149" s="9"/>
      <c r="BO149" s="9"/>
      <c r="BP149" s="9"/>
      <c r="BQ149" s="9"/>
      <c r="BR149" s="9"/>
      <c r="BS149" s="9"/>
      <c r="BT149" s="9"/>
      <c r="BU149" s="9"/>
      <c r="BV149" s="9"/>
      <c r="BW149" s="9"/>
      <c r="BX149" s="9"/>
      <c r="BY149" s="9"/>
      <c r="BZ149" s="9"/>
      <c r="CA149" s="9"/>
      <c r="CB149" s="9"/>
      <c r="CC149" s="9"/>
      <c r="CD149" s="9"/>
      <c r="CE149" s="9"/>
      <c r="CF149" s="9"/>
      <c r="CG149" s="9"/>
      <c r="CH149" s="9"/>
      <c r="CI149" s="9"/>
      <c r="CJ149" s="9"/>
      <c r="CK149" s="9"/>
      <c r="CL149" s="9"/>
      <c r="CM149" s="9"/>
      <c r="CN149" s="9"/>
      <c r="CO149" s="9"/>
      <c r="CP149" s="9"/>
      <c r="CQ149" s="9"/>
      <c r="CR149" s="9"/>
      <c r="CS149" s="9"/>
      <c r="CT149" s="9"/>
      <c r="CU149" s="9"/>
      <c r="CV149" s="9"/>
      <c r="CW149" s="9"/>
      <c r="CX149" s="9"/>
      <c r="CY149" s="9"/>
      <c r="CZ149" s="9"/>
      <c r="DA149" s="9"/>
      <c r="DB149" s="9"/>
      <c r="DC149" s="9"/>
      <c r="DD149" s="9"/>
      <c r="DE149" s="9"/>
      <c r="DF149" s="9"/>
      <c r="DG149" s="9"/>
      <c r="DH149" s="9"/>
      <c r="DI149" s="9"/>
      <c r="DJ149" s="9"/>
      <c r="DK149" s="9"/>
      <c r="DL149" s="9"/>
      <c r="DM149" s="9"/>
      <c r="DN149" s="9"/>
      <c r="DO149" s="9"/>
      <c r="DP149" s="9"/>
      <c r="DQ149" s="9"/>
      <c r="DR149" s="9"/>
      <c r="DS149" s="9"/>
      <c r="DT149" s="9"/>
      <c r="DU149" s="9"/>
      <c r="DV149" s="9"/>
      <c r="DW149" s="9"/>
      <c r="DX149" s="9"/>
      <c r="DY149" s="9"/>
      <c r="DZ149" s="9"/>
      <c r="EA149" s="9"/>
      <c r="EB149" s="9"/>
      <c r="EC149" s="9"/>
      <c r="ED149" s="9"/>
      <c r="EE149" s="9"/>
      <c r="EF149" s="9"/>
      <c r="EG149" s="9"/>
      <c r="EH149" s="9"/>
      <c r="EI149" s="9"/>
      <c r="EJ149" s="9"/>
      <c r="EK149" s="9"/>
      <c r="EL149" s="9"/>
      <c r="EM149" s="9"/>
      <c r="EN149" s="9"/>
      <c r="EO149" s="9"/>
      <c r="EP149" s="9"/>
      <c r="EQ149" s="9"/>
      <c r="ER149" s="36">
        <f t="shared" si="32"/>
        <v>1</v>
      </c>
      <c r="ES149" s="9">
        <f t="shared" si="33"/>
        <v>1</v>
      </c>
      <c r="ET149" s="9" t="s">
        <v>1376</v>
      </c>
      <c r="EU149" s="32" t="s">
        <v>1990</v>
      </c>
      <c r="EV149" s="32" t="s">
        <v>1480</v>
      </c>
      <c r="EW149" s="32"/>
      <c r="EX149" s="35"/>
      <c r="EY149" s="37"/>
      <c r="EZ149" s="37"/>
      <c r="FA149" s="35"/>
      <c r="FB149" s="37"/>
      <c r="FC149" s="32"/>
      <c r="FD149" s="32"/>
      <c r="FE149" s="32">
        <f t="shared" si="34"/>
        <v>3265</v>
      </c>
      <c r="FF149" s="9">
        <f t="shared" si="35"/>
        <v>6518</v>
      </c>
      <c r="FG149" s="6" t="s">
        <v>1480</v>
      </c>
    </row>
    <row r="150" spans="1:163" ht="17.25" customHeight="1" x14ac:dyDescent="0.25">
      <c r="A150" s="9">
        <v>464137784</v>
      </c>
      <c r="B150" s="22" t="s">
        <v>517</v>
      </c>
      <c r="C150" s="9"/>
      <c r="D150" s="9"/>
      <c r="E150" s="9"/>
      <c r="F150" s="9"/>
      <c r="G150" s="23"/>
      <c r="H150" s="23"/>
      <c r="I150" s="9">
        <v>4209</v>
      </c>
      <c r="J150" s="9">
        <v>8285</v>
      </c>
      <c r="K150" s="24">
        <f t="shared" si="24"/>
        <v>4329</v>
      </c>
      <c r="L150" s="24">
        <f t="shared" si="25"/>
        <v>12494</v>
      </c>
      <c r="M150" s="25">
        <v>2</v>
      </c>
      <c r="N150" s="9" t="s">
        <v>1493</v>
      </c>
      <c r="O150" s="9" t="s">
        <v>1494</v>
      </c>
      <c r="P150" s="9" t="s">
        <v>60</v>
      </c>
      <c r="Q150" s="26">
        <v>62518</v>
      </c>
      <c r="R150" s="27">
        <v>253</v>
      </c>
      <c r="S150" s="27">
        <f t="shared" si="26"/>
        <v>0</v>
      </c>
      <c r="T150" s="27">
        <v>3600</v>
      </c>
      <c r="U150" s="28" t="s">
        <v>20</v>
      </c>
      <c r="V150" s="29">
        <f t="shared" si="27"/>
        <v>0.60949762608093749</v>
      </c>
      <c r="W150" s="29">
        <f t="shared" si="28"/>
        <v>1.6763020203630234E-2</v>
      </c>
      <c r="X150" s="29" t="str">
        <f t="shared" si="29"/>
        <v>FLOW</v>
      </c>
      <c r="Y150" s="9" t="str">
        <f t="shared" si="30"/>
        <v>-</v>
      </c>
      <c r="Z150" s="9" t="s">
        <v>20</v>
      </c>
      <c r="AA150" s="9" t="s">
        <v>20</v>
      </c>
      <c r="AB150" s="22"/>
      <c r="AC150" s="9"/>
      <c r="AD150" s="9"/>
      <c r="AE150" s="30"/>
      <c r="AF150" s="31" t="s">
        <v>20</v>
      </c>
      <c r="AG150" s="32"/>
      <c r="AH150" s="9" t="s">
        <v>518</v>
      </c>
      <c r="AI150" s="32"/>
      <c r="AJ150" s="32"/>
      <c r="AK150" s="32"/>
      <c r="AL150" s="32">
        <v>12138</v>
      </c>
      <c r="AM150" s="26">
        <v>62518</v>
      </c>
      <c r="AN150" s="24">
        <v>57</v>
      </c>
      <c r="AO150" s="23" t="s">
        <v>20</v>
      </c>
      <c r="AP150" s="23" t="str">
        <f t="shared" si="31"/>
        <v>FLOW</v>
      </c>
      <c r="AQ150" s="23"/>
      <c r="AR150" s="23"/>
      <c r="AS150" s="23"/>
      <c r="AT150" s="23"/>
      <c r="AU150" s="9" t="s">
        <v>1491</v>
      </c>
      <c r="AV150" s="33" t="s">
        <v>519</v>
      </c>
      <c r="AW150" s="22" t="s">
        <v>1204</v>
      </c>
      <c r="AX150" s="34">
        <v>45563</v>
      </c>
      <c r="AY150" s="9">
        <v>36</v>
      </c>
      <c r="AZ150" s="9" t="s">
        <v>1125</v>
      </c>
      <c r="BA150" s="32" t="s">
        <v>20</v>
      </c>
      <c r="BB150" s="32"/>
      <c r="BC150" s="32"/>
      <c r="BD150" s="9"/>
      <c r="BE150" s="9"/>
      <c r="BF150" s="9"/>
      <c r="BG150" s="35"/>
      <c r="BH150" s="9"/>
      <c r="BI150" s="9"/>
      <c r="BJ150" s="9"/>
      <c r="BK150" s="9"/>
      <c r="BL150" s="9"/>
      <c r="BM150" s="9"/>
      <c r="BN150" s="9"/>
      <c r="BO150" s="9"/>
      <c r="BP150" s="9"/>
      <c r="BQ150" s="9"/>
      <c r="BR150" s="9"/>
      <c r="BS150" s="9"/>
      <c r="BT150" s="9"/>
      <c r="BU150" s="9"/>
      <c r="BV150" s="9"/>
      <c r="BW150" s="9"/>
      <c r="BX150" s="9"/>
      <c r="BY150" s="9"/>
      <c r="BZ150" s="9"/>
      <c r="CA150" s="9"/>
      <c r="CB150" s="9"/>
      <c r="CC150" s="9"/>
      <c r="CD150" s="9"/>
      <c r="CE150" s="9"/>
      <c r="CF150" s="9"/>
      <c r="CG150" s="9"/>
      <c r="CH150" s="9"/>
      <c r="CI150" s="9"/>
      <c r="CJ150" s="9"/>
      <c r="CK150" s="9"/>
      <c r="CL150" s="9"/>
      <c r="CM150" s="9"/>
      <c r="CN150" s="9"/>
      <c r="CO150" s="9"/>
      <c r="CP150" s="9"/>
      <c r="CQ150" s="9"/>
      <c r="CR150" s="9"/>
      <c r="CS150" s="9"/>
      <c r="CT150" s="9"/>
      <c r="CU150" s="9"/>
      <c r="CV150" s="9"/>
      <c r="CW150" s="9"/>
      <c r="CX150" s="9"/>
      <c r="CY150" s="9"/>
      <c r="CZ150" s="9"/>
      <c r="DA150" s="9"/>
      <c r="DB150" s="9"/>
      <c r="DC150" s="9"/>
      <c r="DD150" s="9"/>
      <c r="DE150" s="9"/>
      <c r="DF150" s="9"/>
      <c r="DG150" s="9"/>
      <c r="DH150" s="9"/>
      <c r="DI150" s="9"/>
      <c r="DJ150" s="9"/>
      <c r="DK150" s="9"/>
      <c r="DL150" s="9"/>
      <c r="DM150" s="9"/>
      <c r="DN150" s="9"/>
      <c r="DO150" s="9"/>
      <c r="DP150" s="9"/>
      <c r="DQ150" s="9"/>
      <c r="DR150" s="9"/>
      <c r="DS150" s="9"/>
      <c r="DT150" s="9"/>
      <c r="DU150" s="9"/>
      <c r="DV150" s="9"/>
      <c r="DW150" s="9"/>
      <c r="DX150" s="9"/>
      <c r="DY150" s="9"/>
      <c r="DZ150" s="9"/>
      <c r="EA150" s="9"/>
      <c r="EB150" s="9"/>
      <c r="EC150" s="9"/>
      <c r="ED150" s="9"/>
      <c r="EE150" s="9"/>
      <c r="EF150" s="9"/>
      <c r="EG150" s="9"/>
      <c r="EH150" s="9"/>
      <c r="EI150" s="9"/>
      <c r="EJ150" s="9"/>
      <c r="EK150" s="9"/>
      <c r="EL150" s="9"/>
      <c r="EM150" s="9"/>
      <c r="EN150" s="9"/>
      <c r="EO150" s="9"/>
      <c r="EP150" s="9"/>
      <c r="EQ150" s="9"/>
      <c r="ER150" s="36">
        <f t="shared" si="32"/>
        <v>0</v>
      </c>
      <c r="ES150" s="9" t="str">
        <f t="shared" si="33"/>
        <v/>
      </c>
      <c r="ET150" s="9" t="s">
        <v>1360</v>
      </c>
      <c r="EU150" s="32" t="s">
        <v>2014</v>
      </c>
      <c r="EV150" s="32" t="s">
        <v>1480</v>
      </c>
      <c r="EW150" s="32"/>
      <c r="EX150" s="35"/>
      <c r="EY150" s="37"/>
      <c r="EZ150" s="37"/>
      <c r="FA150" s="35"/>
      <c r="FB150" s="37"/>
      <c r="FC150" s="32"/>
      <c r="FD150" s="32"/>
      <c r="FE150" s="32">
        <f t="shared" si="34"/>
        <v>4329</v>
      </c>
      <c r="FF150" s="9">
        <f t="shared" si="35"/>
        <v>12494</v>
      </c>
      <c r="FG150" s="6" t="s">
        <v>1480</v>
      </c>
    </row>
    <row r="151" spans="1:163" ht="17.25" customHeight="1" x14ac:dyDescent="0.25">
      <c r="A151" s="9">
        <v>460718542</v>
      </c>
      <c r="B151" s="22" t="s">
        <v>699</v>
      </c>
      <c r="C151" s="9"/>
      <c r="D151" s="9"/>
      <c r="E151" s="9"/>
      <c r="F151" s="9"/>
      <c r="G151" s="23"/>
      <c r="H151" s="23"/>
      <c r="I151" s="9">
        <v>3429</v>
      </c>
      <c r="J151" s="9">
        <v>16746</v>
      </c>
      <c r="K151" s="24">
        <f t="shared" si="24"/>
        <v>3541</v>
      </c>
      <c r="L151" s="24">
        <f t="shared" si="25"/>
        <v>20175</v>
      </c>
      <c r="M151" s="25">
        <v>5</v>
      </c>
      <c r="N151" s="9" t="s">
        <v>1493</v>
      </c>
      <c r="O151" s="9" t="s">
        <v>1494</v>
      </c>
      <c r="P151" s="9" t="s">
        <v>341</v>
      </c>
      <c r="Q151" s="26">
        <v>62452.4</v>
      </c>
      <c r="R151" s="27">
        <v>511</v>
      </c>
      <c r="S151" s="27">
        <f t="shared" si="26"/>
        <v>0</v>
      </c>
      <c r="T151" s="27">
        <v>2700</v>
      </c>
      <c r="U151" s="28" t="s">
        <v>20</v>
      </c>
      <c r="V151" s="29">
        <f t="shared" si="27"/>
        <v>0.39338012980730469</v>
      </c>
      <c r="W151" s="29">
        <f t="shared" si="28"/>
        <v>3.3250419539480804E-2</v>
      </c>
      <c r="X151" s="29" t="str">
        <f t="shared" si="29"/>
        <v>FLOW</v>
      </c>
      <c r="Y151" s="9" t="str">
        <f t="shared" si="30"/>
        <v>-</v>
      </c>
      <c r="Z151" s="9" t="s">
        <v>20</v>
      </c>
      <c r="AA151" s="9" t="s">
        <v>20</v>
      </c>
      <c r="AB151" s="22"/>
      <c r="AC151" s="9"/>
      <c r="AD151" s="9"/>
      <c r="AE151" s="30"/>
      <c r="AF151" s="31" t="s">
        <v>20</v>
      </c>
      <c r="AG151" s="32"/>
      <c r="AH151" s="9" t="s">
        <v>696</v>
      </c>
      <c r="AI151" s="32"/>
      <c r="AJ151" s="32"/>
      <c r="AK151" s="32"/>
      <c r="AL151" s="32">
        <v>19957</v>
      </c>
      <c r="AM151" s="26">
        <v>62452.4</v>
      </c>
      <c r="AN151" s="24">
        <v>149</v>
      </c>
      <c r="AO151" s="23" t="s">
        <v>20</v>
      </c>
      <c r="AP151" s="23" t="str">
        <f t="shared" si="31"/>
        <v>FLOW</v>
      </c>
      <c r="AQ151" s="23"/>
      <c r="AR151" s="23"/>
      <c r="AS151" s="23"/>
      <c r="AT151" s="23"/>
      <c r="AU151" s="9" t="s">
        <v>13</v>
      </c>
      <c r="AV151" s="33" t="s">
        <v>700</v>
      </c>
      <c r="AW151" s="22" t="s">
        <v>1215</v>
      </c>
      <c r="AX151" s="34">
        <v>45245</v>
      </c>
      <c r="AY151" s="9">
        <v>48</v>
      </c>
      <c r="AZ151" s="9" t="s">
        <v>1125</v>
      </c>
      <c r="BA151" s="32" t="s">
        <v>20</v>
      </c>
      <c r="BB151" s="32"/>
      <c r="BC151" s="32"/>
      <c r="BD151" s="9"/>
      <c r="BE151" s="9"/>
      <c r="BF151" s="9"/>
      <c r="BG151" s="35"/>
      <c r="BH151" s="9"/>
      <c r="BI151" s="9"/>
      <c r="BJ151" s="9"/>
      <c r="BK151" s="9"/>
      <c r="BL151" s="9"/>
      <c r="BM151" s="9"/>
      <c r="BN151" s="9"/>
      <c r="BO151" s="9"/>
      <c r="BP151" s="9"/>
      <c r="BQ151" s="9"/>
      <c r="BR151" s="9"/>
      <c r="BS151" s="9"/>
      <c r="BT151" s="9"/>
      <c r="BU151" s="9"/>
      <c r="BV151" s="9"/>
      <c r="BW151" s="9"/>
      <c r="BX151" s="9"/>
      <c r="BY151" s="9"/>
      <c r="BZ151" s="9"/>
      <c r="CA151" s="9"/>
      <c r="CB151" s="9"/>
      <c r="CC151" s="9"/>
      <c r="CD151" s="9"/>
      <c r="CE151" s="9"/>
      <c r="CF151" s="9"/>
      <c r="CG151" s="9"/>
      <c r="CH151" s="9"/>
      <c r="CI151" s="9"/>
      <c r="CJ151" s="9"/>
      <c r="CK151" s="9"/>
      <c r="CL151" s="9"/>
      <c r="CM151" s="9"/>
      <c r="CN151" s="9"/>
      <c r="CO151" s="9"/>
      <c r="CP151" s="9"/>
      <c r="CQ151" s="9"/>
      <c r="CR151" s="9"/>
      <c r="CS151" s="9"/>
      <c r="CT151" s="9"/>
      <c r="CU151" s="9"/>
      <c r="CV151" s="9"/>
      <c r="CW151" s="9"/>
      <c r="CX151" s="9"/>
      <c r="CY151" s="9"/>
      <c r="CZ151" s="9"/>
      <c r="DA151" s="9"/>
      <c r="DB151" s="9"/>
      <c r="DC151" s="9"/>
      <c r="DD151" s="9"/>
      <c r="DE151" s="9"/>
      <c r="DF151" s="9"/>
      <c r="DG151" s="9"/>
      <c r="DH151" s="9"/>
      <c r="DI151" s="9"/>
      <c r="DJ151" s="9"/>
      <c r="DK151" s="9"/>
      <c r="DL151" s="9"/>
      <c r="DM151" s="9"/>
      <c r="DN151" s="9"/>
      <c r="DO151" s="9"/>
      <c r="DP151" s="9"/>
      <c r="DQ151" s="9"/>
      <c r="DR151" s="9"/>
      <c r="DS151" s="9"/>
      <c r="DT151" s="9"/>
      <c r="DU151" s="9"/>
      <c r="DV151" s="9"/>
      <c r="DW151" s="9"/>
      <c r="DX151" s="9"/>
      <c r="DY151" s="9"/>
      <c r="DZ151" s="9"/>
      <c r="EA151" s="9"/>
      <c r="EB151" s="9"/>
      <c r="EC151" s="9"/>
      <c r="ED151" s="9"/>
      <c r="EE151" s="9"/>
      <c r="EF151" s="9"/>
      <c r="EG151" s="9"/>
      <c r="EH151" s="9"/>
      <c r="EI151" s="9"/>
      <c r="EJ151" s="9"/>
      <c r="EK151" s="9"/>
      <c r="EL151" s="9"/>
      <c r="EM151" s="9"/>
      <c r="EN151" s="9"/>
      <c r="EO151" s="9"/>
      <c r="EP151" s="9"/>
      <c r="EQ151" s="9"/>
      <c r="ER151" s="36">
        <f t="shared" si="32"/>
        <v>0</v>
      </c>
      <c r="ES151" s="9" t="str">
        <f t="shared" si="33"/>
        <v/>
      </c>
      <c r="ET151" s="9" t="s">
        <v>1369</v>
      </c>
      <c r="EU151" s="32" t="s">
        <v>2169</v>
      </c>
      <c r="EV151" s="32" t="s">
        <v>1480</v>
      </c>
      <c r="EW151" s="32"/>
      <c r="EX151" s="35"/>
      <c r="EY151" s="37"/>
      <c r="EZ151" s="37"/>
      <c r="FA151" s="35"/>
      <c r="FB151" s="37"/>
      <c r="FC151" s="32"/>
      <c r="FD151" s="32"/>
      <c r="FE151" s="32">
        <f t="shared" si="34"/>
        <v>3541</v>
      </c>
      <c r="FF151" s="9">
        <f t="shared" si="35"/>
        <v>20175</v>
      </c>
      <c r="FG151" s="6" t="s">
        <v>1480</v>
      </c>
    </row>
    <row r="152" spans="1:163" ht="17.25" customHeight="1" x14ac:dyDescent="0.25">
      <c r="A152" s="9">
        <v>464449450</v>
      </c>
      <c r="B152" s="22" t="s">
        <v>865</v>
      </c>
      <c r="C152" s="9"/>
      <c r="D152" s="9"/>
      <c r="E152" s="9"/>
      <c r="F152" s="9"/>
      <c r="G152" s="23"/>
      <c r="H152" s="23"/>
      <c r="I152" s="9">
        <v>4172</v>
      </c>
      <c r="J152" s="9">
        <v>3361</v>
      </c>
      <c r="K152" s="24">
        <f t="shared" si="24"/>
        <v>3441</v>
      </c>
      <c r="L152" s="24">
        <f t="shared" si="25"/>
        <v>7533</v>
      </c>
      <c r="M152" s="39">
        <v>1</v>
      </c>
      <c r="N152" s="9" t="s">
        <v>1493</v>
      </c>
      <c r="O152" s="9" t="s">
        <v>1494</v>
      </c>
      <c r="P152" s="9" t="s">
        <v>60</v>
      </c>
      <c r="Q152" s="26">
        <v>62083</v>
      </c>
      <c r="R152" s="27">
        <v>80</v>
      </c>
      <c r="S152" s="27">
        <f t="shared" si="26"/>
        <v>0</v>
      </c>
      <c r="T152" s="27">
        <v>0</v>
      </c>
      <c r="U152" s="28" t="s">
        <v>20</v>
      </c>
      <c r="V152" s="29">
        <f t="shared" si="27"/>
        <v>0.19922329773073549</v>
      </c>
      <c r="W152" s="29">
        <f t="shared" si="28"/>
        <v>5.4385608926109915E-3</v>
      </c>
      <c r="X152" s="29" t="str">
        <f t="shared" si="29"/>
        <v>FLOW</v>
      </c>
      <c r="Y152" s="9" t="str">
        <f t="shared" si="30"/>
        <v>-</v>
      </c>
      <c r="Z152" s="9" t="s">
        <v>20</v>
      </c>
      <c r="AA152" s="9" t="s">
        <v>20</v>
      </c>
      <c r="AB152" s="22"/>
      <c r="AC152" s="9"/>
      <c r="AD152" s="9"/>
      <c r="AE152" s="30"/>
      <c r="AF152" s="31" t="s">
        <v>20</v>
      </c>
      <c r="AG152" s="32"/>
      <c r="AH152" s="9" t="s">
        <v>1153</v>
      </c>
      <c r="AI152" s="32"/>
      <c r="AJ152" s="32"/>
      <c r="AK152" s="32"/>
      <c r="AL152" s="32">
        <v>3441</v>
      </c>
      <c r="AM152" s="26">
        <v>62083</v>
      </c>
      <c r="AN152" s="24">
        <v>27</v>
      </c>
      <c r="AO152" s="23" t="s">
        <v>20</v>
      </c>
      <c r="AP152" s="23" t="str">
        <f t="shared" si="31"/>
        <v>FLOW</v>
      </c>
      <c r="AQ152" s="23"/>
      <c r="AR152" s="23"/>
      <c r="AS152" s="23"/>
      <c r="AT152" s="23"/>
      <c r="AU152" s="9" t="s">
        <v>1491</v>
      </c>
      <c r="AV152" s="33" t="s">
        <v>1058</v>
      </c>
      <c r="AW152" s="22" t="s">
        <v>1303</v>
      </c>
      <c r="AX152" s="34">
        <v>45591</v>
      </c>
      <c r="AY152" s="9">
        <v>36</v>
      </c>
      <c r="AZ152" s="9" t="s">
        <v>1125</v>
      </c>
      <c r="BA152" s="32" t="s">
        <v>20</v>
      </c>
      <c r="BB152" s="32"/>
      <c r="BC152" s="32"/>
      <c r="BD152" s="9"/>
      <c r="BE152" s="9"/>
      <c r="BF152" s="9"/>
      <c r="BG152" s="35"/>
      <c r="BH152" s="9"/>
      <c r="BI152" s="9"/>
      <c r="BJ152" s="9"/>
      <c r="BK152" s="9"/>
      <c r="BL152" s="9"/>
      <c r="BM152" s="9"/>
      <c r="BN152" s="9"/>
      <c r="BO152" s="9"/>
      <c r="BP152" s="9"/>
      <c r="BQ152" s="9"/>
      <c r="BR152" s="9"/>
      <c r="BS152" s="9"/>
      <c r="BT152" s="9"/>
      <c r="BU152" s="9"/>
      <c r="BV152" s="9"/>
      <c r="BW152" s="9"/>
      <c r="BX152" s="9"/>
      <c r="BY152" s="9"/>
      <c r="BZ152" s="9"/>
      <c r="CA152" s="9"/>
      <c r="CB152" s="9"/>
      <c r="CC152" s="9"/>
      <c r="CD152" s="9"/>
      <c r="CE152" s="9"/>
      <c r="CF152" s="9"/>
      <c r="CG152" s="9"/>
      <c r="CH152" s="9"/>
      <c r="CI152" s="9"/>
      <c r="CJ152" s="9"/>
      <c r="CK152" s="9"/>
      <c r="CL152" s="9"/>
      <c r="CM152" s="9"/>
      <c r="CN152" s="9"/>
      <c r="CO152" s="9"/>
      <c r="CP152" s="9"/>
      <c r="CQ152" s="9"/>
      <c r="CR152" s="9"/>
      <c r="CS152" s="9"/>
      <c r="CT152" s="9"/>
      <c r="CU152" s="9"/>
      <c r="CV152" s="9"/>
      <c r="CW152" s="9"/>
      <c r="CX152" s="9"/>
      <c r="CY152" s="9"/>
      <c r="CZ152" s="9"/>
      <c r="DA152" s="9"/>
      <c r="DB152" s="9"/>
      <c r="DC152" s="9"/>
      <c r="DD152" s="9"/>
      <c r="DE152" s="9"/>
      <c r="DF152" s="9"/>
      <c r="DG152" s="9"/>
      <c r="DH152" s="9"/>
      <c r="DI152" s="9"/>
      <c r="DJ152" s="9"/>
      <c r="DK152" s="9"/>
      <c r="DL152" s="9"/>
      <c r="DM152" s="9"/>
      <c r="DN152" s="9"/>
      <c r="DO152" s="9"/>
      <c r="DP152" s="9"/>
      <c r="DQ152" s="9"/>
      <c r="DR152" s="9"/>
      <c r="DS152" s="9"/>
      <c r="DT152" s="9"/>
      <c r="DU152" s="9"/>
      <c r="DV152" s="9"/>
      <c r="DW152" s="9"/>
      <c r="DX152" s="9"/>
      <c r="DY152" s="9"/>
      <c r="DZ152" s="9"/>
      <c r="EA152" s="9"/>
      <c r="EB152" s="9"/>
      <c r="EC152" s="9"/>
      <c r="ED152" s="9"/>
      <c r="EE152" s="9"/>
      <c r="EF152" s="9"/>
      <c r="EG152" s="9"/>
      <c r="EH152" s="9"/>
      <c r="EI152" s="9"/>
      <c r="EJ152" s="9"/>
      <c r="EK152" s="9"/>
      <c r="EL152" s="9"/>
      <c r="EM152" s="9"/>
      <c r="EN152" s="9"/>
      <c r="EO152" s="9"/>
      <c r="EP152" s="9"/>
      <c r="EQ152" s="9"/>
      <c r="ER152" s="36">
        <f t="shared" si="32"/>
        <v>0</v>
      </c>
      <c r="ES152" s="9" t="str">
        <f t="shared" si="33"/>
        <v/>
      </c>
      <c r="ET152" s="9" t="s">
        <v>1360</v>
      </c>
      <c r="EU152" s="32" t="s">
        <v>1786</v>
      </c>
      <c r="EV152" s="32" t="s">
        <v>1480</v>
      </c>
      <c r="EW152" s="32"/>
      <c r="EX152" s="35"/>
      <c r="EY152" s="37"/>
      <c r="EZ152" s="37"/>
      <c r="FA152" s="35"/>
      <c r="FB152" s="37"/>
      <c r="FC152" s="32"/>
      <c r="FD152" s="32"/>
      <c r="FE152" s="32">
        <f t="shared" si="34"/>
        <v>3441</v>
      </c>
      <c r="FF152" s="9">
        <f t="shared" si="35"/>
        <v>7533</v>
      </c>
      <c r="FG152" s="6" t="s">
        <v>1480</v>
      </c>
    </row>
    <row r="153" spans="1:163" ht="17.25" customHeight="1" x14ac:dyDescent="0.25">
      <c r="A153" s="9">
        <v>465673611</v>
      </c>
      <c r="B153" s="22" t="s">
        <v>537</v>
      </c>
      <c r="C153" s="9"/>
      <c r="D153" s="9"/>
      <c r="E153" s="9"/>
      <c r="F153" s="9"/>
      <c r="G153" s="23"/>
      <c r="H153" s="23"/>
      <c r="I153" s="9">
        <v>3582</v>
      </c>
      <c r="J153" s="9">
        <v>3582</v>
      </c>
      <c r="K153" s="24">
        <f t="shared" si="24"/>
        <v>3627</v>
      </c>
      <c r="L153" s="24">
        <f t="shared" si="25"/>
        <v>7164</v>
      </c>
      <c r="M153" s="39">
        <v>1</v>
      </c>
      <c r="N153" s="9" t="s">
        <v>1493</v>
      </c>
      <c r="O153" s="9" t="s">
        <v>1494</v>
      </c>
      <c r="P153" s="9" t="s">
        <v>321</v>
      </c>
      <c r="Q153" s="26">
        <v>61708</v>
      </c>
      <c r="R153" s="27">
        <v>45</v>
      </c>
      <c r="S153" s="27">
        <f t="shared" si="26"/>
        <v>0</v>
      </c>
      <c r="T153" s="27">
        <v>5272</v>
      </c>
      <c r="U153" s="28" t="s">
        <v>20</v>
      </c>
      <c r="V153" s="29">
        <f t="shared" si="27"/>
        <v>0.11285235797840365</v>
      </c>
      <c r="W153" s="29">
        <f t="shared" si="28"/>
        <v>5.4057103484245134E-3</v>
      </c>
      <c r="X153" s="29" t="str">
        <f t="shared" si="29"/>
        <v>FLOW</v>
      </c>
      <c r="Y153" s="9" t="str">
        <f t="shared" si="30"/>
        <v>-</v>
      </c>
      <c r="Z153" s="9" t="s">
        <v>20</v>
      </c>
      <c r="AA153" s="9" t="s">
        <v>20</v>
      </c>
      <c r="AB153" s="22"/>
      <c r="AC153" s="9"/>
      <c r="AD153" s="9"/>
      <c r="AE153" s="30"/>
      <c r="AF153" s="31" t="s">
        <v>20</v>
      </c>
      <c r="AG153" s="32"/>
      <c r="AH153" s="9" t="s">
        <v>1505</v>
      </c>
      <c r="AI153" s="32"/>
      <c r="AJ153" s="32"/>
      <c r="AK153" s="32"/>
      <c r="AL153" s="32">
        <v>8899</v>
      </c>
      <c r="AM153" s="26">
        <v>61708</v>
      </c>
      <c r="AN153" s="24">
        <v>27</v>
      </c>
      <c r="AO153" s="23" t="s">
        <v>20</v>
      </c>
      <c r="AP153" s="23" t="str">
        <f t="shared" si="31"/>
        <v>FLOW</v>
      </c>
      <c r="AQ153" s="23"/>
      <c r="AR153" s="23"/>
      <c r="AS153" s="23"/>
      <c r="AT153" s="23"/>
      <c r="AU153" s="9" t="s">
        <v>1491</v>
      </c>
      <c r="AV153" s="33" t="s">
        <v>538</v>
      </c>
      <c r="AW153" s="22" t="s">
        <v>1207</v>
      </c>
      <c r="AX153" s="34">
        <v>45726</v>
      </c>
      <c r="AY153" s="9">
        <v>36</v>
      </c>
      <c r="AZ153" s="9" t="s">
        <v>1125</v>
      </c>
      <c r="BA153" s="32" t="s">
        <v>20</v>
      </c>
      <c r="BB153" s="32"/>
      <c r="BC153" s="32"/>
      <c r="BD153" s="9"/>
      <c r="BE153" s="9"/>
      <c r="BF153" s="9"/>
      <c r="BG153" s="35"/>
      <c r="BH153" s="9"/>
      <c r="BI153" s="9"/>
      <c r="BJ153" s="9"/>
      <c r="BK153" s="9"/>
      <c r="BL153" s="9">
        <v>1</v>
      </c>
      <c r="BM153" s="9"/>
      <c r="BN153" s="9"/>
      <c r="BO153" s="9"/>
      <c r="BP153" s="9"/>
      <c r="BQ153" s="9"/>
      <c r="BR153" s="9"/>
      <c r="BS153" s="9"/>
      <c r="BT153" s="9"/>
      <c r="BU153" s="9"/>
      <c r="BV153" s="9"/>
      <c r="BW153" s="9"/>
      <c r="BX153" s="9"/>
      <c r="BY153" s="9"/>
      <c r="BZ153" s="9"/>
      <c r="CA153" s="9"/>
      <c r="CB153" s="9"/>
      <c r="CC153" s="9"/>
      <c r="CD153" s="9"/>
      <c r="CE153" s="9"/>
      <c r="CF153" s="9"/>
      <c r="CG153" s="9"/>
      <c r="CH153" s="9"/>
      <c r="CI153" s="9"/>
      <c r="CJ153" s="9"/>
      <c r="CK153" s="9"/>
      <c r="CL153" s="9"/>
      <c r="CM153" s="9"/>
      <c r="CN153" s="9"/>
      <c r="CO153" s="9"/>
      <c r="CP153" s="9"/>
      <c r="CQ153" s="9"/>
      <c r="CR153" s="9"/>
      <c r="CS153" s="9"/>
      <c r="CT153" s="9"/>
      <c r="CU153" s="9"/>
      <c r="CV153" s="9"/>
      <c r="CW153" s="9"/>
      <c r="CX153" s="9"/>
      <c r="CY153" s="9"/>
      <c r="CZ153" s="9"/>
      <c r="DA153" s="9"/>
      <c r="DB153" s="9"/>
      <c r="DC153" s="9"/>
      <c r="DD153" s="9"/>
      <c r="DE153" s="9"/>
      <c r="DF153" s="9"/>
      <c r="DG153" s="9"/>
      <c r="DH153" s="9"/>
      <c r="DI153" s="9"/>
      <c r="DJ153" s="9"/>
      <c r="DK153" s="9"/>
      <c r="DL153" s="9"/>
      <c r="DM153" s="9"/>
      <c r="DN153" s="9"/>
      <c r="DO153" s="9"/>
      <c r="DP153" s="9"/>
      <c r="DQ153" s="9"/>
      <c r="DR153" s="9"/>
      <c r="DS153" s="9"/>
      <c r="DT153" s="9"/>
      <c r="DU153" s="9"/>
      <c r="DV153" s="9"/>
      <c r="DW153" s="9"/>
      <c r="DX153" s="9"/>
      <c r="DY153" s="9"/>
      <c r="DZ153" s="9"/>
      <c r="EA153" s="9"/>
      <c r="EB153" s="9"/>
      <c r="EC153" s="9"/>
      <c r="ED153" s="9"/>
      <c r="EE153" s="9"/>
      <c r="EF153" s="9"/>
      <c r="EG153" s="9"/>
      <c r="EH153" s="9"/>
      <c r="EI153" s="9"/>
      <c r="EJ153" s="9"/>
      <c r="EK153" s="9"/>
      <c r="EL153" s="9"/>
      <c r="EM153" s="9"/>
      <c r="EN153" s="9"/>
      <c r="EO153" s="9"/>
      <c r="EP153" s="9"/>
      <c r="EQ153" s="9"/>
      <c r="ER153" s="36">
        <f t="shared" si="32"/>
        <v>1</v>
      </c>
      <c r="ES153" s="9">
        <f t="shared" si="33"/>
        <v>1</v>
      </c>
      <c r="ET153" s="9" t="s">
        <v>1362</v>
      </c>
      <c r="EU153" s="32" t="s">
        <v>2026</v>
      </c>
      <c r="EV153" s="32" t="s">
        <v>1480</v>
      </c>
      <c r="EW153" s="32"/>
      <c r="EX153" s="35"/>
      <c r="EY153" s="37"/>
      <c r="EZ153" s="37"/>
      <c r="FA153" s="35"/>
      <c r="FB153" s="37"/>
      <c r="FC153" s="32"/>
      <c r="FD153" s="32"/>
      <c r="FE153" s="32">
        <f t="shared" si="34"/>
        <v>3627</v>
      </c>
      <c r="FF153" s="9">
        <f t="shared" si="35"/>
        <v>7164</v>
      </c>
      <c r="FG153" s="6" t="s">
        <v>1480</v>
      </c>
    </row>
    <row r="154" spans="1:163" ht="17.25" customHeight="1" x14ac:dyDescent="0.25">
      <c r="A154" s="9">
        <v>467187011</v>
      </c>
      <c r="B154" s="22" t="s">
        <v>918</v>
      </c>
      <c r="C154" s="9"/>
      <c r="D154" s="9"/>
      <c r="E154" s="9"/>
      <c r="F154" s="9"/>
      <c r="G154" s="23"/>
      <c r="H154" s="23"/>
      <c r="I154" s="9">
        <v>4332</v>
      </c>
      <c r="J154" s="9">
        <v>4332</v>
      </c>
      <c r="K154" s="24">
        <f t="shared" si="24"/>
        <v>4332</v>
      </c>
      <c r="L154" s="24">
        <f t="shared" si="25"/>
        <v>8664</v>
      </c>
      <c r="M154" s="39">
        <v>1</v>
      </c>
      <c r="N154" s="9" t="s">
        <v>1493</v>
      </c>
      <c r="O154" s="9" t="s">
        <v>1494</v>
      </c>
      <c r="P154" s="9" t="s">
        <v>98</v>
      </c>
      <c r="Q154" s="26">
        <v>61692</v>
      </c>
      <c r="R154" s="27">
        <v>0</v>
      </c>
      <c r="S154" s="27">
        <f t="shared" si="26"/>
        <v>0</v>
      </c>
      <c r="T154" s="27">
        <v>450</v>
      </c>
      <c r="U154" s="28" t="s">
        <v>20</v>
      </c>
      <c r="V154" s="29">
        <f t="shared" si="27"/>
        <v>6.5762821924773923E-2</v>
      </c>
      <c r="W154" s="29">
        <f t="shared" si="28"/>
        <v>5.4043087252058902E-3</v>
      </c>
      <c r="X154" s="29" t="str">
        <f t="shared" si="29"/>
        <v>FLOW</v>
      </c>
      <c r="Y154" s="9" t="str">
        <f t="shared" si="30"/>
        <v>-</v>
      </c>
      <c r="Z154" s="9" t="s">
        <v>20</v>
      </c>
      <c r="AA154" s="9" t="s">
        <v>20</v>
      </c>
      <c r="AB154" s="22"/>
      <c r="AC154" s="9"/>
      <c r="AD154" s="9"/>
      <c r="AE154" s="30"/>
      <c r="AF154" s="31" t="s">
        <v>20</v>
      </c>
      <c r="AG154" s="32"/>
      <c r="AH154" s="9" t="s">
        <v>97</v>
      </c>
      <c r="AI154" s="32"/>
      <c r="AJ154" s="32"/>
      <c r="AK154" s="32"/>
      <c r="AL154" s="32">
        <v>4782</v>
      </c>
      <c r="AM154" s="26">
        <v>61692</v>
      </c>
      <c r="AN154" s="24">
        <v>22</v>
      </c>
      <c r="AO154" s="23" t="s">
        <v>20</v>
      </c>
      <c r="AP154" s="23" t="str">
        <f t="shared" si="31"/>
        <v>FLOW</v>
      </c>
      <c r="AQ154" s="23"/>
      <c r="AR154" s="23"/>
      <c r="AS154" s="23"/>
      <c r="AT154" s="23"/>
      <c r="AU154" s="9" t="s">
        <v>1491</v>
      </c>
      <c r="AV154" s="33" t="s">
        <v>1108</v>
      </c>
      <c r="AW154" s="22" t="s">
        <v>1316</v>
      </c>
      <c r="AX154" s="34">
        <v>45959</v>
      </c>
      <c r="AY154" s="9">
        <v>24</v>
      </c>
      <c r="AZ154" s="9" t="s">
        <v>1125</v>
      </c>
      <c r="BA154" s="32" t="s">
        <v>20</v>
      </c>
      <c r="BB154" s="32"/>
      <c r="BC154" s="32"/>
      <c r="BD154" s="9"/>
      <c r="BE154" s="9"/>
      <c r="BF154" s="9"/>
      <c r="BG154" s="35"/>
      <c r="BH154" s="9"/>
      <c r="BI154" s="9"/>
      <c r="BJ154" s="9"/>
      <c r="BK154" s="9"/>
      <c r="BL154" s="9"/>
      <c r="BM154" s="9"/>
      <c r="BN154" s="9"/>
      <c r="BO154" s="9"/>
      <c r="BP154" s="9"/>
      <c r="BQ154" s="9"/>
      <c r="BR154" s="9"/>
      <c r="BS154" s="9"/>
      <c r="BT154" s="9"/>
      <c r="BU154" s="9"/>
      <c r="BV154" s="9"/>
      <c r="BW154" s="9"/>
      <c r="BX154" s="9"/>
      <c r="BY154" s="9"/>
      <c r="BZ154" s="9"/>
      <c r="CA154" s="9"/>
      <c r="CB154" s="9"/>
      <c r="CC154" s="9"/>
      <c r="CD154" s="9"/>
      <c r="CE154" s="9"/>
      <c r="CF154" s="9"/>
      <c r="CG154" s="9"/>
      <c r="CH154" s="9"/>
      <c r="CI154" s="9"/>
      <c r="CJ154" s="9"/>
      <c r="CK154" s="9"/>
      <c r="CL154" s="9"/>
      <c r="CM154" s="9"/>
      <c r="CN154" s="9"/>
      <c r="CO154" s="9"/>
      <c r="CP154" s="9"/>
      <c r="CQ154" s="9"/>
      <c r="CR154" s="9"/>
      <c r="CS154" s="9"/>
      <c r="CT154" s="9"/>
      <c r="CU154" s="9"/>
      <c r="CV154" s="9"/>
      <c r="CW154" s="9"/>
      <c r="CX154" s="9"/>
      <c r="CY154" s="9"/>
      <c r="CZ154" s="9"/>
      <c r="DA154" s="9"/>
      <c r="DB154" s="9"/>
      <c r="DC154" s="9"/>
      <c r="DD154" s="9"/>
      <c r="DE154" s="9"/>
      <c r="DF154" s="9"/>
      <c r="DG154" s="9"/>
      <c r="DH154" s="9"/>
      <c r="DI154" s="9"/>
      <c r="DJ154" s="9"/>
      <c r="DK154" s="9"/>
      <c r="DL154" s="9"/>
      <c r="DM154" s="9"/>
      <c r="DN154" s="9"/>
      <c r="DO154" s="9"/>
      <c r="DP154" s="9"/>
      <c r="DQ154" s="9"/>
      <c r="DR154" s="9"/>
      <c r="DS154" s="9"/>
      <c r="DT154" s="9"/>
      <c r="DU154" s="9"/>
      <c r="DV154" s="9"/>
      <c r="DW154" s="9"/>
      <c r="DX154" s="9"/>
      <c r="DY154" s="9"/>
      <c r="DZ154" s="9"/>
      <c r="EA154" s="9"/>
      <c r="EB154" s="9"/>
      <c r="EC154" s="9"/>
      <c r="ED154" s="9"/>
      <c r="EE154" s="9"/>
      <c r="EF154" s="9"/>
      <c r="EG154" s="9"/>
      <c r="EH154" s="9"/>
      <c r="EI154" s="9"/>
      <c r="EJ154" s="9"/>
      <c r="EK154" s="9"/>
      <c r="EL154" s="9"/>
      <c r="EM154" s="9"/>
      <c r="EN154" s="9"/>
      <c r="EO154" s="9"/>
      <c r="EP154" s="9"/>
      <c r="EQ154" s="9"/>
      <c r="ER154" s="36">
        <f t="shared" si="32"/>
        <v>0</v>
      </c>
      <c r="ES154" s="9" t="str">
        <f t="shared" si="33"/>
        <v/>
      </c>
      <c r="ET154" s="9" t="s">
        <v>1371</v>
      </c>
      <c r="EU154" s="32" t="s">
        <v>1763</v>
      </c>
      <c r="EV154" s="32" t="s">
        <v>1480</v>
      </c>
      <c r="EW154" s="32"/>
      <c r="EX154" s="35"/>
      <c r="EY154" s="37"/>
      <c r="EZ154" s="37"/>
      <c r="FA154" s="35"/>
      <c r="FB154" s="37"/>
      <c r="FC154" s="32"/>
      <c r="FD154" s="32"/>
      <c r="FE154" s="32">
        <f t="shared" si="34"/>
        <v>4332</v>
      </c>
      <c r="FF154" s="9">
        <f t="shared" si="35"/>
        <v>8664</v>
      </c>
      <c r="FG154" s="6" t="s">
        <v>1480</v>
      </c>
    </row>
    <row r="155" spans="1:163" ht="17.25" customHeight="1" x14ac:dyDescent="0.25">
      <c r="A155" s="9">
        <v>464441982</v>
      </c>
      <c r="B155" s="22" t="s">
        <v>864</v>
      </c>
      <c r="C155" s="9"/>
      <c r="D155" s="9"/>
      <c r="E155" s="9"/>
      <c r="F155" s="9"/>
      <c r="G155" s="23"/>
      <c r="H155" s="23"/>
      <c r="I155" s="9">
        <v>12645</v>
      </c>
      <c r="J155" s="9">
        <v>12386</v>
      </c>
      <c r="K155" s="24">
        <f t="shared" si="24"/>
        <v>12663</v>
      </c>
      <c r="L155" s="24">
        <f t="shared" si="25"/>
        <v>25031</v>
      </c>
      <c r="M155" s="39">
        <v>1</v>
      </c>
      <c r="N155" s="9" t="s">
        <v>1493</v>
      </c>
      <c r="O155" s="9" t="s">
        <v>1494</v>
      </c>
      <c r="P155" s="9" t="s">
        <v>77</v>
      </c>
      <c r="Q155" s="26">
        <v>61021</v>
      </c>
      <c r="R155" s="27">
        <v>277</v>
      </c>
      <c r="S155" s="27">
        <f t="shared" si="26"/>
        <v>0</v>
      </c>
      <c r="T155" s="27">
        <v>3150</v>
      </c>
      <c r="U155" s="28" t="s">
        <v>20</v>
      </c>
      <c r="V155" s="29">
        <f t="shared" si="27"/>
        <v>0.30331091593226067</v>
      </c>
      <c r="W155" s="29">
        <f t="shared" si="28"/>
        <v>5.3455281514748852E-3</v>
      </c>
      <c r="X155" s="29" t="str">
        <f t="shared" si="29"/>
        <v>FLOW</v>
      </c>
      <c r="Y155" s="9" t="str">
        <f t="shared" si="30"/>
        <v>-</v>
      </c>
      <c r="Z155" s="9" t="s">
        <v>1496</v>
      </c>
      <c r="AA155" s="9" t="s">
        <v>20</v>
      </c>
      <c r="AB155" s="22"/>
      <c r="AC155" s="9"/>
      <c r="AD155" s="9"/>
      <c r="AE155" s="30"/>
      <c r="AF155" s="31" t="s">
        <v>20</v>
      </c>
      <c r="AG155" s="32"/>
      <c r="AH155" s="9" t="s">
        <v>245</v>
      </c>
      <c r="AI155" s="32"/>
      <c r="AJ155" s="32"/>
      <c r="AK155" s="32"/>
      <c r="AL155" s="32">
        <v>15813</v>
      </c>
      <c r="AM155" s="26">
        <v>61021</v>
      </c>
      <c r="AN155" s="24">
        <v>27</v>
      </c>
      <c r="AO155" s="23" t="s">
        <v>20</v>
      </c>
      <c r="AP155" s="23" t="str">
        <f t="shared" si="31"/>
        <v>FLOW</v>
      </c>
      <c r="AQ155" s="23"/>
      <c r="AR155" s="23"/>
      <c r="AS155" s="23"/>
      <c r="AT155" s="23"/>
      <c r="AU155" s="9" t="s">
        <v>1491</v>
      </c>
      <c r="AV155" s="33" t="s">
        <v>1057</v>
      </c>
      <c r="AW155" s="22" t="s">
        <v>1302</v>
      </c>
      <c r="AX155" s="34">
        <v>45590</v>
      </c>
      <c r="AY155" s="9">
        <v>24</v>
      </c>
      <c r="AZ155" s="9" t="s">
        <v>1125</v>
      </c>
      <c r="BA155" s="32" t="s">
        <v>20</v>
      </c>
      <c r="BB155" s="32"/>
      <c r="BC155" s="32"/>
      <c r="BD155" s="9"/>
      <c r="BE155" s="9"/>
      <c r="BF155" s="9"/>
      <c r="BG155" s="35"/>
      <c r="BH155" s="9"/>
      <c r="BI155" s="9"/>
      <c r="BJ155" s="9"/>
      <c r="BK155" s="9"/>
      <c r="BL155" s="9">
        <v>1</v>
      </c>
      <c r="BM155" s="9"/>
      <c r="BN155" s="9"/>
      <c r="BO155" s="9"/>
      <c r="BP155" s="9"/>
      <c r="BQ155" s="9"/>
      <c r="BR155" s="9"/>
      <c r="BS155" s="9"/>
      <c r="BT155" s="9"/>
      <c r="BU155" s="9"/>
      <c r="BV155" s="9"/>
      <c r="BW155" s="9"/>
      <c r="BX155" s="9"/>
      <c r="BY155" s="9"/>
      <c r="BZ155" s="9"/>
      <c r="CA155" s="9"/>
      <c r="CB155" s="9"/>
      <c r="CC155" s="9"/>
      <c r="CD155" s="9"/>
      <c r="CE155" s="9"/>
      <c r="CF155" s="9"/>
      <c r="CG155" s="9"/>
      <c r="CH155" s="9"/>
      <c r="CI155" s="9"/>
      <c r="CJ155" s="9"/>
      <c r="CK155" s="9"/>
      <c r="CL155" s="9"/>
      <c r="CM155" s="9"/>
      <c r="CN155" s="9"/>
      <c r="CO155" s="9"/>
      <c r="CP155" s="9"/>
      <c r="CQ155" s="9"/>
      <c r="CR155" s="9"/>
      <c r="CS155" s="9"/>
      <c r="CT155" s="9"/>
      <c r="CU155" s="9"/>
      <c r="CV155" s="9"/>
      <c r="CW155" s="9"/>
      <c r="CX155" s="9"/>
      <c r="CY155" s="9"/>
      <c r="CZ155" s="9"/>
      <c r="DA155" s="9"/>
      <c r="DB155" s="9"/>
      <c r="DC155" s="9"/>
      <c r="DD155" s="9"/>
      <c r="DE155" s="9"/>
      <c r="DF155" s="9"/>
      <c r="DG155" s="9"/>
      <c r="DH155" s="9"/>
      <c r="DI155" s="9"/>
      <c r="DJ155" s="9"/>
      <c r="DK155" s="9"/>
      <c r="DL155" s="9"/>
      <c r="DM155" s="9"/>
      <c r="DN155" s="9"/>
      <c r="DO155" s="9"/>
      <c r="DP155" s="9"/>
      <c r="DQ155" s="9"/>
      <c r="DR155" s="9"/>
      <c r="DS155" s="9"/>
      <c r="DT155" s="9"/>
      <c r="DU155" s="9"/>
      <c r="DV155" s="9"/>
      <c r="DW155" s="9"/>
      <c r="DX155" s="9"/>
      <c r="DY155" s="9"/>
      <c r="DZ155" s="9"/>
      <c r="EA155" s="9"/>
      <c r="EB155" s="9"/>
      <c r="EC155" s="9"/>
      <c r="ED155" s="9"/>
      <c r="EE155" s="9"/>
      <c r="EF155" s="9"/>
      <c r="EG155" s="9"/>
      <c r="EH155" s="9"/>
      <c r="EI155" s="9"/>
      <c r="EJ155" s="9"/>
      <c r="EK155" s="9"/>
      <c r="EL155" s="9"/>
      <c r="EM155" s="9"/>
      <c r="EN155" s="9"/>
      <c r="EO155" s="9"/>
      <c r="EP155" s="9"/>
      <c r="EQ155" s="9"/>
      <c r="ER155" s="36">
        <f t="shared" si="32"/>
        <v>1</v>
      </c>
      <c r="ES155" s="9">
        <f t="shared" si="33"/>
        <v>1</v>
      </c>
      <c r="ET155" s="9" t="s">
        <v>1370</v>
      </c>
      <c r="EU155" s="32" t="s">
        <v>2134</v>
      </c>
      <c r="EV155" s="32" t="s">
        <v>1480</v>
      </c>
      <c r="EW155" s="32"/>
      <c r="EX155" s="35"/>
      <c r="EY155" s="37"/>
      <c r="EZ155" s="37"/>
      <c r="FA155" s="35"/>
      <c r="FB155" s="37"/>
      <c r="FC155" s="32"/>
      <c r="FD155" s="32"/>
      <c r="FE155" s="32">
        <f t="shared" si="34"/>
        <v>12663</v>
      </c>
      <c r="FF155" s="9">
        <f t="shared" si="35"/>
        <v>25031</v>
      </c>
      <c r="FG155" s="6" t="s">
        <v>1480</v>
      </c>
    </row>
    <row r="156" spans="1:163" ht="17.25" customHeight="1" x14ac:dyDescent="0.25">
      <c r="A156" s="9">
        <v>465922302</v>
      </c>
      <c r="B156" s="22" t="s">
        <v>399</v>
      </c>
      <c r="C156" s="9"/>
      <c r="D156" s="9"/>
      <c r="E156" s="9"/>
      <c r="F156" s="9"/>
      <c r="G156" s="23"/>
      <c r="H156" s="23"/>
      <c r="I156" s="9">
        <v>3225</v>
      </c>
      <c r="J156" s="9">
        <v>9885</v>
      </c>
      <c r="K156" s="24">
        <f t="shared" si="24"/>
        <v>900</v>
      </c>
      <c r="L156" s="24">
        <f t="shared" si="25"/>
        <v>13110</v>
      </c>
      <c r="M156" s="25">
        <v>4</v>
      </c>
      <c r="N156" s="9" t="s">
        <v>1493</v>
      </c>
      <c r="O156" s="9" t="s">
        <v>1494</v>
      </c>
      <c r="P156" s="9" t="s">
        <v>251</v>
      </c>
      <c r="Q156" s="26">
        <v>60918</v>
      </c>
      <c r="R156" s="27">
        <v>690</v>
      </c>
      <c r="S156" s="27">
        <f t="shared" si="26"/>
        <v>0</v>
      </c>
      <c r="T156" s="27">
        <v>2700</v>
      </c>
      <c r="U156" s="28" t="s">
        <v>20</v>
      </c>
      <c r="V156" s="29">
        <f t="shared" si="27"/>
        <v>0.24058861629358147</v>
      </c>
      <c r="W156" s="29">
        <f t="shared" si="28"/>
        <v>2.333508981743795E-2</v>
      </c>
      <c r="X156" s="29" t="str">
        <f t="shared" si="29"/>
        <v>FLOW</v>
      </c>
      <c r="Y156" s="9" t="str">
        <f t="shared" si="30"/>
        <v>-</v>
      </c>
      <c r="Z156" s="9" t="s">
        <v>1495</v>
      </c>
      <c r="AA156" s="9" t="s">
        <v>20</v>
      </c>
      <c r="AB156" s="22"/>
      <c r="AC156" s="9"/>
      <c r="AD156" s="9"/>
      <c r="AE156" s="30"/>
      <c r="AF156" s="31" t="s">
        <v>20</v>
      </c>
      <c r="AG156" s="32"/>
      <c r="AH156" s="9" t="s">
        <v>394</v>
      </c>
      <c r="AI156" s="32"/>
      <c r="AJ156" s="32"/>
      <c r="AK156" s="32"/>
      <c r="AL156" s="32">
        <v>13275</v>
      </c>
      <c r="AM156" s="26">
        <v>60918</v>
      </c>
      <c r="AN156" s="24">
        <v>118</v>
      </c>
      <c r="AO156" s="23" t="s">
        <v>20</v>
      </c>
      <c r="AP156" s="23" t="str">
        <f t="shared" si="31"/>
        <v>FLOW</v>
      </c>
      <c r="AQ156" s="23"/>
      <c r="AR156" s="23"/>
      <c r="AS156" s="23"/>
      <c r="AT156" s="23"/>
      <c r="AU156" s="9" t="s">
        <v>13</v>
      </c>
      <c r="AV156" s="33" t="s">
        <v>400</v>
      </c>
      <c r="AW156" s="22" t="s">
        <v>1193</v>
      </c>
      <c r="AX156" s="34">
        <v>45762</v>
      </c>
      <c r="AY156" s="9">
        <v>36</v>
      </c>
      <c r="AZ156" s="9" t="s">
        <v>1125</v>
      </c>
      <c r="BA156" s="32" t="s">
        <v>20</v>
      </c>
      <c r="BB156" s="32"/>
      <c r="BC156" s="32"/>
      <c r="BD156" s="9"/>
      <c r="BE156" s="9"/>
      <c r="BF156" s="9"/>
      <c r="BG156" s="35"/>
      <c r="BH156" s="9"/>
      <c r="BI156" s="9"/>
      <c r="BJ156" s="9"/>
      <c r="BK156" s="9"/>
      <c r="BL156" s="9"/>
      <c r="BM156" s="9"/>
      <c r="BN156" s="9"/>
      <c r="BO156" s="9"/>
      <c r="BP156" s="9"/>
      <c r="BQ156" s="9"/>
      <c r="BR156" s="9"/>
      <c r="BS156" s="9"/>
      <c r="BT156" s="9"/>
      <c r="BU156" s="9"/>
      <c r="BV156" s="9"/>
      <c r="BW156" s="9"/>
      <c r="BX156" s="9"/>
      <c r="BY156" s="9"/>
      <c r="BZ156" s="9"/>
      <c r="CA156" s="9"/>
      <c r="CB156" s="9"/>
      <c r="CC156" s="9"/>
      <c r="CD156" s="9"/>
      <c r="CE156" s="9"/>
      <c r="CF156" s="9"/>
      <c r="CG156" s="9"/>
      <c r="CH156" s="9"/>
      <c r="CI156" s="9"/>
      <c r="CJ156" s="9"/>
      <c r="CK156" s="9"/>
      <c r="CL156" s="9"/>
      <c r="CM156" s="9"/>
      <c r="CN156" s="9"/>
      <c r="CO156" s="9"/>
      <c r="CP156" s="9"/>
      <c r="CQ156" s="9"/>
      <c r="CR156" s="9"/>
      <c r="CS156" s="9"/>
      <c r="CT156" s="9"/>
      <c r="CU156" s="9"/>
      <c r="CV156" s="9"/>
      <c r="CW156" s="9"/>
      <c r="CX156" s="9"/>
      <c r="CY156" s="9"/>
      <c r="CZ156" s="9"/>
      <c r="DA156" s="9"/>
      <c r="DB156" s="9"/>
      <c r="DC156" s="9"/>
      <c r="DD156" s="9"/>
      <c r="DE156" s="9"/>
      <c r="DF156" s="9"/>
      <c r="DG156" s="9"/>
      <c r="DH156" s="9"/>
      <c r="DI156" s="9"/>
      <c r="DJ156" s="9"/>
      <c r="DK156" s="9"/>
      <c r="DL156" s="9"/>
      <c r="DM156" s="9"/>
      <c r="DN156" s="9"/>
      <c r="DO156" s="9"/>
      <c r="DP156" s="9"/>
      <c r="DQ156" s="9"/>
      <c r="DR156" s="9"/>
      <c r="DS156" s="9"/>
      <c r="DT156" s="9"/>
      <c r="DU156" s="9"/>
      <c r="DV156" s="9"/>
      <c r="DW156" s="9"/>
      <c r="DX156" s="9"/>
      <c r="DY156" s="9"/>
      <c r="DZ156" s="9"/>
      <c r="EA156" s="9"/>
      <c r="EB156" s="9"/>
      <c r="EC156" s="9"/>
      <c r="ED156" s="9"/>
      <c r="EE156" s="9"/>
      <c r="EF156" s="9"/>
      <c r="EG156" s="9"/>
      <c r="EH156" s="9"/>
      <c r="EI156" s="9"/>
      <c r="EJ156" s="9"/>
      <c r="EK156" s="9"/>
      <c r="EL156" s="9"/>
      <c r="EM156" s="9"/>
      <c r="EN156" s="9"/>
      <c r="EO156" s="9"/>
      <c r="EP156" s="9"/>
      <c r="EQ156" s="9"/>
      <c r="ER156" s="36">
        <f t="shared" si="32"/>
        <v>0</v>
      </c>
      <c r="ES156" s="9" t="str">
        <f t="shared" si="33"/>
        <v/>
      </c>
      <c r="ET156" s="9" t="s">
        <v>1363</v>
      </c>
      <c r="EU156" s="32" t="s">
        <v>1948</v>
      </c>
      <c r="EV156" s="32" t="s">
        <v>1480</v>
      </c>
      <c r="EW156" s="32"/>
      <c r="EX156" s="35"/>
      <c r="EY156" s="37"/>
      <c r="EZ156" s="37"/>
      <c r="FA156" s="35"/>
      <c r="FB156" s="37"/>
      <c r="FC156" s="32"/>
      <c r="FD156" s="32"/>
      <c r="FE156" s="32">
        <f t="shared" si="34"/>
        <v>900</v>
      </c>
      <c r="FF156" s="9">
        <f t="shared" si="35"/>
        <v>13110</v>
      </c>
      <c r="FG156" s="6" t="s">
        <v>1480</v>
      </c>
    </row>
    <row r="157" spans="1:163" ht="17.25" customHeight="1" x14ac:dyDescent="0.25">
      <c r="A157" s="9">
        <v>457685874</v>
      </c>
      <c r="B157" s="22" t="s">
        <v>759</v>
      </c>
      <c r="C157" s="9"/>
      <c r="D157" s="9"/>
      <c r="E157" s="9"/>
      <c r="F157" s="9"/>
      <c r="G157" s="23"/>
      <c r="H157" s="23"/>
      <c r="I157" s="9">
        <v>6036</v>
      </c>
      <c r="J157" s="9">
        <v>10849</v>
      </c>
      <c r="K157" s="24">
        <f t="shared" si="24"/>
        <v>5137</v>
      </c>
      <c r="L157" s="24">
        <f t="shared" si="25"/>
        <v>16885</v>
      </c>
      <c r="M157" s="25">
        <v>2</v>
      </c>
      <c r="N157" s="9" t="s">
        <v>1493</v>
      </c>
      <c r="O157" s="9" t="s">
        <v>1494</v>
      </c>
      <c r="P157" s="9" t="s">
        <v>321</v>
      </c>
      <c r="Q157" s="26">
        <v>60784.58</v>
      </c>
      <c r="R157" s="27">
        <v>324</v>
      </c>
      <c r="S157" s="27">
        <f t="shared" si="26"/>
        <v>0</v>
      </c>
      <c r="T157" s="27">
        <v>0</v>
      </c>
      <c r="U157" s="28" t="s">
        <v>20</v>
      </c>
      <c r="V157" s="29">
        <f t="shared" si="27"/>
        <v>0.38460158139189971</v>
      </c>
      <c r="W157" s="29">
        <f t="shared" si="28"/>
        <v>1.6298236389666626E-2</v>
      </c>
      <c r="X157" s="29" t="str">
        <f t="shared" si="29"/>
        <v>FLOW</v>
      </c>
      <c r="Y157" s="9" t="str">
        <f t="shared" si="30"/>
        <v>-</v>
      </c>
      <c r="Z157" s="9" t="s">
        <v>1499</v>
      </c>
      <c r="AA157" s="9" t="s">
        <v>20</v>
      </c>
      <c r="AB157" s="22"/>
      <c r="AC157" s="9"/>
      <c r="AD157" s="9"/>
      <c r="AE157" s="30"/>
      <c r="AF157" s="31" t="s">
        <v>20</v>
      </c>
      <c r="AG157" s="32"/>
      <c r="AH157" s="9" t="s">
        <v>542</v>
      </c>
      <c r="AI157" s="32"/>
      <c r="AJ157" s="32"/>
      <c r="AK157" s="32"/>
      <c r="AL157" s="32">
        <v>11173</v>
      </c>
      <c r="AM157" s="26">
        <v>60784.58</v>
      </c>
      <c r="AN157" s="24">
        <v>57</v>
      </c>
      <c r="AO157" s="23" t="s">
        <v>20</v>
      </c>
      <c r="AP157" s="23" t="str">
        <f t="shared" si="31"/>
        <v>FLOW</v>
      </c>
      <c r="AQ157" s="23"/>
      <c r="AR157" s="23"/>
      <c r="AS157" s="23"/>
      <c r="AT157" s="23"/>
      <c r="AU157" s="9" t="s">
        <v>1491</v>
      </c>
      <c r="AV157" s="33" t="s">
        <v>954</v>
      </c>
      <c r="AW157" s="22" t="s">
        <v>1203</v>
      </c>
      <c r="AX157" s="34">
        <v>45031</v>
      </c>
      <c r="AY157" s="9">
        <v>48</v>
      </c>
      <c r="AZ157" s="9" t="s">
        <v>1125</v>
      </c>
      <c r="BA157" s="32" t="s">
        <v>20</v>
      </c>
      <c r="BB157" s="32"/>
      <c r="BC157" s="32"/>
      <c r="BD157" s="9"/>
      <c r="BE157" s="9"/>
      <c r="BF157" s="9"/>
      <c r="BG157" s="35"/>
      <c r="BH157" s="9"/>
      <c r="BI157" s="9"/>
      <c r="BJ157" s="9"/>
      <c r="BK157" s="9"/>
      <c r="BL157" s="9"/>
      <c r="BM157" s="9"/>
      <c r="BN157" s="9"/>
      <c r="BO157" s="9"/>
      <c r="BP157" s="9"/>
      <c r="BQ157" s="9"/>
      <c r="BR157" s="9"/>
      <c r="BS157" s="9"/>
      <c r="BT157" s="9"/>
      <c r="BU157" s="9"/>
      <c r="BV157" s="9"/>
      <c r="BW157" s="9"/>
      <c r="BX157" s="9"/>
      <c r="BY157" s="9"/>
      <c r="BZ157" s="9"/>
      <c r="CA157" s="9"/>
      <c r="CB157" s="9"/>
      <c r="CC157" s="9"/>
      <c r="CD157" s="9"/>
      <c r="CE157" s="9"/>
      <c r="CF157" s="9"/>
      <c r="CG157" s="9"/>
      <c r="CH157" s="9"/>
      <c r="CI157" s="9"/>
      <c r="CJ157" s="9"/>
      <c r="CK157" s="9"/>
      <c r="CL157" s="9"/>
      <c r="CM157" s="9"/>
      <c r="CN157" s="9"/>
      <c r="CO157" s="9"/>
      <c r="CP157" s="9"/>
      <c r="CQ157" s="9"/>
      <c r="CR157" s="9"/>
      <c r="CS157" s="9"/>
      <c r="CT157" s="9"/>
      <c r="CU157" s="9"/>
      <c r="CV157" s="9"/>
      <c r="CW157" s="9"/>
      <c r="CX157" s="9"/>
      <c r="CY157" s="9"/>
      <c r="CZ157" s="9"/>
      <c r="DA157" s="9"/>
      <c r="DB157" s="9"/>
      <c r="DC157" s="9"/>
      <c r="DD157" s="9"/>
      <c r="DE157" s="9"/>
      <c r="DF157" s="9"/>
      <c r="DG157" s="9"/>
      <c r="DH157" s="9"/>
      <c r="DI157" s="9"/>
      <c r="DJ157" s="9"/>
      <c r="DK157" s="9"/>
      <c r="DL157" s="9"/>
      <c r="DM157" s="9"/>
      <c r="DN157" s="9"/>
      <c r="DO157" s="9"/>
      <c r="DP157" s="9"/>
      <c r="DQ157" s="9"/>
      <c r="DR157" s="9"/>
      <c r="DS157" s="9"/>
      <c r="DT157" s="9"/>
      <c r="DU157" s="9"/>
      <c r="DV157" s="9"/>
      <c r="DW157" s="9"/>
      <c r="DX157" s="9"/>
      <c r="DY157" s="9"/>
      <c r="DZ157" s="9"/>
      <c r="EA157" s="9"/>
      <c r="EB157" s="9"/>
      <c r="EC157" s="9"/>
      <c r="ED157" s="9"/>
      <c r="EE157" s="9"/>
      <c r="EF157" s="9"/>
      <c r="EG157" s="9"/>
      <c r="EH157" s="9"/>
      <c r="EI157" s="9"/>
      <c r="EJ157" s="9"/>
      <c r="EK157" s="9"/>
      <c r="EL157" s="9"/>
      <c r="EM157" s="9"/>
      <c r="EN157" s="9"/>
      <c r="EO157" s="9"/>
      <c r="EP157" s="9"/>
      <c r="EQ157" s="9"/>
      <c r="ER157" s="36">
        <f t="shared" si="32"/>
        <v>0</v>
      </c>
      <c r="ES157" s="9" t="str">
        <f t="shared" si="33"/>
        <v/>
      </c>
      <c r="ET157" s="9" t="s">
        <v>1362</v>
      </c>
      <c r="EU157" s="32" t="s">
        <v>2031</v>
      </c>
      <c r="EV157" s="32" t="s">
        <v>1480</v>
      </c>
      <c r="EW157" s="32"/>
      <c r="EX157" s="35"/>
      <c r="EY157" s="37"/>
      <c r="EZ157" s="37"/>
      <c r="FA157" s="35"/>
      <c r="FB157" s="37"/>
      <c r="FC157" s="32"/>
      <c r="FD157" s="32"/>
      <c r="FE157" s="32">
        <f t="shared" si="34"/>
        <v>5137</v>
      </c>
      <c r="FF157" s="9">
        <f t="shared" si="35"/>
        <v>16885</v>
      </c>
      <c r="FG157" s="6" t="s">
        <v>1480</v>
      </c>
    </row>
    <row r="158" spans="1:163" ht="17.25" customHeight="1" x14ac:dyDescent="0.25">
      <c r="A158" s="9">
        <v>465072149</v>
      </c>
      <c r="B158" s="22" t="s">
        <v>628</v>
      </c>
      <c r="C158" s="9"/>
      <c r="D158" s="9"/>
      <c r="E158" s="9"/>
      <c r="F158" s="9"/>
      <c r="G158" s="23"/>
      <c r="H158" s="23"/>
      <c r="I158" s="9">
        <v>7571</v>
      </c>
      <c r="J158" s="9">
        <v>19084</v>
      </c>
      <c r="K158" s="24">
        <f t="shared" si="24"/>
        <v>4428</v>
      </c>
      <c r="L158" s="24">
        <f t="shared" si="25"/>
        <v>26655</v>
      </c>
      <c r="M158" s="25">
        <v>3</v>
      </c>
      <c r="N158" s="9" t="s">
        <v>1493</v>
      </c>
      <c r="O158" s="9" t="s">
        <v>1494</v>
      </c>
      <c r="P158" s="9" t="s">
        <v>45</v>
      </c>
      <c r="Q158" s="26">
        <v>60718</v>
      </c>
      <c r="R158" s="27">
        <v>486</v>
      </c>
      <c r="S158" s="27">
        <f t="shared" si="26"/>
        <v>0</v>
      </c>
      <c r="T158" s="27">
        <v>1800</v>
      </c>
      <c r="U158" s="28" t="s">
        <v>20</v>
      </c>
      <c r="V158" s="29">
        <f t="shared" si="27"/>
        <v>0.12475529937778916</v>
      </c>
      <c r="W158" s="29">
        <f t="shared" si="28"/>
        <v>1.7216797915757438E-2</v>
      </c>
      <c r="X158" s="29" t="str">
        <f t="shared" si="29"/>
        <v>FLOW</v>
      </c>
      <c r="Y158" s="9" t="str">
        <f t="shared" si="30"/>
        <v>-</v>
      </c>
      <c r="Z158" s="9" t="s">
        <v>1495</v>
      </c>
      <c r="AA158" s="9" t="s">
        <v>20</v>
      </c>
      <c r="AB158" s="22"/>
      <c r="AC158" s="9"/>
      <c r="AD158" s="9"/>
      <c r="AE158" s="30"/>
      <c r="AF158" s="31" t="s">
        <v>20</v>
      </c>
      <c r="AG158" s="32"/>
      <c r="AH158" s="9" t="s">
        <v>617</v>
      </c>
      <c r="AI158" s="32"/>
      <c r="AJ158" s="32"/>
      <c r="AK158" s="32"/>
      <c r="AL158" s="32">
        <v>21370</v>
      </c>
      <c r="AM158" s="26">
        <v>60718</v>
      </c>
      <c r="AN158" s="24">
        <v>88</v>
      </c>
      <c r="AO158" s="23" t="s">
        <v>20</v>
      </c>
      <c r="AP158" s="23" t="str">
        <f t="shared" si="31"/>
        <v>FLOW</v>
      </c>
      <c r="AQ158" s="23"/>
      <c r="AR158" s="23"/>
      <c r="AS158" s="23"/>
      <c r="AT158" s="23"/>
      <c r="AU158" s="9" t="s">
        <v>1491</v>
      </c>
      <c r="AV158" s="33" t="s">
        <v>629</v>
      </c>
      <c r="AW158" s="22" t="s">
        <v>1311</v>
      </c>
      <c r="AX158" s="34">
        <v>45656</v>
      </c>
      <c r="AY158" s="9">
        <v>24</v>
      </c>
      <c r="AZ158" s="9" t="s">
        <v>1125</v>
      </c>
      <c r="BA158" s="32" t="s">
        <v>20</v>
      </c>
      <c r="BB158" s="32"/>
      <c r="BC158" s="32">
        <v>1</v>
      </c>
      <c r="BD158" s="9"/>
      <c r="BE158" s="9"/>
      <c r="BF158" s="9"/>
      <c r="BG158" s="35"/>
      <c r="BH158" s="9"/>
      <c r="BI158" s="9"/>
      <c r="BJ158" s="9"/>
      <c r="BK158" s="9"/>
      <c r="BL158" s="9"/>
      <c r="BM158" s="9"/>
      <c r="BN158" s="9"/>
      <c r="BO158" s="9"/>
      <c r="BP158" s="9"/>
      <c r="BQ158" s="9"/>
      <c r="BR158" s="9"/>
      <c r="BS158" s="9"/>
      <c r="BT158" s="9"/>
      <c r="BU158" s="9"/>
      <c r="BV158" s="9"/>
      <c r="BW158" s="9"/>
      <c r="BX158" s="9"/>
      <c r="BY158" s="9"/>
      <c r="BZ158" s="9"/>
      <c r="CA158" s="9"/>
      <c r="CB158" s="9"/>
      <c r="CC158" s="9"/>
      <c r="CD158" s="9"/>
      <c r="CE158" s="9"/>
      <c r="CF158" s="9"/>
      <c r="CG158" s="9"/>
      <c r="CH158" s="9"/>
      <c r="CI158" s="9"/>
      <c r="CJ158" s="9"/>
      <c r="CK158" s="9"/>
      <c r="CL158" s="9"/>
      <c r="CM158" s="9"/>
      <c r="CN158" s="9"/>
      <c r="CO158" s="9"/>
      <c r="CP158" s="9"/>
      <c r="CQ158" s="9"/>
      <c r="CR158" s="9"/>
      <c r="CS158" s="9"/>
      <c r="CT158" s="9"/>
      <c r="CU158" s="9"/>
      <c r="CV158" s="9"/>
      <c r="CW158" s="9"/>
      <c r="CX158" s="9"/>
      <c r="CY158" s="9"/>
      <c r="CZ158" s="9"/>
      <c r="DA158" s="9"/>
      <c r="DB158" s="9"/>
      <c r="DC158" s="9"/>
      <c r="DD158" s="9"/>
      <c r="DE158" s="9"/>
      <c r="DF158" s="9"/>
      <c r="DG158" s="9"/>
      <c r="DH158" s="9"/>
      <c r="DI158" s="9"/>
      <c r="DJ158" s="9"/>
      <c r="DK158" s="9"/>
      <c r="DL158" s="9"/>
      <c r="DM158" s="9"/>
      <c r="DN158" s="9"/>
      <c r="DO158" s="9"/>
      <c r="DP158" s="9"/>
      <c r="DQ158" s="9"/>
      <c r="DR158" s="9"/>
      <c r="DS158" s="9"/>
      <c r="DT158" s="9"/>
      <c r="DU158" s="9"/>
      <c r="DV158" s="9"/>
      <c r="DW158" s="9"/>
      <c r="DX158" s="9"/>
      <c r="DY158" s="9"/>
      <c r="DZ158" s="9"/>
      <c r="EA158" s="9"/>
      <c r="EB158" s="9"/>
      <c r="EC158" s="9"/>
      <c r="ED158" s="9"/>
      <c r="EE158" s="9"/>
      <c r="EF158" s="9"/>
      <c r="EG158" s="9"/>
      <c r="EH158" s="9"/>
      <c r="EI158" s="9"/>
      <c r="EJ158" s="9"/>
      <c r="EK158" s="9"/>
      <c r="EL158" s="9"/>
      <c r="EM158" s="9"/>
      <c r="EN158" s="9"/>
      <c r="EO158" s="9"/>
      <c r="EP158" s="9"/>
      <c r="EQ158" s="9"/>
      <c r="ER158" s="36">
        <f t="shared" si="32"/>
        <v>1</v>
      </c>
      <c r="ES158" s="9">
        <f t="shared" si="33"/>
        <v>1</v>
      </c>
      <c r="ET158" s="9" t="s">
        <v>1374</v>
      </c>
      <c r="EU158" s="32" t="s">
        <v>2109</v>
      </c>
      <c r="EV158" s="32" t="s">
        <v>1480</v>
      </c>
      <c r="EW158" s="32"/>
      <c r="EX158" s="35"/>
      <c r="EY158" s="37"/>
      <c r="EZ158" s="37"/>
      <c r="FA158" s="35"/>
      <c r="FB158" s="37"/>
      <c r="FC158" s="32"/>
      <c r="FD158" s="32"/>
      <c r="FE158" s="32">
        <f t="shared" si="34"/>
        <v>4428</v>
      </c>
      <c r="FF158" s="9">
        <f t="shared" si="35"/>
        <v>26655</v>
      </c>
      <c r="FG158" s="6" t="s">
        <v>1480</v>
      </c>
    </row>
    <row r="159" spans="1:163" ht="17.25" customHeight="1" x14ac:dyDescent="0.25">
      <c r="A159" s="9">
        <v>466075261</v>
      </c>
      <c r="B159" s="22" t="s">
        <v>894</v>
      </c>
      <c r="C159" s="9"/>
      <c r="D159" s="9"/>
      <c r="E159" s="9"/>
      <c r="F159" s="9"/>
      <c r="G159" s="23"/>
      <c r="H159" s="23"/>
      <c r="I159" s="9">
        <v>3297</v>
      </c>
      <c r="J159" s="9">
        <v>3192</v>
      </c>
      <c r="K159" s="24">
        <f t="shared" si="24"/>
        <v>3255</v>
      </c>
      <c r="L159" s="24">
        <f t="shared" si="25"/>
        <v>6489</v>
      </c>
      <c r="M159" s="39">
        <v>1</v>
      </c>
      <c r="N159" s="9" t="s">
        <v>1493</v>
      </c>
      <c r="O159" s="9" t="s">
        <v>1494</v>
      </c>
      <c r="P159" s="9" t="s">
        <v>45</v>
      </c>
      <c r="Q159" s="26">
        <v>60582</v>
      </c>
      <c r="R159" s="27">
        <v>63</v>
      </c>
      <c r="S159" s="27">
        <f t="shared" si="26"/>
        <v>0</v>
      </c>
      <c r="T159" s="27">
        <v>6281</v>
      </c>
      <c r="U159" s="28" t="s">
        <v>20</v>
      </c>
      <c r="V159" s="29">
        <f t="shared" si="27"/>
        <v>4.7017730368892667E-2</v>
      </c>
      <c r="W159" s="29">
        <f t="shared" si="28"/>
        <v>5.307071114413915E-3</v>
      </c>
      <c r="X159" s="29" t="str">
        <f t="shared" si="29"/>
        <v>FLOW</v>
      </c>
      <c r="Y159" s="9" t="str">
        <f t="shared" si="30"/>
        <v>-</v>
      </c>
      <c r="Z159" s="9" t="s">
        <v>1499</v>
      </c>
      <c r="AA159" s="9" t="s">
        <v>20</v>
      </c>
      <c r="AB159" s="22"/>
      <c r="AC159" s="9"/>
      <c r="AD159" s="9"/>
      <c r="AE159" s="30"/>
      <c r="AF159" s="31" t="s">
        <v>20</v>
      </c>
      <c r="AG159" s="32"/>
      <c r="AH159" s="9" t="s">
        <v>1150</v>
      </c>
      <c r="AI159" s="32"/>
      <c r="AJ159" s="32"/>
      <c r="AK159" s="32"/>
      <c r="AL159" s="32">
        <v>9536</v>
      </c>
      <c r="AM159" s="26">
        <v>60582</v>
      </c>
      <c r="AN159" s="24">
        <v>27</v>
      </c>
      <c r="AO159" s="23" t="s">
        <v>20</v>
      </c>
      <c r="AP159" s="23" t="str">
        <f t="shared" si="31"/>
        <v>FLOW</v>
      </c>
      <c r="AQ159" s="23"/>
      <c r="AR159" s="23"/>
      <c r="AS159" s="23"/>
      <c r="AT159" s="23"/>
      <c r="AU159" s="9" t="s">
        <v>1491</v>
      </c>
      <c r="AV159" s="33" t="s">
        <v>1086</v>
      </c>
      <c r="AW159" s="22" t="s">
        <v>1227</v>
      </c>
      <c r="AX159" s="34">
        <v>45784</v>
      </c>
      <c r="AY159" s="9">
        <v>36</v>
      </c>
      <c r="AZ159" s="9" t="s">
        <v>1125</v>
      </c>
      <c r="BA159" s="32" t="s">
        <v>20</v>
      </c>
      <c r="BB159" s="32"/>
      <c r="BC159" s="32"/>
      <c r="BD159" s="9"/>
      <c r="BE159" s="9"/>
      <c r="BF159" s="9"/>
      <c r="BG159" s="35"/>
      <c r="BH159" s="9"/>
      <c r="BI159" s="9"/>
      <c r="BJ159" s="9"/>
      <c r="BK159" s="9"/>
      <c r="BL159" s="9"/>
      <c r="BM159" s="9"/>
      <c r="BN159" s="9"/>
      <c r="BO159" s="9"/>
      <c r="BP159" s="9"/>
      <c r="BQ159" s="9"/>
      <c r="BR159" s="9"/>
      <c r="BS159" s="9"/>
      <c r="BT159" s="9"/>
      <c r="BU159" s="9"/>
      <c r="BV159" s="9"/>
      <c r="BW159" s="9"/>
      <c r="BX159" s="9"/>
      <c r="BY159" s="9"/>
      <c r="BZ159" s="9"/>
      <c r="CA159" s="9"/>
      <c r="CB159" s="9"/>
      <c r="CC159" s="9"/>
      <c r="CD159" s="9"/>
      <c r="CE159" s="9"/>
      <c r="CF159" s="9"/>
      <c r="CG159" s="9"/>
      <c r="CH159" s="9"/>
      <c r="CI159" s="9"/>
      <c r="CJ159" s="9"/>
      <c r="CK159" s="9"/>
      <c r="CL159" s="9"/>
      <c r="CM159" s="9"/>
      <c r="CN159" s="9"/>
      <c r="CO159" s="9"/>
      <c r="CP159" s="9"/>
      <c r="CQ159" s="9"/>
      <c r="CR159" s="9"/>
      <c r="CS159" s="9"/>
      <c r="CT159" s="9"/>
      <c r="CU159" s="9"/>
      <c r="CV159" s="9"/>
      <c r="CW159" s="9"/>
      <c r="CX159" s="9"/>
      <c r="CY159" s="9"/>
      <c r="CZ159" s="9"/>
      <c r="DA159" s="9"/>
      <c r="DB159" s="9"/>
      <c r="DC159" s="9"/>
      <c r="DD159" s="9"/>
      <c r="DE159" s="9"/>
      <c r="DF159" s="9"/>
      <c r="DG159" s="9"/>
      <c r="DH159" s="9"/>
      <c r="DI159" s="9"/>
      <c r="DJ159" s="9"/>
      <c r="DK159" s="9"/>
      <c r="DL159" s="9"/>
      <c r="DM159" s="9"/>
      <c r="DN159" s="9"/>
      <c r="DO159" s="9"/>
      <c r="DP159" s="9"/>
      <c r="DQ159" s="9"/>
      <c r="DR159" s="9"/>
      <c r="DS159" s="9"/>
      <c r="DT159" s="9"/>
      <c r="DU159" s="9"/>
      <c r="DV159" s="9"/>
      <c r="DW159" s="9"/>
      <c r="DX159" s="9"/>
      <c r="DY159" s="9"/>
      <c r="DZ159" s="9"/>
      <c r="EA159" s="9"/>
      <c r="EB159" s="9"/>
      <c r="EC159" s="9"/>
      <c r="ED159" s="9"/>
      <c r="EE159" s="9"/>
      <c r="EF159" s="9"/>
      <c r="EG159" s="9"/>
      <c r="EH159" s="9"/>
      <c r="EI159" s="9"/>
      <c r="EJ159" s="9"/>
      <c r="EK159" s="9"/>
      <c r="EL159" s="9"/>
      <c r="EM159" s="9"/>
      <c r="EN159" s="9"/>
      <c r="EO159" s="9"/>
      <c r="EP159" s="9"/>
      <c r="EQ159" s="9"/>
      <c r="ER159" s="36">
        <f t="shared" si="32"/>
        <v>0</v>
      </c>
      <c r="ES159" s="9" t="str">
        <f t="shared" si="33"/>
        <v/>
      </c>
      <c r="ET159" s="9" t="s">
        <v>1374</v>
      </c>
      <c r="EU159" s="32" t="s">
        <v>2083</v>
      </c>
      <c r="EV159" s="32" t="s">
        <v>1480</v>
      </c>
      <c r="EW159" s="32"/>
      <c r="EX159" s="35"/>
      <c r="EY159" s="37"/>
      <c r="EZ159" s="37"/>
      <c r="FA159" s="35"/>
      <c r="FB159" s="37"/>
      <c r="FC159" s="32"/>
      <c r="FD159" s="32"/>
      <c r="FE159" s="32">
        <f t="shared" si="34"/>
        <v>3255</v>
      </c>
      <c r="FF159" s="9">
        <f t="shared" si="35"/>
        <v>6489</v>
      </c>
      <c r="FG159" s="6" t="s">
        <v>1480</v>
      </c>
    </row>
    <row r="160" spans="1:163" ht="17.25" customHeight="1" x14ac:dyDescent="0.25">
      <c r="A160" s="9">
        <v>464416787</v>
      </c>
      <c r="B160" s="22" t="s">
        <v>589</v>
      </c>
      <c r="C160" s="9"/>
      <c r="D160" s="9"/>
      <c r="E160" s="9"/>
      <c r="F160" s="9"/>
      <c r="G160" s="23"/>
      <c r="H160" s="23"/>
      <c r="I160" s="9">
        <v>2766</v>
      </c>
      <c r="J160" s="9">
        <v>13154.98</v>
      </c>
      <c r="K160" s="24">
        <f t="shared" si="24"/>
        <v>2562.9799999999996</v>
      </c>
      <c r="L160" s="24">
        <f t="shared" si="25"/>
        <v>15920.98</v>
      </c>
      <c r="M160" s="25">
        <v>5</v>
      </c>
      <c r="N160" s="9" t="s">
        <v>1493</v>
      </c>
      <c r="O160" s="9" t="s">
        <v>1494</v>
      </c>
      <c r="P160" s="9" t="s">
        <v>45</v>
      </c>
      <c r="Q160" s="26">
        <v>60471</v>
      </c>
      <c r="R160" s="27">
        <v>472</v>
      </c>
      <c r="S160" s="27">
        <f t="shared" si="26"/>
        <v>0</v>
      </c>
      <c r="T160" s="27">
        <v>2700</v>
      </c>
      <c r="U160" s="28" t="s">
        <v>20</v>
      </c>
      <c r="V160" s="29">
        <f t="shared" si="27"/>
        <v>0.12917565633477879</v>
      </c>
      <c r="W160" s="29">
        <f t="shared" si="28"/>
        <v>3.2195498010836154E-2</v>
      </c>
      <c r="X160" s="29" t="str">
        <f t="shared" si="29"/>
        <v>FLOW</v>
      </c>
      <c r="Y160" s="9" t="str">
        <f t="shared" si="30"/>
        <v>-</v>
      </c>
      <c r="Z160" s="9" t="s">
        <v>1495</v>
      </c>
      <c r="AA160" s="9" t="s">
        <v>20</v>
      </c>
      <c r="AB160" s="22"/>
      <c r="AC160" s="9"/>
      <c r="AD160" s="9"/>
      <c r="AE160" s="30"/>
      <c r="AF160" s="31" t="s">
        <v>20</v>
      </c>
      <c r="AG160" s="32"/>
      <c r="AH160" s="9" t="s">
        <v>584</v>
      </c>
      <c r="AI160" s="32"/>
      <c r="AJ160" s="32"/>
      <c r="AK160" s="32"/>
      <c r="AL160" s="32">
        <v>16326.98</v>
      </c>
      <c r="AM160" s="26">
        <v>60471</v>
      </c>
      <c r="AN160" s="24">
        <v>149</v>
      </c>
      <c r="AO160" s="23" t="s">
        <v>20</v>
      </c>
      <c r="AP160" s="23" t="str">
        <f t="shared" si="31"/>
        <v>FLOW</v>
      </c>
      <c r="AQ160" s="23"/>
      <c r="AR160" s="23"/>
      <c r="AS160" s="23"/>
      <c r="AT160" s="23"/>
      <c r="AU160" s="9" t="s">
        <v>13</v>
      </c>
      <c r="AV160" s="33" t="s">
        <v>590</v>
      </c>
      <c r="AW160" s="22" t="s">
        <v>1242</v>
      </c>
      <c r="AX160" s="34">
        <v>45588</v>
      </c>
      <c r="AY160" s="9">
        <v>42</v>
      </c>
      <c r="AZ160" s="9" t="s">
        <v>1125</v>
      </c>
      <c r="BA160" s="32" t="s">
        <v>20</v>
      </c>
      <c r="BB160" s="32"/>
      <c r="BC160" s="32"/>
      <c r="BD160" s="9"/>
      <c r="BE160" s="9"/>
      <c r="BF160" s="9"/>
      <c r="BG160" s="35"/>
      <c r="BH160" s="9"/>
      <c r="BI160" s="9"/>
      <c r="BJ160" s="9"/>
      <c r="BK160" s="9"/>
      <c r="BL160" s="9">
        <v>1</v>
      </c>
      <c r="BM160" s="9"/>
      <c r="BN160" s="9"/>
      <c r="BO160" s="9"/>
      <c r="BP160" s="9"/>
      <c r="BQ160" s="9"/>
      <c r="BR160" s="9"/>
      <c r="BS160" s="9"/>
      <c r="BT160" s="9"/>
      <c r="BU160" s="9"/>
      <c r="BV160" s="9"/>
      <c r="BW160" s="9"/>
      <c r="BX160" s="9"/>
      <c r="BY160" s="9"/>
      <c r="BZ160" s="9"/>
      <c r="CA160" s="9"/>
      <c r="CB160" s="9"/>
      <c r="CC160" s="9"/>
      <c r="CD160" s="9"/>
      <c r="CE160" s="9"/>
      <c r="CF160" s="9"/>
      <c r="CG160" s="9"/>
      <c r="CH160" s="9"/>
      <c r="CI160" s="9"/>
      <c r="CJ160" s="9"/>
      <c r="CK160" s="9"/>
      <c r="CL160" s="9"/>
      <c r="CM160" s="9"/>
      <c r="CN160" s="9"/>
      <c r="CO160" s="9"/>
      <c r="CP160" s="9"/>
      <c r="CQ160" s="9"/>
      <c r="CR160" s="9"/>
      <c r="CS160" s="9"/>
      <c r="CT160" s="9"/>
      <c r="CU160" s="9"/>
      <c r="CV160" s="9"/>
      <c r="CW160" s="9"/>
      <c r="CX160" s="9"/>
      <c r="CY160" s="9"/>
      <c r="CZ160" s="9"/>
      <c r="DA160" s="9"/>
      <c r="DB160" s="9"/>
      <c r="DC160" s="9"/>
      <c r="DD160" s="9"/>
      <c r="DE160" s="9"/>
      <c r="DF160" s="9"/>
      <c r="DG160" s="9"/>
      <c r="DH160" s="9"/>
      <c r="DI160" s="9"/>
      <c r="DJ160" s="9"/>
      <c r="DK160" s="9"/>
      <c r="DL160" s="9"/>
      <c r="DM160" s="9"/>
      <c r="DN160" s="9"/>
      <c r="DO160" s="9"/>
      <c r="DP160" s="9"/>
      <c r="DQ160" s="9"/>
      <c r="DR160" s="9"/>
      <c r="DS160" s="9"/>
      <c r="DT160" s="9"/>
      <c r="DU160" s="9"/>
      <c r="DV160" s="9"/>
      <c r="DW160" s="9"/>
      <c r="DX160" s="9"/>
      <c r="DY160" s="9"/>
      <c r="DZ160" s="9"/>
      <c r="EA160" s="9"/>
      <c r="EB160" s="9"/>
      <c r="EC160" s="9"/>
      <c r="ED160" s="9"/>
      <c r="EE160" s="9"/>
      <c r="EF160" s="9"/>
      <c r="EG160" s="9"/>
      <c r="EH160" s="9"/>
      <c r="EI160" s="9"/>
      <c r="EJ160" s="9"/>
      <c r="EK160" s="9"/>
      <c r="EL160" s="9"/>
      <c r="EM160" s="9"/>
      <c r="EN160" s="9"/>
      <c r="EO160" s="9"/>
      <c r="EP160" s="9"/>
      <c r="EQ160" s="9"/>
      <c r="ER160" s="36">
        <f t="shared" si="32"/>
        <v>1</v>
      </c>
      <c r="ES160" s="9">
        <f t="shared" si="33"/>
        <v>1</v>
      </c>
      <c r="ET160" s="9" t="s">
        <v>1374</v>
      </c>
      <c r="EU160" s="32" t="s">
        <v>2068</v>
      </c>
      <c r="EV160" s="32" t="s">
        <v>1480</v>
      </c>
      <c r="EW160" s="32"/>
      <c r="EX160" s="35"/>
      <c r="EY160" s="37"/>
      <c r="EZ160" s="37"/>
      <c r="FA160" s="35"/>
      <c r="FB160" s="37"/>
      <c r="FC160" s="32"/>
      <c r="FD160" s="32"/>
      <c r="FE160" s="32">
        <f t="shared" si="34"/>
        <v>2562.9799999999996</v>
      </c>
      <c r="FF160" s="9">
        <f t="shared" si="35"/>
        <v>15920.98</v>
      </c>
      <c r="FG160" s="6" t="s">
        <v>1480</v>
      </c>
    </row>
    <row r="161" spans="1:163" ht="17.25" customHeight="1" x14ac:dyDescent="0.25">
      <c r="A161" s="9">
        <v>465315718</v>
      </c>
      <c r="B161" s="22" t="s">
        <v>614</v>
      </c>
      <c r="C161" s="9"/>
      <c r="D161" s="9"/>
      <c r="E161" s="9"/>
      <c r="F161" s="9"/>
      <c r="G161" s="23"/>
      <c r="H161" s="23"/>
      <c r="I161" s="9">
        <v>3178</v>
      </c>
      <c r="J161" s="9">
        <v>12577</v>
      </c>
      <c r="K161" s="24">
        <f t="shared" si="24"/>
        <v>3619</v>
      </c>
      <c r="L161" s="24">
        <f t="shared" si="25"/>
        <v>15755</v>
      </c>
      <c r="M161" s="25">
        <v>4</v>
      </c>
      <c r="N161" s="9" t="s">
        <v>1493</v>
      </c>
      <c r="O161" s="9" t="s">
        <v>1494</v>
      </c>
      <c r="P161" s="9" t="s">
        <v>14</v>
      </c>
      <c r="Q161" s="26">
        <v>59755</v>
      </c>
      <c r="R161" s="27">
        <v>576</v>
      </c>
      <c r="S161" s="27">
        <f t="shared" si="26"/>
        <v>0</v>
      </c>
      <c r="T161" s="27">
        <v>5400</v>
      </c>
      <c r="U161" s="28" t="s">
        <v>20</v>
      </c>
      <c r="V161" s="29">
        <f t="shared" si="27"/>
        <v>0.39110947393403117</v>
      </c>
      <c r="W161" s="29">
        <f t="shared" si="28"/>
        <v>2.2889594077957334E-2</v>
      </c>
      <c r="X161" s="29" t="str">
        <f t="shared" si="29"/>
        <v>FLOW</v>
      </c>
      <c r="Y161" s="9" t="str">
        <f t="shared" si="30"/>
        <v>-</v>
      </c>
      <c r="Z161" s="9" t="s">
        <v>1496</v>
      </c>
      <c r="AA161" s="9" t="s">
        <v>20</v>
      </c>
      <c r="AB161" s="22"/>
      <c r="AC161" s="9"/>
      <c r="AD161" s="9"/>
      <c r="AE161" s="30"/>
      <c r="AF161" s="31" t="s">
        <v>20</v>
      </c>
      <c r="AG161" s="32"/>
      <c r="AH161" s="9" t="s">
        <v>615</v>
      </c>
      <c r="AI161" s="32"/>
      <c r="AJ161" s="32"/>
      <c r="AK161" s="32"/>
      <c r="AL161" s="32">
        <v>18553</v>
      </c>
      <c r="AM161" s="26">
        <v>59755</v>
      </c>
      <c r="AN161" s="24">
        <v>118</v>
      </c>
      <c r="AO161" s="23" t="s">
        <v>20</v>
      </c>
      <c r="AP161" s="23" t="str">
        <f t="shared" si="31"/>
        <v>FLOW</v>
      </c>
      <c r="AQ161" s="23"/>
      <c r="AR161" s="23"/>
      <c r="AS161" s="23"/>
      <c r="AT161" s="23"/>
      <c r="AU161" s="9" t="s">
        <v>13</v>
      </c>
      <c r="AV161" s="33" t="s">
        <v>616</v>
      </c>
      <c r="AW161" s="22" t="s">
        <v>1284</v>
      </c>
      <c r="AX161" s="34">
        <v>45681</v>
      </c>
      <c r="AY161" s="9">
        <v>36</v>
      </c>
      <c r="AZ161" s="9" t="s">
        <v>1125</v>
      </c>
      <c r="BA161" s="32" t="s">
        <v>20</v>
      </c>
      <c r="BB161" s="32"/>
      <c r="BC161" s="32"/>
      <c r="BD161" s="9"/>
      <c r="BE161" s="9"/>
      <c r="BF161" s="9"/>
      <c r="BG161" s="35"/>
      <c r="BH161" s="9"/>
      <c r="BI161" s="9"/>
      <c r="BJ161" s="9"/>
      <c r="BK161" s="9"/>
      <c r="BL161" s="9"/>
      <c r="BM161" s="9"/>
      <c r="BN161" s="9"/>
      <c r="BO161" s="9"/>
      <c r="BP161" s="9"/>
      <c r="BQ161" s="9"/>
      <c r="BR161" s="9"/>
      <c r="BS161" s="9"/>
      <c r="BT161" s="9"/>
      <c r="BU161" s="9"/>
      <c r="BV161" s="9"/>
      <c r="BW161" s="9"/>
      <c r="BX161" s="9"/>
      <c r="BY161" s="9"/>
      <c r="BZ161" s="9"/>
      <c r="CA161" s="9"/>
      <c r="CB161" s="9"/>
      <c r="CC161" s="9"/>
      <c r="CD161" s="9"/>
      <c r="CE161" s="9"/>
      <c r="CF161" s="9"/>
      <c r="CG161" s="9"/>
      <c r="CH161" s="9"/>
      <c r="CI161" s="9"/>
      <c r="CJ161" s="9"/>
      <c r="CK161" s="9"/>
      <c r="CL161" s="9"/>
      <c r="CM161" s="9"/>
      <c r="CN161" s="9"/>
      <c r="CO161" s="9"/>
      <c r="CP161" s="9"/>
      <c r="CQ161" s="9"/>
      <c r="CR161" s="9"/>
      <c r="CS161" s="9"/>
      <c r="CT161" s="9"/>
      <c r="CU161" s="9"/>
      <c r="CV161" s="9"/>
      <c r="CW161" s="9"/>
      <c r="CX161" s="9"/>
      <c r="CY161" s="9"/>
      <c r="CZ161" s="9"/>
      <c r="DA161" s="9"/>
      <c r="DB161" s="9"/>
      <c r="DC161" s="9"/>
      <c r="DD161" s="9"/>
      <c r="DE161" s="9"/>
      <c r="DF161" s="9"/>
      <c r="DG161" s="9"/>
      <c r="DH161" s="9"/>
      <c r="DI161" s="9"/>
      <c r="DJ161" s="9"/>
      <c r="DK161" s="9"/>
      <c r="DL161" s="9"/>
      <c r="DM161" s="9"/>
      <c r="DN161" s="9"/>
      <c r="DO161" s="9"/>
      <c r="DP161" s="9"/>
      <c r="DQ161" s="9"/>
      <c r="DR161" s="9"/>
      <c r="DS161" s="9"/>
      <c r="DT161" s="9"/>
      <c r="DU161" s="9"/>
      <c r="DV161" s="9"/>
      <c r="DW161" s="9"/>
      <c r="DX161" s="9"/>
      <c r="DY161" s="9"/>
      <c r="DZ161" s="9"/>
      <c r="EA161" s="9"/>
      <c r="EB161" s="9"/>
      <c r="EC161" s="9"/>
      <c r="ED161" s="9"/>
      <c r="EE161" s="9"/>
      <c r="EF161" s="9"/>
      <c r="EG161" s="9"/>
      <c r="EH161" s="9"/>
      <c r="EI161" s="9"/>
      <c r="EJ161" s="9"/>
      <c r="EK161" s="9"/>
      <c r="EL161" s="9"/>
      <c r="EM161" s="9"/>
      <c r="EN161" s="9"/>
      <c r="EO161" s="9"/>
      <c r="EP161" s="9"/>
      <c r="EQ161" s="9"/>
      <c r="ER161" s="36">
        <f t="shared" si="32"/>
        <v>0</v>
      </c>
      <c r="ES161" s="9" t="str">
        <f t="shared" si="33"/>
        <v/>
      </c>
      <c r="ET161" s="9" t="s">
        <v>1366</v>
      </c>
      <c r="EU161" s="32" t="s">
        <v>2089</v>
      </c>
      <c r="EV161" s="32" t="s">
        <v>1480</v>
      </c>
      <c r="EW161" s="32"/>
      <c r="EX161" s="35"/>
      <c r="EY161" s="37"/>
      <c r="EZ161" s="37"/>
      <c r="FA161" s="35"/>
      <c r="FB161" s="37"/>
      <c r="FC161" s="32"/>
      <c r="FD161" s="32"/>
      <c r="FE161" s="32">
        <f t="shared" si="34"/>
        <v>3619</v>
      </c>
      <c r="FF161" s="9">
        <f t="shared" si="35"/>
        <v>15755</v>
      </c>
      <c r="FG161" s="6" t="s">
        <v>1480</v>
      </c>
    </row>
    <row r="162" spans="1:163" ht="17.25" customHeight="1" x14ac:dyDescent="0.25">
      <c r="A162" s="9">
        <v>457264616</v>
      </c>
      <c r="B162" s="22" t="s">
        <v>1608</v>
      </c>
      <c r="C162" s="9"/>
      <c r="D162" s="9"/>
      <c r="E162" s="9"/>
      <c r="F162" s="9"/>
      <c r="G162" s="23"/>
      <c r="H162" s="23"/>
      <c r="I162" s="9">
        <v>7070</v>
      </c>
      <c r="J162" s="9">
        <v>5640</v>
      </c>
      <c r="K162" s="24">
        <f t="shared" si="24"/>
        <v>5773</v>
      </c>
      <c r="L162" s="24">
        <f t="shared" si="25"/>
        <v>12710</v>
      </c>
      <c r="M162" s="25">
        <v>1</v>
      </c>
      <c r="N162" s="9" t="s">
        <v>1493</v>
      </c>
      <c r="O162" s="9" t="s">
        <v>1494</v>
      </c>
      <c r="P162" s="9" t="s">
        <v>22</v>
      </c>
      <c r="Q162" s="26">
        <v>59438.34</v>
      </c>
      <c r="R162" s="27">
        <v>133</v>
      </c>
      <c r="S162" s="27">
        <f t="shared" si="26"/>
        <v>0</v>
      </c>
      <c r="T162" s="27">
        <v>7168</v>
      </c>
      <c r="U162" s="28" t="s">
        <v>20</v>
      </c>
      <c r="V162" s="29">
        <f t="shared" si="27"/>
        <v>4.2616780696984505E-2</v>
      </c>
      <c r="W162" s="29">
        <f t="shared" si="28"/>
        <v>5.2068848387757608E-3</v>
      </c>
      <c r="X162" s="29" t="str">
        <f t="shared" si="29"/>
        <v>FLOW</v>
      </c>
      <c r="Y162" s="9" t="str">
        <f t="shared" si="30"/>
        <v>-</v>
      </c>
      <c r="Z162" s="9" t="s">
        <v>1490</v>
      </c>
      <c r="AA162" s="9" t="s">
        <v>20</v>
      </c>
      <c r="AB162" s="22"/>
      <c r="AC162" s="9"/>
      <c r="AD162" s="9"/>
      <c r="AE162" s="30"/>
      <c r="AF162" s="31" t="s">
        <v>20</v>
      </c>
      <c r="AG162" s="32"/>
      <c r="AH162" s="9" t="s">
        <v>176</v>
      </c>
      <c r="AI162" s="32"/>
      <c r="AJ162" s="32"/>
      <c r="AK162" s="32"/>
      <c r="AL162" s="32">
        <v>12941</v>
      </c>
      <c r="AM162" s="26">
        <v>59438.34</v>
      </c>
      <c r="AN162" s="24">
        <v>27</v>
      </c>
      <c r="AO162" s="23" t="s">
        <v>20</v>
      </c>
      <c r="AP162" s="23" t="str">
        <f t="shared" si="31"/>
        <v>FLOW</v>
      </c>
      <c r="AQ162" s="23"/>
      <c r="AR162" s="23"/>
      <c r="AS162" s="23"/>
      <c r="AT162" s="23"/>
      <c r="AU162" s="9" t="s">
        <v>1491</v>
      </c>
      <c r="AV162" s="33"/>
      <c r="AW162" s="22" t="s">
        <v>1333</v>
      </c>
      <c r="AX162" s="34">
        <v>45002</v>
      </c>
      <c r="AY162" s="9">
        <v>48</v>
      </c>
      <c r="AZ162" s="9" t="s">
        <v>1592</v>
      </c>
      <c r="BA162" s="32" t="s">
        <v>20</v>
      </c>
      <c r="BB162" s="32"/>
      <c r="BC162" s="32"/>
      <c r="BD162" s="9"/>
      <c r="BE162" s="9"/>
      <c r="BF162" s="9"/>
      <c r="BG162" s="35"/>
      <c r="BH162" s="9"/>
      <c r="BI162" s="9"/>
      <c r="BJ162" s="9"/>
      <c r="BK162" s="9"/>
      <c r="BL162" s="9"/>
      <c r="BM162" s="9"/>
      <c r="BN162" s="9"/>
      <c r="BO162" s="9"/>
      <c r="BP162" s="9"/>
      <c r="BQ162" s="9"/>
      <c r="BR162" s="9"/>
      <c r="BS162" s="9"/>
      <c r="BT162" s="9"/>
      <c r="BU162" s="9"/>
      <c r="BV162" s="9"/>
      <c r="BW162" s="9"/>
      <c r="BX162" s="9"/>
      <c r="BY162" s="9"/>
      <c r="BZ162" s="9"/>
      <c r="CA162" s="9"/>
      <c r="CB162" s="9"/>
      <c r="CC162" s="9"/>
      <c r="CD162" s="9"/>
      <c r="CE162" s="9"/>
      <c r="CF162" s="9"/>
      <c r="CG162" s="9"/>
      <c r="CH162" s="9"/>
      <c r="CI162" s="9"/>
      <c r="CJ162" s="9"/>
      <c r="CK162" s="9"/>
      <c r="CL162" s="9"/>
      <c r="CM162" s="9"/>
      <c r="CN162" s="9"/>
      <c r="CO162" s="9"/>
      <c r="CP162" s="9"/>
      <c r="CQ162" s="9"/>
      <c r="CR162" s="9"/>
      <c r="CS162" s="9"/>
      <c r="CT162" s="9"/>
      <c r="CU162" s="9"/>
      <c r="CV162" s="9"/>
      <c r="CW162" s="9"/>
      <c r="CX162" s="9"/>
      <c r="CY162" s="9"/>
      <c r="CZ162" s="9"/>
      <c r="DA162" s="9"/>
      <c r="DB162" s="9"/>
      <c r="DC162" s="9"/>
      <c r="DD162" s="9"/>
      <c r="DE162" s="9"/>
      <c r="DF162" s="9"/>
      <c r="DG162" s="9"/>
      <c r="DH162" s="9"/>
      <c r="DI162" s="9"/>
      <c r="DJ162" s="9"/>
      <c r="DK162" s="9"/>
      <c r="DL162" s="9"/>
      <c r="DM162" s="9"/>
      <c r="DN162" s="9"/>
      <c r="DO162" s="9"/>
      <c r="DP162" s="9"/>
      <c r="DQ162" s="9"/>
      <c r="DR162" s="9"/>
      <c r="DS162" s="9"/>
      <c r="DT162" s="9"/>
      <c r="DU162" s="9"/>
      <c r="DV162" s="9"/>
      <c r="DW162" s="9"/>
      <c r="DX162" s="9"/>
      <c r="DY162" s="9"/>
      <c r="DZ162" s="9"/>
      <c r="EA162" s="9"/>
      <c r="EB162" s="9"/>
      <c r="EC162" s="9"/>
      <c r="ED162" s="9"/>
      <c r="EE162" s="9"/>
      <c r="EF162" s="9"/>
      <c r="EG162" s="9"/>
      <c r="EH162" s="9"/>
      <c r="EI162" s="9"/>
      <c r="EJ162" s="9"/>
      <c r="EK162" s="9"/>
      <c r="EL162" s="9"/>
      <c r="EM162" s="9"/>
      <c r="EN162" s="9"/>
      <c r="EO162" s="9"/>
      <c r="EP162" s="9"/>
      <c r="EQ162" s="9"/>
      <c r="ER162" s="36">
        <f t="shared" si="32"/>
        <v>0</v>
      </c>
      <c r="ES162" s="9" t="str">
        <f t="shared" si="33"/>
        <v/>
      </c>
      <c r="ET162" s="9" t="s">
        <v>1365</v>
      </c>
      <c r="EU162" s="32" t="e">
        <v>#N/A</v>
      </c>
      <c r="EV162" s="32" t="e">
        <v>#N/A</v>
      </c>
      <c r="EW162" s="32"/>
      <c r="EX162" s="35"/>
      <c r="EY162" s="37"/>
      <c r="EZ162" s="37"/>
      <c r="FA162" s="35"/>
      <c r="FB162" s="37"/>
      <c r="FC162" s="32"/>
      <c r="FD162" s="32"/>
      <c r="FE162" s="32">
        <f t="shared" si="34"/>
        <v>5773</v>
      </c>
      <c r="FF162" s="9">
        <f t="shared" si="35"/>
        <v>12710</v>
      </c>
      <c r="FG162" s="6" t="e">
        <v>#N/A</v>
      </c>
    </row>
    <row r="163" spans="1:163" ht="17.25" customHeight="1" x14ac:dyDescent="0.25">
      <c r="A163" s="9">
        <v>462002443</v>
      </c>
      <c r="B163" s="22" t="s">
        <v>820</v>
      </c>
      <c r="C163" s="9"/>
      <c r="D163" s="9"/>
      <c r="E163" s="9"/>
      <c r="F163" s="9"/>
      <c r="G163" s="23"/>
      <c r="H163" s="23"/>
      <c r="I163" s="9">
        <v>5840</v>
      </c>
      <c r="J163" s="9">
        <v>17520</v>
      </c>
      <c r="K163" s="24">
        <f t="shared" si="24"/>
        <v>6242</v>
      </c>
      <c r="L163" s="24">
        <f t="shared" si="25"/>
        <v>23360</v>
      </c>
      <c r="M163" s="25">
        <v>3</v>
      </c>
      <c r="N163" s="9" t="s">
        <v>1493</v>
      </c>
      <c r="O163" s="9" t="s">
        <v>1494</v>
      </c>
      <c r="P163" s="9" t="s">
        <v>263</v>
      </c>
      <c r="Q163" s="26">
        <v>59239</v>
      </c>
      <c r="R163" s="27">
        <v>402</v>
      </c>
      <c r="S163" s="27">
        <f t="shared" si="26"/>
        <v>0</v>
      </c>
      <c r="T163" s="27">
        <v>1350</v>
      </c>
      <c r="U163" s="28" t="s">
        <v>20</v>
      </c>
      <c r="V163" s="29">
        <f t="shared" si="27"/>
        <v>0.26746861649342091</v>
      </c>
      <c r="W163" s="29">
        <f t="shared" si="28"/>
        <v>1.6797422374445054E-2</v>
      </c>
      <c r="X163" s="29" t="str">
        <f t="shared" si="29"/>
        <v>FLOW</v>
      </c>
      <c r="Y163" s="9" t="str">
        <f t="shared" si="30"/>
        <v>-</v>
      </c>
      <c r="Z163" s="9" t="s">
        <v>1495</v>
      </c>
      <c r="AA163" s="9" t="s">
        <v>20</v>
      </c>
      <c r="AB163" s="22"/>
      <c r="AC163" s="9"/>
      <c r="AD163" s="9"/>
      <c r="AE163" s="30"/>
      <c r="AF163" s="31" t="s">
        <v>20</v>
      </c>
      <c r="AG163" s="32"/>
      <c r="AH163" s="9" t="s">
        <v>274</v>
      </c>
      <c r="AI163" s="32"/>
      <c r="AJ163" s="32"/>
      <c r="AK163" s="32"/>
      <c r="AL163" s="32">
        <v>19272</v>
      </c>
      <c r="AM163" s="26">
        <v>59239</v>
      </c>
      <c r="AN163" s="24">
        <v>88</v>
      </c>
      <c r="AO163" s="23" t="s">
        <v>20</v>
      </c>
      <c r="AP163" s="23" t="str">
        <f t="shared" si="31"/>
        <v>FLOW</v>
      </c>
      <c r="AQ163" s="23"/>
      <c r="AR163" s="23"/>
      <c r="AS163" s="23"/>
      <c r="AT163" s="23"/>
      <c r="AU163" s="9" t="s">
        <v>1491</v>
      </c>
      <c r="AV163" s="33" t="s">
        <v>1015</v>
      </c>
      <c r="AW163" s="22" t="s">
        <v>1250</v>
      </c>
      <c r="AX163" s="34">
        <v>45344</v>
      </c>
      <c r="AY163" s="9">
        <v>36</v>
      </c>
      <c r="AZ163" s="9" t="s">
        <v>1125</v>
      </c>
      <c r="BA163" s="32" t="s">
        <v>20</v>
      </c>
      <c r="BB163" s="32"/>
      <c r="BC163" s="32">
        <v>1</v>
      </c>
      <c r="BD163" s="9"/>
      <c r="BE163" s="9"/>
      <c r="BF163" s="9"/>
      <c r="BG163" s="35"/>
      <c r="BH163" s="9"/>
      <c r="BI163" s="9"/>
      <c r="BJ163" s="9"/>
      <c r="BK163" s="9"/>
      <c r="BL163" s="9"/>
      <c r="BM163" s="9"/>
      <c r="BN163" s="9"/>
      <c r="BO163" s="9"/>
      <c r="BP163" s="9"/>
      <c r="BQ163" s="9"/>
      <c r="BR163" s="9"/>
      <c r="BS163" s="9"/>
      <c r="BT163" s="9"/>
      <c r="BU163" s="9"/>
      <c r="BV163" s="9"/>
      <c r="BW163" s="9"/>
      <c r="BX163" s="9"/>
      <c r="BY163" s="9"/>
      <c r="BZ163" s="9"/>
      <c r="CA163" s="9"/>
      <c r="CB163" s="9"/>
      <c r="CC163" s="9"/>
      <c r="CD163" s="9"/>
      <c r="CE163" s="9"/>
      <c r="CF163" s="9"/>
      <c r="CG163" s="9"/>
      <c r="CH163" s="9"/>
      <c r="CI163" s="9"/>
      <c r="CJ163" s="9"/>
      <c r="CK163" s="9"/>
      <c r="CL163" s="9"/>
      <c r="CM163" s="9"/>
      <c r="CN163" s="9"/>
      <c r="CO163" s="9"/>
      <c r="CP163" s="9"/>
      <c r="CQ163" s="9"/>
      <c r="CR163" s="9"/>
      <c r="CS163" s="9"/>
      <c r="CT163" s="9"/>
      <c r="CU163" s="9"/>
      <c r="CV163" s="9"/>
      <c r="CW163" s="9"/>
      <c r="CX163" s="9"/>
      <c r="CY163" s="9"/>
      <c r="CZ163" s="9"/>
      <c r="DA163" s="9"/>
      <c r="DB163" s="9"/>
      <c r="DC163" s="9"/>
      <c r="DD163" s="9"/>
      <c r="DE163" s="9"/>
      <c r="DF163" s="9"/>
      <c r="DG163" s="9"/>
      <c r="DH163" s="9"/>
      <c r="DI163" s="9"/>
      <c r="DJ163" s="9"/>
      <c r="DK163" s="9"/>
      <c r="DL163" s="9"/>
      <c r="DM163" s="9"/>
      <c r="DN163" s="9"/>
      <c r="DO163" s="9"/>
      <c r="DP163" s="9"/>
      <c r="DQ163" s="9"/>
      <c r="DR163" s="9"/>
      <c r="DS163" s="9"/>
      <c r="DT163" s="9"/>
      <c r="DU163" s="9"/>
      <c r="DV163" s="9"/>
      <c r="DW163" s="9"/>
      <c r="DX163" s="9"/>
      <c r="DY163" s="9"/>
      <c r="DZ163" s="9"/>
      <c r="EA163" s="9"/>
      <c r="EB163" s="9"/>
      <c r="EC163" s="9"/>
      <c r="ED163" s="9"/>
      <c r="EE163" s="9"/>
      <c r="EF163" s="9"/>
      <c r="EG163" s="9"/>
      <c r="EH163" s="9"/>
      <c r="EI163" s="9"/>
      <c r="EJ163" s="9"/>
      <c r="EK163" s="9"/>
      <c r="EL163" s="9"/>
      <c r="EM163" s="9"/>
      <c r="EN163" s="9"/>
      <c r="EO163" s="9"/>
      <c r="EP163" s="9"/>
      <c r="EQ163" s="9"/>
      <c r="ER163" s="36">
        <f t="shared" si="32"/>
        <v>1</v>
      </c>
      <c r="ES163" s="9">
        <f t="shared" si="33"/>
        <v>1</v>
      </c>
      <c r="ET163" s="9" t="s">
        <v>1372</v>
      </c>
      <c r="EU163" s="32" t="s">
        <v>1874</v>
      </c>
      <c r="EV163" s="32" t="s">
        <v>1480</v>
      </c>
      <c r="EW163" s="32"/>
      <c r="EX163" s="35"/>
      <c r="EY163" s="37"/>
      <c r="EZ163" s="37"/>
      <c r="FA163" s="35"/>
      <c r="FB163" s="37"/>
      <c r="FC163" s="32"/>
      <c r="FD163" s="32"/>
      <c r="FE163" s="32">
        <f t="shared" si="34"/>
        <v>6242</v>
      </c>
      <c r="FF163" s="9">
        <f t="shared" si="35"/>
        <v>23360</v>
      </c>
      <c r="FG163" s="6" t="s">
        <v>1480</v>
      </c>
    </row>
    <row r="164" spans="1:163" ht="17.25" customHeight="1" x14ac:dyDescent="0.25">
      <c r="A164" s="9">
        <v>464000542</v>
      </c>
      <c r="B164" s="22" t="s">
        <v>406</v>
      </c>
      <c r="C164" s="9"/>
      <c r="D164" s="9"/>
      <c r="E164" s="9"/>
      <c r="F164" s="9"/>
      <c r="G164" s="23"/>
      <c r="H164" s="23"/>
      <c r="I164" s="9">
        <v>4728</v>
      </c>
      <c r="J164" s="9">
        <v>28368</v>
      </c>
      <c r="K164" s="24">
        <f t="shared" si="24"/>
        <v>5815</v>
      </c>
      <c r="L164" s="24">
        <f t="shared" si="25"/>
        <v>33096</v>
      </c>
      <c r="M164" s="25">
        <v>6</v>
      </c>
      <c r="N164" s="9" t="s">
        <v>1493</v>
      </c>
      <c r="O164" s="9" t="s">
        <v>1494</v>
      </c>
      <c r="P164" s="9" t="s">
        <v>14</v>
      </c>
      <c r="Q164" s="26">
        <v>59213</v>
      </c>
      <c r="R164" s="27">
        <v>1087</v>
      </c>
      <c r="S164" s="27">
        <f t="shared" si="26"/>
        <v>0</v>
      </c>
      <c r="T164" s="27">
        <v>5907</v>
      </c>
      <c r="U164" s="28" t="s">
        <v>20</v>
      </c>
      <c r="V164" s="29">
        <f t="shared" si="27"/>
        <v>0.62495184600007803</v>
      </c>
      <c r="W164" s="29">
        <f t="shared" si="28"/>
        <v>2.7135724573912456E-2</v>
      </c>
      <c r="X164" s="29" t="str">
        <f t="shared" si="29"/>
        <v>FLOW</v>
      </c>
      <c r="Y164" s="9" t="str">
        <f t="shared" si="30"/>
        <v>-</v>
      </c>
      <c r="Z164" s="9" t="s">
        <v>1499</v>
      </c>
      <c r="AA164" s="9" t="s">
        <v>20</v>
      </c>
      <c r="AB164" s="22"/>
      <c r="AC164" s="9"/>
      <c r="AD164" s="9"/>
      <c r="AE164" s="30"/>
      <c r="AF164" s="31" t="s">
        <v>20</v>
      </c>
      <c r="AG164" s="32"/>
      <c r="AH164" s="9" t="s">
        <v>403</v>
      </c>
      <c r="AI164" s="32"/>
      <c r="AJ164" s="32"/>
      <c r="AK164" s="32"/>
      <c r="AL164" s="32">
        <v>35362</v>
      </c>
      <c r="AM164" s="26">
        <v>59213</v>
      </c>
      <c r="AN164" s="24">
        <v>177</v>
      </c>
      <c r="AO164" s="23" t="s">
        <v>20</v>
      </c>
      <c r="AP164" s="23" t="str">
        <f t="shared" si="31"/>
        <v>FLOW</v>
      </c>
      <c r="AQ164" s="23"/>
      <c r="AR164" s="23"/>
      <c r="AS164" s="23"/>
      <c r="AT164" s="23"/>
      <c r="AU164" s="9" t="s">
        <v>13</v>
      </c>
      <c r="AV164" s="33" t="s">
        <v>407</v>
      </c>
      <c r="AW164" s="22" t="s">
        <v>1294</v>
      </c>
      <c r="AX164" s="34">
        <v>45546</v>
      </c>
      <c r="AY164" s="9">
        <v>30</v>
      </c>
      <c r="AZ164" s="9" t="s">
        <v>1125</v>
      </c>
      <c r="BA164" s="32" t="s">
        <v>20</v>
      </c>
      <c r="BB164" s="32"/>
      <c r="BC164" s="32"/>
      <c r="BD164" s="9"/>
      <c r="BE164" s="9"/>
      <c r="BF164" s="9"/>
      <c r="BG164" s="35"/>
      <c r="BH164" s="9"/>
      <c r="BI164" s="9"/>
      <c r="BJ164" s="9"/>
      <c r="BK164" s="9"/>
      <c r="BL164" s="9"/>
      <c r="BM164" s="9"/>
      <c r="BN164" s="9"/>
      <c r="BO164" s="9"/>
      <c r="BP164" s="9"/>
      <c r="BQ164" s="9"/>
      <c r="BR164" s="9"/>
      <c r="BS164" s="9"/>
      <c r="BT164" s="9"/>
      <c r="BU164" s="9"/>
      <c r="BV164" s="9"/>
      <c r="BW164" s="9"/>
      <c r="BX164" s="9"/>
      <c r="BY164" s="9"/>
      <c r="BZ164" s="9"/>
      <c r="CA164" s="9"/>
      <c r="CB164" s="9"/>
      <c r="CC164" s="9"/>
      <c r="CD164" s="9"/>
      <c r="CE164" s="9"/>
      <c r="CF164" s="9"/>
      <c r="CG164" s="9"/>
      <c r="CH164" s="9"/>
      <c r="CI164" s="9"/>
      <c r="CJ164" s="9"/>
      <c r="CK164" s="9"/>
      <c r="CL164" s="9"/>
      <c r="CM164" s="9"/>
      <c r="CN164" s="9"/>
      <c r="CO164" s="9"/>
      <c r="CP164" s="9"/>
      <c r="CQ164" s="9"/>
      <c r="CR164" s="9"/>
      <c r="CS164" s="9"/>
      <c r="CT164" s="9"/>
      <c r="CU164" s="9"/>
      <c r="CV164" s="9"/>
      <c r="CW164" s="9"/>
      <c r="CX164" s="9"/>
      <c r="CY164" s="9"/>
      <c r="CZ164" s="9"/>
      <c r="DA164" s="9"/>
      <c r="DB164" s="9"/>
      <c r="DC164" s="9"/>
      <c r="DD164" s="9"/>
      <c r="DE164" s="9"/>
      <c r="DF164" s="9"/>
      <c r="DG164" s="9"/>
      <c r="DH164" s="9"/>
      <c r="DI164" s="9"/>
      <c r="DJ164" s="9"/>
      <c r="DK164" s="9"/>
      <c r="DL164" s="9"/>
      <c r="DM164" s="9"/>
      <c r="DN164" s="9"/>
      <c r="DO164" s="9"/>
      <c r="DP164" s="9"/>
      <c r="DQ164" s="9"/>
      <c r="DR164" s="9"/>
      <c r="DS164" s="9"/>
      <c r="DT164" s="9"/>
      <c r="DU164" s="9"/>
      <c r="DV164" s="9"/>
      <c r="DW164" s="9"/>
      <c r="DX164" s="9"/>
      <c r="DY164" s="9"/>
      <c r="DZ164" s="9"/>
      <c r="EA164" s="9"/>
      <c r="EB164" s="9"/>
      <c r="EC164" s="9"/>
      <c r="ED164" s="9"/>
      <c r="EE164" s="9"/>
      <c r="EF164" s="9"/>
      <c r="EG164" s="9"/>
      <c r="EH164" s="9"/>
      <c r="EI164" s="9"/>
      <c r="EJ164" s="9"/>
      <c r="EK164" s="9"/>
      <c r="EL164" s="9"/>
      <c r="EM164" s="9"/>
      <c r="EN164" s="9"/>
      <c r="EO164" s="9"/>
      <c r="EP164" s="9"/>
      <c r="EQ164" s="9"/>
      <c r="ER164" s="36">
        <f t="shared" si="32"/>
        <v>0</v>
      </c>
      <c r="ES164" s="9" t="str">
        <f t="shared" si="33"/>
        <v/>
      </c>
      <c r="ET164" s="9" t="s">
        <v>1366</v>
      </c>
      <c r="EU164" s="32" t="s">
        <v>1951</v>
      </c>
      <c r="EV164" s="32" t="s">
        <v>1480</v>
      </c>
      <c r="EW164" s="32"/>
      <c r="EX164" s="35"/>
      <c r="EY164" s="37"/>
      <c r="EZ164" s="37"/>
      <c r="FA164" s="35"/>
      <c r="FB164" s="37"/>
      <c r="FC164" s="32"/>
      <c r="FD164" s="32"/>
      <c r="FE164" s="32">
        <f t="shared" si="34"/>
        <v>5815</v>
      </c>
      <c r="FF164" s="9">
        <f t="shared" si="35"/>
        <v>33096</v>
      </c>
      <c r="FG164" s="6" t="s">
        <v>1480</v>
      </c>
    </row>
    <row r="165" spans="1:163" ht="17.25" customHeight="1" x14ac:dyDescent="0.25">
      <c r="A165" s="9">
        <v>464626828</v>
      </c>
      <c r="B165" s="22" t="s">
        <v>87</v>
      </c>
      <c r="C165" s="9"/>
      <c r="D165" s="9"/>
      <c r="E165" s="9"/>
      <c r="F165" s="9"/>
      <c r="G165" s="23"/>
      <c r="H165" s="23"/>
      <c r="I165" s="9">
        <v>4023</v>
      </c>
      <c r="J165" s="9">
        <v>2516</v>
      </c>
      <c r="K165" s="24">
        <f t="shared" si="24"/>
        <v>2565</v>
      </c>
      <c r="L165" s="24">
        <f t="shared" si="25"/>
        <v>6539</v>
      </c>
      <c r="M165" s="39">
        <v>1</v>
      </c>
      <c r="N165" s="9" t="s">
        <v>1493</v>
      </c>
      <c r="O165" s="9" t="s">
        <v>1494</v>
      </c>
      <c r="P165" s="9" t="s">
        <v>2211</v>
      </c>
      <c r="Q165" s="26">
        <v>59031</v>
      </c>
      <c r="R165" s="27">
        <v>49</v>
      </c>
      <c r="S165" s="27">
        <f t="shared" si="26"/>
        <v>0</v>
      </c>
      <c r="T165" s="27">
        <v>2700</v>
      </c>
      <c r="U165" s="28" t="s">
        <v>20</v>
      </c>
      <c r="V165" s="29">
        <f t="shared" si="27"/>
        <v>0.1034859972827278</v>
      </c>
      <c r="W165" s="29">
        <f t="shared" si="28"/>
        <v>5.1712012636586412E-3</v>
      </c>
      <c r="X165" s="29" t="str">
        <f t="shared" si="29"/>
        <v>FLOW</v>
      </c>
      <c r="Y165" s="9" t="str">
        <f t="shared" si="30"/>
        <v>-</v>
      </c>
      <c r="Z165" s="9" t="s">
        <v>1489</v>
      </c>
      <c r="AA165" s="9" t="s">
        <v>20</v>
      </c>
      <c r="AB165" s="22"/>
      <c r="AC165" s="9"/>
      <c r="AD165" s="9"/>
      <c r="AE165" s="30"/>
      <c r="AF165" s="31" t="s">
        <v>20</v>
      </c>
      <c r="AG165" s="32"/>
      <c r="AH165" s="9" t="s">
        <v>88</v>
      </c>
      <c r="AI165" s="32"/>
      <c r="AJ165" s="32"/>
      <c r="AK165" s="32"/>
      <c r="AL165" s="32">
        <v>5265</v>
      </c>
      <c r="AM165" s="26">
        <v>59031</v>
      </c>
      <c r="AN165" s="24">
        <v>27</v>
      </c>
      <c r="AO165" s="23" t="s">
        <v>20</v>
      </c>
      <c r="AP165" s="23" t="str">
        <f t="shared" si="31"/>
        <v>FLOW</v>
      </c>
      <c r="AQ165" s="23"/>
      <c r="AR165" s="23"/>
      <c r="AS165" s="23"/>
      <c r="AT165" s="23"/>
      <c r="AU165" s="9" t="s">
        <v>1491</v>
      </c>
      <c r="AV165" s="33" t="s">
        <v>89</v>
      </c>
      <c r="AW165" s="22" t="s">
        <v>1189</v>
      </c>
      <c r="AX165" s="34">
        <v>45605</v>
      </c>
      <c r="AY165" s="9">
        <v>36</v>
      </c>
      <c r="AZ165" s="9" t="s">
        <v>1125</v>
      </c>
      <c r="BA165" s="32" t="s">
        <v>20</v>
      </c>
      <c r="BB165" s="32"/>
      <c r="BC165" s="32"/>
      <c r="BD165" s="9"/>
      <c r="BE165" s="9"/>
      <c r="BF165" s="9"/>
      <c r="BG165" s="35"/>
      <c r="BH165" s="9"/>
      <c r="BI165" s="9"/>
      <c r="BJ165" s="9"/>
      <c r="BK165" s="9"/>
      <c r="BL165" s="9"/>
      <c r="BM165" s="9"/>
      <c r="BN165" s="9"/>
      <c r="BO165" s="9">
        <v>1</v>
      </c>
      <c r="BP165" s="9"/>
      <c r="BQ165" s="9"/>
      <c r="BR165" s="9"/>
      <c r="BS165" s="9"/>
      <c r="BT165" s="9"/>
      <c r="BU165" s="9"/>
      <c r="BV165" s="9"/>
      <c r="BW165" s="9"/>
      <c r="BX165" s="9"/>
      <c r="BY165" s="9"/>
      <c r="BZ165" s="9"/>
      <c r="CA165" s="9"/>
      <c r="CB165" s="9"/>
      <c r="CC165" s="9"/>
      <c r="CD165" s="9"/>
      <c r="CE165" s="9"/>
      <c r="CF165" s="9"/>
      <c r="CG165" s="9"/>
      <c r="CH165" s="9"/>
      <c r="CI165" s="9"/>
      <c r="CJ165" s="9"/>
      <c r="CK165" s="9"/>
      <c r="CL165" s="9"/>
      <c r="CM165" s="9"/>
      <c r="CN165" s="9"/>
      <c r="CO165" s="9"/>
      <c r="CP165" s="9"/>
      <c r="CQ165" s="9"/>
      <c r="CR165" s="9"/>
      <c r="CS165" s="9"/>
      <c r="CT165" s="9"/>
      <c r="CU165" s="9"/>
      <c r="CV165" s="9"/>
      <c r="CW165" s="9"/>
      <c r="CX165" s="9"/>
      <c r="CY165" s="9"/>
      <c r="CZ165" s="9"/>
      <c r="DA165" s="9"/>
      <c r="DB165" s="9"/>
      <c r="DC165" s="9"/>
      <c r="DD165" s="9"/>
      <c r="DE165" s="9"/>
      <c r="DF165" s="9"/>
      <c r="DG165" s="9"/>
      <c r="DH165" s="9"/>
      <c r="DI165" s="9"/>
      <c r="DJ165" s="9"/>
      <c r="DK165" s="9"/>
      <c r="DL165" s="9"/>
      <c r="DM165" s="9"/>
      <c r="DN165" s="9"/>
      <c r="DO165" s="9"/>
      <c r="DP165" s="9"/>
      <c r="DQ165" s="9"/>
      <c r="DR165" s="9"/>
      <c r="DS165" s="9"/>
      <c r="DT165" s="9"/>
      <c r="DU165" s="9"/>
      <c r="DV165" s="9"/>
      <c r="DW165" s="9"/>
      <c r="DX165" s="9"/>
      <c r="DY165" s="9"/>
      <c r="DZ165" s="9"/>
      <c r="EA165" s="9"/>
      <c r="EB165" s="9"/>
      <c r="EC165" s="9"/>
      <c r="ED165" s="9"/>
      <c r="EE165" s="9"/>
      <c r="EF165" s="9"/>
      <c r="EG165" s="9"/>
      <c r="EH165" s="9"/>
      <c r="EI165" s="9"/>
      <c r="EJ165" s="9"/>
      <c r="EK165" s="9"/>
      <c r="EL165" s="9"/>
      <c r="EM165" s="9"/>
      <c r="EN165" s="9"/>
      <c r="EO165" s="9"/>
      <c r="EP165" s="9"/>
      <c r="EQ165" s="9"/>
      <c r="ER165" s="36">
        <f t="shared" si="32"/>
        <v>1</v>
      </c>
      <c r="ES165" s="9">
        <f t="shared" si="33"/>
        <v>1</v>
      </c>
      <c r="ET165" s="9" t="s">
        <v>2262</v>
      </c>
      <c r="EU165" s="32" t="s">
        <v>1743</v>
      </c>
      <c r="EV165" s="32" t="s">
        <v>1480</v>
      </c>
      <c r="EW165" s="32"/>
      <c r="EX165" s="35"/>
      <c r="EY165" s="37"/>
      <c r="EZ165" s="37"/>
      <c r="FA165" s="35"/>
      <c r="FB165" s="37"/>
      <c r="FC165" s="32"/>
      <c r="FD165" s="32"/>
      <c r="FE165" s="32">
        <f t="shared" si="34"/>
        <v>2565</v>
      </c>
      <c r="FF165" s="9">
        <f t="shared" si="35"/>
        <v>6539</v>
      </c>
      <c r="FG165" s="6" t="s">
        <v>1480</v>
      </c>
    </row>
    <row r="166" spans="1:163" ht="17.25" customHeight="1" x14ac:dyDescent="0.25">
      <c r="A166" s="9">
        <v>464497060</v>
      </c>
      <c r="B166" s="22" t="s">
        <v>412</v>
      </c>
      <c r="C166" s="9"/>
      <c r="D166" s="9"/>
      <c r="E166" s="9"/>
      <c r="F166" s="9"/>
      <c r="G166" s="23"/>
      <c r="H166" s="23"/>
      <c r="I166" s="9">
        <v>3983</v>
      </c>
      <c r="J166" s="9">
        <v>3973</v>
      </c>
      <c r="K166" s="24">
        <f t="shared" si="24"/>
        <v>4046</v>
      </c>
      <c r="L166" s="24">
        <f t="shared" si="25"/>
        <v>7956</v>
      </c>
      <c r="M166" s="39">
        <v>1</v>
      </c>
      <c r="N166" s="9" t="s">
        <v>1493</v>
      </c>
      <c r="O166" s="9" t="s">
        <v>1494</v>
      </c>
      <c r="P166" s="9" t="s">
        <v>14</v>
      </c>
      <c r="Q166" s="26">
        <v>59007</v>
      </c>
      <c r="R166" s="27">
        <v>73</v>
      </c>
      <c r="S166" s="27">
        <f t="shared" si="26"/>
        <v>0</v>
      </c>
      <c r="T166" s="27">
        <v>3814</v>
      </c>
      <c r="U166" s="28" t="s">
        <v>20</v>
      </c>
      <c r="V166" s="29">
        <f t="shared" si="27"/>
        <v>9.9236956651931052E-2</v>
      </c>
      <c r="W166" s="29">
        <f t="shared" si="28"/>
        <v>5.1690988288307068E-3</v>
      </c>
      <c r="X166" s="29" t="str">
        <f t="shared" si="29"/>
        <v>FLOW</v>
      </c>
      <c r="Y166" s="9" t="str">
        <f t="shared" si="30"/>
        <v>-</v>
      </c>
      <c r="Z166" s="9" t="s">
        <v>1496</v>
      </c>
      <c r="AA166" s="9" t="s">
        <v>20</v>
      </c>
      <c r="AB166" s="22"/>
      <c r="AC166" s="9"/>
      <c r="AD166" s="9"/>
      <c r="AE166" s="30"/>
      <c r="AF166" s="31" t="s">
        <v>20</v>
      </c>
      <c r="AG166" s="32"/>
      <c r="AH166" s="9" t="s">
        <v>403</v>
      </c>
      <c r="AI166" s="32"/>
      <c r="AJ166" s="32"/>
      <c r="AK166" s="32"/>
      <c r="AL166" s="32">
        <v>7860</v>
      </c>
      <c r="AM166" s="26">
        <v>59007</v>
      </c>
      <c r="AN166" s="24">
        <v>27</v>
      </c>
      <c r="AO166" s="23" t="s">
        <v>20</v>
      </c>
      <c r="AP166" s="23" t="str">
        <f t="shared" si="31"/>
        <v>FLOW</v>
      </c>
      <c r="AQ166" s="23"/>
      <c r="AR166" s="23"/>
      <c r="AS166" s="23"/>
      <c r="AT166" s="23"/>
      <c r="AU166" s="9" t="s">
        <v>1491</v>
      </c>
      <c r="AV166" s="33" t="s">
        <v>413</v>
      </c>
      <c r="AW166" s="22" t="s">
        <v>1193</v>
      </c>
      <c r="AX166" s="34">
        <v>45595</v>
      </c>
      <c r="AY166" s="9">
        <v>36</v>
      </c>
      <c r="AZ166" s="9" t="s">
        <v>1125</v>
      </c>
      <c r="BA166" s="32" t="s">
        <v>20</v>
      </c>
      <c r="BB166" s="32"/>
      <c r="BC166" s="32"/>
      <c r="BD166" s="9"/>
      <c r="BE166" s="9"/>
      <c r="BF166" s="9"/>
      <c r="BG166" s="35"/>
      <c r="BH166" s="9"/>
      <c r="BI166" s="9"/>
      <c r="BJ166" s="9"/>
      <c r="BK166" s="9"/>
      <c r="BL166" s="9"/>
      <c r="BM166" s="9"/>
      <c r="BN166" s="9"/>
      <c r="BO166" s="9"/>
      <c r="BP166" s="9"/>
      <c r="BQ166" s="9"/>
      <c r="BR166" s="9"/>
      <c r="BS166" s="9"/>
      <c r="BT166" s="9"/>
      <c r="BU166" s="9"/>
      <c r="BV166" s="9"/>
      <c r="BW166" s="9"/>
      <c r="BX166" s="9"/>
      <c r="BY166" s="9"/>
      <c r="BZ166" s="9"/>
      <c r="CA166" s="9"/>
      <c r="CB166" s="9"/>
      <c r="CC166" s="9"/>
      <c r="CD166" s="9"/>
      <c r="CE166" s="9"/>
      <c r="CF166" s="9"/>
      <c r="CG166" s="9"/>
      <c r="CH166" s="9"/>
      <c r="CI166" s="9"/>
      <c r="CJ166" s="9"/>
      <c r="CK166" s="9"/>
      <c r="CL166" s="9"/>
      <c r="CM166" s="9"/>
      <c r="CN166" s="9"/>
      <c r="CO166" s="9"/>
      <c r="CP166" s="9"/>
      <c r="CQ166" s="9"/>
      <c r="CR166" s="9"/>
      <c r="CS166" s="9"/>
      <c r="CT166" s="9"/>
      <c r="CU166" s="9"/>
      <c r="CV166" s="9"/>
      <c r="CW166" s="9"/>
      <c r="CX166" s="9"/>
      <c r="CY166" s="9"/>
      <c r="CZ166" s="9"/>
      <c r="DA166" s="9"/>
      <c r="DB166" s="9"/>
      <c r="DC166" s="9"/>
      <c r="DD166" s="9"/>
      <c r="DE166" s="9"/>
      <c r="DF166" s="9"/>
      <c r="DG166" s="9"/>
      <c r="DH166" s="9"/>
      <c r="DI166" s="9"/>
      <c r="DJ166" s="9"/>
      <c r="DK166" s="9"/>
      <c r="DL166" s="9"/>
      <c r="DM166" s="9"/>
      <c r="DN166" s="9"/>
      <c r="DO166" s="9"/>
      <c r="DP166" s="9"/>
      <c r="DQ166" s="9"/>
      <c r="DR166" s="9"/>
      <c r="DS166" s="9"/>
      <c r="DT166" s="9"/>
      <c r="DU166" s="9"/>
      <c r="DV166" s="9"/>
      <c r="DW166" s="9"/>
      <c r="DX166" s="9"/>
      <c r="DY166" s="9"/>
      <c r="DZ166" s="9"/>
      <c r="EA166" s="9"/>
      <c r="EB166" s="9"/>
      <c r="EC166" s="9"/>
      <c r="ED166" s="9"/>
      <c r="EE166" s="9"/>
      <c r="EF166" s="9"/>
      <c r="EG166" s="9"/>
      <c r="EH166" s="9"/>
      <c r="EI166" s="9"/>
      <c r="EJ166" s="9"/>
      <c r="EK166" s="9"/>
      <c r="EL166" s="9"/>
      <c r="EM166" s="9"/>
      <c r="EN166" s="9"/>
      <c r="EO166" s="9"/>
      <c r="EP166" s="9"/>
      <c r="EQ166" s="9"/>
      <c r="ER166" s="36">
        <f t="shared" si="32"/>
        <v>0</v>
      </c>
      <c r="ES166" s="9" t="str">
        <f t="shared" si="33"/>
        <v/>
      </c>
      <c r="ET166" s="9" t="s">
        <v>1366</v>
      </c>
      <c r="EU166" s="32" t="s">
        <v>1952</v>
      </c>
      <c r="EV166" s="32" t="s">
        <v>1480</v>
      </c>
      <c r="EW166" s="32"/>
      <c r="EX166" s="35"/>
      <c r="EY166" s="37"/>
      <c r="EZ166" s="37"/>
      <c r="FA166" s="35"/>
      <c r="FB166" s="37"/>
      <c r="FC166" s="32"/>
      <c r="FD166" s="32"/>
      <c r="FE166" s="32">
        <f t="shared" si="34"/>
        <v>4046</v>
      </c>
      <c r="FF166" s="9">
        <f t="shared" si="35"/>
        <v>7956</v>
      </c>
      <c r="FG166" s="6" t="s">
        <v>1480</v>
      </c>
    </row>
    <row r="167" spans="1:163" ht="17.25" customHeight="1" x14ac:dyDescent="0.25">
      <c r="A167" s="9">
        <v>463556168</v>
      </c>
      <c r="B167" s="22" t="s">
        <v>66</v>
      </c>
      <c r="C167" s="9"/>
      <c r="D167" s="9"/>
      <c r="E167" s="9"/>
      <c r="F167" s="9"/>
      <c r="G167" s="23"/>
      <c r="H167" s="23"/>
      <c r="I167" s="9">
        <v>4726</v>
      </c>
      <c r="J167" s="9">
        <v>4726</v>
      </c>
      <c r="K167" s="24">
        <f t="shared" si="24"/>
        <v>4860</v>
      </c>
      <c r="L167" s="24">
        <f t="shared" si="25"/>
        <v>9452</v>
      </c>
      <c r="M167" s="25">
        <v>2</v>
      </c>
      <c r="N167" s="9" t="s">
        <v>1493</v>
      </c>
      <c r="O167" s="9" t="s">
        <v>1494</v>
      </c>
      <c r="P167" s="9" t="s">
        <v>45</v>
      </c>
      <c r="Q167" s="26">
        <v>58927</v>
      </c>
      <c r="R167" s="27">
        <v>134</v>
      </c>
      <c r="S167" s="27">
        <f t="shared" si="26"/>
        <v>0</v>
      </c>
      <c r="T167" s="27">
        <v>7190</v>
      </c>
      <c r="U167" s="28" t="s">
        <v>20</v>
      </c>
      <c r="V167" s="29">
        <f t="shared" si="27"/>
        <v>0.16724850425167173</v>
      </c>
      <c r="W167" s="29">
        <f t="shared" si="28"/>
        <v>1.5800161418140675E-2</v>
      </c>
      <c r="X167" s="29" t="str">
        <f t="shared" si="29"/>
        <v>FLOW</v>
      </c>
      <c r="Y167" s="9" t="str">
        <f t="shared" si="30"/>
        <v>-</v>
      </c>
      <c r="Z167" s="9" t="s">
        <v>20</v>
      </c>
      <c r="AA167" s="9" t="s">
        <v>20</v>
      </c>
      <c r="AB167" s="22"/>
      <c r="AC167" s="9"/>
      <c r="AD167" s="9"/>
      <c r="AE167" s="30"/>
      <c r="AF167" s="31" t="s">
        <v>20</v>
      </c>
      <c r="AG167" s="32"/>
      <c r="AH167" s="9" t="s">
        <v>67</v>
      </c>
      <c r="AI167" s="32"/>
      <c r="AJ167" s="32"/>
      <c r="AK167" s="32"/>
      <c r="AL167" s="32">
        <v>12050</v>
      </c>
      <c r="AM167" s="26">
        <v>58927</v>
      </c>
      <c r="AN167" s="24">
        <v>57</v>
      </c>
      <c r="AO167" s="23" t="s">
        <v>20</v>
      </c>
      <c r="AP167" s="23" t="str">
        <f t="shared" si="31"/>
        <v>FLOW</v>
      </c>
      <c r="AQ167" s="23"/>
      <c r="AR167" s="23"/>
      <c r="AS167" s="23"/>
      <c r="AT167" s="23"/>
      <c r="AU167" s="9" t="s">
        <v>1491</v>
      </c>
      <c r="AV167" s="33"/>
      <c r="AW167" s="22" t="s">
        <v>1281</v>
      </c>
      <c r="AX167" s="34">
        <v>45496</v>
      </c>
      <c r="AY167" s="9">
        <v>36</v>
      </c>
      <c r="AZ167" s="9" t="s">
        <v>1125</v>
      </c>
      <c r="BA167" s="32" t="s">
        <v>20</v>
      </c>
      <c r="BB167" s="32"/>
      <c r="BC167" s="32"/>
      <c r="BD167" s="9"/>
      <c r="BE167" s="9"/>
      <c r="BF167" s="9"/>
      <c r="BG167" s="35"/>
      <c r="BH167" s="9"/>
      <c r="BI167" s="9"/>
      <c r="BJ167" s="9"/>
      <c r="BK167" s="9"/>
      <c r="BL167" s="9"/>
      <c r="BM167" s="9"/>
      <c r="BN167" s="9"/>
      <c r="BO167" s="9"/>
      <c r="BP167" s="9"/>
      <c r="BQ167" s="9"/>
      <c r="BR167" s="9"/>
      <c r="BS167" s="9"/>
      <c r="BT167" s="9"/>
      <c r="BU167" s="9"/>
      <c r="BV167" s="9"/>
      <c r="BW167" s="9"/>
      <c r="BX167" s="9"/>
      <c r="BY167" s="9"/>
      <c r="BZ167" s="9"/>
      <c r="CA167" s="9"/>
      <c r="CB167" s="9"/>
      <c r="CC167" s="9"/>
      <c r="CD167" s="9"/>
      <c r="CE167" s="9"/>
      <c r="CF167" s="9"/>
      <c r="CG167" s="9"/>
      <c r="CH167" s="9"/>
      <c r="CI167" s="9"/>
      <c r="CJ167" s="9"/>
      <c r="CK167" s="9"/>
      <c r="CL167" s="9"/>
      <c r="CM167" s="9"/>
      <c r="CN167" s="9"/>
      <c r="CO167" s="9"/>
      <c r="CP167" s="9"/>
      <c r="CQ167" s="9"/>
      <c r="CR167" s="9"/>
      <c r="CS167" s="9"/>
      <c r="CT167" s="9"/>
      <c r="CU167" s="9"/>
      <c r="CV167" s="9"/>
      <c r="CW167" s="9"/>
      <c r="CX167" s="9"/>
      <c r="CY167" s="9"/>
      <c r="CZ167" s="9"/>
      <c r="DA167" s="9"/>
      <c r="DB167" s="9"/>
      <c r="DC167" s="9"/>
      <c r="DD167" s="9"/>
      <c r="DE167" s="9"/>
      <c r="DF167" s="9"/>
      <c r="DG167" s="9"/>
      <c r="DH167" s="9"/>
      <c r="DI167" s="9"/>
      <c r="DJ167" s="9"/>
      <c r="DK167" s="9"/>
      <c r="DL167" s="9"/>
      <c r="DM167" s="9"/>
      <c r="DN167" s="9"/>
      <c r="DO167" s="9"/>
      <c r="DP167" s="9"/>
      <c r="DQ167" s="9"/>
      <c r="DR167" s="9"/>
      <c r="DS167" s="9"/>
      <c r="DT167" s="9"/>
      <c r="DU167" s="9"/>
      <c r="DV167" s="9"/>
      <c r="DW167" s="9"/>
      <c r="DX167" s="9"/>
      <c r="DY167" s="9"/>
      <c r="DZ167" s="9"/>
      <c r="EA167" s="9"/>
      <c r="EB167" s="9"/>
      <c r="EC167" s="9"/>
      <c r="ED167" s="9"/>
      <c r="EE167" s="9"/>
      <c r="EF167" s="9"/>
      <c r="EG167" s="9"/>
      <c r="EH167" s="9"/>
      <c r="EI167" s="9"/>
      <c r="EJ167" s="9"/>
      <c r="EK167" s="9"/>
      <c r="EL167" s="9"/>
      <c r="EM167" s="9"/>
      <c r="EN167" s="9"/>
      <c r="EO167" s="9"/>
      <c r="EP167" s="9"/>
      <c r="EQ167" s="9"/>
      <c r="ER167" s="36">
        <f t="shared" si="32"/>
        <v>0</v>
      </c>
      <c r="ES167" s="9" t="str">
        <f t="shared" si="33"/>
        <v/>
      </c>
      <c r="ET167" s="9" t="s">
        <v>1374</v>
      </c>
      <c r="EU167" s="32" t="s">
        <v>1730</v>
      </c>
      <c r="EV167" s="32" t="s">
        <v>1480</v>
      </c>
      <c r="EW167" s="32"/>
      <c r="EX167" s="35"/>
      <c r="EY167" s="37"/>
      <c r="EZ167" s="37"/>
      <c r="FA167" s="35"/>
      <c r="FB167" s="37"/>
      <c r="FC167" s="32"/>
      <c r="FD167" s="32"/>
      <c r="FE167" s="32">
        <f t="shared" si="34"/>
        <v>4860</v>
      </c>
      <c r="FF167" s="9">
        <f t="shared" si="35"/>
        <v>9452</v>
      </c>
      <c r="FG167" s="6" t="s">
        <v>1480</v>
      </c>
    </row>
    <row r="168" spans="1:163" ht="17.25" customHeight="1" x14ac:dyDescent="0.25">
      <c r="A168" s="9">
        <v>465436824</v>
      </c>
      <c r="B168" s="22" t="s">
        <v>150</v>
      </c>
      <c r="C168" s="9"/>
      <c r="D168" s="9"/>
      <c r="E168" s="9"/>
      <c r="F168" s="9"/>
      <c r="G168" s="23"/>
      <c r="H168" s="23"/>
      <c r="I168" s="9">
        <v>3311</v>
      </c>
      <c r="J168" s="9">
        <v>9814</v>
      </c>
      <c r="K168" s="24">
        <f t="shared" si="24"/>
        <v>3501</v>
      </c>
      <c r="L168" s="24">
        <f t="shared" si="25"/>
        <v>13125</v>
      </c>
      <c r="M168" s="25">
        <v>3</v>
      </c>
      <c r="N168" s="9" t="s">
        <v>1493</v>
      </c>
      <c r="O168" s="9" t="s">
        <v>1494</v>
      </c>
      <c r="P168" s="9" t="s">
        <v>43</v>
      </c>
      <c r="Q168" s="26">
        <v>58722</v>
      </c>
      <c r="R168" s="27">
        <v>309</v>
      </c>
      <c r="S168" s="27">
        <f t="shared" si="26"/>
        <v>0</v>
      </c>
      <c r="T168" s="27">
        <v>4888</v>
      </c>
      <c r="U168" s="28" t="s">
        <v>20</v>
      </c>
      <c r="V168" s="29">
        <f t="shared" si="27"/>
        <v>0.33846898722138646</v>
      </c>
      <c r="W168" s="29">
        <f t="shared" si="28"/>
        <v>1.6650825244723284E-2</v>
      </c>
      <c r="X168" s="29" t="str">
        <f t="shared" si="29"/>
        <v>FLOW</v>
      </c>
      <c r="Y168" s="9" t="str">
        <f t="shared" si="30"/>
        <v>-</v>
      </c>
      <c r="Z168" s="9" t="s">
        <v>1495</v>
      </c>
      <c r="AA168" s="9" t="s">
        <v>20</v>
      </c>
      <c r="AB168" s="22"/>
      <c r="AC168" s="9"/>
      <c r="AD168" s="9"/>
      <c r="AE168" s="30"/>
      <c r="AF168" s="31" t="s">
        <v>20</v>
      </c>
      <c r="AG168" s="32"/>
      <c r="AH168" s="9" t="s">
        <v>151</v>
      </c>
      <c r="AI168" s="32"/>
      <c r="AJ168" s="32"/>
      <c r="AK168" s="32"/>
      <c r="AL168" s="32">
        <v>15011</v>
      </c>
      <c r="AM168" s="26">
        <v>58722</v>
      </c>
      <c r="AN168" s="24">
        <v>88</v>
      </c>
      <c r="AO168" s="23" t="s">
        <v>20</v>
      </c>
      <c r="AP168" s="23" t="str">
        <f t="shared" si="31"/>
        <v>FLOW</v>
      </c>
      <c r="AQ168" s="23"/>
      <c r="AR168" s="23"/>
      <c r="AS168" s="23"/>
      <c r="AT168" s="23"/>
      <c r="AU168" s="9" t="s">
        <v>1491</v>
      </c>
      <c r="AV168" s="33" t="s">
        <v>152</v>
      </c>
      <c r="AW168" s="22" t="s">
        <v>1314</v>
      </c>
      <c r="AX168" s="34">
        <v>45694</v>
      </c>
      <c r="AY168" s="9">
        <v>36</v>
      </c>
      <c r="AZ168" s="9" t="s">
        <v>1125</v>
      </c>
      <c r="BA168" s="32" t="s">
        <v>20</v>
      </c>
      <c r="BB168" s="32"/>
      <c r="BC168" s="32">
        <v>1</v>
      </c>
      <c r="BD168" s="9"/>
      <c r="BE168" s="9"/>
      <c r="BF168" s="9"/>
      <c r="BG168" s="35"/>
      <c r="BH168" s="9"/>
      <c r="BI168" s="9"/>
      <c r="BJ168" s="9"/>
      <c r="BK168" s="9"/>
      <c r="BL168" s="9"/>
      <c r="BM168" s="9"/>
      <c r="BN168" s="9"/>
      <c r="BO168" s="9"/>
      <c r="BP168" s="9"/>
      <c r="BQ168" s="9"/>
      <c r="BR168" s="9"/>
      <c r="BS168" s="9"/>
      <c r="BT168" s="9"/>
      <c r="BU168" s="9"/>
      <c r="BV168" s="9"/>
      <c r="BW168" s="9"/>
      <c r="BX168" s="9"/>
      <c r="BY168" s="9"/>
      <c r="BZ168" s="9"/>
      <c r="CA168" s="9"/>
      <c r="CB168" s="9"/>
      <c r="CC168" s="9"/>
      <c r="CD168" s="9"/>
      <c r="CE168" s="9"/>
      <c r="CF168" s="9"/>
      <c r="CG168" s="9"/>
      <c r="CH168" s="9"/>
      <c r="CI168" s="9"/>
      <c r="CJ168" s="9"/>
      <c r="CK168" s="9"/>
      <c r="CL168" s="9"/>
      <c r="CM168" s="9"/>
      <c r="CN168" s="9"/>
      <c r="CO168" s="9"/>
      <c r="CP168" s="9"/>
      <c r="CQ168" s="9"/>
      <c r="CR168" s="9"/>
      <c r="CS168" s="9"/>
      <c r="CT168" s="9"/>
      <c r="CU168" s="9"/>
      <c r="CV168" s="9"/>
      <c r="CW168" s="9"/>
      <c r="CX168" s="9"/>
      <c r="CY168" s="9"/>
      <c r="CZ168" s="9"/>
      <c r="DA168" s="9"/>
      <c r="DB168" s="9"/>
      <c r="DC168" s="9"/>
      <c r="DD168" s="9"/>
      <c r="DE168" s="9"/>
      <c r="DF168" s="9"/>
      <c r="DG168" s="9"/>
      <c r="DH168" s="9"/>
      <c r="DI168" s="9"/>
      <c r="DJ168" s="9"/>
      <c r="DK168" s="9"/>
      <c r="DL168" s="9"/>
      <c r="DM168" s="9"/>
      <c r="DN168" s="9"/>
      <c r="DO168" s="9"/>
      <c r="DP168" s="9"/>
      <c r="DQ168" s="9"/>
      <c r="DR168" s="9"/>
      <c r="DS168" s="9"/>
      <c r="DT168" s="9"/>
      <c r="DU168" s="9"/>
      <c r="DV168" s="9"/>
      <c r="DW168" s="9"/>
      <c r="DX168" s="9"/>
      <c r="DY168" s="9"/>
      <c r="DZ168" s="9"/>
      <c r="EA168" s="9"/>
      <c r="EB168" s="9"/>
      <c r="EC168" s="9"/>
      <c r="ED168" s="9"/>
      <c r="EE168" s="9"/>
      <c r="EF168" s="9"/>
      <c r="EG168" s="9"/>
      <c r="EH168" s="9"/>
      <c r="EI168" s="9"/>
      <c r="EJ168" s="9"/>
      <c r="EK168" s="9"/>
      <c r="EL168" s="9"/>
      <c r="EM168" s="9"/>
      <c r="EN168" s="9"/>
      <c r="EO168" s="9"/>
      <c r="EP168" s="9"/>
      <c r="EQ168" s="9"/>
      <c r="ER168" s="36">
        <f t="shared" si="32"/>
        <v>1</v>
      </c>
      <c r="ES168" s="9">
        <f t="shared" si="33"/>
        <v>1</v>
      </c>
      <c r="ET168" s="9" t="s">
        <v>1364</v>
      </c>
      <c r="EU168" s="32" t="s">
        <v>1793</v>
      </c>
      <c r="EV168" s="32" t="s">
        <v>1480</v>
      </c>
      <c r="EW168" s="32"/>
      <c r="EX168" s="35"/>
      <c r="EY168" s="37"/>
      <c r="EZ168" s="37"/>
      <c r="FA168" s="35"/>
      <c r="FB168" s="37"/>
      <c r="FC168" s="32"/>
      <c r="FD168" s="32"/>
      <c r="FE168" s="32">
        <f t="shared" si="34"/>
        <v>3501</v>
      </c>
      <c r="FF168" s="9">
        <f t="shared" si="35"/>
        <v>13125</v>
      </c>
      <c r="FG168" s="6" t="s">
        <v>1480</v>
      </c>
    </row>
    <row r="169" spans="1:163" ht="17.25" customHeight="1" x14ac:dyDescent="0.25">
      <c r="A169" s="9">
        <v>464101099</v>
      </c>
      <c r="B169" s="22" t="s">
        <v>853</v>
      </c>
      <c r="C169" s="9"/>
      <c r="D169" s="9"/>
      <c r="E169" s="9"/>
      <c r="F169" s="9"/>
      <c r="G169" s="23"/>
      <c r="H169" s="23"/>
      <c r="I169" s="9">
        <v>3961</v>
      </c>
      <c r="J169" s="9">
        <v>7829.19</v>
      </c>
      <c r="K169" s="24">
        <f t="shared" si="24"/>
        <v>3935.1899999999987</v>
      </c>
      <c r="L169" s="24">
        <f t="shared" si="25"/>
        <v>11790.189999999999</v>
      </c>
      <c r="M169" s="25">
        <v>2</v>
      </c>
      <c r="N169" s="9" t="s">
        <v>1493</v>
      </c>
      <c r="O169" s="9" t="s">
        <v>1494</v>
      </c>
      <c r="P169" s="9" t="s">
        <v>45</v>
      </c>
      <c r="Q169" s="26">
        <v>58229</v>
      </c>
      <c r="R169" s="27">
        <v>67</v>
      </c>
      <c r="S169" s="27">
        <f t="shared" si="26"/>
        <v>0</v>
      </c>
      <c r="T169" s="27">
        <v>900</v>
      </c>
      <c r="U169" s="28" t="s">
        <v>20</v>
      </c>
      <c r="V169" s="29">
        <f t="shared" si="27"/>
        <v>0.16526741823053256</v>
      </c>
      <c r="W169" s="29">
        <f t="shared" si="28"/>
        <v>1.5613005909293081E-2</v>
      </c>
      <c r="X169" s="29" t="str">
        <f t="shared" si="29"/>
        <v>FLOW</v>
      </c>
      <c r="Y169" s="9" t="str">
        <f t="shared" si="30"/>
        <v>-</v>
      </c>
      <c r="Z169" s="9" t="s">
        <v>20</v>
      </c>
      <c r="AA169" s="9" t="s">
        <v>20</v>
      </c>
      <c r="AB169" s="22"/>
      <c r="AC169" s="9"/>
      <c r="AD169" s="9"/>
      <c r="AE169" s="30"/>
      <c r="AF169" s="31" t="s">
        <v>20</v>
      </c>
      <c r="AG169" s="32"/>
      <c r="AH169" s="9" t="s">
        <v>617</v>
      </c>
      <c r="AI169" s="32"/>
      <c r="AJ169" s="32"/>
      <c r="AK169" s="32"/>
      <c r="AL169" s="32">
        <v>8796.19</v>
      </c>
      <c r="AM169" s="26">
        <v>58229</v>
      </c>
      <c r="AN169" s="24">
        <v>57</v>
      </c>
      <c r="AO169" s="23" t="s">
        <v>20</v>
      </c>
      <c r="AP169" s="23" t="str">
        <f t="shared" si="31"/>
        <v>FLOW</v>
      </c>
      <c r="AQ169" s="23"/>
      <c r="AR169" s="23"/>
      <c r="AS169" s="23"/>
      <c r="AT169" s="23"/>
      <c r="AU169" s="9" t="s">
        <v>1491</v>
      </c>
      <c r="AV169" s="33" t="s">
        <v>1046</v>
      </c>
      <c r="AW169" s="22" t="s">
        <v>1218</v>
      </c>
      <c r="AX169" s="34">
        <v>45559</v>
      </c>
      <c r="AY169" s="9">
        <v>36</v>
      </c>
      <c r="AZ169" s="9" t="s">
        <v>1125</v>
      </c>
      <c r="BA169" s="32" t="s">
        <v>20</v>
      </c>
      <c r="BB169" s="32"/>
      <c r="BC169" s="32"/>
      <c r="BD169" s="9"/>
      <c r="BE169" s="9"/>
      <c r="BF169" s="9"/>
      <c r="BG169" s="35"/>
      <c r="BH169" s="9"/>
      <c r="BI169" s="9"/>
      <c r="BJ169" s="9"/>
      <c r="BK169" s="9"/>
      <c r="BL169" s="9">
        <v>1</v>
      </c>
      <c r="BM169" s="9"/>
      <c r="BN169" s="9"/>
      <c r="BO169" s="9"/>
      <c r="BP169" s="9"/>
      <c r="BQ169" s="9"/>
      <c r="BR169" s="9"/>
      <c r="BS169" s="9"/>
      <c r="BT169" s="9"/>
      <c r="BU169" s="9"/>
      <c r="BV169" s="9"/>
      <c r="BW169" s="9"/>
      <c r="BX169" s="9"/>
      <c r="BY169" s="9"/>
      <c r="BZ169" s="9"/>
      <c r="CA169" s="9"/>
      <c r="CB169" s="9"/>
      <c r="CC169" s="9"/>
      <c r="CD169" s="9"/>
      <c r="CE169" s="9"/>
      <c r="CF169" s="9"/>
      <c r="CG169" s="9"/>
      <c r="CH169" s="9"/>
      <c r="CI169" s="9"/>
      <c r="CJ169" s="9"/>
      <c r="CK169" s="9"/>
      <c r="CL169" s="9"/>
      <c r="CM169" s="9"/>
      <c r="CN169" s="9"/>
      <c r="CO169" s="9"/>
      <c r="CP169" s="9"/>
      <c r="CQ169" s="9"/>
      <c r="CR169" s="9"/>
      <c r="CS169" s="9"/>
      <c r="CT169" s="9"/>
      <c r="CU169" s="9"/>
      <c r="CV169" s="9"/>
      <c r="CW169" s="9"/>
      <c r="CX169" s="9"/>
      <c r="CY169" s="9"/>
      <c r="CZ169" s="9"/>
      <c r="DA169" s="9"/>
      <c r="DB169" s="9"/>
      <c r="DC169" s="9"/>
      <c r="DD169" s="9"/>
      <c r="DE169" s="9"/>
      <c r="DF169" s="9"/>
      <c r="DG169" s="9"/>
      <c r="DH169" s="9"/>
      <c r="DI169" s="9"/>
      <c r="DJ169" s="9"/>
      <c r="DK169" s="9"/>
      <c r="DL169" s="9"/>
      <c r="DM169" s="9"/>
      <c r="DN169" s="9"/>
      <c r="DO169" s="9"/>
      <c r="DP169" s="9"/>
      <c r="DQ169" s="9"/>
      <c r="DR169" s="9"/>
      <c r="DS169" s="9"/>
      <c r="DT169" s="9"/>
      <c r="DU169" s="9"/>
      <c r="DV169" s="9"/>
      <c r="DW169" s="9"/>
      <c r="DX169" s="9"/>
      <c r="DY169" s="9"/>
      <c r="DZ169" s="9"/>
      <c r="EA169" s="9"/>
      <c r="EB169" s="9"/>
      <c r="EC169" s="9"/>
      <c r="ED169" s="9"/>
      <c r="EE169" s="9"/>
      <c r="EF169" s="9"/>
      <c r="EG169" s="9"/>
      <c r="EH169" s="9"/>
      <c r="EI169" s="9"/>
      <c r="EJ169" s="9"/>
      <c r="EK169" s="9"/>
      <c r="EL169" s="9"/>
      <c r="EM169" s="9"/>
      <c r="EN169" s="9"/>
      <c r="EO169" s="9"/>
      <c r="EP169" s="9"/>
      <c r="EQ169" s="9"/>
      <c r="ER169" s="36">
        <f t="shared" si="32"/>
        <v>1</v>
      </c>
      <c r="ES169" s="9">
        <f t="shared" si="33"/>
        <v>1</v>
      </c>
      <c r="ET169" s="9" t="s">
        <v>1374</v>
      </c>
      <c r="EU169" s="32" t="s">
        <v>2102</v>
      </c>
      <c r="EV169" s="32" t="s">
        <v>1480</v>
      </c>
      <c r="EW169" s="32"/>
      <c r="EX169" s="35"/>
      <c r="EY169" s="37"/>
      <c r="EZ169" s="37"/>
      <c r="FA169" s="35"/>
      <c r="FB169" s="37"/>
      <c r="FC169" s="32"/>
      <c r="FD169" s="32"/>
      <c r="FE169" s="32">
        <f t="shared" si="34"/>
        <v>3935.1899999999987</v>
      </c>
      <c r="FF169" s="9">
        <f t="shared" si="35"/>
        <v>11790.189999999999</v>
      </c>
      <c r="FG169" s="6" t="s">
        <v>1480</v>
      </c>
    </row>
    <row r="170" spans="1:163" ht="17.25" customHeight="1" x14ac:dyDescent="0.25">
      <c r="A170" s="9">
        <v>465200754</v>
      </c>
      <c r="B170" s="22" t="s">
        <v>555</v>
      </c>
      <c r="C170" s="9"/>
      <c r="D170" s="9"/>
      <c r="E170" s="9"/>
      <c r="F170" s="9"/>
      <c r="G170" s="23"/>
      <c r="H170" s="23"/>
      <c r="I170" s="9">
        <v>3616</v>
      </c>
      <c r="J170" s="9">
        <v>3616</v>
      </c>
      <c r="K170" s="24">
        <f t="shared" si="24"/>
        <v>3616</v>
      </c>
      <c r="L170" s="24">
        <f t="shared" si="25"/>
        <v>7232</v>
      </c>
      <c r="M170" s="39">
        <v>1</v>
      </c>
      <c r="N170" s="9" t="s">
        <v>1493</v>
      </c>
      <c r="O170" s="9" t="s">
        <v>1494</v>
      </c>
      <c r="P170" s="9" t="s">
        <v>263</v>
      </c>
      <c r="Q170" s="26">
        <v>58031</v>
      </c>
      <c r="R170" s="27">
        <v>0</v>
      </c>
      <c r="S170" s="27">
        <f t="shared" si="26"/>
        <v>0</v>
      </c>
      <c r="T170" s="27">
        <v>4368.54</v>
      </c>
      <c r="U170" s="28" t="s">
        <v>20</v>
      </c>
      <c r="V170" s="29">
        <f t="shared" si="27"/>
        <v>0.11594325555539038</v>
      </c>
      <c r="W170" s="29">
        <f t="shared" si="28"/>
        <v>5.0835998124946994E-3</v>
      </c>
      <c r="X170" s="29" t="str">
        <f t="shared" si="29"/>
        <v>FLOW</v>
      </c>
      <c r="Y170" s="9" t="str">
        <f t="shared" si="30"/>
        <v>-</v>
      </c>
      <c r="Z170" s="9" t="s">
        <v>1490</v>
      </c>
      <c r="AA170" s="9" t="s">
        <v>20</v>
      </c>
      <c r="AB170" s="22"/>
      <c r="AC170" s="9"/>
      <c r="AD170" s="9"/>
      <c r="AE170" s="30"/>
      <c r="AF170" s="31" t="s">
        <v>20</v>
      </c>
      <c r="AG170" s="32"/>
      <c r="AH170" s="9" t="s">
        <v>554</v>
      </c>
      <c r="AI170" s="32"/>
      <c r="AJ170" s="32"/>
      <c r="AK170" s="32"/>
      <c r="AL170" s="32">
        <v>7984.54</v>
      </c>
      <c r="AM170" s="26">
        <v>58031</v>
      </c>
      <c r="AN170" s="24">
        <v>27</v>
      </c>
      <c r="AO170" s="23" t="s">
        <v>20</v>
      </c>
      <c r="AP170" s="23" t="str">
        <f t="shared" si="31"/>
        <v>FLOW</v>
      </c>
      <c r="AQ170" s="23"/>
      <c r="AR170" s="23"/>
      <c r="AS170" s="23"/>
      <c r="AT170" s="23"/>
      <c r="AU170" s="9" t="s">
        <v>1491</v>
      </c>
      <c r="AV170" s="33" t="s">
        <v>556</v>
      </c>
      <c r="AW170" s="22" t="s">
        <v>1235</v>
      </c>
      <c r="AX170" s="34">
        <v>45670</v>
      </c>
      <c r="AY170" s="9">
        <v>36</v>
      </c>
      <c r="AZ170" s="9" t="s">
        <v>1125</v>
      </c>
      <c r="BA170" s="32" t="s">
        <v>20</v>
      </c>
      <c r="BB170" s="32"/>
      <c r="BC170" s="32"/>
      <c r="BD170" s="9"/>
      <c r="BE170" s="9"/>
      <c r="BF170" s="9"/>
      <c r="BG170" s="35"/>
      <c r="BH170" s="9"/>
      <c r="BI170" s="9"/>
      <c r="BJ170" s="9"/>
      <c r="BK170" s="9"/>
      <c r="BL170" s="9"/>
      <c r="BM170" s="9"/>
      <c r="BN170" s="9"/>
      <c r="BO170" s="9">
        <v>1</v>
      </c>
      <c r="BP170" s="9"/>
      <c r="BQ170" s="9"/>
      <c r="BR170" s="9"/>
      <c r="BS170" s="9"/>
      <c r="BT170" s="9"/>
      <c r="BU170" s="9"/>
      <c r="BV170" s="9"/>
      <c r="BW170" s="9"/>
      <c r="BX170" s="9"/>
      <c r="BY170" s="9"/>
      <c r="BZ170" s="9"/>
      <c r="CA170" s="9"/>
      <c r="CB170" s="9"/>
      <c r="CC170" s="9"/>
      <c r="CD170" s="9"/>
      <c r="CE170" s="9"/>
      <c r="CF170" s="9"/>
      <c r="CG170" s="9"/>
      <c r="CH170" s="9"/>
      <c r="CI170" s="9"/>
      <c r="CJ170" s="9"/>
      <c r="CK170" s="9"/>
      <c r="CL170" s="9"/>
      <c r="CM170" s="9"/>
      <c r="CN170" s="9"/>
      <c r="CO170" s="9"/>
      <c r="CP170" s="9"/>
      <c r="CQ170" s="9"/>
      <c r="CR170" s="9"/>
      <c r="CS170" s="9"/>
      <c r="CT170" s="9"/>
      <c r="CU170" s="9"/>
      <c r="CV170" s="9"/>
      <c r="CW170" s="9"/>
      <c r="CX170" s="9"/>
      <c r="CY170" s="9"/>
      <c r="CZ170" s="9"/>
      <c r="DA170" s="9"/>
      <c r="DB170" s="9"/>
      <c r="DC170" s="9"/>
      <c r="DD170" s="9"/>
      <c r="DE170" s="9"/>
      <c r="DF170" s="9"/>
      <c r="DG170" s="9"/>
      <c r="DH170" s="9"/>
      <c r="DI170" s="9"/>
      <c r="DJ170" s="9"/>
      <c r="DK170" s="9"/>
      <c r="DL170" s="9"/>
      <c r="DM170" s="9"/>
      <c r="DN170" s="9"/>
      <c r="DO170" s="9"/>
      <c r="DP170" s="9"/>
      <c r="DQ170" s="9"/>
      <c r="DR170" s="9"/>
      <c r="DS170" s="9"/>
      <c r="DT170" s="9"/>
      <c r="DU170" s="9"/>
      <c r="DV170" s="9"/>
      <c r="DW170" s="9"/>
      <c r="DX170" s="9"/>
      <c r="DY170" s="9"/>
      <c r="DZ170" s="9"/>
      <c r="EA170" s="9"/>
      <c r="EB170" s="9"/>
      <c r="EC170" s="9"/>
      <c r="ED170" s="9"/>
      <c r="EE170" s="9"/>
      <c r="EF170" s="9"/>
      <c r="EG170" s="9"/>
      <c r="EH170" s="9"/>
      <c r="EI170" s="9"/>
      <c r="EJ170" s="9"/>
      <c r="EK170" s="9"/>
      <c r="EL170" s="9"/>
      <c r="EM170" s="9"/>
      <c r="EN170" s="9"/>
      <c r="EO170" s="9"/>
      <c r="EP170" s="9"/>
      <c r="EQ170" s="9"/>
      <c r="ER170" s="36">
        <f t="shared" si="32"/>
        <v>1</v>
      </c>
      <c r="ES170" s="9">
        <f t="shared" si="33"/>
        <v>1</v>
      </c>
      <c r="ET170" s="9" t="s">
        <v>1372</v>
      </c>
      <c r="EU170" s="32" t="s">
        <v>2047</v>
      </c>
      <c r="EV170" s="32" t="s">
        <v>1480</v>
      </c>
      <c r="EW170" s="32"/>
      <c r="EX170" s="35"/>
      <c r="EY170" s="37"/>
      <c r="EZ170" s="37"/>
      <c r="FA170" s="35"/>
      <c r="FB170" s="37"/>
      <c r="FC170" s="32"/>
      <c r="FD170" s="32"/>
      <c r="FE170" s="32">
        <f t="shared" si="34"/>
        <v>3616</v>
      </c>
      <c r="FF170" s="9">
        <f t="shared" si="35"/>
        <v>7232</v>
      </c>
      <c r="FG170" s="6" t="s">
        <v>1480</v>
      </c>
    </row>
    <row r="171" spans="1:163" ht="17.25" customHeight="1" x14ac:dyDescent="0.25">
      <c r="A171" s="9">
        <v>464989124</v>
      </c>
      <c r="B171" s="22" t="s">
        <v>159</v>
      </c>
      <c r="C171" s="9"/>
      <c r="D171" s="9"/>
      <c r="E171" s="9"/>
      <c r="F171" s="9"/>
      <c r="G171" s="23"/>
      <c r="H171" s="23"/>
      <c r="I171" s="9">
        <v>3106</v>
      </c>
      <c r="J171" s="9">
        <v>18159</v>
      </c>
      <c r="K171" s="24">
        <f t="shared" si="24"/>
        <v>3704</v>
      </c>
      <c r="L171" s="24">
        <f t="shared" si="25"/>
        <v>21265</v>
      </c>
      <c r="M171" s="25">
        <v>6</v>
      </c>
      <c r="N171" s="9" t="s">
        <v>1493</v>
      </c>
      <c r="O171" s="9" t="s">
        <v>1494</v>
      </c>
      <c r="P171" s="9" t="s">
        <v>155</v>
      </c>
      <c r="Q171" s="26">
        <v>57998</v>
      </c>
      <c r="R171" s="27">
        <v>1075</v>
      </c>
      <c r="S171" s="27">
        <f t="shared" si="26"/>
        <v>0</v>
      </c>
      <c r="T171" s="27">
        <v>3600</v>
      </c>
      <c r="U171" s="28" t="s">
        <v>20</v>
      </c>
      <c r="V171" s="29">
        <f t="shared" si="27"/>
        <v>1</v>
      </c>
      <c r="W171" s="29">
        <f t="shared" si="28"/>
        <v>2.6578922767597903E-2</v>
      </c>
      <c r="X171" s="29" t="str">
        <f t="shared" si="29"/>
        <v>FLOW</v>
      </c>
      <c r="Y171" s="9" t="str">
        <f t="shared" si="30"/>
        <v>-</v>
      </c>
      <c r="Z171" s="9" t="s">
        <v>2269</v>
      </c>
      <c r="AA171" s="9" t="s">
        <v>20</v>
      </c>
      <c r="AB171" s="22"/>
      <c r="AC171" s="9"/>
      <c r="AD171" s="9"/>
      <c r="AE171" s="30"/>
      <c r="AF171" s="31" t="s">
        <v>20</v>
      </c>
      <c r="AG171" s="32"/>
      <c r="AH171" s="9" t="s">
        <v>154</v>
      </c>
      <c r="AI171" s="32"/>
      <c r="AJ171" s="32"/>
      <c r="AK171" s="32"/>
      <c r="AL171" s="32">
        <v>22834</v>
      </c>
      <c r="AM171" s="26">
        <v>57998</v>
      </c>
      <c r="AN171" s="24">
        <v>177</v>
      </c>
      <c r="AO171" s="23" t="s">
        <v>20</v>
      </c>
      <c r="AP171" s="23" t="str">
        <f t="shared" si="31"/>
        <v>FLOW</v>
      </c>
      <c r="AQ171" s="23"/>
      <c r="AR171" s="23"/>
      <c r="AS171" s="23"/>
      <c r="AT171" s="23"/>
      <c r="AU171" s="9" t="s">
        <v>13</v>
      </c>
      <c r="AV171" s="33" t="s">
        <v>160</v>
      </c>
      <c r="AW171" s="22" t="s">
        <v>1211</v>
      </c>
      <c r="AX171" s="34">
        <v>45645</v>
      </c>
      <c r="AY171" s="9">
        <v>36</v>
      </c>
      <c r="AZ171" s="9" t="s">
        <v>1125</v>
      </c>
      <c r="BA171" s="32" t="s">
        <v>20</v>
      </c>
      <c r="BB171" s="32"/>
      <c r="BC171" s="32"/>
      <c r="BD171" s="9"/>
      <c r="BE171" s="9"/>
      <c r="BF171" s="9"/>
      <c r="BG171" s="35"/>
      <c r="BH171" s="9"/>
      <c r="BI171" s="9"/>
      <c r="BJ171" s="9"/>
      <c r="BK171" s="9"/>
      <c r="BL171" s="9">
        <v>1</v>
      </c>
      <c r="BM171" s="9"/>
      <c r="BN171" s="9"/>
      <c r="BO171" s="9"/>
      <c r="BP171" s="9"/>
      <c r="BQ171" s="9"/>
      <c r="BR171" s="9"/>
      <c r="BS171" s="9"/>
      <c r="BT171" s="9"/>
      <c r="BU171" s="9"/>
      <c r="BV171" s="9"/>
      <c r="BW171" s="9"/>
      <c r="BX171" s="9"/>
      <c r="BY171" s="9"/>
      <c r="BZ171" s="9"/>
      <c r="CA171" s="9"/>
      <c r="CB171" s="9"/>
      <c r="CC171" s="9"/>
      <c r="CD171" s="9"/>
      <c r="CE171" s="9"/>
      <c r="CF171" s="9"/>
      <c r="CG171" s="9"/>
      <c r="CH171" s="9"/>
      <c r="CI171" s="9"/>
      <c r="CJ171" s="9"/>
      <c r="CK171" s="9"/>
      <c r="CL171" s="9"/>
      <c r="CM171" s="9"/>
      <c r="CN171" s="9"/>
      <c r="CO171" s="9"/>
      <c r="CP171" s="9"/>
      <c r="CQ171" s="9"/>
      <c r="CR171" s="9"/>
      <c r="CS171" s="9"/>
      <c r="CT171" s="9"/>
      <c r="CU171" s="9"/>
      <c r="CV171" s="9"/>
      <c r="CW171" s="9"/>
      <c r="CX171" s="9"/>
      <c r="CY171" s="9"/>
      <c r="CZ171" s="9"/>
      <c r="DA171" s="9"/>
      <c r="DB171" s="9"/>
      <c r="DC171" s="9"/>
      <c r="DD171" s="9"/>
      <c r="DE171" s="9"/>
      <c r="DF171" s="9"/>
      <c r="DG171" s="9"/>
      <c r="DH171" s="9"/>
      <c r="DI171" s="9"/>
      <c r="DJ171" s="9"/>
      <c r="DK171" s="9"/>
      <c r="DL171" s="9"/>
      <c r="DM171" s="9"/>
      <c r="DN171" s="9"/>
      <c r="DO171" s="9"/>
      <c r="DP171" s="9"/>
      <c r="DQ171" s="9"/>
      <c r="DR171" s="9"/>
      <c r="DS171" s="9"/>
      <c r="DT171" s="9"/>
      <c r="DU171" s="9"/>
      <c r="DV171" s="9"/>
      <c r="DW171" s="9"/>
      <c r="DX171" s="9"/>
      <c r="DY171" s="9"/>
      <c r="DZ171" s="9"/>
      <c r="EA171" s="9"/>
      <c r="EB171" s="9"/>
      <c r="EC171" s="9"/>
      <c r="ED171" s="9"/>
      <c r="EE171" s="9"/>
      <c r="EF171" s="9"/>
      <c r="EG171" s="9"/>
      <c r="EH171" s="9"/>
      <c r="EI171" s="9"/>
      <c r="EJ171" s="9"/>
      <c r="EK171" s="9"/>
      <c r="EL171" s="9"/>
      <c r="EM171" s="9"/>
      <c r="EN171" s="9"/>
      <c r="EO171" s="9"/>
      <c r="EP171" s="9"/>
      <c r="EQ171" s="9"/>
      <c r="ER171" s="36">
        <f t="shared" si="32"/>
        <v>1</v>
      </c>
      <c r="ES171" s="9">
        <f t="shared" si="33"/>
        <v>1</v>
      </c>
      <c r="ET171" s="9" t="s">
        <v>1375</v>
      </c>
      <c r="EU171" s="32" t="s">
        <v>1799</v>
      </c>
      <c r="EV171" s="32" t="s">
        <v>1480</v>
      </c>
      <c r="EW171" s="32"/>
      <c r="EX171" s="35"/>
      <c r="EY171" s="37"/>
      <c r="EZ171" s="37"/>
      <c r="FA171" s="35"/>
      <c r="FB171" s="37"/>
      <c r="FC171" s="32"/>
      <c r="FD171" s="32"/>
      <c r="FE171" s="32">
        <f t="shared" si="34"/>
        <v>3704</v>
      </c>
      <c r="FF171" s="9">
        <f t="shared" si="35"/>
        <v>21265</v>
      </c>
      <c r="FG171" s="6" t="s">
        <v>1480</v>
      </c>
    </row>
    <row r="172" spans="1:163" ht="17.25" customHeight="1" x14ac:dyDescent="0.25">
      <c r="A172" s="9">
        <v>464239808</v>
      </c>
      <c r="B172" s="22" t="s">
        <v>397</v>
      </c>
      <c r="C172" s="9"/>
      <c r="D172" s="9"/>
      <c r="E172" s="9"/>
      <c r="F172" s="9"/>
      <c r="G172" s="23"/>
      <c r="H172" s="23"/>
      <c r="I172" s="9">
        <v>4071</v>
      </c>
      <c r="J172" s="9">
        <v>3688</v>
      </c>
      <c r="K172" s="24">
        <f t="shared" si="24"/>
        <v>3772</v>
      </c>
      <c r="L172" s="24">
        <f t="shared" si="25"/>
        <v>7759</v>
      </c>
      <c r="M172" s="39">
        <v>1</v>
      </c>
      <c r="N172" s="9" t="s">
        <v>1493</v>
      </c>
      <c r="O172" s="9" t="s">
        <v>1494</v>
      </c>
      <c r="P172" s="9" t="s">
        <v>251</v>
      </c>
      <c r="Q172" s="26">
        <v>57924</v>
      </c>
      <c r="R172" s="27">
        <v>84</v>
      </c>
      <c r="S172" s="27">
        <f t="shared" si="26"/>
        <v>0</v>
      </c>
      <c r="T172" s="27">
        <v>5110</v>
      </c>
      <c r="U172" s="28" t="s">
        <v>20</v>
      </c>
      <c r="V172" s="29">
        <f t="shared" si="27"/>
        <v>5.4605920907447002E-2</v>
      </c>
      <c r="W172" s="29">
        <f t="shared" si="28"/>
        <v>5.0742264572201578E-3</v>
      </c>
      <c r="X172" s="29" t="str">
        <f t="shared" si="29"/>
        <v>FLOW</v>
      </c>
      <c r="Y172" s="9" t="str">
        <f t="shared" si="30"/>
        <v>-</v>
      </c>
      <c r="Z172" s="9" t="s">
        <v>1490</v>
      </c>
      <c r="AA172" s="9" t="s">
        <v>20</v>
      </c>
      <c r="AB172" s="22"/>
      <c r="AC172" s="9"/>
      <c r="AD172" s="9"/>
      <c r="AE172" s="30"/>
      <c r="AF172" s="31" t="s">
        <v>20</v>
      </c>
      <c r="AG172" s="32"/>
      <c r="AH172" s="9" t="s">
        <v>394</v>
      </c>
      <c r="AI172" s="32"/>
      <c r="AJ172" s="32"/>
      <c r="AK172" s="32"/>
      <c r="AL172" s="32">
        <v>8882</v>
      </c>
      <c r="AM172" s="26">
        <v>57924</v>
      </c>
      <c r="AN172" s="24">
        <v>27</v>
      </c>
      <c r="AO172" s="23" t="s">
        <v>20</v>
      </c>
      <c r="AP172" s="23" t="str">
        <f t="shared" si="31"/>
        <v>FLOW</v>
      </c>
      <c r="AQ172" s="23"/>
      <c r="AR172" s="23"/>
      <c r="AS172" s="23"/>
      <c r="AT172" s="23"/>
      <c r="AU172" s="9" t="s">
        <v>1491</v>
      </c>
      <c r="AV172" s="33" t="s">
        <v>398</v>
      </c>
      <c r="AW172" s="22" t="s">
        <v>1296</v>
      </c>
      <c r="AX172" s="34">
        <v>45572</v>
      </c>
      <c r="AY172" s="9">
        <v>36</v>
      </c>
      <c r="AZ172" s="9" t="s">
        <v>1125</v>
      </c>
      <c r="BA172" s="32" t="s">
        <v>20</v>
      </c>
      <c r="BB172" s="32"/>
      <c r="BC172" s="32"/>
      <c r="BD172" s="9"/>
      <c r="BE172" s="9"/>
      <c r="BF172" s="9"/>
      <c r="BG172" s="35"/>
      <c r="BH172" s="9"/>
      <c r="BI172" s="9"/>
      <c r="BJ172" s="9"/>
      <c r="BK172" s="9"/>
      <c r="BL172" s="9"/>
      <c r="BM172" s="9"/>
      <c r="BN172" s="9"/>
      <c r="BO172" s="9">
        <v>1</v>
      </c>
      <c r="BP172" s="9"/>
      <c r="BQ172" s="9"/>
      <c r="BR172" s="9"/>
      <c r="BS172" s="9"/>
      <c r="BT172" s="9"/>
      <c r="BU172" s="9"/>
      <c r="BV172" s="9"/>
      <c r="BW172" s="9"/>
      <c r="BX172" s="9"/>
      <c r="BY172" s="9"/>
      <c r="BZ172" s="9"/>
      <c r="CA172" s="9"/>
      <c r="CB172" s="9"/>
      <c r="CC172" s="9"/>
      <c r="CD172" s="9"/>
      <c r="CE172" s="9"/>
      <c r="CF172" s="9"/>
      <c r="CG172" s="9"/>
      <c r="CH172" s="9"/>
      <c r="CI172" s="9"/>
      <c r="CJ172" s="9"/>
      <c r="CK172" s="9"/>
      <c r="CL172" s="9"/>
      <c r="CM172" s="9"/>
      <c r="CN172" s="9"/>
      <c r="CO172" s="9"/>
      <c r="CP172" s="9"/>
      <c r="CQ172" s="9"/>
      <c r="CR172" s="9"/>
      <c r="CS172" s="9"/>
      <c r="CT172" s="9"/>
      <c r="CU172" s="9"/>
      <c r="CV172" s="9"/>
      <c r="CW172" s="9"/>
      <c r="CX172" s="9"/>
      <c r="CY172" s="9"/>
      <c r="CZ172" s="9"/>
      <c r="DA172" s="9"/>
      <c r="DB172" s="9"/>
      <c r="DC172" s="9"/>
      <c r="DD172" s="9"/>
      <c r="DE172" s="9"/>
      <c r="DF172" s="9"/>
      <c r="DG172" s="9"/>
      <c r="DH172" s="9"/>
      <c r="DI172" s="9"/>
      <c r="DJ172" s="9"/>
      <c r="DK172" s="9"/>
      <c r="DL172" s="9"/>
      <c r="DM172" s="9"/>
      <c r="DN172" s="9"/>
      <c r="DO172" s="9"/>
      <c r="DP172" s="9"/>
      <c r="DQ172" s="9"/>
      <c r="DR172" s="9"/>
      <c r="DS172" s="9"/>
      <c r="DT172" s="9"/>
      <c r="DU172" s="9"/>
      <c r="DV172" s="9"/>
      <c r="DW172" s="9"/>
      <c r="DX172" s="9"/>
      <c r="DY172" s="9"/>
      <c r="DZ172" s="9"/>
      <c r="EA172" s="9"/>
      <c r="EB172" s="9"/>
      <c r="EC172" s="9"/>
      <c r="ED172" s="9"/>
      <c r="EE172" s="9"/>
      <c r="EF172" s="9"/>
      <c r="EG172" s="9"/>
      <c r="EH172" s="9"/>
      <c r="EI172" s="9"/>
      <c r="EJ172" s="9"/>
      <c r="EK172" s="9"/>
      <c r="EL172" s="9"/>
      <c r="EM172" s="9"/>
      <c r="EN172" s="9"/>
      <c r="EO172" s="9"/>
      <c r="EP172" s="9"/>
      <c r="EQ172" s="9"/>
      <c r="ER172" s="36">
        <f t="shared" si="32"/>
        <v>1</v>
      </c>
      <c r="ES172" s="9">
        <f t="shared" si="33"/>
        <v>1</v>
      </c>
      <c r="ET172" s="9" t="s">
        <v>1363</v>
      </c>
      <c r="EU172" s="32" t="s">
        <v>1947</v>
      </c>
      <c r="EV172" s="32" t="s">
        <v>1480</v>
      </c>
      <c r="EW172" s="32"/>
      <c r="EX172" s="35"/>
      <c r="EY172" s="37"/>
      <c r="EZ172" s="37"/>
      <c r="FA172" s="35"/>
      <c r="FB172" s="37"/>
      <c r="FC172" s="32"/>
      <c r="FD172" s="32"/>
      <c r="FE172" s="32">
        <f t="shared" si="34"/>
        <v>3772</v>
      </c>
      <c r="FF172" s="9">
        <f t="shared" si="35"/>
        <v>7759</v>
      </c>
      <c r="FG172" s="6" t="s">
        <v>1480</v>
      </c>
    </row>
    <row r="173" spans="1:163" ht="17.25" customHeight="1" x14ac:dyDescent="0.25">
      <c r="A173" s="9">
        <v>463639355</v>
      </c>
      <c r="B173" s="22" t="s">
        <v>1609</v>
      </c>
      <c r="C173" s="9"/>
      <c r="D173" s="9"/>
      <c r="E173" s="9"/>
      <c r="F173" s="9"/>
      <c r="G173" s="23"/>
      <c r="H173" s="23"/>
      <c r="I173" s="9">
        <v>4024</v>
      </c>
      <c r="J173" s="9">
        <v>16096</v>
      </c>
      <c r="K173" s="24">
        <f t="shared" si="24"/>
        <v>4508</v>
      </c>
      <c r="L173" s="24">
        <f t="shared" si="25"/>
        <v>20120</v>
      </c>
      <c r="M173" s="25">
        <v>4</v>
      </c>
      <c r="N173" s="9" t="s">
        <v>1493</v>
      </c>
      <c r="O173" s="9" t="s">
        <v>1494</v>
      </c>
      <c r="P173" s="9" t="s">
        <v>251</v>
      </c>
      <c r="Q173" s="26">
        <v>57504</v>
      </c>
      <c r="R173" s="27">
        <v>484</v>
      </c>
      <c r="S173" s="27">
        <f t="shared" si="26"/>
        <v>0</v>
      </c>
      <c r="T173" s="27">
        <v>2700</v>
      </c>
      <c r="U173" s="28" t="s">
        <v>20</v>
      </c>
      <c r="V173" s="29">
        <f t="shared" si="27"/>
        <v>0.22710541697603515</v>
      </c>
      <c r="W173" s="29">
        <f t="shared" si="28"/>
        <v>2.202733190291789E-2</v>
      </c>
      <c r="X173" s="29" t="str">
        <f t="shared" si="29"/>
        <v>FLOW</v>
      </c>
      <c r="Y173" s="9" t="str">
        <f t="shared" si="30"/>
        <v>-</v>
      </c>
      <c r="Z173" s="9" t="s">
        <v>1495</v>
      </c>
      <c r="AA173" s="9" t="s">
        <v>20</v>
      </c>
      <c r="AB173" s="22"/>
      <c r="AC173" s="9"/>
      <c r="AD173" s="9"/>
      <c r="AE173" s="30"/>
      <c r="AF173" s="31" t="s">
        <v>20</v>
      </c>
      <c r="AG173" s="32"/>
      <c r="AH173" s="9" t="s">
        <v>694</v>
      </c>
      <c r="AI173" s="32"/>
      <c r="AJ173" s="32"/>
      <c r="AK173" s="32"/>
      <c r="AL173" s="32">
        <v>19280</v>
      </c>
      <c r="AM173" s="26">
        <v>57504</v>
      </c>
      <c r="AN173" s="24">
        <v>118</v>
      </c>
      <c r="AO173" s="23" t="s">
        <v>20</v>
      </c>
      <c r="AP173" s="23" t="str">
        <f t="shared" si="31"/>
        <v>FLOW</v>
      </c>
      <c r="AQ173" s="23"/>
      <c r="AR173" s="23"/>
      <c r="AS173" s="23"/>
      <c r="AT173" s="23"/>
      <c r="AU173" s="9" t="s">
        <v>13</v>
      </c>
      <c r="AV173" s="33"/>
      <c r="AW173" s="22" t="s">
        <v>1222</v>
      </c>
      <c r="AX173" s="34">
        <v>45506</v>
      </c>
      <c r="AY173" s="9">
        <v>36</v>
      </c>
      <c r="AZ173" s="9" t="s">
        <v>1592</v>
      </c>
      <c r="BA173" s="32" t="s">
        <v>20</v>
      </c>
      <c r="BB173" s="32"/>
      <c r="BC173" s="32"/>
      <c r="BD173" s="9"/>
      <c r="BE173" s="9"/>
      <c r="BF173" s="9"/>
      <c r="BG173" s="35"/>
      <c r="BH173" s="9"/>
      <c r="BI173" s="9"/>
      <c r="BJ173" s="9"/>
      <c r="BK173" s="9"/>
      <c r="BL173" s="9"/>
      <c r="BM173" s="9"/>
      <c r="BN173" s="9"/>
      <c r="BO173" s="9"/>
      <c r="BP173" s="9"/>
      <c r="BQ173" s="9"/>
      <c r="BR173" s="9"/>
      <c r="BS173" s="9"/>
      <c r="BT173" s="9"/>
      <c r="BU173" s="9"/>
      <c r="BV173" s="9"/>
      <c r="BW173" s="9"/>
      <c r="BX173" s="9"/>
      <c r="BY173" s="9"/>
      <c r="BZ173" s="9"/>
      <c r="CA173" s="9"/>
      <c r="CB173" s="9"/>
      <c r="CC173" s="9"/>
      <c r="CD173" s="9"/>
      <c r="CE173" s="9"/>
      <c r="CF173" s="9"/>
      <c r="CG173" s="9"/>
      <c r="CH173" s="9"/>
      <c r="CI173" s="9"/>
      <c r="CJ173" s="9"/>
      <c r="CK173" s="9"/>
      <c r="CL173" s="9"/>
      <c r="CM173" s="9"/>
      <c r="CN173" s="9"/>
      <c r="CO173" s="9"/>
      <c r="CP173" s="9"/>
      <c r="CQ173" s="9"/>
      <c r="CR173" s="9"/>
      <c r="CS173" s="9"/>
      <c r="CT173" s="9"/>
      <c r="CU173" s="9"/>
      <c r="CV173" s="9"/>
      <c r="CW173" s="9"/>
      <c r="CX173" s="9"/>
      <c r="CY173" s="9"/>
      <c r="CZ173" s="9"/>
      <c r="DA173" s="9"/>
      <c r="DB173" s="9"/>
      <c r="DC173" s="9"/>
      <c r="DD173" s="9"/>
      <c r="DE173" s="9"/>
      <c r="DF173" s="9"/>
      <c r="DG173" s="9"/>
      <c r="DH173" s="9"/>
      <c r="DI173" s="9"/>
      <c r="DJ173" s="9"/>
      <c r="DK173" s="9"/>
      <c r="DL173" s="9"/>
      <c r="DM173" s="9"/>
      <c r="DN173" s="9"/>
      <c r="DO173" s="9"/>
      <c r="DP173" s="9"/>
      <c r="DQ173" s="9"/>
      <c r="DR173" s="9"/>
      <c r="DS173" s="9"/>
      <c r="DT173" s="9"/>
      <c r="DU173" s="9"/>
      <c r="DV173" s="9"/>
      <c r="DW173" s="9"/>
      <c r="DX173" s="9"/>
      <c r="DY173" s="9"/>
      <c r="DZ173" s="9"/>
      <c r="EA173" s="9"/>
      <c r="EB173" s="9"/>
      <c r="EC173" s="9"/>
      <c r="ED173" s="9"/>
      <c r="EE173" s="9"/>
      <c r="EF173" s="9"/>
      <c r="EG173" s="9"/>
      <c r="EH173" s="9"/>
      <c r="EI173" s="9"/>
      <c r="EJ173" s="9"/>
      <c r="EK173" s="9"/>
      <c r="EL173" s="9"/>
      <c r="EM173" s="9"/>
      <c r="EN173" s="9"/>
      <c r="EO173" s="9"/>
      <c r="EP173" s="9"/>
      <c r="EQ173" s="9"/>
      <c r="ER173" s="36">
        <f t="shared" si="32"/>
        <v>0</v>
      </c>
      <c r="ES173" s="9" t="str">
        <f t="shared" si="33"/>
        <v/>
      </c>
      <c r="ET173" s="9" t="s">
        <v>1363</v>
      </c>
      <c r="EU173" s="32" t="s">
        <v>2252</v>
      </c>
      <c r="EV173" s="32" t="s">
        <v>1480</v>
      </c>
      <c r="EW173" s="32"/>
      <c r="EX173" s="35"/>
      <c r="EY173" s="37"/>
      <c r="EZ173" s="37"/>
      <c r="FA173" s="35"/>
      <c r="FB173" s="37"/>
      <c r="FC173" s="32"/>
      <c r="FD173" s="32"/>
      <c r="FE173" s="32">
        <f t="shared" si="34"/>
        <v>4508</v>
      </c>
      <c r="FF173" s="9">
        <f t="shared" si="35"/>
        <v>20120</v>
      </c>
      <c r="FG173" s="6" t="e">
        <v>#N/A</v>
      </c>
    </row>
    <row r="174" spans="1:163" ht="17.25" customHeight="1" x14ac:dyDescent="0.25">
      <c r="A174" s="9">
        <v>456920843</v>
      </c>
      <c r="B174" s="22" t="s">
        <v>526</v>
      </c>
      <c r="C174" s="9"/>
      <c r="D174" s="9"/>
      <c r="E174" s="9"/>
      <c r="F174" s="9"/>
      <c r="G174" s="23"/>
      <c r="H174" s="23"/>
      <c r="I174" s="9">
        <v>6161</v>
      </c>
      <c r="J174" s="9">
        <v>11606</v>
      </c>
      <c r="K174" s="24">
        <f t="shared" si="24"/>
        <v>5785</v>
      </c>
      <c r="L174" s="24">
        <f t="shared" si="25"/>
        <v>17767</v>
      </c>
      <c r="M174" s="25">
        <v>2</v>
      </c>
      <c r="N174" s="9" t="s">
        <v>1493</v>
      </c>
      <c r="O174" s="9" t="s">
        <v>1494</v>
      </c>
      <c r="P174" s="9" t="s">
        <v>321</v>
      </c>
      <c r="Q174" s="26">
        <v>57194</v>
      </c>
      <c r="R174" s="27">
        <v>340</v>
      </c>
      <c r="S174" s="27">
        <f t="shared" si="26"/>
        <v>0</v>
      </c>
      <c r="T174" s="27">
        <v>7200</v>
      </c>
      <c r="U174" s="28" t="s">
        <v>20</v>
      </c>
      <c r="V174" s="29">
        <f t="shared" si="27"/>
        <v>0.36188294541359523</v>
      </c>
      <c r="W174" s="29">
        <f t="shared" si="28"/>
        <v>1.53354902192397E-2</v>
      </c>
      <c r="X174" s="29" t="str">
        <f t="shared" si="29"/>
        <v>FLOW</v>
      </c>
      <c r="Y174" s="9" t="str">
        <f t="shared" si="30"/>
        <v>-</v>
      </c>
      <c r="Z174" s="9" t="s">
        <v>1489</v>
      </c>
      <c r="AA174" s="9" t="s">
        <v>20</v>
      </c>
      <c r="AB174" s="22"/>
      <c r="AC174" s="9"/>
      <c r="AD174" s="9"/>
      <c r="AE174" s="30"/>
      <c r="AF174" s="31" t="s">
        <v>20</v>
      </c>
      <c r="AG174" s="32"/>
      <c r="AH174" s="9" t="s">
        <v>542</v>
      </c>
      <c r="AI174" s="32"/>
      <c r="AJ174" s="32"/>
      <c r="AK174" s="32"/>
      <c r="AL174" s="32">
        <v>19146</v>
      </c>
      <c r="AM174" s="26">
        <v>57194</v>
      </c>
      <c r="AN174" s="24">
        <v>57</v>
      </c>
      <c r="AO174" s="23" t="s">
        <v>20</v>
      </c>
      <c r="AP174" s="23" t="str">
        <f t="shared" si="31"/>
        <v>FLOW</v>
      </c>
      <c r="AQ174" s="23"/>
      <c r="AR174" s="23"/>
      <c r="AS174" s="23"/>
      <c r="AT174" s="23"/>
      <c r="AU174" s="9" t="s">
        <v>1491</v>
      </c>
      <c r="AV174" s="33" t="s">
        <v>527</v>
      </c>
      <c r="AW174" s="22" t="s">
        <v>1198</v>
      </c>
      <c r="AX174" s="34">
        <v>44978</v>
      </c>
      <c r="AY174" s="9">
        <v>48</v>
      </c>
      <c r="AZ174" s="9" t="s">
        <v>1125</v>
      </c>
      <c r="BA174" s="32" t="s">
        <v>20</v>
      </c>
      <c r="BB174" s="32"/>
      <c r="BC174" s="32"/>
      <c r="BD174" s="9"/>
      <c r="BE174" s="9"/>
      <c r="BF174" s="9"/>
      <c r="BG174" s="35"/>
      <c r="BH174" s="9"/>
      <c r="BI174" s="9"/>
      <c r="BJ174" s="9"/>
      <c r="BK174" s="9"/>
      <c r="BL174" s="9"/>
      <c r="BM174" s="9"/>
      <c r="BN174" s="9"/>
      <c r="BO174" s="9"/>
      <c r="BP174" s="9"/>
      <c r="BQ174" s="9"/>
      <c r="BR174" s="9"/>
      <c r="BS174" s="9"/>
      <c r="BT174" s="9"/>
      <c r="BU174" s="9"/>
      <c r="BV174" s="9"/>
      <c r="BW174" s="9"/>
      <c r="BX174" s="9"/>
      <c r="BY174" s="9"/>
      <c r="BZ174" s="9"/>
      <c r="CA174" s="9"/>
      <c r="CB174" s="9"/>
      <c r="CC174" s="9"/>
      <c r="CD174" s="9"/>
      <c r="CE174" s="9"/>
      <c r="CF174" s="9"/>
      <c r="CG174" s="9"/>
      <c r="CH174" s="9"/>
      <c r="CI174" s="9"/>
      <c r="CJ174" s="9"/>
      <c r="CK174" s="9"/>
      <c r="CL174" s="9"/>
      <c r="CM174" s="9"/>
      <c r="CN174" s="9"/>
      <c r="CO174" s="9"/>
      <c r="CP174" s="9"/>
      <c r="CQ174" s="9"/>
      <c r="CR174" s="9"/>
      <c r="CS174" s="9"/>
      <c r="CT174" s="9"/>
      <c r="CU174" s="9"/>
      <c r="CV174" s="9"/>
      <c r="CW174" s="9"/>
      <c r="CX174" s="9"/>
      <c r="CY174" s="9"/>
      <c r="CZ174" s="9"/>
      <c r="DA174" s="9"/>
      <c r="DB174" s="9"/>
      <c r="DC174" s="9"/>
      <c r="DD174" s="9"/>
      <c r="DE174" s="9"/>
      <c r="DF174" s="9"/>
      <c r="DG174" s="9"/>
      <c r="DH174" s="9"/>
      <c r="DI174" s="9"/>
      <c r="DJ174" s="9"/>
      <c r="DK174" s="9"/>
      <c r="DL174" s="9"/>
      <c r="DM174" s="9"/>
      <c r="DN174" s="9"/>
      <c r="DO174" s="9"/>
      <c r="DP174" s="9"/>
      <c r="DQ174" s="9"/>
      <c r="DR174" s="9"/>
      <c r="DS174" s="9"/>
      <c r="DT174" s="9"/>
      <c r="DU174" s="9"/>
      <c r="DV174" s="9"/>
      <c r="DW174" s="9"/>
      <c r="DX174" s="9"/>
      <c r="DY174" s="9"/>
      <c r="DZ174" s="9"/>
      <c r="EA174" s="9"/>
      <c r="EB174" s="9"/>
      <c r="EC174" s="9"/>
      <c r="ED174" s="9"/>
      <c r="EE174" s="9"/>
      <c r="EF174" s="9"/>
      <c r="EG174" s="9"/>
      <c r="EH174" s="9"/>
      <c r="EI174" s="9"/>
      <c r="EJ174" s="9"/>
      <c r="EK174" s="9"/>
      <c r="EL174" s="9"/>
      <c r="EM174" s="9"/>
      <c r="EN174" s="9"/>
      <c r="EO174" s="9"/>
      <c r="EP174" s="9"/>
      <c r="EQ174" s="9"/>
      <c r="ER174" s="36">
        <f t="shared" si="32"/>
        <v>0</v>
      </c>
      <c r="ES174" s="9" t="str">
        <f t="shared" si="33"/>
        <v/>
      </c>
      <c r="ET174" s="9" t="s">
        <v>1362</v>
      </c>
      <c r="EU174" s="32" t="s">
        <v>2029</v>
      </c>
      <c r="EV174" s="32" t="s">
        <v>1480</v>
      </c>
      <c r="EW174" s="32"/>
      <c r="EX174" s="35"/>
      <c r="EY174" s="37"/>
      <c r="EZ174" s="37"/>
      <c r="FA174" s="35"/>
      <c r="FB174" s="37"/>
      <c r="FC174" s="32"/>
      <c r="FD174" s="32"/>
      <c r="FE174" s="32">
        <f t="shared" si="34"/>
        <v>5785</v>
      </c>
      <c r="FF174" s="9">
        <f t="shared" si="35"/>
        <v>17767</v>
      </c>
      <c r="FG174" s="6" t="s">
        <v>1480</v>
      </c>
    </row>
    <row r="175" spans="1:163" ht="17.25" customHeight="1" x14ac:dyDescent="0.25">
      <c r="A175" s="9">
        <v>457622833</v>
      </c>
      <c r="B175" s="22" t="s">
        <v>528</v>
      </c>
      <c r="C175" s="9"/>
      <c r="D175" s="9"/>
      <c r="E175" s="9"/>
      <c r="F175" s="9"/>
      <c r="G175" s="23"/>
      <c r="H175" s="23"/>
      <c r="I175" s="9">
        <v>6063</v>
      </c>
      <c r="J175" s="9">
        <v>5862</v>
      </c>
      <c r="K175" s="24">
        <f t="shared" si="24"/>
        <v>5974</v>
      </c>
      <c r="L175" s="24">
        <f t="shared" si="25"/>
        <v>11925</v>
      </c>
      <c r="M175" s="39">
        <v>1</v>
      </c>
      <c r="N175" s="9" t="s">
        <v>1493</v>
      </c>
      <c r="O175" s="9" t="s">
        <v>1494</v>
      </c>
      <c r="P175" s="9" t="s">
        <v>321</v>
      </c>
      <c r="Q175" s="26">
        <v>56282.68</v>
      </c>
      <c r="R175" s="27">
        <v>112</v>
      </c>
      <c r="S175" s="27">
        <f t="shared" si="26"/>
        <v>0</v>
      </c>
      <c r="T175" s="27">
        <v>6251</v>
      </c>
      <c r="U175" s="28" t="s">
        <v>20</v>
      </c>
      <c r="V175" s="29">
        <f t="shared" si="27"/>
        <v>0.10293046527749951</v>
      </c>
      <c r="W175" s="29">
        <f t="shared" si="28"/>
        <v>4.9304444433957567E-3</v>
      </c>
      <c r="X175" s="29" t="str">
        <f t="shared" si="29"/>
        <v>FLOW</v>
      </c>
      <c r="Y175" s="9" t="str">
        <f t="shared" si="30"/>
        <v>-</v>
      </c>
      <c r="Z175" s="9" t="s">
        <v>1489</v>
      </c>
      <c r="AA175" s="9" t="s">
        <v>20</v>
      </c>
      <c r="AB175" s="22"/>
      <c r="AC175" s="9"/>
      <c r="AD175" s="9"/>
      <c r="AE175" s="30"/>
      <c r="AF175" s="31" t="s">
        <v>20</v>
      </c>
      <c r="AG175" s="32"/>
      <c r="AH175" s="9" t="s">
        <v>542</v>
      </c>
      <c r="AI175" s="32"/>
      <c r="AJ175" s="32"/>
      <c r="AK175" s="32"/>
      <c r="AL175" s="32">
        <v>12225</v>
      </c>
      <c r="AM175" s="26">
        <v>56282.68</v>
      </c>
      <c r="AN175" s="24">
        <v>27</v>
      </c>
      <c r="AO175" s="23" t="s">
        <v>20</v>
      </c>
      <c r="AP175" s="23" t="str">
        <f t="shared" si="31"/>
        <v>FLOW</v>
      </c>
      <c r="AQ175" s="23"/>
      <c r="AR175" s="23"/>
      <c r="AS175" s="23"/>
      <c r="AT175" s="23"/>
      <c r="AU175" s="9" t="s">
        <v>1491</v>
      </c>
      <c r="AV175" s="33" t="s">
        <v>529</v>
      </c>
      <c r="AW175" s="22" t="s">
        <v>1202</v>
      </c>
      <c r="AX175" s="34">
        <v>45027</v>
      </c>
      <c r="AY175" s="9">
        <v>48</v>
      </c>
      <c r="AZ175" s="9" t="s">
        <v>1125</v>
      </c>
      <c r="BA175" s="32" t="s">
        <v>20</v>
      </c>
      <c r="BB175" s="32"/>
      <c r="BC175" s="32"/>
      <c r="BD175" s="9"/>
      <c r="BE175" s="9"/>
      <c r="BF175" s="9"/>
      <c r="BG175" s="35"/>
      <c r="BH175" s="9"/>
      <c r="BI175" s="9"/>
      <c r="BJ175" s="9"/>
      <c r="BK175" s="9"/>
      <c r="BL175" s="9"/>
      <c r="BM175" s="9"/>
      <c r="BN175" s="9"/>
      <c r="BO175" s="9"/>
      <c r="BP175" s="9"/>
      <c r="BQ175" s="9"/>
      <c r="BR175" s="9"/>
      <c r="BS175" s="9"/>
      <c r="BT175" s="9"/>
      <c r="BU175" s="9"/>
      <c r="BV175" s="9"/>
      <c r="BW175" s="9"/>
      <c r="BX175" s="9"/>
      <c r="BY175" s="9"/>
      <c r="BZ175" s="9"/>
      <c r="CA175" s="9"/>
      <c r="CB175" s="9"/>
      <c r="CC175" s="9"/>
      <c r="CD175" s="9"/>
      <c r="CE175" s="9"/>
      <c r="CF175" s="9"/>
      <c r="CG175" s="9"/>
      <c r="CH175" s="9"/>
      <c r="CI175" s="9"/>
      <c r="CJ175" s="9"/>
      <c r="CK175" s="9"/>
      <c r="CL175" s="9"/>
      <c r="CM175" s="9"/>
      <c r="CN175" s="9"/>
      <c r="CO175" s="9"/>
      <c r="CP175" s="9"/>
      <c r="CQ175" s="9"/>
      <c r="CR175" s="9"/>
      <c r="CS175" s="9"/>
      <c r="CT175" s="9"/>
      <c r="CU175" s="9"/>
      <c r="CV175" s="9"/>
      <c r="CW175" s="9"/>
      <c r="CX175" s="9"/>
      <c r="CY175" s="9"/>
      <c r="CZ175" s="9"/>
      <c r="DA175" s="9"/>
      <c r="DB175" s="9"/>
      <c r="DC175" s="9"/>
      <c r="DD175" s="9"/>
      <c r="DE175" s="9"/>
      <c r="DF175" s="9"/>
      <c r="DG175" s="9"/>
      <c r="DH175" s="9"/>
      <c r="DI175" s="9"/>
      <c r="DJ175" s="9"/>
      <c r="DK175" s="9"/>
      <c r="DL175" s="9"/>
      <c r="DM175" s="9"/>
      <c r="DN175" s="9"/>
      <c r="DO175" s="9"/>
      <c r="DP175" s="9"/>
      <c r="DQ175" s="9"/>
      <c r="DR175" s="9"/>
      <c r="DS175" s="9"/>
      <c r="DT175" s="9"/>
      <c r="DU175" s="9"/>
      <c r="DV175" s="9"/>
      <c r="DW175" s="9"/>
      <c r="DX175" s="9"/>
      <c r="DY175" s="9"/>
      <c r="DZ175" s="9"/>
      <c r="EA175" s="9"/>
      <c r="EB175" s="9"/>
      <c r="EC175" s="9"/>
      <c r="ED175" s="9"/>
      <c r="EE175" s="9"/>
      <c r="EF175" s="9"/>
      <c r="EG175" s="9"/>
      <c r="EH175" s="9"/>
      <c r="EI175" s="9"/>
      <c r="EJ175" s="9"/>
      <c r="EK175" s="9"/>
      <c r="EL175" s="9"/>
      <c r="EM175" s="9"/>
      <c r="EN175" s="9"/>
      <c r="EO175" s="9"/>
      <c r="EP175" s="9"/>
      <c r="EQ175" s="9"/>
      <c r="ER175" s="36">
        <f t="shared" si="32"/>
        <v>0</v>
      </c>
      <c r="ES175" s="9" t="str">
        <f t="shared" si="33"/>
        <v/>
      </c>
      <c r="ET175" s="9" t="s">
        <v>1362</v>
      </c>
      <c r="EU175" s="32" t="s">
        <v>2030</v>
      </c>
      <c r="EV175" s="32" t="s">
        <v>1480</v>
      </c>
      <c r="EW175" s="32"/>
      <c r="EX175" s="35"/>
      <c r="EY175" s="37"/>
      <c r="EZ175" s="37"/>
      <c r="FA175" s="35"/>
      <c r="FB175" s="37"/>
      <c r="FC175" s="32"/>
      <c r="FD175" s="32"/>
      <c r="FE175" s="32">
        <f t="shared" si="34"/>
        <v>5974</v>
      </c>
      <c r="FF175" s="9">
        <f t="shared" si="35"/>
        <v>11925</v>
      </c>
      <c r="FG175" s="6" t="s">
        <v>1480</v>
      </c>
    </row>
    <row r="176" spans="1:163" ht="17.25" customHeight="1" x14ac:dyDescent="0.25">
      <c r="A176" s="9">
        <v>463773768</v>
      </c>
      <c r="B176" s="22" t="s">
        <v>198</v>
      </c>
      <c r="C176" s="9"/>
      <c r="D176" s="9"/>
      <c r="E176" s="9"/>
      <c r="F176" s="9"/>
      <c r="G176" s="23"/>
      <c r="H176" s="23"/>
      <c r="I176" s="9">
        <v>4522</v>
      </c>
      <c r="J176" s="9">
        <v>4208</v>
      </c>
      <c r="K176" s="24">
        <f t="shared" si="24"/>
        <v>4317</v>
      </c>
      <c r="L176" s="24">
        <f t="shared" si="25"/>
        <v>8730</v>
      </c>
      <c r="M176" s="39">
        <v>1</v>
      </c>
      <c r="N176" s="9" t="s">
        <v>1493</v>
      </c>
      <c r="O176" s="9" t="s">
        <v>1494</v>
      </c>
      <c r="P176" s="9" t="s">
        <v>22</v>
      </c>
      <c r="Q176" s="26">
        <v>56213</v>
      </c>
      <c r="R176" s="27">
        <v>109</v>
      </c>
      <c r="S176" s="27">
        <f t="shared" si="26"/>
        <v>0</v>
      </c>
      <c r="T176" s="27">
        <v>3597</v>
      </c>
      <c r="U176" s="28" t="s">
        <v>20</v>
      </c>
      <c r="V176" s="29">
        <f t="shared" si="27"/>
        <v>4.0304239541676126E-2</v>
      </c>
      <c r="W176" s="29">
        <f t="shared" si="28"/>
        <v>4.9243403742786533E-3</v>
      </c>
      <c r="X176" s="29" t="str">
        <f t="shared" si="29"/>
        <v>FLOW</v>
      </c>
      <c r="Y176" s="9" t="str">
        <f t="shared" si="30"/>
        <v>-</v>
      </c>
      <c r="Z176" s="9" t="s">
        <v>1489</v>
      </c>
      <c r="AA176" s="9" t="s">
        <v>20</v>
      </c>
      <c r="AB176" s="22"/>
      <c r="AC176" s="9"/>
      <c r="AD176" s="9"/>
      <c r="AE176" s="30"/>
      <c r="AF176" s="31" t="s">
        <v>20</v>
      </c>
      <c r="AG176" s="32"/>
      <c r="AH176" s="9" t="s">
        <v>193</v>
      </c>
      <c r="AI176" s="32"/>
      <c r="AJ176" s="32"/>
      <c r="AK176" s="32"/>
      <c r="AL176" s="32">
        <v>7914</v>
      </c>
      <c r="AM176" s="26">
        <v>56213</v>
      </c>
      <c r="AN176" s="24">
        <v>27</v>
      </c>
      <c r="AO176" s="23" t="s">
        <v>20</v>
      </c>
      <c r="AP176" s="23" t="str">
        <f t="shared" si="31"/>
        <v>FLOW</v>
      </c>
      <c r="AQ176" s="23"/>
      <c r="AR176" s="23"/>
      <c r="AS176" s="23"/>
      <c r="AT176" s="23"/>
      <c r="AU176" s="9" t="s">
        <v>13</v>
      </c>
      <c r="AV176" s="33" t="s">
        <v>199</v>
      </c>
      <c r="AW176" s="22" t="s">
        <v>1285</v>
      </c>
      <c r="AX176" s="34">
        <v>45520</v>
      </c>
      <c r="AY176" s="9">
        <v>36</v>
      </c>
      <c r="AZ176" s="9" t="s">
        <v>1125</v>
      </c>
      <c r="BA176" s="32" t="s">
        <v>20</v>
      </c>
      <c r="BB176" s="32"/>
      <c r="BC176" s="32"/>
      <c r="BD176" s="9"/>
      <c r="BE176" s="9"/>
      <c r="BF176" s="9"/>
      <c r="BG176" s="35"/>
      <c r="BH176" s="9"/>
      <c r="BI176" s="9"/>
      <c r="BJ176" s="9"/>
      <c r="BK176" s="9"/>
      <c r="BL176" s="9">
        <v>1</v>
      </c>
      <c r="BM176" s="9"/>
      <c r="BN176" s="9"/>
      <c r="BO176" s="9"/>
      <c r="BP176" s="9"/>
      <c r="BQ176" s="9"/>
      <c r="BR176" s="9"/>
      <c r="BS176" s="9"/>
      <c r="BT176" s="9"/>
      <c r="BU176" s="9"/>
      <c r="BV176" s="9"/>
      <c r="BW176" s="9"/>
      <c r="BX176" s="9"/>
      <c r="BY176" s="9"/>
      <c r="BZ176" s="9"/>
      <c r="CA176" s="9"/>
      <c r="CB176" s="9"/>
      <c r="CC176" s="9"/>
      <c r="CD176" s="9"/>
      <c r="CE176" s="9"/>
      <c r="CF176" s="9"/>
      <c r="CG176" s="9"/>
      <c r="CH176" s="9"/>
      <c r="CI176" s="9"/>
      <c r="CJ176" s="9"/>
      <c r="CK176" s="9"/>
      <c r="CL176" s="9"/>
      <c r="CM176" s="9"/>
      <c r="CN176" s="9"/>
      <c r="CO176" s="9"/>
      <c r="CP176" s="9"/>
      <c r="CQ176" s="9"/>
      <c r="CR176" s="9"/>
      <c r="CS176" s="9"/>
      <c r="CT176" s="9"/>
      <c r="CU176" s="9"/>
      <c r="CV176" s="9"/>
      <c r="CW176" s="9"/>
      <c r="CX176" s="9"/>
      <c r="CY176" s="9"/>
      <c r="CZ176" s="9"/>
      <c r="DA176" s="9"/>
      <c r="DB176" s="9"/>
      <c r="DC176" s="9"/>
      <c r="DD176" s="9"/>
      <c r="DE176" s="9"/>
      <c r="DF176" s="9"/>
      <c r="DG176" s="9"/>
      <c r="DH176" s="9"/>
      <c r="DI176" s="9"/>
      <c r="DJ176" s="9"/>
      <c r="DK176" s="9"/>
      <c r="DL176" s="9"/>
      <c r="DM176" s="9"/>
      <c r="DN176" s="9"/>
      <c r="DO176" s="9"/>
      <c r="DP176" s="9"/>
      <c r="DQ176" s="9"/>
      <c r="DR176" s="9"/>
      <c r="DS176" s="9"/>
      <c r="DT176" s="9"/>
      <c r="DU176" s="9"/>
      <c r="DV176" s="9"/>
      <c r="DW176" s="9"/>
      <c r="DX176" s="9"/>
      <c r="DY176" s="9"/>
      <c r="DZ176" s="9"/>
      <c r="EA176" s="9"/>
      <c r="EB176" s="9"/>
      <c r="EC176" s="9"/>
      <c r="ED176" s="9"/>
      <c r="EE176" s="9"/>
      <c r="EF176" s="9"/>
      <c r="EG176" s="9"/>
      <c r="EH176" s="9"/>
      <c r="EI176" s="9"/>
      <c r="EJ176" s="9"/>
      <c r="EK176" s="9"/>
      <c r="EL176" s="9"/>
      <c r="EM176" s="9"/>
      <c r="EN176" s="9"/>
      <c r="EO176" s="9"/>
      <c r="EP176" s="9"/>
      <c r="EQ176" s="9"/>
      <c r="ER176" s="36">
        <f t="shared" si="32"/>
        <v>1</v>
      </c>
      <c r="ES176" s="9">
        <f t="shared" si="33"/>
        <v>1</v>
      </c>
      <c r="ET176" s="9" t="s">
        <v>1365</v>
      </c>
      <c r="EU176" s="32" t="s">
        <v>1825</v>
      </c>
      <c r="EV176" s="32" t="s">
        <v>1480</v>
      </c>
      <c r="EW176" s="32"/>
      <c r="EX176" s="35"/>
      <c r="EY176" s="37"/>
      <c r="EZ176" s="37"/>
      <c r="FA176" s="35"/>
      <c r="FB176" s="37"/>
      <c r="FC176" s="32"/>
      <c r="FD176" s="32"/>
      <c r="FE176" s="32">
        <f t="shared" si="34"/>
        <v>4317</v>
      </c>
      <c r="FF176" s="9">
        <f t="shared" si="35"/>
        <v>8730</v>
      </c>
      <c r="FG176" s="6" t="s">
        <v>1480</v>
      </c>
    </row>
    <row r="177" spans="1:163" ht="17.25" customHeight="1" x14ac:dyDescent="0.25">
      <c r="A177" s="9">
        <v>466006259</v>
      </c>
      <c r="B177" s="22" t="s">
        <v>1610</v>
      </c>
      <c r="C177" s="9"/>
      <c r="D177" s="9"/>
      <c r="E177" s="9"/>
      <c r="F177" s="9"/>
      <c r="G177" s="23"/>
      <c r="H177" s="23"/>
      <c r="I177" s="9">
        <v>5635</v>
      </c>
      <c r="J177" s="9">
        <v>5483</v>
      </c>
      <c r="K177" s="24">
        <f t="shared" si="24"/>
        <v>5632</v>
      </c>
      <c r="L177" s="24">
        <f t="shared" si="25"/>
        <v>11118</v>
      </c>
      <c r="M177" s="25">
        <v>1</v>
      </c>
      <c r="N177" s="9" t="s">
        <v>1493</v>
      </c>
      <c r="O177" s="9" t="s">
        <v>1494</v>
      </c>
      <c r="P177" s="9" t="s">
        <v>22</v>
      </c>
      <c r="Q177" s="26">
        <v>55944</v>
      </c>
      <c r="R177" s="27">
        <v>149</v>
      </c>
      <c r="S177" s="27">
        <f t="shared" si="26"/>
        <v>0</v>
      </c>
      <c r="T177" s="27">
        <v>5328.42</v>
      </c>
      <c r="U177" s="28" t="s">
        <v>20</v>
      </c>
      <c r="V177" s="29">
        <f t="shared" si="27"/>
        <v>4.0111368845632316E-2</v>
      </c>
      <c r="W177" s="29">
        <f t="shared" si="28"/>
        <v>4.9007755839155535E-3</v>
      </c>
      <c r="X177" s="29" t="str">
        <f t="shared" si="29"/>
        <v>FLOW</v>
      </c>
      <c r="Y177" s="9" t="str">
        <f t="shared" si="30"/>
        <v>-</v>
      </c>
      <c r="Z177" s="9" t="s">
        <v>1490</v>
      </c>
      <c r="AA177" s="9" t="s">
        <v>20</v>
      </c>
      <c r="AB177" s="22"/>
      <c r="AC177" s="9"/>
      <c r="AD177" s="9"/>
      <c r="AE177" s="30"/>
      <c r="AF177" s="31" t="s">
        <v>20</v>
      </c>
      <c r="AG177" s="32"/>
      <c r="AH177" s="9" t="s">
        <v>657</v>
      </c>
      <c r="AI177" s="32"/>
      <c r="AJ177" s="32"/>
      <c r="AK177" s="32"/>
      <c r="AL177" s="32">
        <v>10960.42</v>
      </c>
      <c r="AM177" s="26">
        <v>55944</v>
      </c>
      <c r="AN177" s="24">
        <v>27</v>
      </c>
      <c r="AO177" s="23" t="s">
        <v>20</v>
      </c>
      <c r="AP177" s="23" t="str">
        <f t="shared" si="31"/>
        <v>FLOW</v>
      </c>
      <c r="AQ177" s="23"/>
      <c r="AR177" s="23"/>
      <c r="AS177" s="23"/>
      <c r="AT177" s="23"/>
      <c r="AU177" s="9" t="s">
        <v>1491</v>
      </c>
      <c r="AV177" s="33" t="s">
        <v>1657</v>
      </c>
      <c r="AW177" s="22" t="s">
        <v>1315</v>
      </c>
      <c r="AX177" s="34">
        <v>45775</v>
      </c>
      <c r="AY177" s="9">
        <v>24</v>
      </c>
      <c r="AZ177" s="9" t="s">
        <v>1592</v>
      </c>
      <c r="BA177" s="32" t="s">
        <v>20</v>
      </c>
      <c r="BB177" s="32"/>
      <c r="BC177" s="32"/>
      <c r="BD177" s="9"/>
      <c r="BE177" s="9"/>
      <c r="BF177" s="9"/>
      <c r="BG177" s="35"/>
      <c r="BH177" s="9"/>
      <c r="BI177" s="9"/>
      <c r="BJ177" s="9"/>
      <c r="BK177" s="9"/>
      <c r="BL177" s="9"/>
      <c r="BM177" s="9"/>
      <c r="BN177" s="9"/>
      <c r="BO177" s="9">
        <v>1</v>
      </c>
      <c r="BP177" s="9"/>
      <c r="BQ177" s="9"/>
      <c r="BR177" s="9"/>
      <c r="BS177" s="9"/>
      <c r="BT177" s="9"/>
      <c r="BU177" s="9"/>
      <c r="BV177" s="9"/>
      <c r="BW177" s="9"/>
      <c r="BX177" s="9"/>
      <c r="BY177" s="9"/>
      <c r="BZ177" s="9"/>
      <c r="CA177" s="9"/>
      <c r="CB177" s="9"/>
      <c r="CC177" s="9"/>
      <c r="CD177" s="9"/>
      <c r="CE177" s="9"/>
      <c r="CF177" s="9"/>
      <c r="CG177" s="9"/>
      <c r="CH177" s="9"/>
      <c r="CI177" s="9"/>
      <c r="CJ177" s="9"/>
      <c r="CK177" s="9"/>
      <c r="CL177" s="9"/>
      <c r="CM177" s="9"/>
      <c r="CN177" s="9"/>
      <c r="CO177" s="9"/>
      <c r="CP177" s="9"/>
      <c r="CQ177" s="9"/>
      <c r="CR177" s="9"/>
      <c r="CS177" s="9"/>
      <c r="CT177" s="9"/>
      <c r="CU177" s="9"/>
      <c r="CV177" s="9"/>
      <c r="CW177" s="9"/>
      <c r="CX177" s="9"/>
      <c r="CY177" s="9"/>
      <c r="CZ177" s="9"/>
      <c r="DA177" s="9"/>
      <c r="DB177" s="9"/>
      <c r="DC177" s="9"/>
      <c r="DD177" s="9"/>
      <c r="DE177" s="9"/>
      <c r="DF177" s="9"/>
      <c r="DG177" s="9"/>
      <c r="DH177" s="9"/>
      <c r="DI177" s="9"/>
      <c r="DJ177" s="9"/>
      <c r="DK177" s="9"/>
      <c r="DL177" s="9"/>
      <c r="DM177" s="9"/>
      <c r="DN177" s="9"/>
      <c r="DO177" s="9"/>
      <c r="DP177" s="9"/>
      <c r="DQ177" s="9"/>
      <c r="DR177" s="9"/>
      <c r="DS177" s="9"/>
      <c r="DT177" s="9"/>
      <c r="DU177" s="9"/>
      <c r="DV177" s="9"/>
      <c r="DW177" s="9"/>
      <c r="DX177" s="9"/>
      <c r="DY177" s="9"/>
      <c r="DZ177" s="9"/>
      <c r="EA177" s="9"/>
      <c r="EB177" s="9"/>
      <c r="EC177" s="9"/>
      <c r="ED177" s="9"/>
      <c r="EE177" s="9"/>
      <c r="EF177" s="9"/>
      <c r="EG177" s="9"/>
      <c r="EH177" s="9"/>
      <c r="EI177" s="9"/>
      <c r="EJ177" s="9"/>
      <c r="EK177" s="9"/>
      <c r="EL177" s="9"/>
      <c r="EM177" s="9"/>
      <c r="EN177" s="9"/>
      <c r="EO177" s="9"/>
      <c r="EP177" s="9"/>
      <c r="EQ177" s="9"/>
      <c r="ER177" s="36">
        <f t="shared" si="32"/>
        <v>1</v>
      </c>
      <c r="ES177" s="9">
        <f t="shared" si="33"/>
        <v>1</v>
      </c>
      <c r="ET177" s="9" t="s">
        <v>1365</v>
      </c>
      <c r="EU177" s="32" t="s">
        <v>2246</v>
      </c>
      <c r="EV177" s="32" t="s">
        <v>1480</v>
      </c>
      <c r="EW177" s="32"/>
      <c r="EX177" s="35"/>
      <c r="EY177" s="37"/>
      <c r="EZ177" s="37"/>
      <c r="FA177" s="35"/>
      <c r="FB177" s="37"/>
      <c r="FC177" s="32"/>
      <c r="FD177" s="32"/>
      <c r="FE177" s="32">
        <f t="shared" si="34"/>
        <v>5632</v>
      </c>
      <c r="FF177" s="9">
        <f t="shared" si="35"/>
        <v>11118</v>
      </c>
      <c r="FG177" s="6" t="s">
        <v>1480</v>
      </c>
    </row>
    <row r="178" spans="1:163" ht="17.25" customHeight="1" x14ac:dyDescent="0.25">
      <c r="A178" s="9">
        <v>463265509</v>
      </c>
      <c r="B178" s="22" t="s">
        <v>1611</v>
      </c>
      <c r="C178" s="9"/>
      <c r="D178" s="9"/>
      <c r="E178" s="9"/>
      <c r="F178" s="9"/>
      <c r="G178" s="23"/>
      <c r="H178" s="23"/>
      <c r="I178" s="9">
        <v>4731</v>
      </c>
      <c r="J178" s="9">
        <v>4709</v>
      </c>
      <c r="K178" s="24">
        <f t="shared" si="24"/>
        <v>4837</v>
      </c>
      <c r="L178" s="24">
        <f t="shared" si="25"/>
        <v>9440</v>
      </c>
      <c r="M178" s="25">
        <v>1</v>
      </c>
      <c r="N178" s="9" t="s">
        <v>1493</v>
      </c>
      <c r="O178" s="9" t="s">
        <v>1494</v>
      </c>
      <c r="P178" s="9" t="s">
        <v>77</v>
      </c>
      <c r="Q178" s="26">
        <v>55578</v>
      </c>
      <c r="R178" s="27">
        <v>128</v>
      </c>
      <c r="S178" s="27">
        <f t="shared" si="26"/>
        <v>0</v>
      </c>
      <c r="T178" s="27">
        <v>2700</v>
      </c>
      <c r="U178" s="28" t="s">
        <v>20</v>
      </c>
      <c r="V178" s="29">
        <f t="shared" si="27"/>
        <v>0.27625594607894305</v>
      </c>
      <c r="W178" s="29">
        <f t="shared" si="28"/>
        <v>4.8687134527895509E-3</v>
      </c>
      <c r="X178" s="29" t="str">
        <f t="shared" si="29"/>
        <v>FLOW</v>
      </c>
      <c r="Y178" s="9" t="str">
        <f t="shared" si="30"/>
        <v>-</v>
      </c>
      <c r="Z178" s="9" t="s">
        <v>1496</v>
      </c>
      <c r="AA178" s="9" t="s">
        <v>20</v>
      </c>
      <c r="AB178" s="22"/>
      <c r="AC178" s="9"/>
      <c r="AD178" s="9"/>
      <c r="AE178" s="30"/>
      <c r="AF178" s="31" t="s">
        <v>20</v>
      </c>
      <c r="AG178" s="32"/>
      <c r="AH178" s="9" t="s">
        <v>2201</v>
      </c>
      <c r="AI178" s="32"/>
      <c r="AJ178" s="32"/>
      <c r="AK178" s="32"/>
      <c r="AL178" s="32">
        <v>7537</v>
      </c>
      <c r="AM178" s="26">
        <v>55578</v>
      </c>
      <c r="AN178" s="24">
        <v>27</v>
      </c>
      <c r="AO178" s="23" t="s">
        <v>20</v>
      </c>
      <c r="AP178" s="23" t="str">
        <f t="shared" si="31"/>
        <v>FLOW</v>
      </c>
      <c r="AQ178" s="23"/>
      <c r="AR178" s="23"/>
      <c r="AS178" s="23"/>
      <c r="AT178" s="23"/>
      <c r="AU178" s="9" t="s">
        <v>1491</v>
      </c>
      <c r="AV178" s="33" t="s">
        <v>1658</v>
      </c>
      <c r="AW178" s="22" t="s">
        <v>1697</v>
      </c>
      <c r="AX178" s="34">
        <v>45464</v>
      </c>
      <c r="AY178" s="9">
        <v>36</v>
      </c>
      <c r="AZ178" s="9" t="s">
        <v>1592</v>
      </c>
      <c r="BA178" s="32" t="s">
        <v>20</v>
      </c>
      <c r="BB178" s="32"/>
      <c r="BC178" s="32"/>
      <c r="BD178" s="9"/>
      <c r="BE178" s="9"/>
      <c r="BF178" s="9"/>
      <c r="BG178" s="35"/>
      <c r="BH178" s="9"/>
      <c r="BI178" s="9"/>
      <c r="BJ178" s="9"/>
      <c r="BK178" s="9"/>
      <c r="BL178" s="9">
        <v>1</v>
      </c>
      <c r="BM178" s="9"/>
      <c r="BN178" s="9"/>
      <c r="BO178" s="9"/>
      <c r="BP178" s="9"/>
      <c r="BQ178" s="9"/>
      <c r="BR178" s="9"/>
      <c r="BS178" s="9"/>
      <c r="BT178" s="9"/>
      <c r="BU178" s="9"/>
      <c r="BV178" s="9"/>
      <c r="BW178" s="9"/>
      <c r="BX178" s="9"/>
      <c r="BY178" s="9"/>
      <c r="BZ178" s="9"/>
      <c r="CA178" s="9"/>
      <c r="CB178" s="9"/>
      <c r="CC178" s="9"/>
      <c r="CD178" s="9"/>
      <c r="CE178" s="9"/>
      <c r="CF178" s="9"/>
      <c r="CG178" s="9"/>
      <c r="CH178" s="9"/>
      <c r="CI178" s="9"/>
      <c r="CJ178" s="9"/>
      <c r="CK178" s="9"/>
      <c r="CL178" s="9"/>
      <c r="CM178" s="9"/>
      <c r="CN178" s="9"/>
      <c r="CO178" s="9"/>
      <c r="CP178" s="9"/>
      <c r="CQ178" s="9"/>
      <c r="CR178" s="9"/>
      <c r="CS178" s="9"/>
      <c r="CT178" s="9"/>
      <c r="CU178" s="9"/>
      <c r="CV178" s="9"/>
      <c r="CW178" s="9"/>
      <c r="CX178" s="9"/>
      <c r="CY178" s="9"/>
      <c r="CZ178" s="9"/>
      <c r="DA178" s="9"/>
      <c r="DB178" s="9"/>
      <c r="DC178" s="9"/>
      <c r="DD178" s="9"/>
      <c r="DE178" s="9"/>
      <c r="DF178" s="9"/>
      <c r="DG178" s="9"/>
      <c r="DH178" s="9"/>
      <c r="DI178" s="9"/>
      <c r="DJ178" s="9"/>
      <c r="DK178" s="9"/>
      <c r="DL178" s="9"/>
      <c r="DM178" s="9"/>
      <c r="DN178" s="9"/>
      <c r="DO178" s="9"/>
      <c r="DP178" s="9"/>
      <c r="DQ178" s="9"/>
      <c r="DR178" s="9"/>
      <c r="DS178" s="9"/>
      <c r="DT178" s="9"/>
      <c r="DU178" s="9"/>
      <c r="DV178" s="9"/>
      <c r="DW178" s="9"/>
      <c r="DX178" s="9"/>
      <c r="DY178" s="9"/>
      <c r="DZ178" s="9"/>
      <c r="EA178" s="9"/>
      <c r="EB178" s="9"/>
      <c r="EC178" s="9"/>
      <c r="ED178" s="9"/>
      <c r="EE178" s="9"/>
      <c r="EF178" s="9"/>
      <c r="EG178" s="9"/>
      <c r="EH178" s="9"/>
      <c r="EI178" s="9"/>
      <c r="EJ178" s="9"/>
      <c r="EK178" s="9"/>
      <c r="EL178" s="9"/>
      <c r="EM178" s="9"/>
      <c r="EN178" s="9"/>
      <c r="EO178" s="9"/>
      <c r="EP178" s="9"/>
      <c r="EQ178" s="9"/>
      <c r="ER178" s="36">
        <f t="shared" si="32"/>
        <v>1</v>
      </c>
      <c r="ES178" s="9">
        <f t="shared" si="33"/>
        <v>1</v>
      </c>
      <c r="ET178" s="9" t="s">
        <v>1370</v>
      </c>
      <c r="EU178" s="32" t="s">
        <v>2227</v>
      </c>
      <c r="EV178" s="32" t="s">
        <v>1480</v>
      </c>
      <c r="EW178" s="32"/>
      <c r="EX178" s="35"/>
      <c r="EY178" s="37"/>
      <c r="EZ178" s="37"/>
      <c r="FA178" s="35"/>
      <c r="FB178" s="37"/>
      <c r="FC178" s="32"/>
      <c r="FD178" s="32"/>
      <c r="FE178" s="32">
        <f t="shared" si="34"/>
        <v>4837</v>
      </c>
      <c r="FF178" s="9">
        <f t="shared" si="35"/>
        <v>9440</v>
      </c>
      <c r="FG178" s="6" t="e">
        <v>#N/A</v>
      </c>
    </row>
    <row r="179" spans="1:163" ht="17.25" customHeight="1" x14ac:dyDescent="0.25">
      <c r="A179" s="9">
        <v>466131426</v>
      </c>
      <c r="B179" s="22" t="s">
        <v>896</v>
      </c>
      <c r="C179" s="9"/>
      <c r="D179" s="9"/>
      <c r="E179" s="9"/>
      <c r="F179" s="9"/>
      <c r="G179" s="23"/>
      <c r="H179" s="23"/>
      <c r="I179" s="9">
        <v>4457</v>
      </c>
      <c r="J179" s="9">
        <v>17828</v>
      </c>
      <c r="K179" s="24">
        <f t="shared" si="24"/>
        <v>4995</v>
      </c>
      <c r="L179" s="24">
        <f t="shared" si="25"/>
        <v>22285</v>
      </c>
      <c r="M179" s="25">
        <v>4</v>
      </c>
      <c r="N179" s="9" t="s">
        <v>1493</v>
      </c>
      <c r="O179" s="9" t="s">
        <v>1494</v>
      </c>
      <c r="P179" s="9" t="s">
        <v>45</v>
      </c>
      <c r="Q179" s="26">
        <v>54723</v>
      </c>
      <c r="R179" s="27">
        <v>538</v>
      </c>
      <c r="S179" s="27">
        <f t="shared" si="26"/>
        <v>0</v>
      </c>
      <c r="T179" s="27">
        <v>2250</v>
      </c>
      <c r="U179" s="28" t="s">
        <v>20</v>
      </c>
      <c r="V179" s="29">
        <f t="shared" si="27"/>
        <v>0.12513293788279131</v>
      </c>
      <c r="W179" s="29">
        <f t="shared" si="28"/>
        <v>2.0962049313497769E-2</v>
      </c>
      <c r="X179" s="29" t="str">
        <f t="shared" si="29"/>
        <v>FLOW</v>
      </c>
      <c r="Y179" s="9" t="str">
        <f t="shared" si="30"/>
        <v>-</v>
      </c>
      <c r="Z179" s="9" t="s">
        <v>2268</v>
      </c>
      <c r="AA179" s="9" t="s">
        <v>20</v>
      </c>
      <c r="AB179" s="22"/>
      <c r="AC179" s="9"/>
      <c r="AD179" s="9"/>
      <c r="AE179" s="30"/>
      <c r="AF179" s="31" t="s">
        <v>20</v>
      </c>
      <c r="AG179" s="32"/>
      <c r="AH179" s="9" t="s">
        <v>617</v>
      </c>
      <c r="AI179" s="32"/>
      <c r="AJ179" s="32"/>
      <c r="AK179" s="32"/>
      <c r="AL179" s="32">
        <v>20616</v>
      </c>
      <c r="AM179" s="26">
        <v>54723</v>
      </c>
      <c r="AN179" s="24">
        <v>118</v>
      </c>
      <c r="AO179" s="23" t="s">
        <v>20</v>
      </c>
      <c r="AP179" s="23" t="str">
        <f t="shared" si="31"/>
        <v>FLOW</v>
      </c>
      <c r="AQ179" s="23"/>
      <c r="AR179" s="23"/>
      <c r="AS179" s="23"/>
      <c r="AT179" s="23"/>
      <c r="AU179" s="9" t="s">
        <v>13</v>
      </c>
      <c r="AV179" s="33" t="s">
        <v>1088</v>
      </c>
      <c r="AW179" s="22" t="s">
        <v>1306</v>
      </c>
      <c r="AX179" s="34">
        <v>45792</v>
      </c>
      <c r="AY179" s="9">
        <v>24</v>
      </c>
      <c r="AZ179" s="9" t="s">
        <v>1125</v>
      </c>
      <c r="BA179" s="32" t="s">
        <v>20</v>
      </c>
      <c r="BB179" s="32"/>
      <c r="BC179" s="32"/>
      <c r="BD179" s="9"/>
      <c r="BE179" s="9"/>
      <c r="BF179" s="9"/>
      <c r="BG179" s="35"/>
      <c r="BH179" s="9"/>
      <c r="BI179" s="9"/>
      <c r="BJ179" s="9"/>
      <c r="BK179" s="9"/>
      <c r="BL179" s="9">
        <v>1</v>
      </c>
      <c r="BM179" s="9"/>
      <c r="BN179" s="9"/>
      <c r="BO179" s="9"/>
      <c r="BP179" s="9"/>
      <c r="BQ179" s="9"/>
      <c r="BR179" s="9"/>
      <c r="BS179" s="9"/>
      <c r="BT179" s="9"/>
      <c r="BU179" s="9"/>
      <c r="BV179" s="9"/>
      <c r="BW179" s="9"/>
      <c r="BX179" s="9"/>
      <c r="BY179" s="9"/>
      <c r="BZ179" s="9"/>
      <c r="CA179" s="9"/>
      <c r="CB179" s="9"/>
      <c r="CC179" s="9"/>
      <c r="CD179" s="9"/>
      <c r="CE179" s="9"/>
      <c r="CF179" s="9"/>
      <c r="CG179" s="9"/>
      <c r="CH179" s="9"/>
      <c r="CI179" s="9"/>
      <c r="CJ179" s="9"/>
      <c r="CK179" s="9"/>
      <c r="CL179" s="9"/>
      <c r="CM179" s="9"/>
      <c r="CN179" s="9"/>
      <c r="CO179" s="9"/>
      <c r="CP179" s="9"/>
      <c r="CQ179" s="9"/>
      <c r="CR179" s="9"/>
      <c r="CS179" s="9"/>
      <c r="CT179" s="9"/>
      <c r="CU179" s="9"/>
      <c r="CV179" s="9"/>
      <c r="CW179" s="9"/>
      <c r="CX179" s="9"/>
      <c r="CY179" s="9"/>
      <c r="CZ179" s="9"/>
      <c r="DA179" s="9"/>
      <c r="DB179" s="9"/>
      <c r="DC179" s="9"/>
      <c r="DD179" s="9"/>
      <c r="DE179" s="9"/>
      <c r="DF179" s="9"/>
      <c r="DG179" s="9"/>
      <c r="DH179" s="9"/>
      <c r="DI179" s="9"/>
      <c r="DJ179" s="9"/>
      <c r="DK179" s="9"/>
      <c r="DL179" s="9"/>
      <c r="DM179" s="9"/>
      <c r="DN179" s="9"/>
      <c r="DO179" s="9"/>
      <c r="DP179" s="9"/>
      <c r="DQ179" s="9"/>
      <c r="DR179" s="9"/>
      <c r="DS179" s="9"/>
      <c r="DT179" s="9"/>
      <c r="DU179" s="9"/>
      <c r="DV179" s="9"/>
      <c r="DW179" s="9"/>
      <c r="DX179" s="9"/>
      <c r="DY179" s="9"/>
      <c r="DZ179" s="9"/>
      <c r="EA179" s="9"/>
      <c r="EB179" s="9"/>
      <c r="EC179" s="9"/>
      <c r="ED179" s="9"/>
      <c r="EE179" s="9"/>
      <c r="EF179" s="9"/>
      <c r="EG179" s="9"/>
      <c r="EH179" s="9"/>
      <c r="EI179" s="9"/>
      <c r="EJ179" s="9"/>
      <c r="EK179" s="9"/>
      <c r="EL179" s="9"/>
      <c r="EM179" s="9"/>
      <c r="EN179" s="9"/>
      <c r="EO179" s="9"/>
      <c r="EP179" s="9"/>
      <c r="EQ179" s="9"/>
      <c r="ER179" s="36">
        <f t="shared" si="32"/>
        <v>1</v>
      </c>
      <c r="ES179" s="9">
        <f t="shared" si="33"/>
        <v>1</v>
      </c>
      <c r="ET179" s="9" t="s">
        <v>1374</v>
      </c>
      <c r="EU179" s="32" t="s">
        <v>2113</v>
      </c>
      <c r="EV179" s="32" t="s">
        <v>1480</v>
      </c>
      <c r="EW179" s="32"/>
      <c r="EX179" s="35"/>
      <c r="EY179" s="37"/>
      <c r="EZ179" s="37"/>
      <c r="FA179" s="35"/>
      <c r="FB179" s="37"/>
      <c r="FC179" s="32"/>
      <c r="FD179" s="32"/>
      <c r="FE179" s="32">
        <f t="shared" si="34"/>
        <v>4995</v>
      </c>
      <c r="FF179" s="9">
        <f t="shared" si="35"/>
        <v>22285</v>
      </c>
      <c r="FG179" s="6" t="s">
        <v>1480</v>
      </c>
    </row>
    <row r="180" spans="1:163" ht="17.25" customHeight="1" x14ac:dyDescent="0.25">
      <c r="A180" s="9">
        <v>467383940</v>
      </c>
      <c r="B180" s="22" t="s">
        <v>921</v>
      </c>
      <c r="C180" s="9"/>
      <c r="D180" s="9"/>
      <c r="E180" s="9"/>
      <c r="F180" s="9"/>
      <c r="G180" s="23"/>
      <c r="H180" s="23"/>
      <c r="I180" s="9">
        <v>3432</v>
      </c>
      <c r="J180" s="9">
        <v>3364</v>
      </c>
      <c r="K180" s="24">
        <f t="shared" si="24"/>
        <v>3410</v>
      </c>
      <c r="L180" s="24">
        <f t="shared" si="25"/>
        <v>6796</v>
      </c>
      <c r="M180" s="39">
        <v>1</v>
      </c>
      <c r="N180" s="9" t="s">
        <v>1493</v>
      </c>
      <c r="O180" s="9" t="s">
        <v>1494</v>
      </c>
      <c r="P180" s="9" t="s">
        <v>121</v>
      </c>
      <c r="Q180" s="26">
        <v>54604</v>
      </c>
      <c r="R180" s="27">
        <v>46</v>
      </c>
      <c r="S180" s="27">
        <f t="shared" si="26"/>
        <v>0</v>
      </c>
      <c r="T180" s="27">
        <v>900</v>
      </c>
      <c r="U180" s="28" t="s">
        <v>20</v>
      </c>
      <c r="V180" s="29">
        <f t="shared" si="27"/>
        <v>0.27240719277912412</v>
      </c>
      <c r="W180" s="29">
        <f t="shared" si="28"/>
        <v>4.7833896393558711E-3</v>
      </c>
      <c r="X180" s="29" t="str">
        <f t="shared" si="29"/>
        <v>FLOW</v>
      </c>
      <c r="Y180" s="9" t="str">
        <f t="shared" si="30"/>
        <v>-</v>
      </c>
      <c r="Z180" s="9" t="s">
        <v>1489</v>
      </c>
      <c r="AA180" s="9" t="s">
        <v>20</v>
      </c>
      <c r="AB180" s="22"/>
      <c r="AC180" s="9"/>
      <c r="AD180" s="9"/>
      <c r="AE180" s="30"/>
      <c r="AF180" s="31" t="s">
        <v>20</v>
      </c>
      <c r="AG180" s="32"/>
      <c r="AH180" s="9" t="s">
        <v>120</v>
      </c>
      <c r="AI180" s="32"/>
      <c r="AJ180" s="32"/>
      <c r="AK180" s="32"/>
      <c r="AL180" s="32">
        <v>4310</v>
      </c>
      <c r="AM180" s="26">
        <v>54604</v>
      </c>
      <c r="AN180" s="24">
        <v>26</v>
      </c>
      <c r="AO180" s="23" t="s">
        <v>20</v>
      </c>
      <c r="AP180" s="23" t="str">
        <f t="shared" si="31"/>
        <v>FLOW</v>
      </c>
      <c r="AQ180" s="23"/>
      <c r="AR180" s="23"/>
      <c r="AS180" s="23"/>
      <c r="AT180" s="23"/>
      <c r="AU180" s="9" t="s">
        <v>1491</v>
      </c>
      <c r="AV180" s="33" t="s">
        <v>1111</v>
      </c>
      <c r="AW180" s="22" t="s">
        <v>1167</v>
      </c>
      <c r="AX180" s="34">
        <v>45994</v>
      </c>
      <c r="AY180" s="9">
        <v>24</v>
      </c>
      <c r="AZ180" s="9" t="s">
        <v>1125</v>
      </c>
      <c r="BA180" s="32" t="s">
        <v>20</v>
      </c>
      <c r="BB180" s="32"/>
      <c r="BC180" s="32"/>
      <c r="BD180" s="9"/>
      <c r="BE180" s="9"/>
      <c r="BF180" s="9"/>
      <c r="BG180" s="35"/>
      <c r="BH180" s="9"/>
      <c r="BI180" s="9">
        <v>1</v>
      </c>
      <c r="BJ180" s="9"/>
      <c r="BK180" s="9"/>
      <c r="BL180" s="9"/>
      <c r="BM180" s="9"/>
      <c r="BN180" s="9"/>
      <c r="BO180" s="9"/>
      <c r="BP180" s="9"/>
      <c r="BQ180" s="9"/>
      <c r="BR180" s="9"/>
      <c r="BS180" s="9"/>
      <c r="BT180" s="9"/>
      <c r="BU180" s="9"/>
      <c r="BV180" s="9"/>
      <c r="BW180" s="9"/>
      <c r="BX180" s="9"/>
      <c r="BY180" s="9"/>
      <c r="BZ180" s="9"/>
      <c r="CA180" s="9"/>
      <c r="CB180" s="9"/>
      <c r="CC180" s="9"/>
      <c r="CD180" s="9"/>
      <c r="CE180" s="9"/>
      <c r="CF180" s="9"/>
      <c r="CG180" s="9"/>
      <c r="CH180" s="9"/>
      <c r="CI180" s="9"/>
      <c r="CJ180" s="9"/>
      <c r="CK180" s="9"/>
      <c r="CL180" s="9"/>
      <c r="CM180" s="9"/>
      <c r="CN180" s="9"/>
      <c r="CO180" s="9"/>
      <c r="CP180" s="9"/>
      <c r="CQ180" s="9"/>
      <c r="CR180" s="9"/>
      <c r="CS180" s="9"/>
      <c r="CT180" s="9"/>
      <c r="CU180" s="9"/>
      <c r="CV180" s="9"/>
      <c r="CW180" s="9"/>
      <c r="CX180" s="9"/>
      <c r="CY180" s="9"/>
      <c r="CZ180" s="9"/>
      <c r="DA180" s="9"/>
      <c r="DB180" s="9"/>
      <c r="DC180" s="9"/>
      <c r="DD180" s="9"/>
      <c r="DE180" s="9"/>
      <c r="DF180" s="9"/>
      <c r="DG180" s="9"/>
      <c r="DH180" s="9"/>
      <c r="DI180" s="9"/>
      <c r="DJ180" s="9"/>
      <c r="DK180" s="9"/>
      <c r="DL180" s="9"/>
      <c r="DM180" s="9"/>
      <c r="DN180" s="9"/>
      <c r="DO180" s="9"/>
      <c r="DP180" s="9"/>
      <c r="DQ180" s="9"/>
      <c r="DR180" s="9"/>
      <c r="DS180" s="9"/>
      <c r="DT180" s="9"/>
      <c r="DU180" s="9"/>
      <c r="DV180" s="9"/>
      <c r="DW180" s="9"/>
      <c r="DX180" s="9"/>
      <c r="DY180" s="9"/>
      <c r="DZ180" s="9"/>
      <c r="EA180" s="9"/>
      <c r="EB180" s="9"/>
      <c r="EC180" s="9"/>
      <c r="ED180" s="9"/>
      <c r="EE180" s="9"/>
      <c r="EF180" s="9"/>
      <c r="EG180" s="9"/>
      <c r="EH180" s="9"/>
      <c r="EI180" s="9"/>
      <c r="EJ180" s="9"/>
      <c r="EK180" s="9"/>
      <c r="EL180" s="9"/>
      <c r="EM180" s="9"/>
      <c r="EN180" s="9"/>
      <c r="EO180" s="9"/>
      <c r="EP180" s="9"/>
      <c r="EQ180" s="9"/>
      <c r="ER180" s="36">
        <f t="shared" si="32"/>
        <v>1</v>
      </c>
      <c r="ES180" s="9">
        <f t="shared" si="33"/>
        <v>1</v>
      </c>
      <c r="ET180" s="9" t="s">
        <v>1373</v>
      </c>
      <c r="EU180" s="32" t="s">
        <v>1777</v>
      </c>
      <c r="EV180" s="32" t="s">
        <v>1480</v>
      </c>
      <c r="EW180" s="32"/>
      <c r="EX180" s="35"/>
      <c r="EY180" s="37"/>
      <c r="EZ180" s="37"/>
      <c r="FA180" s="35"/>
      <c r="FB180" s="37"/>
      <c r="FC180" s="32"/>
      <c r="FD180" s="32"/>
      <c r="FE180" s="32">
        <f t="shared" si="34"/>
        <v>3410</v>
      </c>
      <c r="FF180" s="9">
        <f t="shared" si="35"/>
        <v>6796</v>
      </c>
      <c r="FG180" s="6" t="s">
        <v>1480</v>
      </c>
    </row>
    <row r="181" spans="1:163" ht="17.25" customHeight="1" x14ac:dyDescent="0.25">
      <c r="A181" s="9">
        <v>463953257</v>
      </c>
      <c r="B181" s="22" t="s">
        <v>217</v>
      </c>
      <c r="C181" s="9" t="s">
        <v>2208</v>
      </c>
      <c r="D181" s="9" t="s">
        <v>1592</v>
      </c>
      <c r="E181" s="9">
        <v>4000</v>
      </c>
      <c r="F181" s="9"/>
      <c r="G181" s="23"/>
      <c r="H181" s="23"/>
      <c r="I181" s="9">
        <v>3761</v>
      </c>
      <c r="J181" s="9">
        <v>11266</v>
      </c>
      <c r="K181" s="24">
        <f t="shared" si="24"/>
        <v>4390</v>
      </c>
      <c r="L181" s="24">
        <f t="shared" si="25"/>
        <v>11027</v>
      </c>
      <c r="M181" s="25">
        <v>3</v>
      </c>
      <c r="N181" s="9" t="s">
        <v>2210</v>
      </c>
      <c r="O181" s="9" t="s">
        <v>1489</v>
      </c>
      <c r="P181" s="9" t="s">
        <v>27</v>
      </c>
      <c r="Q181" s="26">
        <v>53933</v>
      </c>
      <c r="R181" s="27">
        <v>646</v>
      </c>
      <c r="S181" s="27">
        <f t="shared" si="26"/>
        <v>0</v>
      </c>
      <c r="T181" s="27">
        <v>7200</v>
      </c>
      <c r="U181" s="28" t="s">
        <v>20</v>
      </c>
      <c r="V181" s="29">
        <f t="shared" si="27"/>
        <v>0.14049312244577497</v>
      </c>
      <c r="W181" s="29">
        <f t="shared" si="28"/>
        <v>1.5292887809060672E-2</v>
      </c>
      <c r="X181" s="29" t="str">
        <f t="shared" si="29"/>
        <v>STABLE</v>
      </c>
      <c r="Y181" s="9" t="str">
        <f t="shared" si="30"/>
        <v>PAID</v>
      </c>
      <c r="Z181" s="9" t="s">
        <v>1489</v>
      </c>
      <c r="AA181" s="9" t="s">
        <v>20</v>
      </c>
      <c r="AB181" s="22"/>
      <c r="AC181" s="9"/>
      <c r="AD181" s="9"/>
      <c r="AE181" s="30"/>
      <c r="AF181" s="31" t="s">
        <v>20</v>
      </c>
      <c r="AG181" s="32"/>
      <c r="AH181" s="9" t="s">
        <v>211</v>
      </c>
      <c r="AI181" s="32"/>
      <c r="AJ181" s="32"/>
      <c r="AK181" s="32"/>
      <c r="AL181" s="32">
        <v>19112</v>
      </c>
      <c r="AM181" s="26">
        <v>53933</v>
      </c>
      <c r="AN181" s="24">
        <v>88</v>
      </c>
      <c r="AO181" s="23" t="s">
        <v>20</v>
      </c>
      <c r="AP181" s="23" t="str">
        <f t="shared" si="31"/>
        <v>FLOW</v>
      </c>
      <c r="AQ181" s="23"/>
      <c r="AR181" s="23"/>
      <c r="AS181" s="23"/>
      <c r="AT181" s="23"/>
      <c r="AU181" s="9" t="s">
        <v>1491</v>
      </c>
      <c r="AV181" s="33" t="s">
        <v>218</v>
      </c>
      <c r="AW181" s="22" t="s">
        <v>1178</v>
      </c>
      <c r="AX181" s="34">
        <v>45540</v>
      </c>
      <c r="AY181" s="9">
        <v>36</v>
      </c>
      <c r="AZ181" s="9" t="s">
        <v>1125</v>
      </c>
      <c r="BA181" s="32" t="s">
        <v>20</v>
      </c>
      <c r="BB181" s="32"/>
      <c r="BC181" s="32">
        <v>1</v>
      </c>
      <c r="BD181" s="9"/>
      <c r="BE181" s="9"/>
      <c r="BF181" s="9"/>
      <c r="BG181" s="35"/>
      <c r="BH181" s="9"/>
      <c r="BI181" s="9">
        <v>1</v>
      </c>
      <c r="BJ181" s="9"/>
      <c r="BK181" s="9"/>
      <c r="BL181" s="9"/>
      <c r="BM181" s="9"/>
      <c r="BN181" s="9"/>
      <c r="BO181" s="9"/>
      <c r="BP181" s="9"/>
      <c r="BQ181" s="9"/>
      <c r="BR181" s="9"/>
      <c r="BS181" s="9"/>
      <c r="BT181" s="9"/>
      <c r="BU181" s="9"/>
      <c r="BV181" s="9"/>
      <c r="BW181" s="9"/>
      <c r="BX181" s="9"/>
      <c r="BY181" s="9"/>
      <c r="BZ181" s="9"/>
      <c r="CA181" s="9"/>
      <c r="CB181" s="9"/>
      <c r="CC181" s="9"/>
      <c r="CD181" s="9"/>
      <c r="CE181" s="9"/>
      <c r="CF181" s="9"/>
      <c r="CG181" s="9"/>
      <c r="CH181" s="9"/>
      <c r="CI181" s="9"/>
      <c r="CJ181" s="9"/>
      <c r="CK181" s="9"/>
      <c r="CL181" s="9"/>
      <c r="CM181" s="9"/>
      <c r="CN181" s="9"/>
      <c r="CO181" s="9"/>
      <c r="CP181" s="9"/>
      <c r="CQ181" s="9"/>
      <c r="CR181" s="9"/>
      <c r="CS181" s="9"/>
      <c r="CT181" s="9"/>
      <c r="CU181" s="9"/>
      <c r="CV181" s="9"/>
      <c r="CW181" s="9"/>
      <c r="CX181" s="9"/>
      <c r="CY181" s="9"/>
      <c r="CZ181" s="9"/>
      <c r="DA181" s="9"/>
      <c r="DB181" s="9"/>
      <c r="DC181" s="9"/>
      <c r="DD181" s="9"/>
      <c r="DE181" s="9"/>
      <c r="DF181" s="9"/>
      <c r="DG181" s="9"/>
      <c r="DH181" s="9"/>
      <c r="DI181" s="9"/>
      <c r="DJ181" s="9"/>
      <c r="DK181" s="9"/>
      <c r="DL181" s="9"/>
      <c r="DM181" s="9"/>
      <c r="DN181" s="9"/>
      <c r="DO181" s="9"/>
      <c r="DP181" s="9"/>
      <c r="DQ181" s="9"/>
      <c r="DR181" s="9"/>
      <c r="DS181" s="9"/>
      <c r="DT181" s="9"/>
      <c r="DU181" s="9"/>
      <c r="DV181" s="9"/>
      <c r="DW181" s="9"/>
      <c r="DX181" s="9"/>
      <c r="DY181" s="9"/>
      <c r="DZ181" s="9"/>
      <c r="EA181" s="9"/>
      <c r="EB181" s="9"/>
      <c r="EC181" s="9"/>
      <c r="ED181" s="9"/>
      <c r="EE181" s="9"/>
      <c r="EF181" s="9"/>
      <c r="EG181" s="9"/>
      <c r="EH181" s="9"/>
      <c r="EI181" s="9"/>
      <c r="EJ181" s="9"/>
      <c r="EK181" s="9"/>
      <c r="EL181" s="9"/>
      <c r="EM181" s="9"/>
      <c r="EN181" s="9"/>
      <c r="EO181" s="9"/>
      <c r="EP181" s="9"/>
      <c r="EQ181" s="9"/>
      <c r="ER181" s="36">
        <f t="shared" si="32"/>
        <v>2</v>
      </c>
      <c r="ES181" s="9">
        <f t="shared" si="33"/>
        <v>1</v>
      </c>
      <c r="ET181" s="9" t="s">
        <v>1368</v>
      </c>
      <c r="EU181" s="32" t="s">
        <v>1837</v>
      </c>
      <c r="EV181" s="32" t="s">
        <v>1480</v>
      </c>
      <c r="EW181" s="32"/>
      <c r="EX181" s="35"/>
      <c r="EY181" s="37"/>
      <c r="EZ181" s="37"/>
      <c r="FA181" s="35"/>
      <c r="FB181" s="37"/>
      <c r="FC181" s="32"/>
      <c r="FD181" s="32"/>
      <c r="FE181" s="32">
        <f t="shared" si="34"/>
        <v>4390</v>
      </c>
      <c r="FF181" s="9">
        <f t="shared" si="35"/>
        <v>15027</v>
      </c>
      <c r="FG181" s="6" t="s">
        <v>1480</v>
      </c>
    </row>
    <row r="182" spans="1:163" ht="17.25" customHeight="1" x14ac:dyDescent="0.25">
      <c r="A182" s="9">
        <v>458276615</v>
      </c>
      <c r="B182" s="22" t="s">
        <v>767</v>
      </c>
      <c r="C182" s="9"/>
      <c r="D182" s="9"/>
      <c r="E182" s="9"/>
      <c r="F182" s="9"/>
      <c r="G182" s="23"/>
      <c r="H182" s="23"/>
      <c r="I182" s="9">
        <v>4862</v>
      </c>
      <c r="J182" s="9">
        <v>4106</v>
      </c>
      <c r="K182" s="24">
        <f t="shared" si="24"/>
        <v>4188</v>
      </c>
      <c r="L182" s="24">
        <f t="shared" si="25"/>
        <v>8968</v>
      </c>
      <c r="M182" s="39">
        <v>1</v>
      </c>
      <c r="N182" s="9" t="s">
        <v>1493</v>
      </c>
      <c r="O182" s="9" t="s">
        <v>1494</v>
      </c>
      <c r="P182" s="9" t="s">
        <v>45</v>
      </c>
      <c r="Q182" s="26">
        <v>53427</v>
      </c>
      <c r="R182" s="27">
        <v>82</v>
      </c>
      <c r="S182" s="27">
        <f t="shared" si="26"/>
        <v>0</v>
      </c>
      <c r="T182" s="27">
        <v>7200</v>
      </c>
      <c r="U182" s="28" t="s">
        <v>20</v>
      </c>
      <c r="V182" s="29">
        <f t="shared" si="27"/>
        <v>4.1464730124770206E-2</v>
      </c>
      <c r="W182" s="29">
        <f t="shared" si="28"/>
        <v>4.680282731335912E-3</v>
      </c>
      <c r="X182" s="29" t="str">
        <f t="shared" si="29"/>
        <v>FLOW</v>
      </c>
      <c r="Y182" s="9" t="str">
        <f t="shared" si="30"/>
        <v>-</v>
      </c>
      <c r="Z182" s="9" t="s">
        <v>20</v>
      </c>
      <c r="AA182" s="9" t="s">
        <v>20</v>
      </c>
      <c r="AB182" s="22"/>
      <c r="AC182" s="9"/>
      <c r="AD182" s="9"/>
      <c r="AE182" s="30"/>
      <c r="AF182" s="31" t="s">
        <v>20</v>
      </c>
      <c r="AG182" s="32"/>
      <c r="AH182" s="9" t="s">
        <v>617</v>
      </c>
      <c r="AI182" s="32"/>
      <c r="AJ182" s="32"/>
      <c r="AK182" s="32"/>
      <c r="AL182" s="32">
        <v>11388</v>
      </c>
      <c r="AM182" s="26">
        <v>53427</v>
      </c>
      <c r="AN182" s="24">
        <v>27</v>
      </c>
      <c r="AO182" s="23" t="s">
        <v>20</v>
      </c>
      <c r="AP182" s="23" t="str">
        <f t="shared" si="31"/>
        <v>FLOW</v>
      </c>
      <c r="AQ182" s="23"/>
      <c r="AR182" s="23"/>
      <c r="AS182" s="23"/>
      <c r="AT182" s="23"/>
      <c r="AU182" s="9" t="s">
        <v>13</v>
      </c>
      <c r="AV182" s="33" t="s">
        <v>962</v>
      </c>
      <c r="AW182" s="22" t="s">
        <v>1173</v>
      </c>
      <c r="AX182" s="34">
        <v>45072</v>
      </c>
      <c r="AY182" s="9">
        <v>48</v>
      </c>
      <c r="AZ182" s="9" t="s">
        <v>1125</v>
      </c>
      <c r="BA182" s="32" t="s">
        <v>20</v>
      </c>
      <c r="BB182" s="32"/>
      <c r="BC182" s="32"/>
      <c r="BD182" s="9"/>
      <c r="BE182" s="9"/>
      <c r="BF182" s="9"/>
      <c r="BG182" s="35"/>
      <c r="BH182" s="9"/>
      <c r="BI182" s="9">
        <v>1</v>
      </c>
      <c r="BJ182" s="9"/>
      <c r="BK182" s="9"/>
      <c r="BL182" s="9"/>
      <c r="BM182" s="9"/>
      <c r="BN182" s="9"/>
      <c r="BO182" s="9"/>
      <c r="BP182" s="9"/>
      <c r="BQ182" s="9"/>
      <c r="BR182" s="9"/>
      <c r="BS182" s="9"/>
      <c r="BT182" s="9"/>
      <c r="BU182" s="9"/>
      <c r="BV182" s="9"/>
      <c r="BW182" s="9"/>
      <c r="BX182" s="9"/>
      <c r="BY182" s="9"/>
      <c r="BZ182" s="9"/>
      <c r="CA182" s="9"/>
      <c r="CB182" s="9"/>
      <c r="CC182" s="9"/>
      <c r="CD182" s="9"/>
      <c r="CE182" s="9"/>
      <c r="CF182" s="9"/>
      <c r="CG182" s="9"/>
      <c r="CH182" s="9"/>
      <c r="CI182" s="9"/>
      <c r="CJ182" s="9"/>
      <c r="CK182" s="9"/>
      <c r="CL182" s="9"/>
      <c r="CM182" s="9"/>
      <c r="CN182" s="9"/>
      <c r="CO182" s="9"/>
      <c r="CP182" s="9"/>
      <c r="CQ182" s="9"/>
      <c r="CR182" s="9"/>
      <c r="CS182" s="9"/>
      <c r="CT182" s="9"/>
      <c r="CU182" s="9"/>
      <c r="CV182" s="9"/>
      <c r="CW182" s="9"/>
      <c r="CX182" s="9"/>
      <c r="CY182" s="9"/>
      <c r="CZ182" s="9"/>
      <c r="DA182" s="9"/>
      <c r="DB182" s="9"/>
      <c r="DC182" s="9"/>
      <c r="DD182" s="9"/>
      <c r="DE182" s="9"/>
      <c r="DF182" s="9"/>
      <c r="DG182" s="9"/>
      <c r="DH182" s="9"/>
      <c r="DI182" s="9"/>
      <c r="DJ182" s="9"/>
      <c r="DK182" s="9"/>
      <c r="DL182" s="9"/>
      <c r="DM182" s="9"/>
      <c r="DN182" s="9"/>
      <c r="DO182" s="9"/>
      <c r="DP182" s="9"/>
      <c r="DQ182" s="9"/>
      <c r="DR182" s="9"/>
      <c r="DS182" s="9"/>
      <c r="DT182" s="9"/>
      <c r="DU182" s="9"/>
      <c r="DV182" s="9"/>
      <c r="DW182" s="9"/>
      <c r="DX182" s="9"/>
      <c r="DY182" s="9"/>
      <c r="DZ182" s="9"/>
      <c r="EA182" s="9"/>
      <c r="EB182" s="9"/>
      <c r="EC182" s="9"/>
      <c r="ED182" s="9"/>
      <c r="EE182" s="9"/>
      <c r="EF182" s="9"/>
      <c r="EG182" s="9"/>
      <c r="EH182" s="9"/>
      <c r="EI182" s="9"/>
      <c r="EJ182" s="9"/>
      <c r="EK182" s="9"/>
      <c r="EL182" s="9"/>
      <c r="EM182" s="9"/>
      <c r="EN182" s="9"/>
      <c r="EO182" s="9"/>
      <c r="EP182" s="9"/>
      <c r="EQ182" s="9"/>
      <c r="ER182" s="36">
        <f t="shared" si="32"/>
        <v>1</v>
      </c>
      <c r="ES182" s="9">
        <f t="shared" si="33"/>
        <v>1</v>
      </c>
      <c r="ET182" s="9" t="s">
        <v>1374</v>
      </c>
      <c r="EU182" s="32" t="s">
        <v>2092</v>
      </c>
      <c r="EV182" s="32" t="s">
        <v>1480</v>
      </c>
      <c r="EW182" s="32"/>
      <c r="EX182" s="35"/>
      <c r="EY182" s="37"/>
      <c r="EZ182" s="37"/>
      <c r="FA182" s="35"/>
      <c r="FB182" s="37"/>
      <c r="FC182" s="32"/>
      <c r="FD182" s="32"/>
      <c r="FE182" s="32">
        <f t="shared" si="34"/>
        <v>4188</v>
      </c>
      <c r="FF182" s="9">
        <f t="shared" si="35"/>
        <v>8968</v>
      </c>
      <c r="FG182" s="6" t="s">
        <v>1480</v>
      </c>
    </row>
    <row r="183" spans="1:163" ht="17.25" customHeight="1" x14ac:dyDescent="0.25">
      <c r="A183" s="9">
        <v>465511905</v>
      </c>
      <c r="B183" s="22" t="s">
        <v>882</v>
      </c>
      <c r="C183" s="9"/>
      <c r="D183" s="9"/>
      <c r="E183" s="9"/>
      <c r="F183" s="9"/>
      <c r="G183" s="23"/>
      <c r="H183" s="23"/>
      <c r="I183" s="9">
        <v>5062</v>
      </c>
      <c r="J183" s="9">
        <v>25067</v>
      </c>
      <c r="K183" s="24">
        <f t="shared" si="24"/>
        <v>6440</v>
      </c>
      <c r="L183" s="24">
        <f t="shared" si="25"/>
        <v>30129</v>
      </c>
      <c r="M183" s="25">
        <v>5</v>
      </c>
      <c r="N183" s="9" t="s">
        <v>1493</v>
      </c>
      <c r="O183" s="9" t="s">
        <v>1494</v>
      </c>
      <c r="P183" s="9" t="s">
        <v>341</v>
      </c>
      <c r="Q183" s="26">
        <v>53392</v>
      </c>
      <c r="R183" s="27">
        <v>1621</v>
      </c>
      <c r="S183" s="27">
        <f t="shared" si="26"/>
        <v>0</v>
      </c>
      <c r="T183" s="27">
        <v>3600</v>
      </c>
      <c r="U183" s="28" t="s">
        <v>20</v>
      </c>
      <c r="V183" s="29">
        <f t="shared" si="27"/>
        <v>0.33630976376683064</v>
      </c>
      <c r="W183" s="29">
        <f t="shared" si="28"/>
        <v>2.842655206288244E-2</v>
      </c>
      <c r="X183" s="29" t="str">
        <f t="shared" si="29"/>
        <v>FLOW</v>
      </c>
      <c r="Y183" s="9" t="str">
        <f t="shared" si="30"/>
        <v>-</v>
      </c>
      <c r="Z183" s="9" t="s">
        <v>20</v>
      </c>
      <c r="AA183" s="9" t="s">
        <v>20</v>
      </c>
      <c r="AB183" s="22"/>
      <c r="AC183" s="9"/>
      <c r="AD183" s="9"/>
      <c r="AE183" s="30"/>
      <c r="AF183" s="31" t="s">
        <v>20</v>
      </c>
      <c r="AG183" s="32"/>
      <c r="AH183" s="9" t="s">
        <v>696</v>
      </c>
      <c r="AI183" s="32"/>
      <c r="AJ183" s="32"/>
      <c r="AK183" s="32"/>
      <c r="AL183" s="32">
        <v>30288</v>
      </c>
      <c r="AM183" s="26">
        <v>53392</v>
      </c>
      <c r="AN183" s="24">
        <v>149</v>
      </c>
      <c r="AO183" s="23" t="s">
        <v>20</v>
      </c>
      <c r="AP183" s="23" t="str">
        <f t="shared" si="31"/>
        <v>FLOW</v>
      </c>
      <c r="AQ183" s="23"/>
      <c r="AR183" s="23"/>
      <c r="AS183" s="23"/>
      <c r="AT183" s="23"/>
      <c r="AU183" s="9" t="s">
        <v>13</v>
      </c>
      <c r="AV183" s="33" t="s">
        <v>1075</v>
      </c>
      <c r="AW183" s="22" t="s">
        <v>1193</v>
      </c>
      <c r="AX183" s="34">
        <v>45703</v>
      </c>
      <c r="AY183" s="9">
        <v>24</v>
      </c>
      <c r="AZ183" s="9" t="s">
        <v>1125</v>
      </c>
      <c r="BA183" s="32" t="s">
        <v>20</v>
      </c>
      <c r="BB183" s="32"/>
      <c r="BC183" s="32"/>
      <c r="BD183" s="9"/>
      <c r="BE183" s="9"/>
      <c r="BF183" s="9"/>
      <c r="BG183" s="35"/>
      <c r="BH183" s="9"/>
      <c r="BI183" s="9"/>
      <c r="BJ183" s="9"/>
      <c r="BK183" s="9"/>
      <c r="BL183" s="9"/>
      <c r="BM183" s="9"/>
      <c r="BN183" s="9"/>
      <c r="BO183" s="9"/>
      <c r="BP183" s="9"/>
      <c r="BQ183" s="9"/>
      <c r="BR183" s="9"/>
      <c r="BS183" s="9"/>
      <c r="BT183" s="9"/>
      <c r="BU183" s="9"/>
      <c r="BV183" s="9"/>
      <c r="BW183" s="9"/>
      <c r="BX183" s="9"/>
      <c r="BY183" s="9"/>
      <c r="BZ183" s="9"/>
      <c r="CA183" s="9"/>
      <c r="CB183" s="9"/>
      <c r="CC183" s="9"/>
      <c r="CD183" s="9"/>
      <c r="CE183" s="9"/>
      <c r="CF183" s="9"/>
      <c r="CG183" s="9"/>
      <c r="CH183" s="9"/>
      <c r="CI183" s="9"/>
      <c r="CJ183" s="9"/>
      <c r="CK183" s="9"/>
      <c r="CL183" s="9"/>
      <c r="CM183" s="9"/>
      <c r="CN183" s="9"/>
      <c r="CO183" s="9"/>
      <c r="CP183" s="9"/>
      <c r="CQ183" s="9"/>
      <c r="CR183" s="9"/>
      <c r="CS183" s="9"/>
      <c r="CT183" s="9"/>
      <c r="CU183" s="9"/>
      <c r="CV183" s="9"/>
      <c r="CW183" s="9"/>
      <c r="CX183" s="9"/>
      <c r="CY183" s="9"/>
      <c r="CZ183" s="9"/>
      <c r="DA183" s="9"/>
      <c r="DB183" s="9"/>
      <c r="DC183" s="9"/>
      <c r="DD183" s="9"/>
      <c r="DE183" s="9"/>
      <c r="DF183" s="9"/>
      <c r="DG183" s="9"/>
      <c r="DH183" s="9"/>
      <c r="DI183" s="9"/>
      <c r="DJ183" s="9"/>
      <c r="DK183" s="9"/>
      <c r="DL183" s="9"/>
      <c r="DM183" s="9"/>
      <c r="DN183" s="9"/>
      <c r="DO183" s="9"/>
      <c r="DP183" s="9"/>
      <c r="DQ183" s="9"/>
      <c r="DR183" s="9"/>
      <c r="DS183" s="9"/>
      <c r="DT183" s="9"/>
      <c r="DU183" s="9"/>
      <c r="DV183" s="9"/>
      <c r="DW183" s="9"/>
      <c r="DX183" s="9"/>
      <c r="DY183" s="9"/>
      <c r="DZ183" s="9"/>
      <c r="EA183" s="9"/>
      <c r="EB183" s="9"/>
      <c r="EC183" s="9"/>
      <c r="ED183" s="9"/>
      <c r="EE183" s="9"/>
      <c r="EF183" s="9"/>
      <c r="EG183" s="9"/>
      <c r="EH183" s="9"/>
      <c r="EI183" s="9"/>
      <c r="EJ183" s="9"/>
      <c r="EK183" s="9"/>
      <c r="EL183" s="9"/>
      <c r="EM183" s="9"/>
      <c r="EN183" s="9"/>
      <c r="EO183" s="9"/>
      <c r="EP183" s="9"/>
      <c r="EQ183" s="9"/>
      <c r="ER183" s="36">
        <f t="shared" si="32"/>
        <v>0</v>
      </c>
      <c r="ES183" s="9" t="str">
        <f t="shared" si="33"/>
        <v/>
      </c>
      <c r="ET183" s="9" t="s">
        <v>1369</v>
      </c>
      <c r="EU183" s="32" t="s">
        <v>2172</v>
      </c>
      <c r="EV183" s="32" t="s">
        <v>1480</v>
      </c>
      <c r="EW183" s="32"/>
      <c r="EX183" s="35"/>
      <c r="EY183" s="37"/>
      <c r="EZ183" s="37"/>
      <c r="FA183" s="35"/>
      <c r="FB183" s="37"/>
      <c r="FC183" s="32"/>
      <c r="FD183" s="32"/>
      <c r="FE183" s="32">
        <f t="shared" si="34"/>
        <v>6440</v>
      </c>
      <c r="FF183" s="9">
        <f t="shared" si="35"/>
        <v>30129</v>
      </c>
      <c r="FG183" s="6" t="s">
        <v>1480</v>
      </c>
    </row>
    <row r="184" spans="1:163" ht="17.25" customHeight="1" x14ac:dyDescent="0.25">
      <c r="A184" s="9">
        <v>466641805</v>
      </c>
      <c r="B184" s="22" t="s">
        <v>535</v>
      </c>
      <c r="C184" s="9"/>
      <c r="D184" s="9"/>
      <c r="E184" s="9"/>
      <c r="F184" s="9"/>
      <c r="G184" s="23"/>
      <c r="H184" s="23"/>
      <c r="I184" s="9">
        <v>4241</v>
      </c>
      <c r="J184" s="9">
        <v>4232</v>
      </c>
      <c r="K184" s="24">
        <f t="shared" si="24"/>
        <v>4334</v>
      </c>
      <c r="L184" s="24">
        <f t="shared" si="25"/>
        <v>8473</v>
      </c>
      <c r="M184" s="39">
        <v>1</v>
      </c>
      <c r="N184" s="9" t="s">
        <v>1493</v>
      </c>
      <c r="O184" s="9" t="s">
        <v>1494</v>
      </c>
      <c r="P184" s="9" t="s">
        <v>1132</v>
      </c>
      <c r="Q184" s="26">
        <v>53352</v>
      </c>
      <c r="R184" s="27">
        <v>102</v>
      </c>
      <c r="S184" s="27">
        <f t="shared" si="26"/>
        <v>0</v>
      </c>
      <c r="T184" s="27">
        <v>3150</v>
      </c>
      <c r="U184" s="28" t="s">
        <v>20</v>
      </c>
      <c r="V184" s="29">
        <f t="shared" si="27"/>
        <v>9.5840653596180173E-2</v>
      </c>
      <c r="W184" s="29">
        <f t="shared" si="28"/>
        <v>4.673712622498616E-3</v>
      </c>
      <c r="X184" s="29" t="str">
        <f t="shared" si="29"/>
        <v>FLOW</v>
      </c>
      <c r="Y184" s="9" t="str">
        <f t="shared" si="30"/>
        <v>-</v>
      </c>
      <c r="Z184" s="9" t="s">
        <v>1496</v>
      </c>
      <c r="AA184" s="9" t="s">
        <v>20</v>
      </c>
      <c r="AB184" s="22"/>
      <c r="AC184" s="9"/>
      <c r="AD184" s="9"/>
      <c r="AE184" s="30"/>
      <c r="AF184" s="31" t="s">
        <v>20</v>
      </c>
      <c r="AG184" s="32"/>
      <c r="AH184" s="9" t="s">
        <v>533</v>
      </c>
      <c r="AI184" s="32"/>
      <c r="AJ184" s="32"/>
      <c r="AK184" s="32"/>
      <c r="AL184" s="32">
        <v>7484</v>
      </c>
      <c r="AM184" s="26">
        <v>53352</v>
      </c>
      <c r="AN184" s="24">
        <v>27</v>
      </c>
      <c r="AO184" s="23" t="s">
        <v>20</v>
      </c>
      <c r="AP184" s="23" t="str">
        <f t="shared" si="31"/>
        <v>FLOW</v>
      </c>
      <c r="AQ184" s="23"/>
      <c r="AR184" s="23"/>
      <c r="AS184" s="23"/>
      <c r="AT184" s="23"/>
      <c r="AU184" s="9" t="s">
        <v>1491</v>
      </c>
      <c r="AV184" s="33" t="s">
        <v>536</v>
      </c>
      <c r="AW184" s="22" t="s">
        <v>1338</v>
      </c>
      <c r="AX184" s="34">
        <v>45874</v>
      </c>
      <c r="AY184" s="9">
        <v>24</v>
      </c>
      <c r="AZ184" s="9" t="s">
        <v>1125</v>
      </c>
      <c r="BA184" s="32" t="s">
        <v>20</v>
      </c>
      <c r="BB184" s="32"/>
      <c r="BC184" s="32"/>
      <c r="BD184" s="9"/>
      <c r="BE184" s="9"/>
      <c r="BF184" s="9"/>
      <c r="BG184" s="35"/>
      <c r="BH184" s="9"/>
      <c r="BI184" s="9"/>
      <c r="BJ184" s="9"/>
      <c r="BK184" s="9"/>
      <c r="BL184" s="9">
        <v>1</v>
      </c>
      <c r="BM184" s="9"/>
      <c r="BN184" s="9"/>
      <c r="BO184" s="9"/>
      <c r="BP184" s="9"/>
      <c r="BQ184" s="9"/>
      <c r="BR184" s="9"/>
      <c r="BS184" s="9"/>
      <c r="BT184" s="9"/>
      <c r="BU184" s="9"/>
      <c r="BV184" s="9"/>
      <c r="BW184" s="9"/>
      <c r="BX184" s="9"/>
      <c r="BY184" s="9"/>
      <c r="BZ184" s="9"/>
      <c r="CA184" s="9"/>
      <c r="CB184" s="9"/>
      <c r="CC184" s="9"/>
      <c r="CD184" s="9"/>
      <c r="CE184" s="9"/>
      <c r="CF184" s="9"/>
      <c r="CG184" s="9"/>
      <c r="CH184" s="9"/>
      <c r="CI184" s="9"/>
      <c r="CJ184" s="9"/>
      <c r="CK184" s="9"/>
      <c r="CL184" s="9"/>
      <c r="CM184" s="9"/>
      <c r="CN184" s="9"/>
      <c r="CO184" s="9"/>
      <c r="CP184" s="9"/>
      <c r="CQ184" s="9"/>
      <c r="CR184" s="9"/>
      <c r="CS184" s="9"/>
      <c r="CT184" s="9"/>
      <c r="CU184" s="9"/>
      <c r="CV184" s="9"/>
      <c r="CW184" s="9"/>
      <c r="CX184" s="9"/>
      <c r="CY184" s="9"/>
      <c r="CZ184" s="9"/>
      <c r="DA184" s="9"/>
      <c r="DB184" s="9"/>
      <c r="DC184" s="9"/>
      <c r="DD184" s="9"/>
      <c r="DE184" s="9"/>
      <c r="DF184" s="9"/>
      <c r="DG184" s="9"/>
      <c r="DH184" s="9"/>
      <c r="DI184" s="9"/>
      <c r="DJ184" s="9"/>
      <c r="DK184" s="9"/>
      <c r="DL184" s="9"/>
      <c r="DM184" s="9"/>
      <c r="DN184" s="9"/>
      <c r="DO184" s="9"/>
      <c r="DP184" s="9"/>
      <c r="DQ184" s="9"/>
      <c r="DR184" s="9"/>
      <c r="DS184" s="9"/>
      <c r="DT184" s="9"/>
      <c r="DU184" s="9"/>
      <c r="DV184" s="9"/>
      <c r="DW184" s="9"/>
      <c r="DX184" s="9"/>
      <c r="DY184" s="9"/>
      <c r="DZ184" s="9"/>
      <c r="EA184" s="9"/>
      <c r="EB184" s="9"/>
      <c r="EC184" s="9"/>
      <c r="ED184" s="9"/>
      <c r="EE184" s="9"/>
      <c r="EF184" s="9"/>
      <c r="EG184" s="9"/>
      <c r="EH184" s="9"/>
      <c r="EI184" s="9"/>
      <c r="EJ184" s="9"/>
      <c r="EK184" s="9"/>
      <c r="EL184" s="9"/>
      <c r="EM184" s="9"/>
      <c r="EN184" s="9"/>
      <c r="EO184" s="9"/>
      <c r="EP184" s="9"/>
      <c r="EQ184" s="9"/>
      <c r="ER184" s="36">
        <f t="shared" si="32"/>
        <v>1</v>
      </c>
      <c r="ES184" s="9">
        <f t="shared" si="33"/>
        <v>1</v>
      </c>
      <c r="ET184" s="9" t="s">
        <v>1376</v>
      </c>
      <c r="EU184" s="32" t="s">
        <v>2024</v>
      </c>
      <c r="EV184" s="32" t="s">
        <v>1480</v>
      </c>
      <c r="EW184" s="32"/>
      <c r="EX184" s="35"/>
      <c r="EY184" s="37"/>
      <c r="EZ184" s="37"/>
      <c r="FA184" s="35"/>
      <c r="FB184" s="37"/>
      <c r="FC184" s="32"/>
      <c r="FD184" s="32"/>
      <c r="FE184" s="32">
        <f t="shared" si="34"/>
        <v>4334</v>
      </c>
      <c r="FF184" s="9">
        <f t="shared" si="35"/>
        <v>8473</v>
      </c>
      <c r="FG184" s="6" t="s">
        <v>1480</v>
      </c>
    </row>
    <row r="185" spans="1:163" ht="17.25" customHeight="1" x14ac:dyDescent="0.25">
      <c r="A185" s="9">
        <v>464296467</v>
      </c>
      <c r="B185" s="22" t="s">
        <v>663</v>
      </c>
      <c r="C185" s="9"/>
      <c r="D185" s="9"/>
      <c r="E185" s="9"/>
      <c r="F185" s="9"/>
      <c r="G185" s="23"/>
      <c r="H185" s="23"/>
      <c r="I185" s="9">
        <v>3592</v>
      </c>
      <c r="J185" s="9">
        <v>6222</v>
      </c>
      <c r="K185" s="24">
        <f t="shared" si="24"/>
        <v>2938</v>
      </c>
      <c r="L185" s="24">
        <f t="shared" si="25"/>
        <v>9814</v>
      </c>
      <c r="M185" s="25">
        <v>2</v>
      </c>
      <c r="N185" s="9" t="s">
        <v>1493</v>
      </c>
      <c r="O185" s="9" t="s">
        <v>1494</v>
      </c>
      <c r="P185" s="9" t="s">
        <v>22</v>
      </c>
      <c r="Q185" s="26">
        <v>53089</v>
      </c>
      <c r="R185" s="27">
        <v>308</v>
      </c>
      <c r="S185" s="27">
        <f t="shared" si="26"/>
        <v>0</v>
      </c>
      <c r="T185" s="27">
        <v>3202.58</v>
      </c>
      <c r="U185" s="28" t="s">
        <v>20</v>
      </c>
      <c r="V185" s="29">
        <f t="shared" si="27"/>
        <v>0.12715169801848944</v>
      </c>
      <c r="W185" s="29">
        <f t="shared" si="28"/>
        <v>1.4234812047578704E-2</v>
      </c>
      <c r="X185" s="29" t="str">
        <f t="shared" si="29"/>
        <v>FLOW</v>
      </c>
      <c r="Y185" s="9" t="str">
        <f t="shared" si="30"/>
        <v>-</v>
      </c>
      <c r="Z185" s="9" t="s">
        <v>1495</v>
      </c>
      <c r="AA185" s="9" t="s">
        <v>20</v>
      </c>
      <c r="AB185" s="22"/>
      <c r="AC185" s="9"/>
      <c r="AD185" s="9"/>
      <c r="AE185" s="30"/>
      <c r="AF185" s="31" t="s">
        <v>20</v>
      </c>
      <c r="AG185" s="32"/>
      <c r="AH185" s="9" t="s">
        <v>657</v>
      </c>
      <c r="AI185" s="32"/>
      <c r="AJ185" s="32"/>
      <c r="AK185" s="32"/>
      <c r="AL185" s="32">
        <v>9732.58</v>
      </c>
      <c r="AM185" s="26">
        <v>53089</v>
      </c>
      <c r="AN185" s="24">
        <v>57</v>
      </c>
      <c r="AO185" s="23" t="s">
        <v>20</v>
      </c>
      <c r="AP185" s="23" t="str">
        <f t="shared" si="31"/>
        <v>FLOW</v>
      </c>
      <c r="AQ185" s="23"/>
      <c r="AR185" s="23"/>
      <c r="AS185" s="23"/>
      <c r="AT185" s="23"/>
      <c r="AU185" s="9" t="s">
        <v>1491</v>
      </c>
      <c r="AV185" s="33" t="s">
        <v>664</v>
      </c>
      <c r="AW185" s="22" t="s">
        <v>1298</v>
      </c>
      <c r="AX185" s="34">
        <v>45577</v>
      </c>
      <c r="AY185" s="9">
        <v>36</v>
      </c>
      <c r="AZ185" s="9" t="s">
        <v>1125</v>
      </c>
      <c r="BA185" s="32" t="s">
        <v>20</v>
      </c>
      <c r="BB185" s="32"/>
      <c r="BC185" s="32"/>
      <c r="BD185" s="9"/>
      <c r="BE185" s="9"/>
      <c r="BF185" s="9"/>
      <c r="BG185" s="35"/>
      <c r="BH185" s="9"/>
      <c r="BI185" s="9">
        <v>1</v>
      </c>
      <c r="BJ185" s="9"/>
      <c r="BK185" s="9"/>
      <c r="BL185" s="9"/>
      <c r="BM185" s="9"/>
      <c r="BN185" s="9"/>
      <c r="BO185" s="9"/>
      <c r="BP185" s="9"/>
      <c r="BQ185" s="9"/>
      <c r="BR185" s="9"/>
      <c r="BS185" s="9"/>
      <c r="BT185" s="9"/>
      <c r="BU185" s="9"/>
      <c r="BV185" s="9"/>
      <c r="BW185" s="9"/>
      <c r="BX185" s="9"/>
      <c r="BY185" s="9"/>
      <c r="BZ185" s="9"/>
      <c r="CA185" s="9"/>
      <c r="CB185" s="9"/>
      <c r="CC185" s="9"/>
      <c r="CD185" s="9"/>
      <c r="CE185" s="9"/>
      <c r="CF185" s="9"/>
      <c r="CG185" s="9"/>
      <c r="CH185" s="9"/>
      <c r="CI185" s="9"/>
      <c r="CJ185" s="9"/>
      <c r="CK185" s="9"/>
      <c r="CL185" s="9"/>
      <c r="CM185" s="9"/>
      <c r="CN185" s="9"/>
      <c r="CO185" s="9"/>
      <c r="CP185" s="9"/>
      <c r="CQ185" s="9"/>
      <c r="CR185" s="9"/>
      <c r="CS185" s="9"/>
      <c r="CT185" s="9"/>
      <c r="CU185" s="9"/>
      <c r="CV185" s="9"/>
      <c r="CW185" s="9"/>
      <c r="CX185" s="9"/>
      <c r="CY185" s="9"/>
      <c r="CZ185" s="9"/>
      <c r="DA185" s="9"/>
      <c r="DB185" s="9"/>
      <c r="DC185" s="9"/>
      <c r="DD185" s="9"/>
      <c r="DE185" s="9"/>
      <c r="DF185" s="9"/>
      <c r="DG185" s="9"/>
      <c r="DH185" s="9"/>
      <c r="DI185" s="9"/>
      <c r="DJ185" s="9"/>
      <c r="DK185" s="9"/>
      <c r="DL185" s="9"/>
      <c r="DM185" s="9"/>
      <c r="DN185" s="9"/>
      <c r="DO185" s="9"/>
      <c r="DP185" s="9"/>
      <c r="DQ185" s="9"/>
      <c r="DR185" s="9"/>
      <c r="DS185" s="9"/>
      <c r="DT185" s="9"/>
      <c r="DU185" s="9"/>
      <c r="DV185" s="9"/>
      <c r="DW185" s="9"/>
      <c r="DX185" s="9"/>
      <c r="DY185" s="9"/>
      <c r="DZ185" s="9"/>
      <c r="EA185" s="9"/>
      <c r="EB185" s="9"/>
      <c r="EC185" s="9"/>
      <c r="ED185" s="9"/>
      <c r="EE185" s="9"/>
      <c r="EF185" s="9"/>
      <c r="EG185" s="9"/>
      <c r="EH185" s="9"/>
      <c r="EI185" s="9"/>
      <c r="EJ185" s="9"/>
      <c r="EK185" s="9"/>
      <c r="EL185" s="9"/>
      <c r="EM185" s="9"/>
      <c r="EN185" s="9"/>
      <c r="EO185" s="9"/>
      <c r="EP185" s="9"/>
      <c r="EQ185" s="9"/>
      <c r="ER185" s="36">
        <f t="shared" si="32"/>
        <v>1</v>
      </c>
      <c r="ES185" s="9">
        <f t="shared" si="33"/>
        <v>1</v>
      </c>
      <c r="ET185" s="9" t="s">
        <v>1365</v>
      </c>
      <c r="EU185" s="32" t="s">
        <v>2146</v>
      </c>
      <c r="EV185" s="32" t="s">
        <v>1480</v>
      </c>
      <c r="EW185" s="32"/>
      <c r="EX185" s="35"/>
      <c r="EY185" s="37"/>
      <c r="EZ185" s="37"/>
      <c r="FA185" s="35"/>
      <c r="FB185" s="37"/>
      <c r="FC185" s="32"/>
      <c r="FD185" s="32"/>
      <c r="FE185" s="32">
        <f t="shared" si="34"/>
        <v>2938</v>
      </c>
      <c r="FF185" s="9">
        <f t="shared" si="35"/>
        <v>9814</v>
      </c>
      <c r="FG185" s="6" t="s">
        <v>1480</v>
      </c>
    </row>
    <row r="186" spans="1:163" ht="17.25" customHeight="1" x14ac:dyDescent="0.25">
      <c r="A186" s="9">
        <v>463815869</v>
      </c>
      <c r="B186" s="22" t="s">
        <v>16</v>
      </c>
      <c r="C186" s="9"/>
      <c r="D186" s="9"/>
      <c r="E186" s="9"/>
      <c r="F186" s="9"/>
      <c r="G186" s="23"/>
      <c r="H186" s="23"/>
      <c r="I186" s="9">
        <v>3797</v>
      </c>
      <c r="J186" s="9">
        <v>10537</v>
      </c>
      <c r="K186" s="24">
        <f t="shared" si="24"/>
        <v>3461</v>
      </c>
      <c r="L186" s="24">
        <f t="shared" si="25"/>
        <v>14334</v>
      </c>
      <c r="M186" s="25">
        <v>3</v>
      </c>
      <c r="N186" s="9" t="s">
        <v>1493</v>
      </c>
      <c r="O186" s="9" t="s">
        <v>1494</v>
      </c>
      <c r="P186" s="9" t="s">
        <v>18</v>
      </c>
      <c r="Q186" s="26">
        <v>52991</v>
      </c>
      <c r="R186" s="27">
        <v>518</v>
      </c>
      <c r="S186" s="27">
        <f t="shared" si="26"/>
        <v>0</v>
      </c>
      <c r="T186" s="27">
        <v>3150</v>
      </c>
      <c r="U186" s="28" t="s">
        <v>20</v>
      </c>
      <c r="V186" s="29">
        <f t="shared" si="27"/>
        <v>0.58942415714714746</v>
      </c>
      <c r="W186" s="29">
        <f t="shared" si="28"/>
        <v>1.5025780466318099E-2</v>
      </c>
      <c r="X186" s="29" t="str">
        <f t="shared" si="29"/>
        <v>FLOW</v>
      </c>
      <c r="Y186" s="9" t="str">
        <f t="shared" si="30"/>
        <v>-</v>
      </c>
      <c r="Z186" s="9" t="s">
        <v>1489</v>
      </c>
      <c r="AA186" s="9" t="s">
        <v>20</v>
      </c>
      <c r="AB186" s="22"/>
      <c r="AC186" s="9"/>
      <c r="AD186" s="9"/>
      <c r="AE186" s="30"/>
      <c r="AF186" s="31" t="s">
        <v>20</v>
      </c>
      <c r="AG186" s="32"/>
      <c r="AH186" s="9" t="s">
        <v>17</v>
      </c>
      <c r="AI186" s="32"/>
      <c r="AJ186" s="32"/>
      <c r="AK186" s="32"/>
      <c r="AL186" s="32">
        <v>14205</v>
      </c>
      <c r="AM186" s="26">
        <v>52991</v>
      </c>
      <c r="AN186" s="24">
        <v>88</v>
      </c>
      <c r="AO186" s="23" t="s">
        <v>20</v>
      </c>
      <c r="AP186" s="23" t="str">
        <f t="shared" si="31"/>
        <v>FLOW</v>
      </c>
      <c r="AQ186" s="23"/>
      <c r="AR186" s="23"/>
      <c r="AS186" s="23"/>
      <c r="AT186" s="23"/>
      <c r="AU186" s="9" t="s">
        <v>13</v>
      </c>
      <c r="AV186" s="33" t="s">
        <v>19</v>
      </c>
      <c r="AW186" s="22" t="s">
        <v>1225</v>
      </c>
      <c r="AX186" s="34">
        <v>45524</v>
      </c>
      <c r="AY186" s="9">
        <v>36</v>
      </c>
      <c r="AZ186" s="9" t="s">
        <v>1125</v>
      </c>
      <c r="BA186" s="32" t="s">
        <v>20</v>
      </c>
      <c r="BB186" s="32"/>
      <c r="BC186" s="32"/>
      <c r="BD186" s="9"/>
      <c r="BE186" s="9"/>
      <c r="BF186" s="9"/>
      <c r="BG186" s="35"/>
      <c r="BH186" s="9"/>
      <c r="BI186" s="9"/>
      <c r="BJ186" s="9"/>
      <c r="BK186" s="9"/>
      <c r="BL186" s="9"/>
      <c r="BM186" s="9"/>
      <c r="BN186" s="9"/>
      <c r="BO186" s="9"/>
      <c r="BP186" s="9"/>
      <c r="BQ186" s="9"/>
      <c r="BR186" s="9"/>
      <c r="BS186" s="9"/>
      <c r="BT186" s="9"/>
      <c r="BU186" s="9"/>
      <c r="BV186" s="9"/>
      <c r="BW186" s="9"/>
      <c r="BX186" s="9"/>
      <c r="BY186" s="9"/>
      <c r="BZ186" s="9"/>
      <c r="CA186" s="9"/>
      <c r="CB186" s="9"/>
      <c r="CC186" s="9"/>
      <c r="CD186" s="9"/>
      <c r="CE186" s="9"/>
      <c r="CF186" s="9"/>
      <c r="CG186" s="9"/>
      <c r="CH186" s="9"/>
      <c r="CI186" s="9"/>
      <c r="CJ186" s="9"/>
      <c r="CK186" s="9"/>
      <c r="CL186" s="9"/>
      <c r="CM186" s="9"/>
      <c r="CN186" s="9"/>
      <c r="CO186" s="9"/>
      <c r="CP186" s="9"/>
      <c r="CQ186" s="9"/>
      <c r="CR186" s="9"/>
      <c r="CS186" s="9"/>
      <c r="CT186" s="9"/>
      <c r="CU186" s="9"/>
      <c r="CV186" s="9"/>
      <c r="CW186" s="9"/>
      <c r="CX186" s="9"/>
      <c r="CY186" s="9"/>
      <c r="CZ186" s="9"/>
      <c r="DA186" s="9"/>
      <c r="DB186" s="9"/>
      <c r="DC186" s="9"/>
      <c r="DD186" s="9"/>
      <c r="DE186" s="9"/>
      <c r="DF186" s="9"/>
      <c r="DG186" s="9"/>
      <c r="DH186" s="9"/>
      <c r="DI186" s="9"/>
      <c r="DJ186" s="9"/>
      <c r="DK186" s="9"/>
      <c r="DL186" s="9"/>
      <c r="DM186" s="9"/>
      <c r="DN186" s="9"/>
      <c r="DO186" s="9"/>
      <c r="DP186" s="9"/>
      <c r="DQ186" s="9"/>
      <c r="DR186" s="9"/>
      <c r="DS186" s="9"/>
      <c r="DT186" s="9"/>
      <c r="DU186" s="9"/>
      <c r="DV186" s="9"/>
      <c r="DW186" s="9"/>
      <c r="DX186" s="9"/>
      <c r="DY186" s="9"/>
      <c r="DZ186" s="9"/>
      <c r="EA186" s="9"/>
      <c r="EB186" s="9"/>
      <c r="EC186" s="9"/>
      <c r="ED186" s="9"/>
      <c r="EE186" s="9"/>
      <c r="EF186" s="9"/>
      <c r="EG186" s="9"/>
      <c r="EH186" s="9"/>
      <c r="EI186" s="9"/>
      <c r="EJ186" s="9"/>
      <c r="EK186" s="9"/>
      <c r="EL186" s="9"/>
      <c r="EM186" s="9"/>
      <c r="EN186" s="9"/>
      <c r="EO186" s="9"/>
      <c r="EP186" s="9"/>
      <c r="EQ186" s="9"/>
      <c r="ER186" s="36">
        <f t="shared" si="32"/>
        <v>0</v>
      </c>
      <c r="ES186" s="9" t="str">
        <f t="shared" si="33"/>
        <v/>
      </c>
      <c r="ET186" s="9" t="s">
        <v>1377</v>
      </c>
      <c r="EU186" s="32" t="s">
        <v>1701</v>
      </c>
      <c r="EV186" s="32" t="s">
        <v>1480</v>
      </c>
      <c r="EW186" s="32"/>
      <c r="EX186" s="35"/>
      <c r="EY186" s="37"/>
      <c r="EZ186" s="37"/>
      <c r="FA186" s="35"/>
      <c r="FB186" s="37"/>
      <c r="FC186" s="32"/>
      <c r="FD186" s="32"/>
      <c r="FE186" s="32">
        <f t="shared" si="34"/>
        <v>3461</v>
      </c>
      <c r="FF186" s="9">
        <f t="shared" si="35"/>
        <v>14334</v>
      </c>
      <c r="FG186" s="6" t="s">
        <v>1480</v>
      </c>
    </row>
    <row r="187" spans="1:163" ht="17.25" customHeight="1" x14ac:dyDescent="0.25">
      <c r="A187" s="9">
        <v>463810078</v>
      </c>
      <c r="B187" s="22" t="s">
        <v>350</v>
      </c>
      <c r="C187" s="9"/>
      <c r="D187" s="9"/>
      <c r="E187" s="9"/>
      <c r="F187" s="9"/>
      <c r="G187" s="23"/>
      <c r="H187" s="23"/>
      <c r="I187" s="9">
        <v>4217</v>
      </c>
      <c r="J187" s="9">
        <v>3761</v>
      </c>
      <c r="K187" s="24">
        <f t="shared" si="24"/>
        <v>3854</v>
      </c>
      <c r="L187" s="24">
        <f t="shared" si="25"/>
        <v>7978</v>
      </c>
      <c r="M187" s="39">
        <v>1</v>
      </c>
      <c r="N187" s="9" t="s">
        <v>1493</v>
      </c>
      <c r="O187" s="9" t="s">
        <v>1494</v>
      </c>
      <c r="P187" s="9" t="s">
        <v>71</v>
      </c>
      <c r="Q187" s="26">
        <v>52976</v>
      </c>
      <c r="R187" s="27">
        <v>93</v>
      </c>
      <c r="S187" s="27">
        <f t="shared" si="26"/>
        <v>0</v>
      </c>
      <c r="T187" s="27">
        <v>7119.99</v>
      </c>
      <c r="U187" s="28" t="s">
        <v>20</v>
      </c>
      <c r="V187" s="29">
        <f t="shared" si="27"/>
        <v>6.5538128206513793E-2</v>
      </c>
      <c r="W187" s="29">
        <f t="shared" si="28"/>
        <v>4.6407744768609746E-3</v>
      </c>
      <c r="X187" s="29" t="str">
        <f t="shared" si="29"/>
        <v>FLOW</v>
      </c>
      <c r="Y187" s="9" t="str">
        <f t="shared" si="30"/>
        <v>-</v>
      </c>
      <c r="Z187" s="9" t="s">
        <v>1496</v>
      </c>
      <c r="AA187" s="9" t="s">
        <v>20</v>
      </c>
      <c r="AB187" s="22"/>
      <c r="AC187" s="9"/>
      <c r="AD187" s="9"/>
      <c r="AE187" s="30"/>
      <c r="AF187" s="31" t="s">
        <v>20</v>
      </c>
      <c r="AG187" s="32"/>
      <c r="AH187" s="9" t="s">
        <v>342</v>
      </c>
      <c r="AI187" s="32"/>
      <c r="AJ187" s="32"/>
      <c r="AK187" s="32"/>
      <c r="AL187" s="32">
        <v>10973.99</v>
      </c>
      <c r="AM187" s="26">
        <v>52976</v>
      </c>
      <c r="AN187" s="24">
        <v>27</v>
      </c>
      <c r="AO187" s="23" t="s">
        <v>20</v>
      </c>
      <c r="AP187" s="23" t="str">
        <f t="shared" si="31"/>
        <v>FLOW</v>
      </c>
      <c r="AQ187" s="23"/>
      <c r="AR187" s="23"/>
      <c r="AS187" s="23"/>
      <c r="AT187" s="23"/>
      <c r="AU187" s="9" t="s">
        <v>1491</v>
      </c>
      <c r="AV187" s="33" t="s">
        <v>351</v>
      </c>
      <c r="AW187" s="22" t="s">
        <v>1286</v>
      </c>
      <c r="AX187" s="34">
        <v>45523</v>
      </c>
      <c r="AY187" s="9">
        <v>36</v>
      </c>
      <c r="AZ187" s="9" t="s">
        <v>1125</v>
      </c>
      <c r="BA187" s="32" t="s">
        <v>20</v>
      </c>
      <c r="BB187" s="32"/>
      <c r="BC187" s="32"/>
      <c r="BD187" s="9"/>
      <c r="BE187" s="9"/>
      <c r="BF187" s="9"/>
      <c r="BG187" s="35"/>
      <c r="BH187" s="9"/>
      <c r="BI187" s="9"/>
      <c r="BJ187" s="9"/>
      <c r="BK187" s="9"/>
      <c r="BL187" s="9">
        <v>1</v>
      </c>
      <c r="BM187" s="9"/>
      <c r="BN187" s="9"/>
      <c r="BO187" s="9"/>
      <c r="BP187" s="9"/>
      <c r="BQ187" s="9"/>
      <c r="BR187" s="9"/>
      <c r="BS187" s="9"/>
      <c r="BT187" s="9"/>
      <c r="BU187" s="9"/>
      <c r="BV187" s="9"/>
      <c r="BW187" s="9"/>
      <c r="BX187" s="9"/>
      <c r="BY187" s="9"/>
      <c r="BZ187" s="9"/>
      <c r="CA187" s="9"/>
      <c r="CB187" s="9"/>
      <c r="CC187" s="9"/>
      <c r="CD187" s="9"/>
      <c r="CE187" s="9"/>
      <c r="CF187" s="9"/>
      <c r="CG187" s="9"/>
      <c r="CH187" s="9"/>
      <c r="CI187" s="9"/>
      <c r="CJ187" s="9"/>
      <c r="CK187" s="9"/>
      <c r="CL187" s="9"/>
      <c r="CM187" s="9"/>
      <c r="CN187" s="9"/>
      <c r="CO187" s="9"/>
      <c r="CP187" s="9"/>
      <c r="CQ187" s="9"/>
      <c r="CR187" s="9"/>
      <c r="CS187" s="9"/>
      <c r="CT187" s="9"/>
      <c r="CU187" s="9"/>
      <c r="CV187" s="9"/>
      <c r="CW187" s="9"/>
      <c r="CX187" s="9"/>
      <c r="CY187" s="9"/>
      <c r="CZ187" s="9"/>
      <c r="DA187" s="9"/>
      <c r="DB187" s="9"/>
      <c r="DC187" s="9"/>
      <c r="DD187" s="9"/>
      <c r="DE187" s="9"/>
      <c r="DF187" s="9"/>
      <c r="DG187" s="9"/>
      <c r="DH187" s="9"/>
      <c r="DI187" s="9"/>
      <c r="DJ187" s="9"/>
      <c r="DK187" s="9"/>
      <c r="DL187" s="9"/>
      <c r="DM187" s="9"/>
      <c r="DN187" s="9"/>
      <c r="DO187" s="9"/>
      <c r="DP187" s="9"/>
      <c r="DQ187" s="9"/>
      <c r="DR187" s="9"/>
      <c r="DS187" s="9"/>
      <c r="DT187" s="9"/>
      <c r="DU187" s="9"/>
      <c r="DV187" s="9"/>
      <c r="DW187" s="9"/>
      <c r="DX187" s="9"/>
      <c r="DY187" s="9"/>
      <c r="DZ187" s="9"/>
      <c r="EA187" s="9"/>
      <c r="EB187" s="9"/>
      <c r="EC187" s="9"/>
      <c r="ED187" s="9"/>
      <c r="EE187" s="9"/>
      <c r="EF187" s="9"/>
      <c r="EG187" s="9"/>
      <c r="EH187" s="9"/>
      <c r="EI187" s="9"/>
      <c r="EJ187" s="9"/>
      <c r="EK187" s="9"/>
      <c r="EL187" s="9"/>
      <c r="EM187" s="9"/>
      <c r="EN187" s="9"/>
      <c r="EO187" s="9"/>
      <c r="EP187" s="9"/>
      <c r="EQ187" s="9"/>
      <c r="ER187" s="36">
        <f t="shared" si="32"/>
        <v>1</v>
      </c>
      <c r="ES187" s="9">
        <f t="shared" si="33"/>
        <v>1</v>
      </c>
      <c r="ET187" s="9" t="s">
        <v>1361</v>
      </c>
      <c r="EU187" s="32" t="s">
        <v>1922</v>
      </c>
      <c r="EV187" s="32" t="s">
        <v>2213</v>
      </c>
      <c r="EW187" s="32"/>
      <c r="EX187" s="35"/>
      <c r="EY187" s="37"/>
      <c r="EZ187" s="37"/>
      <c r="FA187" s="35"/>
      <c r="FB187" s="37"/>
      <c r="FC187" s="32"/>
      <c r="FD187" s="32"/>
      <c r="FE187" s="32">
        <f t="shared" si="34"/>
        <v>3854</v>
      </c>
      <c r="FF187" s="9">
        <f t="shared" si="35"/>
        <v>7978</v>
      </c>
      <c r="FG187" s="6" t="s">
        <v>2213</v>
      </c>
    </row>
    <row r="188" spans="1:163" ht="17.25" customHeight="1" x14ac:dyDescent="0.25">
      <c r="A188" s="9">
        <v>463414396</v>
      </c>
      <c r="B188" s="22" t="s">
        <v>1612</v>
      </c>
      <c r="C188" s="9"/>
      <c r="D188" s="9"/>
      <c r="E188" s="9"/>
      <c r="F188" s="9"/>
      <c r="G188" s="23"/>
      <c r="H188" s="23"/>
      <c r="I188" s="9">
        <v>3872</v>
      </c>
      <c r="J188" s="9">
        <v>13295</v>
      </c>
      <c r="K188" s="24">
        <f t="shared" si="24"/>
        <v>2453</v>
      </c>
      <c r="L188" s="24">
        <f t="shared" si="25"/>
        <v>17167</v>
      </c>
      <c r="M188" s="25">
        <v>4</v>
      </c>
      <c r="N188" s="9" t="s">
        <v>1493</v>
      </c>
      <c r="O188" s="9" t="s">
        <v>1494</v>
      </c>
      <c r="P188" s="9" t="s">
        <v>321</v>
      </c>
      <c r="Q188" s="26">
        <v>52531</v>
      </c>
      <c r="R188" s="27">
        <v>774</v>
      </c>
      <c r="S188" s="27">
        <f t="shared" si="26"/>
        <v>0</v>
      </c>
      <c r="T188" s="27">
        <v>7199</v>
      </c>
      <c r="U188" s="28" t="s">
        <v>20</v>
      </c>
      <c r="V188" s="29">
        <f t="shared" si="27"/>
        <v>0.37695301610132081</v>
      </c>
      <c r="W188" s="29">
        <f t="shared" si="28"/>
        <v>2.0122387524210136E-2</v>
      </c>
      <c r="X188" s="29" t="str">
        <f t="shared" si="29"/>
        <v>FLOW</v>
      </c>
      <c r="Y188" s="9" t="str">
        <f t="shared" si="30"/>
        <v>-</v>
      </c>
      <c r="Z188" s="9" t="s">
        <v>1495</v>
      </c>
      <c r="AA188" s="9" t="s">
        <v>20</v>
      </c>
      <c r="AB188" s="22"/>
      <c r="AC188" s="9"/>
      <c r="AD188" s="9"/>
      <c r="AE188" s="30"/>
      <c r="AF188" s="31" t="s">
        <v>20</v>
      </c>
      <c r="AG188" s="32"/>
      <c r="AH188" s="9" t="s">
        <v>542</v>
      </c>
      <c r="AI188" s="32"/>
      <c r="AJ188" s="32"/>
      <c r="AK188" s="32"/>
      <c r="AL188" s="32">
        <v>21268</v>
      </c>
      <c r="AM188" s="26">
        <v>52531</v>
      </c>
      <c r="AN188" s="24">
        <v>118</v>
      </c>
      <c r="AO188" s="23" t="s">
        <v>20</v>
      </c>
      <c r="AP188" s="23" t="str">
        <f t="shared" si="31"/>
        <v>FLOW</v>
      </c>
      <c r="AQ188" s="23"/>
      <c r="AR188" s="23"/>
      <c r="AS188" s="23"/>
      <c r="AT188" s="23"/>
      <c r="AU188" s="9" t="s">
        <v>13</v>
      </c>
      <c r="AV188" s="33" t="s">
        <v>1659</v>
      </c>
      <c r="AW188" s="22" t="s">
        <v>1205</v>
      </c>
      <c r="AX188" s="34">
        <v>45479</v>
      </c>
      <c r="AY188" s="9">
        <v>36</v>
      </c>
      <c r="AZ188" s="9" t="s">
        <v>1592</v>
      </c>
      <c r="BA188" s="32" t="s">
        <v>20</v>
      </c>
      <c r="BB188" s="32"/>
      <c r="BC188" s="32"/>
      <c r="BD188" s="9"/>
      <c r="BE188" s="9"/>
      <c r="BF188" s="9"/>
      <c r="BG188" s="35"/>
      <c r="BH188" s="9"/>
      <c r="BI188" s="9"/>
      <c r="BJ188" s="9"/>
      <c r="BK188" s="9"/>
      <c r="BL188" s="9"/>
      <c r="BM188" s="9"/>
      <c r="BN188" s="9"/>
      <c r="BO188" s="9">
        <v>1</v>
      </c>
      <c r="BP188" s="9"/>
      <c r="BQ188" s="9"/>
      <c r="BR188" s="9"/>
      <c r="BS188" s="9"/>
      <c r="BT188" s="9"/>
      <c r="BU188" s="9"/>
      <c r="BV188" s="9"/>
      <c r="BW188" s="9"/>
      <c r="BX188" s="9"/>
      <c r="BY188" s="9"/>
      <c r="BZ188" s="9"/>
      <c r="CA188" s="9"/>
      <c r="CB188" s="9"/>
      <c r="CC188" s="9"/>
      <c r="CD188" s="9"/>
      <c r="CE188" s="9"/>
      <c r="CF188" s="9"/>
      <c r="CG188" s="9"/>
      <c r="CH188" s="9"/>
      <c r="CI188" s="9"/>
      <c r="CJ188" s="9"/>
      <c r="CK188" s="9"/>
      <c r="CL188" s="9"/>
      <c r="CM188" s="9"/>
      <c r="CN188" s="9"/>
      <c r="CO188" s="9"/>
      <c r="CP188" s="9"/>
      <c r="CQ188" s="9"/>
      <c r="CR188" s="9"/>
      <c r="CS188" s="9"/>
      <c r="CT188" s="9"/>
      <c r="CU188" s="9"/>
      <c r="CV188" s="9"/>
      <c r="CW188" s="9"/>
      <c r="CX188" s="9"/>
      <c r="CY188" s="9"/>
      <c r="CZ188" s="9"/>
      <c r="DA188" s="9"/>
      <c r="DB188" s="9"/>
      <c r="DC188" s="9"/>
      <c r="DD188" s="9"/>
      <c r="DE188" s="9"/>
      <c r="DF188" s="9"/>
      <c r="DG188" s="9"/>
      <c r="DH188" s="9"/>
      <c r="DI188" s="9"/>
      <c r="DJ188" s="9"/>
      <c r="DK188" s="9"/>
      <c r="DL188" s="9"/>
      <c r="DM188" s="9"/>
      <c r="DN188" s="9"/>
      <c r="DO188" s="9"/>
      <c r="DP188" s="9"/>
      <c r="DQ188" s="9"/>
      <c r="DR188" s="9"/>
      <c r="DS188" s="9"/>
      <c r="DT188" s="9"/>
      <c r="DU188" s="9"/>
      <c r="DV188" s="9"/>
      <c r="DW188" s="9"/>
      <c r="DX188" s="9"/>
      <c r="DY188" s="9"/>
      <c r="DZ188" s="9"/>
      <c r="EA188" s="9"/>
      <c r="EB188" s="9"/>
      <c r="EC188" s="9"/>
      <c r="ED188" s="9"/>
      <c r="EE188" s="9"/>
      <c r="EF188" s="9"/>
      <c r="EG188" s="9"/>
      <c r="EH188" s="9"/>
      <c r="EI188" s="9"/>
      <c r="EJ188" s="9"/>
      <c r="EK188" s="9"/>
      <c r="EL188" s="9"/>
      <c r="EM188" s="9"/>
      <c r="EN188" s="9"/>
      <c r="EO188" s="9"/>
      <c r="EP188" s="9"/>
      <c r="EQ188" s="9"/>
      <c r="ER188" s="36">
        <f t="shared" si="32"/>
        <v>1</v>
      </c>
      <c r="ES188" s="9">
        <f t="shared" si="33"/>
        <v>1</v>
      </c>
      <c r="ET188" s="9" t="s">
        <v>1362</v>
      </c>
      <c r="EU188" s="32" t="s">
        <v>2241</v>
      </c>
      <c r="EV188" s="32" t="s">
        <v>1480</v>
      </c>
      <c r="EW188" s="32"/>
      <c r="EX188" s="35"/>
      <c r="EY188" s="37"/>
      <c r="EZ188" s="37"/>
      <c r="FA188" s="35"/>
      <c r="FB188" s="37"/>
      <c r="FC188" s="32"/>
      <c r="FD188" s="32"/>
      <c r="FE188" s="32">
        <f t="shared" si="34"/>
        <v>2453</v>
      </c>
      <c r="FF188" s="9">
        <f t="shared" si="35"/>
        <v>17167</v>
      </c>
      <c r="FG188" s="6" t="s">
        <v>1480</v>
      </c>
    </row>
    <row r="189" spans="1:163" ht="17.25" customHeight="1" x14ac:dyDescent="0.25">
      <c r="A189" s="9">
        <v>463129830</v>
      </c>
      <c r="B189" s="22" t="s">
        <v>131</v>
      </c>
      <c r="C189" s="9"/>
      <c r="D189" s="9"/>
      <c r="E189" s="9"/>
      <c r="F189" s="9"/>
      <c r="G189" s="23"/>
      <c r="H189" s="23"/>
      <c r="I189" s="9">
        <v>3580</v>
      </c>
      <c r="J189" s="9">
        <v>20237.89</v>
      </c>
      <c r="K189" s="24">
        <f t="shared" si="24"/>
        <v>3702.8899999999994</v>
      </c>
      <c r="L189" s="24">
        <f t="shared" si="25"/>
        <v>23817.89</v>
      </c>
      <c r="M189" s="25">
        <v>6</v>
      </c>
      <c r="N189" s="9" t="s">
        <v>1493</v>
      </c>
      <c r="O189" s="9" t="s">
        <v>1494</v>
      </c>
      <c r="P189" s="9" t="s">
        <v>121</v>
      </c>
      <c r="Q189" s="26">
        <v>52257.89</v>
      </c>
      <c r="R189" s="27">
        <v>1365</v>
      </c>
      <c r="S189" s="27">
        <f t="shared" si="26"/>
        <v>0</v>
      </c>
      <c r="T189" s="27">
        <v>7200</v>
      </c>
      <c r="U189" s="28" t="s">
        <v>20</v>
      </c>
      <c r="V189" s="29">
        <f t="shared" si="27"/>
        <v>0.18369743522576046</v>
      </c>
      <c r="W189" s="29">
        <f t="shared" si="28"/>
        <v>2.3948384811676725E-2</v>
      </c>
      <c r="X189" s="29" t="str">
        <f t="shared" si="29"/>
        <v>FLOW</v>
      </c>
      <c r="Y189" s="9" t="str">
        <f t="shared" si="30"/>
        <v>-</v>
      </c>
      <c r="Z189" s="9" t="s">
        <v>1489</v>
      </c>
      <c r="AA189" s="9" t="s">
        <v>20</v>
      </c>
      <c r="AB189" s="22"/>
      <c r="AC189" s="9"/>
      <c r="AD189" s="9"/>
      <c r="AE189" s="30"/>
      <c r="AF189" s="31" t="s">
        <v>20</v>
      </c>
      <c r="AG189" s="32"/>
      <c r="AH189" s="9" t="s">
        <v>120</v>
      </c>
      <c r="AI189" s="32"/>
      <c r="AJ189" s="32"/>
      <c r="AK189" s="32"/>
      <c r="AL189" s="32">
        <v>28802.89</v>
      </c>
      <c r="AM189" s="26">
        <v>52257.89</v>
      </c>
      <c r="AN189" s="24">
        <v>177</v>
      </c>
      <c r="AO189" s="23" t="s">
        <v>20</v>
      </c>
      <c r="AP189" s="23" t="str">
        <f t="shared" si="31"/>
        <v>FLOW</v>
      </c>
      <c r="AQ189" s="23"/>
      <c r="AR189" s="23"/>
      <c r="AS189" s="23"/>
      <c r="AT189" s="23"/>
      <c r="AU189" s="9" t="s">
        <v>13</v>
      </c>
      <c r="AV189" s="33"/>
      <c r="AW189" s="22" t="s">
        <v>1193</v>
      </c>
      <c r="AX189" s="34">
        <v>45449</v>
      </c>
      <c r="AY189" s="9">
        <v>36</v>
      </c>
      <c r="AZ189" s="9" t="s">
        <v>1125</v>
      </c>
      <c r="BA189" s="32" t="s">
        <v>20</v>
      </c>
      <c r="BB189" s="32"/>
      <c r="BC189" s="32"/>
      <c r="BD189" s="9"/>
      <c r="BE189" s="9"/>
      <c r="BF189" s="9"/>
      <c r="BG189" s="35"/>
      <c r="BH189" s="9"/>
      <c r="BI189" s="9"/>
      <c r="BJ189" s="9"/>
      <c r="BK189" s="9"/>
      <c r="BL189" s="9">
        <v>1</v>
      </c>
      <c r="BM189" s="9"/>
      <c r="BN189" s="9"/>
      <c r="BO189" s="9"/>
      <c r="BP189" s="9"/>
      <c r="BQ189" s="9"/>
      <c r="BR189" s="9"/>
      <c r="BS189" s="9"/>
      <c r="BT189" s="9"/>
      <c r="BU189" s="9"/>
      <c r="BV189" s="9"/>
      <c r="BW189" s="9"/>
      <c r="BX189" s="9"/>
      <c r="BY189" s="9"/>
      <c r="BZ189" s="9"/>
      <c r="CA189" s="9"/>
      <c r="CB189" s="9"/>
      <c r="CC189" s="9"/>
      <c r="CD189" s="9"/>
      <c r="CE189" s="9"/>
      <c r="CF189" s="9"/>
      <c r="CG189" s="9"/>
      <c r="CH189" s="9"/>
      <c r="CI189" s="9"/>
      <c r="CJ189" s="9"/>
      <c r="CK189" s="9"/>
      <c r="CL189" s="9"/>
      <c r="CM189" s="9"/>
      <c r="CN189" s="9"/>
      <c r="CO189" s="9"/>
      <c r="CP189" s="9"/>
      <c r="CQ189" s="9"/>
      <c r="CR189" s="9"/>
      <c r="CS189" s="9"/>
      <c r="CT189" s="9"/>
      <c r="CU189" s="9"/>
      <c r="CV189" s="9"/>
      <c r="CW189" s="9"/>
      <c r="CX189" s="9"/>
      <c r="CY189" s="9"/>
      <c r="CZ189" s="9"/>
      <c r="DA189" s="9"/>
      <c r="DB189" s="9"/>
      <c r="DC189" s="9"/>
      <c r="DD189" s="9"/>
      <c r="DE189" s="9"/>
      <c r="DF189" s="9"/>
      <c r="DG189" s="9"/>
      <c r="DH189" s="9"/>
      <c r="DI189" s="9"/>
      <c r="DJ189" s="9"/>
      <c r="DK189" s="9"/>
      <c r="DL189" s="9"/>
      <c r="DM189" s="9"/>
      <c r="DN189" s="9"/>
      <c r="DO189" s="9"/>
      <c r="DP189" s="9"/>
      <c r="DQ189" s="9"/>
      <c r="DR189" s="9"/>
      <c r="DS189" s="9"/>
      <c r="DT189" s="9"/>
      <c r="DU189" s="9"/>
      <c r="DV189" s="9"/>
      <c r="DW189" s="9"/>
      <c r="DX189" s="9"/>
      <c r="DY189" s="9"/>
      <c r="DZ189" s="9"/>
      <c r="EA189" s="9"/>
      <c r="EB189" s="9"/>
      <c r="EC189" s="9"/>
      <c r="ED189" s="9"/>
      <c r="EE189" s="9"/>
      <c r="EF189" s="9"/>
      <c r="EG189" s="9"/>
      <c r="EH189" s="9"/>
      <c r="EI189" s="9"/>
      <c r="EJ189" s="9"/>
      <c r="EK189" s="9"/>
      <c r="EL189" s="9"/>
      <c r="EM189" s="9"/>
      <c r="EN189" s="9"/>
      <c r="EO189" s="9"/>
      <c r="EP189" s="9"/>
      <c r="EQ189" s="9"/>
      <c r="ER189" s="36">
        <f t="shared" si="32"/>
        <v>1</v>
      </c>
      <c r="ES189" s="9">
        <f t="shared" si="33"/>
        <v>1</v>
      </c>
      <c r="ET189" s="9" t="s">
        <v>1373</v>
      </c>
      <c r="EU189" s="32" t="s">
        <v>1771</v>
      </c>
      <c r="EV189" s="32" t="s">
        <v>1480</v>
      </c>
      <c r="EW189" s="32"/>
      <c r="EX189" s="35"/>
      <c r="EY189" s="37"/>
      <c r="EZ189" s="37"/>
      <c r="FA189" s="35"/>
      <c r="FB189" s="37"/>
      <c r="FC189" s="32"/>
      <c r="FD189" s="32"/>
      <c r="FE189" s="32">
        <f t="shared" si="34"/>
        <v>3702.8899999999994</v>
      </c>
      <c r="FF189" s="9">
        <f t="shared" si="35"/>
        <v>23817.89</v>
      </c>
      <c r="FG189" s="6" t="s">
        <v>1480</v>
      </c>
    </row>
    <row r="190" spans="1:163" ht="17.25" customHeight="1" x14ac:dyDescent="0.25">
      <c r="A190" s="9">
        <v>465639719</v>
      </c>
      <c r="B190" s="22" t="s">
        <v>268</v>
      </c>
      <c r="C190" s="9"/>
      <c r="D190" s="9"/>
      <c r="E190" s="9"/>
      <c r="F190" s="9"/>
      <c r="G190" s="23"/>
      <c r="H190" s="23"/>
      <c r="I190" s="9">
        <v>5665</v>
      </c>
      <c r="J190" s="9">
        <v>11159</v>
      </c>
      <c r="K190" s="24">
        <f t="shared" si="24"/>
        <v>5806</v>
      </c>
      <c r="L190" s="24">
        <f t="shared" si="25"/>
        <v>16824</v>
      </c>
      <c r="M190" s="25">
        <v>2</v>
      </c>
      <c r="N190" s="9" t="s">
        <v>1493</v>
      </c>
      <c r="O190" s="9" t="s">
        <v>1494</v>
      </c>
      <c r="P190" s="9" t="s">
        <v>263</v>
      </c>
      <c r="Q190" s="26">
        <v>52186</v>
      </c>
      <c r="R190" s="27">
        <v>312</v>
      </c>
      <c r="S190" s="27">
        <f t="shared" si="26"/>
        <v>0</v>
      </c>
      <c r="T190" s="27">
        <v>3600</v>
      </c>
      <c r="U190" s="28" t="s">
        <v>20</v>
      </c>
      <c r="V190" s="29">
        <f t="shared" si="27"/>
        <v>0.40743584072230116</v>
      </c>
      <c r="W190" s="29">
        <f t="shared" si="28"/>
        <v>1.3992689662923436E-2</v>
      </c>
      <c r="X190" s="29" t="str">
        <f t="shared" si="29"/>
        <v>FLOW</v>
      </c>
      <c r="Y190" s="9" t="str">
        <f t="shared" si="30"/>
        <v>-</v>
      </c>
      <c r="Z190" s="9" t="s">
        <v>1495</v>
      </c>
      <c r="AA190" s="9" t="s">
        <v>20</v>
      </c>
      <c r="AB190" s="22"/>
      <c r="AC190" s="9"/>
      <c r="AD190" s="9"/>
      <c r="AE190" s="30"/>
      <c r="AF190" s="31" t="s">
        <v>20</v>
      </c>
      <c r="AG190" s="32"/>
      <c r="AH190" s="9" t="s">
        <v>262</v>
      </c>
      <c r="AI190" s="32"/>
      <c r="AJ190" s="32"/>
      <c r="AK190" s="32"/>
      <c r="AL190" s="32">
        <v>15071</v>
      </c>
      <c r="AM190" s="26">
        <v>52186</v>
      </c>
      <c r="AN190" s="24">
        <v>57</v>
      </c>
      <c r="AO190" s="23" t="s">
        <v>20</v>
      </c>
      <c r="AP190" s="23" t="str">
        <f t="shared" si="31"/>
        <v>FLOW</v>
      </c>
      <c r="AQ190" s="23"/>
      <c r="AR190" s="23"/>
      <c r="AS190" s="23"/>
      <c r="AT190" s="23"/>
      <c r="AU190" s="9" t="s">
        <v>1491</v>
      </c>
      <c r="AV190" s="33" t="s">
        <v>269</v>
      </c>
      <c r="AW190" s="22" t="s">
        <v>1291</v>
      </c>
      <c r="AX190" s="34">
        <v>45721</v>
      </c>
      <c r="AY190" s="9">
        <v>24</v>
      </c>
      <c r="AZ190" s="9" t="s">
        <v>1125</v>
      </c>
      <c r="BA190" s="32" t="s">
        <v>20</v>
      </c>
      <c r="BB190" s="32"/>
      <c r="BC190" s="32"/>
      <c r="BD190" s="9"/>
      <c r="BE190" s="9"/>
      <c r="BF190" s="9"/>
      <c r="BG190" s="35"/>
      <c r="BH190" s="9"/>
      <c r="BI190" s="9"/>
      <c r="BJ190" s="9"/>
      <c r="BK190" s="9"/>
      <c r="BL190" s="9">
        <v>1</v>
      </c>
      <c r="BM190" s="9"/>
      <c r="BN190" s="9"/>
      <c r="BO190" s="9"/>
      <c r="BP190" s="9"/>
      <c r="BQ190" s="9"/>
      <c r="BR190" s="9"/>
      <c r="BS190" s="9"/>
      <c r="BT190" s="9"/>
      <c r="BU190" s="9"/>
      <c r="BV190" s="9"/>
      <c r="BW190" s="9"/>
      <c r="BX190" s="9"/>
      <c r="BY190" s="9"/>
      <c r="BZ190" s="9"/>
      <c r="CA190" s="9"/>
      <c r="CB190" s="9"/>
      <c r="CC190" s="9"/>
      <c r="CD190" s="9"/>
      <c r="CE190" s="9"/>
      <c r="CF190" s="9"/>
      <c r="CG190" s="9"/>
      <c r="CH190" s="9"/>
      <c r="CI190" s="9"/>
      <c r="CJ190" s="9"/>
      <c r="CK190" s="9"/>
      <c r="CL190" s="9"/>
      <c r="CM190" s="9"/>
      <c r="CN190" s="9"/>
      <c r="CO190" s="9"/>
      <c r="CP190" s="9"/>
      <c r="CQ190" s="9"/>
      <c r="CR190" s="9"/>
      <c r="CS190" s="9"/>
      <c r="CT190" s="9"/>
      <c r="CU190" s="9"/>
      <c r="CV190" s="9"/>
      <c r="CW190" s="9"/>
      <c r="CX190" s="9"/>
      <c r="CY190" s="9"/>
      <c r="CZ190" s="9"/>
      <c r="DA190" s="9"/>
      <c r="DB190" s="9"/>
      <c r="DC190" s="9"/>
      <c r="DD190" s="9"/>
      <c r="DE190" s="9"/>
      <c r="DF190" s="9"/>
      <c r="DG190" s="9"/>
      <c r="DH190" s="9"/>
      <c r="DI190" s="9"/>
      <c r="DJ190" s="9"/>
      <c r="DK190" s="9"/>
      <c r="DL190" s="9"/>
      <c r="DM190" s="9"/>
      <c r="DN190" s="9"/>
      <c r="DO190" s="9"/>
      <c r="DP190" s="9"/>
      <c r="DQ190" s="9"/>
      <c r="DR190" s="9"/>
      <c r="DS190" s="9"/>
      <c r="DT190" s="9"/>
      <c r="DU190" s="9"/>
      <c r="DV190" s="9"/>
      <c r="DW190" s="9"/>
      <c r="DX190" s="9"/>
      <c r="DY190" s="9"/>
      <c r="DZ190" s="9"/>
      <c r="EA190" s="9"/>
      <c r="EB190" s="9"/>
      <c r="EC190" s="9"/>
      <c r="ED190" s="9"/>
      <c r="EE190" s="9"/>
      <c r="EF190" s="9"/>
      <c r="EG190" s="9"/>
      <c r="EH190" s="9"/>
      <c r="EI190" s="9"/>
      <c r="EJ190" s="9"/>
      <c r="EK190" s="9"/>
      <c r="EL190" s="9"/>
      <c r="EM190" s="9"/>
      <c r="EN190" s="9"/>
      <c r="EO190" s="9"/>
      <c r="EP190" s="9"/>
      <c r="EQ190" s="9"/>
      <c r="ER190" s="36">
        <f t="shared" si="32"/>
        <v>1</v>
      </c>
      <c r="ES190" s="9">
        <f t="shared" si="33"/>
        <v>1</v>
      </c>
      <c r="ET190" s="9" t="s">
        <v>1372</v>
      </c>
      <c r="EU190" s="32" t="s">
        <v>1870</v>
      </c>
      <c r="EV190" s="32" t="s">
        <v>1480</v>
      </c>
      <c r="EW190" s="32"/>
      <c r="EX190" s="35"/>
      <c r="EY190" s="37"/>
      <c r="EZ190" s="37"/>
      <c r="FA190" s="35"/>
      <c r="FB190" s="37"/>
      <c r="FC190" s="32"/>
      <c r="FD190" s="32"/>
      <c r="FE190" s="32">
        <f t="shared" si="34"/>
        <v>5806</v>
      </c>
      <c r="FF190" s="9">
        <f t="shared" si="35"/>
        <v>16824</v>
      </c>
      <c r="FG190" s="6" t="s">
        <v>1480</v>
      </c>
    </row>
    <row r="191" spans="1:163" ht="17.25" customHeight="1" x14ac:dyDescent="0.25">
      <c r="A191" s="9">
        <v>464189381</v>
      </c>
      <c r="B191" s="22" t="s">
        <v>855</v>
      </c>
      <c r="C191" s="9"/>
      <c r="D191" s="9"/>
      <c r="E191" s="9"/>
      <c r="F191" s="9"/>
      <c r="G191" s="23"/>
      <c r="H191" s="23"/>
      <c r="I191" s="9">
        <v>3367</v>
      </c>
      <c r="J191" s="9">
        <v>11307</v>
      </c>
      <c r="K191" s="24">
        <f t="shared" si="24"/>
        <v>2070</v>
      </c>
      <c r="L191" s="24">
        <f t="shared" si="25"/>
        <v>14674</v>
      </c>
      <c r="M191" s="25">
        <v>4</v>
      </c>
      <c r="N191" s="9" t="s">
        <v>1493</v>
      </c>
      <c r="O191" s="9" t="s">
        <v>1494</v>
      </c>
      <c r="P191" s="9" t="s">
        <v>321</v>
      </c>
      <c r="Q191" s="26">
        <v>51679</v>
      </c>
      <c r="R191" s="27">
        <v>864</v>
      </c>
      <c r="S191" s="27">
        <f t="shared" si="26"/>
        <v>0</v>
      </c>
      <c r="T191" s="27">
        <v>1350</v>
      </c>
      <c r="U191" s="28" t="s">
        <v>20</v>
      </c>
      <c r="V191" s="29">
        <f t="shared" si="27"/>
        <v>0.37083921720698559</v>
      </c>
      <c r="W191" s="29">
        <f t="shared" si="28"/>
        <v>1.9796022631658555E-2</v>
      </c>
      <c r="X191" s="29" t="str">
        <f t="shared" si="29"/>
        <v>FLOW</v>
      </c>
      <c r="Y191" s="9" t="str">
        <f t="shared" si="30"/>
        <v>-</v>
      </c>
      <c r="Z191" s="9" t="s">
        <v>1489</v>
      </c>
      <c r="AA191" s="9" t="s">
        <v>20</v>
      </c>
      <c r="AB191" s="22"/>
      <c r="AC191" s="9"/>
      <c r="AD191" s="9"/>
      <c r="AE191" s="30"/>
      <c r="AF191" s="31" t="s">
        <v>20</v>
      </c>
      <c r="AG191" s="32"/>
      <c r="AH191" s="9" t="s">
        <v>1146</v>
      </c>
      <c r="AI191" s="32"/>
      <c r="AJ191" s="32"/>
      <c r="AK191" s="32"/>
      <c r="AL191" s="32">
        <v>13521</v>
      </c>
      <c r="AM191" s="26">
        <v>51679</v>
      </c>
      <c r="AN191" s="24">
        <v>118</v>
      </c>
      <c r="AO191" s="23" t="s">
        <v>20</v>
      </c>
      <c r="AP191" s="23" t="str">
        <f t="shared" si="31"/>
        <v>FLOW</v>
      </c>
      <c r="AQ191" s="23"/>
      <c r="AR191" s="23"/>
      <c r="AS191" s="23"/>
      <c r="AT191" s="23"/>
      <c r="AU191" s="9" t="s">
        <v>13</v>
      </c>
      <c r="AV191" s="33" t="s">
        <v>1048</v>
      </c>
      <c r="AW191" s="22" t="s">
        <v>1243</v>
      </c>
      <c r="AX191" s="34">
        <v>45568</v>
      </c>
      <c r="AY191" s="9">
        <v>36</v>
      </c>
      <c r="AZ191" s="9" t="s">
        <v>1125</v>
      </c>
      <c r="BA191" s="32" t="s">
        <v>20</v>
      </c>
      <c r="BB191" s="32"/>
      <c r="BC191" s="32"/>
      <c r="BD191" s="9"/>
      <c r="BE191" s="9"/>
      <c r="BF191" s="9"/>
      <c r="BG191" s="35"/>
      <c r="BH191" s="9"/>
      <c r="BI191" s="9">
        <v>1</v>
      </c>
      <c r="BJ191" s="9"/>
      <c r="BK191" s="9"/>
      <c r="BL191" s="9"/>
      <c r="BM191" s="9"/>
      <c r="BN191" s="9"/>
      <c r="BO191" s="9"/>
      <c r="BP191" s="9"/>
      <c r="BQ191" s="9"/>
      <c r="BR191" s="9"/>
      <c r="BS191" s="9"/>
      <c r="BT191" s="9"/>
      <c r="BU191" s="9"/>
      <c r="BV191" s="9"/>
      <c r="BW191" s="9"/>
      <c r="BX191" s="9"/>
      <c r="BY191" s="9"/>
      <c r="BZ191" s="9"/>
      <c r="CA191" s="9"/>
      <c r="CB191" s="9"/>
      <c r="CC191" s="9"/>
      <c r="CD191" s="9"/>
      <c r="CE191" s="9"/>
      <c r="CF191" s="9"/>
      <c r="CG191" s="9"/>
      <c r="CH191" s="9"/>
      <c r="CI191" s="9"/>
      <c r="CJ191" s="9"/>
      <c r="CK191" s="9"/>
      <c r="CL191" s="9"/>
      <c r="CM191" s="9"/>
      <c r="CN191" s="9"/>
      <c r="CO191" s="9"/>
      <c r="CP191" s="9"/>
      <c r="CQ191" s="9"/>
      <c r="CR191" s="9"/>
      <c r="CS191" s="9"/>
      <c r="CT191" s="9"/>
      <c r="CU191" s="9"/>
      <c r="CV191" s="9"/>
      <c r="CW191" s="9"/>
      <c r="CX191" s="9"/>
      <c r="CY191" s="9"/>
      <c r="CZ191" s="9"/>
      <c r="DA191" s="9"/>
      <c r="DB191" s="9"/>
      <c r="DC191" s="9"/>
      <c r="DD191" s="9"/>
      <c r="DE191" s="9"/>
      <c r="DF191" s="9"/>
      <c r="DG191" s="9"/>
      <c r="DH191" s="9"/>
      <c r="DI191" s="9"/>
      <c r="DJ191" s="9"/>
      <c r="DK191" s="9"/>
      <c r="DL191" s="9"/>
      <c r="DM191" s="9"/>
      <c r="DN191" s="9"/>
      <c r="DO191" s="9"/>
      <c r="DP191" s="9"/>
      <c r="DQ191" s="9"/>
      <c r="DR191" s="9"/>
      <c r="DS191" s="9"/>
      <c r="DT191" s="9"/>
      <c r="DU191" s="9"/>
      <c r="DV191" s="9"/>
      <c r="DW191" s="9"/>
      <c r="DX191" s="9"/>
      <c r="DY191" s="9"/>
      <c r="DZ191" s="9"/>
      <c r="EA191" s="9"/>
      <c r="EB191" s="9"/>
      <c r="EC191" s="9"/>
      <c r="ED191" s="9"/>
      <c r="EE191" s="9"/>
      <c r="EF191" s="9"/>
      <c r="EG191" s="9"/>
      <c r="EH191" s="9"/>
      <c r="EI191" s="9"/>
      <c r="EJ191" s="9"/>
      <c r="EK191" s="9"/>
      <c r="EL191" s="9"/>
      <c r="EM191" s="9"/>
      <c r="EN191" s="9"/>
      <c r="EO191" s="9"/>
      <c r="EP191" s="9"/>
      <c r="EQ191" s="9"/>
      <c r="ER191" s="36">
        <f t="shared" si="32"/>
        <v>1</v>
      </c>
      <c r="ES191" s="9">
        <f t="shared" si="33"/>
        <v>1</v>
      </c>
      <c r="ET191" s="9" t="s">
        <v>1362</v>
      </c>
      <c r="EU191" s="32" t="s">
        <v>2041</v>
      </c>
      <c r="EV191" s="32" t="s">
        <v>1480</v>
      </c>
      <c r="EW191" s="32"/>
      <c r="EX191" s="35"/>
      <c r="EY191" s="37"/>
      <c r="EZ191" s="37"/>
      <c r="FA191" s="35"/>
      <c r="FB191" s="37"/>
      <c r="FC191" s="32"/>
      <c r="FD191" s="32"/>
      <c r="FE191" s="32">
        <f t="shared" si="34"/>
        <v>2070</v>
      </c>
      <c r="FF191" s="9">
        <f t="shared" si="35"/>
        <v>14674</v>
      </c>
      <c r="FG191" s="6" t="s">
        <v>1480</v>
      </c>
    </row>
    <row r="192" spans="1:163" ht="17.25" customHeight="1" x14ac:dyDescent="0.25">
      <c r="A192" s="9">
        <v>460419172</v>
      </c>
      <c r="B192" s="22" t="s">
        <v>194</v>
      </c>
      <c r="C192" s="9"/>
      <c r="D192" s="9"/>
      <c r="E192" s="9"/>
      <c r="F192" s="9"/>
      <c r="G192" s="23"/>
      <c r="H192" s="23"/>
      <c r="I192" s="9">
        <v>3435</v>
      </c>
      <c r="J192" s="9">
        <v>3201.99</v>
      </c>
      <c r="K192" s="24">
        <f t="shared" si="24"/>
        <v>3294.99</v>
      </c>
      <c r="L192" s="24">
        <f t="shared" si="25"/>
        <v>6636.99</v>
      </c>
      <c r="M192" s="39">
        <v>1</v>
      </c>
      <c r="N192" s="9" t="s">
        <v>1493</v>
      </c>
      <c r="O192" s="9" t="s">
        <v>1494</v>
      </c>
      <c r="P192" s="9" t="s">
        <v>22</v>
      </c>
      <c r="Q192" s="26">
        <v>51577</v>
      </c>
      <c r="R192" s="27">
        <v>93</v>
      </c>
      <c r="S192" s="27">
        <f t="shared" si="26"/>
        <v>0</v>
      </c>
      <c r="T192" s="27">
        <v>7200</v>
      </c>
      <c r="U192" s="28" t="s">
        <v>20</v>
      </c>
      <c r="V192" s="29">
        <f t="shared" si="27"/>
        <v>3.6980267248519556E-2</v>
      </c>
      <c r="W192" s="29">
        <f t="shared" si="28"/>
        <v>4.5182200466826203E-3</v>
      </c>
      <c r="X192" s="29" t="str">
        <f t="shared" si="29"/>
        <v>FLOW</v>
      </c>
      <c r="Y192" s="9" t="str">
        <f t="shared" si="30"/>
        <v>-</v>
      </c>
      <c r="Z192" s="9" t="s">
        <v>1490</v>
      </c>
      <c r="AA192" s="9" t="s">
        <v>20</v>
      </c>
      <c r="AB192" s="22"/>
      <c r="AC192" s="9"/>
      <c r="AD192" s="9"/>
      <c r="AE192" s="30"/>
      <c r="AF192" s="31" t="s">
        <v>20</v>
      </c>
      <c r="AG192" s="32"/>
      <c r="AH192" s="9" t="s">
        <v>193</v>
      </c>
      <c r="AI192" s="32"/>
      <c r="AJ192" s="32"/>
      <c r="AK192" s="32"/>
      <c r="AL192" s="32">
        <v>10494.99</v>
      </c>
      <c r="AM192" s="26">
        <v>51577</v>
      </c>
      <c r="AN192" s="24">
        <v>27</v>
      </c>
      <c r="AO192" s="23" t="s">
        <v>20</v>
      </c>
      <c r="AP192" s="23" t="str">
        <f t="shared" si="31"/>
        <v>FLOW</v>
      </c>
      <c r="AQ192" s="23"/>
      <c r="AR192" s="23"/>
      <c r="AS192" s="23"/>
      <c r="AT192" s="23"/>
      <c r="AU192" s="9" t="s">
        <v>1491</v>
      </c>
      <c r="AV192" s="33" t="s">
        <v>195</v>
      </c>
      <c r="AW192" s="22" t="s">
        <v>1228</v>
      </c>
      <c r="AX192" s="34">
        <v>45231</v>
      </c>
      <c r="AY192" s="9">
        <v>48</v>
      </c>
      <c r="AZ192" s="9" t="s">
        <v>1125</v>
      </c>
      <c r="BA192" s="32" t="s">
        <v>20</v>
      </c>
      <c r="BB192" s="32"/>
      <c r="BC192" s="32"/>
      <c r="BD192" s="9"/>
      <c r="BE192" s="9"/>
      <c r="BF192" s="9"/>
      <c r="BG192" s="35"/>
      <c r="BH192" s="9"/>
      <c r="BI192" s="9"/>
      <c r="BJ192" s="9"/>
      <c r="BK192" s="9"/>
      <c r="BL192" s="9"/>
      <c r="BM192" s="9"/>
      <c r="BN192" s="9"/>
      <c r="BO192" s="9">
        <v>1</v>
      </c>
      <c r="BP192" s="9"/>
      <c r="BQ192" s="9"/>
      <c r="BR192" s="9"/>
      <c r="BS192" s="9"/>
      <c r="BT192" s="9"/>
      <c r="BU192" s="9"/>
      <c r="BV192" s="9"/>
      <c r="BW192" s="9"/>
      <c r="BX192" s="9"/>
      <c r="BY192" s="9"/>
      <c r="BZ192" s="9"/>
      <c r="CA192" s="9"/>
      <c r="CB192" s="9"/>
      <c r="CC192" s="9"/>
      <c r="CD192" s="9"/>
      <c r="CE192" s="9"/>
      <c r="CF192" s="9"/>
      <c r="CG192" s="9"/>
      <c r="CH192" s="9"/>
      <c r="CI192" s="9"/>
      <c r="CJ192" s="9"/>
      <c r="CK192" s="9"/>
      <c r="CL192" s="9"/>
      <c r="CM192" s="9"/>
      <c r="CN192" s="9"/>
      <c r="CO192" s="9"/>
      <c r="CP192" s="9"/>
      <c r="CQ192" s="9"/>
      <c r="CR192" s="9"/>
      <c r="CS192" s="9"/>
      <c r="CT192" s="9"/>
      <c r="CU192" s="9"/>
      <c r="CV192" s="9"/>
      <c r="CW192" s="9"/>
      <c r="CX192" s="9"/>
      <c r="CY192" s="9"/>
      <c r="CZ192" s="9"/>
      <c r="DA192" s="9"/>
      <c r="DB192" s="9"/>
      <c r="DC192" s="9"/>
      <c r="DD192" s="9"/>
      <c r="DE192" s="9"/>
      <c r="DF192" s="9"/>
      <c r="DG192" s="9"/>
      <c r="DH192" s="9"/>
      <c r="DI192" s="9"/>
      <c r="DJ192" s="9"/>
      <c r="DK192" s="9"/>
      <c r="DL192" s="9"/>
      <c r="DM192" s="9"/>
      <c r="DN192" s="9"/>
      <c r="DO192" s="9"/>
      <c r="DP192" s="9"/>
      <c r="DQ192" s="9"/>
      <c r="DR192" s="9"/>
      <c r="DS192" s="9"/>
      <c r="DT192" s="9"/>
      <c r="DU192" s="9"/>
      <c r="DV192" s="9"/>
      <c r="DW192" s="9"/>
      <c r="DX192" s="9"/>
      <c r="DY192" s="9"/>
      <c r="DZ192" s="9"/>
      <c r="EA192" s="9"/>
      <c r="EB192" s="9"/>
      <c r="EC192" s="9"/>
      <c r="ED192" s="9"/>
      <c r="EE192" s="9"/>
      <c r="EF192" s="9"/>
      <c r="EG192" s="9"/>
      <c r="EH192" s="9"/>
      <c r="EI192" s="9"/>
      <c r="EJ192" s="9"/>
      <c r="EK192" s="9"/>
      <c r="EL192" s="9"/>
      <c r="EM192" s="9"/>
      <c r="EN192" s="9"/>
      <c r="EO192" s="9"/>
      <c r="EP192" s="9"/>
      <c r="EQ192" s="9"/>
      <c r="ER192" s="36">
        <f t="shared" si="32"/>
        <v>1</v>
      </c>
      <c r="ES192" s="9">
        <f t="shared" si="33"/>
        <v>1</v>
      </c>
      <c r="ET192" s="9" t="s">
        <v>1365</v>
      </c>
      <c r="EU192" s="32" t="s">
        <v>1819</v>
      </c>
      <c r="EV192" s="32" t="s">
        <v>1480</v>
      </c>
      <c r="EW192" s="32"/>
      <c r="EX192" s="35"/>
      <c r="EY192" s="37"/>
      <c r="EZ192" s="37"/>
      <c r="FA192" s="35"/>
      <c r="FB192" s="37"/>
      <c r="FC192" s="32"/>
      <c r="FD192" s="32"/>
      <c r="FE192" s="32">
        <f t="shared" si="34"/>
        <v>3294.99</v>
      </c>
      <c r="FF192" s="9">
        <f t="shared" si="35"/>
        <v>6636.99</v>
      </c>
      <c r="FG192" s="6" t="s">
        <v>1480</v>
      </c>
    </row>
    <row r="193" spans="1:163" ht="17.25" customHeight="1" x14ac:dyDescent="0.25">
      <c r="A193" s="9">
        <v>464137329</v>
      </c>
      <c r="B193" s="22" t="s">
        <v>503</v>
      </c>
      <c r="C193" s="9" t="s">
        <v>2208</v>
      </c>
      <c r="D193" s="9" t="s">
        <v>2263</v>
      </c>
      <c r="E193" s="9">
        <v>3400</v>
      </c>
      <c r="F193" s="9"/>
      <c r="G193" s="23"/>
      <c r="H193" s="23"/>
      <c r="I193" s="9">
        <v>3159</v>
      </c>
      <c r="J193" s="9">
        <v>12485</v>
      </c>
      <c r="K193" s="24">
        <f t="shared" si="24"/>
        <v>3969</v>
      </c>
      <c r="L193" s="24">
        <f t="shared" si="25"/>
        <v>12244</v>
      </c>
      <c r="M193" s="25">
        <v>4</v>
      </c>
      <c r="N193" s="9" t="s">
        <v>2210</v>
      </c>
      <c r="O193" s="9" t="s">
        <v>1489</v>
      </c>
      <c r="P193" s="9" t="s">
        <v>18</v>
      </c>
      <c r="Q193" s="26">
        <v>51379</v>
      </c>
      <c r="R193" s="27">
        <v>961</v>
      </c>
      <c r="S193" s="27">
        <f t="shared" si="26"/>
        <v>0</v>
      </c>
      <c r="T193" s="27">
        <v>6300</v>
      </c>
      <c r="U193" s="28" t="s">
        <v>20</v>
      </c>
      <c r="V193" s="29">
        <f t="shared" si="27"/>
        <v>0.72780612046148163</v>
      </c>
      <c r="W193" s="29">
        <f t="shared" si="28"/>
        <v>1.968110541597138E-2</v>
      </c>
      <c r="X193" s="29" t="str">
        <f t="shared" si="29"/>
        <v>STABLE</v>
      </c>
      <c r="Y193" s="9" t="str">
        <f t="shared" si="30"/>
        <v>PAID</v>
      </c>
      <c r="Z193" s="9" t="s">
        <v>1496</v>
      </c>
      <c r="AA193" s="9" t="s">
        <v>20</v>
      </c>
      <c r="AB193" s="22"/>
      <c r="AC193" s="9"/>
      <c r="AD193" s="9"/>
      <c r="AE193" s="30"/>
      <c r="AF193" s="31" t="s">
        <v>20</v>
      </c>
      <c r="AG193" s="32"/>
      <c r="AH193" s="9" t="s">
        <v>504</v>
      </c>
      <c r="AI193" s="32"/>
      <c r="AJ193" s="32"/>
      <c r="AK193" s="32"/>
      <c r="AL193" s="32">
        <v>19746</v>
      </c>
      <c r="AM193" s="26">
        <v>51379</v>
      </c>
      <c r="AN193" s="24">
        <v>118</v>
      </c>
      <c r="AO193" s="23" t="s">
        <v>20</v>
      </c>
      <c r="AP193" s="23" t="str">
        <f t="shared" si="31"/>
        <v>FLOW</v>
      </c>
      <c r="AQ193" s="23"/>
      <c r="AR193" s="23"/>
      <c r="AS193" s="23"/>
      <c r="AT193" s="23"/>
      <c r="AU193" s="9" t="s">
        <v>13</v>
      </c>
      <c r="AV193" s="33" t="s">
        <v>505</v>
      </c>
      <c r="AW193" s="22" t="s">
        <v>1235</v>
      </c>
      <c r="AX193" s="34">
        <v>45563</v>
      </c>
      <c r="AY193" s="9">
        <v>36</v>
      </c>
      <c r="AZ193" s="9" t="s">
        <v>1125</v>
      </c>
      <c r="BA193" s="32" t="s">
        <v>20</v>
      </c>
      <c r="BB193" s="32"/>
      <c r="BC193" s="32"/>
      <c r="BD193" s="9"/>
      <c r="BE193" s="9"/>
      <c r="BF193" s="9"/>
      <c r="BG193" s="35"/>
      <c r="BH193" s="9"/>
      <c r="BI193" s="9"/>
      <c r="BJ193" s="9"/>
      <c r="BK193" s="9"/>
      <c r="BL193" s="9">
        <v>1</v>
      </c>
      <c r="BM193" s="9"/>
      <c r="BN193" s="9"/>
      <c r="BO193" s="9"/>
      <c r="BP193" s="9"/>
      <c r="BQ193" s="9"/>
      <c r="BR193" s="9"/>
      <c r="BS193" s="9"/>
      <c r="BT193" s="9"/>
      <c r="BU193" s="9"/>
      <c r="BV193" s="9"/>
      <c r="BW193" s="9"/>
      <c r="BX193" s="9"/>
      <c r="BY193" s="9"/>
      <c r="BZ193" s="9"/>
      <c r="CA193" s="9"/>
      <c r="CB193" s="9"/>
      <c r="CC193" s="9"/>
      <c r="CD193" s="9"/>
      <c r="CE193" s="9"/>
      <c r="CF193" s="9"/>
      <c r="CG193" s="9"/>
      <c r="CH193" s="9"/>
      <c r="CI193" s="9"/>
      <c r="CJ193" s="9"/>
      <c r="CK193" s="9"/>
      <c r="CL193" s="9"/>
      <c r="CM193" s="9"/>
      <c r="CN193" s="9"/>
      <c r="CO193" s="9"/>
      <c r="CP193" s="9"/>
      <c r="CQ193" s="9"/>
      <c r="CR193" s="9"/>
      <c r="CS193" s="9"/>
      <c r="CT193" s="9"/>
      <c r="CU193" s="9"/>
      <c r="CV193" s="9"/>
      <c r="CW193" s="9"/>
      <c r="CX193" s="9"/>
      <c r="CY193" s="9"/>
      <c r="CZ193" s="9"/>
      <c r="DA193" s="9"/>
      <c r="DB193" s="9"/>
      <c r="DC193" s="9"/>
      <c r="DD193" s="9"/>
      <c r="DE193" s="9"/>
      <c r="DF193" s="9"/>
      <c r="DG193" s="9"/>
      <c r="DH193" s="9"/>
      <c r="DI193" s="9"/>
      <c r="DJ193" s="9"/>
      <c r="DK193" s="9"/>
      <c r="DL193" s="9"/>
      <c r="DM193" s="9"/>
      <c r="DN193" s="9"/>
      <c r="DO193" s="9"/>
      <c r="DP193" s="9"/>
      <c r="DQ193" s="9"/>
      <c r="DR193" s="9"/>
      <c r="DS193" s="9"/>
      <c r="DT193" s="9"/>
      <c r="DU193" s="9"/>
      <c r="DV193" s="9"/>
      <c r="DW193" s="9"/>
      <c r="DX193" s="9"/>
      <c r="DY193" s="9"/>
      <c r="DZ193" s="9"/>
      <c r="EA193" s="9"/>
      <c r="EB193" s="9"/>
      <c r="EC193" s="9"/>
      <c r="ED193" s="9"/>
      <c r="EE193" s="9"/>
      <c r="EF193" s="9"/>
      <c r="EG193" s="9"/>
      <c r="EH193" s="9"/>
      <c r="EI193" s="9"/>
      <c r="EJ193" s="9"/>
      <c r="EK193" s="9"/>
      <c r="EL193" s="9"/>
      <c r="EM193" s="9"/>
      <c r="EN193" s="9"/>
      <c r="EO193" s="9"/>
      <c r="EP193" s="9"/>
      <c r="EQ193" s="9"/>
      <c r="ER193" s="36">
        <f t="shared" si="32"/>
        <v>1</v>
      </c>
      <c r="ES193" s="9">
        <f t="shared" si="33"/>
        <v>1</v>
      </c>
      <c r="ET193" s="9" t="s">
        <v>1377</v>
      </c>
      <c r="EU193" s="32" t="s">
        <v>2005</v>
      </c>
      <c r="EV193" s="32" t="s">
        <v>1480</v>
      </c>
      <c r="EW193" s="32"/>
      <c r="EX193" s="35"/>
      <c r="EY193" s="37"/>
      <c r="EZ193" s="37"/>
      <c r="FA193" s="35"/>
      <c r="FB193" s="37"/>
      <c r="FC193" s="32"/>
      <c r="FD193" s="32"/>
      <c r="FE193" s="32">
        <f t="shared" si="34"/>
        <v>3969</v>
      </c>
      <c r="FF193" s="9">
        <f t="shared" si="35"/>
        <v>15644</v>
      </c>
      <c r="FG193" s="6" t="s">
        <v>1480</v>
      </c>
    </row>
    <row r="194" spans="1:163" ht="17.25" customHeight="1" x14ac:dyDescent="0.25">
      <c r="A194" s="9">
        <v>464645726</v>
      </c>
      <c r="B194" s="22" t="s">
        <v>112</v>
      </c>
      <c r="C194" s="9"/>
      <c r="D194" s="9"/>
      <c r="E194" s="9"/>
      <c r="F194" s="9"/>
      <c r="G194" s="23"/>
      <c r="H194" s="23"/>
      <c r="I194" s="9">
        <v>3376</v>
      </c>
      <c r="J194" s="9">
        <v>6618</v>
      </c>
      <c r="K194" s="24">
        <f t="shared" ref="K194:K257" si="36">IF((J194+R194)&lt;=I194+R194,(J194+R194),((I194-(I194*(M194+1)-(I194+J194)))+R194))</f>
        <v>3465</v>
      </c>
      <c r="L194" s="24">
        <f t="shared" ref="L194:L257" si="37">FF194-E194</f>
        <v>9994</v>
      </c>
      <c r="M194" s="25">
        <v>2</v>
      </c>
      <c r="N194" s="9" t="s">
        <v>1493</v>
      </c>
      <c r="O194" s="9" t="s">
        <v>1494</v>
      </c>
      <c r="P194" s="9" t="s">
        <v>98</v>
      </c>
      <c r="Q194" s="26">
        <v>51164</v>
      </c>
      <c r="R194" s="27">
        <v>223</v>
      </c>
      <c r="S194" s="27">
        <f t="shared" ref="S194:S257" si="38">IF(H194="CBC COLL",T194,)</f>
        <v>0</v>
      </c>
      <c r="T194" s="27">
        <v>3576</v>
      </c>
      <c r="U194" s="28" t="s">
        <v>20</v>
      </c>
      <c r="V194" s="29">
        <f t="shared" ref="V194:V257" si="39">Q194/SUMIFS($Q:$Q,$M:$M,M194,$P:$P,P194)</f>
        <v>0.81811349717776105</v>
      </c>
      <c r="W194" s="29">
        <f t="shared" ref="W194:W257" si="40">Q194/SUMIFS($Q:$Q,$M:$M,M194)</f>
        <v>1.3718659677189566E-2</v>
      </c>
      <c r="X194" s="29" t="str">
        <f t="shared" ref="X194:X257" si="41">N194</f>
        <v>FLOW</v>
      </c>
      <c r="Y194" s="9" t="str">
        <f t="shared" ref="Y194:Y257" si="42">IF(OR(N194="STABLE", N194="RB" ),"PAID",AA194)</f>
        <v>-</v>
      </c>
      <c r="Z194" s="9" t="s">
        <v>1496</v>
      </c>
      <c r="AA194" s="9" t="s">
        <v>20</v>
      </c>
      <c r="AB194" s="22"/>
      <c r="AC194" s="9"/>
      <c r="AD194" s="9"/>
      <c r="AE194" s="30"/>
      <c r="AF194" s="31" t="s">
        <v>20</v>
      </c>
      <c r="AG194" s="32"/>
      <c r="AH194" s="9" t="s">
        <v>97</v>
      </c>
      <c r="AI194" s="32"/>
      <c r="AJ194" s="32"/>
      <c r="AK194" s="32"/>
      <c r="AL194" s="32">
        <v>10417</v>
      </c>
      <c r="AM194" s="26">
        <v>51164</v>
      </c>
      <c r="AN194" s="24">
        <v>57</v>
      </c>
      <c r="AO194" s="23" t="s">
        <v>20</v>
      </c>
      <c r="AP194" s="23" t="str">
        <f t="shared" ref="AP194:AP257" si="43">IF(AO194=0,"RB",IF(AO194&lt;AN194,"STABLE",IF(AO194&gt;AN194,"FLOW","SAME")))</f>
        <v>FLOW</v>
      </c>
      <c r="AQ194" s="23"/>
      <c r="AR194" s="23"/>
      <c r="AS194" s="23"/>
      <c r="AT194" s="23"/>
      <c r="AU194" s="9" t="s">
        <v>1491</v>
      </c>
      <c r="AV194" s="33" t="s">
        <v>113</v>
      </c>
      <c r="AW194" s="22" t="s">
        <v>1218</v>
      </c>
      <c r="AX194" s="34">
        <v>45607</v>
      </c>
      <c r="AY194" s="9">
        <v>36</v>
      </c>
      <c r="AZ194" s="9" t="s">
        <v>1125</v>
      </c>
      <c r="BA194" s="32" t="s">
        <v>20</v>
      </c>
      <c r="BB194" s="32"/>
      <c r="BC194" s="32"/>
      <c r="BD194" s="9"/>
      <c r="BE194" s="9"/>
      <c r="BF194" s="9"/>
      <c r="BG194" s="35"/>
      <c r="BH194" s="9"/>
      <c r="BI194" s="9"/>
      <c r="BJ194" s="9"/>
      <c r="BK194" s="9"/>
      <c r="BL194" s="9"/>
      <c r="BM194" s="9"/>
      <c r="BN194" s="9"/>
      <c r="BO194" s="9"/>
      <c r="BP194" s="9"/>
      <c r="BQ194" s="9"/>
      <c r="BR194" s="9"/>
      <c r="BS194" s="9"/>
      <c r="BT194" s="9"/>
      <c r="BU194" s="9"/>
      <c r="BV194" s="9"/>
      <c r="BW194" s="9"/>
      <c r="BX194" s="9"/>
      <c r="BY194" s="9"/>
      <c r="BZ194" s="9"/>
      <c r="CA194" s="9"/>
      <c r="CB194" s="9"/>
      <c r="CC194" s="9"/>
      <c r="CD194" s="9"/>
      <c r="CE194" s="9"/>
      <c r="CF194" s="9"/>
      <c r="CG194" s="9"/>
      <c r="CH194" s="9"/>
      <c r="CI194" s="9"/>
      <c r="CJ194" s="9"/>
      <c r="CK194" s="9"/>
      <c r="CL194" s="9"/>
      <c r="CM194" s="9"/>
      <c r="CN194" s="9"/>
      <c r="CO194" s="9"/>
      <c r="CP194" s="9"/>
      <c r="CQ194" s="9"/>
      <c r="CR194" s="9"/>
      <c r="CS194" s="9"/>
      <c r="CT194" s="9"/>
      <c r="CU194" s="9"/>
      <c r="CV194" s="9"/>
      <c r="CW194" s="9"/>
      <c r="CX194" s="9"/>
      <c r="CY194" s="9"/>
      <c r="CZ194" s="9"/>
      <c r="DA194" s="9"/>
      <c r="DB194" s="9"/>
      <c r="DC194" s="9"/>
      <c r="DD194" s="9"/>
      <c r="DE194" s="9"/>
      <c r="DF194" s="9"/>
      <c r="DG194" s="9"/>
      <c r="DH194" s="9"/>
      <c r="DI194" s="9"/>
      <c r="DJ194" s="9"/>
      <c r="DK194" s="9"/>
      <c r="DL194" s="9"/>
      <c r="DM194" s="9"/>
      <c r="DN194" s="9"/>
      <c r="DO194" s="9"/>
      <c r="DP194" s="9"/>
      <c r="DQ194" s="9"/>
      <c r="DR194" s="9"/>
      <c r="DS194" s="9"/>
      <c r="DT194" s="9"/>
      <c r="DU194" s="9"/>
      <c r="DV194" s="9"/>
      <c r="DW194" s="9"/>
      <c r="DX194" s="9"/>
      <c r="DY194" s="9"/>
      <c r="DZ194" s="9"/>
      <c r="EA194" s="9"/>
      <c r="EB194" s="9"/>
      <c r="EC194" s="9"/>
      <c r="ED194" s="9"/>
      <c r="EE194" s="9"/>
      <c r="EF194" s="9"/>
      <c r="EG194" s="9"/>
      <c r="EH194" s="9"/>
      <c r="EI194" s="9"/>
      <c r="EJ194" s="9"/>
      <c r="EK194" s="9"/>
      <c r="EL194" s="9"/>
      <c r="EM194" s="9"/>
      <c r="EN194" s="9"/>
      <c r="EO194" s="9"/>
      <c r="EP194" s="9"/>
      <c r="EQ194" s="9"/>
      <c r="ER194" s="36">
        <f t="shared" ref="ER194:ER257" si="44">BC194+BF194+BI194+BL194+BO194+BR194+BU194+BX194+CA194+CD194+CG194+CJ194+CM194+CP194+CS194+CV194+CY194+DB194+DE194+DH194+DK194+DN194+DQ194+DT194+DW194+DZ194+EC194+EF194+EI194+EL194+EO194</f>
        <v>0</v>
      </c>
      <c r="ES194" s="9" t="str">
        <f t="shared" ref="ES194:ES257" si="45">IF(ER194&gt;0,1,"")</f>
        <v/>
      </c>
      <c r="ET194" s="9" t="s">
        <v>1371</v>
      </c>
      <c r="EU194" s="32" t="s">
        <v>1759</v>
      </c>
      <c r="EV194" s="32" t="s">
        <v>1480</v>
      </c>
      <c r="EW194" s="32"/>
      <c r="EX194" s="35"/>
      <c r="EY194" s="37"/>
      <c r="EZ194" s="37"/>
      <c r="FA194" s="35"/>
      <c r="FB194" s="37"/>
      <c r="FC194" s="32"/>
      <c r="FD194" s="32"/>
      <c r="FE194" s="32">
        <f t="shared" ref="FE194:FE257" si="46">IF((J194+R194)&lt;=I194+R194,(J194+R194),((I194-(I194*(M194+1)-(I194+J194)))+R194))</f>
        <v>3465</v>
      </c>
      <c r="FF194" s="9">
        <f t="shared" ref="FF194:FF257" si="47">I194+J194+FD194</f>
        <v>9994</v>
      </c>
      <c r="FG194" s="6" t="s">
        <v>1480</v>
      </c>
    </row>
    <row r="195" spans="1:163" ht="17.25" customHeight="1" x14ac:dyDescent="0.25">
      <c r="A195" s="9">
        <v>465983031</v>
      </c>
      <c r="B195" s="22" t="s">
        <v>891</v>
      </c>
      <c r="C195" s="9"/>
      <c r="D195" s="9"/>
      <c r="E195" s="9"/>
      <c r="F195" s="9"/>
      <c r="G195" s="23"/>
      <c r="H195" s="23"/>
      <c r="I195" s="9">
        <v>6865</v>
      </c>
      <c r="J195" s="9">
        <v>27372</v>
      </c>
      <c r="K195" s="24">
        <f t="shared" si="36"/>
        <v>7761</v>
      </c>
      <c r="L195" s="24">
        <f t="shared" si="37"/>
        <v>34237</v>
      </c>
      <c r="M195" s="25">
        <v>4</v>
      </c>
      <c r="N195" s="9" t="s">
        <v>1493</v>
      </c>
      <c r="O195" s="9" t="s">
        <v>1494</v>
      </c>
      <c r="P195" s="9" t="s">
        <v>60</v>
      </c>
      <c r="Q195" s="26">
        <v>51111</v>
      </c>
      <c r="R195" s="27">
        <v>984</v>
      </c>
      <c r="S195" s="27">
        <f t="shared" si="38"/>
        <v>0</v>
      </c>
      <c r="T195" s="27">
        <v>2250</v>
      </c>
      <c r="U195" s="28" t="s">
        <v>20</v>
      </c>
      <c r="V195" s="29">
        <f t="shared" si="39"/>
        <v>0.20840791861200025</v>
      </c>
      <c r="W195" s="29">
        <f t="shared" si="40"/>
        <v>1.9578446036624168E-2</v>
      </c>
      <c r="X195" s="29" t="str">
        <f t="shared" si="41"/>
        <v>FLOW</v>
      </c>
      <c r="Y195" s="9" t="str">
        <f t="shared" si="42"/>
        <v>-</v>
      </c>
      <c r="Z195" s="9" t="s">
        <v>20</v>
      </c>
      <c r="AA195" s="9" t="s">
        <v>20</v>
      </c>
      <c r="AB195" s="22"/>
      <c r="AC195" s="9"/>
      <c r="AD195" s="9"/>
      <c r="AE195" s="30"/>
      <c r="AF195" s="31" t="s">
        <v>20</v>
      </c>
      <c r="AG195" s="32"/>
      <c r="AH195" s="9" t="s">
        <v>1153</v>
      </c>
      <c r="AI195" s="32"/>
      <c r="AJ195" s="32"/>
      <c r="AK195" s="32"/>
      <c r="AL195" s="32">
        <v>30606</v>
      </c>
      <c r="AM195" s="26">
        <v>51111</v>
      </c>
      <c r="AN195" s="24">
        <v>118</v>
      </c>
      <c r="AO195" s="23" t="s">
        <v>20</v>
      </c>
      <c r="AP195" s="23" t="str">
        <f t="shared" si="43"/>
        <v>FLOW</v>
      </c>
      <c r="AQ195" s="23"/>
      <c r="AR195" s="23"/>
      <c r="AS195" s="23"/>
      <c r="AT195" s="23"/>
      <c r="AU195" s="9" t="s">
        <v>13</v>
      </c>
      <c r="AV195" s="33" t="s">
        <v>1083</v>
      </c>
      <c r="AW195" s="22" t="s">
        <v>1201</v>
      </c>
      <c r="AX195" s="34">
        <v>45771</v>
      </c>
      <c r="AY195" s="9">
        <v>18</v>
      </c>
      <c r="AZ195" s="9" t="s">
        <v>1125</v>
      </c>
      <c r="BA195" s="32" t="s">
        <v>20</v>
      </c>
      <c r="BB195" s="32"/>
      <c r="BC195" s="32"/>
      <c r="BD195" s="9"/>
      <c r="BE195" s="9"/>
      <c r="BF195" s="9"/>
      <c r="BG195" s="35"/>
      <c r="BH195" s="9"/>
      <c r="BI195" s="9"/>
      <c r="BJ195" s="9"/>
      <c r="BK195" s="9"/>
      <c r="BL195" s="9"/>
      <c r="BM195" s="9"/>
      <c r="BN195" s="9"/>
      <c r="BO195" s="9"/>
      <c r="BP195" s="9"/>
      <c r="BQ195" s="9"/>
      <c r="BR195" s="9"/>
      <c r="BS195" s="9"/>
      <c r="BT195" s="9"/>
      <c r="BU195" s="9"/>
      <c r="BV195" s="9"/>
      <c r="BW195" s="9"/>
      <c r="BX195" s="9"/>
      <c r="BY195" s="9"/>
      <c r="BZ195" s="9"/>
      <c r="CA195" s="9"/>
      <c r="CB195" s="9"/>
      <c r="CC195" s="9"/>
      <c r="CD195" s="9"/>
      <c r="CE195" s="9"/>
      <c r="CF195" s="9"/>
      <c r="CG195" s="9"/>
      <c r="CH195" s="9"/>
      <c r="CI195" s="9"/>
      <c r="CJ195" s="9"/>
      <c r="CK195" s="9"/>
      <c r="CL195" s="9"/>
      <c r="CM195" s="9"/>
      <c r="CN195" s="9"/>
      <c r="CO195" s="9"/>
      <c r="CP195" s="9"/>
      <c r="CQ195" s="9"/>
      <c r="CR195" s="9"/>
      <c r="CS195" s="9"/>
      <c r="CT195" s="9"/>
      <c r="CU195" s="9"/>
      <c r="CV195" s="9"/>
      <c r="CW195" s="9"/>
      <c r="CX195" s="9"/>
      <c r="CY195" s="9"/>
      <c r="CZ195" s="9"/>
      <c r="DA195" s="9"/>
      <c r="DB195" s="9"/>
      <c r="DC195" s="9"/>
      <c r="DD195" s="9"/>
      <c r="DE195" s="9"/>
      <c r="DF195" s="9"/>
      <c r="DG195" s="9"/>
      <c r="DH195" s="9"/>
      <c r="DI195" s="9"/>
      <c r="DJ195" s="9"/>
      <c r="DK195" s="9"/>
      <c r="DL195" s="9"/>
      <c r="DM195" s="9"/>
      <c r="DN195" s="9"/>
      <c r="DO195" s="9"/>
      <c r="DP195" s="9"/>
      <c r="DQ195" s="9"/>
      <c r="DR195" s="9"/>
      <c r="DS195" s="9"/>
      <c r="DT195" s="9"/>
      <c r="DU195" s="9"/>
      <c r="DV195" s="9"/>
      <c r="DW195" s="9"/>
      <c r="DX195" s="9"/>
      <c r="DY195" s="9"/>
      <c r="DZ195" s="9"/>
      <c r="EA195" s="9"/>
      <c r="EB195" s="9"/>
      <c r="EC195" s="9"/>
      <c r="ED195" s="9"/>
      <c r="EE195" s="9"/>
      <c r="EF195" s="9"/>
      <c r="EG195" s="9"/>
      <c r="EH195" s="9"/>
      <c r="EI195" s="9"/>
      <c r="EJ195" s="9"/>
      <c r="EK195" s="9"/>
      <c r="EL195" s="9"/>
      <c r="EM195" s="9"/>
      <c r="EN195" s="9"/>
      <c r="EO195" s="9"/>
      <c r="EP195" s="9"/>
      <c r="EQ195" s="9"/>
      <c r="ER195" s="36">
        <f t="shared" si="44"/>
        <v>0</v>
      </c>
      <c r="ES195" s="9" t="str">
        <f t="shared" si="45"/>
        <v/>
      </c>
      <c r="ET195" s="9" t="s">
        <v>1360</v>
      </c>
      <c r="EU195" s="32" t="s">
        <v>1787</v>
      </c>
      <c r="EV195" s="32" t="s">
        <v>1480</v>
      </c>
      <c r="EW195" s="32"/>
      <c r="EX195" s="35"/>
      <c r="EY195" s="37"/>
      <c r="EZ195" s="37"/>
      <c r="FA195" s="35"/>
      <c r="FB195" s="37"/>
      <c r="FC195" s="32"/>
      <c r="FD195" s="32"/>
      <c r="FE195" s="32">
        <f t="shared" si="46"/>
        <v>7761</v>
      </c>
      <c r="FF195" s="9">
        <f t="shared" si="47"/>
        <v>34237</v>
      </c>
      <c r="FG195" s="6" t="s">
        <v>1480</v>
      </c>
    </row>
    <row r="196" spans="1:163" ht="17.25" customHeight="1" x14ac:dyDescent="0.25">
      <c r="A196" s="9">
        <v>464426955</v>
      </c>
      <c r="B196" s="22" t="s">
        <v>863</v>
      </c>
      <c r="C196" s="9"/>
      <c r="D196" s="9"/>
      <c r="E196" s="9"/>
      <c r="F196" s="9"/>
      <c r="G196" s="23"/>
      <c r="H196" s="23"/>
      <c r="I196" s="9">
        <v>3523</v>
      </c>
      <c r="J196" s="9">
        <v>3523</v>
      </c>
      <c r="K196" s="24">
        <f t="shared" si="36"/>
        <v>3566</v>
      </c>
      <c r="L196" s="24">
        <f t="shared" si="37"/>
        <v>7046</v>
      </c>
      <c r="M196" s="39">
        <v>1</v>
      </c>
      <c r="N196" s="9" t="s">
        <v>1493</v>
      </c>
      <c r="O196" s="9" t="s">
        <v>1494</v>
      </c>
      <c r="P196" s="9" t="s">
        <v>321</v>
      </c>
      <c r="Q196" s="26">
        <v>50700</v>
      </c>
      <c r="R196" s="27">
        <v>43</v>
      </c>
      <c r="S196" s="27">
        <f t="shared" si="38"/>
        <v>0</v>
      </c>
      <c r="T196" s="27">
        <v>450</v>
      </c>
      <c r="U196" s="28" t="s">
        <v>20</v>
      </c>
      <c r="V196" s="29">
        <f t="shared" si="39"/>
        <v>9.272079065121322E-2</v>
      </c>
      <c r="W196" s="29">
        <f t="shared" si="40"/>
        <v>4.4413935740118433E-3</v>
      </c>
      <c r="X196" s="29" t="str">
        <f t="shared" si="41"/>
        <v>FLOW</v>
      </c>
      <c r="Y196" s="9" t="str">
        <f t="shared" si="42"/>
        <v>-</v>
      </c>
      <c r="Z196" s="9" t="s">
        <v>20</v>
      </c>
      <c r="AA196" s="9" t="s">
        <v>20</v>
      </c>
      <c r="AB196" s="22"/>
      <c r="AC196" s="9"/>
      <c r="AD196" s="9"/>
      <c r="AE196" s="30"/>
      <c r="AF196" s="31" t="s">
        <v>20</v>
      </c>
      <c r="AG196" s="32"/>
      <c r="AH196" s="9" t="s">
        <v>542</v>
      </c>
      <c r="AI196" s="32"/>
      <c r="AJ196" s="32"/>
      <c r="AK196" s="32"/>
      <c r="AL196" s="32">
        <v>4016</v>
      </c>
      <c r="AM196" s="26">
        <v>50700</v>
      </c>
      <c r="AN196" s="24">
        <v>27</v>
      </c>
      <c r="AO196" s="23" t="s">
        <v>20</v>
      </c>
      <c r="AP196" s="23" t="str">
        <f t="shared" si="43"/>
        <v>FLOW</v>
      </c>
      <c r="AQ196" s="23"/>
      <c r="AR196" s="23"/>
      <c r="AS196" s="23"/>
      <c r="AT196" s="23"/>
      <c r="AU196" s="9" t="s">
        <v>1491</v>
      </c>
      <c r="AV196" s="33" t="s">
        <v>1056</v>
      </c>
      <c r="AW196" s="22" t="s">
        <v>1178</v>
      </c>
      <c r="AX196" s="34">
        <v>45589</v>
      </c>
      <c r="AY196" s="9">
        <v>36</v>
      </c>
      <c r="AZ196" s="9" t="s">
        <v>1125</v>
      </c>
      <c r="BA196" s="32" t="s">
        <v>20</v>
      </c>
      <c r="BB196" s="32"/>
      <c r="BC196" s="32"/>
      <c r="BD196" s="9"/>
      <c r="BE196" s="9"/>
      <c r="BF196" s="9"/>
      <c r="BG196" s="35"/>
      <c r="BH196" s="9"/>
      <c r="BI196" s="9"/>
      <c r="BJ196" s="9"/>
      <c r="BK196" s="9"/>
      <c r="BL196" s="9"/>
      <c r="BM196" s="9"/>
      <c r="BN196" s="9"/>
      <c r="BO196" s="9">
        <v>1</v>
      </c>
      <c r="BP196" s="9"/>
      <c r="BQ196" s="9"/>
      <c r="BR196" s="9"/>
      <c r="BS196" s="9"/>
      <c r="BT196" s="9"/>
      <c r="BU196" s="9"/>
      <c r="BV196" s="9"/>
      <c r="BW196" s="9"/>
      <c r="BX196" s="9"/>
      <c r="BY196" s="9"/>
      <c r="BZ196" s="9"/>
      <c r="CA196" s="9"/>
      <c r="CB196" s="9"/>
      <c r="CC196" s="9"/>
      <c r="CD196" s="9"/>
      <c r="CE196" s="9"/>
      <c r="CF196" s="9"/>
      <c r="CG196" s="9"/>
      <c r="CH196" s="9"/>
      <c r="CI196" s="9"/>
      <c r="CJ196" s="9"/>
      <c r="CK196" s="9"/>
      <c r="CL196" s="9"/>
      <c r="CM196" s="9"/>
      <c r="CN196" s="9"/>
      <c r="CO196" s="9"/>
      <c r="CP196" s="9"/>
      <c r="CQ196" s="9"/>
      <c r="CR196" s="9"/>
      <c r="CS196" s="9"/>
      <c r="CT196" s="9"/>
      <c r="CU196" s="9"/>
      <c r="CV196" s="9"/>
      <c r="CW196" s="9"/>
      <c r="CX196" s="9"/>
      <c r="CY196" s="9"/>
      <c r="CZ196" s="9"/>
      <c r="DA196" s="9"/>
      <c r="DB196" s="9"/>
      <c r="DC196" s="9"/>
      <c r="DD196" s="9"/>
      <c r="DE196" s="9"/>
      <c r="DF196" s="9"/>
      <c r="DG196" s="9"/>
      <c r="DH196" s="9"/>
      <c r="DI196" s="9"/>
      <c r="DJ196" s="9"/>
      <c r="DK196" s="9"/>
      <c r="DL196" s="9"/>
      <c r="DM196" s="9"/>
      <c r="DN196" s="9"/>
      <c r="DO196" s="9"/>
      <c r="DP196" s="9"/>
      <c r="DQ196" s="9"/>
      <c r="DR196" s="9"/>
      <c r="DS196" s="9"/>
      <c r="DT196" s="9"/>
      <c r="DU196" s="9"/>
      <c r="DV196" s="9"/>
      <c r="DW196" s="9"/>
      <c r="DX196" s="9"/>
      <c r="DY196" s="9"/>
      <c r="DZ196" s="9"/>
      <c r="EA196" s="9"/>
      <c r="EB196" s="9"/>
      <c r="EC196" s="9"/>
      <c r="ED196" s="9"/>
      <c r="EE196" s="9"/>
      <c r="EF196" s="9"/>
      <c r="EG196" s="9"/>
      <c r="EH196" s="9"/>
      <c r="EI196" s="9"/>
      <c r="EJ196" s="9"/>
      <c r="EK196" s="9"/>
      <c r="EL196" s="9"/>
      <c r="EM196" s="9"/>
      <c r="EN196" s="9"/>
      <c r="EO196" s="9"/>
      <c r="EP196" s="9"/>
      <c r="EQ196" s="9"/>
      <c r="ER196" s="36">
        <f t="shared" si="44"/>
        <v>1</v>
      </c>
      <c r="ES196" s="9">
        <f t="shared" si="45"/>
        <v>1</v>
      </c>
      <c r="ET196" s="9" t="s">
        <v>1362</v>
      </c>
      <c r="EU196" s="32" t="s">
        <v>2035</v>
      </c>
      <c r="EV196" s="32" t="s">
        <v>1480</v>
      </c>
      <c r="EW196" s="32"/>
      <c r="EX196" s="35"/>
      <c r="EY196" s="37"/>
      <c r="EZ196" s="37"/>
      <c r="FA196" s="35"/>
      <c r="FB196" s="37"/>
      <c r="FC196" s="32"/>
      <c r="FD196" s="32"/>
      <c r="FE196" s="32">
        <f t="shared" si="46"/>
        <v>3566</v>
      </c>
      <c r="FF196" s="9">
        <f t="shared" si="47"/>
        <v>7046</v>
      </c>
      <c r="FG196" s="6" t="s">
        <v>1480</v>
      </c>
    </row>
    <row r="197" spans="1:163" ht="17.25" customHeight="1" x14ac:dyDescent="0.25">
      <c r="A197" s="9">
        <v>464400538</v>
      </c>
      <c r="B197" s="22" t="s">
        <v>624</v>
      </c>
      <c r="C197" s="9"/>
      <c r="D197" s="9"/>
      <c r="E197" s="9"/>
      <c r="F197" s="9"/>
      <c r="G197" s="23"/>
      <c r="H197" s="23"/>
      <c r="I197" s="9">
        <v>3361</v>
      </c>
      <c r="J197" s="9">
        <v>3319</v>
      </c>
      <c r="K197" s="24">
        <f t="shared" si="36"/>
        <v>3360</v>
      </c>
      <c r="L197" s="24">
        <f t="shared" si="37"/>
        <v>6680</v>
      </c>
      <c r="M197" s="39">
        <v>1</v>
      </c>
      <c r="N197" s="9" t="s">
        <v>1493</v>
      </c>
      <c r="O197" s="9" t="s">
        <v>1494</v>
      </c>
      <c r="P197" s="9" t="s">
        <v>45</v>
      </c>
      <c r="Q197" s="26">
        <v>49792</v>
      </c>
      <c r="R197" s="27">
        <v>41</v>
      </c>
      <c r="S197" s="27">
        <f t="shared" si="38"/>
        <v>0</v>
      </c>
      <c r="T197" s="27">
        <v>5193.63</v>
      </c>
      <c r="U197" s="28" t="s">
        <v>20</v>
      </c>
      <c r="V197" s="29">
        <f t="shared" si="39"/>
        <v>3.8643604214583606E-2</v>
      </c>
      <c r="W197" s="29">
        <f t="shared" si="40"/>
        <v>4.3618514563549841E-3</v>
      </c>
      <c r="X197" s="29" t="str">
        <f t="shared" si="41"/>
        <v>FLOW</v>
      </c>
      <c r="Y197" s="9" t="str">
        <f t="shared" si="42"/>
        <v>-</v>
      </c>
      <c r="Z197" s="9" t="s">
        <v>20</v>
      </c>
      <c r="AA197" s="9" t="s">
        <v>20</v>
      </c>
      <c r="AB197" s="22"/>
      <c r="AC197" s="9"/>
      <c r="AD197" s="9"/>
      <c r="AE197" s="30"/>
      <c r="AF197" s="31" t="s">
        <v>20</v>
      </c>
      <c r="AG197" s="32"/>
      <c r="AH197" s="9" t="s">
        <v>617</v>
      </c>
      <c r="AI197" s="32"/>
      <c r="AJ197" s="32"/>
      <c r="AK197" s="32"/>
      <c r="AL197" s="32">
        <v>8553.6299999999992</v>
      </c>
      <c r="AM197" s="26">
        <v>49792</v>
      </c>
      <c r="AN197" s="24">
        <v>27</v>
      </c>
      <c r="AO197" s="23" t="s">
        <v>20</v>
      </c>
      <c r="AP197" s="23" t="str">
        <f t="shared" si="43"/>
        <v>FLOW</v>
      </c>
      <c r="AQ197" s="23"/>
      <c r="AR197" s="23"/>
      <c r="AS197" s="23"/>
      <c r="AT197" s="23"/>
      <c r="AU197" s="9" t="s">
        <v>1491</v>
      </c>
      <c r="AV197" s="33" t="s">
        <v>625</v>
      </c>
      <c r="AW197" s="22" t="s">
        <v>15</v>
      </c>
      <c r="AX197" s="34">
        <v>45587</v>
      </c>
      <c r="AY197" s="9">
        <v>36</v>
      </c>
      <c r="AZ197" s="9" t="s">
        <v>1125</v>
      </c>
      <c r="BA197" s="32" t="s">
        <v>20</v>
      </c>
      <c r="BB197" s="32"/>
      <c r="BC197" s="32"/>
      <c r="BD197" s="9"/>
      <c r="BE197" s="9"/>
      <c r="BF197" s="9"/>
      <c r="BG197" s="35"/>
      <c r="BH197" s="9"/>
      <c r="BI197" s="9"/>
      <c r="BJ197" s="9"/>
      <c r="BK197" s="9"/>
      <c r="BL197" s="9"/>
      <c r="BM197" s="9"/>
      <c r="BN197" s="9"/>
      <c r="BO197" s="9"/>
      <c r="BP197" s="9"/>
      <c r="BQ197" s="9"/>
      <c r="BR197" s="9"/>
      <c r="BS197" s="9"/>
      <c r="BT197" s="9"/>
      <c r="BU197" s="9"/>
      <c r="BV197" s="9"/>
      <c r="BW197" s="9"/>
      <c r="BX197" s="9"/>
      <c r="BY197" s="9"/>
      <c r="BZ197" s="9"/>
      <c r="CA197" s="9"/>
      <c r="CB197" s="9"/>
      <c r="CC197" s="9"/>
      <c r="CD197" s="9"/>
      <c r="CE197" s="9"/>
      <c r="CF197" s="9"/>
      <c r="CG197" s="9"/>
      <c r="CH197" s="9"/>
      <c r="CI197" s="9"/>
      <c r="CJ197" s="9"/>
      <c r="CK197" s="9"/>
      <c r="CL197" s="9"/>
      <c r="CM197" s="9"/>
      <c r="CN197" s="9"/>
      <c r="CO197" s="9"/>
      <c r="CP197" s="9"/>
      <c r="CQ197" s="9"/>
      <c r="CR197" s="9"/>
      <c r="CS197" s="9"/>
      <c r="CT197" s="9"/>
      <c r="CU197" s="9"/>
      <c r="CV197" s="9"/>
      <c r="CW197" s="9"/>
      <c r="CX197" s="9"/>
      <c r="CY197" s="9"/>
      <c r="CZ197" s="9"/>
      <c r="DA197" s="9"/>
      <c r="DB197" s="9"/>
      <c r="DC197" s="9"/>
      <c r="DD197" s="9"/>
      <c r="DE197" s="9"/>
      <c r="DF197" s="9"/>
      <c r="DG197" s="9"/>
      <c r="DH197" s="9"/>
      <c r="DI197" s="9"/>
      <c r="DJ197" s="9"/>
      <c r="DK197" s="9"/>
      <c r="DL197" s="9"/>
      <c r="DM197" s="9"/>
      <c r="DN197" s="9"/>
      <c r="DO197" s="9"/>
      <c r="DP197" s="9"/>
      <c r="DQ197" s="9"/>
      <c r="DR197" s="9"/>
      <c r="DS197" s="9"/>
      <c r="DT197" s="9"/>
      <c r="DU197" s="9"/>
      <c r="DV197" s="9"/>
      <c r="DW197" s="9"/>
      <c r="DX197" s="9"/>
      <c r="DY197" s="9"/>
      <c r="DZ197" s="9"/>
      <c r="EA197" s="9"/>
      <c r="EB197" s="9"/>
      <c r="EC197" s="9"/>
      <c r="ED197" s="9"/>
      <c r="EE197" s="9"/>
      <c r="EF197" s="9"/>
      <c r="EG197" s="9"/>
      <c r="EH197" s="9"/>
      <c r="EI197" s="9"/>
      <c r="EJ197" s="9"/>
      <c r="EK197" s="9"/>
      <c r="EL197" s="9"/>
      <c r="EM197" s="9"/>
      <c r="EN197" s="9"/>
      <c r="EO197" s="9"/>
      <c r="EP197" s="9"/>
      <c r="EQ197" s="9"/>
      <c r="ER197" s="36">
        <f t="shared" si="44"/>
        <v>0</v>
      </c>
      <c r="ES197" s="9" t="str">
        <f t="shared" si="45"/>
        <v/>
      </c>
      <c r="ET197" s="9" t="s">
        <v>1374</v>
      </c>
      <c r="EU197" s="32" t="s">
        <v>2107</v>
      </c>
      <c r="EV197" s="32" t="s">
        <v>1480</v>
      </c>
      <c r="EW197" s="32"/>
      <c r="EX197" s="35"/>
      <c r="EY197" s="37"/>
      <c r="EZ197" s="37"/>
      <c r="FA197" s="35"/>
      <c r="FB197" s="37"/>
      <c r="FC197" s="32"/>
      <c r="FD197" s="32"/>
      <c r="FE197" s="32">
        <f t="shared" si="46"/>
        <v>3360</v>
      </c>
      <c r="FF197" s="9">
        <f t="shared" si="47"/>
        <v>6680</v>
      </c>
      <c r="FG197" s="6" t="s">
        <v>1480</v>
      </c>
    </row>
    <row r="198" spans="1:163" ht="17.25" customHeight="1" x14ac:dyDescent="0.25">
      <c r="A198" s="9">
        <v>462406505</v>
      </c>
      <c r="B198" s="22" t="s">
        <v>825</v>
      </c>
      <c r="C198" s="9"/>
      <c r="D198" s="9"/>
      <c r="E198" s="9"/>
      <c r="F198" s="9"/>
      <c r="G198" s="23"/>
      <c r="H198" s="23"/>
      <c r="I198" s="9">
        <v>2617</v>
      </c>
      <c r="J198" s="9">
        <v>5234</v>
      </c>
      <c r="K198" s="24">
        <f t="shared" si="36"/>
        <v>2794</v>
      </c>
      <c r="L198" s="24">
        <f t="shared" si="37"/>
        <v>7851</v>
      </c>
      <c r="M198" s="25">
        <v>2</v>
      </c>
      <c r="N198" s="9" t="s">
        <v>1493</v>
      </c>
      <c r="O198" s="9" t="s">
        <v>1494</v>
      </c>
      <c r="P198" s="9" t="s">
        <v>251</v>
      </c>
      <c r="Q198" s="26">
        <v>49659</v>
      </c>
      <c r="R198" s="27">
        <v>177</v>
      </c>
      <c r="S198" s="27">
        <f t="shared" si="38"/>
        <v>0</v>
      </c>
      <c r="T198" s="27">
        <v>5721</v>
      </c>
      <c r="U198" s="28" t="s">
        <v>20</v>
      </c>
      <c r="V198" s="29">
        <f t="shared" si="39"/>
        <v>0.17002455955955972</v>
      </c>
      <c r="W198" s="29">
        <f t="shared" si="40"/>
        <v>1.3315122369430783E-2</v>
      </c>
      <c r="X198" s="29" t="str">
        <f t="shared" si="41"/>
        <v>FLOW</v>
      </c>
      <c r="Y198" s="9" t="str">
        <f t="shared" si="42"/>
        <v>-</v>
      </c>
      <c r="Z198" s="9" t="s">
        <v>1495</v>
      </c>
      <c r="AA198" s="9" t="s">
        <v>20</v>
      </c>
      <c r="AB198" s="22"/>
      <c r="AC198" s="9"/>
      <c r="AD198" s="9"/>
      <c r="AE198" s="30"/>
      <c r="AF198" s="31" t="s">
        <v>20</v>
      </c>
      <c r="AG198" s="32"/>
      <c r="AH198" s="9" t="s">
        <v>561</v>
      </c>
      <c r="AI198" s="32"/>
      <c r="AJ198" s="32"/>
      <c r="AK198" s="32"/>
      <c r="AL198" s="32">
        <v>11132</v>
      </c>
      <c r="AM198" s="26">
        <v>49659</v>
      </c>
      <c r="AN198" s="24">
        <v>57</v>
      </c>
      <c r="AO198" s="23" t="s">
        <v>20</v>
      </c>
      <c r="AP198" s="23" t="str">
        <f t="shared" si="43"/>
        <v>FLOW</v>
      </c>
      <c r="AQ198" s="23"/>
      <c r="AR198" s="23"/>
      <c r="AS198" s="23"/>
      <c r="AT198" s="23"/>
      <c r="AU198" s="9" t="s">
        <v>13</v>
      </c>
      <c r="AV198" s="33"/>
      <c r="AW198" s="22" t="s">
        <v>1265</v>
      </c>
      <c r="AX198" s="34">
        <v>45382</v>
      </c>
      <c r="AY198" s="9">
        <v>48</v>
      </c>
      <c r="AZ198" s="9" t="s">
        <v>1125</v>
      </c>
      <c r="BA198" s="32" t="s">
        <v>20</v>
      </c>
      <c r="BB198" s="32"/>
      <c r="BC198" s="32"/>
      <c r="BD198" s="9"/>
      <c r="BE198" s="9"/>
      <c r="BF198" s="9"/>
      <c r="BG198" s="35"/>
      <c r="BH198" s="9"/>
      <c r="BI198" s="9"/>
      <c r="BJ198" s="9"/>
      <c r="BK198" s="9"/>
      <c r="BL198" s="9"/>
      <c r="BM198" s="9"/>
      <c r="BN198" s="9"/>
      <c r="BO198" s="9"/>
      <c r="BP198" s="9"/>
      <c r="BQ198" s="9"/>
      <c r="BR198" s="9"/>
      <c r="BS198" s="9"/>
      <c r="BT198" s="9"/>
      <c r="BU198" s="9"/>
      <c r="BV198" s="9"/>
      <c r="BW198" s="9"/>
      <c r="BX198" s="9"/>
      <c r="BY198" s="9"/>
      <c r="BZ198" s="9"/>
      <c r="CA198" s="9"/>
      <c r="CB198" s="9"/>
      <c r="CC198" s="9"/>
      <c r="CD198" s="9"/>
      <c r="CE198" s="9"/>
      <c r="CF198" s="9"/>
      <c r="CG198" s="9"/>
      <c r="CH198" s="9"/>
      <c r="CI198" s="9"/>
      <c r="CJ198" s="9"/>
      <c r="CK198" s="9"/>
      <c r="CL198" s="9"/>
      <c r="CM198" s="9"/>
      <c r="CN198" s="9"/>
      <c r="CO198" s="9"/>
      <c r="CP198" s="9"/>
      <c r="CQ198" s="9"/>
      <c r="CR198" s="9"/>
      <c r="CS198" s="9"/>
      <c r="CT198" s="9"/>
      <c r="CU198" s="9"/>
      <c r="CV198" s="9"/>
      <c r="CW198" s="9"/>
      <c r="CX198" s="9"/>
      <c r="CY198" s="9"/>
      <c r="CZ198" s="9"/>
      <c r="DA198" s="9"/>
      <c r="DB198" s="9"/>
      <c r="DC198" s="9"/>
      <c r="DD198" s="9"/>
      <c r="DE198" s="9"/>
      <c r="DF198" s="9"/>
      <c r="DG198" s="9"/>
      <c r="DH198" s="9"/>
      <c r="DI198" s="9"/>
      <c r="DJ198" s="9"/>
      <c r="DK198" s="9"/>
      <c r="DL198" s="9"/>
      <c r="DM198" s="9"/>
      <c r="DN198" s="9"/>
      <c r="DO198" s="9"/>
      <c r="DP198" s="9"/>
      <c r="DQ198" s="9"/>
      <c r="DR198" s="9"/>
      <c r="DS198" s="9"/>
      <c r="DT198" s="9"/>
      <c r="DU198" s="9"/>
      <c r="DV198" s="9"/>
      <c r="DW198" s="9"/>
      <c r="DX198" s="9"/>
      <c r="DY198" s="9"/>
      <c r="DZ198" s="9"/>
      <c r="EA198" s="9"/>
      <c r="EB198" s="9"/>
      <c r="EC198" s="9"/>
      <c r="ED198" s="9"/>
      <c r="EE198" s="9"/>
      <c r="EF198" s="9"/>
      <c r="EG198" s="9"/>
      <c r="EH198" s="9"/>
      <c r="EI198" s="9"/>
      <c r="EJ198" s="9"/>
      <c r="EK198" s="9"/>
      <c r="EL198" s="9"/>
      <c r="EM198" s="9"/>
      <c r="EN198" s="9"/>
      <c r="EO198" s="9"/>
      <c r="EP198" s="9"/>
      <c r="EQ198" s="9"/>
      <c r="ER198" s="36">
        <f t="shared" si="44"/>
        <v>0</v>
      </c>
      <c r="ES198" s="9" t="str">
        <f t="shared" si="45"/>
        <v/>
      </c>
      <c r="ET198" s="9" t="s">
        <v>1363</v>
      </c>
      <c r="EU198" s="32" t="s">
        <v>2048</v>
      </c>
      <c r="EV198" s="32" t="s">
        <v>1480</v>
      </c>
      <c r="EW198" s="32"/>
      <c r="EX198" s="35"/>
      <c r="EY198" s="37"/>
      <c r="EZ198" s="37"/>
      <c r="FA198" s="35"/>
      <c r="FB198" s="37"/>
      <c r="FC198" s="32"/>
      <c r="FD198" s="32"/>
      <c r="FE198" s="32">
        <f t="shared" si="46"/>
        <v>2794</v>
      </c>
      <c r="FF198" s="9">
        <f t="shared" si="47"/>
        <v>7851</v>
      </c>
      <c r="FG198" s="6" t="s">
        <v>1480</v>
      </c>
    </row>
    <row r="199" spans="1:163" ht="17.25" customHeight="1" x14ac:dyDescent="0.25">
      <c r="A199" s="9">
        <v>462204563</v>
      </c>
      <c r="B199" s="22" t="s">
        <v>90</v>
      </c>
      <c r="C199" s="9"/>
      <c r="D199" s="9"/>
      <c r="E199" s="9"/>
      <c r="F199" s="9"/>
      <c r="G199" s="23"/>
      <c r="H199" s="23"/>
      <c r="I199" s="9">
        <v>3917</v>
      </c>
      <c r="J199" s="9">
        <v>22759</v>
      </c>
      <c r="K199" s="24">
        <f t="shared" si="36"/>
        <v>4484</v>
      </c>
      <c r="L199" s="24">
        <f t="shared" si="37"/>
        <v>26676</v>
      </c>
      <c r="M199" s="25">
        <v>6</v>
      </c>
      <c r="N199" s="9" t="s">
        <v>1493</v>
      </c>
      <c r="O199" s="9" t="s">
        <v>1494</v>
      </c>
      <c r="P199" s="9" t="s">
        <v>43</v>
      </c>
      <c r="Q199" s="26">
        <v>49190</v>
      </c>
      <c r="R199" s="27">
        <v>1310</v>
      </c>
      <c r="S199" s="27">
        <f t="shared" si="38"/>
        <v>0</v>
      </c>
      <c r="T199" s="27">
        <v>7048</v>
      </c>
      <c r="U199" s="28" t="s">
        <v>20</v>
      </c>
      <c r="V199" s="29">
        <f t="shared" si="39"/>
        <v>0.23387392013388675</v>
      </c>
      <c r="W199" s="29">
        <f t="shared" si="40"/>
        <v>2.2542453376636105E-2</v>
      </c>
      <c r="X199" s="29" t="str">
        <f t="shared" si="41"/>
        <v>FLOW</v>
      </c>
      <c r="Y199" s="9" t="str">
        <f t="shared" si="42"/>
        <v>-</v>
      </c>
      <c r="Z199" s="9" t="s">
        <v>1497</v>
      </c>
      <c r="AA199" s="9" t="s">
        <v>20</v>
      </c>
      <c r="AB199" s="22"/>
      <c r="AC199" s="9"/>
      <c r="AD199" s="9"/>
      <c r="AE199" s="30"/>
      <c r="AF199" s="31" t="s">
        <v>20</v>
      </c>
      <c r="AG199" s="32"/>
      <c r="AH199" s="9" t="s">
        <v>91</v>
      </c>
      <c r="AI199" s="32"/>
      <c r="AJ199" s="32"/>
      <c r="AK199" s="32"/>
      <c r="AL199" s="32">
        <v>31117</v>
      </c>
      <c r="AM199" s="26">
        <v>49190</v>
      </c>
      <c r="AN199" s="24">
        <v>177</v>
      </c>
      <c r="AO199" s="23" t="s">
        <v>20</v>
      </c>
      <c r="AP199" s="23" t="str">
        <f t="shared" si="43"/>
        <v>FLOW</v>
      </c>
      <c r="AQ199" s="23"/>
      <c r="AR199" s="23"/>
      <c r="AS199" s="23"/>
      <c r="AT199" s="23"/>
      <c r="AU199" s="9" t="s">
        <v>13</v>
      </c>
      <c r="AV199" s="33" t="s">
        <v>92</v>
      </c>
      <c r="AW199" s="22" t="s">
        <v>1205</v>
      </c>
      <c r="AX199" s="34">
        <v>45363</v>
      </c>
      <c r="AY199" s="9">
        <v>36</v>
      </c>
      <c r="AZ199" s="9" t="s">
        <v>1125</v>
      </c>
      <c r="BA199" s="32" t="s">
        <v>20</v>
      </c>
      <c r="BB199" s="32"/>
      <c r="BC199" s="32"/>
      <c r="BD199" s="9"/>
      <c r="BE199" s="9"/>
      <c r="BF199" s="9"/>
      <c r="BG199" s="35"/>
      <c r="BH199" s="9"/>
      <c r="BI199" s="9"/>
      <c r="BJ199" s="9"/>
      <c r="BK199" s="9"/>
      <c r="BL199" s="9">
        <v>1</v>
      </c>
      <c r="BM199" s="9"/>
      <c r="BN199" s="9"/>
      <c r="BO199" s="9"/>
      <c r="BP199" s="9"/>
      <c r="BQ199" s="9"/>
      <c r="BR199" s="9"/>
      <c r="BS199" s="9"/>
      <c r="BT199" s="9"/>
      <c r="BU199" s="9"/>
      <c r="BV199" s="9"/>
      <c r="BW199" s="9"/>
      <c r="BX199" s="9"/>
      <c r="BY199" s="9"/>
      <c r="BZ199" s="9"/>
      <c r="CA199" s="9"/>
      <c r="CB199" s="9"/>
      <c r="CC199" s="9"/>
      <c r="CD199" s="9"/>
      <c r="CE199" s="9"/>
      <c r="CF199" s="9"/>
      <c r="CG199" s="9"/>
      <c r="CH199" s="9"/>
      <c r="CI199" s="9"/>
      <c r="CJ199" s="9"/>
      <c r="CK199" s="9"/>
      <c r="CL199" s="9"/>
      <c r="CM199" s="9"/>
      <c r="CN199" s="9"/>
      <c r="CO199" s="9"/>
      <c r="CP199" s="9"/>
      <c r="CQ199" s="9"/>
      <c r="CR199" s="9"/>
      <c r="CS199" s="9"/>
      <c r="CT199" s="9"/>
      <c r="CU199" s="9"/>
      <c r="CV199" s="9"/>
      <c r="CW199" s="9"/>
      <c r="CX199" s="9"/>
      <c r="CY199" s="9"/>
      <c r="CZ199" s="9"/>
      <c r="DA199" s="9"/>
      <c r="DB199" s="9"/>
      <c r="DC199" s="9"/>
      <c r="DD199" s="9"/>
      <c r="DE199" s="9"/>
      <c r="DF199" s="9"/>
      <c r="DG199" s="9"/>
      <c r="DH199" s="9"/>
      <c r="DI199" s="9"/>
      <c r="DJ199" s="9"/>
      <c r="DK199" s="9"/>
      <c r="DL199" s="9"/>
      <c r="DM199" s="9"/>
      <c r="DN199" s="9"/>
      <c r="DO199" s="9"/>
      <c r="DP199" s="9"/>
      <c r="DQ199" s="9"/>
      <c r="DR199" s="9"/>
      <c r="DS199" s="9"/>
      <c r="DT199" s="9"/>
      <c r="DU199" s="9"/>
      <c r="DV199" s="9"/>
      <c r="DW199" s="9"/>
      <c r="DX199" s="9"/>
      <c r="DY199" s="9"/>
      <c r="DZ199" s="9"/>
      <c r="EA199" s="9"/>
      <c r="EB199" s="9"/>
      <c r="EC199" s="9"/>
      <c r="ED199" s="9"/>
      <c r="EE199" s="9"/>
      <c r="EF199" s="9"/>
      <c r="EG199" s="9"/>
      <c r="EH199" s="9"/>
      <c r="EI199" s="9"/>
      <c r="EJ199" s="9"/>
      <c r="EK199" s="9"/>
      <c r="EL199" s="9"/>
      <c r="EM199" s="9"/>
      <c r="EN199" s="9"/>
      <c r="EO199" s="9"/>
      <c r="EP199" s="9"/>
      <c r="EQ199" s="9"/>
      <c r="ER199" s="36">
        <f t="shared" si="44"/>
        <v>1</v>
      </c>
      <c r="ES199" s="9">
        <f t="shared" si="45"/>
        <v>1</v>
      </c>
      <c r="ET199" s="9" t="s">
        <v>1364</v>
      </c>
      <c r="EU199" s="32" t="s">
        <v>1744</v>
      </c>
      <c r="EV199" s="32" t="s">
        <v>1480</v>
      </c>
      <c r="EW199" s="32"/>
      <c r="EX199" s="35"/>
      <c r="EY199" s="37"/>
      <c r="EZ199" s="37"/>
      <c r="FA199" s="35"/>
      <c r="FB199" s="37"/>
      <c r="FC199" s="32"/>
      <c r="FD199" s="32"/>
      <c r="FE199" s="32">
        <f t="shared" si="46"/>
        <v>4484</v>
      </c>
      <c r="FF199" s="9">
        <f t="shared" si="47"/>
        <v>26676</v>
      </c>
      <c r="FG199" s="6" t="s">
        <v>1480</v>
      </c>
    </row>
    <row r="200" spans="1:163" ht="17.25" customHeight="1" x14ac:dyDescent="0.25">
      <c r="A200" s="9">
        <v>465244705</v>
      </c>
      <c r="B200" s="22" t="s">
        <v>880</v>
      </c>
      <c r="C200" s="9"/>
      <c r="D200" s="9"/>
      <c r="E200" s="9"/>
      <c r="F200" s="9"/>
      <c r="G200" s="23"/>
      <c r="H200" s="23"/>
      <c r="I200" s="9">
        <v>3124</v>
      </c>
      <c r="J200" s="9">
        <v>3124</v>
      </c>
      <c r="K200" s="24">
        <f t="shared" si="36"/>
        <v>3161</v>
      </c>
      <c r="L200" s="24">
        <f t="shared" si="37"/>
        <v>6248</v>
      </c>
      <c r="M200" s="39">
        <v>1</v>
      </c>
      <c r="N200" s="9" t="s">
        <v>1493</v>
      </c>
      <c r="O200" s="9" t="s">
        <v>1494</v>
      </c>
      <c r="P200" s="9" t="s">
        <v>321</v>
      </c>
      <c r="Q200" s="26">
        <v>48792</v>
      </c>
      <c r="R200" s="27">
        <v>37</v>
      </c>
      <c r="S200" s="27">
        <f t="shared" si="38"/>
        <v>0</v>
      </c>
      <c r="T200" s="27">
        <v>2979</v>
      </c>
      <c r="U200" s="28" t="s">
        <v>20</v>
      </c>
      <c r="V200" s="29">
        <f t="shared" si="39"/>
        <v>8.9231416517830286E-2</v>
      </c>
      <c r="W200" s="29">
        <f t="shared" si="40"/>
        <v>4.2742500051910423E-3</v>
      </c>
      <c r="X200" s="29" t="str">
        <f t="shared" si="41"/>
        <v>FLOW</v>
      </c>
      <c r="Y200" s="9" t="str">
        <f t="shared" si="42"/>
        <v>-</v>
      </c>
      <c r="Z200" s="9" t="s">
        <v>20</v>
      </c>
      <c r="AA200" s="9" t="s">
        <v>20</v>
      </c>
      <c r="AB200" s="22"/>
      <c r="AC200" s="9"/>
      <c r="AD200" s="9"/>
      <c r="AE200" s="30"/>
      <c r="AF200" s="31" t="s">
        <v>20</v>
      </c>
      <c r="AG200" s="32"/>
      <c r="AH200" s="9" t="s">
        <v>1502</v>
      </c>
      <c r="AI200" s="32"/>
      <c r="AJ200" s="32"/>
      <c r="AK200" s="32"/>
      <c r="AL200" s="32">
        <v>6140</v>
      </c>
      <c r="AM200" s="26">
        <v>48792</v>
      </c>
      <c r="AN200" s="24">
        <v>27</v>
      </c>
      <c r="AO200" s="23" t="s">
        <v>20</v>
      </c>
      <c r="AP200" s="23" t="str">
        <f t="shared" si="43"/>
        <v>FLOW</v>
      </c>
      <c r="AQ200" s="23"/>
      <c r="AR200" s="23"/>
      <c r="AS200" s="23"/>
      <c r="AT200" s="23"/>
      <c r="AU200" s="9" t="s">
        <v>1491</v>
      </c>
      <c r="AV200" s="33" t="s">
        <v>1073</v>
      </c>
      <c r="AW200" s="22" t="s">
        <v>1193</v>
      </c>
      <c r="AX200" s="34">
        <v>45674</v>
      </c>
      <c r="AY200" s="9">
        <v>36</v>
      </c>
      <c r="AZ200" s="9" t="s">
        <v>1125</v>
      </c>
      <c r="BA200" s="32" t="s">
        <v>20</v>
      </c>
      <c r="BB200" s="32"/>
      <c r="BC200" s="32"/>
      <c r="BD200" s="9"/>
      <c r="BE200" s="9"/>
      <c r="BF200" s="9"/>
      <c r="BG200" s="35"/>
      <c r="BH200" s="9"/>
      <c r="BI200" s="9"/>
      <c r="BJ200" s="9"/>
      <c r="BK200" s="9"/>
      <c r="BL200" s="9">
        <v>1</v>
      </c>
      <c r="BM200" s="9"/>
      <c r="BN200" s="9"/>
      <c r="BO200" s="9"/>
      <c r="BP200" s="9"/>
      <c r="BQ200" s="9"/>
      <c r="BR200" s="9"/>
      <c r="BS200" s="9"/>
      <c r="BT200" s="9"/>
      <c r="BU200" s="9"/>
      <c r="BV200" s="9"/>
      <c r="BW200" s="9"/>
      <c r="BX200" s="9"/>
      <c r="BY200" s="9"/>
      <c r="BZ200" s="9"/>
      <c r="CA200" s="9"/>
      <c r="CB200" s="9"/>
      <c r="CC200" s="9"/>
      <c r="CD200" s="9"/>
      <c r="CE200" s="9"/>
      <c r="CF200" s="9"/>
      <c r="CG200" s="9"/>
      <c r="CH200" s="9"/>
      <c r="CI200" s="9"/>
      <c r="CJ200" s="9"/>
      <c r="CK200" s="9"/>
      <c r="CL200" s="9"/>
      <c r="CM200" s="9"/>
      <c r="CN200" s="9"/>
      <c r="CO200" s="9"/>
      <c r="CP200" s="9"/>
      <c r="CQ200" s="9"/>
      <c r="CR200" s="9"/>
      <c r="CS200" s="9"/>
      <c r="CT200" s="9"/>
      <c r="CU200" s="9"/>
      <c r="CV200" s="9"/>
      <c r="CW200" s="9"/>
      <c r="CX200" s="9"/>
      <c r="CY200" s="9"/>
      <c r="CZ200" s="9"/>
      <c r="DA200" s="9"/>
      <c r="DB200" s="9"/>
      <c r="DC200" s="9"/>
      <c r="DD200" s="9"/>
      <c r="DE200" s="9"/>
      <c r="DF200" s="9"/>
      <c r="DG200" s="9"/>
      <c r="DH200" s="9"/>
      <c r="DI200" s="9"/>
      <c r="DJ200" s="9"/>
      <c r="DK200" s="9"/>
      <c r="DL200" s="9"/>
      <c r="DM200" s="9"/>
      <c r="DN200" s="9"/>
      <c r="DO200" s="9"/>
      <c r="DP200" s="9"/>
      <c r="DQ200" s="9"/>
      <c r="DR200" s="9"/>
      <c r="DS200" s="9"/>
      <c r="DT200" s="9"/>
      <c r="DU200" s="9"/>
      <c r="DV200" s="9"/>
      <c r="DW200" s="9"/>
      <c r="DX200" s="9"/>
      <c r="DY200" s="9"/>
      <c r="DZ200" s="9"/>
      <c r="EA200" s="9"/>
      <c r="EB200" s="9"/>
      <c r="EC200" s="9"/>
      <c r="ED200" s="9"/>
      <c r="EE200" s="9"/>
      <c r="EF200" s="9"/>
      <c r="EG200" s="9"/>
      <c r="EH200" s="9"/>
      <c r="EI200" s="9"/>
      <c r="EJ200" s="9"/>
      <c r="EK200" s="9"/>
      <c r="EL200" s="9"/>
      <c r="EM200" s="9"/>
      <c r="EN200" s="9"/>
      <c r="EO200" s="9"/>
      <c r="EP200" s="9"/>
      <c r="EQ200" s="9"/>
      <c r="ER200" s="36">
        <f t="shared" si="44"/>
        <v>1</v>
      </c>
      <c r="ES200" s="9">
        <f t="shared" si="45"/>
        <v>1</v>
      </c>
      <c r="ET200" s="9" t="s">
        <v>1362</v>
      </c>
      <c r="EU200" s="32" t="s">
        <v>2080</v>
      </c>
      <c r="EV200" s="32" t="s">
        <v>1480</v>
      </c>
      <c r="EW200" s="32"/>
      <c r="EX200" s="35"/>
      <c r="EY200" s="37"/>
      <c r="EZ200" s="37"/>
      <c r="FA200" s="35"/>
      <c r="FB200" s="37"/>
      <c r="FC200" s="32"/>
      <c r="FD200" s="32"/>
      <c r="FE200" s="32">
        <f t="shared" si="46"/>
        <v>3161</v>
      </c>
      <c r="FF200" s="9">
        <f t="shared" si="47"/>
        <v>6248</v>
      </c>
      <c r="FG200" s="6" t="s">
        <v>1480</v>
      </c>
    </row>
    <row r="201" spans="1:163" ht="17.25" customHeight="1" x14ac:dyDescent="0.25">
      <c r="A201" s="9">
        <v>461248304</v>
      </c>
      <c r="B201" s="22" t="s">
        <v>181</v>
      </c>
      <c r="C201" s="9"/>
      <c r="D201" s="9"/>
      <c r="E201" s="9"/>
      <c r="F201" s="9"/>
      <c r="G201" s="23"/>
      <c r="H201" s="23"/>
      <c r="I201" s="9">
        <v>5805</v>
      </c>
      <c r="J201" s="9">
        <v>17534</v>
      </c>
      <c r="K201" s="24">
        <f t="shared" si="36"/>
        <v>1072</v>
      </c>
      <c r="L201" s="24">
        <f t="shared" si="37"/>
        <v>23339</v>
      </c>
      <c r="M201" s="25">
        <v>4</v>
      </c>
      <c r="N201" s="9" t="s">
        <v>1493</v>
      </c>
      <c r="O201" s="9" t="s">
        <v>1494</v>
      </c>
      <c r="P201" s="9" t="s">
        <v>22</v>
      </c>
      <c r="Q201" s="26">
        <v>48601</v>
      </c>
      <c r="R201" s="27">
        <v>953</v>
      </c>
      <c r="S201" s="27">
        <f t="shared" si="38"/>
        <v>0</v>
      </c>
      <c r="T201" s="27">
        <v>6732</v>
      </c>
      <c r="U201" s="28" t="s">
        <v>20</v>
      </c>
      <c r="V201" s="29">
        <f t="shared" si="39"/>
        <v>0.16958000398400133</v>
      </c>
      <c r="W201" s="29">
        <f t="shared" si="40"/>
        <v>1.861697199870813E-2</v>
      </c>
      <c r="X201" s="29" t="str">
        <f t="shared" si="41"/>
        <v>FLOW</v>
      </c>
      <c r="Y201" s="9" t="str">
        <f t="shared" si="42"/>
        <v>-</v>
      </c>
      <c r="Z201" s="9" t="s">
        <v>1489</v>
      </c>
      <c r="AA201" s="9" t="s">
        <v>20</v>
      </c>
      <c r="AB201" s="22"/>
      <c r="AC201" s="9"/>
      <c r="AD201" s="9"/>
      <c r="AE201" s="30"/>
      <c r="AF201" s="31" t="s">
        <v>20</v>
      </c>
      <c r="AG201" s="32"/>
      <c r="AH201" s="9" t="s">
        <v>176</v>
      </c>
      <c r="AI201" s="32"/>
      <c r="AJ201" s="32"/>
      <c r="AK201" s="32"/>
      <c r="AL201" s="32">
        <v>25219</v>
      </c>
      <c r="AM201" s="26">
        <v>48601</v>
      </c>
      <c r="AN201" s="24">
        <v>118</v>
      </c>
      <c r="AO201" s="23" t="s">
        <v>20</v>
      </c>
      <c r="AP201" s="23" t="str">
        <f t="shared" si="43"/>
        <v>FLOW</v>
      </c>
      <c r="AQ201" s="23"/>
      <c r="AR201" s="23"/>
      <c r="AS201" s="23"/>
      <c r="AT201" s="23"/>
      <c r="AU201" s="9" t="s">
        <v>13</v>
      </c>
      <c r="AV201" s="33" t="s">
        <v>182</v>
      </c>
      <c r="AW201" s="22" t="s">
        <v>1250</v>
      </c>
      <c r="AX201" s="34">
        <v>45286</v>
      </c>
      <c r="AY201" s="9">
        <v>36</v>
      </c>
      <c r="AZ201" s="9" t="s">
        <v>1125</v>
      </c>
      <c r="BA201" s="32" t="s">
        <v>20</v>
      </c>
      <c r="BB201" s="32"/>
      <c r="BC201" s="32"/>
      <c r="BD201" s="9"/>
      <c r="BE201" s="9"/>
      <c r="BF201" s="9"/>
      <c r="BG201" s="35"/>
      <c r="BH201" s="9"/>
      <c r="BI201" s="9"/>
      <c r="BJ201" s="9"/>
      <c r="BK201" s="9"/>
      <c r="BL201" s="9"/>
      <c r="BM201" s="9"/>
      <c r="BN201" s="9"/>
      <c r="BO201" s="9"/>
      <c r="BP201" s="9"/>
      <c r="BQ201" s="9"/>
      <c r="BR201" s="9"/>
      <c r="BS201" s="9"/>
      <c r="BT201" s="9"/>
      <c r="BU201" s="9"/>
      <c r="BV201" s="9"/>
      <c r="BW201" s="9"/>
      <c r="BX201" s="9"/>
      <c r="BY201" s="9"/>
      <c r="BZ201" s="9"/>
      <c r="CA201" s="9"/>
      <c r="CB201" s="9"/>
      <c r="CC201" s="9"/>
      <c r="CD201" s="9"/>
      <c r="CE201" s="9"/>
      <c r="CF201" s="9"/>
      <c r="CG201" s="9"/>
      <c r="CH201" s="9"/>
      <c r="CI201" s="9"/>
      <c r="CJ201" s="9"/>
      <c r="CK201" s="9"/>
      <c r="CL201" s="9"/>
      <c r="CM201" s="9"/>
      <c r="CN201" s="9"/>
      <c r="CO201" s="9"/>
      <c r="CP201" s="9"/>
      <c r="CQ201" s="9"/>
      <c r="CR201" s="9"/>
      <c r="CS201" s="9"/>
      <c r="CT201" s="9"/>
      <c r="CU201" s="9"/>
      <c r="CV201" s="9"/>
      <c r="CW201" s="9"/>
      <c r="CX201" s="9"/>
      <c r="CY201" s="9"/>
      <c r="CZ201" s="9"/>
      <c r="DA201" s="9"/>
      <c r="DB201" s="9"/>
      <c r="DC201" s="9"/>
      <c r="DD201" s="9"/>
      <c r="DE201" s="9"/>
      <c r="DF201" s="9"/>
      <c r="DG201" s="9"/>
      <c r="DH201" s="9"/>
      <c r="DI201" s="9"/>
      <c r="DJ201" s="9"/>
      <c r="DK201" s="9"/>
      <c r="DL201" s="9"/>
      <c r="DM201" s="9"/>
      <c r="DN201" s="9"/>
      <c r="DO201" s="9"/>
      <c r="DP201" s="9"/>
      <c r="DQ201" s="9"/>
      <c r="DR201" s="9"/>
      <c r="DS201" s="9"/>
      <c r="DT201" s="9"/>
      <c r="DU201" s="9"/>
      <c r="DV201" s="9"/>
      <c r="DW201" s="9"/>
      <c r="DX201" s="9"/>
      <c r="DY201" s="9"/>
      <c r="DZ201" s="9"/>
      <c r="EA201" s="9"/>
      <c r="EB201" s="9"/>
      <c r="EC201" s="9"/>
      <c r="ED201" s="9"/>
      <c r="EE201" s="9"/>
      <c r="EF201" s="9"/>
      <c r="EG201" s="9"/>
      <c r="EH201" s="9"/>
      <c r="EI201" s="9"/>
      <c r="EJ201" s="9"/>
      <c r="EK201" s="9"/>
      <c r="EL201" s="9"/>
      <c r="EM201" s="9"/>
      <c r="EN201" s="9"/>
      <c r="EO201" s="9"/>
      <c r="EP201" s="9"/>
      <c r="EQ201" s="9"/>
      <c r="ER201" s="36">
        <f t="shared" si="44"/>
        <v>0</v>
      </c>
      <c r="ES201" s="9" t="str">
        <f t="shared" si="45"/>
        <v/>
      </c>
      <c r="ET201" s="9" t="s">
        <v>1365</v>
      </c>
      <c r="EU201" s="32" t="s">
        <v>1811</v>
      </c>
      <c r="EV201" s="32" t="s">
        <v>1480</v>
      </c>
      <c r="EW201" s="32"/>
      <c r="EX201" s="35"/>
      <c r="EY201" s="37"/>
      <c r="EZ201" s="37"/>
      <c r="FA201" s="35"/>
      <c r="FB201" s="37"/>
      <c r="FC201" s="32"/>
      <c r="FD201" s="32"/>
      <c r="FE201" s="32">
        <f t="shared" si="46"/>
        <v>1072</v>
      </c>
      <c r="FF201" s="9">
        <f t="shared" si="47"/>
        <v>23339</v>
      </c>
      <c r="FG201" s="6" t="s">
        <v>1480</v>
      </c>
    </row>
    <row r="202" spans="1:163" ht="17.25" customHeight="1" x14ac:dyDescent="0.25">
      <c r="A202" s="9">
        <v>464288528</v>
      </c>
      <c r="B202" s="22" t="s">
        <v>859</v>
      </c>
      <c r="C202" s="9"/>
      <c r="D202" s="9"/>
      <c r="E202" s="9"/>
      <c r="F202" s="9"/>
      <c r="G202" s="23"/>
      <c r="H202" s="23"/>
      <c r="I202" s="9">
        <v>3552</v>
      </c>
      <c r="J202" s="9">
        <v>2521.0300000000002</v>
      </c>
      <c r="K202" s="24">
        <f t="shared" si="36"/>
        <v>2604.0300000000002</v>
      </c>
      <c r="L202" s="24">
        <f t="shared" si="37"/>
        <v>6073.0300000000007</v>
      </c>
      <c r="M202" s="39">
        <v>1</v>
      </c>
      <c r="N202" s="9" t="s">
        <v>1493</v>
      </c>
      <c r="O202" s="9" t="s">
        <v>1494</v>
      </c>
      <c r="P202" s="9" t="s">
        <v>45</v>
      </c>
      <c r="Q202" s="26">
        <v>48582.03</v>
      </c>
      <c r="R202" s="27">
        <v>83</v>
      </c>
      <c r="S202" s="27">
        <f t="shared" si="38"/>
        <v>0</v>
      </c>
      <c r="T202" s="27">
        <v>1800</v>
      </c>
      <c r="U202" s="28" t="s">
        <v>20</v>
      </c>
      <c r="V202" s="29">
        <f t="shared" si="39"/>
        <v>3.7704545695313042E-2</v>
      </c>
      <c r="W202" s="29">
        <f t="shared" si="40"/>
        <v>4.2558563284901497E-3</v>
      </c>
      <c r="X202" s="29" t="str">
        <f t="shared" si="41"/>
        <v>FLOW</v>
      </c>
      <c r="Y202" s="9" t="str">
        <f t="shared" si="42"/>
        <v>-</v>
      </c>
      <c r="Z202" s="9" t="s">
        <v>20</v>
      </c>
      <c r="AA202" s="9" t="s">
        <v>20</v>
      </c>
      <c r="AB202" s="22"/>
      <c r="AC202" s="9"/>
      <c r="AD202" s="9"/>
      <c r="AE202" s="30"/>
      <c r="AF202" s="31" t="s">
        <v>20</v>
      </c>
      <c r="AG202" s="32"/>
      <c r="AH202" s="9" t="s">
        <v>617</v>
      </c>
      <c r="AI202" s="32"/>
      <c r="AJ202" s="32"/>
      <c r="AK202" s="32"/>
      <c r="AL202" s="32">
        <v>4404.03</v>
      </c>
      <c r="AM202" s="26">
        <v>48582.03</v>
      </c>
      <c r="AN202" s="24">
        <v>27</v>
      </c>
      <c r="AO202" s="23" t="s">
        <v>20</v>
      </c>
      <c r="AP202" s="23" t="str">
        <f t="shared" si="43"/>
        <v>FLOW</v>
      </c>
      <c r="AQ202" s="23"/>
      <c r="AR202" s="23"/>
      <c r="AS202" s="23"/>
      <c r="AT202" s="23"/>
      <c r="AU202" s="9" t="s">
        <v>1491</v>
      </c>
      <c r="AV202" s="33" t="s">
        <v>1052</v>
      </c>
      <c r="AW202" s="22" t="s">
        <v>1177</v>
      </c>
      <c r="AX202" s="34">
        <v>45576</v>
      </c>
      <c r="AY202" s="9">
        <v>36</v>
      </c>
      <c r="AZ202" s="9" t="s">
        <v>1125</v>
      </c>
      <c r="BA202" s="32" t="s">
        <v>20</v>
      </c>
      <c r="BB202" s="32"/>
      <c r="BC202" s="32"/>
      <c r="BD202" s="9"/>
      <c r="BE202" s="9"/>
      <c r="BF202" s="9"/>
      <c r="BG202" s="35"/>
      <c r="BH202" s="9"/>
      <c r="BI202" s="9"/>
      <c r="BJ202" s="9"/>
      <c r="BK202" s="9"/>
      <c r="BL202" s="9">
        <v>1</v>
      </c>
      <c r="BM202" s="9"/>
      <c r="BN202" s="9"/>
      <c r="BO202" s="9"/>
      <c r="BP202" s="9"/>
      <c r="BQ202" s="9"/>
      <c r="BR202" s="9"/>
      <c r="BS202" s="9"/>
      <c r="BT202" s="9"/>
      <c r="BU202" s="9"/>
      <c r="BV202" s="9"/>
      <c r="BW202" s="9"/>
      <c r="BX202" s="9"/>
      <c r="BY202" s="9"/>
      <c r="BZ202" s="9"/>
      <c r="CA202" s="9"/>
      <c r="CB202" s="9"/>
      <c r="CC202" s="9"/>
      <c r="CD202" s="9"/>
      <c r="CE202" s="9"/>
      <c r="CF202" s="9"/>
      <c r="CG202" s="9"/>
      <c r="CH202" s="9"/>
      <c r="CI202" s="9"/>
      <c r="CJ202" s="9"/>
      <c r="CK202" s="9"/>
      <c r="CL202" s="9"/>
      <c r="CM202" s="9"/>
      <c r="CN202" s="9"/>
      <c r="CO202" s="9"/>
      <c r="CP202" s="9"/>
      <c r="CQ202" s="9"/>
      <c r="CR202" s="9"/>
      <c r="CS202" s="9"/>
      <c r="CT202" s="9"/>
      <c r="CU202" s="9"/>
      <c r="CV202" s="9"/>
      <c r="CW202" s="9"/>
      <c r="CX202" s="9"/>
      <c r="CY202" s="9"/>
      <c r="CZ202" s="9"/>
      <c r="DA202" s="9"/>
      <c r="DB202" s="9"/>
      <c r="DC202" s="9"/>
      <c r="DD202" s="9"/>
      <c r="DE202" s="9"/>
      <c r="DF202" s="9"/>
      <c r="DG202" s="9"/>
      <c r="DH202" s="9"/>
      <c r="DI202" s="9"/>
      <c r="DJ202" s="9"/>
      <c r="DK202" s="9"/>
      <c r="DL202" s="9"/>
      <c r="DM202" s="9"/>
      <c r="DN202" s="9"/>
      <c r="DO202" s="9"/>
      <c r="DP202" s="9"/>
      <c r="DQ202" s="9"/>
      <c r="DR202" s="9"/>
      <c r="DS202" s="9"/>
      <c r="DT202" s="9"/>
      <c r="DU202" s="9"/>
      <c r="DV202" s="9"/>
      <c r="DW202" s="9"/>
      <c r="DX202" s="9"/>
      <c r="DY202" s="9"/>
      <c r="DZ202" s="9"/>
      <c r="EA202" s="9"/>
      <c r="EB202" s="9"/>
      <c r="EC202" s="9"/>
      <c r="ED202" s="9"/>
      <c r="EE202" s="9"/>
      <c r="EF202" s="9"/>
      <c r="EG202" s="9"/>
      <c r="EH202" s="9"/>
      <c r="EI202" s="9"/>
      <c r="EJ202" s="9"/>
      <c r="EK202" s="9"/>
      <c r="EL202" s="9"/>
      <c r="EM202" s="9"/>
      <c r="EN202" s="9"/>
      <c r="EO202" s="9"/>
      <c r="EP202" s="9"/>
      <c r="EQ202" s="9"/>
      <c r="ER202" s="36">
        <f t="shared" si="44"/>
        <v>1</v>
      </c>
      <c r="ES202" s="9">
        <f t="shared" si="45"/>
        <v>1</v>
      </c>
      <c r="ET202" s="9" t="s">
        <v>1374</v>
      </c>
      <c r="EU202" s="32" t="s">
        <v>2106</v>
      </c>
      <c r="EV202" s="32" t="s">
        <v>1480</v>
      </c>
      <c r="EW202" s="32"/>
      <c r="EX202" s="35"/>
      <c r="EY202" s="37"/>
      <c r="EZ202" s="37"/>
      <c r="FA202" s="35"/>
      <c r="FB202" s="37"/>
      <c r="FC202" s="32"/>
      <c r="FD202" s="32"/>
      <c r="FE202" s="32">
        <f t="shared" si="46"/>
        <v>2604.0300000000002</v>
      </c>
      <c r="FF202" s="9">
        <f t="shared" si="47"/>
        <v>6073.0300000000007</v>
      </c>
      <c r="FG202" s="6" t="s">
        <v>1480</v>
      </c>
    </row>
    <row r="203" spans="1:163" ht="17.25" customHeight="1" x14ac:dyDescent="0.25">
      <c r="A203" s="9">
        <v>466230787</v>
      </c>
      <c r="B203" s="22" t="s">
        <v>574</v>
      </c>
      <c r="C203" s="9"/>
      <c r="D203" s="9"/>
      <c r="E203" s="9"/>
      <c r="F203" s="9"/>
      <c r="G203" s="23"/>
      <c r="H203" s="23"/>
      <c r="I203" s="9">
        <v>3401</v>
      </c>
      <c r="J203" s="9">
        <v>20400</v>
      </c>
      <c r="K203" s="24">
        <f t="shared" si="36"/>
        <v>4611</v>
      </c>
      <c r="L203" s="24">
        <f t="shared" si="37"/>
        <v>23801</v>
      </c>
      <c r="M203" s="25">
        <v>6</v>
      </c>
      <c r="N203" s="9" t="s">
        <v>1493</v>
      </c>
      <c r="O203" s="9" t="s">
        <v>1494</v>
      </c>
      <c r="P203" s="9" t="s">
        <v>2211</v>
      </c>
      <c r="Q203" s="26">
        <v>48435</v>
      </c>
      <c r="R203" s="27">
        <v>1216</v>
      </c>
      <c r="S203" s="27">
        <f t="shared" si="38"/>
        <v>0</v>
      </c>
      <c r="T203" s="27">
        <v>4500</v>
      </c>
      <c r="U203" s="28" t="s">
        <v>20</v>
      </c>
      <c r="V203" s="29">
        <f t="shared" si="39"/>
        <v>0.34192710355587247</v>
      </c>
      <c r="W203" s="29">
        <f t="shared" si="40"/>
        <v>2.2196457192465335E-2</v>
      </c>
      <c r="X203" s="29" t="str">
        <f t="shared" si="41"/>
        <v>FLOW</v>
      </c>
      <c r="Y203" s="9" t="str">
        <f t="shared" si="42"/>
        <v>-</v>
      </c>
      <c r="Z203" s="9" t="s">
        <v>1496</v>
      </c>
      <c r="AA203" s="9" t="s">
        <v>20</v>
      </c>
      <c r="AB203" s="22"/>
      <c r="AC203" s="9"/>
      <c r="AD203" s="9"/>
      <c r="AE203" s="30"/>
      <c r="AF203" s="31" t="s">
        <v>20</v>
      </c>
      <c r="AG203" s="32"/>
      <c r="AH203" s="9" t="s">
        <v>571</v>
      </c>
      <c r="AI203" s="32"/>
      <c r="AJ203" s="32"/>
      <c r="AK203" s="32"/>
      <c r="AL203" s="32">
        <v>26116</v>
      </c>
      <c r="AM203" s="26">
        <v>48435</v>
      </c>
      <c r="AN203" s="24">
        <v>177</v>
      </c>
      <c r="AO203" s="23" t="s">
        <v>20</v>
      </c>
      <c r="AP203" s="23" t="str">
        <f t="shared" si="43"/>
        <v>FLOW</v>
      </c>
      <c r="AQ203" s="23"/>
      <c r="AR203" s="23"/>
      <c r="AS203" s="23"/>
      <c r="AT203" s="23"/>
      <c r="AU203" s="9" t="s">
        <v>13</v>
      </c>
      <c r="AV203" s="33" t="s">
        <v>575</v>
      </c>
      <c r="AW203" s="22" t="s">
        <v>1327</v>
      </c>
      <c r="AX203" s="34">
        <v>45807</v>
      </c>
      <c r="AY203" s="9">
        <v>24</v>
      </c>
      <c r="AZ203" s="9" t="s">
        <v>1125</v>
      </c>
      <c r="BA203" s="32" t="s">
        <v>20</v>
      </c>
      <c r="BB203" s="32"/>
      <c r="BC203" s="32"/>
      <c r="BD203" s="9"/>
      <c r="BE203" s="9"/>
      <c r="BF203" s="9"/>
      <c r="BG203" s="35"/>
      <c r="BH203" s="9"/>
      <c r="BI203" s="9"/>
      <c r="BJ203" s="9"/>
      <c r="BK203" s="9"/>
      <c r="BL203" s="9"/>
      <c r="BM203" s="9"/>
      <c r="BN203" s="9"/>
      <c r="BO203" s="9"/>
      <c r="BP203" s="9"/>
      <c r="BQ203" s="9"/>
      <c r="BR203" s="9"/>
      <c r="BS203" s="9"/>
      <c r="BT203" s="9"/>
      <c r="BU203" s="9"/>
      <c r="BV203" s="9"/>
      <c r="BW203" s="9"/>
      <c r="BX203" s="9"/>
      <c r="BY203" s="9"/>
      <c r="BZ203" s="9"/>
      <c r="CA203" s="9"/>
      <c r="CB203" s="9"/>
      <c r="CC203" s="9"/>
      <c r="CD203" s="9"/>
      <c r="CE203" s="9"/>
      <c r="CF203" s="9"/>
      <c r="CG203" s="9"/>
      <c r="CH203" s="9"/>
      <c r="CI203" s="9"/>
      <c r="CJ203" s="9"/>
      <c r="CK203" s="9"/>
      <c r="CL203" s="9"/>
      <c r="CM203" s="9"/>
      <c r="CN203" s="9"/>
      <c r="CO203" s="9"/>
      <c r="CP203" s="9"/>
      <c r="CQ203" s="9"/>
      <c r="CR203" s="9"/>
      <c r="CS203" s="9"/>
      <c r="CT203" s="9"/>
      <c r="CU203" s="9"/>
      <c r="CV203" s="9"/>
      <c r="CW203" s="9"/>
      <c r="CX203" s="9"/>
      <c r="CY203" s="9"/>
      <c r="CZ203" s="9"/>
      <c r="DA203" s="9"/>
      <c r="DB203" s="9"/>
      <c r="DC203" s="9"/>
      <c r="DD203" s="9"/>
      <c r="DE203" s="9"/>
      <c r="DF203" s="9"/>
      <c r="DG203" s="9"/>
      <c r="DH203" s="9"/>
      <c r="DI203" s="9"/>
      <c r="DJ203" s="9"/>
      <c r="DK203" s="9"/>
      <c r="DL203" s="9"/>
      <c r="DM203" s="9"/>
      <c r="DN203" s="9"/>
      <c r="DO203" s="9"/>
      <c r="DP203" s="9"/>
      <c r="DQ203" s="9"/>
      <c r="DR203" s="9"/>
      <c r="DS203" s="9"/>
      <c r="DT203" s="9"/>
      <c r="DU203" s="9"/>
      <c r="DV203" s="9"/>
      <c r="DW203" s="9"/>
      <c r="DX203" s="9"/>
      <c r="DY203" s="9"/>
      <c r="DZ203" s="9"/>
      <c r="EA203" s="9"/>
      <c r="EB203" s="9"/>
      <c r="EC203" s="9"/>
      <c r="ED203" s="9"/>
      <c r="EE203" s="9"/>
      <c r="EF203" s="9"/>
      <c r="EG203" s="9"/>
      <c r="EH203" s="9"/>
      <c r="EI203" s="9"/>
      <c r="EJ203" s="9"/>
      <c r="EK203" s="9"/>
      <c r="EL203" s="9"/>
      <c r="EM203" s="9"/>
      <c r="EN203" s="9"/>
      <c r="EO203" s="9"/>
      <c r="EP203" s="9"/>
      <c r="EQ203" s="9"/>
      <c r="ER203" s="36">
        <f t="shared" si="44"/>
        <v>0</v>
      </c>
      <c r="ES203" s="9" t="str">
        <f t="shared" si="45"/>
        <v/>
      </c>
      <c r="ET203" s="9" t="s">
        <v>2262</v>
      </c>
      <c r="EU203" s="32" t="s">
        <v>2058</v>
      </c>
      <c r="EV203" s="32" t="s">
        <v>1480</v>
      </c>
      <c r="EW203" s="32"/>
      <c r="EX203" s="35"/>
      <c r="EY203" s="37"/>
      <c r="EZ203" s="37"/>
      <c r="FA203" s="35"/>
      <c r="FB203" s="37"/>
      <c r="FC203" s="32"/>
      <c r="FD203" s="32"/>
      <c r="FE203" s="32">
        <f t="shared" si="46"/>
        <v>4611</v>
      </c>
      <c r="FF203" s="9">
        <f t="shared" si="47"/>
        <v>23801</v>
      </c>
      <c r="FG203" s="6" t="s">
        <v>1480</v>
      </c>
    </row>
    <row r="204" spans="1:163" ht="17.25" customHeight="1" x14ac:dyDescent="0.25">
      <c r="A204" s="9">
        <v>461103769</v>
      </c>
      <c r="B204" s="22" t="s">
        <v>1613</v>
      </c>
      <c r="C204" s="9"/>
      <c r="D204" s="9"/>
      <c r="E204" s="9"/>
      <c r="F204" s="9"/>
      <c r="G204" s="23"/>
      <c r="H204" s="23"/>
      <c r="I204" s="9">
        <v>3106</v>
      </c>
      <c r="J204" s="9">
        <v>2809</v>
      </c>
      <c r="K204" s="24">
        <f t="shared" si="36"/>
        <v>2878</v>
      </c>
      <c r="L204" s="24">
        <f t="shared" si="37"/>
        <v>5915</v>
      </c>
      <c r="M204" s="25">
        <v>1</v>
      </c>
      <c r="N204" s="9" t="s">
        <v>1493</v>
      </c>
      <c r="O204" s="9" t="s">
        <v>1494</v>
      </c>
      <c r="P204" s="9" t="s">
        <v>14</v>
      </c>
      <c r="Q204" s="26">
        <v>48048.02</v>
      </c>
      <c r="R204" s="27">
        <v>69</v>
      </c>
      <c r="S204" s="27">
        <f t="shared" si="38"/>
        <v>0</v>
      </c>
      <c r="T204" s="27">
        <v>7200</v>
      </c>
      <c r="U204" s="28" t="s">
        <v>20</v>
      </c>
      <c r="V204" s="29">
        <f t="shared" si="39"/>
        <v>8.0806332773249209E-2</v>
      </c>
      <c r="W204" s="29">
        <f t="shared" si="40"/>
        <v>4.2090762775540925E-3</v>
      </c>
      <c r="X204" s="29" t="str">
        <f t="shared" si="41"/>
        <v>FLOW</v>
      </c>
      <c r="Y204" s="9" t="str">
        <f t="shared" si="42"/>
        <v>-</v>
      </c>
      <c r="Z204" s="9" t="s">
        <v>1496</v>
      </c>
      <c r="AA204" s="9" t="s">
        <v>20</v>
      </c>
      <c r="AB204" s="22"/>
      <c r="AC204" s="9"/>
      <c r="AD204" s="9"/>
      <c r="AE204" s="30"/>
      <c r="AF204" s="31" t="s">
        <v>20</v>
      </c>
      <c r="AG204" s="32"/>
      <c r="AH204" s="9" t="s">
        <v>2204</v>
      </c>
      <c r="AI204" s="32"/>
      <c r="AJ204" s="32"/>
      <c r="AK204" s="32"/>
      <c r="AL204" s="32">
        <v>10078</v>
      </c>
      <c r="AM204" s="26">
        <v>48048.02</v>
      </c>
      <c r="AN204" s="24">
        <v>27</v>
      </c>
      <c r="AO204" s="23" t="s">
        <v>20</v>
      </c>
      <c r="AP204" s="23" t="str">
        <f t="shared" si="43"/>
        <v>FLOW</v>
      </c>
      <c r="AQ204" s="23"/>
      <c r="AR204" s="23"/>
      <c r="AS204" s="23"/>
      <c r="AT204" s="23"/>
      <c r="AU204" s="9" t="s">
        <v>1491</v>
      </c>
      <c r="AV204" s="33" t="s">
        <v>1660</v>
      </c>
      <c r="AW204" s="22" t="s">
        <v>1197</v>
      </c>
      <c r="AX204" s="34">
        <v>45273</v>
      </c>
      <c r="AY204" s="9">
        <v>48</v>
      </c>
      <c r="AZ204" s="9" t="s">
        <v>1592</v>
      </c>
      <c r="BA204" s="32" t="s">
        <v>20</v>
      </c>
      <c r="BB204" s="32"/>
      <c r="BC204" s="32"/>
      <c r="BD204" s="9"/>
      <c r="BE204" s="9"/>
      <c r="BF204" s="9"/>
      <c r="BG204" s="35"/>
      <c r="BH204" s="9"/>
      <c r="BI204" s="9"/>
      <c r="BJ204" s="9"/>
      <c r="BK204" s="9"/>
      <c r="BL204" s="9"/>
      <c r="BM204" s="9"/>
      <c r="BN204" s="9"/>
      <c r="BO204" s="9"/>
      <c r="BP204" s="9"/>
      <c r="BQ204" s="9"/>
      <c r="BR204" s="9"/>
      <c r="BS204" s="9"/>
      <c r="BT204" s="9"/>
      <c r="BU204" s="9"/>
      <c r="BV204" s="9"/>
      <c r="BW204" s="9"/>
      <c r="BX204" s="9"/>
      <c r="BY204" s="9"/>
      <c r="BZ204" s="9"/>
      <c r="CA204" s="9"/>
      <c r="CB204" s="9"/>
      <c r="CC204" s="9"/>
      <c r="CD204" s="9"/>
      <c r="CE204" s="9"/>
      <c r="CF204" s="9"/>
      <c r="CG204" s="9"/>
      <c r="CH204" s="9"/>
      <c r="CI204" s="9"/>
      <c r="CJ204" s="9"/>
      <c r="CK204" s="9"/>
      <c r="CL204" s="9"/>
      <c r="CM204" s="9"/>
      <c r="CN204" s="9"/>
      <c r="CO204" s="9"/>
      <c r="CP204" s="9"/>
      <c r="CQ204" s="9"/>
      <c r="CR204" s="9"/>
      <c r="CS204" s="9"/>
      <c r="CT204" s="9"/>
      <c r="CU204" s="9"/>
      <c r="CV204" s="9"/>
      <c r="CW204" s="9"/>
      <c r="CX204" s="9"/>
      <c r="CY204" s="9"/>
      <c r="CZ204" s="9"/>
      <c r="DA204" s="9"/>
      <c r="DB204" s="9"/>
      <c r="DC204" s="9"/>
      <c r="DD204" s="9"/>
      <c r="DE204" s="9"/>
      <c r="DF204" s="9"/>
      <c r="DG204" s="9"/>
      <c r="DH204" s="9"/>
      <c r="DI204" s="9"/>
      <c r="DJ204" s="9"/>
      <c r="DK204" s="9"/>
      <c r="DL204" s="9"/>
      <c r="DM204" s="9"/>
      <c r="DN204" s="9"/>
      <c r="DO204" s="9"/>
      <c r="DP204" s="9"/>
      <c r="DQ204" s="9"/>
      <c r="DR204" s="9"/>
      <c r="DS204" s="9"/>
      <c r="DT204" s="9"/>
      <c r="DU204" s="9"/>
      <c r="DV204" s="9"/>
      <c r="DW204" s="9"/>
      <c r="DX204" s="9"/>
      <c r="DY204" s="9"/>
      <c r="DZ204" s="9"/>
      <c r="EA204" s="9"/>
      <c r="EB204" s="9"/>
      <c r="EC204" s="9"/>
      <c r="ED204" s="9"/>
      <c r="EE204" s="9"/>
      <c r="EF204" s="9"/>
      <c r="EG204" s="9"/>
      <c r="EH204" s="9"/>
      <c r="EI204" s="9"/>
      <c r="EJ204" s="9"/>
      <c r="EK204" s="9"/>
      <c r="EL204" s="9"/>
      <c r="EM204" s="9"/>
      <c r="EN204" s="9"/>
      <c r="EO204" s="9"/>
      <c r="EP204" s="9"/>
      <c r="EQ204" s="9"/>
      <c r="ER204" s="36">
        <f t="shared" si="44"/>
        <v>0</v>
      </c>
      <c r="ES204" s="9" t="str">
        <f t="shared" si="45"/>
        <v/>
      </c>
      <c r="ET204" s="9" t="s">
        <v>1366</v>
      </c>
      <c r="EU204" s="32" t="e">
        <v>#N/A</v>
      </c>
      <c r="EV204" s="32" t="e">
        <v>#N/A</v>
      </c>
      <c r="EW204" s="32"/>
      <c r="EX204" s="35"/>
      <c r="EY204" s="37"/>
      <c r="EZ204" s="37"/>
      <c r="FA204" s="35"/>
      <c r="FB204" s="37"/>
      <c r="FC204" s="32"/>
      <c r="FD204" s="32"/>
      <c r="FE204" s="32">
        <f t="shared" si="46"/>
        <v>2878</v>
      </c>
      <c r="FF204" s="9">
        <f t="shared" si="47"/>
        <v>5915</v>
      </c>
      <c r="FG204" s="6" t="e">
        <v>#N/A</v>
      </c>
    </row>
    <row r="205" spans="1:163" ht="17.25" customHeight="1" x14ac:dyDescent="0.25">
      <c r="A205" s="9">
        <v>463785816</v>
      </c>
      <c r="B205" s="22" t="s">
        <v>127</v>
      </c>
      <c r="C205" s="9" t="s">
        <v>2208</v>
      </c>
      <c r="D205" s="9" t="s">
        <v>1592</v>
      </c>
      <c r="E205" s="9">
        <v>3997</v>
      </c>
      <c r="F205" s="9"/>
      <c r="G205" s="23"/>
      <c r="H205" s="23"/>
      <c r="I205" s="9">
        <v>3557</v>
      </c>
      <c r="J205" s="9">
        <v>10338</v>
      </c>
      <c r="K205" s="24">
        <f t="shared" si="36"/>
        <v>3647</v>
      </c>
      <c r="L205" s="24">
        <f t="shared" si="37"/>
        <v>9898</v>
      </c>
      <c r="M205" s="25">
        <v>3</v>
      </c>
      <c r="N205" s="9" t="s">
        <v>2210</v>
      </c>
      <c r="O205" s="9" t="s">
        <v>1489</v>
      </c>
      <c r="P205" s="9" t="s">
        <v>121</v>
      </c>
      <c r="Q205" s="26">
        <v>47968</v>
      </c>
      <c r="R205" s="27">
        <v>423</v>
      </c>
      <c r="S205" s="27">
        <f t="shared" si="38"/>
        <v>0</v>
      </c>
      <c r="T205" s="27">
        <v>5917.99</v>
      </c>
      <c r="U205" s="28" t="s">
        <v>20</v>
      </c>
      <c r="V205" s="29">
        <f t="shared" si="39"/>
        <v>0.58848989919313277</v>
      </c>
      <c r="W205" s="29">
        <f t="shared" si="40"/>
        <v>1.3601491525133449E-2</v>
      </c>
      <c r="X205" s="29" t="str">
        <f t="shared" si="41"/>
        <v>STABLE</v>
      </c>
      <c r="Y205" s="9" t="str">
        <f t="shared" si="42"/>
        <v>PAID</v>
      </c>
      <c r="Z205" s="9" t="s">
        <v>1497</v>
      </c>
      <c r="AA205" s="9" t="s">
        <v>20</v>
      </c>
      <c r="AB205" s="22"/>
      <c r="AC205" s="9"/>
      <c r="AD205" s="9"/>
      <c r="AE205" s="30"/>
      <c r="AF205" s="31" t="s">
        <v>20</v>
      </c>
      <c r="AG205" s="32"/>
      <c r="AH205" s="9" t="s">
        <v>120</v>
      </c>
      <c r="AI205" s="32"/>
      <c r="AJ205" s="32"/>
      <c r="AK205" s="32"/>
      <c r="AL205" s="32">
        <v>16678.990000000002</v>
      </c>
      <c r="AM205" s="26">
        <v>47968</v>
      </c>
      <c r="AN205" s="24">
        <v>88</v>
      </c>
      <c r="AO205" s="23" t="s">
        <v>20</v>
      </c>
      <c r="AP205" s="23" t="str">
        <f t="shared" si="43"/>
        <v>FLOW</v>
      </c>
      <c r="AQ205" s="23"/>
      <c r="AR205" s="23"/>
      <c r="AS205" s="23"/>
      <c r="AT205" s="23"/>
      <c r="AU205" s="9" t="s">
        <v>1491</v>
      </c>
      <c r="AV205" s="33" t="s">
        <v>128</v>
      </c>
      <c r="AW205" s="22" t="s">
        <v>1227</v>
      </c>
      <c r="AX205" s="34">
        <v>45521</v>
      </c>
      <c r="AY205" s="9">
        <v>36</v>
      </c>
      <c r="AZ205" s="9" t="s">
        <v>1125</v>
      </c>
      <c r="BA205" s="32" t="s">
        <v>20</v>
      </c>
      <c r="BB205" s="32"/>
      <c r="BC205" s="32"/>
      <c r="BD205" s="9"/>
      <c r="BE205" s="9"/>
      <c r="BF205" s="9">
        <v>1</v>
      </c>
      <c r="BG205" s="35"/>
      <c r="BH205" s="9"/>
      <c r="BI205" s="9">
        <v>1</v>
      </c>
      <c r="BJ205" s="9"/>
      <c r="BK205" s="9"/>
      <c r="BL205" s="9"/>
      <c r="BM205" s="9"/>
      <c r="BN205" s="9"/>
      <c r="BO205" s="9"/>
      <c r="BP205" s="9"/>
      <c r="BQ205" s="9"/>
      <c r="BR205" s="9"/>
      <c r="BS205" s="9"/>
      <c r="BT205" s="9"/>
      <c r="BU205" s="9"/>
      <c r="BV205" s="9"/>
      <c r="BW205" s="9"/>
      <c r="BX205" s="9"/>
      <c r="BY205" s="9"/>
      <c r="BZ205" s="9"/>
      <c r="CA205" s="9"/>
      <c r="CB205" s="9"/>
      <c r="CC205" s="9"/>
      <c r="CD205" s="9"/>
      <c r="CE205" s="9"/>
      <c r="CF205" s="9"/>
      <c r="CG205" s="9"/>
      <c r="CH205" s="9"/>
      <c r="CI205" s="9"/>
      <c r="CJ205" s="9"/>
      <c r="CK205" s="9"/>
      <c r="CL205" s="9"/>
      <c r="CM205" s="9"/>
      <c r="CN205" s="9"/>
      <c r="CO205" s="9"/>
      <c r="CP205" s="9"/>
      <c r="CQ205" s="9"/>
      <c r="CR205" s="9"/>
      <c r="CS205" s="9"/>
      <c r="CT205" s="9"/>
      <c r="CU205" s="9"/>
      <c r="CV205" s="9"/>
      <c r="CW205" s="9"/>
      <c r="CX205" s="9"/>
      <c r="CY205" s="9"/>
      <c r="CZ205" s="9"/>
      <c r="DA205" s="9"/>
      <c r="DB205" s="9"/>
      <c r="DC205" s="9"/>
      <c r="DD205" s="9"/>
      <c r="DE205" s="9"/>
      <c r="DF205" s="9"/>
      <c r="DG205" s="9"/>
      <c r="DH205" s="9"/>
      <c r="DI205" s="9"/>
      <c r="DJ205" s="9"/>
      <c r="DK205" s="9"/>
      <c r="DL205" s="9"/>
      <c r="DM205" s="9"/>
      <c r="DN205" s="9"/>
      <c r="DO205" s="9"/>
      <c r="DP205" s="9"/>
      <c r="DQ205" s="9"/>
      <c r="DR205" s="9"/>
      <c r="DS205" s="9"/>
      <c r="DT205" s="9"/>
      <c r="DU205" s="9"/>
      <c r="DV205" s="9"/>
      <c r="DW205" s="9"/>
      <c r="DX205" s="9"/>
      <c r="DY205" s="9"/>
      <c r="DZ205" s="9"/>
      <c r="EA205" s="9"/>
      <c r="EB205" s="9"/>
      <c r="EC205" s="9"/>
      <c r="ED205" s="9"/>
      <c r="EE205" s="9"/>
      <c r="EF205" s="9"/>
      <c r="EG205" s="9"/>
      <c r="EH205" s="9"/>
      <c r="EI205" s="9"/>
      <c r="EJ205" s="9"/>
      <c r="EK205" s="9"/>
      <c r="EL205" s="9"/>
      <c r="EM205" s="9"/>
      <c r="EN205" s="9"/>
      <c r="EO205" s="9"/>
      <c r="EP205" s="9"/>
      <c r="EQ205" s="9"/>
      <c r="ER205" s="36">
        <f t="shared" si="44"/>
        <v>2</v>
      </c>
      <c r="ES205" s="9">
        <f t="shared" si="45"/>
        <v>1</v>
      </c>
      <c r="ET205" s="9" t="s">
        <v>1373</v>
      </c>
      <c r="EU205" s="32" t="s">
        <v>1774</v>
      </c>
      <c r="EV205" s="32" t="s">
        <v>1480</v>
      </c>
      <c r="EW205" s="32"/>
      <c r="EX205" s="35"/>
      <c r="EY205" s="37"/>
      <c r="EZ205" s="37"/>
      <c r="FA205" s="35"/>
      <c r="FB205" s="37"/>
      <c r="FC205" s="32"/>
      <c r="FD205" s="32"/>
      <c r="FE205" s="32">
        <f t="shared" si="46"/>
        <v>3647</v>
      </c>
      <c r="FF205" s="9">
        <f t="shared" si="47"/>
        <v>13895</v>
      </c>
      <c r="FG205" s="6" t="s">
        <v>1480</v>
      </c>
    </row>
    <row r="206" spans="1:163" ht="17.25" customHeight="1" x14ac:dyDescent="0.25">
      <c r="A206" s="9">
        <v>463639237</v>
      </c>
      <c r="B206" s="22" t="s">
        <v>842</v>
      </c>
      <c r="C206" s="9"/>
      <c r="D206" s="9"/>
      <c r="E206" s="9"/>
      <c r="F206" s="9"/>
      <c r="G206" s="23"/>
      <c r="H206" s="23"/>
      <c r="I206" s="9">
        <v>3482</v>
      </c>
      <c r="J206" s="9">
        <v>9851</v>
      </c>
      <c r="K206" s="24">
        <f t="shared" si="36"/>
        <v>3298</v>
      </c>
      <c r="L206" s="24">
        <f t="shared" si="37"/>
        <v>13333</v>
      </c>
      <c r="M206" s="25">
        <v>3</v>
      </c>
      <c r="N206" s="9" t="s">
        <v>1493</v>
      </c>
      <c r="O206" s="9" t="s">
        <v>1494</v>
      </c>
      <c r="P206" s="9" t="s">
        <v>251</v>
      </c>
      <c r="Q206" s="26">
        <v>47903</v>
      </c>
      <c r="R206" s="27">
        <v>411</v>
      </c>
      <c r="S206" s="27">
        <f t="shared" si="38"/>
        <v>0</v>
      </c>
      <c r="T206" s="27">
        <v>4948</v>
      </c>
      <c r="U206" s="28" t="s">
        <v>20</v>
      </c>
      <c r="V206" s="29">
        <f t="shared" si="39"/>
        <v>0.12499558367898929</v>
      </c>
      <c r="W206" s="29">
        <f t="shared" si="40"/>
        <v>1.3583060551377327E-2</v>
      </c>
      <c r="X206" s="29" t="str">
        <f t="shared" si="41"/>
        <v>FLOW</v>
      </c>
      <c r="Y206" s="9" t="str">
        <f t="shared" si="42"/>
        <v>-</v>
      </c>
      <c r="Z206" s="9" t="s">
        <v>1495</v>
      </c>
      <c r="AA206" s="9" t="s">
        <v>20</v>
      </c>
      <c r="AB206" s="22"/>
      <c r="AC206" s="9"/>
      <c r="AD206" s="9"/>
      <c r="AE206" s="30"/>
      <c r="AF206" s="31" t="s">
        <v>20</v>
      </c>
      <c r="AG206" s="32"/>
      <c r="AH206" s="9" t="s">
        <v>694</v>
      </c>
      <c r="AI206" s="32"/>
      <c r="AJ206" s="32"/>
      <c r="AK206" s="32"/>
      <c r="AL206" s="32">
        <v>15210</v>
      </c>
      <c r="AM206" s="26">
        <v>47903</v>
      </c>
      <c r="AN206" s="24">
        <v>88</v>
      </c>
      <c r="AO206" s="23" t="s">
        <v>20</v>
      </c>
      <c r="AP206" s="23" t="str">
        <f t="shared" si="43"/>
        <v>FLOW</v>
      </c>
      <c r="AQ206" s="23"/>
      <c r="AR206" s="23"/>
      <c r="AS206" s="23"/>
      <c r="AT206" s="23"/>
      <c r="AU206" s="9" t="s">
        <v>1491</v>
      </c>
      <c r="AV206" s="33"/>
      <c r="AW206" s="22" t="s">
        <v>1222</v>
      </c>
      <c r="AX206" s="34">
        <v>45506</v>
      </c>
      <c r="AY206" s="9">
        <v>36</v>
      </c>
      <c r="AZ206" s="9" t="s">
        <v>1125</v>
      </c>
      <c r="BA206" s="32" t="s">
        <v>20</v>
      </c>
      <c r="BB206" s="32"/>
      <c r="BC206" s="32"/>
      <c r="BD206" s="9"/>
      <c r="BE206" s="9"/>
      <c r="BF206" s="9"/>
      <c r="BG206" s="35"/>
      <c r="BH206" s="9"/>
      <c r="BI206" s="9"/>
      <c r="BJ206" s="9"/>
      <c r="BK206" s="9"/>
      <c r="BL206" s="9"/>
      <c r="BM206" s="9"/>
      <c r="BN206" s="9"/>
      <c r="BO206" s="9"/>
      <c r="BP206" s="9"/>
      <c r="BQ206" s="9"/>
      <c r="BR206" s="9"/>
      <c r="BS206" s="9"/>
      <c r="BT206" s="9"/>
      <c r="BU206" s="9"/>
      <c r="BV206" s="9"/>
      <c r="BW206" s="9"/>
      <c r="BX206" s="9"/>
      <c r="BY206" s="9"/>
      <c r="BZ206" s="9"/>
      <c r="CA206" s="9"/>
      <c r="CB206" s="9"/>
      <c r="CC206" s="9"/>
      <c r="CD206" s="9"/>
      <c r="CE206" s="9"/>
      <c r="CF206" s="9"/>
      <c r="CG206" s="9"/>
      <c r="CH206" s="9"/>
      <c r="CI206" s="9"/>
      <c r="CJ206" s="9"/>
      <c r="CK206" s="9"/>
      <c r="CL206" s="9"/>
      <c r="CM206" s="9"/>
      <c r="CN206" s="9"/>
      <c r="CO206" s="9"/>
      <c r="CP206" s="9"/>
      <c r="CQ206" s="9"/>
      <c r="CR206" s="9"/>
      <c r="CS206" s="9"/>
      <c r="CT206" s="9"/>
      <c r="CU206" s="9"/>
      <c r="CV206" s="9"/>
      <c r="CW206" s="9"/>
      <c r="CX206" s="9"/>
      <c r="CY206" s="9"/>
      <c r="CZ206" s="9"/>
      <c r="DA206" s="9"/>
      <c r="DB206" s="9"/>
      <c r="DC206" s="9"/>
      <c r="DD206" s="9"/>
      <c r="DE206" s="9"/>
      <c r="DF206" s="9"/>
      <c r="DG206" s="9"/>
      <c r="DH206" s="9"/>
      <c r="DI206" s="9"/>
      <c r="DJ206" s="9"/>
      <c r="DK206" s="9"/>
      <c r="DL206" s="9"/>
      <c r="DM206" s="9"/>
      <c r="DN206" s="9"/>
      <c r="DO206" s="9"/>
      <c r="DP206" s="9"/>
      <c r="DQ206" s="9"/>
      <c r="DR206" s="9"/>
      <c r="DS206" s="9"/>
      <c r="DT206" s="9"/>
      <c r="DU206" s="9"/>
      <c r="DV206" s="9"/>
      <c r="DW206" s="9"/>
      <c r="DX206" s="9"/>
      <c r="DY206" s="9"/>
      <c r="DZ206" s="9"/>
      <c r="EA206" s="9"/>
      <c r="EB206" s="9"/>
      <c r="EC206" s="9"/>
      <c r="ED206" s="9"/>
      <c r="EE206" s="9"/>
      <c r="EF206" s="9"/>
      <c r="EG206" s="9"/>
      <c r="EH206" s="9"/>
      <c r="EI206" s="9"/>
      <c r="EJ206" s="9"/>
      <c r="EK206" s="9"/>
      <c r="EL206" s="9"/>
      <c r="EM206" s="9"/>
      <c r="EN206" s="9"/>
      <c r="EO206" s="9"/>
      <c r="EP206" s="9"/>
      <c r="EQ206" s="9"/>
      <c r="ER206" s="36">
        <f t="shared" si="44"/>
        <v>0</v>
      </c>
      <c r="ES206" s="9" t="str">
        <f t="shared" si="45"/>
        <v/>
      </c>
      <c r="ET206" s="9" t="s">
        <v>1363</v>
      </c>
      <c r="EU206" s="32" t="s">
        <v>2166</v>
      </c>
      <c r="EV206" s="32" t="s">
        <v>1480</v>
      </c>
      <c r="EW206" s="32"/>
      <c r="EX206" s="35"/>
      <c r="EY206" s="37"/>
      <c r="EZ206" s="37"/>
      <c r="FA206" s="35"/>
      <c r="FB206" s="37"/>
      <c r="FC206" s="32"/>
      <c r="FD206" s="32"/>
      <c r="FE206" s="32">
        <f t="shared" si="46"/>
        <v>3298</v>
      </c>
      <c r="FF206" s="9">
        <f t="shared" si="47"/>
        <v>13333</v>
      </c>
      <c r="FG206" s="6" t="s">
        <v>1480</v>
      </c>
    </row>
    <row r="207" spans="1:163" ht="17.25" customHeight="1" x14ac:dyDescent="0.25">
      <c r="A207" s="9">
        <v>460561889</v>
      </c>
      <c r="B207" s="22" t="s">
        <v>797</v>
      </c>
      <c r="C207" s="9"/>
      <c r="D207" s="9"/>
      <c r="E207" s="9"/>
      <c r="F207" s="9"/>
      <c r="G207" s="23"/>
      <c r="H207" s="23"/>
      <c r="I207" s="9">
        <v>6333</v>
      </c>
      <c r="J207" s="9">
        <v>24374.65</v>
      </c>
      <c r="K207" s="24">
        <f t="shared" si="36"/>
        <v>6293.6500000000015</v>
      </c>
      <c r="L207" s="24">
        <f t="shared" si="37"/>
        <v>30707.65</v>
      </c>
      <c r="M207" s="25">
        <v>4</v>
      </c>
      <c r="N207" s="9" t="s">
        <v>1493</v>
      </c>
      <c r="O207" s="9" t="s">
        <v>1494</v>
      </c>
      <c r="P207" s="9" t="s">
        <v>93</v>
      </c>
      <c r="Q207" s="26">
        <v>47807.76</v>
      </c>
      <c r="R207" s="27">
        <v>918</v>
      </c>
      <c r="S207" s="27">
        <f t="shared" si="38"/>
        <v>0</v>
      </c>
      <c r="T207" s="27">
        <v>5842</v>
      </c>
      <c r="U207" s="28" t="s">
        <v>20</v>
      </c>
      <c r="V207" s="29">
        <f t="shared" si="39"/>
        <v>0.17793252003332677</v>
      </c>
      <c r="W207" s="29">
        <f t="shared" si="40"/>
        <v>1.8313115558135813E-2</v>
      </c>
      <c r="X207" s="29" t="str">
        <f t="shared" si="41"/>
        <v>FLOW</v>
      </c>
      <c r="Y207" s="9" t="str">
        <f t="shared" si="42"/>
        <v>-</v>
      </c>
      <c r="Z207" s="9" t="s">
        <v>1489</v>
      </c>
      <c r="AA207" s="9" t="s">
        <v>20</v>
      </c>
      <c r="AB207" s="22"/>
      <c r="AC207" s="9"/>
      <c r="AD207" s="9"/>
      <c r="AE207" s="30"/>
      <c r="AF207" s="31" t="s">
        <v>20</v>
      </c>
      <c r="AG207" s="32"/>
      <c r="AH207" s="9" t="s">
        <v>154</v>
      </c>
      <c r="AI207" s="32"/>
      <c r="AJ207" s="32"/>
      <c r="AK207" s="32"/>
      <c r="AL207" s="32">
        <v>31134.65</v>
      </c>
      <c r="AM207" s="26">
        <v>47807.76</v>
      </c>
      <c r="AN207" s="24">
        <v>118</v>
      </c>
      <c r="AO207" s="23" t="s">
        <v>20</v>
      </c>
      <c r="AP207" s="23" t="str">
        <f t="shared" si="43"/>
        <v>FLOW</v>
      </c>
      <c r="AQ207" s="23"/>
      <c r="AR207" s="23"/>
      <c r="AS207" s="23"/>
      <c r="AT207" s="23"/>
      <c r="AU207" s="9" t="s">
        <v>13</v>
      </c>
      <c r="AV207" s="33" t="s">
        <v>992</v>
      </c>
      <c r="AW207" s="22" t="s">
        <v>1214</v>
      </c>
      <c r="AX207" s="34">
        <v>45239</v>
      </c>
      <c r="AY207" s="9">
        <v>36</v>
      </c>
      <c r="AZ207" s="9" t="s">
        <v>1125</v>
      </c>
      <c r="BA207" s="32" t="s">
        <v>20</v>
      </c>
      <c r="BB207" s="32"/>
      <c r="BC207" s="32"/>
      <c r="BD207" s="9"/>
      <c r="BE207" s="9"/>
      <c r="BF207" s="9"/>
      <c r="BG207" s="35"/>
      <c r="BH207" s="9"/>
      <c r="BI207" s="9">
        <v>1</v>
      </c>
      <c r="BJ207" s="9"/>
      <c r="BK207" s="9"/>
      <c r="BL207" s="9"/>
      <c r="BM207" s="9"/>
      <c r="BN207" s="9"/>
      <c r="BO207" s="9"/>
      <c r="BP207" s="9"/>
      <c r="BQ207" s="9"/>
      <c r="BR207" s="9"/>
      <c r="BS207" s="9"/>
      <c r="BT207" s="9"/>
      <c r="BU207" s="9"/>
      <c r="BV207" s="9"/>
      <c r="BW207" s="9"/>
      <c r="BX207" s="9"/>
      <c r="BY207" s="9"/>
      <c r="BZ207" s="9"/>
      <c r="CA207" s="9"/>
      <c r="CB207" s="9"/>
      <c r="CC207" s="9"/>
      <c r="CD207" s="9"/>
      <c r="CE207" s="9"/>
      <c r="CF207" s="9"/>
      <c r="CG207" s="9"/>
      <c r="CH207" s="9"/>
      <c r="CI207" s="9"/>
      <c r="CJ207" s="9"/>
      <c r="CK207" s="9"/>
      <c r="CL207" s="9"/>
      <c r="CM207" s="9"/>
      <c r="CN207" s="9"/>
      <c r="CO207" s="9"/>
      <c r="CP207" s="9"/>
      <c r="CQ207" s="9"/>
      <c r="CR207" s="9"/>
      <c r="CS207" s="9"/>
      <c r="CT207" s="9"/>
      <c r="CU207" s="9"/>
      <c r="CV207" s="9"/>
      <c r="CW207" s="9"/>
      <c r="CX207" s="9"/>
      <c r="CY207" s="9"/>
      <c r="CZ207" s="9"/>
      <c r="DA207" s="9"/>
      <c r="DB207" s="9"/>
      <c r="DC207" s="9"/>
      <c r="DD207" s="9"/>
      <c r="DE207" s="9"/>
      <c r="DF207" s="9"/>
      <c r="DG207" s="9"/>
      <c r="DH207" s="9"/>
      <c r="DI207" s="9"/>
      <c r="DJ207" s="9"/>
      <c r="DK207" s="9"/>
      <c r="DL207" s="9"/>
      <c r="DM207" s="9"/>
      <c r="DN207" s="9"/>
      <c r="DO207" s="9"/>
      <c r="DP207" s="9"/>
      <c r="DQ207" s="9"/>
      <c r="DR207" s="9"/>
      <c r="DS207" s="9"/>
      <c r="DT207" s="9"/>
      <c r="DU207" s="9"/>
      <c r="DV207" s="9"/>
      <c r="DW207" s="9"/>
      <c r="DX207" s="9"/>
      <c r="DY207" s="9"/>
      <c r="DZ207" s="9"/>
      <c r="EA207" s="9"/>
      <c r="EB207" s="9"/>
      <c r="EC207" s="9"/>
      <c r="ED207" s="9"/>
      <c r="EE207" s="9"/>
      <c r="EF207" s="9"/>
      <c r="EG207" s="9"/>
      <c r="EH207" s="9"/>
      <c r="EI207" s="9"/>
      <c r="EJ207" s="9"/>
      <c r="EK207" s="9"/>
      <c r="EL207" s="9"/>
      <c r="EM207" s="9"/>
      <c r="EN207" s="9"/>
      <c r="EO207" s="9"/>
      <c r="EP207" s="9"/>
      <c r="EQ207" s="9"/>
      <c r="ER207" s="36">
        <f t="shared" si="44"/>
        <v>1</v>
      </c>
      <c r="ES207" s="9">
        <f t="shared" si="45"/>
        <v>1</v>
      </c>
      <c r="ET207" s="9" t="s">
        <v>1367</v>
      </c>
      <c r="EU207" s="32" t="s">
        <v>1796</v>
      </c>
      <c r="EV207" s="32" t="s">
        <v>1480</v>
      </c>
      <c r="EW207" s="32"/>
      <c r="EX207" s="35"/>
      <c r="EY207" s="37"/>
      <c r="EZ207" s="37"/>
      <c r="FA207" s="35"/>
      <c r="FB207" s="37"/>
      <c r="FC207" s="32"/>
      <c r="FD207" s="32"/>
      <c r="FE207" s="32">
        <f t="shared" si="46"/>
        <v>6293.6500000000015</v>
      </c>
      <c r="FF207" s="9">
        <f t="shared" si="47"/>
        <v>30707.65</v>
      </c>
      <c r="FG207" s="6" t="s">
        <v>1480</v>
      </c>
    </row>
    <row r="208" spans="1:163" ht="17.25" customHeight="1" x14ac:dyDescent="0.25">
      <c r="A208" s="9">
        <v>463269970</v>
      </c>
      <c r="B208" s="22" t="s">
        <v>312</v>
      </c>
      <c r="C208" s="9"/>
      <c r="D208" s="9"/>
      <c r="E208" s="9"/>
      <c r="F208" s="9"/>
      <c r="G208" s="23"/>
      <c r="H208" s="23"/>
      <c r="I208" s="9">
        <v>4056</v>
      </c>
      <c r="J208" s="9">
        <v>3611.75</v>
      </c>
      <c r="K208" s="24">
        <f t="shared" si="36"/>
        <v>3674.75</v>
      </c>
      <c r="L208" s="24">
        <f t="shared" si="37"/>
        <v>7667.75</v>
      </c>
      <c r="M208" s="39">
        <v>1</v>
      </c>
      <c r="N208" s="9" t="s">
        <v>1493</v>
      </c>
      <c r="O208" s="9" t="s">
        <v>1494</v>
      </c>
      <c r="P208" s="9" t="s">
        <v>43</v>
      </c>
      <c r="Q208" s="26">
        <v>47651</v>
      </c>
      <c r="R208" s="27">
        <v>63</v>
      </c>
      <c r="S208" s="27">
        <f t="shared" si="38"/>
        <v>0</v>
      </c>
      <c r="T208" s="27">
        <v>7200</v>
      </c>
      <c r="U208" s="28" t="s">
        <v>20</v>
      </c>
      <c r="V208" s="29">
        <f t="shared" si="39"/>
        <v>8.8615387682418334E-2</v>
      </c>
      <c r="W208" s="29">
        <f t="shared" si="40"/>
        <v>4.1742967494129849E-3</v>
      </c>
      <c r="X208" s="29" t="str">
        <f t="shared" si="41"/>
        <v>FLOW</v>
      </c>
      <c r="Y208" s="9" t="str">
        <f t="shared" si="42"/>
        <v>-</v>
      </c>
      <c r="Z208" s="9" t="s">
        <v>1489</v>
      </c>
      <c r="AA208" s="9" t="s">
        <v>20</v>
      </c>
      <c r="AB208" s="22"/>
      <c r="AC208" s="9"/>
      <c r="AD208" s="9"/>
      <c r="AE208" s="30"/>
      <c r="AF208" s="31" t="s">
        <v>20</v>
      </c>
      <c r="AG208" s="32"/>
      <c r="AH208" s="9" t="s">
        <v>288</v>
      </c>
      <c r="AI208" s="32"/>
      <c r="AJ208" s="32"/>
      <c r="AK208" s="32"/>
      <c r="AL208" s="32">
        <v>10874.75</v>
      </c>
      <c r="AM208" s="26">
        <v>47651</v>
      </c>
      <c r="AN208" s="24">
        <v>27</v>
      </c>
      <c r="AO208" s="23" t="s">
        <v>20</v>
      </c>
      <c r="AP208" s="23" t="str">
        <f t="shared" si="43"/>
        <v>FLOW</v>
      </c>
      <c r="AQ208" s="23"/>
      <c r="AR208" s="23"/>
      <c r="AS208" s="23"/>
      <c r="AT208" s="23"/>
      <c r="AU208" s="9" t="s">
        <v>13</v>
      </c>
      <c r="AV208" s="33" t="s">
        <v>313</v>
      </c>
      <c r="AW208" s="22" t="s">
        <v>1265</v>
      </c>
      <c r="AX208" s="34">
        <v>45464</v>
      </c>
      <c r="AY208" s="9">
        <v>36</v>
      </c>
      <c r="AZ208" s="9" t="s">
        <v>1125</v>
      </c>
      <c r="BA208" s="32" t="s">
        <v>20</v>
      </c>
      <c r="BB208" s="32"/>
      <c r="BC208" s="32"/>
      <c r="BD208" s="9"/>
      <c r="BE208" s="9"/>
      <c r="BF208" s="9"/>
      <c r="BG208" s="35"/>
      <c r="BH208" s="9"/>
      <c r="BI208" s="9"/>
      <c r="BJ208" s="9"/>
      <c r="BK208" s="9"/>
      <c r="BL208" s="9">
        <v>1</v>
      </c>
      <c r="BM208" s="9"/>
      <c r="BN208" s="9"/>
      <c r="BO208" s="9"/>
      <c r="BP208" s="9"/>
      <c r="BQ208" s="9"/>
      <c r="BR208" s="9"/>
      <c r="BS208" s="9"/>
      <c r="BT208" s="9"/>
      <c r="BU208" s="9"/>
      <c r="BV208" s="9"/>
      <c r="BW208" s="9"/>
      <c r="BX208" s="9"/>
      <c r="BY208" s="9"/>
      <c r="BZ208" s="9"/>
      <c r="CA208" s="9"/>
      <c r="CB208" s="9"/>
      <c r="CC208" s="9"/>
      <c r="CD208" s="9"/>
      <c r="CE208" s="9"/>
      <c r="CF208" s="9"/>
      <c r="CG208" s="9"/>
      <c r="CH208" s="9"/>
      <c r="CI208" s="9"/>
      <c r="CJ208" s="9"/>
      <c r="CK208" s="9"/>
      <c r="CL208" s="9"/>
      <c r="CM208" s="9"/>
      <c r="CN208" s="9"/>
      <c r="CO208" s="9"/>
      <c r="CP208" s="9"/>
      <c r="CQ208" s="9"/>
      <c r="CR208" s="9"/>
      <c r="CS208" s="9"/>
      <c r="CT208" s="9"/>
      <c r="CU208" s="9"/>
      <c r="CV208" s="9"/>
      <c r="CW208" s="9"/>
      <c r="CX208" s="9"/>
      <c r="CY208" s="9"/>
      <c r="CZ208" s="9"/>
      <c r="DA208" s="9"/>
      <c r="DB208" s="9"/>
      <c r="DC208" s="9"/>
      <c r="DD208" s="9"/>
      <c r="DE208" s="9"/>
      <c r="DF208" s="9"/>
      <c r="DG208" s="9"/>
      <c r="DH208" s="9"/>
      <c r="DI208" s="9"/>
      <c r="DJ208" s="9"/>
      <c r="DK208" s="9"/>
      <c r="DL208" s="9"/>
      <c r="DM208" s="9"/>
      <c r="DN208" s="9"/>
      <c r="DO208" s="9"/>
      <c r="DP208" s="9"/>
      <c r="DQ208" s="9"/>
      <c r="DR208" s="9"/>
      <c r="DS208" s="9"/>
      <c r="DT208" s="9"/>
      <c r="DU208" s="9"/>
      <c r="DV208" s="9"/>
      <c r="DW208" s="9"/>
      <c r="DX208" s="9"/>
      <c r="DY208" s="9"/>
      <c r="DZ208" s="9"/>
      <c r="EA208" s="9"/>
      <c r="EB208" s="9"/>
      <c r="EC208" s="9"/>
      <c r="ED208" s="9"/>
      <c r="EE208" s="9"/>
      <c r="EF208" s="9"/>
      <c r="EG208" s="9"/>
      <c r="EH208" s="9"/>
      <c r="EI208" s="9"/>
      <c r="EJ208" s="9"/>
      <c r="EK208" s="9"/>
      <c r="EL208" s="9"/>
      <c r="EM208" s="9"/>
      <c r="EN208" s="9"/>
      <c r="EO208" s="9"/>
      <c r="EP208" s="9"/>
      <c r="EQ208" s="9"/>
      <c r="ER208" s="36">
        <f t="shared" si="44"/>
        <v>1</v>
      </c>
      <c r="ES208" s="9">
        <f t="shared" si="45"/>
        <v>1</v>
      </c>
      <c r="ET208" s="9" t="s">
        <v>1364</v>
      </c>
      <c r="EU208" s="32" t="s">
        <v>1892</v>
      </c>
      <c r="EV208" s="32" t="s">
        <v>1480</v>
      </c>
      <c r="EW208" s="32"/>
      <c r="EX208" s="35"/>
      <c r="EY208" s="37"/>
      <c r="EZ208" s="37"/>
      <c r="FA208" s="35"/>
      <c r="FB208" s="37"/>
      <c r="FC208" s="32"/>
      <c r="FD208" s="32"/>
      <c r="FE208" s="32">
        <f t="shared" si="46"/>
        <v>3674.75</v>
      </c>
      <c r="FF208" s="9">
        <f t="shared" si="47"/>
        <v>7667.75</v>
      </c>
      <c r="FG208" s="6" t="s">
        <v>1480</v>
      </c>
    </row>
    <row r="209" spans="1:163" ht="17.25" customHeight="1" x14ac:dyDescent="0.25">
      <c r="A209" s="9">
        <v>464064891</v>
      </c>
      <c r="B209" s="22" t="s">
        <v>322</v>
      </c>
      <c r="C209" s="9"/>
      <c r="D209" s="9"/>
      <c r="E209" s="9"/>
      <c r="F209" s="9"/>
      <c r="G209" s="23"/>
      <c r="H209" s="23"/>
      <c r="I209" s="9">
        <v>3617</v>
      </c>
      <c r="J209" s="9">
        <v>3391</v>
      </c>
      <c r="K209" s="24">
        <f t="shared" si="36"/>
        <v>3487</v>
      </c>
      <c r="L209" s="24">
        <f t="shared" si="37"/>
        <v>7008</v>
      </c>
      <c r="M209" s="39">
        <v>1</v>
      </c>
      <c r="N209" s="9" t="s">
        <v>1493</v>
      </c>
      <c r="O209" s="9" t="s">
        <v>1494</v>
      </c>
      <c r="P209" s="9" t="s">
        <v>321</v>
      </c>
      <c r="Q209" s="26">
        <v>47649</v>
      </c>
      <c r="R209" s="27">
        <v>96</v>
      </c>
      <c r="S209" s="27">
        <f t="shared" si="38"/>
        <v>0</v>
      </c>
      <c r="T209" s="27">
        <v>6727</v>
      </c>
      <c r="U209" s="28" t="s">
        <v>20</v>
      </c>
      <c r="V209" s="29">
        <f t="shared" si="39"/>
        <v>8.71410839001905E-2</v>
      </c>
      <c r="W209" s="29">
        <f t="shared" si="40"/>
        <v>4.1741215465106573E-3</v>
      </c>
      <c r="X209" s="29" t="str">
        <f t="shared" si="41"/>
        <v>FLOW</v>
      </c>
      <c r="Y209" s="9" t="str">
        <f t="shared" si="42"/>
        <v>-</v>
      </c>
      <c r="Z209" s="9" t="s">
        <v>1489</v>
      </c>
      <c r="AA209" s="9" t="s">
        <v>20</v>
      </c>
      <c r="AB209" s="22"/>
      <c r="AC209" s="9"/>
      <c r="AD209" s="9"/>
      <c r="AE209" s="30"/>
      <c r="AF209" s="31" t="s">
        <v>20</v>
      </c>
      <c r="AG209" s="32"/>
      <c r="AH209" s="9" t="s">
        <v>320</v>
      </c>
      <c r="AI209" s="32"/>
      <c r="AJ209" s="32"/>
      <c r="AK209" s="32"/>
      <c r="AL209" s="32">
        <v>10214</v>
      </c>
      <c r="AM209" s="26">
        <v>47649</v>
      </c>
      <c r="AN209" s="24">
        <v>27</v>
      </c>
      <c r="AO209" s="23" t="s">
        <v>20</v>
      </c>
      <c r="AP209" s="23" t="str">
        <f t="shared" si="43"/>
        <v>FLOW</v>
      </c>
      <c r="AQ209" s="23"/>
      <c r="AR209" s="23"/>
      <c r="AS209" s="23"/>
      <c r="AT209" s="23"/>
      <c r="AU209" s="9" t="s">
        <v>1491</v>
      </c>
      <c r="AV209" s="33" t="s">
        <v>323</v>
      </c>
      <c r="AW209" s="22" t="s">
        <v>1263</v>
      </c>
      <c r="AX209" s="34">
        <v>45554</v>
      </c>
      <c r="AY209" s="9">
        <v>36</v>
      </c>
      <c r="AZ209" s="9" t="s">
        <v>1125</v>
      </c>
      <c r="BA209" s="32" t="s">
        <v>20</v>
      </c>
      <c r="BB209" s="32"/>
      <c r="BC209" s="32"/>
      <c r="BD209" s="9"/>
      <c r="BE209" s="9"/>
      <c r="BF209" s="9"/>
      <c r="BG209" s="35"/>
      <c r="BH209" s="9"/>
      <c r="BI209" s="9"/>
      <c r="BJ209" s="9"/>
      <c r="BK209" s="9"/>
      <c r="BL209" s="9"/>
      <c r="BM209" s="9"/>
      <c r="BN209" s="9"/>
      <c r="BO209" s="9">
        <v>1</v>
      </c>
      <c r="BP209" s="9"/>
      <c r="BQ209" s="9"/>
      <c r="BR209" s="9"/>
      <c r="BS209" s="9"/>
      <c r="BT209" s="9"/>
      <c r="BU209" s="9"/>
      <c r="BV209" s="9"/>
      <c r="BW209" s="9"/>
      <c r="BX209" s="9"/>
      <c r="BY209" s="9"/>
      <c r="BZ209" s="9"/>
      <c r="CA209" s="9"/>
      <c r="CB209" s="9"/>
      <c r="CC209" s="9"/>
      <c r="CD209" s="9"/>
      <c r="CE209" s="9"/>
      <c r="CF209" s="9"/>
      <c r="CG209" s="9"/>
      <c r="CH209" s="9"/>
      <c r="CI209" s="9"/>
      <c r="CJ209" s="9"/>
      <c r="CK209" s="9"/>
      <c r="CL209" s="9"/>
      <c r="CM209" s="9"/>
      <c r="CN209" s="9"/>
      <c r="CO209" s="9"/>
      <c r="CP209" s="9"/>
      <c r="CQ209" s="9"/>
      <c r="CR209" s="9"/>
      <c r="CS209" s="9"/>
      <c r="CT209" s="9"/>
      <c r="CU209" s="9"/>
      <c r="CV209" s="9"/>
      <c r="CW209" s="9"/>
      <c r="CX209" s="9"/>
      <c r="CY209" s="9"/>
      <c r="CZ209" s="9"/>
      <c r="DA209" s="9"/>
      <c r="DB209" s="9"/>
      <c r="DC209" s="9"/>
      <c r="DD209" s="9"/>
      <c r="DE209" s="9"/>
      <c r="DF209" s="9"/>
      <c r="DG209" s="9"/>
      <c r="DH209" s="9"/>
      <c r="DI209" s="9"/>
      <c r="DJ209" s="9"/>
      <c r="DK209" s="9"/>
      <c r="DL209" s="9"/>
      <c r="DM209" s="9"/>
      <c r="DN209" s="9"/>
      <c r="DO209" s="9"/>
      <c r="DP209" s="9"/>
      <c r="DQ209" s="9"/>
      <c r="DR209" s="9"/>
      <c r="DS209" s="9"/>
      <c r="DT209" s="9"/>
      <c r="DU209" s="9"/>
      <c r="DV209" s="9"/>
      <c r="DW209" s="9"/>
      <c r="DX209" s="9"/>
      <c r="DY209" s="9"/>
      <c r="DZ209" s="9"/>
      <c r="EA209" s="9"/>
      <c r="EB209" s="9"/>
      <c r="EC209" s="9"/>
      <c r="ED209" s="9"/>
      <c r="EE209" s="9"/>
      <c r="EF209" s="9"/>
      <c r="EG209" s="9"/>
      <c r="EH209" s="9"/>
      <c r="EI209" s="9"/>
      <c r="EJ209" s="9"/>
      <c r="EK209" s="9"/>
      <c r="EL209" s="9"/>
      <c r="EM209" s="9"/>
      <c r="EN209" s="9"/>
      <c r="EO209" s="9"/>
      <c r="EP209" s="9"/>
      <c r="EQ209" s="9"/>
      <c r="ER209" s="36">
        <f t="shared" si="44"/>
        <v>1</v>
      </c>
      <c r="ES209" s="9">
        <f t="shared" si="45"/>
        <v>1</v>
      </c>
      <c r="ET209" s="9" t="s">
        <v>1362</v>
      </c>
      <c r="EU209" s="32" t="s">
        <v>1902</v>
      </c>
      <c r="EV209" s="32" t="s">
        <v>1480</v>
      </c>
      <c r="EW209" s="32"/>
      <c r="EX209" s="35"/>
      <c r="EY209" s="37"/>
      <c r="EZ209" s="37"/>
      <c r="FA209" s="35"/>
      <c r="FB209" s="37"/>
      <c r="FC209" s="32"/>
      <c r="FD209" s="32"/>
      <c r="FE209" s="32">
        <f t="shared" si="46"/>
        <v>3487</v>
      </c>
      <c r="FF209" s="9">
        <f t="shared" si="47"/>
        <v>7008</v>
      </c>
      <c r="FG209" s="6" t="s">
        <v>1480</v>
      </c>
    </row>
    <row r="210" spans="1:163" ht="17.25" customHeight="1" x14ac:dyDescent="0.25">
      <c r="A210" s="9">
        <v>463069996</v>
      </c>
      <c r="B210" s="22" t="s">
        <v>283</v>
      </c>
      <c r="C210" s="9"/>
      <c r="D210" s="9"/>
      <c r="E210" s="9"/>
      <c r="F210" s="9"/>
      <c r="G210" s="23"/>
      <c r="H210" s="23"/>
      <c r="I210" s="9">
        <v>4371</v>
      </c>
      <c r="J210" s="9">
        <v>4280</v>
      </c>
      <c r="K210" s="24">
        <f t="shared" si="36"/>
        <v>4378</v>
      </c>
      <c r="L210" s="24">
        <f t="shared" si="37"/>
        <v>8651</v>
      </c>
      <c r="M210" s="39">
        <v>1</v>
      </c>
      <c r="N210" s="9" t="s">
        <v>1493</v>
      </c>
      <c r="O210" s="9" t="s">
        <v>1494</v>
      </c>
      <c r="P210" s="9" t="s">
        <v>93</v>
      </c>
      <c r="Q210" s="26">
        <v>47487</v>
      </c>
      <c r="R210" s="27">
        <v>98</v>
      </c>
      <c r="S210" s="27">
        <f t="shared" si="38"/>
        <v>0</v>
      </c>
      <c r="T210" s="27">
        <v>7200</v>
      </c>
      <c r="U210" s="28" t="s">
        <v>20</v>
      </c>
      <c r="V210" s="29">
        <f t="shared" si="39"/>
        <v>8.7125984095943937E-2</v>
      </c>
      <c r="W210" s="29">
        <f t="shared" si="40"/>
        <v>4.1599301114220982E-3</v>
      </c>
      <c r="X210" s="29" t="str">
        <f t="shared" si="41"/>
        <v>FLOW</v>
      </c>
      <c r="Y210" s="9" t="str">
        <f t="shared" si="42"/>
        <v>-</v>
      </c>
      <c r="Z210" s="9" t="s">
        <v>1496</v>
      </c>
      <c r="AA210" s="9" t="s">
        <v>20</v>
      </c>
      <c r="AB210" s="22"/>
      <c r="AC210" s="9"/>
      <c r="AD210" s="9"/>
      <c r="AE210" s="30"/>
      <c r="AF210" s="31" t="s">
        <v>20</v>
      </c>
      <c r="AG210" s="32"/>
      <c r="AH210" s="9" t="s">
        <v>281</v>
      </c>
      <c r="AI210" s="32"/>
      <c r="AJ210" s="32"/>
      <c r="AK210" s="32"/>
      <c r="AL210" s="32">
        <v>11578</v>
      </c>
      <c r="AM210" s="26">
        <v>47487</v>
      </c>
      <c r="AN210" s="24">
        <v>27</v>
      </c>
      <c r="AO210" s="23" t="s">
        <v>20</v>
      </c>
      <c r="AP210" s="23" t="str">
        <f t="shared" si="43"/>
        <v>FLOW</v>
      </c>
      <c r="AQ210" s="23"/>
      <c r="AR210" s="23"/>
      <c r="AS210" s="23"/>
      <c r="AT210" s="23"/>
      <c r="AU210" s="9" t="s">
        <v>1491</v>
      </c>
      <c r="AV210" s="33" t="s">
        <v>284</v>
      </c>
      <c r="AW210" s="22" t="s">
        <v>1272</v>
      </c>
      <c r="AX210" s="34">
        <v>45443</v>
      </c>
      <c r="AY210" s="9">
        <v>36</v>
      </c>
      <c r="AZ210" s="9" t="s">
        <v>1125</v>
      </c>
      <c r="BA210" s="32" t="s">
        <v>20</v>
      </c>
      <c r="BB210" s="32"/>
      <c r="BC210" s="32"/>
      <c r="BD210" s="9"/>
      <c r="BE210" s="9"/>
      <c r="BF210" s="9"/>
      <c r="BG210" s="35"/>
      <c r="BH210" s="9"/>
      <c r="BI210" s="9">
        <v>1</v>
      </c>
      <c r="BJ210" s="9"/>
      <c r="BK210" s="9"/>
      <c r="BL210" s="9"/>
      <c r="BM210" s="9"/>
      <c r="BN210" s="9"/>
      <c r="BO210" s="9"/>
      <c r="BP210" s="9"/>
      <c r="BQ210" s="9"/>
      <c r="BR210" s="9"/>
      <c r="BS210" s="9"/>
      <c r="BT210" s="9"/>
      <c r="BU210" s="9"/>
      <c r="BV210" s="9"/>
      <c r="BW210" s="9"/>
      <c r="BX210" s="9"/>
      <c r="BY210" s="9"/>
      <c r="BZ210" s="9"/>
      <c r="CA210" s="9"/>
      <c r="CB210" s="9"/>
      <c r="CC210" s="9"/>
      <c r="CD210" s="9"/>
      <c r="CE210" s="9"/>
      <c r="CF210" s="9"/>
      <c r="CG210" s="9"/>
      <c r="CH210" s="9"/>
      <c r="CI210" s="9"/>
      <c r="CJ210" s="9"/>
      <c r="CK210" s="9"/>
      <c r="CL210" s="9"/>
      <c r="CM210" s="9"/>
      <c r="CN210" s="9"/>
      <c r="CO210" s="9"/>
      <c r="CP210" s="9"/>
      <c r="CQ210" s="9"/>
      <c r="CR210" s="9"/>
      <c r="CS210" s="9"/>
      <c r="CT210" s="9"/>
      <c r="CU210" s="9"/>
      <c r="CV210" s="9"/>
      <c r="CW210" s="9"/>
      <c r="CX210" s="9"/>
      <c r="CY210" s="9"/>
      <c r="CZ210" s="9"/>
      <c r="DA210" s="9"/>
      <c r="DB210" s="9"/>
      <c r="DC210" s="9"/>
      <c r="DD210" s="9"/>
      <c r="DE210" s="9"/>
      <c r="DF210" s="9"/>
      <c r="DG210" s="9"/>
      <c r="DH210" s="9"/>
      <c r="DI210" s="9"/>
      <c r="DJ210" s="9"/>
      <c r="DK210" s="9"/>
      <c r="DL210" s="9"/>
      <c r="DM210" s="9"/>
      <c r="DN210" s="9"/>
      <c r="DO210" s="9"/>
      <c r="DP210" s="9"/>
      <c r="DQ210" s="9"/>
      <c r="DR210" s="9"/>
      <c r="DS210" s="9"/>
      <c r="DT210" s="9"/>
      <c r="DU210" s="9"/>
      <c r="DV210" s="9"/>
      <c r="DW210" s="9"/>
      <c r="DX210" s="9"/>
      <c r="DY210" s="9"/>
      <c r="DZ210" s="9"/>
      <c r="EA210" s="9"/>
      <c r="EB210" s="9"/>
      <c r="EC210" s="9"/>
      <c r="ED210" s="9"/>
      <c r="EE210" s="9"/>
      <c r="EF210" s="9"/>
      <c r="EG210" s="9"/>
      <c r="EH210" s="9"/>
      <c r="EI210" s="9"/>
      <c r="EJ210" s="9"/>
      <c r="EK210" s="9"/>
      <c r="EL210" s="9"/>
      <c r="EM210" s="9"/>
      <c r="EN210" s="9"/>
      <c r="EO210" s="9"/>
      <c r="EP210" s="9"/>
      <c r="EQ210" s="9"/>
      <c r="ER210" s="36">
        <f t="shared" si="44"/>
        <v>1</v>
      </c>
      <c r="ES210" s="9">
        <f t="shared" si="45"/>
        <v>1</v>
      </c>
      <c r="ET210" s="9" t="s">
        <v>1367</v>
      </c>
      <c r="EU210" s="32" t="s">
        <v>1880</v>
      </c>
      <c r="EV210" s="32" t="s">
        <v>1480</v>
      </c>
      <c r="EW210" s="32"/>
      <c r="EX210" s="35"/>
      <c r="EY210" s="37"/>
      <c r="EZ210" s="37"/>
      <c r="FA210" s="35"/>
      <c r="FB210" s="37"/>
      <c r="FC210" s="32"/>
      <c r="FD210" s="32"/>
      <c r="FE210" s="32">
        <f t="shared" si="46"/>
        <v>4378</v>
      </c>
      <c r="FF210" s="9">
        <f t="shared" si="47"/>
        <v>8651</v>
      </c>
      <c r="FG210" s="6" t="s">
        <v>1480</v>
      </c>
    </row>
    <row r="211" spans="1:163" ht="17.25" customHeight="1" x14ac:dyDescent="0.25">
      <c r="A211" s="9">
        <v>463265017</v>
      </c>
      <c r="B211" s="22" t="s">
        <v>136</v>
      </c>
      <c r="C211" s="9"/>
      <c r="D211" s="9"/>
      <c r="E211" s="9"/>
      <c r="F211" s="9"/>
      <c r="G211" s="23"/>
      <c r="H211" s="23"/>
      <c r="I211" s="9">
        <v>4612</v>
      </c>
      <c r="J211" s="9">
        <v>24361.17</v>
      </c>
      <c r="K211" s="24">
        <f t="shared" si="36"/>
        <v>2429.1699999999983</v>
      </c>
      <c r="L211" s="24">
        <f t="shared" si="37"/>
        <v>28973.17</v>
      </c>
      <c r="M211" s="25">
        <v>6</v>
      </c>
      <c r="N211" s="9" t="s">
        <v>1493</v>
      </c>
      <c r="O211" s="9" t="s">
        <v>1494</v>
      </c>
      <c r="P211" s="9" t="s">
        <v>121</v>
      </c>
      <c r="Q211" s="26">
        <v>47310.17</v>
      </c>
      <c r="R211" s="27">
        <v>1128</v>
      </c>
      <c r="S211" s="27">
        <f t="shared" si="38"/>
        <v>0</v>
      </c>
      <c r="T211" s="27">
        <v>2700</v>
      </c>
      <c r="U211" s="28" t="s">
        <v>20</v>
      </c>
      <c r="V211" s="29">
        <f t="shared" si="39"/>
        <v>0.16630516251411445</v>
      </c>
      <c r="W211" s="29">
        <f t="shared" si="40"/>
        <v>2.1680977870821877E-2</v>
      </c>
      <c r="X211" s="29" t="str">
        <f t="shared" si="41"/>
        <v>FLOW</v>
      </c>
      <c r="Y211" s="9" t="str">
        <f t="shared" si="42"/>
        <v>-</v>
      </c>
      <c r="Z211" s="9" t="s">
        <v>1495</v>
      </c>
      <c r="AA211" s="9" t="s">
        <v>20</v>
      </c>
      <c r="AB211" s="22"/>
      <c r="AC211" s="9"/>
      <c r="AD211" s="9"/>
      <c r="AE211" s="30"/>
      <c r="AF211" s="31" t="s">
        <v>20</v>
      </c>
      <c r="AG211" s="32"/>
      <c r="AH211" s="9" t="s">
        <v>137</v>
      </c>
      <c r="AI211" s="32"/>
      <c r="AJ211" s="32"/>
      <c r="AK211" s="32"/>
      <c r="AL211" s="32">
        <v>28189.17</v>
      </c>
      <c r="AM211" s="26">
        <v>47310.17</v>
      </c>
      <c r="AN211" s="24">
        <v>177</v>
      </c>
      <c r="AO211" s="23" t="s">
        <v>20</v>
      </c>
      <c r="AP211" s="23" t="str">
        <f t="shared" si="43"/>
        <v>FLOW</v>
      </c>
      <c r="AQ211" s="23"/>
      <c r="AR211" s="23"/>
      <c r="AS211" s="23"/>
      <c r="AT211" s="23"/>
      <c r="AU211" s="9" t="s">
        <v>13</v>
      </c>
      <c r="AV211" s="33" t="s">
        <v>138</v>
      </c>
      <c r="AW211" s="22" t="s">
        <v>1276</v>
      </c>
      <c r="AX211" s="34">
        <v>45464</v>
      </c>
      <c r="AY211" s="9">
        <v>30</v>
      </c>
      <c r="AZ211" s="9" t="s">
        <v>1125</v>
      </c>
      <c r="BA211" s="32" t="s">
        <v>20</v>
      </c>
      <c r="BB211" s="32"/>
      <c r="BC211" s="32"/>
      <c r="BD211" s="9"/>
      <c r="BE211" s="9"/>
      <c r="BF211" s="9"/>
      <c r="BG211" s="35"/>
      <c r="BH211" s="9"/>
      <c r="BI211" s="9"/>
      <c r="BJ211" s="9"/>
      <c r="BK211" s="9"/>
      <c r="BL211" s="9">
        <v>1</v>
      </c>
      <c r="BM211" s="9"/>
      <c r="BN211" s="9"/>
      <c r="BO211" s="9"/>
      <c r="BP211" s="9"/>
      <c r="BQ211" s="9"/>
      <c r="BR211" s="9"/>
      <c r="BS211" s="9"/>
      <c r="BT211" s="9"/>
      <c r="BU211" s="9"/>
      <c r="BV211" s="9"/>
      <c r="BW211" s="9"/>
      <c r="BX211" s="9"/>
      <c r="BY211" s="9"/>
      <c r="BZ211" s="9"/>
      <c r="CA211" s="9"/>
      <c r="CB211" s="9"/>
      <c r="CC211" s="9"/>
      <c r="CD211" s="9"/>
      <c r="CE211" s="9"/>
      <c r="CF211" s="9"/>
      <c r="CG211" s="9"/>
      <c r="CH211" s="9"/>
      <c r="CI211" s="9"/>
      <c r="CJ211" s="9"/>
      <c r="CK211" s="9"/>
      <c r="CL211" s="9"/>
      <c r="CM211" s="9"/>
      <c r="CN211" s="9"/>
      <c r="CO211" s="9"/>
      <c r="CP211" s="9"/>
      <c r="CQ211" s="9"/>
      <c r="CR211" s="9"/>
      <c r="CS211" s="9"/>
      <c r="CT211" s="9"/>
      <c r="CU211" s="9"/>
      <c r="CV211" s="9"/>
      <c r="CW211" s="9"/>
      <c r="CX211" s="9"/>
      <c r="CY211" s="9"/>
      <c r="CZ211" s="9"/>
      <c r="DA211" s="9"/>
      <c r="DB211" s="9"/>
      <c r="DC211" s="9"/>
      <c r="DD211" s="9"/>
      <c r="DE211" s="9"/>
      <c r="DF211" s="9"/>
      <c r="DG211" s="9"/>
      <c r="DH211" s="9"/>
      <c r="DI211" s="9"/>
      <c r="DJ211" s="9"/>
      <c r="DK211" s="9"/>
      <c r="DL211" s="9"/>
      <c r="DM211" s="9"/>
      <c r="DN211" s="9"/>
      <c r="DO211" s="9"/>
      <c r="DP211" s="9"/>
      <c r="DQ211" s="9"/>
      <c r="DR211" s="9"/>
      <c r="DS211" s="9"/>
      <c r="DT211" s="9"/>
      <c r="DU211" s="9"/>
      <c r="DV211" s="9"/>
      <c r="DW211" s="9"/>
      <c r="DX211" s="9"/>
      <c r="DY211" s="9"/>
      <c r="DZ211" s="9"/>
      <c r="EA211" s="9"/>
      <c r="EB211" s="9"/>
      <c r="EC211" s="9"/>
      <c r="ED211" s="9"/>
      <c r="EE211" s="9"/>
      <c r="EF211" s="9"/>
      <c r="EG211" s="9"/>
      <c r="EH211" s="9"/>
      <c r="EI211" s="9"/>
      <c r="EJ211" s="9"/>
      <c r="EK211" s="9"/>
      <c r="EL211" s="9"/>
      <c r="EM211" s="9"/>
      <c r="EN211" s="9"/>
      <c r="EO211" s="9"/>
      <c r="EP211" s="9"/>
      <c r="EQ211" s="9"/>
      <c r="ER211" s="36">
        <f t="shared" si="44"/>
        <v>1</v>
      </c>
      <c r="ES211" s="9">
        <f t="shared" si="45"/>
        <v>1</v>
      </c>
      <c r="ET211" s="9" t="s">
        <v>1373</v>
      </c>
      <c r="EU211" s="32" t="s">
        <v>1778</v>
      </c>
      <c r="EV211" s="32" t="s">
        <v>1480</v>
      </c>
      <c r="EW211" s="32"/>
      <c r="EX211" s="35"/>
      <c r="EY211" s="37"/>
      <c r="EZ211" s="37"/>
      <c r="FA211" s="35"/>
      <c r="FB211" s="37"/>
      <c r="FC211" s="32"/>
      <c r="FD211" s="32"/>
      <c r="FE211" s="32">
        <f t="shared" si="46"/>
        <v>2429.1699999999983</v>
      </c>
      <c r="FF211" s="9">
        <f t="shared" si="47"/>
        <v>28973.17</v>
      </c>
      <c r="FG211" s="6" t="s">
        <v>1480</v>
      </c>
    </row>
    <row r="212" spans="1:163" ht="17.25" customHeight="1" x14ac:dyDescent="0.25">
      <c r="A212" s="9">
        <v>462024518</v>
      </c>
      <c r="B212" s="22" t="s">
        <v>126</v>
      </c>
      <c r="C212" s="9"/>
      <c r="D212" s="9"/>
      <c r="E212" s="9"/>
      <c r="F212" s="9"/>
      <c r="G212" s="23"/>
      <c r="H212" s="23"/>
      <c r="I212" s="9">
        <v>3562</v>
      </c>
      <c r="J212" s="9">
        <v>3337</v>
      </c>
      <c r="K212" s="24">
        <f t="shared" si="36"/>
        <v>3398</v>
      </c>
      <c r="L212" s="24">
        <f t="shared" si="37"/>
        <v>6899</v>
      </c>
      <c r="M212" s="39">
        <v>1</v>
      </c>
      <c r="N212" s="9" t="s">
        <v>1493</v>
      </c>
      <c r="O212" s="9" t="s">
        <v>1494</v>
      </c>
      <c r="P212" s="9" t="s">
        <v>121</v>
      </c>
      <c r="Q212" s="26">
        <v>47004</v>
      </c>
      <c r="R212" s="27">
        <v>61</v>
      </c>
      <c r="S212" s="27">
        <f t="shared" si="38"/>
        <v>0</v>
      </c>
      <c r="T212" s="27">
        <v>2700</v>
      </c>
      <c r="U212" s="28" t="s">
        <v>20</v>
      </c>
      <c r="V212" s="29">
        <f t="shared" si="39"/>
        <v>0.23449248570415995</v>
      </c>
      <c r="W212" s="29">
        <f t="shared" si="40"/>
        <v>4.1176186105099143E-3</v>
      </c>
      <c r="X212" s="29" t="str">
        <f t="shared" si="41"/>
        <v>FLOW</v>
      </c>
      <c r="Y212" s="9" t="str">
        <f t="shared" si="42"/>
        <v>-</v>
      </c>
      <c r="Z212" s="9" t="s">
        <v>1489</v>
      </c>
      <c r="AA212" s="9" t="s">
        <v>20</v>
      </c>
      <c r="AB212" s="22"/>
      <c r="AC212" s="9"/>
      <c r="AD212" s="9"/>
      <c r="AE212" s="30"/>
      <c r="AF212" s="31" t="s">
        <v>20</v>
      </c>
      <c r="AG212" s="32"/>
      <c r="AH212" s="9" t="s">
        <v>120</v>
      </c>
      <c r="AI212" s="32"/>
      <c r="AJ212" s="32"/>
      <c r="AK212" s="32"/>
      <c r="AL212" s="32">
        <v>6098</v>
      </c>
      <c r="AM212" s="26">
        <v>47004</v>
      </c>
      <c r="AN212" s="24">
        <v>27</v>
      </c>
      <c r="AO212" s="23" t="s">
        <v>20</v>
      </c>
      <c r="AP212" s="23" t="str">
        <f t="shared" si="43"/>
        <v>FLOW</v>
      </c>
      <c r="AQ212" s="23"/>
      <c r="AR212" s="23"/>
      <c r="AS212" s="23"/>
      <c r="AT212" s="23"/>
      <c r="AU212" s="9" t="s">
        <v>1491</v>
      </c>
      <c r="AV212" s="33"/>
      <c r="AW212" s="22" t="s">
        <v>1193</v>
      </c>
      <c r="AX212" s="34">
        <v>45347</v>
      </c>
      <c r="AY212" s="9">
        <v>42</v>
      </c>
      <c r="AZ212" s="9" t="s">
        <v>1125</v>
      </c>
      <c r="BA212" s="32" t="s">
        <v>20</v>
      </c>
      <c r="BB212" s="32"/>
      <c r="BC212" s="32"/>
      <c r="BD212" s="9"/>
      <c r="BE212" s="9"/>
      <c r="BF212" s="9"/>
      <c r="BG212" s="35"/>
      <c r="BH212" s="9"/>
      <c r="BI212" s="9">
        <v>1</v>
      </c>
      <c r="BJ212" s="9"/>
      <c r="BK212" s="9"/>
      <c r="BL212" s="9"/>
      <c r="BM212" s="9"/>
      <c r="BN212" s="9"/>
      <c r="BO212" s="9"/>
      <c r="BP212" s="9"/>
      <c r="BQ212" s="9"/>
      <c r="BR212" s="9"/>
      <c r="BS212" s="9"/>
      <c r="BT212" s="9"/>
      <c r="BU212" s="9"/>
      <c r="BV212" s="9"/>
      <c r="BW212" s="9"/>
      <c r="BX212" s="9"/>
      <c r="BY212" s="9"/>
      <c r="BZ212" s="9"/>
      <c r="CA212" s="9"/>
      <c r="CB212" s="9"/>
      <c r="CC212" s="9"/>
      <c r="CD212" s="9"/>
      <c r="CE212" s="9"/>
      <c r="CF212" s="9"/>
      <c r="CG212" s="9"/>
      <c r="CH212" s="9"/>
      <c r="CI212" s="9"/>
      <c r="CJ212" s="9"/>
      <c r="CK212" s="9"/>
      <c r="CL212" s="9"/>
      <c r="CM212" s="9"/>
      <c r="CN212" s="9"/>
      <c r="CO212" s="9"/>
      <c r="CP212" s="9"/>
      <c r="CQ212" s="9"/>
      <c r="CR212" s="9"/>
      <c r="CS212" s="9"/>
      <c r="CT212" s="9"/>
      <c r="CU212" s="9"/>
      <c r="CV212" s="9"/>
      <c r="CW212" s="9"/>
      <c r="CX212" s="9"/>
      <c r="CY212" s="9"/>
      <c r="CZ212" s="9"/>
      <c r="DA212" s="9"/>
      <c r="DB212" s="9"/>
      <c r="DC212" s="9"/>
      <c r="DD212" s="9"/>
      <c r="DE212" s="9"/>
      <c r="DF212" s="9"/>
      <c r="DG212" s="9"/>
      <c r="DH212" s="9"/>
      <c r="DI212" s="9"/>
      <c r="DJ212" s="9"/>
      <c r="DK212" s="9"/>
      <c r="DL212" s="9"/>
      <c r="DM212" s="9"/>
      <c r="DN212" s="9"/>
      <c r="DO212" s="9"/>
      <c r="DP212" s="9"/>
      <c r="DQ212" s="9"/>
      <c r="DR212" s="9"/>
      <c r="DS212" s="9"/>
      <c r="DT212" s="9"/>
      <c r="DU212" s="9"/>
      <c r="DV212" s="9"/>
      <c r="DW212" s="9"/>
      <c r="DX212" s="9"/>
      <c r="DY212" s="9"/>
      <c r="DZ212" s="9"/>
      <c r="EA212" s="9"/>
      <c r="EB212" s="9"/>
      <c r="EC212" s="9"/>
      <c r="ED212" s="9"/>
      <c r="EE212" s="9"/>
      <c r="EF212" s="9"/>
      <c r="EG212" s="9"/>
      <c r="EH212" s="9"/>
      <c r="EI212" s="9"/>
      <c r="EJ212" s="9"/>
      <c r="EK212" s="9"/>
      <c r="EL212" s="9"/>
      <c r="EM212" s="9"/>
      <c r="EN212" s="9"/>
      <c r="EO212" s="9"/>
      <c r="EP212" s="9"/>
      <c r="EQ212" s="9"/>
      <c r="ER212" s="36">
        <f t="shared" si="44"/>
        <v>1</v>
      </c>
      <c r="ES212" s="9">
        <f t="shared" si="45"/>
        <v>1</v>
      </c>
      <c r="ET212" s="9" t="s">
        <v>1373</v>
      </c>
      <c r="EU212" s="32" t="s">
        <v>1770</v>
      </c>
      <c r="EV212" s="32" t="s">
        <v>1480</v>
      </c>
      <c r="EW212" s="32"/>
      <c r="EX212" s="35"/>
      <c r="EY212" s="37"/>
      <c r="EZ212" s="37"/>
      <c r="FA212" s="35"/>
      <c r="FB212" s="37"/>
      <c r="FC212" s="32"/>
      <c r="FD212" s="32"/>
      <c r="FE212" s="32">
        <f t="shared" si="46"/>
        <v>3398</v>
      </c>
      <c r="FF212" s="9">
        <f t="shared" si="47"/>
        <v>6899</v>
      </c>
      <c r="FG212" s="6" t="s">
        <v>1480</v>
      </c>
    </row>
    <row r="213" spans="1:163" ht="17.25" customHeight="1" x14ac:dyDescent="0.25">
      <c r="A213" s="9">
        <v>463312853</v>
      </c>
      <c r="B213" s="22" t="s">
        <v>839</v>
      </c>
      <c r="C213" s="9"/>
      <c r="D213" s="9"/>
      <c r="E213" s="9"/>
      <c r="F213" s="9"/>
      <c r="G213" s="23"/>
      <c r="H213" s="23"/>
      <c r="I213" s="9">
        <v>3569</v>
      </c>
      <c r="J213" s="9">
        <v>11088</v>
      </c>
      <c r="K213" s="24">
        <f t="shared" si="36"/>
        <v>882</v>
      </c>
      <c r="L213" s="24">
        <f t="shared" si="37"/>
        <v>14657</v>
      </c>
      <c r="M213" s="25">
        <v>4</v>
      </c>
      <c r="N213" s="9" t="s">
        <v>1493</v>
      </c>
      <c r="O213" s="9" t="s">
        <v>1494</v>
      </c>
      <c r="P213" s="9" t="s">
        <v>251</v>
      </c>
      <c r="Q213" s="26">
        <v>46665</v>
      </c>
      <c r="R213" s="27">
        <v>501</v>
      </c>
      <c r="S213" s="27">
        <f t="shared" si="38"/>
        <v>0</v>
      </c>
      <c r="T213" s="27">
        <v>3150</v>
      </c>
      <c r="U213" s="28" t="s">
        <v>20</v>
      </c>
      <c r="V213" s="29">
        <f t="shared" si="39"/>
        <v>0.1842980363659342</v>
      </c>
      <c r="W213" s="29">
        <f t="shared" si="40"/>
        <v>1.787537290014022E-2</v>
      </c>
      <c r="X213" s="29" t="str">
        <f t="shared" si="41"/>
        <v>FLOW</v>
      </c>
      <c r="Y213" s="9" t="str">
        <f t="shared" si="42"/>
        <v>-</v>
      </c>
      <c r="Z213" s="9" t="s">
        <v>1489</v>
      </c>
      <c r="AA213" s="9" t="s">
        <v>20</v>
      </c>
      <c r="AB213" s="22"/>
      <c r="AC213" s="9"/>
      <c r="AD213" s="9"/>
      <c r="AE213" s="30"/>
      <c r="AF213" s="31" t="s">
        <v>20</v>
      </c>
      <c r="AG213" s="32"/>
      <c r="AH213" s="9" t="s">
        <v>694</v>
      </c>
      <c r="AI213" s="32"/>
      <c r="AJ213" s="32"/>
      <c r="AK213" s="32"/>
      <c r="AL213" s="32">
        <v>14739</v>
      </c>
      <c r="AM213" s="26">
        <v>46665</v>
      </c>
      <c r="AN213" s="24">
        <v>118</v>
      </c>
      <c r="AO213" s="23" t="s">
        <v>20</v>
      </c>
      <c r="AP213" s="23" t="str">
        <f t="shared" si="43"/>
        <v>FLOW</v>
      </c>
      <c r="AQ213" s="23"/>
      <c r="AR213" s="23"/>
      <c r="AS213" s="23"/>
      <c r="AT213" s="23"/>
      <c r="AU213" s="9" t="s">
        <v>13</v>
      </c>
      <c r="AV213" s="33" t="s">
        <v>1033</v>
      </c>
      <c r="AW213" s="22" t="s">
        <v>1219</v>
      </c>
      <c r="AX213" s="34">
        <v>45469</v>
      </c>
      <c r="AY213" s="9">
        <v>36</v>
      </c>
      <c r="AZ213" s="9" t="s">
        <v>1125</v>
      </c>
      <c r="BA213" s="32" t="s">
        <v>20</v>
      </c>
      <c r="BB213" s="32"/>
      <c r="BC213" s="32"/>
      <c r="BD213" s="9"/>
      <c r="BE213" s="9"/>
      <c r="BF213" s="9"/>
      <c r="BG213" s="35"/>
      <c r="BH213" s="9"/>
      <c r="BI213" s="9"/>
      <c r="BJ213" s="9"/>
      <c r="BK213" s="9"/>
      <c r="BL213" s="9"/>
      <c r="BM213" s="9"/>
      <c r="BN213" s="9"/>
      <c r="BO213" s="9"/>
      <c r="BP213" s="9"/>
      <c r="BQ213" s="9"/>
      <c r="BR213" s="9"/>
      <c r="BS213" s="9"/>
      <c r="BT213" s="9"/>
      <c r="BU213" s="9"/>
      <c r="BV213" s="9"/>
      <c r="BW213" s="9"/>
      <c r="BX213" s="9"/>
      <c r="BY213" s="9"/>
      <c r="BZ213" s="9"/>
      <c r="CA213" s="9"/>
      <c r="CB213" s="9"/>
      <c r="CC213" s="9"/>
      <c r="CD213" s="9"/>
      <c r="CE213" s="9"/>
      <c r="CF213" s="9"/>
      <c r="CG213" s="9"/>
      <c r="CH213" s="9"/>
      <c r="CI213" s="9"/>
      <c r="CJ213" s="9"/>
      <c r="CK213" s="9"/>
      <c r="CL213" s="9"/>
      <c r="CM213" s="9"/>
      <c r="CN213" s="9"/>
      <c r="CO213" s="9"/>
      <c r="CP213" s="9"/>
      <c r="CQ213" s="9"/>
      <c r="CR213" s="9"/>
      <c r="CS213" s="9"/>
      <c r="CT213" s="9"/>
      <c r="CU213" s="9"/>
      <c r="CV213" s="9"/>
      <c r="CW213" s="9"/>
      <c r="CX213" s="9"/>
      <c r="CY213" s="9"/>
      <c r="CZ213" s="9"/>
      <c r="DA213" s="9"/>
      <c r="DB213" s="9"/>
      <c r="DC213" s="9"/>
      <c r="DD213" s="9"/>
      <c r="DE213" s="9"/>
      <c r="DF213" s="9"/>
      <c r="DG213" s="9"/>
      <c r="DH213" s="9"/>
      <c r="DI213" s="9"/>
      <c r="DJ213" s="9"/>
      <c r="DK213" s="9"/>
      <c r="DL213" s="9"/>
      <c r="DM213" s="9"/>
      <c r="DN213" s="9"/>
      <c r="DO213" s="9"/>
      <c r="DP213" s="9"/>
      <c r="DQ213" s="9"/>
      <c r="DR213" s="9"/>
      <c r="DS213" s="9"/>
      <c r="DT213" s="9"/>
      <c r="DU213" s="9"/>
      <c r="DV213" s="9"/>
      <c r="DW213" s="9"/>
      <c r="DX213" s="9"/>
      <c r="DY213" s="9"/>
      <c r="DZ213" s="9"/>
      <c r="EA213" s="9"/>
      <c r="EB213" s="9"/>
      <c r="EC213" s="9"/>
      <c r="ED213" s="9"/>
      <c r="EE213" s="9"/>
      <c r="EF213" s="9"/>
      <c r="EG213" s="9"/>
      <c r="EH213" s="9"/>
      <c r="EI213" s="9"/>
      <c r="EJ213" s="9"/>
      <c r="EK213" s="9"/>
      <c r="EL213" s="9"/>
      <c r="EM213" s="9"/>
      <c r="EN213" s="9"/>
      <c r="EO213" s="9"/>
      <c r="EP213" s="9"/>
      <c r="EQ213" s="9"/>
      <c r="ER213" s="36">
        <f t="shared" si="44"/>
        <v>0</v>
      </c>
      <c r="ES213" s="9" t="str">
        <f t="shared" si="45"/>
        <v/>
      </c>
      <c r="ET213" s="9" t="s">
        <v>1363</v>
      </c>
      <c r="EU213" s="32" t="s">
        <v>2165</v>
      </c>
      <c r="EV213" s="32" t="s">
        <v>1480</v>
      </c>
      <c r="EW213" s="32"/>
      <c r="EX213" s="35"/>
      <c r="EY213" s="37"/>
      <c r="EZ213" s="37"/>
      <c r="FA213" s="35"/>
      <c r="FB213" s="37"/>
      <c r="FC213" s="32"/>
      <c r="FD213" s="32"/>
      <c r="FE213" s="32">
        <f t="shared" si="46"/>
        <v>882</v>
      </c>
      <c r="FF213" s="9">
        <f t="shared" si="47"/>
        <v>14657</v>
      </c>
      <c r="FG213" s="6" t="s">
        <v>1480</v>
      </c>
    </row>
    <row r="214" spans="1:163" ht="17.25" customHeight="1" x14ac:dyDescent="0.25">
      <c r="A214" s="9">
        <v>464619509</v>
      </c>
      <c r="B214" s="22" t="s">
        <v>626</v>
      </c>
      <c r="C214" s="9"/>
      <c r="D214" s="9"/>
      <c r="E214" s="9"/>
      <c r="F214" s="9"/>
      <c r="G214" s="23"/>
      <c r="H214" s="23"/>
      <c r="I214" s="9">
        <v>3285</v>
      </c>
      <c r="J214" s="9">
        <v>3285</v>
      </c>
      <c r="K214" s="24">
        <f t="shared" si="36"/>
        <v>3410</v>
      </c>
      <c r="L214" s="24">
        <f t="shared" si="37"/>
        <v>6570</v>
      </c>
      <c r="M214" s="39">
        <v>1</v>
      </c>
      <c r="N214" s="9" t="s">
        <v>1493</v>
      </c>
      <c r="O214" s="9" t="s">
        <v>1494</v>
      </c>
      <c r="P214" s="9" t="s">
        <v>45</v>
      </c>
      <c r="Q214" s="26">
        <v>46588</v>
      </c>
      <c r="R214" s="27">
        <v>125</v>
      </c>
      <c r="S214" s="27">
        <f t="shared" si="38"/>
        <v>0</v>
      </c>
      <c r="T214" s="27">
        <v>7186</v>
      </c>
      <c r="U214" s="28" t="s">
        <v>20</v>
      </c>
      <c r="V214" s="29">
        <f t="shared" si="39"/>
        <v>3.6156977690171531E-2</v>
      </c>
      <c r="W214" s="29">
        <f t="shared" si="40"/>
        <v>4.0811764068257152E-3</v>
      </c>
      <c r="X214" s="29" t="str">
        <f t="shared" si="41"/>
        <v>FLOW</v>
      </c>
      <c r="Y214" s="9" t="str">
        <f t="shared" si="42"/>
        <v>-</v>
      </c>
      <c r="Z214" s="9" t="s">
        <v>1496</v>
      </c>
      <c r="AA214" s="9" t="s">
        <v>20</v>
      </c>
      <c r="AB214" s="22"/>
      <c r="AC214" s="9"/>
      <c r="AD214" s="9"/>
      <c r="AE214" s="30"/>
      <c r="AF214" s="31" t="s">
        <v>20</v>
      </c>
      <c r="AG214" s="32"/>
      <c r="AH214" s="9" t="s">
        <v>617</v>
      </c>
      <c r="AI214" s="32"/>
      <c r="AJ214" s="32"/>
      <c r="AK214" s="32"/>
      <c r="AL214" s="32">
        <v>10596</v>
      </c>
      <c r="AM214" s="26">
        <v>46588</v>
      </c>
      <c r="AN214" s="24">
        <v>27</v>
      </c>
      <c r="AO214" s="23" t="s">
        <v>20</v>
      </c>
      <c r="AP214" s="23" t="str">
        <f t="shared" si="43"/>
        <v>FLOW</v>
      </c>
      <c r="AQ214" s="23"/>
      <c r="AR214" s="23"/>
      <c r="AS214" s="23"/>
      <c r="AT214" s="23"/>
      <c r="AU214" s="9" t="s">
        <v>1491</v>
      </c>
      <c r="AV214" s="33" t="s">
        <v>627</v>
      </c>
      <c r="AW214" s="22" t="s">
        <v>1207</v>
      </c>
      <c r="AX214" s="34">
        <v>45604</v>
      </c>
      <c r="AY214" s="9">
        <v>36</v>
      </c>
      <c r="AZ214" s="9" t="s">
        <v>1125</v>
      </c>
      <c r="BA214" s="32" t="s">
        <v>20</v>
      </c>
      <c r="BB214" s="32"/>
      <c r="BC214" s="32"/>
      <c r="BD214" s="9"/>
      <c r="BE214" s="9"/>
      <c r="BF214" s="9"/>
      <c r="BG214" s="35"/>
      <c r="BH214" s="9"/>
      <c r="BI214" s="9"/>
      <c r="BJ214" s="9"/>
      <c r="BK214" s="9"/>
      <c r="BL214" s="9"/>
      <c r="BM214" s="9"/>
      <c r="BN214" s="9"/>
      <c r="BO214" s="9"/>
      <c r="BP214" s="9"/>
      <c r="BQ214" s="9"/>
      <c r="BR214" s="9"/>
      <c r="BS214" s="9"/>
      <c r="BT214" s="9"/>
      <c r="BU214" s="9"/>
      <c r="BV214" s="9"/>
      <c r="BW214" s="9"/>
      <c r="BX214" s="9"/>
      <c r="BY214" s="9"/>
      <c r="BZ214" s="9"/>
      <c r="CA214" s="9"/>
      <c r="CB214" s="9"/>
      <c r="CC214" s="9"/>
      <c r="CD214" s="9"/>
      <c r="CE214" s="9"/>
      <c r="CF214" s="9"/>
      <c r="CG214" s="9"/>
      <c r="CH214" s="9"/>
      <c r="CI214" s="9"/>
      <c r="CJ214" s="9"/>
      <c r="CK214" s="9"/>
      <c r="CL214" s="9"/>
      <c r="CM214" s="9"/>
      <c r="CN214" s="9"/>
      <c r="CO214" s="9"/>
      <c r="CP214" s="9"/>
      <c r="CQ214" s="9"/>
      <c r="CR214" s="9"/>
      <c r="CS214" s="9"/>
      <c r="CT214" s="9"/>
      <c r="CU214" s="9"/>
      <c r="CV214" s="9"/>
      <c r="CW214" s="9"/>
      <c r="CX214" s="9"/>
      <c r="CY214" s="9"/>
      <c r="CZ214" s="9"/>
      <c r="DA214" s="9"/>
      <c r="DB214" s="9"/>
      <c r="DC214" s="9"/>
      <c r="DD214" s="9"/>
      <c r="DE214" s="9"/>
      <c r="DF214" s="9"/>
      <c r="DG214" s="9"/>
      <c r="DH214" s="9"/>
      <c r="DI214" s="9"/>
      <c r="DJ214" s="9"/>
      <c r="DK214" s="9"/>
      <c r="DL214" s="9"/>
      <c r="DM214" s="9"/>
      <c r="DN214" s="9"/>
      <c r="DO214" s="9"/>
      <c r="DP214" s="9"/>
      <c r="DQ214" s="9"/>
      <c r="DR214" s="9"/>
      <c r="DS214" s="9"/>
      <c r="DT214" s="9"/>
      <c r="DU214" s="9"/>
      <c r="DV214" s="9"/>
      <c r="DW214" s="9"/>
      <c r="DX214" s="9"/>
      <c r="DY214" s="9"/>
      <c r="DZ214" s="9"/>
      <c r="EA214" s="9"/>
      <c r="EB214" s="9"/>
      <c r="EC214" s="9"/>
      <c r="ED214" s="9"/>
      <c r="EE214" s="9"/>
      <c r="EF214" s="9"/>
      <c r="EG214" s="9"/>
      <c r="EH214" s="9"/>
      <c r="EI214" s="9"/>
      <c r="EJ214" s="9"/>
      <c r="EK214" s="9"/>
      <c r="EL214" s="9"/>
      <c r="EM214" s="9"/>
      <c r="EN214" s="9"/>
      <c r="EO214" s="9"/>
      <c r="EP214" s="9"/>
      <c r="EQ214" s="9"/>
      <c r="ER214" s="36">
        <f t="shared" si="44"/>
        <v>0</v>
      </c>
      <c r="ES214" s="9" t="str">
        <f t="shared" si="45"/>
        <v/>
      </c>
      <c r="ET214" s="9" t="s">
        <v>1374</v>
      </c>
      <c r="EU214" s="32" t="s">
        <v>2108</v>
      </c>
      <c r="EV214" s="32" t="s">
        <v>1480</v>
      </c>
      <c r="EW214" s="32"/>
      <c r="EX214" s="35"/>
      <c r="EY214" s="37"/>
      <c r="EZ214" s="37"/>
      <c r="FA214" s="35"/>
      <c r="FB214" s="37"/>
      <c r="FC214" s="32"/>
      <c r="FD214" s="32"/>
      <c r="FE214" s="32">
        <f t="shared" si="46"/>
        <v>3410</v>
      </c>
      <c r="FF214" s="9">
        <f t="shared" si="47"/>
        <v>6570</v>
      </c>
      <c r="FG214" s="6" t="s">
        <v>1480</v>
      </c>
    </row>
    <row r="215" spans="1:163" ht="17.25" customHeight="1" x14ac:dyDescent="0.25">
      <c r="A215" s="9">
        <v>463514822</v>
      </c>
      <c r="B215" s="22" t="s">
        <v>457</v>
      </c>
      <c r="C215" s="9"/>
      <c r="D215" s="9"/>
      <c r="E215" s="9"/>
      <c r="F215" s="9"/>
      <c r="G215" s="23"/>
      <c r="H215" s="23"/>
      <c r="I215" s="9">
        <v>3996</v>
      </c>
      <c r="J215" s="9">
        <v>3935</v>
      </c>
      <c r="K215" s="24">
        <f t="shared" si="36"/>
        <v>4023</v>
      </c>
      <c r="L215" s="24">
        <f t="shared" si="37"/>
        <v>7931</v>
      </c>
      <c r="M215" s="39">
        <v>1</v>
      </c>
      <c r="N215" s="9" t="s">
        <v>1493</v>
      </c>
      <c r="O215" s="9" t="s">
        <v>1494</v>
      </c>
      <c r="P215" s="9" t="s">
        <v>27</v>
      </c>
      <c r="Q215" s="26">
        <v>46356</v>
      </c>
      <c r="R215" s="27">
        <v>88</v>
      </c>
      <c r="S215" s="27">
        <f t="shared" si="38"/>
        <v>0</v>
      </c>
      <c r="T215" s="27">
        <v>3590</v>
      </c>
      <c r="U215" s="28" t="s">
        <v>20</v>
      </c>
      <c r="V215" s="29">
        <f t="shared" si="39"/>
        <v>0.10373090686492466</v>
      </c>
      <c r="W215" s="29">
        <f t="shared" si="40"/>
        <v>4.0608528701556804E-3</v>
      </c>
      <c r="X215" s="29" t="str">
        <f t="shared" si="41"/>
        <v>FLOW</v>
      </c>
      <c r="Y215" s="9" t="str">
        <f t="shared" si="42"/>
        <v>-</v>
      </c>
      <c r="Z215" s="9" t="s">
        <v>1496</v>
      </c>
      <c r="AA215" s="9" t="s">
        <v>20</v>
      </c>
      <c r="AB215" s="22"/>
      <c r="AC215" s="9"/>
      <c r="AD215" s="9"/>
      <c r="AE215" s="30"/>
      <c r="AF215" s="31" t="s">
        <v>20</v>
      </c>
      <c r="AG215" s="32"/>
      <c r="AH215" s="9" t="s">
        <v>193</v>
      </c>
      <c r="AI215" s="32"/>
      <c r="AJ215" s="32"/>
      <c r="AK215" s="32"/>
      <c r="AL215" s="32">
        <v>7613</v>
      </c>
      <c r="AM215" s="26">
        <v>46356</v>
      </c>
      <c r="AN215" s="24">
        <v>27</v>
      </c>
      <c r="AO215" s="23" t="s">
        <v>20</v>
      </c>
      <c r="AP215" s="23" t="str">
        <f t="shared" si="43"/>
        <v>FLOW</v>
      </c>
      <c r="AQ215" s="23"/>
      <c r="AR215" s="23"/>
      <c r="AS215" s="23"/>
      <c r="AT215" s="23"/>
      <c r="AU215" s="9" t="s">
        <v>1491</v>
      </c>
      <c r="AV215" s="33" t="s">
        <v>459</v>
      </c>
      <c r="AW215" s="22" t="s">
        <v>1201</v>
      </c>
      <c r="AX215" s="34">
        <v>45492</v>
      </c>
      <c r="AY215" s="9">
        <v>36</v>
      </c>
      <c r="AZ215" s="9" t="s">
        <v>1125</v>
      </c>
      <c r="BA215" s="32" t="s">
        <v>20</v>
      </c>
      <c r="BB215" s="32"/>
      <c r="BC215" s="32"/>
      <c r="BD215" s="9"/>
      <c r="BE215" s="9"/>
      <c r="BF215" s="9"/>
      <c r="BG215" s="35"/>
      <c r="BH215" s="9"/>
      <c r="BI215" s="9"/>
      <c r="BJ215" s="9"/>
      <c r="BK215" s="9"/>
      <c r="BL215" s="9">
        <v>1</v>
      </c>
      <c r="BM215" s="9"/>
      <c r="BN215" s="9"/>
      <c r="BO215" s="9"/>
      <c r="BP215" s="9"/>
      <c r="BQ215" s="9"/>
      <c r="BR215" s="9"/>
      <c r="BS215" s="9"/>
      <c r="BT215" s="9"/>
      <c r="BU215" s="9"/>
      <c r="BV215" s="9"/>
      <c r="BW215" s="9"/>
      <c r="BX215" s="9"/>
      <c r="BY215" s="9"/>
      <c r="BZ215" s="9"/>
      <c r="CA215" s="9"/>
      <c r="CB215" s="9"/>
      <c r="CC215" s="9"/>
      <c r="CD215" s="9"/>
      <c r="CE215" s="9"/>
      <c r="CF215" s="9"/>
      <c r="CG215" s="9"/>
      <c r="CH215" s="9"/>
      <c r="CI215" s="9"/>
      <c r="CJ215" s="9"/>
      <c r="CK215" s="9"/>
      <c r="CL215" s="9"/>
      <c r="CM215" s="9"/>
      <c r="CN215" s="9"/>
      <c r="CO215" s="9"/>
      <c r="CP215" s="9"/>
      <c r="CQ215" s="9"/>
      <c r="CR215" s="9"/>
      <c r="CS215" s="9"/>
      <c r="CT215" s="9"/>
      <c r="CU215" s="9"/>
      <c r="CV215" s="9"/>
      <c r="CW215" s="9"/>
      <c r="CX215" s="9"/>
      <c r="CY215" s="9"/>
      <c r="CZ215" s="9"/>
      <c r="DA215" s="9"/>
      <c r="DB215" s="9"/>
      <c r="DC215" s="9"/>
      <c r="DD215" s="9"/>
      <c r="DE215" s="9"/>
      <c r="DF215" s="9"/>
      <c r="DG215" s="9"/>
      <c r="DH215" s="9"/>
      <c r="DI215" s="9"/>
      <c r="DJ215" s="9"/>
      <c r="DK215" s="9"/>
      <c r="DL215" s="9"/>
      <c r="DM215" s="9"/>
      <c r="DN215" s="9"/>
      <c r="DO215" s="9"/>
      <c r="DP215" s="9"/>
      <c r="DQ215" s="9"/>
      <c r="DR215" s="9"/>
      <c r="DS215" s="9"/>
      <c r="DT215" s="9"/>
      <c r="DU215" s="9"/>
      <c r="DV215" s="9"/>
      <c r="DW215" s="9"/>
      <c r="DX215" s="9"/>
      <c r="DY215" s="9"/>
      <c r="DZ215" s="9"/>
      <c r="EA215" s="9"/>
      <c r="EB215" s="9"/>
      <c r="EC215" s="9"/>
      <c r="ED215" s="9"/>
      <c r="EE215" s="9"/>
      <c r="EF215" s="9"/>
      <c r="EG215" s="9"/>
      <c r="EH215" s="9"/>
      <c r="EI215" s="9"/>
      <c r="EJ215" s="9"/>
      <c r="EK215" s="9"/>
      <c r="EL215" s="9"/>
      <c r="EM215" s="9"/>
      <c r="EN215" s="9"/>
      <c r="EO215" s="9"/>
      <c r="EP215" s="9"/>
      <c r="EQ215" s="9"/>
      <c r="ER215" s="36">
        <f t="shared" si="44"/>
        <v>1</v>
      </c>
      <c r="ES215" s="9">
        <f t="shared" si="45"/>
        <v>1</v>
      </c>
      <c r="ET215" s="9" t="s">
        <v>1368</v>
      </c>
      <c r="EU215" s="32" t="s">
        <v>1824</v>
      </c>
      <c r="EV215" s="32" t="s">
        <v>1480</v>
      </c>
      <c r="EW215" s="32"/>
      <c r="EX215" s="35"/>
      <c r="EY215" s="37"/>
      <c r="EZ215" s="37"/>
      <c r="FA215" s="35"/>
      <c r="FB215" s="37"/>
      <c r="FC215" s="32"/>
      <c r="FD215" s="32"/>
      <c r="FE215" s="32">
        <f t="shared" si="46"/>
        <v>4023</v>
      </c>
      <c r="FF215" s="9">
        <f t="shared" si="47"/>
        <v>7931</v>
      </c>
      <c r="FG215" s="6" t="s">
        <v>1480</v>
      </c>
    </row>
    <row r="216" spans="1:163" ht="17.25" customHeight="1" x14ac:dyDescent="0.25">
      <c r="A216" s="9">
        <v>463834008</v>
      </c>
      <c r="B216" s="22" t="s">
        <v>174</v>
      </c>
      <c r="C216" s="9"/>
      <c r="D216" s="9"/>
      <c r="E216" s="9"/>
      <c r="F216" s="9"/>
      <c r="G216" s="23"/>
      <c r="H216" s="23"/>
      <c r="I216" s="9">
        <v>3514</v>
      </c>
      <c r="J216" s="9">
        <v>3514</v>
      </c>
      <c r="K216" s="24">
        <f t="shared" si="36"/>
        <v>3601</v>
      </c>
      <c r="L216" s="24">
        <f t="shared" si="37"/>
        <v>7028</v>
      </c>
      <c r="M216" s="39">
        <v>1</v>
      </c>
      <c r="N216" s="9" t="s">
        <v>1493</v>
      </c>
      <c r="O216" s="9" t="s">
        <v>1494</v>
      </c>
      <c r="P216" s="9" t="s">
        <v>27</v>
      </c>
      <c r="Q216" s="26">
        <v>46304</v>
      </c>
      <c r="R216" s="27">
        <v>87</v>
      </c>
      <c r="S216" s="27">
        <f t="shared" si="38"/>
        <v>0</v>
      </c>
      <c r="T216" s="27">
        <v>7199</v>
      </c>
      <c r="U216" s="28" t="s">
        <v>20</v>
      </c>
      <c r="V216" s="29">
        <f t="shared" si="39"/>
        <v>0.10361454636882973</v>
      </c>
      <c r="W216" s="29">
        <f t="shared" si="40"/>
        <v>4.0562975946951555E-3</v>
      </c>
      <c r="X216" s="29" t="str">
        <f t="shared" si="41"/>
        <v>FLOW</v>
      </c>
      <c r="Y216" s="9" t="str">
        <f t="shared" si="42"/>
        <v>-</v>
      </c>
      <c r="Z216" s="9" t="s">
        <v>20</v>
      </c>
      <c r="AA216" s="9" t="s">
        <v>20</v>
      </c>
      <c r="AB216" s="22"/>
      <c r="AC216" s="9"/>
      <c r="AD216" s="9"/>
      <c r="AE216" s="30"/>
      <c r="AF216" s="31" t="s">
        <v>20</v>
      </c>
      <c r="AG216" s="32"/>
      <c r="AH216" s="9" t="s">
        <v>172</v>
      </c>
      <c r="AI216" s="32"/>
      <c r="AJ216" s="32"/>
      <c r="AK216" s="32"/>
      <c r="AL216" s="32">
        <v>10800</v>
      </c>
      <c r="AM216" s="26">
        <v>46304</v>
      </c>
      <c r="AN216" s="24">
        <v>27</v>
      </c>
      <c r="AO216" s="23" t="s">
        <v>20</v>
      </c>
      <c r="AP216" s="23" t="str">
        <f t="shared" si="43"/>
        <v>FLOW</v>
      </c>
      <c r="AQ216" s="23"/>
      <c r="AR216" s="23"/>
      <c r="AS216" s="23"/>
      <c r="AT216" s="23"/>
      <c r="AU216" s="9" t="s">
        <v>1491</v>
      </c>
      <c r="AV216" s="33" t="s">
        <v>175</v>
      </c>
      <c r="AW216" s="22" t="s">
        <v>1287</v>
      </c>
      <c r="AX216" s="34">
        <v>45526</v>
      </c>
      <c r="AY216" s="9">
        <v>36</v>
      </c>
      <c r="AZ216" s="9" t="s">
        <v>1125</v>
      </c>
      <c r="BA216" s="32" t="s">
        <v>20</v>
      </c>
      <c r="BB216" s="32"/>
      <c r="BC216" s="32"/>
      <c r="BD216" s="9"/>
      <c r="BE216" s="9"/>
      <c r="BF216" s="9"/>
      <c r="BG216" s="35"/>
      <c r="BH216" s="9"/>
      <c r="BI216" s="9"/>
      <c r="BJ216" s="9"/>
      <c r="BK216" s="9"/>
      <c r="BL216" s="9">
        <v>1</v>
      </c>
      <c r="BM216" s="9"/>
      <c r="BN216" s="9"/>
      <c r="BO216" s="9"/>
      <c r="BP216" s="9"/>
      <c r="BQ216" s="9"/>
      <c r="BR216" s="9"/>
      <c r="BS216" s="9"/>
      <c r="BT216" s="9"/>
      <c r="BU216" s="9"/>
      <c r="BV216" s="9"/>
      <c r="BW216" s="9"/>
      <c r="BX216" s="9"/>
      <c r="BY216" s="9"/>
      <c r="BZ216" s="9"/>
      <c r="CA216" s="9"/>
      <c r="CB216" s="9"/>
      <c r="CC216" s="9"/>
      <c r="CD216" s="9"/>
      <c r="CE216" s="9"/>
      <c r="CF216" s="9"/>
      <c r="CG216" s="9"/>
      <c r="CH216" s="9"/>
      <c r="CI216" s="9"/>
      <c r="CJ216" s="9"/>
      <c r="CK216" s="9"/>
      <c r="CL216" s="9"/>
      <c r="CM216" s="9"/>
      <c r="CN216" s="9"/>
      <c r="CO216" s="9"/>
      <c r="CP216" s="9"/>
      <c r="CQ216" s="9"/>
      <c r="CR216" s="9"/>
      <c r="CS216" s="9"/>
      <c r="CT216" s="9"/>
      <c r="CU216" s="9"/>
      <c r="CV216" s="9"/>
      <c r="CW216" s="9"/>
      <c r="CX216" s="9"/>
      <c r="CY216" s="9"/>
      <c r="CZ216" s="9"/>
      <c r="DA216" s="9"/>
      <c r="DB216" s="9"/>
      <c r="DC216" s="9"/>
      <c r="DD216" s="9"/>
      <c r="DE216" s="9"/>
      <c r="DF216" s="9"/>
      <c r="DG216" s="9"/>
      <c r="DH216" s="9"/>
      <c r="DI216" s="9"/>
      <c r="DJ216" s="9"/>
      <c r="DK216" s="9"/>
      <c r="DL216" s="9"/>
      <c r="DM216" s="9"/>
      <c r="DN216" s="9"/>
      <c r="DO216" s="9"/>
      <c r="DP216" s="9"/>
      <c r="DQ216" s="9"/>
      <c r="DR216" s="9"/>
      <c r="DS216" s="9"/>
      <c r="DT216" s="9"/>
      <c r="DU216" s="9"/>
      <c r="DV216" s="9"/>
      <c r="DW216" s="9"/>
      <c r="DX216" s="9"/>
      <c r="DY216" s="9"/>
      <c r="DZ216" s="9"/>
      <c r="EA216" s="9"/>
      <c r="EB216" s="9"/>
      <c r="EC216" s="9"/>
      <c r="ED216" s="9"/>
      <c r="EE216" s="9"/>
      <c r="EF216" s="9"/>
      <c r="EG216" s="9"/>
      <c r="EH216" s="9"/>
      <c r="EI216" s="9"/>
      <c r="EJ216" s="9"/>
      <c r="EK216" s="9"/>
      <c r="EL216" s="9"/>
      <c r="EM216" s="9"/>
      <c r="EN216" s="9"/>
      <c r="EO216" s="9"/>
      <c r="EP216" s="9"/>
      <c r="EQ216" s="9"/>
      <c r="ER216" s="36">
        <f t="shared" si="44"/>
        <v>1</v>
      </c>
      <c r="ES216" s="9">
        <f t="shared" si="45"/>
        <v>1</v>
      </c>
      <c r="ET216" s="9" t="s">
        <v>1368</v>
      </c>
      <c r="EU216" s="32" t="s">
        <v>1808</v>
      </c>
      <c r="EV216" s="32" t="s">
        <v>1480</v>
      </c>
      <c r="EW216" s="32"/>
      <c r="EX216" s="35"/>
      <c r="EY216" s="37"/>
      <c r="EZ216" s="37"/>
      <c r="FA216" s="35"/>
      <c r="FB216" s="37"/>
      <c r="FC216" s="32"/>
      <c r="FD216" s="32"/>
      <c r="FE216" s="32">
        <f t="shared" si="46"/>
        <v>3601</v>
      </c>
      <c r="FF216" s="9">
        <f t="shared" si="47"/>
        <v>7028</v>
      </c>
      <c r="FG216" s="6" t="s">
        <v>1480</v>
      </c>
    </row>
    <row r="217" spans="1:163" ht="17.25" customHeight="1" x14ac:dyDescent="0.25">
      <c r="A217" s="9">
        <v>463205215</v>
      </c>
      <c r="B217" s="22" t="s">
        <v>359</v>
      </c>
      <c r="C217" s="9"/>
      <c r="D217" s="9"/>
      <c r="E217" s="9"/>
      <c r="F217" s="9"/>
      <c r="G217" s="23"/>
      <c r="H217" s="23"/>
      <c r="I217" s="9">
        <v>4227</v>
      </c>
      <c r="J217" s="9">
        <v>3805</v>
      </c>
      <c r="K217" s="24">
        <f t="shared" si="36"/>
        <v>3909</v>
      </c>
      <c r="L217" s="24">
        <f t="shared" si="37"/>
        <v>8032</v>
      </c>
      <c r="M217" s="39">
        <v>1</v>
      </c>
      <c r="N217" s="9" t="s">
        <v>1493</v>
      </c>
      <c r="O217" s="9" t="s">
        <v>1494</v>
      </c>
      <c r="P217" s="9" t="s">
        <v>45</v>
      </c>
      <c r="Q217" s="26">
        <v>46285</v>
      </c>
      <c r="R217" s="27">
        <v>104</v>
      </c>
      <c r="S217" s="27">
        <f t="shared" si="38"/>
        <v>0</v>
      </c>
      <c r="T217" s="27">
        <v>3071</v>
      </c>
      <c r="U217" s="28" t="s">
        <v>20</v>
      </c>
      <c r="V217" s="29">
        <f t="shared" si="39"/>
        <v>3.5921819189267394E-2</v>
      </c>
      <c r="W217" s="29">
        <f t="shared" si="40"/>
        <v>4.0546331671230404E-3</v>
      </c>
      <c r="X217" s="29" t="str">
        <f t="shared" si="41"/>
        <v>FLOW</v>
      </c>
      <c r="Y217" s="9" t="str">
        <f t="shared" si="42"/>
        <v>-</v>
      </c>
      <c r="Z217" s="9" t="s">
        <v>1496</v>
      </c>
      <c r="AA217" s="9" t="s">
        <v>20</v>
      </c>
      <c r="AB217" s="22"/>
      <c r="AC217" s="9"/>
      <c r="AD217" s="9"/>
      <c r="AE217" s="30"/>
      <c r="AF217" s="31" t="s">
        <v>20</v>
      </c>
      <c r="AG217" s="32"/>
      <c r="AH217" s="9" t="s">
        <v>357</v>
      </c>
      <c r="AI217" s="32"/>
      <c r="AJ217" s="32"/>
      <c r="AK217" s="32"/>
      <c r="AL217" s="32">
        <v>6980</v>
      </c>
      <c r="AM217" s="26">
        <v>46285</v>
      </c>
      <c r="AN217" s="24">
        <v>27</v>
      </c>
      <c r="AO217" s="23" t="s">
        <v>20</v>
      </c>
      <c r="AP217" s="23" t="str">
        <f t="shared" si="43"/>
        <v>FLOW</v>
      </c>
      <c r="AQ217" s="23"/>
      <c r="AR217" s="23"/>
      <c r="AS217" s="23"/>
      <c r="AT217" s="23"/>
      <c r="AU217" s="9" t="s">
        <v>13</v>
      </c>
      <c r="AV217" s="33" t="s">
        <v>360</v>
      </c>
      <c r="AW217" s="22" t="s">
        <v>1183</v>
      </c>
      <c r="AX217" s="34">
        <v>45457</v>
      </c>
      <c r="AY217" s="9">
        <v>36</v>
      </c>
      <c r="AZ217" s="9" t="s">
        <v>1125</v>
      </c>
      <c r="BA217" s="32" t="s">
        <v>20</v>
      </c>
      <c r="BB217" s="32"/>
      <c r="BC217" s="32"/>
      <c r="BD217" s="9"/>
      <c r="BE217" s="9"/>
      <c r="BF217" s="9"/>
      <c r="BG217" s="35"/>
      <c r="BH217" s="9"/>
      <c r="BI217" s="9"/>
      <c r="BJ217" s="9"/>
      <c r="BK217" s="9"/>
      <c r="BL217" s="9">
        <v>1</v>
      </c>
      <c r="BM217" s="9"/>
      <c r="BN217" s="9"/>
      <c r="BO217" s="9"/>
      <c r="BP217" s="9"/>
      <c r="BQ217" s="9"/>
      <c r="BR217" s="9"/>
      <c r="BS217" s="9"/>
      <c r="BT217" s="9"/>
      <c r="BU217" s="9"/>
      <c r="BV217" s="9"/>
      <c r="BW217" s="9"/>
      <c r="BX217" s="9"/>
      <c r="BY217" s="9"/>
      <c r="BZ217" s="9"/>
      <c r="CA217" s="9"/>
      <c r="CB217" s="9"/>
      <c r="CC217" s="9"/>
      <c r="CD217" s="9"/>
      <c r="CE217" s="9"/>
      <c r="CF217" s="9"/>
      <c r="CG217" s="9"/>
      <c r="CH217" s="9"/>
      <c r="CI217" s="9"/>
      <c r="CJ217" s="9"/>
      <c r="CK217" s="9"/>
      <c r="CL217" s="9"/>
      <c r="CM217" s="9"/>
      <c r="CN217" s="9"/>
      <c r="CO217" s="9"/>
      <c r="CP217" s="9"/>
      <c r="CQ217" s="9"/>
      <c r="CR217" s="9"/>
      <c r="CS217" s="9"/>
      <c r="CT217" s="9"/>
      <c r="CU217" s="9"/>
      <c r="CV217" s="9"/>
      <c r="CW217" s="9"/>
      <c r="CX217" s="9"/>
      <c r="CY217" s="9"/>
      <c r="CZ217" s="9"/>
      <c r="DA217" s="9"/>
      <c r="DB217" s="9"/>
      <c r="DC217" s="9"/>
      <c r="DD217" s="9"/>
      <c r="DE217" s="9"/>
      <c r="DF217" s="9"/>
      <c r="DG217" s="9"/>
      <c r="DH217" s="9"/>
      <c r="DI217" s="9"/>
      <c r="DJ217" s="9"/>
      <c r="DK217" s="9"/>
      <c r="DL217" s="9"/>
      <c r="DM217" s="9"/>
      <c r="DN217" s="9"/>
      <c r="DO217" s="9"/>
      <c r="DP217" s="9"/>
      <c r="DQ217" s="9"/>
      <c r="DR217" s="9"/>
      <c r="DS217" s="9"/>
      <c r="DT217" s="9"/>
      <c r="DU217" s="9"/>
      <c r="DV217" s="9"/>
      <c r="DW217" s="9"/>
      <c r="DX217" s="9"/>
      <c r="DY217" s="9"/>
      <c r="DZ217" s="9"/>
      <c r="EA217" s="9"/>
      <c r="EB217" s="9"/>
      <c r="EC217" s="9"/>
      <c r="ED217" s="9"/>
      <c r="EE217" s="9"/>
      <c r="EF217" s="9"/>
      <c r="EG217" s="9"/>
      <c r="EH217" s="9"/>
      <c r="EI217" s="9"/>
      <c r="EJ217" s="9"/>
      <c r="EK217" s="9"/>
      <c r="EL217" s="9"/>
      <c r="EM217" s="9"/>
      <c r="EN217" s="9"/>
      <c r="EO217" s="9"/>
      <c r="EP217" s="9"/>
      <c r="EQ217" s="9"/>
      <c r="ER217" s="36">
        <f t="shared" si="44"/>
        <v>1</v>
      </c>
      <c r="ES217" s="9">
        <f t="shared" si="45"/>
        <v>1</v>
      </c>
      <c r="ET217" s="9" t="s">
        <v>1374</v>
      </c>
      <c r="EU217" s="32" t="s">
        <v>1927</v>
      </c>
      <c r="EV217" s="32" t="s">
        <v>1480</v>
      </c>
      <c r="EW217" s="32"/>
      <c r="EX217" s="35"/>
      <c r="EY217" s="37"/>
      <c r="EZ217" s="37"/>
      <c r="FA217" s="35"/>
      <c r="FB217" s="37"/>
      <c r="FC217" s="32"/>
      <c r="FD217" s="32"/>
      <c r="FE217" s="32">
        <f t="shared" si="46"/>
        <v>3909</v>
      </c>
      <c r="FF217" s="9">
        <f t="shared" si="47"/>
        <v>8032</v>
      </c>
      <c r="FG217" s="6" t="s">
        <v>1480</v>
      </c>
    </row>
    <row r="218" spans="1:163" ht="17.25" customHeight="1" x14ac:dyDescent="0.25">
      <c r="A218" s="9">
        <v>463823008</v>
      </c>
      <c r="B218" s="22" t="s">
        <v>587</v>
      </c>
      <c r="C218" s="9"/>
      <c r="D218" s="9"/>
      <c r="E218" s="9"/>
      <c r="F218" s="9"/>
      <c r="G218" s="23"/>
      <c r="H218" s="23"/>
      <c r="I218" s="9">
        <v>2883</v>
      </c>
      <c r="J218" s="9">
        <v>14251</v>
      </c>
      <c r="K218" s="24">
        <f t="shared" si="36"/>
        <v>3307</v>
      </c>
      <c r="L218" s="24">
        <f t="shared" si="37"/>
        <v>17134</v>
      </c>
      <c r="M218" s="25">
        <v>5</v>
      </c>
      <c r="N218" s="9" t="s">
        <v>1493</v>
      </c>
      <c r="O218" s="9" t="s">
        <v>1494</v>
      </c>
      <c r="P218" s="9" t="s">
        <v>45</v>
      </c>
      <c r="Q218" s="26">
        <v>46066</v>
      </c>
      <c r="R218" s="27">
        <v>588</v>
      </c>
      <c r="S218" s="27">
        <f t="shared" si="38"/>
        <v>0</v>
      </c>
      <c r="T218" s="27">
        <v>4500</v>
      </c>
      <c r="U218" s="28" t="s">
        <v>20</v>
      </c>
      <c r="V218" s="29">
        <f t="shared" si="39"/>
        <v>9.8404289406788706E-2</v>
      </c>
      <c r="W218" s="29">
        <f t="shared" si="40"/>
        <v>2.4526100302081629E-2</v>
      </c>
      <c r="X218" s="29" t="str">
        <f t="shared" si="41"/>
        <v>FLOW</v>
      </c>
      <c r="Y218" s="9" t="str">
        <f t="shared" si="42"/>
        <v>-</v>
      </c>
      <c r="Z218" s="9" t="s">
        <v>20</v>
      </c>
      <c r="AA218" s="9" t="s">
        <v>20</v>
      </c>
      <c r="AB218" s="22"/>
      <c r="AC218" s="9"/>
      <c r="AD218" s="9"/>
      <c r="AE218" s="30"/>
      <c r="AF218" s="31" t="s">
        <v>20</v>
      </c>
      <c r="AG218" s="32"/>
      <c r="AH218" s="9" t="s">
        <v>584</v>
      </c>
      <c r="AI218" s="32"/>
      <c r="AJ218" s="32"/>
      <c r="AK218" s="32"/>
      <c r="AL218" s="32">
        <v>19339</v>
      </c>
      <c r="AM218" s="26">
        <v>46066</v>
      </c>
      <c r="AN218" s="24">
        <v>149</v>
      </c>
      <c r="AO218" s="23" t="s">
        <v>20</v>
      </c>
      <c r="AP218" s="23" t="str">
        <f t="shared" si="43"/>
        <v>FLOW</v>
      </c>
      <c r="AQ218" s="23"/>
      <c r="AR218" s="23"/>
      <c r="AS218" s="23"/>
      <c r="AT218" s="23"/>
      <c r="AU218" s="9" t="s">
        <v>13</v>
      </c>
      <c r="AV218" s="33" t="s">
        <v>591</v>
      </c>
      <c r="AW218" s="22" t="s">
        <v>1209</v>
      </c>
      <c r="AX218" s="34">
        <v>45525</v>
      </c>
      <c r="AY218" s="9">
        <v>36</v>
      </c>
      <c r="AZ218" s="9" t="s">
        <v>1125</v>
      </c>
      <c r="BA218" s="32" t="s">
        <v>20</v>
      </c>
      <c r="BB218" s="32"/>
      <c r="BC218" s="32"/>
      <c r="BD218" s="9"/>
      <c r="BE218" s="9"/>
      <c r="BF218" s="9"/>
      <c r="BG218" s="35"/>
      <c r="BH218" s="9"/>
      <c r="BI218" s="9"/>
      <c r="BJ218" s="9"/>
      <c r="BK218" s="9"/>
      <c r="BL218" s="9"/>
      <c r="BM218" s="9"/>
      <c r="BN218" s="9"/>
      <c r="BO218" s="9"/>
      <c r="BP218" s="9"/>
      <c r="BQ218" s="9"/>
      <c r="BR218" s="9"/>
      <c r="BS218" s="9"/>
      <c r="BT218" s="9"/>
      <c r="BU218" s="9"/>
      <c r="BV218" s="9"/>
      <c r="BW218" s="9"/>
      <c r="BX218" s="9"/>
      <c r="BY218" s="9"/>
      <c r="BZ218" s="9"/>
      <c r="CA218" s="9"/>
      <c r="CB218" s="9"/>
      <c r="CC218" s="9"/>
      <c r="CD218" s="9"/>
      <c r="CE218" s="9"/>
      <c r="CF218" s="9"/>
      <c r="CG218" s="9"/>
      <c r="CH218" s="9"/>
      <c r="CI218" s="9"/>
      <c r="CJ218" s="9"/>
      <c r="CK218" s="9"/>
      <c r="CL218" s="9"/>
      <c r="CM218" s="9"/>
      <c r="CN218" s="9"/>
      <c r="CO218" s="9"/>
      <c r="CP218" s="9"/>
      <c r="CQ218" s="9"/>
      <c r="CR218" s="9"/>
      <c r="CS218" s="9"/>
      <c r="CT218" s="9"/>
      <c r="CU218" s="9"/>
      <c r="CV218" s="9"/>
      <c r="CW218" s="9"/>
      <c r="CX218" s="9"/>
      <c r="CY218" s="9"/>
      <c r="CZ218" s="9"/>
      <c r="DA218" s="9"/>
      <c r="DB218" s="9"/>
      <c r="DC218" s="9"/>
      <c r="DD218" s="9"/>
      <c r="DE218" s="9"/>
      <c r="DF218" s="9"/>
      <c r="DG218" s="9"/>
      <c r="DH218" s="9"/>
      <c r="DI218" s="9"/>
      <c r="DJ218" s="9"/>
      <c r="DK218" s="9"/>
      <c r="DL218" s="9"/>
      <c r="DM218" s="9"/>
      <c r="DN218" s="9"/>
      <c r="DO218" s="9"/>
      <c r="DP218" s="9"/>
      <c r="DQ218" s="9"/>
      <c r="DR218" s="9"/>
      <c r="DS218" s="9"/>
      <c r="DT218" s="9"/>
      <c r="DU218" s="9"/>
      <c r="DV218" s="9"/>
      <c r="DW218" s="9"/>
      <c r="DX218" s="9"/>
      <c r="DY218" s="9"/>
      <c r="DZ218" s="9"/>
      <c r="EA218" s="9"/>
      <c r="EB218" s="9"/>
      <c r="EC218" s="9"/>
      <c r="ED218" s="9"/>
      <c r="EE218" s="9"/>
      <c r="EF218" s="9"/>
      <c r="EG218" s="9"/>
      <c r="EH218" s="9"/>
      <c r="EI218" s="9"/>
      <c r="EJ218" s="9"/>
      <c r="EK218" s="9"/>
      <c r="EL218" s="9"/>
      <c r="EM218" s="9"/>
      <c r="EN218" s="9"/>
      <c r="EO218" s="9"/>
      <c r="EP218" s="9"/>
      <c r="EQ218" s="9"/>
      <c r="ER218" s="36">
        <f t="shared" si="44"/>
        <v>0</v>
      </c>
      <c r="ES218" s="9" t="str">
        <f t="shared" si="45"/>
        <v/>
      </c>
      <c r="ET218" s="9" t="s">
        <v>1374</v>
      </c>
      <c r="EU218" s="32" t="s">
        <v>2067</v>
      </c>
      <c r="EV218" s="32" t="s">
        <v>1480</v>
      </c>
      <c r="EW218" s="32"/>
      <c r="EX218" s="35"/>
      <c r="EY218" s="37"/>
      <c r="EZ218" s="37"/>
      <c r="FA218" s="35"/>
      <c r="FB218" s="37"/>
      <c r="FC218" s="32"/>
      <c r="FD218" s="32"/>
      <c r="FE218" s="32">
        <f t="shared" si="46"/>
        <v>3307</v>
      </c>
      <c r="FF218" s="9">
        <f t="shared" si="47"/>
        <v>17134</v>
      </c>
      <c r="FG218" s="6" t="s">
        <v>1480</v>
      </c>
    </row>
    <row r="219" spans="1:163" ht="17.25" customHeight="1" x14ac:dyDescent="0.25">
      <c r="A219" s="9">
        <v>463689660</v>
      </c>
      <c r="B219" s="22" t="s">
        <v>844</v>
      </c>
      <c r="C219" s="9"/>
      <c r="D219" s="9"/>
      <c r="E219" s="9"/>
      <c r="F219" s="9"/>
      <c r="G219" s="23"/>
      <c r="H219" s="23"/>
      <c r="I219" s="9">
        <v>3293</v>
      </c>
      <c r="J219" s="9">
        <v>9228</v>
      </c>
      <c r="K219" s="24">
        <f t="shared" si="36"/>
        <v>2950</v>
      </c>
      <c r="L219" s="24">
        <f t="shared" si="37"/>
        <v>12521</v>
      </c>
      <c r="M219" s="25">
        <v>3</v>
      </c>
      <c r="N219" s="9" t="s">
        <v>1493</v>
      </c>
      <c r="O219" s="9" t="s">
        <v>1494</v>
      </c>
      <c r="P219" s="9" t="s">
        <v>60</v>
      </c>
      <c r="Q219" s="26">
        <v>45923</v>
      </c>
      <c r="R219" s="27">
        <v>308</v>
      </c>
      <c r="S219" s="27">
        <f t="shared" si="38"/>
        <v>0</v>
      </c>
      <c r="T219" s="27">
        <v>3150</v>
      </c>
      <c r="U219" s="28" t="s">
        <v>20</v>
      </c>
      <c r="V219" s="29">
        <f t="shared" si="39"/>
        <v>0.19976580381626069</v>
      </c>
      <c r="W219" s="29">
        <f t="shared" si="40"/>
        <v>1.3021624735421601E-2</v>
      </c>
      <c r="X219" s="29" t="str">
        <f t="shared" si="41"/>
        <v>FLOW</v>
      </c>
      <c r="Y219" s="9" t="str">
        <f t="shared" si="42"/>
        <v>-</v>
      </c>
      <c r="Z219" s="9" t="s">
        <v>20</v>
      </c>
      <c r="AA219" s="9" t="s">
        <v>20</v>
      </c>
      <c r="AB219" s="22"/>
      <c r="AC219" s="9"/>
      <c r="AD219" s="9"/>
      <c r="AE219" s="30"/>
      <c r="AF219" s="31" t="s">
        <v>20</v>
      </c>
      <c r="AG219" s="32"/>
      <c r="AH219" s="9" t="s">
        <v>278</v>
      </c>
      <c r="AI219" s="32"/>
      <c r="AJ219" s="32"/>
      <c r="AK219" s="32"/>
      <c r="AL219" s="32">
        <v>12686</v>
      </c>
      <c r="AM219" s="26">
        <v>45923</v>
      </c>
      <c r="AN219" s="24">
        <v>88</v>
      </c>
      <c r="AO219" s="23" t="s">
        <v>20</v>
      </c>
      <c r="AP219" s="23" t="str">
        <f t="shared" si="43"/>
        <v>FLOW</v>
      </c>
      <c r="AQ219" s="23"/>
      <c r="AR219" s="23"/>
      <c r="AS219" s="23"/>
      <c r="AT219" s="23"/>
      <c r="AU219" s="9" t="s">
        <v>13</v>
      </c>
      <c r="AV219" s="33" t="s">
        <v>1037</v>
      </c>
      <c r="AW219" s="22" t="s">
        <v>1177</v>
      </c>
      <c r="AX219" s="34">
        <v>45511</v>
      </c>
      <c r="AY219" s="9">
        <v>36</v>
      </c>
      <c r="AZ219" s="9" t="s">
        <v>1125</v>
      </c>
      <c r="BA219" s="32" t="s">
        <v>20</v>
      </c>
      <c r="BB219" s="32"/>
      <c r="BC219" s="32"/>
      <c r="BD219" s="9"/>
      <c r="BE219" s="9"/>
      <c r="BF219" s="9"/>
      <c r="BG219" s="35"/>
      <c r="BH219" s="9"/>
      <c r="BI219" s="9"/>
      <c r="BJ219" s="9"/>
      <c r="BK219" s="9"/>
      <c r="BL219" s="9">
        <v>1</v>
      </c>
      <c r="BM219" s="9"/>
      <c r="BN219" s="9"/>
      <c r="BO219" s="9"/>
      <c r="BP219" s="9"/>
      <c r="BQ219" s="9"/>
      <c r="BR219" s="9"/>
      <c r="BS219" s="9"/>
      <c r="BT219" s="9"/>
      <c r="BU219" s="9"/>
      <c r="BV219" s="9"/>
      <c r="BW219" s="9"/>
      <c r="BX219" s="9"/>
      <c r="BY219" s="9"/>
      <c r="BZ219" s="9"/>
      <c r="CA219" s="9"/>
      <c r="CB219" s="9"/>
      <c r="CC219" s="9"/>
      <c r="CD219" s="9"/>
      <c r="CE219" s="9"/>
      <c r="CF219" s="9"/>
      <c r="CG219" s="9"/>
      <c r="CH219" s="9"/>
      <c r="CI219" s="9"/>
      <c r="CJ219" s="9"/>
      <c r="CK219" s="9"/>
      <c r="CL219" s="9"/>
      <c r="CM219" s="9"/>
      <c r="CN219" s="9"/>
      <c r="CO219" s="9"/>
      <c r="CP219" s="9"/>
      <c r="CQ219" s="9"/>
      <c r="CR219" s="9"/>
      <c r="CS219" s="9"/>
      <c r="CT219" s="9"/>
      <c r="CU219" s="9"/>
      <c r="CV219" s="9"/>
      <c r="CW219" s="9"/>
      <c r="CX219" s="9"/>
      <c r="CY219" s="9"/>
      <c r="CZ219" s="9"/>
      <c r="DA219" s="9"/>
      <c r="DB219" s="9"/>
      <c r="DC219" s="9"/>
      <c r="DD219" s="9"/>
      <c r="DE219" s="9"/>
      <c r="DF219" s="9"/>
      <c r="DG219" s="9"/>
      <c r="DH219" s="9"/>
      <c r="DI219" s="9"/>
      <c r="DJ219" s="9"/>
      <c r="DK219" s="9"/>
      <c r="DL219" s="9"/>
      <c r="DM219" s="9"/>
      <c r="DN219" s="9"/>
      <c r="DO219" s="9"/>
      <c r="DP219" s="9"/>
      <c r="DQ219" s="9"/>
      <c r="DR219" s="9"/>
      <c r="DS219" s="9"/>
      <c r="DT219" s="9"/>
      <c r="DU219" s="9"/>
      <c r="DV219" s="9"/>
      <c r="DW219" s="9"/>
      <c r="DX219" s="9"/>
      <c r="DY219" s="9"/>
      <c r="DZ219" s="9"/>
      <c r="EA219" s="9"/>
      <c r="EB219" s="9"/>
      <c r="EC219" s="9"/>
      <c r="ED219" s="9"/>
      <c r="EE219" s="9"/>
      <c r="EF219" s="9"/>
      <c r="EG219" s="9"/>
      <c r="EH219" s="9"/>
      <c r="EI219" s="9"/>
      <c r="EJ219" s="9"/>
      <c r="EK219" s="9"/>
      <c r="EL219" s="9"/>
      <c r="EM219" s="9"/>
      <c r="EN219" s="9"/>
      <c r="EO219" s="9"/>
      <c r="EP219" s="9"/>
      <c r="EQ219" s="9"/>
      <c r="ER219" s="36">
        <f t="shared" si="44"/>
        <v>1</v>
      </c>
      <c r="ES219" s="9">
        <f t="shared" si="45"/>
        <v>1</v>
      </c>
      <c r="ET219" s="9" t="s">
        <v>1360</v>
      </c>
      <c r="EU219" s="32" t="s">
        <v>1877</v>
      </c>
      <c r="EV219" s="32" t="s">
        <v>1480</v>
      </c>
      <c r="EW219" s="32"/>
      <c r="EX219" s="35"/>
      <c r="EY219" s="37"/>
      <c r="EZ219" s="37"/>
      <c r="FA219" s="35"/>
      <c r="FB219" s="37"/>
      <c r="FC219" s="32"/>
      <c r="FD219" s="32"/>
      <c r="FE219" s="32">
        <f t="shared" si="46"/>
        <v>2950</v>
      </c>
      <c r="FF219" s="9">
        <f t="shared" si="47"/>
        <v>12521</v>
      </c>
      <c r="FG219" s="6" t="s">
        <v>1480</v>
      </c>
    </row>
    <row r="220" spans="1:163" ht="17.25" customHeight="1" x14ac:dyDescent="0.25">
      <c r="A220" s="9">
        <v>461702783</v>
      </c>
      <c r="B220" s="22" t="s">
        <v>621</v>
      </c>
      <c r="C220" s="9"/>
      <c r="D220" s="9"/>
      <c r="E220" s="9"/>
      <c r="F220" s="9"/>
      <c r="G220" s="23"/>
      <c r="H220" s="23"/>
      <c r="I220" s="9">
        <v>3338</v>
      </c>
      <c r="J220" s="9">
        <v>9706</v>
      </c>
      <c r="K220" s="24">
        <f t="shared" si="36"/>
        <v>3585</v>
      </c>
      <c r="L220" s="24">
        <f t="shared" si="37"/>
        <v>13044</v>
      </c>
      <c r="M220" s="25">
        <v>3</v>
      </c>
      <c r="N220" s="9" t="s">
        <v>1493</v>
      </c>
      <c r="O220" s="9" t="s">
        <v>1494</v>
      </c>
      <c r="P220" s="9" t="s">
        <v>45</v>
      </c>
      <c r="Q220" s="26">
        <v>45769</v>
      </c>
      <c r="R220" s="27">
        <v>555</v>
      </c>
      <c r="S220" s="27">
        <f t="shared" si="38"/>
        <v>0</v>
      </c>
      <c r="T220" s="27">
        <v>0</v>
      </c>
      <c r="U220" s="28" t="s">
        <v>20</v>
      </c>
      <c r="V220" s="29">
        <f t="shared" si="39"/>
        <v>9.4040075384927563E-2</v>
      </c>
      <c r="W220" s="29">
        <f t="shared" si="40"/>
        <v>1.2977957505291713E-2</v>
      </c>
      <c r="X220" s="29" t="str">
        <f t="shared" si="41"/>
        <v>FLOW</v>
      </c>
      <c r="Y220" s="9" t="str">
        <f t="shared" si="42"/>
        <v>-</v>
      </c>
      <c r="Z220" s="9" t="s">
        <v>1489</v>
      </c>
      <c r="AA220" s="9" t="s">
        <v>20</v>
      </c>
      <c r="AB220" s="22"/>
      <c r="AC220" s="9"/>
      <c r="AD220" s="9"/>
      <c r="AE220" s="30"/>
      <c r="AF220" s="31" t="s">
        <v>20</v>
      </c>
      <c r="AG220" s="32"/>
      <c r="AH220" s="9" t="s">
        <v>617</v>
      </c>
      <c r="AI220" s="32"/>
      <c r="AJ220" s="32"/>
      <c r="AK220" s="32"/>
      <c r="AL220" s="32">
        <v>10261</v>
      </c>
      <c r="AM220" s="26">
        <v>45769</v>
      </c>
      <c r="AN220" s="24">
        <v>88</v>
      </c>
      <c r="AO220" s="23" t="s">
        <v>20</v>
      </c>
      <c r="AP220" s="23" t="str">
        <f t="shared" si="43"/>
        <v>FLOW</v>
      </c>
      <c r="AQ220" s="23"/>
      <c r="AR220" s="23"/>
      <c r="AS220" s="23"/>
      <c r="AT220" s="23"/>
      <c r="AU220" s="9" t="s">
        <v>13</v>
      </c>
      <c r="AV220" s="33" t="s">
        <v>622</v>
      </c>
      <c r="AW220" s="22" t="s">
        <v>1177</v>
      </c>
      <c r="AX220" s="34">
        <v>45320</v>
      </c>
      <c r="AY220" s="9">
        <v>42</v>
      </c>
      <c r="AZ220" s="9" t="s">
        <v>1125</v>
      </c>
      <c r="BA220" s="32" t="s">
        <v>20</v>
      </c>
      <c r="BB220" s="32"/>
      <c r="BC220" s="32"/>
      <c r="BD220" s="9"/>
      <c r="BE220" s="9"/>
      <c r="BF220" s="9"/>
      <c r="BG220" s="35"/>
      <c r="BH220" s="9"/>
      <c r="BI220" s="9"/>
      <c r="BJ220" s="9"/>
      <c r="BK220" s="9"/>
      <c r="BL220" s="9">
        <v>1</v>
      </c>
      <c r="BM220" s="9"/>
      <c r="BN220" s="9"/>
      <c r="BO220" s="9"/>
      <c r="BP220" s="9"/>
      <c r="BQ220" s="9"/>
      <c r="BR220" s="9"/>
      <c r="BS220" s="9"/>
      <c r="BT220" s="9"/>
      <c r="BU220" s="9"/>
      <c r="BV220" s="9"/>
      <c r="BW220" s="9"/>
      <c r="BX220" s="9"/>
      <c r="BY220" s="9"/>
      <c r="BZ220" s="9"/>
      <c r="CA220" s="9"/>
      <c r="CB220" s="9"/>
      <c r="CC220" s="9"/>
      <c r="CD220" s="9"/>
      <c r="CE220" s="9"/>
      <c r="CF220" s="9"/>
      <c r="CG220" s="9"/>
      <c r="CH220" s="9"/>
      <c r="CI220" s="9"/>
      <c r="CJ220" s="9"/>
      <c r="CK220" s="9"/>
      <c r="CL220" s="9"/>
      <c r="CM220" s="9"/>
      <c r="CN220" s="9"/>
      <c r="CO220" s="9"/>
      <c r="CP220" s="9"/>
      <c r="CQ220" s="9"/>
      <c r="CR220" s="9"/>
      <c r="CS220" s="9"/>
      <c r="CT220" s="9"/>
      <c r="CU220" s="9"/>
      <c r="CV220" s="9"/>
      <c r="CW220" s="9"/>
      <c r="CX220" s="9"/>
      <c r="CY220" s="9"/>
      <c r="CZ220" s="9"/>
      <c r="DA220" s="9"/>
      <c r="DB220" s="9"/>
      <c r="DC220" s="9"/>
      <c r="DD220" s="9"/>
      <c r="DE220" s="9"/>
      <c r="DF220" s="9"/>
      <c r="DG220" s="9"/>
      <c r="DH220" s="9"/>
      <c r="DI220" s="9"/>
      <c r="DJ220" s="9"/>
      <c r="DK220" s="9"/>
      <c r="DL220" s="9"/>
      <c r="DM220" s="9"/>
      <c r="DN220" s="9"/>
      <c r="DO220" s="9"/>
      <c r="DP220" s="9"/>
      <c r="DQ220" s="9"/>
      <c r="DR220" s="9"/>
      <c r="DS220" s="9"/>
      <c r="DT220" s="9"/>
      <c r="DU220" s="9"/>
      <c r="DV220" s="9"/>
      <c r="DW220" s="9"/>
      <c r="DX220" s="9"/>
      <c r="DY220" s="9"/>
      <c r="DZ220" s="9"/>
      <c r="EA220" s="9"/>
      <c r="EB220" s="9"/>
      <c r="EC220" s="9"/>
      <c r="ED220" s="9"/>
      <c r="EE220" s="9"/>
      <c r="EF220" s="9"/>
      <c r="EG220" s="9"/>
      <c r="EH220" s="9"/>
      <c r="EI220" s="9"/>
      <c r="EJ220" s="9"/>
      <c r="EK220" s="9"/>
      <c r="EL220" s="9"/>
      <c r="EM220" s="9"/>
      <c r="EN220" s="9"/>
      <c r="EO220" s="9"/>
      <c r="EP220" s="9"/>
      <c r="EQ220" s="9"/>
      <c r="ER220" s="36">
        <f t="shared" si="44"/>
        <v>1</v>
      </c>
      <c r="ES220" s="9">
        <f t="shared" si="45"/>
        <v>1</v>
      </c>
      <c r="ET220" s="9" t="s">
        <v>1374</v>
      </c>
      <c r="EU220" s="32" t="s">
        <v>2096</v>
      </c>
      <c r="EV220" s="32" t="s">
        <v>1480</v>
      </c>
      <c r="EW220" s="32"/>
      <c r="EX220" s="35"/>
      <c r="EY220" s="37"/>
      <c r="EZ220" s="37"/>
      <c r="FA220" s="35"/>
      <c r="FB220" s="37"/>
      <c r="FC220" s="32"/>
      <c r="FD220" s="32"/>
      <c r="FE220" s="32">
        <f t="shared" si="46"/>
        <v>3585</v>
      </c>
      <c r="FF220" s="9">
        <f t="shared" si="47"/>
        <v>13044</v>
      </c>
      <c r="FG220" s="6" t="s">
        <v>1480</v>
      </c>
    </row>
    <row r="221" spans="1:163" ht="17.25" customHeight="1" x14ac:dyDescent="0.25">
      <c r="A221" s="9">
        <v>463888060</v>
      </c>
      <c r="B221" s="22" t="s">
        <v>559</v>
      </c>
      <c r="C221" s="9" t="s">
        <v>2208</v>
      </c>
      <c r="D221" s="9" t="s">
        <v>1592</v>
      </c>
      <c r="E221" s="9">
        <v>3200</v>
      </c>
      <c r="F221" s="9"/>
      <c r="G221" s="23"/>
      <c r="H221" s="23"/>
      <c r="I221" s="9">
        <v>3150</v>
      </c>
      <c r="J221" s="9">
        <v>9450</v>
      </c>
      <c r="K221" s="24">
        <f t="shared" si="36"/>
        <v>3479</v>
      </c>
      <c r="L221" s="24">
        <f t="shared" si="37"/>
        <v>9400</v>
      </c>
      <c r="M221" s="25">
        <v>3</v>
      </c>
      <c r="N221" s="9" t="s">
        <v>2210</v>
      </c>
      <c r="O221" s="9" t="s">
        <v>1489</v>
      </c>
      <c r="P221" s="9" t="s">
        <v>263</v>
      </c>
      <c r="Q221" s="26">
        <v>45640</v>
      </c>
      <c r="R221" s="27">
        <v>329</v>
      </c>
      <c r="S221" s="27">
        <f t="shared" si="38"/>
        <v>0</v>
      </c>
      <c r="T221" s="27">
        <v>6294</v>
      </c>
      <c r="U221" s="28" t="s">
        <v>20</v>
      </c>
      <c r="V221" s="29">
        <f t="shared" si="39"/>
        <v>0.20606809123651193</v>
      </c>
      <c r="W221" s="29">
        <f t="shared" si="40"/>
        <v>1.294137911122187E-2</v>
      </c>
      <c r="X221" s="29" t="str">
        <f t="shared" si="41"/>
        <v>STABLE</v>
      </c>
      <c r="Y221" s="9" t="str">
        <f t="shared" si="42"/>
        <v>PAID</v>
      </c>
      <c r="Z221" s="9" t="s">
        <v>1495</v>
      </c>
      <c r="AA221" s="9" t="s">
        <v>20</v>
      </c>
      <c r="AB221" s="22"/>
      <c r="AC221" s="9"/>
      <c r="AD221" s="9"/>
      <c r="AE221" s="30"/>
      <c r="AF221" s="31" t="s">
        <v>20</v>
      </c>
      <c r="AG221" s="32"/>
      <c r="AH221" s="9" t="s">
        <v>554</v>
      </c>
      <c r="AI221" s="32"/>
      <c r="AJ221" s="32"/>
      <c r="AK221" s="32"/>
      <c r="AL221" s="32">
        <v>16073</v>
      </c>
      <c r="AM221" s="26">
        <v>45640</v>
      </c>
      <c r="AN221" s="24">
        <v>88</v>
      </c>
      <c r="AO221" s="23" t="s">
        <v>20</v>
      </c>
      <c r="AP221" s="23" t="str">
        <f t="shared" si="43"/>
        <v>FLOW</v>
      </c>
      <c r="AQ221" s="23"/>
      <c r="AR221" s="23"/>
      <c r="AS221" s="23"/>
      <c r="AT221" s="23"/>
      <c r="AU221" s="9" t="s">
        <v>1491</v>
      </c>
      <c r="AV221" s="33" t="s">
        <v>560</v>
      </c>
      <c r="AW221" s="22" t="s">
        <v>1290</v>
      </c>
      <c r="AX221" s="34">
        <v>45533</v>
      </c>
      <c r="AY221" s="9">
        <v>36</v>
      </c>
      <c r="AZ221" s="9" t="s">
        <v>1125</v>
      </c>
      <c r="BA221" s="32" t="s">
        <v>20</v>
      </c>
      <c r="BB221" s="32"/>
      <c r="BC221" s="32">
        <v>1</v>
      </c>
      <c r="BD221" s="9"/>
      <c r="BE221" s="9"/>
      <c r="BF221" s="9"/>
      <c r="BG221" s="35"/>
      <c r="BH221" s="9"/>
      <c r="BI221" s="9"/>
      <c r="BJ221" s="9"/>
      <c r="BK221" s="9"/>
      <c r="BL221" s="9"/>
      <c r="BM221" s="9"/>
      <c r="BN221" s="9"/>
      <c r="BO221" s="9"/>
      <c r="BP221" s="9"/>
      <c r="BQ221" s="9"/>
      <c r="BR221" s="9"/>
      <c r="BS221" s="9"/>
      <c r="BT221" s="9"/>
      <c r="BU221" s="9"/>
      <c r="BV221" s="9"/>
      <c r="BW221" s="9"/>
      <c r="BX221" s="9"/>
      <c r="BY221" s="9"/>
      <c r="BZ221" s="9"/>
      <c r="CA221" s="9"/>
      <c r="CB221" s="9"/>
      <c r="CC221" s="9"/>
      <c r="CD221" s="9"/>
      <c r="CE221" s="9"/>
      <c r="CF221" s="9"/>
      <c r="CG221" s="9"/>
      <c r="CH221" s="9"/>
      <c r="CI221" s="9"/>
      <c r="CJ221" s="9"/>
      <c r="CK221" s="9"/>
      <c r="CL221" s="9"/>
      <c r="CM221" s="9"/>
      <c r="CN221" s="9"/>
      <c r="CO221" s="9"/>
      <c r="CP221" s="9"/>
      <c r="CQ221" s="9"/>
      <c r="CR221" s="9"/>
      <c r="CS221" s="9"/>
      <c r="CT221" s="9"/>
      <c r="CU221" s="9"/>
      <c r="CV221" s="9"/>
      <c r="CW221" s="9"/>
      <c r="CX221" s="9"/>
      <c r="CY221" s="9"/>
      <c r="CZ221" s="9"/>
      <c r="DA221" s="9"/>
      <c r="DB221" s="9"/>
      <c r="DC221" s="9"/>
      <c r="DD221" s="9"/>
      <c r="DE221" s="9"/>
      <c r="DF221" s="9"/>
      <c r="DG221" s="9"/>
      <c r="DH221" s="9"/>
      <c r="DI221" s="9"/>
      <c r="DJ221" s="9"/>
      <c r="DK221" s="9"/>
      <c r="DL221" s="9"/>
      <c r="DM221" s="9"/>
      <c r="DN221" s="9"/>
      <c r="DO221" s="9"/>
      <c r="DP221" s="9"/>
      <c r="DQ221" s="9"/>
      <c r="DR221" s="9"/>
      <c r="DS221" s="9"/>
      <c r="DT221" s="9"/>
      <c r="DU221" s="9"/>
      <c r="DV221" s="9"/>
      <c r="DW221" s="9"/>
      <c r="DX221" s="9"/>
      <c r="DY221" s="9"/>
      <c r="DZ221" s="9"/>
      <c r="EA221" s="9"/>
      <c r="EB221" s="9"/>
      <c r="EC221" s="9"/>
      <c r="ED221" s="9"/>
      <c r="EE221" s="9"/>
      <c r="EF221" s="9"/>
      <c r="EG221" s="9"/>
      <c r="EH221" s="9"/>
      <c r="EI221" s="9"/>
      <c r="EJ221" s="9"/>
      <c r="EK221" s="9"/>
      <c r="EL221" s="9"/>
      <c r="EM221" s="9"/>
      <c r="EN221" s="9"/>
      <c r="EO221" s="9"/>
      <c r="EP221" s="9"/>
      <c r="EQ221" s="9"/>
      <c r="ER221" s="36">
        <f t="shared" si="44"/>
        <v>1</v>
      </c>
      <c r="ES221" s="9">
        <f t="shared" si="45"/>
        <v>1</v>
      </c>
      <c r="ET221" s="9" t="s">
        <v>1372</v>
      </c>
      <c r="EU221" s="32" t="s">
        <v>2045</v>
      </c>
      <c r="EV221" s="32" t="s">
        <v>1480</v>
      </c>
      <c r="EW221" s="32"/>
      <c r="EX221" s="35"/>
      <c r="EY221" s="37"/>
      <c r="EZ221" s="37"/>
      <c r="FA221" s="35"/>
      <c r="FB221" s="37"/>
      <c r="FC221" s="32"/>
      <c r="FD221" s="32"/>
      <c r="FE221" s="32">
        <f t="shared" si="46"/>
        <v>3479</v>
      </c>
      <c r="FF221" s="9">
        <f t="shared" si="47"/>
        <v>12600</v>
      </c>
      <c r="FG221" s="6" t="s">
        <v>1480</v>
      </c>
    </row>
    <row r="222" spans="1:163" ht="17.25" customHeight="1" x14ac:dyDescent="0.25">
      <c r="A222" s="9">
        <v>460952186</v>
      </c>
      <c r="B222" s="22" t="s">
        <v>376</v>
      </c>
      <c r="C222" s="9"/>
      <c r="D222" s="9"/>
      <c r="E222" s="9"/>
      <c r="F222" s="9"/>
      <c r="G222" s="23"/>
      <c r="H222" s="23"/>
      <c r="I222" s="9">
        <v>2774</v>
      </c>
      <c r="J222" s="9">
        <v>4350</v>
      </c>
      <c r="K222" s="24">
        <f t="shared" si="36"/>
        <v>1765</v>
      </c>
      <c r="L222" s="24">
        <f t="shared" si="37"/>
        <v>7124</v>
      </c>
      <c r="M222" s="25">
        <v>2</v>
      </c>
      <c r="N222" s="9" t="s">
        <v>1493</v>
      </c>
      <c r="O222" s="9" t="s">
        <v>1494</v>
      </c>
      <c r="P222" s="9" t="s">
        <v>77</v>
      </c>
      <c r="Q222" s="26">
        <v>45384</v>
      </c>
      <c r="R222" s="27">
        <v>189</v>
      </c>
      <c r="S222" s="27">
        <f t="shared" si="38"/>
        <v>0</v>
      </c>
      <c r="T222" s="27">
        <v>7200</v>
      </c>
      <c r="U222" s="28" t="s">
        <v>20</v>
      </c>
      <c r="V222" s="29">
        <f t="shared" si="39"/>
        <v>0.11564696506220179</v>
      </c>
      <c r="W222" s="29">
        <f t="shared" si="40"/>
        <v>1.2168861910514644E-2</v>
      </c>
      <c r="X222" s="29" t="str">
        <f t="shared" si="41"/>
        <v>FLOW</v>
      </c>
      <c r="Y222" s="9" t="str">
        <f t="shared" si="42"/>
        <v>-</v>
      </c>
      <c r="Z222" s="9" t="s">
        <v>1499</v>
      </c>
      <c r="AA222" s="9" t="s">
        <v>20</v>
      </c>
      <c r="AB222" s="22"/>
      <c r="AC222" s="9"/>
      <c r="AD222" s="9"/>
      <c r="AE222" s="30"/>
      <c r="AF222" s="31" t="s">
        <v>20</v>
      </c>
      <c r="AG222" s="32"/>
      <c r="AH222" s="9" t="s">
        <v>377</v>
      </c>
      <c r="AI222" s="32"/>
      <c r="AJ222" s="32"/>
      <c r="AK222" s="32"/>
      <c r="AL222" s="32">
        <v>11739</v>
      </c>
      <c r="AM222" s="26">
        <v>45384</v>
      </c>
      <c r="AN222" s="24">
        <v>57</v>
      </c>
      <c r="AO222" s="23" t="s">
        <v>20</v>
      </c>
      <c r="AP222" s="23" t="str">
        <f t="shared" si="43"/>
        <v>FLOW</v>
      </c>
      <c r="AQ222" s="23"/>
      <c r="AR222" s="23"/>
      <c r="AS222" s="23"/>
      <c r="AT222" s="23"/>
      <c r="AU222" s="9" t="s">
        <v>1491</v>
      </c>
      <c r="AV222" s="33" t="s">
        <v>378</v>
      </c>
      <c r="AW222" s="22" t="s">
        <v>1217</v>
      </c>
      <c r="AX222" s="34">
        <v>45261</v>
      </c>
      <c r="AY222" s="9">
        <v>48</v>
      </c>
      <c r="AZ222" s="9" t="s">
        <v>1125</v>
      </c>
      <c r="BA222" s="32" t="s">
        <v>20</v>
      </c>
      <c r="BB222" s="32"/>
      <c r="BC222" s="32"/>
      <c r="BD222" s="9"/>
      <c r="BE222" s="9"/>
      <c r="BF222" s="9"/>
      <c r="BG222" s="35"/>
      <c r="BH222" s="9"/>
      <c r="BI222" s="9"/>
      <c r="BJ222" s="9"/>
      <c r="BK222" s="9"/>
      <c r="BL222" s="9"/>
      <c r="BM222" s="9"/>
      <c r="BN222" s="9"/>
      <c r="BO222" s="9"/>
      <c r="BP222" s="9"/>
      <c r="BQ222" s="9"/>
      <c r="BR222" s="9"/>
      <c r="BS222" s="9"/>
      <c r="BT222" s="9"/>
      <c r="BU222" s="9"/>
      <c r="BV222" s="9"/>
      <c r="BW222" s="9"/>
      <c r="BX222" s="9"/>
      <c r="BY222" s="9"/>
      <c r="BZ222" s="9"/>
      <c r="CA222" s="9"/>
      <c r="CB222" s="9"/>
      <c r="CC222" s="9"/>
      <c r="CD222" s="9"/>
      <c r="CE222" s="9"/>
      <c r="CF222" s="9"/>
      <c r="CG222" s="9"/>
      <c r="CH222" s="9"/>
      <c r="CI222" s="9"/>
      <c r="CJ222" s="9"/>
      <c r="CK222" s="9"/>
      <c r="CL222" s="9"/>
      <c r="CM222" s="9"/>
      <c r="CN222" s="9"/>
      <c r="CO222" s="9"/>
      <c r="CP222" s="9"/>
      <c r="CQ222" s="9"/>
      <c r="CR222" s="9"/>
      <c r="CS222" s="9"/>
      <c r="CT222" s="9"/>
      <c r="CU222" s="9"/>
      <c r="CV222" s="9"/>
      <c r="CW222" s="9"/>
      <c r="CX222" s="9"/>
      <c r="CY222" s="9"/>
      <c r="CZ222" s="9"/>
      <c r="DA222" s="9"/>
      <c r="DB222" s="9"/>
      <c r="DC222" s="9"/>
      <c r="DD222" s="9"/>
      <c r="DE222" s="9"/>
      <c r="DF222" s="9"/>
      <c r="DG222" s="9"/>
      <c r="DH222" s="9"/>
      <c r="DI222" s="9"/>
      <c r="DJ222" s="9"/>
      <c r="DK222" s="9"/>
      <c r="DL222" s="9"/>
      <c r="DM222" s="9"/>
      <c r="DN222" s="9"/>
      <c r="DO222" s="9"/>
      <c r="DP222" s="9"/>
      <c r="DQ222" s="9"/>
      <c r="DR222" s="9"/>
      <c r="DS222" s="9"/>
      <c r="DT222" s="9"/>
      <c r="DU222" s="9"/>
      <c r="DV222" s="9"/>
      <c r="DW222" s="9"/>
      <c r="DX222" s="9"/>
      <c r="DY222" s="9"/>
      <c r="DZ222" s="9"/>
      <c r="EA222" s="9"/>
      <c r="EB222" s="9"/>
      <c r="EC222" s="9"/>
      <c r="ED222" s="9"/>
      <c r="EE222" s="9"/>
      <c r="EF222" s="9"/>
      <c r="EG222" s="9"/>
      <c r="EH222" s="9"/>
      <c r="EI222" s="9"/>
      <c r="EJ222" s="9"/>
      <c r="EK222" s="9"/>
      <c r="EL222" s="9"/>
      <c r="EM222" s="9"/>
      <c r="EN222" s="9"/>
      <c r="EO222" s="9"/>
      <c r="EP222" s="9"/>
      <c r="EQ222" s="9"/>
      <c r="ER222" s="36">
        <f t="shared" si="44"/>
        <v>0</v>
      </c>
      <c r="ES222" s="9" t="str">
        <f t="shared" si="45"/>
        <v/>
      </c>
      <c r="ET222" s="9" t="s">
        <v>1370</v>
      </c>
      <c r="EU222" s="32" t="s">
        <v>1845</v>
      </c>
      <c r="EV222" s="32" t="s">
        <v>1480</v>
      </c>
      <c r="EW222" s="32"/>
      <c r="EX222" s="35"/>
      <c r="EY222" s="37"/>
      <c r="EZ222" s="37"/>
      <c r="FA222" s="35"/>
      <c r="FB222" s="37"/>
      <c r="FC222" s="32"/>
      <c r="FD222" s="32"/>
      <c r="FE222" s="32">
        <f t="shared" si="46"/>
        <v>1765</v>
      </c>
      <c r="FF222" s="9">
        <f t="shared" si="47"/>
        <v>7124</v>
      </c>
      <c r="FG222" s="6" t="s">
        <v>1480</v>
      </c>
    </row>
    <row r="223" spans="1:163" ht="17.25" customHeight="1" x14ac:dyDescent="0.25">
      <c r="A223" s="9">
        <v>462490785</v>
      </c>
      <c r="B223" s="22" t="s">
        <v>686</v>
      </c>
      <c r="C223" s="9"/>
      <c r="D223" s="9"/>
      <c r="E223" s="9"/>
      <c r="F223" s="9"/>
      <c r="G223" s="23"/>
      <c r="H223" s="23"/>
      <c r="I223" s="9">
        <v>4107</v>
      </c>
      <c r="J223" s="9">
        <v>13187</v>
      </c>
      <c r="K223" s="24">
        <f t="shared" si="36"/>
        <v>1986</v>
      </c>
      <c r="L223" s="24">
        <f t="shared" si="37"/>
        <v>17294</v>
      </c>
      <c r="M223" s="25">
        <v>4</v>
      </c>
      <c r="N223" s="9" t="s">
        <v>1493</v>
      </c>
      <c r="O223" s="9" t="s">
        <v>1494</v>
      </c>
      <c r="P223" s="9" t="s">
        <v>251</v>
      </c>
      <c r="Q223" s="26">
        <v>45205</v>
      </c>
      <c r="R223" s="27">
        <v>1120</v>
      </c>
      <c r="S223" s="27">
        <f t="shared" si="38"/>
        <v>0</v>
      </c>
      <c r="T223" s="27">
        <v>7200</v>
      </c>
      <c r="U223" s="28" t="s">
        <v>20</v>
      </c>
      <c r="V223" s="29">
        <f t="shared" si="39"/>
        <v>0.17853193472456991</v>
      </c>
      <c r="W223" s="29">
        <f t="shared" si="40"/>
        <v>1.7316109117129299E-2</v>
      </c>
      <c r="X223" s="29" t="str">
        <f t="shared" si="41"/>
        <v>FLOW</v>
      </c>
      <c r="Y223" s="9" t="str">
        <f t="shared" si="42"/>
        <v>-</v>
      </c>
      <c r="Z223" s="9" t="s">
        <v>1501</v>
      </c>
      <c r="AA223" s="9" t="s">
        <v>20</v>
      </c>
      <c r="AB223" s="22"/>
      <c r="AC223" s="9"/>
      <c r="AD223" s="9"/>
      <c r="AE223" s="30"/>
      <c r="AF223" s="31" t="s">
        <v>20</v>
      </c>
      <c r="AG223" s="32"/>
      <c r="AH223" s="9" t="s">
        <v>687</v>
      </c>
      <c r="AI223" s="32"/>
      <c r="AJ223" s="32"/>
      <c r="AK223" s="32"/>
      <c r="AL223" s="32">
        <v>21507</v>
      </c>
      <c r="AM223" s="26">
        <v>45205</v>
      </c>
      <c r="AN223" s="24">
        <v>118</v>
      </c>
      <c r="AO223" s="23" t="s">
        <v>20</v>
      </c>
      <c r="AP223" s="23" t="str">
        <f t="shared" si="43"/>
        <v>FLOW</v>
      </c>
      <c r="AQ223" s="23"/>
      <c r="AR223" s="23"/>
      <c r="AS223" s="23"/>
      <c r="AT223" s="23"/>
      <c r="AU223" s="9" t="s">
        <v>13</v>
      </c>
      <c r="AV223" s="33"/>
      <c r="AW223" s="22" t="s">
        <v>1239</v>
      </c>
      <c r="AX223" s="34">
        <v>45390</v>
      </c>
      <c r="AY223" s="9">
        <v>36</v>
      </c>
      <c r="AZ223" s="9" t="s">
        <v>1125</v>
      </c>
      <c r="BA223" s="32" t="s">
        <v>20</v>
      </c>
      <c r="BB223" s="32"/>
      <c r="BC223" s="32"/>
      <c r="BD223" s="9"/>
      <c r="BE223" s="9"/>
      <c r="BF223" s="9"/>
      <c r="BG223" s="35"/>
      <c r="BH223" s="9"/>
      <c r="BI223" s="9"/>
      <c r="BJ223" s="9"/>
      <c r="BK223" s="9"/>
      <c r="BL223" s="9"/>
      <c r="BM223" s="9"/>
      <c r="BN223" s="9"/>
      <c r="BO223" s="9">
        <v>1</v>
      </c>
      <c r="BP223" s="9"/>
      <c r="BQ223" s="9"/>
      <c r="BR223" s="9"/>
      <c r="BS223" s="9"/>
      <c r="BT223" s="9"/>
      <c r="BU223" s="9"/>
      <c r="BV223" s="9"/>
      <c r="BW223" s="9"/>
      <c r="BX223" s="9"/>
      <c r="BY223" s="9"/>
      <c r="BZ223" s="9"/>
      <c r="CA223" s="9"/>
      <c r="CB223" s="9"/>
      <c r="CC223" s="9"/>
      <c r="CD223" s="9"/>
      <c r="CE223" s="9"/>
      <c r="CF223" s="9"/>
      <c r="CG223" s="9"/>
      <c r="CH223" s="9"/>
      <c r="CI223" s="9"/>
      <c r="CJ223" s="9"/>
      <c r="CK223" s="9"/>
      <c r="CL223" s="9"/>
      <c r="CM223" s="9"/>
      <c r="CN223" s="9"/>
      <c r="CO223" s="9"/>
      <c r="CP223" s="9"/>
      <c r="CQ223" s="9"/>
      <c r="CR223" s="9"/>
      <c r="CS223" s="9"/>
      <c r="CT223" s="9"/>
      <c r="CU223" s="9"/>
      <c r="CV223" s="9"/>
      <c r="CW223" s="9"/>
      <c r="CX223" s="9"/>
      <c r="CY223" s="9"/>
      <c r="CZ223" s="9"/>
      <c r="DA223" s="9"/>
      <c r="DB223" s="9"/>
      <c r="DC223" s="9"/>
      <c r="DD223" s="9"/>
      <c r="DE223" s="9"/>
      <c r="DF223" s="9"/>
      <c r="DG223" s="9"/>
      <c r="DH223" s="9"/>
      <c r="DI223" s="9"/>
      <c r="DJ223" s="9"/>
      <c r="DK223" s="9"/>
      <c r="DL223" s="9"/>
      <c r="DM223" s="9"/>
      <c r="DN223" s="9"/>
      <c r="DO223" s="9"/>
      <c r="DP223" s="9"/>
      <c r="DQ223" s="9"/>
      <c r="DR223" s="9"/>
      <c r="DS223" s="9"/>
      <c r="DT223" s="9"/>
      <c r="DU223" s="9"/>
      <c r="DV223" s="9"/>
      <c r="DW223" s="9"/>
      <c r="DX223" s="9"/>
      <c r="DY223" s="9"/>
      <c r="DZ223" s="9"/>
      <c r="EA223" s="9"/>
      <c r="EB223" s="9"/>
      <c r="EC223" s="9"/>
      <c r="ED223" s="9"/>
      <c r="EE223" s="9"/>
      <c r="EF223" s="9"/>
      <c r="EG223" s="9"/>
      <c r="EH223" s="9"/>
      <c r="EI223" s="9"/>
      <c r="EJ223" s="9"/>
      <c r="EK223" s="9"/>
      <c r="EL223" s="9"/>
      <c r="EM223" s="9"/>
      <c r="EN223" s="9"/>
      <c r="EO223" s="9"/>
      <c r="EP223" s="9"/>
      <c r="EQ223" s="9"/>
      <c r="ER223" s="36">
        <f t="shared" si="44"/>
        <v>1</v>
      </c>
      <c r="ES223" s="9">
        <f t="shared" si="45"/>
        <v>1</v>
      </c>
      <c r="ET223" s="9" t="s">
        <v>1363</v>
      </c>
      <c r="EU223" s="32" t="s">
        <v>2160</v>
      </c>
      <c r="EV223" s="32" t="s">
        <v>1480</v>
      </c>
      <c r="EW223" s="32"/>
      <c r="EX223" s="35"/>
      <c r="EY223" s="37"/>
      <c r="EZ223" s="37"/>
      <c r="FA223" s="35"/>
      <c r="FB223" s="37"/>
      <c r="FC223" s="32"/>
      <c r="FD223" s="32"/>
      <c r="FE223" s="32">
        <f t="shared" si="46"/>
        <v>1986</v>
      </c>
      <c r="FF223" s="9">
        <f t="shared" si="47"/>
        <v>17294</v>
      </c>
      <c r="FG223" s="6" t="s">
        <v>1480</v>
      </c>
    </row>
    <row r="224" spans="1:163" ht="17.25" customHeight="1" x14ac:dyDescent="0.25">
      <c r="A224" s="9">
        <v>462947636</v>
      </c>
      <c r="B224" s="22" t="s">
        <v>582</v>
      </c>
      <c r="C224" s="9"/>
      <c r="D224" s="9"/>
      <c r="E224" s="9"/>
      <c r="F224" s="9"/>
      <c r="G224" s="23"/>
      <c r="H224" s="23"/>
      <c r="I224" s="9">
        <v>3644</v>
      </c>
      <c r="J224" s="9">
        <v>14254</v>
      </c>
      <c r="K224" s="24">
        <f t="shared" si="36"/>
        <v>3844</v>
      </c>
      <c r="L224" s="24">
        <f t="shared" si="37"/>
        <v>17898</v>
      </c>
      <c r="M224" s="25">
        <v>4</v>
      </c>
      <c r="N224" s="9" t="s">
        <v>1493</v>
      </c>
      <c r="O224" s="9" t="s">
        <v>1494</v>
      </c>
      <c r="P224" s="9" t="s">
        <v>71</v>
      </c>
      <c r="Q224" s="26">
        <v>45170</v>
      </c>
      <c r="R224" s="27">
        <v>522</v>
      </c>
      <c r="S224" s="27">
        <f t="shared" si="38"/>
        <v>0</v>
      </c>
      <c r="T224" s="27">
        <v>7200</v>
      </c>
      <c r="U224" s="28" t="s">
        <v>20</v>
      </c>
      <c r="V224" s="29">
        <f t="shared" si="39"/>
        <v>0.69921420830515391</v>
      </c>
      <c r="W224" s="29">
        <f t="shared" si="40"/>
        <v>1.730270210863246E-2</v>
      </c>
      <c r="X224" s="29" t="str">
        <f t="shared" si="41"/>
        <v>FLOW</v>
      </c>
      <c r="Y224" s="9" t="str">
        <f t="shared" si="42"/>
        <v>-</v>
      </c>
      <c r="Z224" s="9" t="s">
        <v>1496</v>
      </c>
      <c r="AA224" s="9" t="s">
        <v>20</v>
      </c>
      <c r="AB224" s="22"/>
      <c r="AC224" s="9"/>
      <c r="AD224" s="9"/>
      <c r="AE224" s="30"/>
      <c r="AF224" s="31" t="s">
        <v>20</v>
      </c>
      <c r="AG224" s="32"/>
      <c r="AH224" s="9" t="s">
        <v>580</v>
      </c>
      <c r="AI224" s="32"/>
      <c r="AJ224" s="32"/>
      <c r="AK224" s="32"/>
      <c r="AL224" s="32">
        <v>21976</v>
      </c>
      <c r="AM224" s="26">
        <v>45170</v>
      </c>
      <c r="AN224" s="24">
        <v>118</v>
      </c>
      <c r="AO224" s="23" t="s">
        <v>20</v>
      </c>
      <c r="AP224" s="23" t="str">
        <f t="shared" si="43"/>
        <v>FLOW</v>
      </c>
      <c r="AQ224" s="23"/>
      <c r="AR224" s="23"/>
      <c r="AS224" s="23"/>
      <c r="AT224" s="23"/>
      <c r="AU224" s="9" t="s">
        <v>13</v>
      </c>
      <c r="AV224" s="33" t="s">
        <v>583</v>
      </c>
      <c r="AW224" s="22" t="s">
        <v>1235</v>
      </c>
      <c r="AX224" s="34">
        <v>45430</v>
      </c>
      <c r="AY224" s="9">
        <v>36</v>
      </c>
      <c r="AZ224" s="9" t="s">
        <v>1125</v>
      </c>
      <c r="BA224" s="32" t="s">
        <v>20</v>
      </c>
      <c r="BB224" s="32"/>
      <c r="BC224" s="32"/>
      <c r="BD224" s="9"/>
      <c r="BE224" s="9"/>
      <c r="BF224" s="9"/>
      <c r="BG224" s="35"/>
      <c r="BH224" s="9"/>
      <c r="BI224" s="9"/>
      <c r="BJ224" s="9"/>
      <c r="BK224" s="9"/>
      <c r="BL224" s="9"/>
      <c r="BM224" s="9"/>
      <c r="BN224" s="9"/>
      <c r="BO224" s="9"/>
      <c r="BP224" s="9"/>
      <c r="BQ224" s="9"/>
      <c r="BR224" s="9"/>
      <c r="BS224" s="9"/>
      <c r="BT224" s="9"/>
      <c r="BU224" s="9"/>
      <c r="BV224" s="9"/>
      <c r="BW224" s="9"/>
      <c r="BX224" s="9"/>
      <c r="BY224" s="9"/>
      <c r="BZ224" s="9"/>
      <c r="CA224" s="9"/>
      <c r="CB224" s="9"/>
      <c r="CC224" s="9"/>
      <c r="CD224" s="9"/>
      <c r="CE224" s="9"/>
      <c r="CF224" s="9"/>
      <c r="CG224" s="9"/>
      <c r="CH224" s="9"/>
      <c r="CI224" s="9"/>
      <c r="CJ224" s="9"/>
      <c r="CK224" s="9"/>
      <c r="CL224" s="9"/>
      <c r="CM224" s="9"/>
      <c r="CN224" s="9"/>
      <c r="CO224" s="9"/>
      <c r="CP224" s="9"/>
      <c r="CQ224" s="9"/>
      <c r="CR224" s="9"/>
      <c r="CS224" s="9"/>
      <c r="CT224" s="9"/>
      <c r="CU224" s="9"/>
      <c r="CV224" s="9"/>
      <c r="CW224" s="9"/>
      <c r="CX224" s="9"/>
      <c r="CY224" s="9"/>
      <c r="CZ224" s="9"/>
      <c r="DA224" s="9"/>
      <c r="DB224" s="9"/>
      <c r="DC224" s="9"/>
      <c r="DD224" s="9"/>
      <c r="DE224" s="9"/>
      <c r="DF224" s="9"/>
      <c r="DG224" s="9"/>
      <c r="DH224" s="9"/>
      <c r="DI224" s="9"/>
      <c r="DJ224" s="9"/>
      <c r="DK224" s="9"/>
      <c r="DL224" s="9"/>
      <c r="DM224" s="9"/>
      <c r="DN224" s="9"/>
      <c r="DO224" s="9"/>
      <c r="DP224" s="9"/>
      <c r="DQ224" s="9"/>
      <c r="DR224" s="9"/>
      <c r="DS224" s="9"/>
      <c r="DT224" s="9"/>
      <c r="DU224" s="9"/>
      <c r="DV224" s="9"/>
      <c r="DW224" s="9"/>
      <c r="DX224" s="9"/>
      <c r="DY224" s="9"/>
      <c r="DZ224" s="9"/>
      <c r="EA224" s="9"/>
      <c r="EB224" s="9"/>
      <c r="EC224" s="9"/>
      <c r="ED224" s="9"/>
      <c r="EE224" s="9"/>
      <c r="EF224" s="9"/>
      <c r="EG224" s="9"/>
      <c r="EH224" s="9"/>
      <c r="EI224" s="9"/>
      <c r="EJ224" s="9"/>
      <c r="EK224" s="9"/>
      <c r="EL224" s="9"/>
      <c r="EM224" s="9"/>
      <c r="EN224" s="9"/>
      <c r="EO224" s="9"/>
      <c r="EP224" s="9"/>
      <c r="EQ224" s="9"/>
      <c r="ER224" s="36">
        <f t="shared" si="44"/>
        <v>0</v>
      </c>
      <c r="ES224" s="9" t="str">
        <f t="shared" si="45"/>
        <v/>
      </c>
      <c r="ET224" s="9" t="s">
        <v>1361</v>
      </c>
      <c r="EU224" s="32" t="s">
        <v>2062</v>
      </c>
      <c r="EV224" s="32" t="s">
        <v>1480</v>
      </c>
      <c r="EW224" s="32"/>
      <c r="EX224" s="35"/>
      <c r="EY224" s="37"/>
      <c r="EZ224" s="37"/>
      <c r="FA224" s="35"/>
      <c r="FB224" s="37"/>
      <c r="FC224" s="32"/>
      <c r="FD224" s="32"/>
      <c r="FE224" s="32">
        <f t="shared" si="46"/>
        <v>3844</v>
      </c>
      <c r="FF224" s="9">
        <f t="shared" si="47"/>
        <v>17898</v>
      </c>
      <c r="FG224" s="6" t="s">
        <v>1480</v>
      </c>
    </row>
    <row r="225" spans="1:163" ht="17.25" customHeight="1" x14ac:dyDescent="0.25">
      <c r="A225" s="9">
        <v>464314536</v>
      </c>
      <c r="B225" s="22" t="s">
        <v>452</v>
      </c>
      <c r="C225" s="9"/>
      <c r="D225" s="9"/>
      <c r="E225" s="9"/>
      <c r="F225" s="9"/>
      <c r="G225" s="23"/>
      <c r="H225" s="23"/>
      <c r="I225" s="9">
        <v>3104</v>
      </c>
      <c r="J225" s="9">
        <v>5757</v>
      </c>
      <c r="K225" s="24">
        <f t="shared" si="36"/>
        <v>2880</v>
      </c>
      <c r="L225" s="24">
        <f t="shared" si="37"/>
        <v>8861</v>
      </c>
      <c r="M225" s="25">
        <v>2</v>
      </c>
      <c r="N225" s="9" t="s">
        <v>1493</v>
      </c>
      <c r="O225" s="9" t="s">
        <v>1494</v>
      </c>
      <c r="P225" s="9" t="s">
        <v>93</v>
      </c>
      <c r="Q225" s="26">
        <v>44826</v>
      </c>
      <c r="R225" s="27">
        <v>227</v>
      </c>
      <c r="S225" s="27">
        <f t="shared" si="38"/>
        <v>0</v>
      </c>
      <c r="T225" s="27">
        <v>5782</v>
      </c>
      <c r="U225" s="28" t="s">
        <v>20</v>
      </c>
      <c r="V225" s="29">
        <f t="shared" si="39"/>
        <v>0.52142051204503947</v>
      </c>
      <c r="W225" s="29">
        <f t="shared" si="40"/>
        <v>1.2019244755877168E-2</v>
      </c>
      <c r="X225" s="29" t="str">
        <f t="shared" si="41"/>
        <v>FLOW</v>
      </c>
      <c r="Y225" s="9" t="str">
        <f t="shared" si="42"/>
        <v>-</v>
      </c>
      <c r="Z225" s="9" t="s">
        <v>1489</v>
      </c>
      <c r="AA225" s="9" t="s">
        <v>20</v>
      </c>
      <c r="AB225" s="22"/>
      <c r="AC225" s="9"/>
      <c r="AD225" s="9"/>
      <c r="AE225" s="30"/>
      <c r="AF225" s="31" t="s">
        <v>20</v>
      </c>
      <c r="AG225" s="32"/>
      <c r="AH225" s="9" t="s">
        <v>451</v>
      </c>
      <c r="AI225" s="32"/>
      <c r="AJ225" s="32"/>
      <c r="AK225" s="32"/>
      <c r="AL225" s="32">
        <v>11766</v>
      </c>
      <c r="AM225" s="26">
        <v>44826</v>
      </c>
      <c r="AN225" s="24">
        <v>57</v>
      </c>
      <c r="AO225" s="23" t="s">
        <v>20</v>
      </c>
      <c r="AP225" s="23" t="str">
        <f t="shared" si="43"/>
        <v>FLOW</v>
      </c>
      <c r="AQ225" s="23"/>
      <c r="AR225" s="23"/>
      <c r="AS225" s="23"/>
      <c r="AT225" s="23"/>
      <c r="AU225" s="9" t="s">
        <v>1491</v>
      </c>
      <c r="AV225" s="33" t="s">
        <v>453</v>
      </c>
      <c r="AW225" s="22" t="s">
        <v>1299</v>
      </c>
      <c r="AX225" s="34">
        <v>45579</v>
      </c>
      <c r="AY225" s="9">
        <v>36</v>
      </c>
      <c r="AZ225" s="9" t="s">
        <v>1125</v>
      </c>
      <c r="BA225" s="32" t="s">
        <v>20</v>
      </c>
      <c r="BB225" s="32"/>
      <c r="BC225" s="32"/>
      <c r="BD225" s="9"/>
      <c r="BE225" s="9"/>
      <c r="BF225" s="9"/>
      <c r="BG225" s="35"/>
      <c r="BH225" s="9"/>
      <c r="BI225" s="9">
        <v>1</v>
      </c>
      <c r="BJ225" s="9"/>
      <c r="BK225" s="9"/>
      <c r="BL225" s="9"/>
      <c r="BM225" s="9"/>
      <c r="BN225" s="9"/>
      <c r="BO225" s="9"/>
      <c r="BP225" s="9"/>
      <c r="BQ225" s="9"/>
      <c r="BR225" s="9"/>
      <c r="BS225" s="9"/>
      <c r="BT225" s="9"/>
      <c r="BU225" s="9"/>
      <c r="BV225" s="9"/>
      <c r="BW225" s="9"/>
      <c r="BX225" s="9"/>
      <c r="BY225" s="9"/>
      <c r="BZ225" s="9"/>
      <c r="CA225" s="9"/>
      <c r="CB225" s="9"/>
      <c r="CC225" s="9"/>
      <c r="CD225" s="9"/>
      <c r="CE225" s="9"/>
      <c r="CF225" s="9"/>
      <c r="CG225" s="9"/>
      <c r="CH225" s="9"/>
      <c r="CI225" s="9"/>
      <c r="CJ225" s="9"/>
      <c r="CK225" s="9"/>
      <c r="CL225" s="9"/>
      <c r="CM225" s="9"/>
      <c r="CN225" s="9"/>
      <c r="CO225" s="9"/>
      <c r="CP225" s="9"/>
      <c r="CQ225" s="9"/>
      <c r="CR225" s="9"/>
      <c r="CS225" s="9"/>
      <c r="CT225" s="9"/>
      <c r="CU225" s="9"/>
      <c r="CV225" s="9"/>
      <c r="CW225" s="9"/>
      <c r="CX225" s="9"/>
      <c r="CY225" s="9"/>
      <c r="CZ225" s="9"/>
      <c r="DA225" s="9"/>
      <c r="DB225" s="9"/>
      <c r="DC225" s="9"/>
      <c r="DD225" s="9"/>
      <c r="DE225" s="9"/>
      <c r="DF225" s="9"/>
      <c r="DG225" s="9"/>
      <c r="DH225" s="9"/>
      <c r="DI225" s="9"/>
      <c r="DJ225" s="9"/>
      <c r="DK225" s="9"/>
      <c r="DL225" s="9"/>
      <c r="DM225" s="9"/>
      <c r="DN225" s="9"/>
      <c r="DO225" s="9"/>
      <c r="DP225" s="9"/>
      <c r="DQ225" s="9"/>
      <c r="DR225" s="9"/>
      <c r="DS225" s="9"/>
      <c r="DT225" s="9"/>
      <c r="DU225" s="9"/>
      <c r="DV225" s="9"/>
      <c r="DW225" s="9"/>
      <c r="DX225" s="9"/>
      <c r="DY225" s="9"/>
      <c r="DZ225" s="9"/>
      <c r="EA225" s="9"/>
      <c r="EB225" s="9"/>
      <c r="EC225" s="9"/>
      <c r="ED225" s="9"/>
      <c r="EE225" s="9"/>
      <c r="EF225" s="9"/>
      <c r="EG225" s="9"/>
      <c r="EH225" s="9"/>
      <c r="EI225" s="9"/>
      <c r="EJ225" s="9"/>
      <c r="EK225" s="9"/>
      <c r="EL225" s="9"/>
      <c r="EM225" s="9"/>
      <c r="EN225" s="9"/>
      <c r="EO225" s="9"/>
      <c r="EP225" s="9"/>
      <c r="EQ225" s="9"/>
      <c r="ER225" s="36">
        <f t="shared" si="44"/>
        <v>1</v>
      </c>
      <c r="ES225" s="9">
        <f t="shared" si="45"/>
        <v>1</v>
      </c>
      <c r="ET225" s="9" t="s">
        <v>1367</v>
      </c>
      <c r="EU225" s="32" t="s">
        <v>1974</v>
      </c>
      <c r="EV225" s="32" t="s">
        <v>1480</v>
      </c>
      <c r="EW225" s="32"/>
      <c r="EX225" s="35"/>
      <c r="EY225" s="37"/>
      <c r="EZ225" s="37"/>
      <c r="FA225" s="35"/>
      <c r="FB225" s="37"/>
      <c r="FC225" s="32"/>
      <c r="FD225" s="32"/>
      <c r="FE225" s="32">
        <f t="shared" si="46"/>
        <v>2880</v>
      </c>
      <c r="FF225" s="9">
        <f t="shared" si="47"/>
        <v>8861</v>
      </c>
      <c r="FG225" s="6" t="s">
        <v>1480</v>
      </c>
    </row>
    <row r="226" spans="1:163" ht="17.25" customHeight="1" x14ac:dyDescent="0.25">
      <c r="A226" s="9">
        <v>464896837</v>
      </c>
      <c r="B226" s="22" t="s">
        <v>873</v>
      </c>
      <c r="C226" s="9"/>
      <c r="D226" s="9"/>
      <c r="E226" s="9"/>
      <c r="F226" s="9"/>
      <c r="G226" s="23"/>
      <c r="H226" s="23"/>
      <c r="I226" s="9">
        <v>3886</v>
      </c>
      <c r="J226" s="9">
        <v>7772</v>
      </c>
      <c r="K226" s="24">
        <f t="shared" si="36"/>
        <v>3993</v>
      </c>
      <c r="L226" s="24">
        <f t="shared" si="37"/>
        <v>11658</v>
      </c>
      <c r="M226" s="25">
        <v>2</v>
      </c>
      <c r="N226" s="9" t="s">
        <v>1493</v>
      </c>
      <c r="O226" s="9" t="s">
        <v>1494</v>
      </c>
      <c r="P226" s="9" t="s">
        <v>27</v>
      </c>
      <c r="Q226" s="26">
        <v>44713</v>
      </c>
      <c r="R226" s="27">
        <v>107</v>
      </c>
      <c r="S226" s="27">
        <f t="shared" si="38"/>
        <v>0</v>
      </c>
      <c r="T226" s="27">
        <v>900</v>
      </c>
      <c r="U226" s="28" t="s">
        <v>20</v>
      </c>
      <c r="V226" s="29">
        <f t="shared" si="39"/>
        <v>0.2153473453032288</v>
      </c>
      <c r="W226" s="29">
        <f t="shared" si="40"/>
        <v>1.1988945941407573E-2</v>
      </c>
      <c r="X226" s="29" t="str">
        <f t="shared" si="41"/>
        <v>FLOW</v>
      </c>
      <c r="Y226" s="9" t="str">
        <f t="shared" si="42"/>
        <v>-</v>
      </c>
      <c r="Z226" s="9" t="s">
        <v>1495</v>
      </c>
      <c r="AA226" s="9" t="s">
        <v>20</v>
      </c>
      <c r="AB226" s="22"/>
      <c r="AC226" s="9"/>
      <c r="AD226" s="9"/>
      <c r="AE226" s="30"/>
      <c r="AF226" s="31" t="s">
        <v>20</v>
      </c>
      <c r="AG226" s="32"/>
      <c r="AH226" s="9" t="s">
        <v>211</v>
      </c>
      <c r="AI226" s="32"/>
      <c r="AJ226" s="32"/>
      <c r="AK226" s="32"/>
      <c r="AL226" s="32">
        <v>8779</v>
      </c>
      <c r="AM226" s="26">
        <v>44713</v>
      </c>
      <c r="AN226" s="24">
        <v>57</v>
      </c>
      <c r="AO226" s="23" t="s">
        <v>20</v>
      </c>
      <c r="AP226" s="23" t="str">
        <f t="shared" si="43"/>
        <v>FLOW</v>
      </c>
      <c r="AQ226" s="23"/>
      <c r="AR226" s="23"/>
      <c r="AS226" s="23"/>
      <c r="AT226" s="23"/>
      <c r="AU226" s="9" t="s">
        <v>1491</v>
      </c>
      <c r="AV226" s="33" t="s">
        <v>1066</v>
      </c>
      <c r="AW226" s="22" t="s">
        <v>1218</v>
      </c>
      <c r="AX226" s="34">
        <v>45635</v>
      </c>
      <c r="AY226" s="9">
        <v>30</v>
      </c>
      <c r="AZ226" s="9" t="s">
        <v>1125</v>
      </c>
      <c r="BA226" s="32" t="s">
        <v>20</v>
      </c>
      <c r="BB226" s="32"/>
      <c r="BC226" s="32"/>
      <c r="BD226" s="9"/>
      <c r="BE226" s="9"/>
      <c r="BF226" s="9"/>
      <c r="BG226" s="35"/>
      <c r="BH226" s="9"/>
      <c r="BI226" s="9">
        <v>1</v>
      </c>
      <c r="BJ226" s="9"/>
      <c r="BK226" s="9"/>
      <c r="BL226" s="9"/>
      <c r="BM226" s="9"/>
      <c r="BN226" s="9"/>
      <c r="BO226" s="9"/>
      <c r="BP226" s="9"/>
      <c r="BQ226" s="9"/>
      <c r="BR226" s="9"/>
      <c r="BS226" s="9"/>
      <c r="BT226" s="9"/>
      <c r="BU226" s="9"/>
      <c r="BV226" s="9"/>
      <c r="BW226" s="9"/>
      <c r="BX226" s="9"/>
      <c r="BY226" s="9"/>
      <c r="BZ226" s="9"/>
      <c r="CA226" s="9"/>
      <c r="CB226" s="9"/>
      <c r="CC226" s="9"/>
      <c r="CD226" s="9"/>
      <c r="CE226" s="9"/>
      <c r="CF226" s="9"/>
      <c r="CG226" s="9"/>
      <c r="CH226" s="9"/>
      <c r="CI226" s="9"/>
      <c r="CJ226" s="9"/>
      <c r="CK226" s="9"/>
      <c r="CL226" s="9"/>
      <c r="CM226" s="9"/>
      <c r="CN226" s="9"/>
      <c r="CO226" s="9"/>
      <c r="CP226" s="9"/>
      <c r="CQ226" s="9"/>
      <c r="CR226" s="9"/>
      <c r="CS226" s="9"/>
      <c r="CT226" s="9"/>
      <c r="CU226" s="9"/>
      <c r="CV226" s="9"/>
      <c r="CW226" s="9"/>
      <c r="CX226" s="9"/>
      <c r="CY226" s="9"/>
      <c r="CZ226" s="9"/>
      <c r="DA226" s="9"/>
      <c r="DB226" s="9"/>
      <c r="DC226" s="9"/>
      <c r="DD226" s="9"/>
      <c r="DE226" s="9"/>
      <c r="DF226" s="9"/>
      <c r="DG226" s="9"/>
      <c r="DH226" s="9"/>
      <c r="DI226" s="9"/>
      <c r="DJ226" s="9"/>
      <c r="DK226" s="9"/>
      <c r="DL226" s="9"/>
      <c r="DM226" s="9"/>
      <c r="DN226" s="9"/>
      <c r="DO226" s="9"/>
      <c r="DP226" s="9"/>
      <c r="DQ226" s="9"/>
      <c r="DR226" s="9"/>
      <c r="DS226" s="9"/>
      <c r="DT226" s="9"/>
      <c r="DU226" s="9"/>
      <c r="DV226" s="9"/>
      <c r="DW226" s="9"/>
      <c r="DX226" s="9"/>
      <c r="DY226" s="9"/>
      <c r="DZ226" s="9"/>
      <c r="EA226" s="9"/>
      <c r="EB226" s="9"/>
      <c r="EC226" s="9"/>
      <c r="ED226" s="9"/>
      <c r="EE226" s="9"/>
      <c r="EF226" s="9"/>
      <c r="EG226" s="9"/>
      <c r="EH226" s="9"/>
      <c r="EI226" s="9"/>
      <c r="EJ226" s="9"/>
      <c r="EK226" s="9"/>
      <c r="EL226" s="9"/>
      <c r="EM226" s="9"/>
      <c r="EN226" s="9"/>
      <c r="EO226" s="9"/>
      <c r="EP226" s="9"/>
      <c r="EQ226" s="9"/>
      <c r="ER226" s="36">
        <f t="shared" si="44"/>
        <v>1</v>
      </c>
      <c r="ES226" s="9">
        <f t="shared" si="45"/>
        <v>1</v>
      </c>
      <c r="ET226" s="9" t="s">
        <v>1368</v>
      </c>
      <c r="EU226" s="32" t="s">
        <v>1839</v>
      </c>
      <c r="EV226" s="32" t="s">
        <v>1480</v>
      </c>
      <c r="EW226" s="32"/>
      <c r="EX226" s="35"/>
      <c r="EY226" s="37"/>
      <c r="EZ226" s="37"/>
      <c r="FA226" s="35"/>
      <c r="FB226" s="37"/>
      <c r="FC226" s="32"/>
      <c r="FD226" s="32"/>
      <c r="FE226" s="32">
        <f t="shared" si="46"/>
        <v>3993</v>
      </c>
      <c r="FF226" s="9">
        <f t="shared" si="47"/>
        <v>11658</v>
      </c>
      <c r="FG226" s="6" t="s">
        <v>1480</v>
      </c>
    </row>
    <row r="227" spans="1:163" ht="17.25" customHeight="1" x14ac:dyDescent="0.25">
      <c r="A227" s="9">
        <v>460516801</v>
      </c>
      <c r="B227" s="22" t="s">
        <v>576</v>
      </c>
      <c r="C227" s="9"/>
      <c r="D227" s="9"/>
      <c r="E227" s="9"/>
      <c r="F227" s="9"/>
      <c r="G227" s="23"/>
      <c r="H227" s="23"/>
      <c r="I227" s="9">
        <v>2999</v>
      </c>
      <c r="J227" s="9">
        <v>2718.99</v>
      </c>
      <c r="K227" s="24">
        <f t="shared" si="36"/>
        <v>2770.99</v>
      </c>
      <c r="L227" s="24">
        <f t="shared" si="37"/>
        <v>5717.99</v>
      </c>
      <c r="M227" s="39">
        <v>1</v>
      </c>
      <c r="N227" s="9" t="s">
        <v>1493</v>
      </c>
      <c r="O227" s="9" t="s">
        <v>1494</v>
      </c>
      <c r="P227" s="9" t="s">
        <v>43</v>
      </c>
      <c r="Q227" s="26">
        <v>44549.29</v>
      </c>
      <c r="R227" s="27">
        <v>52</v>
      </c>
      <c r="S227" s="27">
        <f t="shared" si="38"/>
        <v>0</v>
      </c>
      <c r="T227" s="27">
        <v>5285</v>
      </c>
      <c r="U227" s="28" t="s">
        <v>20</v>
      </c>
      <c r="V227" s="29">
        <f t="shared" si="39"/>
        <v>8.2847214210121145E-2</v>
      </c>
      <c r="W227" s="29">
        <f t="shared" si="40"/>
        <v>3.9025824523232755E-3</v>
      </c>
      <c r="X227" s="29" t="str">
        <f t="shared" si="41"/>
        <v>FLOW</v>
      </c>
      <c r="Y227" s="9" t="str">
        <f t="shared" si="42"/>
        <v>-</v>
      </c>
      <c r="Z227" s="9" t="s">
        <v>1496</v>
      </c>
      <c r="AA227" s="9" t="s">
        <v>20</v>
      </c>
      <c r="AB227" s="22"/>
      <c r="AC227" s="9"/>
      <c r="AD227" s="9"/>
      <c r="AE227" s="30"/>
      <c r="AF227" s="31" t="s">
        <v>20</v>
      </c>
      <c r="AG227" s="32"/>
      <c r="AH227" s="9" t="s">
        <v>577</v>
      </c>
      <c r="AI227" s="32"/>
      <c r="AJ227" s="32"/>
      <c r="AK227" s="32"/>
      <c r="AL227" s="32">
        <v>8055.99</v>
      </c>
      <c r="AM227" s="26">
        <v>44549.29</v>
      </c>
      <c r="AN227" s="24">
        <v>27</v>
      </c>
      <c r="AO227" s="23" t="s">
        <v>20</v>
      </c>
      <c r="AP227" s="23" t="str">
        <f t="shared" si="43"/>
        <v>FLOW</v>
      </c>
      <c r="AQ227" s="23"/>
      <c r="AR227" s="23"/>
      <c r="AS227" s="23"/>
      <c r="AT227" s="23"/>
      <c r="AU227" s="9" t="s">
        <v>1491</v>
      </c>
      <c r="AV227" s="33" t="s">
        <v>578</v>
      </c>
      <c r="AW227" s="22" t="s">
        <v>1196</v>
      </c>
      <c r="AX227" s="34">
        <v>45237</v>
      </c>
      <c r="AY227" s="9">
        <v>48</v>
      </c>
      <c r="AZ227" s="9" t="s">
        <v>1125</v>
      </c>
      <c r="BA227" s="32" t="s">
        <v>20</v>
      </c>
      <c r="BB227" s="32"/>
      <c r="BC227" s="32"/>
      <c r="BD227" s="9"/>
      <c r="BE227" s="9"/>
      <c r="BF227" s="9"/>
      <c r="BG227" s="35"/>
      <c r="BH227" s="9"/>
      <c r="BI227" s="9"/>
      <c r="BJ227" s="9"/>
      <c r="BK227" s="9"/>
      <c r="BL227" s="9">
        <v>1</v>
      </c>
      <c r="BM227" s="9"/>
      <c r="BN227" s="9"/>
      <c r="BO227" s="9"/>
      <c r="BP227" s="9"/>
      <c r="BQ227" s="9"/>
      <c r="BR227" s="9"/>
      <c r="BS227" s="9"/>
      <c r="BT227" s="9"/>
      <c r="BU227" s="9"/>
      <c r="BV227" s="9"/>
      <c r="BW227" s="9"/>
      <c r="BX227" s="9"/>
      <c r="BY227" s="9"/>
      <c r="BZ227" s="9"/>
      <c r="CA227" s="9"/>
      <c r="CB227" s="9"/>
      <c r="CC227" s="9"/>
      <c r="CD227" s="9"/>
      <c r="CE227" s="9"/>
      <c r="CF227" s="9"/>
      <c r="CG227" s="9"/>
      <c r="CH227" s="9"/>
      <c r="CI227" s="9"/>
      <c r="CJ227" s="9"/>
      <c r="CK227" s="9"/>
      <c r="CL227" s="9"/>
      <c r="CM227" s="9"/>
      <c r="CN227" s="9"/>
      <c r="CO227" s="9"/>
      <c r="CP227" s="9"/>
      <c r="CQ227" s="9"/>
      <c r="CR227" s="9"/>
      <c r="CS227" s="9"/>
      <c r="CT227" s="9"/>
      <c r="CU227" s="9"/>
      <c r="CV227" s="9"/>
      <c r="CW227" s="9"/>
      <c r="CX227" s="9"/>
      <c r="CY227" s="9"/>
      <c r="CZ227" s="9"/>
      <c r="DA227" s="9"/>
      <c r="DB227" s="9"/>
      <c r="DC227" s="9"/>
      <c r="DD227" s="9"/>
      <c r="DE227" s="9"/>
      <c r="DF227" s="9"/>
      <c r="DG227" s="9"/>
      <c r="DH227" s="9"/>
      <c r="DI227" s="9"/>
      <c r="DJ227" s="9"/>
      <c r="DK227" s="9"/>
      <c r="DL227" s="9"/>
      <c r="DM227" s="9"/>
      <c r="DN227" s="9"/>
      <c r="DO227" s="9"/>
      <c r="DP227" s="9"/>
      <c r="DQ227" s="9"/>
      <c r="DR227" s="9"/>
      <c r="DS227" s="9"/>
      <c r="DT227" s="9"/>
      <c r="DU227" s="9"/>
      <c r="DV227" s="9"/>
      <c r="DW227" s="9"/>
      <c r="DX227" s="9"/>
      <c r="DY227" s="9"/>
      <c r="DZ227" s="9"/>
      <c r="EA227" s="9"/>
      <c r="EB227" s="9"/>
      <c r="EC227" s="9"/>
      <c r="ED227" s="9"/>
      <c r="EE227" s="9"/>
      <c r="EF227" s="9"/>
      <c r="EG227" s="9"/>
      <c r="EH227" s="9"/>
      <c r="EI227" s="9"/>
      <c r="EJ227" s="9"/>
      <c r="EK227" s="9"/>
      <c r="EL227" s="9"/>
      <c r="EM227" s="9"/>
      <c r="EN227" s="9"/>
      <c r="EO227" s="9"/>
      <c r="EP227" s="9"/>
      <c r="EQ227" s="9"/>
      <c r="ER227" s="36">
        <f t="shared" si="44"/>
        <v>1</v>
      </c>
      <c r="ES227" s="9">
        <f t="shared" si="45"/>
        <v>1</v>
      </c>
      <c r="ET227" s="9" t="s">
        <v>1364</v>
      </c>
      <c r="EU227" s="32" t="s">
        <v>2059</v>
      </c>
      <c r="EV227" s="32" t="s">
        <v>1480</v>
      </c>
      <c r="EW227" s="32"/>
      <c r="EX227" s="35"/>
      <c r="EY227" s="37"/>
      <c r="EZ227" s="37"/>
      <c r="FA227" s="35"/>
      <c r="FB227" s="37"/>
      <c r="FC227" s="32"/>
      <c r="FD227" s="32"/>
      <c r="FE227" s="32">
        <f t="shared" si="46"/>
        <v>2770.99</v>
      </c>
      <c r="FF227" s="9">
        <f t="shared" si="47"/>
        <v>5717.99</v>
      </c>
      <c r="FG227" s="6" t="s">
        <v>1480</v>
      </c>
    </row>
    <row r="228" spans="1:163" ht="17.25" customHeight="1" x14ac:dyDescent="0.25">
      <c r="A228" s="9">
        <v>463471982</v>
      </c>
      <c r="B228" s="22" t="s">
        <v>270</v>
      </c>
      <c r="C228" s="9" t="s">
        <v>2208</v>
      </c>
      <c r="D228" s="9" t="s">
        <v>2263</v>
      </c>
      <c r="E228" s="9">
        <v>3837</v>
      </c>
      <c r="F228" s="9"/>
      <c r="G228" s="23"/>
      <c r="H228" s="23"/>
      <c r="I228" s="9">
        <v>3837</v>
      </c>
      <c r="J228" s="9">
        <v>3837</v>
      </c>
      <c r="K228" s="24">
        <f t="shared" si="36"/>
        <v>3837</v>
      </c>
      <c r="L228" s="24">
        <f t="shared" si="37"/>
        <v>3837</v>
      </c>
      <c r="M228" s="39">
        <v>1</v>
      </c>
      <c r="N228" s="9" t="s">
        <v>2210</v>
      </c>
      <c r="O228" s="9" t="s">
        <v>1489</v>
      </c>
      <c r="P228" s="9" t="s">
        <v>263</v>
      </c>
      <c r="Q228" s="26">
        <v>44516</v>
      </c>
      <c r="R228" s="27">
        <v>0</v>
      </c>
      <c r="S228" s="27">
        <f t="shared" si="38"/>
        <v>0</v>
      </c>
      <c r="T228" s="27">
        <v>900</v>
      </c>
      <c r="U228" s="28" t="s">
        <v>20</v>
      </c>
      <c r="V228" s="29">
        <f t="shared" si="39"/>
        <v>8.8940910277330365E-2</v>
      </c>
      <c r="W228" s="29">
        <f t="shared" si="40"/>
        <v>3.8996662000140279E-3</v>
      </c>
      <c r="X228" s="29" t="str">
        <f t="shared" si="41"/>
        <v>STABLE</v>
      </c>
      <c r="Y228" s="9" t="str">
        <f t="shared" si="42"/>
        <v>PAID</v>
      </c>
      <c r="Z228" s="9" t="s">
        <v>20</v>
      </c>
      <c r="AA228" s="9" t="s">
        <v>20</v>
      </c>
      <c r="AB228" s="22"/>
      <c r="AC228" s="9"/>
      <c r="AD228" s="9"/>
      <c r="AE228" s="30"/>
      <c r="AF228" s="31" t="s">
        <v>20</v>
      </c>
      <c r="AG228" s="32"/>
      <c r="AH228" s="9" t="s">
        <v>493</v>
      </c>
      <c r="AI228" s="32"/>
      <c r="AJ228" s="32"/>
      <c r="AK228" s="32"/>
      <c r="AL228" s="32">
        <v>4737</v>
      </c>
      <c r="AM228" s="26">
        <v>44516</v>
      </c>
      <c r="AN228" s="24">
        <v>27</v>
      </c>
      <c r="AO228" s="23" t="s">
        <v>20</v>
      </c>
      <c r="AP228" s="23" t="str">
        <f t="shared" si="43"/>
        <v>FLOW</v>
      </c>
      <c r="AQ228" s="23"/>
      <c r="AR228" s="23"/>
      <c r="AS228" s="23"/>
      <c r="AT228" s="23"/>
      <c r="AU228" s="9" t="s">
        <v>13</v>
      </c>
      <c r="AV228" s="33" t="s">
        <v>271</v>
      </c>
      <c r="AW228" s="22" t="s">
        <v>1263</v>
      </c>
      <c r="AX228" s="34">
        <v>45487</v>
      </c>
      <c r="AY228" s="9">
        <v>36</v>
      </c>
      <c r="AZ228" s="9" t="s">
        <v>1125</v>
      </c>
      <c r="BA228" s="32" t="s">
        <v>20</v>
      </c>
      <c r="BB228" s="32"/>
      <c r="BC228" s="32"/>
      <c r="BD228" s="9"/>
      <c r="BE228" s="9"/>
      <c r="BF228" s="9"/>
      <c r="BG228" s="35"/>
      <c r="BH228" s="9"/>
      <c r="BI228" s="9"/>
      <c r="BJ228" s="9"/>
      <c r="BK228" s="9"/>
      <c r="BL228" s="9">
        <v>2</v>
      </c>
      <c r="BM228" s="9"/>
      <c r="BN228" s="9"/>
      <c r="BO228" s="9"/>
      <c r="BP228" s="9"/>
      <c r="BQ228" s="9"/>
      <c r="BR228" s="9"/>
      <c r="BS228" s="9"/>
      <c r="BT228" s="9"/>
      <c r="BU228" s="9"/>
      <c r="BV228" s="9"/>
      <c r="BW228" s="9"/>
      <c r="BX228" s="9"/>
      <c r="BY228" s="9"/>
      <c r="BZ228" s="9"/>
      <c r="CA228" s="9"/>
      <c r="CB228" s="9"/>
      <c r="CC228" s="9"/>
      <c r="CD228" s="9"/>
      <c r="CE228" s="9"/>
      <c r="CF228" s="9"/>
      <c r="CG228" s="9"/>
      <c r="CH228" s="9"/>
      <c r="CI228" s="9"/>
      <c r="CJ228" s="9"/>
      <c r="CK228" s="9"/>
      <c r="CL228" s="9"/>
      <c r="CM228" s="9"/>
      <c r="CN228" s="9"/>
      <c r="CO228" s="9"/>
      <c r="CP228" s="9"/>
      <c r="CQ228" s="9"/>
      <c r="CR228" s="9"/>
      <c r="CS228" s="9"/>
      <c r="CT228" s="9"/>
      <c r="CU228" s="9"/>
      <c r="CV228" s="9"/>
      <c r="CW228" s="9"/>
      <c r="CX228" s="9"/>
      <c r="CY228" s="9"/>
      <c r="CZ228" s="9"/>
      <c r="DA228" s="9"/>
      <c r="DB228" s="9"/>
      <c r="DC228" s="9"/>
      <c r="DD228" s="9"/>
      <c r="DE228" s="9"/>
      <c r="DF228" s="9"/>
      <c r="DG228" s="9"/>
      <c r="DH228" s="9"/>
      <c r="DI228" s="9"/>
      <c r="DJ228" s="9"/>
      <c r="DK228" s="9"/>
      <c r="DL228" s="9"/>
      <c r="DM228" s="9"/>
      <c r="DN228" s="9"/>
      <c r="DO228" s="9"/>
      <c r="DP228" s="9"/>
      <c r="DQ228" s="9"/>
      <c r="DR228" s="9"/>
      <c r="DS228" s="9"/>
      <c r="DT228" s="9"/>
      <c r="DU228" s="9"/>
      <c r="DV228" s="9"/>
      <c r="DW228" s="9"/>
      <c r="DX228" s="9"/>
      <c r="DY228" s="9"/>
      <c r="DZ228" s="9"/>
      <c r="EA228" s="9"/>
      <c r="EB228" s="9"/>
      <c r="EC228" s="9"/>
      <c r="ED228" s="9"/>
      <c r="EE228" s="9"/>
      <c r="EF228" s="9"/>
      <c r="EG228" s="9"/>
      <c r="EH228" s="9"/>
      <c r="EI228" s="9"/>
      <c r="EJ228" s="9"/>
      <c r="EK228" s="9"/>
      <c r="EL228" s="9"/>
      <c r="EM228" s="9"/>
      <c r="EN228" s="9"/>
      <c r="EO228" s="9"/>
      <c r="EP228" s="9"/>
      <c r="EQ228" s="9"/>
      <c r="ER228" s="36">
        <f t="shared" si="44"/>
        <v>2</v>
      </c>
      <c r="ES228" s="9">
        <f t="shared" si="45"/>
        <v>1</v>
      </c>
      <c r="ET228" s="9" t="s">
        <v>1372</v>
      </c>
      <c r="EU228" s="32" t="s">
        <v>1995</v>
      </c>
      <c r="EV228" s="32" t="s">
        <v>1480</v>
      </c>
      <c r="EW228" s="32"/>
      <c r="EX228" s="35"/>
      <c r="EY228" s="37"/>
      <c r="EZ228" s="37"/>
      <c r="FA228" s="35"/>
      <c r="FB228" s="37"/>
      <c r="FC228" s="32"/>
      <c r="FD228" s="32"/>
      <c r="FE228" s="32">
        <f t="shared" si="46"/>
        <v>3837</v>
      </c>
      <c r="FF228" s="9">
        <f t="shared" si="47"/>
        <v>7674</v>
      </c>
      <c r="FG228" s="6" t="s">
        <v>1480</v>
      </c>
    </row>
    <row r="229" spans="1:163" ht="17.25" customHeight="1" x14ac:dyDescent="0.25">
      <c r="A229" s="9">
        <v>465745916</v>
      </c>
      <c r="B229" s="22" t="s">
        <v>544</v>
      </c>
      <c r="C229" s="9" t="s">
        <v>2208</v>
      </c>
      <c r="D229" s="9" t="s">
        <v>1592</v>
      </c>
      <c r="E229" s="9">
        <v>11565</v>
      </c>
      <c r="F229" s="9"/>
      <c r="G229" s="23"/>
      <c r="H229" s="23"/>
      <c r="I229" s="9">
        <v>4873</v>
      </c>
      <c r="J229" s="9">
        <v>4780.3500000000004</v>
      </c>
      <c r="K229" s="24">
        <f t="shared" si="36"/>
        <v>4891.3500000000004</v>
      </c>
      <c r="L229" s="24">
        <f t="shared" si="37"/>
        <v>-1911.6499999999996</v>
      </c>
      <c r="M229" s="39">
        <v>1</v>
      </c>
      <c r="N229" s="9" t="s">
        <v>1498</v>
      </c>
      <c r="O229" s="9" t="s">
        <v>1489</v>
      </c>
      <c r="P229" s="9" t="s">
        <v>321</v>
      </c>
      <c r="Q229" s="26">
        <v>44353</v>
      </c>
      <c r="R229" s="27">
        <v>111</v>
      </c>
      <c r="S229" s="27">
        <f t="shared" si="38"/>
        <v>0</v>
      </c>
      <c r="T229" s="27">
        <v>1800</v>
      </c>
      <c r="U229" s="28" t="s">
        <v>20</v>
      </c>
      <c r="V229" s="29">
        <f t="shared" si="39"/>
        <v>8.1113318101642212E-2</v>
      </c>
      <c r="W229" s="29">
        <f t="shared" si="40"/>
        <v>3.8853871634743054E-3</v>
      </c>
      <c r="X229" s="29" t="str">
        <f t="shared" si="41"/>
        <v>RB</v>
      </c>
      <c r="Y229" s="9" t="str">
        <f t="shared" si="42"/>
        <v>PAID</v>
      </c>
      <c r="Z229" s="9" t="s">
        <v>1490</v>
      </c>
      <c r="AA229" s="9" t="s">
        <v>20</v>
      </c>
      <c r="AB229" s="22"/>
      <c r="AC229" s="9"/>
      <c r="AD229" s="9"/>
      <c r="AE229" s="30"/>
      <c r="AF229" s="31" t="s">
        <v>20</v>
      </c>
      <c r="AG229" s="32"/>
      <c r="AH229" s="9" t="s">
        <v>542</v>
      </c>
      <c r="AI229" s="32"/>
      <c r="AJ229" s="32"/>
      <c r="AK229" s="32"/>
      <c r="AL229" s="32">
        <v>6691.35</v>
      </c>
      <c r="AM229" s="26">
        <v>44353</v>
      </c>
      <c r="AN229" s="24">
        <v>27</v>
      </c>
      <c r="AO229" s="23" t="s">
        <v>20</v>
      </c>
      <c r="AP229" s="23" t="str">
        <f t="shared" si="43"/>
        <v>FLOW</v>
      </c>
      <c r="AQ229" s="23"/>
      <c r="AR229" s="23"/>
      <c r="AS229" s="23"/>
      <c r="AT229" s="23"/>
      <c r="AU229" s="9" t="s">
        <v>1491</v>
      </c>
      <c r="AV229" s="33" t="s">
        <v>545</v>
      </c>
      <c r="AW229" s="22" t="s">
        <v>15</v>
      </c>
      <c r="AX229" s="34">
        <v>45737</v>
      </c>
      <c r="AY229" s="9">
        <v>24</v>
      </c>
      <c r="AZ229" s="9" t="s">
        <v>1125</v>
      </c>
      <c r="BA229" s="32" t="s">
        <v>20</v>
      </c>
      <c r="BB229" s="32"/>
      <c r="BC229" s="32"/>
      <c r="BD229" s="9"/>
      <c r="BE229" s="9"/>
      <c r="BF229" s="9"/>
      <c r="BG229" s="35"/>
      <c r="BH229" s="9"/>
      <c r="BI229" s="9"/>
      <c r="BJ229" s="9"/>
      <c r="BK229" s="9"/>
      <c r="BL229" s="9"/>
      <c r="BM229" s="9"/>
      <c r="BN229" s="9"/>
      <c r="BO229" s="9"/>
      <c r="BP229" s="9"/>
      <c r="BQ229" s="9"/>
      <c r="BR229" s="9"/>
      <c r="BS229" s="9"/>
      <c r="BT229" s="9"/>
      <c r="BU229" s="9"/>
      <c r="BV229" s="9"/>
      <c r="BW229" s="9"/>
      <c r="BX229" s="9"/>
      <c r="BY229" s="9"/>
      <c r="BZ229" s="9"/>
      <c r="CA229" s="9"/>
      <c r="CB229" s="9"/>
      <c r="CC229" s="9"/>
      <c r="CD229" s="9"/>
      <c r="CE229" s="9"/>
      <c r="CF229" s="9"/>
      <c r="CG229" s="9"/>
      <c r="CH229" s="9"/>
      <c r="CI229" s="9"/>
      <c r="CJ229" s="9"/>
      <c r="CK229" s="9"/>
      <c r="CL229" s="9"/>
      <c r="CM229" s="9"/>
      <c r="CN229" s="9"/>
      <c r="CO229" s="9"/>
      <c r="CP229" s="9"/>
      <c r="CQ229" s="9"/>
      <c r="CR229" s="9"/>
      <c r="CS229" s="9"/>
      <c r="CT229" s="9"/>
      <c r="CU229" s="9"/>
      <c r="CV229" s="9"/>
      <c r="CW229" s="9"/>
      <c r="CX229" s="9"/>
      <c r="CY229" s="9"/>
      <c r="CZ229" s="9"/>
      <c r="DA229" s="9"/>
      <c r="DB229" s="9"/>
      <c r="DC229" s="9"/>
      <c r="DD229" s="9"/>
      <c r="DE229" s="9"/>
      <c r="DF229" s="9"/>
      <c r="DG229" s="9"/>
      <c r="DH229" s="9"/>
      <c r="DI229" s="9"/>
      <c r="DJ229" s="9"/>
      <c r="DK229" s="9"/>
      <c r="DL229" s="9"/>
      <c r="DM229" s="9"/>
      <c r="DN229" s="9"/>
      <c r="DO229" s="9"/>
      <c r="DP229" s="9"/>
      <c r="DQ229" s="9"/>
      <c r="DR229" s="9"/>
      <c r="DS229" s="9"/>
      <c r="DT229" s="9"/>
      <c r="DU229" s="9"/>
      <c r="DV229" s="9"/>
      <c r="DW229" s="9"/>
      <c r="DX229" s="9"/>
      <c r="DY229" s="9"/>
      <c r="DZ229" s="9"/>
      <c r="EA229" s="9"/>
      <c r="EB229" s="9"/>
      <c r="EC229" s="9"/>
      <c r="ED229" s="9"/>
      <c r="EE229" s="9"/>
      <c r="EF229" s="9"/>
      <c r="EG229" s="9"/>
      <c r="EH229" s="9"/>
      <c r="EI229" s="9"/>
      <c r="EJ229" s="9"/>
      <c r="EK229" s="9"/>
      <c r="EL229" s="9"/>
      <c r="EM229" s="9"/>
      <c r="EN229" s="9"/>
      <c r="EO229" s="9">
        <v>0</v>
      </c>
      <c r="EP229" s="9"/>
      <c r="EQ229" s="9"/>
      <c r="ER229" s="36">
        <f t="shared" si="44"/>
        <v>0</v>
      </c>
      <c r="ES229" s="9" t="str">
        <f t="shared" si="45"/>
        <v/>
      </c>
      <c r="ET229" s="9" t="s">
        <v>1362</v>
      </c>
      <c r="EU229" s="32" t="e">
        <v>#N/A</v>
      </c>
      <c r="EV229" s="32" t="e">
        <v>#N/A</v>
      </c>
      <c r="EW229" s="32"/>
      <c r="EX229" s="35"/>
      <c r="EY229" s="37"/>
      <c r="EZ229" s="37"/>
      <c r="FA229" s="35"/>
      <c r="FB229" s="37"/>
      <c r="FC229" s="32"/>
      <c r="FD229" s="32"/>
      <c r="FE229" s="32">
        <f t="shared" si="46"/>
        <v>4891.3500000000004</v>
      </c>
      <c r="FF229" s="9">
        <f t="shared" si="47"/>
        <v>9653.35</v>
      </c>
      <c r="FG229" s="6" t="e">
        <v>#N/A</v>
      </c>
    </row>
    <row r="230" spans="1:163" ht="17.25" customHeight="1" x14ac:dyDescent="0.25">
      <c r="A230" s="9">
        <v>460212761</v>
      </c>
      <c r="B230" s="22" t="s">
        <v>791</v>
      </c>
      <c r="C230" s="9"/>
      <c r="D230" s="9"/>
      <c r="E230" s="9"/>
      <c r="F230" s="9"/>
      <c r="G230" s="23"/>
      <c r="H230" s="23"/>
      <c r="I230" s="9">
        <v>4331</v>
      </c>
      <c r="J230" s="9">
        <v>8888</v>
      </c>
      <c r="K230" s="24">
        <f t="shared" si="36"/>
        <v>448</v>
      </c>
      <c r="L230" s="24">
        <f t="shared" si="37"/>
        <v>13219</v>
      </c>
      <c r="M230" s="25">
        <v>3</v>
      </c>
      <c r="N230" s="9" t="s">
        <v>1493</v>
      </c>
      <c r="O230" s="9" t="s">
        <v>1494</v>
      </c>
      <c r="P230" s="9" t="s">
        <v>14</v>
      </c>
      <c r="Q230" s="26">
        <v>44269.279999999999</v>
      </c>
      <c r="R230" s="27">
        <v>222</v>
      </c>
      <c r="S230" s="27">
        <f t="shared" si="38"/>
        <v>0</v>
      </c>
      <c r="T230" s="27">
        <v>1350</v>
      </c>
      <c r="U230" s="28" t="s">
        <v>20</v>
      </c>
      <c r="V230" s="29">
        <f t="shared" si="39"/>
        <v>0.29303578894301791</v>
      </c>
      <c r="W230" s="29">
        <f t="shared" si="40"/>
        <v>1.2552706736652762E-2</v>
      </c>
      <c r="X230" s="29" t="str">
        <f t="shared" si="41"/>
        <v>FLOW</v>
      </c>
      <c r="Y230" s="9" t="str">
        <f t="shared" si="42"/>
        <v>-</v>
      </c>
      <c r="Z230" s="9" t="s">
        <v>1495</v>
      </c>
      <c r="AA230" s="9" t="s">
        <v>20</v>
      </c>
      <c r="AB230" s="22"/>
      <c r="AC230" s="9"/>
      <c r="AD230" s="9"/>
      <c r="AE230" s="30"/>
      <c r="AF230" s="31" t="s">
        <v>20</v>
      </c>
      <c r="AG230" s="32"/>
      <c r="AH230" s="9" t="s">
        <v>1135</v>
      </c>
      <c r="AI230" s="32"/>
      <c r="AJ230" s="32"/>
      <c r="AK230" s="32"/>
      <c r="AL230" s="32">
        <v>10460</v>
      </c>
      <c r="AM230" s="26">
        <v>44269.279999999999</v>
      </c>
      <c r="AN230" s="24">
        <v>88</v>
      </c>
      <c r="AO230" s="23" t="s">
        <v>20</v>
      </c>
      <c r="AP230" s="23" t="str">
        <f t="shared" si="43"/>
        <v>FLOW</v>
      </c>
      <c r="AQ230" s="23"/>
      <c r="AR230" s="23"/>
      <c r="AS230" s="23"/>
      <c r="AT230" s="23"/>
      <c r="AU230" s="9" t="s">
        <v>13</v>
      </c>
      <c r="AV230" s="33" t="s">
        <v>986</v>
      </c>
      <c r="AW230" s="22" t="s">
        <v>1225</v>
      </c>
      <c r="AX230" s="34">
        <v>45219</v>
      </c>
      <c r="AY230" s="9">
        <v>42</v>
      </c>
      <c r="AZ230" s="9" t="s">
        <v>1125</v>
      </c>
      <c r="BA230" s="32" t="s">
        <v>20</v>
      </c>
      <c r="BB230" s="32"/>
      <c r="BC230" s="32"/>
      <c r="BD230" s="9"/>
      <c r="BE230" s="9"/>
      <c r="BF230" s="9"/>
      <c r="BG230" s="35"/>
      <c r="BH230" s="9"/>
      <c r="BI230" s="9"/>
      <c r="BJ230" s="9"/>
      <c r="BK230" s="9"/>
      <c r="BL230" s="9"/>
      <c r="BM230" s="9"/>
      <c r="BN230" s="9"/>
      <c r="BO230" s="9"/>
      <c r="BP230" s="9"/>
      <c r="BQ230" s="9"/>
      <c r="BR230" s="9"/>
      <c r="BS230" s="9"/>
      <c r="BT230" s="9"/>
      <c r="BU230" s="9"/>
      <c r="BV230" s="9"/>
      <c r="BW230" s="9"/>
      <c r="BX230" s="9"/>
      <c r="BY230" s="9"/>
      <c r="BZ230" s="9"/>
      <c r="CA230" s="9"/>
      <c r="CB230" s="9"/>
      <c r="CC230" s="9"/>
      <c r="CD230" s="9"/>
      <c r="CE230" s="9"/>
      <c r="CF230" s="9"/>
      <c r="CG230" s="9"/>
      <c r="CH230" s="9"/>
      <c r="CI230" s="9"/>
      <c r="CJ230" s="9"/>
      <c r="CK230" s="9"/>
      <c r="CL230" s="9"/>
      <c r="CM230" s="9"/>
      <c r="CN230" s="9"/>
      <c r="CO230" s="9"/>
      <c r="CP230" s="9"/>
      <c r="CQ230" s="9"/>
      <c r="CR230" s="9"/>
      <c r="CS230" s="9"/>
      <c r="CT230" s="9"/>
      <c r="CU230" s="9"/>
      <c r="CV230" s="9"/>
      <c r="CW230" s="9"/>
      <c r="CX230" s="9"/>
      <c r="CY230" s="9"/>
      <c r="CZ230" s="9"/>
      <c r="DA230" s="9"/>
      <c r="DB230" s="9"/>
      <c r="DC230" s="9"/>
      <c r="DD230" s="9"/>
      <c r="DE230" s="9"/>
      <c r="DF230" s="9"/>
      <c r="DG230" s="9"/>
      <c r="DH230" s="9"/>
      <c r="DI230" s="9"/>
      <c r="DJ230" s="9"/>
      <c r="DK230" s="9"/>
      <c r="DL230" s="9"/>
      <c r="DM230" s="9"/>
      <c r="DN230" s="9"/>
      <c r="DO230" s="9"/>
      <c r="DP230" s="9"/>
      <c r="DQ230" s="9"/>
      <c r="DR230" s="9"/>
      <c r="DS230" s="9"/>
      <c r="DT230" s="9"/>
      <c r="DU230" s="9"/>
      <c r="DV230" s="9"/>
      <c r="DW230" s="9"/>
      <c r="DX230" s="9"/>
      <c r="DY230" s="9"/>
      <c r="DZ230" s="9"/>
      <c r="EA230" s="9"/>
      <c r="EB230" s="9"/>
      <c r="EC230" s="9"/>
      <c r="ED230" s="9"/>
      <c r="EE230" s="9"/>
      <c r="EF230" s="9"/>
      <c r="EG230" s="9"/>
      <c r="EH230" s="9"/>
      <c r="EI230" s="9"/>
      <c r="EJ230" s="9"/>
      <c r="EK230" s="9"/>
      <c r="EL230" s="9"/>
      <c r="EM230" s="9"/>
      <c r="EN230" s="9"/>
      <c r="EO230" s="9"/>
      <c r="EP230" s="9"/>
      <c r="EQ230" s="9"/>
      <c r="ER230" s="36">
        <f t="shared" si="44"/>
        <v>0</v>
      </c>
      <c r="ES230" s="9" t="str">
        <f t="shared" si="45"/>
        <v/>
      </c>
      <c r="ET230" s="9" t="s">
        <v>1366</v>
      </c>
      <c r="EU230" s="32" t="s">
        <v>2090</v>
      </c>
      <c r="EV230" s="32" t="s">
        <v>1480</v>
      </c>
      <c r="EW230" s="32"/>
      <c r="EX230" s="35"/>
      <c r="EY230" s="37"/>
      <c r="EZ230" s="37"/>
      <c r="FA230" s="35"/>
      <c r="FB230" s="37"/>
      <c r="FC230" s="32"/>
      <c r="FD230" s="32"/>
      <c r="FE230" s="32">
        <f t="shared" si="46"/>
        <v>448</v>
      </c>
      <c r="FF230" s="9">
        <f t="shared" si="47"/>
        <v>13219</v>
      </c>
      <c r="FG230" s="6" t="s">
        <v>1480</v>
      </c>
    </row>
    <row r="231" spans="1:163" ht="17.25" customHeight="1" x14ac:dyDescent="0.25">
      <c r="A231" s="9">
        <v>461699544</v>
      </c>
      <c r="B231" s="22" t="s">
        <v>677</v>
      </c>
      <c r="C231" s="9"/>
      <c r="D231" s="9"/>
      <c r="E231" s="9"/>
      <c r="F231" s="9"/>
      <c r="G231" s="23"/>
      <c r="H231" s="23"/>
      <c r="I231" s="9">
        <v>5867</v>
      </c>
      <c r="J231" s="9">
        <v>5669</v>
      </c>
      <c r="K231" s="24">
        <f t="shared" si="36"/>
        <v>5817</v>
      </c>
      <c r="L231" s="24">
        <f t="shared" si="37"/>
        <v>11536</v>
      </c>
      <c r="M231" s="39">
        <v>1</v>
      </c>
      <c r="N231" s="9" t="s">
        <v>1493</v>
      </c>
      <c r="O231" s="9" t="s">
        <v>1494</v>
      </c>
      <c r="P231" s="9" t="s">
        <v>251</v>
      </c>
      <c r="Q231" s="26">
        <v>43958</v>
      </c>
      <c r="R231" s="27">
        <v>148</v>
      </c>
      <c r="S231" s="27">
        <f t="shared" si="38"/>
        <v>0</v>
      </c>
      <c r="T231" s="27">
        <v>7200</v>
      </c>
      <c r="U231" s="28" t="s">
        <v>20</v>
      </c>
      <c r="V231" s="29">
        <f t="shared" si="39"/>
        <v>4.1439939770208468E-2</v>
      </c>
      <c r="W231" s="29">
        <f t="shared" si="40"/>
        <v>3.8507845902645485E-3</v>
      </c>
      <c r="X231" s="29" t="str">
        <f t="shared" si="41"/>
        <v>FLOW</v>
      </c>
      <c r="Y231" s="9" t="str">
        <f t="shared" si="42"/>
        <v>-</v>
      </c>
      <c r="Z231" s="9" t="s">
        <v>1496</v>
      </c>
      <c r="AA231" s="9" t="s">
        <v>20</v>
      </c>
      <c r="AB231" s="22"/>
      <c r="AC231" s="9"/>
      <c r="AD231" s="9"/>
      <c r="AE231" s="30"/>
      <c r="AF231" s="31" t="s">
        <v>20</v>
      </c>
      <c r="AG231" s="32"/>
      <c r="AH231" s="9" t="s">
        <v>694</v>
      </c>
      <c r="AI231" s="32"/>
      <c r="AJ231" s="32"/>
      <c r="AK231" s="32"/>
      <c r="AL231" s="32">
        <v>13017</v>
      </c>
      <c r="AM231" s="26">
        <v>43958</v>
      </c>
      <c r="AN231" s="24">
        <v>27</v>
      </c>
      <c r="AO231" s="23" t="s">
        <v>20</v>
      </c>
      <c r="AP231" s="23" t="str">
        <f t="shared" si="43"/>
        <v>FLOW</v>
      </c>
      <c r="AQ231" s="23"/>
      <c r="AR231" s="23"/>
      <c r="AS231" s="23"/>
      <c r="AT231" s="23"/>
      <c r="AU231" s="9" t="s">
        <v>1491</v>
      </c>
      <c r="AV231" s="33" t="s">
        <v>678</v>
      </c>
      <c r="AW231" s="22" t="s">
        <v>1256</v>
      </c>
      <c r="AX231" s="34">
        <v>45320</v>
      </c>
      <c r="AY231" s="9">
        <v>36</v>
      </c>
      <c r="AZ231" s="9" t="s">
        <v>1125</v>
      </c>
      <c r="BA231" s="32" t="s">
        <v>20</v>
      </c>
      <c r="BB231" s="32"/>
      <c r="BC231" s="32"/>
      <c r="BD231" s="9"/>
      <c r="BE231" s="9"/>
      <c r="BF231" s="9"/>
      <c r="BG231" s="35"/>
      <c r="BH231" s="9"/>
      <c r="BI231" s="9"/>
      <c r="BJ231" s="9"/>
      <c r="BK231" s="9"/>
      <c r="BL231" s="9"/>
      <c r="BM231" s="9"/>
      <c r="BN231" s="9"/>
      <c r="BO231" s="9"/>
      <c r="BP231" s="9"/>
      <c r="BQ231" s="9"/>
      <c r="BR231" s="9"/>
      <c r="BS231" s="9"/>
      <c r="BT231" s="9"/>
      <c r="BU231" s="9"/>
      <c r="BV231" s="9"/>
      <c r="BW231" s="9"/>
      <c r="BX231" s="9"/>
      <c r="BY231" s="9"/>
      <c r="BZ231" s="9"/>
      <c r="CA231" s="9"/>
      <c r="CB231" s="9"/>
      <c r="CC231" s="9"/>
      <c r="CD231" s="9"/>
      <c r="CE231" s="9"/>
      <c r="CF231" s="9"/>
      <c r="CG231" s="9"/>
      <c r="CH231" s="9"/>
      <c r="CI231" s="9"/>
      <c r="CJ231" s="9"/>
      <c r="CK231" s="9"/>
      <c r="CL231" s="9"/>
      <c r="CM231" s="9"/>
      <c r="CN231" s="9"/>
      <c r="CO231" s="9"/>
      <c r="CP231" s="9"/>
      <c r="CQ231" s="9"/>
      <c r="CR231" s="9"/>
      <c r="CS231" s="9"/>
      <c r="CT231" s="9"/>
      <c r="CU231" s="9"/>
      <c r="CV231" s="9"/>
      <c r="CW231" s="9"/>
      <c r="CX231" s="9"/>
      <c r="CY231" s="9"/>
      <c r="CZ231" s="9"/>
      <c r="DA231" s="9"/>
      <c r="DB231" s="9"/>
      <c r="DC231" s="9"/>
      <c r="DD231" s="9"/>
      <c r="DE231" s="9"/>
      <c r="DF231" s="9"/>
      <c r="DG231" s="9"/>
      <c r="DH231" s="9"/>
      <c r="DI231" s="9"/>
      <c r="DJ231" s="9"/>
      <c r="DK231" s="9"/>
      <c r="DL231" s="9"/>
      <c r="DM231" s="9"/>
      <c r="DN231" s="9"/>
      <c r="DO231" s="9"/>
      <c r="DP231" s="9"/>
      <c r="DQ231" s="9"/>
      <c r="DR231" s="9"/>
      <c r="DS231" s="9"/>
      <c r="DT231" s="9"/>
      <c r="DU231" s="9"/>
      <c r="DV231" s="9"/>
      <c r="DW231" s="9"/>
      <c r="DX231" s="9"/>
      <c r="DY231" s="9"/>
      <c r="DZ231" s="9"/>
      <c r="EA231" s="9"/>
      <c r="EB231" s="9"/>
      <c r="EC231" s="9"/>
      <c r="ED231" s="9"/>
      <c r="EE231" s="9"/>
      <c r="EF231" s="9"/>
      <c r="EG231" s="9"/>
      <c r="EH231" s="9"/>
      <c r="EI231" s="9"/>
      <c r="EJ231" s="9"/>
      <c r="EK231" s="9"/>
      <c r="EL231" s="9"/>
      <c r="EM231" s="9"/>
      <c r="EN231" s="9"/>
      <c r="EO231" s="9"/>
      <c r="EP231" s="9"/>
      <c r="EQ231" s="9"/>
      <c r="ER231" s="36">
        <f t="shared" si="44"/>
        <v>0</v>
      </c>
      <c r="ES231" s="9" t="str">
        <f t="shared" si="45"/>
        <v/>
      </c>
      <c r="ET231" s="9" t="s">
        <v>1363</v>
      </c>
      <c r="EU231" s="32" t="s">
        <v>2164</v>
      </c>
      <c r="EV231" s="32" t="s">
        <v>1480</v>
      </c>
      <c r="EW231" s="32"/>
      <c r="EX231" s="35"/>
      <c r="EY231" s="37"/>
      <c r="EZ231" s="37"/>
      <c r="FA231" s="35"/>
      <c r="FB231" s="37"/>
      <c r="FC231" s="32"/>
      <c r="FD231" s="32"/>
      <c r="FE231" s="32">
        <f t="shared" si="46"/>
        <v>5817</v>
      </c>
      <c r="FF231" s="9">
        <f t="shared" si="47"/>
        <v>11536</v>
      </c>
      <c r="FG231" s="6" t="s">
        <v>1480</v>
      </c>
    </row>
    <row r="232" spans="1:163" ht="17.25" customHeight="1" x14ac:dyDescent="0.25">
      <c r="A232" s="9">
        <v>463227773</v>
      </c>
      <c r="B232" s="22" t="s">
        <v>837</v>
      </c>
      <c r="C232" s="9"/>
      <c r="D232" s="9"/>
      <c r="E232" s="9"/>
      <c r="F232" s="9"/>
      <c r="G232" s="23"/>
      <c r="H232" s="23"/>
      <c r="I232" s="9">
        <v>4069</v>
      </c>
      <c r="J232" s="9">
        <v>4069</v>
      </c>
      <c r="K232" s="24">
        <f t="shared" si="36"/>
        <v>4096</v>
      </c>
      <c r="L232" s="24">
        <f t="shared" si="37"/>
        <v>8138</v>
      </c>
      <c r="M232" s="39">
        <v>1</v>
      </c>
      <c r="N232" s="9" t="s">
        <v>1493</v>
      </c>
      <c r="O232" s="9" t="s">
        <v>1494</v>
      </c>
      <c r="P232" s="9" t="s">
        <v>263</v>
      </c>
      <c r="Q232" s="26">
        <v>43929</v>
      </c>
      <c r="R232" s="27">
        <v>27</v>
      </c>
      <c r="S232" s="27">
        <f t="shared" si="38"/>
        <v>0</v>
      </c>
      <c r="T232" s="27">
        <v>5719.01</v>
      </c>
      <c r="U232" s="28" t="s">
        <v>20</v>
      </c>
      <c r="V232" s="29">
        <f t="shared" si="39"/>
        <v>8.7768111411017286E-2</v>
      </c>
      <c r="W232" s="29">
        <f t="shared" si="40"/>
        <v>3.8482441481807938E-3</v>
      </c>
      <c r="X232" s="29" t="str">
        <f t="shared" si="41"/>
        <v>FLOW</v>
      </c>
      <c r="Y232" s="9" t="str">
        <f t="shared" si="42"/>
        <v>-</v>
      </c>
      <c r="Z232" s="9" t="s">
        <v>20</v>
      </c>
      <c r="AA232" s="9" t="s">
        <v>20</v>
      </c>
      <c r="AB232" s="22"/>
      <c r="AC232" s="9"/>
      <c r="AD232" s="9"/>
      <c r="AE232" s="30"/>
      <c r="AF232" s="31" t="s">
        <v>20</v>
      </c>
      <c r="AG232" s="32"/>
      <c r="AH232" s="9" t="s">
        <v>262</v>
      </c>
      <c r="AI232" s="32"/>
      <c r="AJ232" s="32"/>
      <c r="AK232" s="32"/>
      <c r="AL232" s="32">
        <v>9815.01</v>
      </c>
      <c r="AM232" s="26">
        <v>43929</v>
      </c>
      <c r="AN232" s="24">
        <v>27</v>
      </c>
      <c r="AO232" s="23" t="s">
        <v>20</v>
      </c>
      <c r="AP232" s="23" t="str">
        <f t="shared" si="43"/>
        <v>FLOW</v>
      </c>
      <c r="AQ232" s="23"/>
      <c r="AR232" s="23"/>
      <c r="AS232" s="23"/>
      <c r="AT232" s="23"/>
      <c r="AU232" s="9" t="s">
        <v>1491</v>
      </c>
      <c r="AV232" s="33" t="s">
        <v>1031</v>
      </c>
      <c r="AW232" s="22" t="s">
        <v>1274</v>
      </c>
      <c r="AX232" s="34">
        <v>45460</v>
      </c>
      <c r="AY232" s="9">
        <v>36</v>
      </c>
      <c r="AZ232" s="9" t="s">
        <v>1125</v>
      </c>
      <c r="BA232" s="32" t="s">
        <v>20</v>
      </c>
      <c r="BB232" s="32"/>
      <c r="BC232" s="32"/>
      <c r="BD232" s="9"/>
      <c r="BE232" s="9"/>
      <c r="BF232" s="9"/>
      <c r="BG232" s="35"/>
      <c r="BH232" s="9"/>
      <c r="BI232" s="9"/>
      <c r="BJ232" s="9"/>
      <c r="BK232" s="9"/>
      <c r="BL232" s="9">
        <v>1</v>
      </c>
      <c r="BM232" s="9"/>
      <c r="BN232" s="9"/>
      <c r="BO232" s="9"/>
      <c r="BP232" s="9"/>
      <c r="BQ232" s="9"/>
      <c r="BR232" s="9"/>
      <c r="BS232" s="9"/>
      <c r="BT232" s="9"/>
      <c r="BU232" s="9"/>
      <c r="BV232" s="9"/>
      <c r="BW232" s="9"/>
      <c r="BX232" s="9"/>
      <c r="BY232" s="9"/>
      <c r="BZ232" s="9"/>
      <c r="CA232" s="9"/>
      <c r="CB232" s="9"/>
      <c r="CC232" s="9"/>
      <c r="CD232" s="9"/>
      <c r="CE232" s="9"/>
      <c r="CF232" s="9"/>
      <c r="CG232" s="9"/>
      <c r="CH232" s="9"/>
      <c r="CI232" s="9"/>
      <c r="CJ232" s="9"/>
      <c r="CK232" s="9"/>
      <c r="CL232" s="9"/>
      <c r="CM232" s="9"/>
      <c r="CN232" s="9"/>
      <c r="CO232" s="9"/>
      <c r="CP232" s="9"/>
      <c r="CQ232" s="9"/>
      <c r="CR232" s="9"/>
      <c r="CS232" s="9"/>
      <c r="CT232" s="9"/>
      <c r="CU232" s="9"/>
      <c r="CV232" s="9"/>
      <c r="CW232" s="9"/>
      <c r="CX232" s="9"/>
      <c r="CY232" s="9"/>
      <c r="CZ232" s="9"/>
      <c r="DA232" s="9"/>
      <c r="DB232" s="9"/>
      <c r="DC232" s="9"/>
      <c r="DD232" s="9"/>
      <c r="DE232" s="9"/>
      <c r="DF232" s="9"/>
      <c r="DG232" s="9"/>
      <c r="DH232" s="9"/>
      <c r="DI232" s="9"/>
      <c r="DJ232" s="9"/>
      <c r="DK232" s="9"/>
      <c r="DL232" s="9"/>
      <c r="DM232" s="9"/>
      <c r="DN232" s="9"/>
      <c r="DO232" s="9"/>
      <c r="DP232" s="9"/>
      <c r="DQ232" s="9"/>
      <c r="DR232" s="9"/>
      <c r="DS232" s="9"/>
      <c r="DT232" s="9"/>
      <c r="DU232" s="9"/>
      <c r="DV232" s="9"/>
      <c r="DW232" s="9"/>
      <c r="DX232" s="9"/>
      <c r="DY232" s="9"/>
      <c r="DZ232" s="9"/>
      <c r="EA232" s="9"/>
      <c r="EB232" s="9"/>
      <c r="EC232" s="9"/>
      <c r="ED232" s="9"/>
      <c r="EE232" s="9"/>
      <c r="EF232" s="9"/>
      <c r="EG232" s="9"/>
      <c r="EH232" s="9"/>
      <c r="EI232" s="9"/>
      <c r="EJ232" s="9"/>
      <c r="EK232" s="9"/>
      <c r="EL232" s="9"/>
      <c r="EM232" s="9"/>
      <c r="EN232" s="9"/>
      <c r="EO232" s="9"/>
      <c r="EP232" s="9"/>
      <c r="EQ232" s="9"/>
      <c r="ER232" s="36">
        <f t="shared" si="44"/>
        <v>1</v>
      </c>
      <c r="ES232" s="9">
        <f t="shared" si="45"/>
        <v>1</v>
      </c>
      <c r="ET232" s="9" t="s">
        <v>1372</v>
      </c>
      <c r="EU232" s="32" t="s">
        <v>1868</v>
      </c>
      <c r="EV232" s="32" t="s">
        <v>1480</v>
      </c>
      <c r="EW232" s="32"/>
      <c r="EX232" s="35"/>
      <c r="EY232" s="37"/>
      <c r="EZ232" s="37"/>
      <c r="FA232" s="35"/>
      <c r="FB232" s="37"/>
      <c r="FC232" s="32"/>
      <c r="FD232" s="32"/>
      <c r="FE232" s="32">
        <f t="shared" si="46"/>
        <v>4096</v>
      </c>
      <c r="FF232" s="9">
        <f t="shared" si="47"/>
        <v>8138</v>
      </c>
      <c r="FG232" s="6" t="s">
        <v>1480</v>
      </c>
    </row>
    <row r="233" spans="1:163" ht="17.25" customHeight="1" x14ac:dyDescent="0.25">
      <c r="A233" s="9">
        <v>467704441</v>
      </c>
      <c r="B233" s="22" t="s">
        <v>773</v>
      </c>
      <c r="C233" s="9"/>
      <c r="D233" s="9"/>
      <c r="E233" s="9"/>
      <c r="F233" s="9"/>
      <c r="G233" s="23"/>
      <c r="H233" s="23"/>
      <c r="I233" s="9">
        <v>2923</v>
      </c>
      <c r="J233" s="9">
        <v>14823</v>
      </c>
      <c r="K233" s="24">
        <f t="shared" si="36"/>
        <v>3745</v>
      </c>
      <c r="L233" s="24">
        <f t="shared" si="37"/>
        <v>17746</v>
      </c>
      <c r="M233" s="25">
        <v>5</v>
      </c>
      <c r="N233" s="9" t="s">
        <v>1493</v>
      </c>
      <c r="O233" s="9" t="s">
        <v>1494</v>
      </c>
      <c r="P233" s="9" t="s">
        <v>321</v>
      </c>
      <c r="Q233" s="26">
        <v>43660</v>
      </c>
      <c r="R233" s="27">
        <v>614</v>
      </c>
      <c r="S233" s="27">
        <f t="shared" si="38"/>
        <v>0</v>
      </c>
      <c r="T233" s="27">
        <v>2250</v>
      </c>
      <c r="U233" s="28" t="s">
        <v>20</v>
      </c>
      <c r="V233" s="29">
        <f t="shared" si="39"/>
        <v>0.6087223244660086</v>
      </c>
      <c r="W233" s="29">
        <f t="shared" si="40"/>
        <v>2.3245116554267441E-2</v>
      </c>
      <c r="X233" s="29" t="str">
        <f t="shared" si="41"/>
        <v>FLOW</v>
      </c>
      <c r="Y233" s="9" t="str">
        <f t="shared" si="42"/>
        <v>-</v>
      </c>
      <c r="Z233" s="9" t="s">
        <v>1495</v>
      </c>
      <c r="AA233" s="9" t="s">
        <v>20</v>
      </c>
      <c r="AB233" s="22"/>
      <c r="AC233" s="9"/>
      <c r="AD233" s="9"/>
      <c r="AE233" s="30"/>
      <c r="AF233" s="31" t="s">
        <v>20</v>
      </c>
      <c r="AG233" s="32"/>
      <c r="AH233" s="9" t="s">
        <v>563</v>
      </c>
      <c r="AI233" s="32"/>
      <c r="AJ233" s="32"/>
      <c r="AK233" s="32"/>
      <c r="AL233" s="32">
        <v>17687</v>
      </c>
      <c r="AM233" s="26">
        <v>43660</v>
      </c>
      <c r="AN233" s="24">
        <v>144</v>
      </c>
      <c r="AO233" s="23" t="s">
        <v>20</v>
      </c>
      <c r="AP233" s="23" t="str">
        <f t="shared" si="43"/>
        <v>FLOW</v>
      </c>
      <c r="AQ233" s="23"/>
      <c r="AR233" s="23"/>
      <c r="AS233" s="23"/>
      <c r="AT233" s="23"/>
      <c r="AU233" s="9" t="s">
        <v>13</v>
      </c>
      <c r="AV233" s="33" t="s">
        <v>968</v>
      </c>
      <c r="AW233" s="22" t="s">
        <v>1219</v>
      </c>
      <c r="AX233" s="34">
        <v>46056</v>
      </c>
      <c r="AY233" s="9">
        <v>18</v>
      </c>
      <c r="AZ233" s="9" t="s">
        <v>1125</v>
      </c>
      <c r="BA233" s="32" t="s">
        <v>20</v>
      </c>
      <c r="BB233" s="32"/>
      <c r="BC233" s="32"/>
      <c r="BD233" s="9"/>
      <c r="BE233" s="9"/>
      <c r="BF233" s="9"/>
      <c r="BG233" s="35"/>
      <c r="BH233" s="9"/>
      <c r="BI233" s="9">
        <v>1</v>
      </c>
      <c r="BJ233" s="9"/>
      <c r="BK233" s="9"/>
      <c r="BL233" s="9"/>
      <c r="BM233" s="9"/>
      <c r="BN233" s="9"/>
      <c r="BO233" s="9"/>
      <c r="BP233" s="9"/>
      <c r="BQ233" s="9"/>
      <c r="BR233" s="9"/>
      <c r="BS233" s="9"/>
      <c r="BT233" s="9"/>
      <c r="BU233" s="9"/>
      <c r="BV233" s="9"/>
      <c r="BW233" s="9"/>
      <c r="BX233" s="9"/>
      <c r="BY233" s="9"/>
      <c r="BZ233" s="9"/>
      <c r="CA233" s="9"/>
      <c r="CB233" s="9"/>
      <c r="CC233" s="9"/>
      <c r="CD233" s="9"/>
      <c r="CE233" s="9"/>
      <c r="CF233" s="9"/>
      <c r="CG233" s="9"/>
      <c r="CH233" s="9"/>
      <c r="CI233" s="9"/>
      <c r="CJ233" s="9"/>
      <c r="CK233" s="9"/>
      <c r="CL233" s="9"/>
      <c r="CM233" s="9"/>
      <c r="CN233" s="9"/>
      <c r="CO233" s="9"/>
      <c r="CP233" s="9"/>
      <c r="CQ233" s="9"/>
      <c r="CR233" s="9"/>
      <c r="CS233" s="9"/>
      <c r="CT233" s="9"/>
      <c r="CU233" s="9"/>
      <c r="CV233" s="9"/>
      <c r="CW233" s="9"/>
      <c r="CX233" s="9"/>
      <c r="CY233" s="9"/>
      <c r="CZ233" s="9"/>
      <c r="DA233" s="9"/>
      <c r="DB233" s="9"/>
      <c r="DC233" s="9"/>
      <c r="DD233" s="9"/>
      <c r="DE233" s="9"/>
      <c r="DF233" s="9"/>
      <c r="DG233" s="9"/>
      <c r="DH233" s="9"/>
      <c r="DI233" s="9"/>
      <c r="DJ233" s="9"/>
      <c r="DK233" s="9"/>
      <c r="DL233" s="9"/>
      <c r="DM233" s="9"/>
      <c r="DN233" s="9"/>
      <c r="DO233" s="9"/>
      <c r="DP233" s="9"/>
      <c r="DQ233" s="9"/>
      <c r="DR233" s="9"/>
      <c r="DS233" s="9"/>
      <c r="DT233" s="9"/>
      <c r="DU233" s="9"/>
      <c r="DV233" s="9"/>
      <c r="DW233" s="9"/>
      <c r="DX233" s="9"/>
      <c r="DY233" s="9"/>
      <c r="DZ233" s="9"/>
      <c r="EA233" s="9"/>
      <c r="EB233" s="9"/>
      <c r="EC233" s="9"/>
      <c r="ED233" s="9"/>
      <c r="EE233" s="9"/>
      <c r="EF233" s="9"/>
      <c r="EG233" s="9"/>
      <c r="EH233" s="9"/>
      <c r="EI233" s="9"/>
      <c r="EJ233" s="9"/>
      <c r="EK233" s="9"/>
      <c r="EL233" s="9"/>
      <c r="EM233" s="9"/>
      <c r="EN233" s="9"/>
      <c r="EO233" s="9"/>
      <c r="EP233" s="9"/>
      <c r="EQ233" s="9"/>
      <c r="ER233" s="36">
        <f t="shared" si="44"/>
        <v>1</v>
      </c>
      <c r="ES233" s="9">
        <f t="shared" si="45"/>
        <v>1</v>
      </c>
      <c r="ET233" s="9" t="s">
        <v>1362</v>
      </c>
      <c r="EU233" s="32" t="s">
        <v>2051</v>
      </c>
      <c r="EV233" s="32" t="s">
        <v>1480</v>
      </c>
      <c r="EW233" s="32"/>
      <c r="EX233" s="35"/>
      <c r="EY233" s="37"/>
      <c r="EZ233" s="37"/>
      <c r="FA233" s="35"/>
      <c r="FB233" s="37"/>
      <c r="FC233" s="32"/>
      <c r="FD233" s="32"/>
      <c r="FE233" s="32">
        <f t="shared" si="46"/>
        <v>3745</v>
      </c>
      <c r="FF233" s="9">
        <f t="shared" si="47"/>
        <v>17746</v>
      </c>
      <c r="FG233" s="6" t="s">
        <v>1480</v>
      </c>
    </row>
    <row r="234" spans="1:163" ht="17.25" customHeight="1" x14ac:dyDescent="0.25">
      <c r="A234" s="9">
        <v>463739181</v>
      </c>
      <c r="B234" s="22" t="s">
        <v>108</v>
      </c>
      <c r="C234" s="9"/>
      <c r="D234" s="9"/>
      <c r="E234" s="9"/>
      <c r="F234" s="9"/>
      <c r="G234" s="23"/>
      <c r="H234" s="23"/>
      <c r="I234" s="9">
        <v>3514</v>
      </c>
      <c r="J234" s="9">
        <v>3136</v>
      </c>
      <c r="K234" s="24">
        <f t="shared" si="36"/>
        <v>3244</v>
      </c>
      <c r="L234" s="24">
        <f t="shared" si="37"/>
        <v>6650</v>
      </c>
      <c r="M234" s="39">
        <v>1</v>
      </c>
      <c r="N234" s="9" t="s">
        <v>1493</v>
      </c>
      <c r="O234" s="9" t="s">
        <v>1494</v>
      </c>
      <c r="P234" s="9" t="s">
        <v>98</v>
      </c>
      <c r="Q234" s="26">
        <v>43562</v>
      </c>
      <c r="R234" s="27">
        <v>108</v>
      </c>
      <c r="S234" s="27">
        <f t="shared" si="38"/>
        <v>0</v>
      </c>
      <c r="T234" s="27">
        <v>4365.6400000000003</v>
      </c>
      <c r="U234" s="28" t="s">
        <v>20</v>
      </c>
      <c r="V234" s="29">
        <f t="shared" si="39"/>
        <v>4.6436491744261843E-2</v>
      </c>
      <c r="W234" s="29">
        <f t="shared" si="40"/>
        <v>3.8160944156036274E-3</v>
      </c>
      <c r="X234" s="29" t="str">
        <f t="shared" si="41"/>
        <v>FLOW</v>
      </c>
      <c r="Y234" s="9" t="str">
        <f t="shared" si="42"/>
        <v>-</v>
      </c>
      <c r="Z234" s="9" t="s">
        <v>1496</v>
      </c>
      <c r="AA234" s="9" t="s">
        <v>20</v>
      </c>
      <c r="AB234" s="22"/>
      <c r="AC234" s="9"/>
      <c r="AD234" s="9"/>
      <c r="AE234" s="30"/>
      <c r="AF234" s="31" t="s">
        <v>20</v>
      </c>
      <c r="AG234" s="32"/>
      <c r="AH234" s="9" t="s">
        <v>97</v>
      </c>
      <c r="AI234" s="32"/>
      <c r="AJ234" s="32"/>
      <c r="AK234" s="32"/>
      <c r="AL234" s="32">
        <v>7609.64</v>
      </c>
      <c r="AM234" s="26">
        <v>43562</v>
      </c>
      <c r="AN234" s="24">
        <v>27</v>
      </c>
      <c r="AO234" s="23" t="s">
        <v>20</v>
      </c>
      <c r="AP234" s="23" t="str">
        <f t="shared" si="43"/>
        <v>FLOW</v>
      </c>
      <c r="AQ234" s="23"/>
      <c r="AR234" s="23"/>
      <c r="AS234" s="23"/>
      <c r="AT234" s="23"/>
      <c r="AU234" s="9" t="s">
        <v>1491</v>
      </c>
      <c r="AV234" s="33" t="s">
        <v>109</v>
      </c>
      <c r="AW234" s="22" t="s">
        <v>1284</v>
      </c>
      <c r="AX234" s="34">
        <v>45517</v>
      </c>
      <c r="AY234" s="9">
        <v>36</v>
      </c>
      <c r="AZ234" s="9" t="s">
        <v>1125</v>
      </c>
      <c r="BA234" s="32" t="s">
        <v>20</v>
      </c>
      <c r="BB234" s="32"/>
      <c r="BC234" s="32"/>
      <c r="BD234" s="9"/>
      <c r="BE234" s="9"/>
      <c r="BF234" s="9"/>
      <c r="BG234" s="35"/>
      <c r="BH234" s="9"/>
      <c r="BI234" s="9"/>
      <c r="BJ234" s="9"/>
      <c r="BK234" s="9"/>
      <c r="BL234" s="9"/>
      <c r="BM234" s="9"/>
      <c r="BN234" s="9"/>
      <c r="BO234" s="9"/>
      <c r="BP234" s="9"/>
      <c r="BQ234" s="9"/>
      <c r="BR234" s="9"/>
      <c r="BS234" s="9"/>
      <c r="BT234" s="9"/>
      <c r="BU234" s="9"/>
      <c r="BV234" s="9"/>
      <c r="BW234" s="9"/>
      <c r="BX234" s="9"/>
      <c r="BY234" s="9"/>
      <c r="BZ234" s="9"/>
      <c r="CA234" s="9"/>
      <c r="CB234" s="9"/>
      <c r="CC234" s="9"/>
      <c r="CD234" s="9"/>
      <c r="CE234" s="9"/>
      <c r="CF234" s="9"/>
      <c r="CG234" s="9"/>
      <c r="CH234" s="9"/>
      <c r="CI234" s="9"/>
      <c r="CJ234" s="9"/>
      <c r="CK234" s="9"/>
      <c r="CL234" s="9"/>
      <c r="CM234" s="9"/>
      <c r="CN234" s="9"/>
      <c r="CO234" s="9"/>
      <c r="CP234" s="9"/>
      <c r="CQ234" s="9"/>
      <c r="CR234" s="9"/>
      <c r="CS234" s="9"/>
      <c r="CT234" s="9"/>
      <c r="CU234" s="9"/>
      <c r="CV234" s="9"/>
      <c r="CW234" s="9"/>
      <c r="CX234" s="9"/>
      <c r="CY234" s="9"/>
      <c r="CZ234" s="9"/>
      <c r="DA234" s="9"/>
      <c r="DB234" s="9"/>
      <c r="DC234" s="9"/>
      <c r="DD234" s="9"/>
      <c r="DE234" s="9"/>
      <c r="DF234" s="9"/>
      <c r="DG234" s="9"/>
      <c r="DH234" s="9"/>
      <c r="DI234" s="9"/>
      <c r="DJ234" s="9"/>
      <c r="DK234" s="9"/>
      <c r="DL234" s="9"/>
      <c r="DM234" s="9"/>
      <c r="DN234" s="9"/>
      <c r="DO234" s="9"/>
      <c r="DP234" s="9"/>
      <c r="DQ234" s="9"/>
      <c r="DR234" s="9"/>
      <c r="DS234" s="9"/>
      <c r="DT234" s="9"/>
      <c r="DU234" s="9"/>
      <c r="DV234" s="9"/>
      <c r="DW234" s="9"/>
      <c r="DX234" s="9"/>
      <c r="DY234" s="9"/>
      <c r="DZ234" s="9"/>
      <c r="EA234" s="9"/>
      <c r="EB234" s="9"/>
      <c r="EC234" s="9"/>
      <c r="ED234" s="9"/>
      <c r="EE234" s="9"/>
      <c r="EF234" s="9"/>
      <c r="EG234" s="9"/>
      <c r="EH234" s="9"/>
      <c r="EI234" s="9"/>
      <c r="EJ234" s="9"/>
      <c r="EK234" s="9"/>
      <c r="EL234" s="9"/>
      <c r="EM234" s="9"/>
      <c r="EN234" s="9"/>
      <c r="EO234" s="9"/>
      <c r="EP234" s="9"/>
      <c r="EQ234" s="9"/>
      <c r="ER234" s="36">
        <f t="shared" si="44"/>
        <v>0</v>
      </c>
      <c r="ES234" s="9" t="str">
        <f t="shared" si="45"/>
        <v/>
      </c>
      <c r="ET234" s="9" t="s">
        <v>1371</v>
      </c>
      <c r="EU234" s="32" t="s">
        <v>1757</v>
      </c>
      <c r="EV234" s="32" t="s">
        <v>1480</v>
      </c>
      <c r="EW234" s="32"/>
      <c r="EX234" s="35"/>
      <c r="EY234" s="37"/>
      <c r="EZ234" s="37"/>
      <c r="FA234" s="35"/>
      <c r="FB234" s="37"/>
      <c r="FC234" s="32"/>
      <c r="FD234" s="32"/>
      <c r="FE234" s="32">
        <f t="shared" si="46"/>
        <v>3244</v>
      </c>
      <c r="FF234" s="9">
        <f t="shared" si="47"/>
        <v>6650</v>
      </c>
      <c r="FG234" s="6" t="s">
        <v>1480</v>
      </c>
    </row>
    <row r="235" spans="1:163" ht="17.25" customHeight="1" x14ac:dyDescent="0.25">
      <c r="A235" s="9">
        <v>465514812</v>
      </c>
      <c r="B235" s="22" t="s">
        <v>630</v>
      </c>
      <c r="C235" s="9"/>
      <c r="D235" s="9"/>
      <c r="E235" s="9"/>
      <c r="F235" s="9"/>
      <c r="G235" s="23"/>
      <c r="H235" s="23"/>
      <c r="I235" s="9">
        <v>5268</v>
      </c>
      <c r="J235" s="9">
        <v>10522</v>
      </c>
      <c r="K235" s="24">
        <f t="shared" si="36"/>
        <v>5579</v>
      </c>
      <c r="L235" s="24">
        <f t="shared" si="37"/>
        <v>15790</v>
      </c>
      <c r="M235" s="25">
        <v>2</v>
      </c>
      <c r="N235" s="9" t="s">
        <v>1493</v>
      </c>
      <c r="O235" s="9" t="s">
        <v>1494</v>
      </c>
      <c r="P235" s="9" t="s">
        <v>45</v>
      </c>
      <c r="Q235" s="26">
        <v>43491</v>
      </c>
      <c r="R235" s="27">
        <v>325</v>
      </c>
      <c r="S235" s="27">
        <f t="shared" si="38"/>
        <v>0</v>
      </c>
      <c r="T235" s="27">
        <v>3150</v>
      </c>
      <c r="U235" s="28" t="s">
        <v>20</v>
      </c>
      <c r="V235" s="29">
        <f t="shared" si="39"/>
        <v>0.12343755321685229</v>
      </c>
      <c r="W235" s="29">
        <f t="shared" si="40"/>
        <v>1.1661289735373531E-2</v>
      </c>
      <c r="X235" s="29" t="str">
        <f t="shared" si="41"/>
        <v>FLOW</v>
      </c>
      <c r="Y235" s="9" t="str">
        <f t="shared" si="42"/>
        <v>-</v>
      </c>
      <c r="Z235" s="9" t="s">
        <v>1489</v>
      </c>
      <c r="AA235" s="9" t="s">
        <v>20</v>
      </c>
      <c r="AB235" s="22"/>
      <c r="AC235" s="9"/>
      <c r="AD235" s="9"/>
      <c r="AE235" s="30"/>
      <c r="AF235" s="31" t="s">
        <v>20</v>
      </c>
      <c r="AG235" s="32"/>
      <c r="AH235" s="9" t="s">
        <v>617</v>
      </c>
      <c r="AI235" s="32"/>
      <c r="AJ235" s="32"/>
      <c r="AK235" s="32"/>
      <c r="AL235" s="32">
        <v>13997</v>
      </c>
      <c r="AM235" s="26">
        <v>43491</v>
      </c>
      <c r="AN235" s="24">
        <v>57</v>
      </c>
      <c r="AO235" s="23" t="s">
        <v>20</v>
      </c>
      <c r="AP235" s="23" t="str">
        <f t="shared" si="43"/>
        <v>FLOW</v>
      </c>
      <c r="AQ235" s="23"/>
      <c r="AR235" s="23"/>
      <c r="AS235" s="23"/>
      <c r="AT235" s="23"/>
      <c r="AU235" s="9" t="s">
        <v>1491</v>
      </c>
      <c r="AV235" s="33" t="s">
        <v>631</v>
      </c>
      <c r="AW235" s="22" t="s">
        <v>1184</v>
      </c>
      <c r="AX235" s="34">
        <v>45704</v>
      </c>
      <c r="AY235" s="9">
        <v>24</v>
      </c>
      <c r="AZ235" s="9" t="s">
        <v>1125</v>
      </c>
      <c r="BA235" s="32" t="s">
        <v>20</v>
      </c>
      <c r="BB235" s="32"/>
      <c r="BC235" s="32"/>
      <c r="BD235" s="9"/>
      <c r="BE235" s="9"/>
      <c r="BF235" s="9"/>
      <c r="BG235" s="35"/>
      <c r="BH235" s="9"/>
      <c r="BI235" s="9"/>
      <c r="BJ235" s="9"/>
      <c r="BK235" s="9"/>
      <c r="BL235" s="9">
        <v>1</v>
      </c>
      <c r="BM235" s="9"/>
      <c r="BN235" s="9"/>
      <c r="BO235" s="9"/>
      <c r="BP235" s="9"/>
      <c r="BQ235" s="9"/>
      <c r="BR235" s="9"/>
      <c r="BS235" s="9"/>
      <c r="BT235" s="9"/>
      <c r="BU235" s="9"/>
      <c r="BV235" s="9"/>
      <c r="BW235" s="9"/>
      <c r="BX235" s="9"/>
      <c r="BY235" s="9"/>
      <c r="BZ235" s="9"/>
      <c r="CA235" s="9"/>
      <c r="CB235" s="9"/>
      <c r="CC235" s="9"/>
      <c r="CD235" s="9"/>
      <c r="CE235" s="9"/>
      <c r="CF235" s="9"/>
      <c r="CG235" s="9"/>
      <c r="CH235" s="9"/>
      <c r="CI235" s="9"/>
      <c r="CJ235" s="9"/>
      <c r="CK235" s="9"/>
      <c r="CL235" s="9"/>
      <c r="CM235" s="9"/>
      <c r="CN235" s="9"/>
      <c r="CO235" s="9"/>
      <c r="CP235" s="9"/>
      <c r="CQ235" s="9"/>
      <c r="CR235" s="9"/>
      <c r="CS235" s="9"/>
      <c r="CT235" s="9"/>
      <c r="CU235" s="9"/>
      <c r="CV235" s="9"/>
      <c r="CW235" s="9"/>
      <c r="CX235" s="9"/>
      <c r="CY235" s="9"/>
      <c r="CZ235" s="9"/>
      <c r="DA235" s="9"/>
      <c r="DB235" s="9"/>
      <c r="DC235" s="9"/>
      <c r="DD235" s="9"/>
      <c r="DE235" s="9"/>
      <c r="DF235" s="9"/>
      <c r="DG235" s="9"/>
      <c r="DH235" s="9"/>
      <c r="DI235" s="9"/>
      <c r="DJ235" s="9"/>
      <c r="DK235" s="9"/>
      <c r="DL235" s="9"/>
      <c r="DM235" s="9"/>
      <c r="DN235" s="9"/>
      <c r="DO235" s="9"/>
      <c r="DP235" s="9"/>
      <c r="DQ235" s="9"/>
      <c r="DR235" s="9"/>
      <c r="DS235" s="9"/>
      <c r="DT235" s="9"/>
      <c r="DU235" s="9"/>
      <c r="DV235" s="9"/>
      <c r="DW235" s="9"/>
      <c r="DX235" s="9"/>
      <c r="DY235" s="9"/>
      <c r="DZ235" s="9"/>
      <c r="EA235" s="9"/>
      <c r="EB235" s="9"/>
      <c r="EC235" s="9"/>
      <c r="ED235" s="9"/>
      <c r="EE235" s="9"/>
      <c r="EF235" s="9"/>
      <c r="EG235" s="9"/>
      <c r="EH235" s="9"/>
      <c r="EI235" s="9"/>
      <c r="EJ235" s="9"/>
      <c r="EK235" s="9"/>
      <c r="EL235" s="9"/>
      <c r="EM235" s="9"/>
      <c r="EN235" s="9"/>
      <c r="EO235" s="9"/>
      <c r="EP235" s="9"/>
      <c r="EQ235" s="9"/>
      <c r="ER235" s="36">
        <f t="shared" si="44"/>
        <v>1</v>
      </c>
      <c r="ES235" s="9">
        <f t="shared" si="45"/>
        <v>1</v>
      </c>
      <c r="ET235" s="9" t="s">
        <v>1374</v>
      </c>
      <c r="EU235" s="32" t="s">
        <v>2111</v>
      </c>
      <c r="EV235" s="32" t="s">
        <v>1480</v>
      </c>
      <c r="EW235" s="32"/>
      <c r="EX235" s="35"/>
      <c r="EY235" s="37"/>
      <c r="EZ235" s="37"/>
      <c r="FA235" s="35"/>
      <c r="FB235" s="37"/>
      <c r="FC235" s="32"/>
      <c r="FD235" s="32"/>
      <c r="FE235" s="32">
        <f t="shared" si="46"/>
        <v>5579</v>
      </c>
      <c r="FF235" s="9">
        <f t="shared" si="47"/>
        <v>15790</v>
      </c>
      <c r="FG235" s="6" t="s">
        <v>1480</v>
      </c>
    </row>
    <row r="236" spans="1:163" ht="17.25" customHeight="1" x14ac:dyDescent="0.25">
      <c r="A236" s="9">
        <v>463121248</v>
      </c>
      <c r="B236" s="22" t="s">
        <v>352</v>
      </c>
      <c r="C236" s="9"/>
      <c r="D236" s="9"/>
      <c r="E236" s="9"/>
      <c r="F236" s="9"/>
      <c r="G236" s="23"/>
      <c r="H236" s="23"/>
      <c r="I236" s="9">
        <v>3787</v>
      </c>
      <c r="J236" s="9">
        <v>7433</v>
      </c>
      <c r="K236" s="24">
        <f t="shared" si="36"/>
        <v>3840</v>
      </c>
      <c r="L236" s="24">
        <f t="shared" si="37"/>
        <v>11220</v>
      </c>
      <c r="M236" s="25">
        <v>2</v>
      </c>
      <c r="N236" s="9" t="s">
        <v>1493</v>
      </c>
      <c r="O236" s="9" t="s">
        <v>1494</v>
      </c>
      <c r="P236" s="9" t="s">
        <v>71</v>
      </c>
      <c r="Q236" s="26">
        <v>43326</v>
      </c>
      <c r="R236" s="27">
        <v>194</v>
      </c>
      <c r="S236" s="27">
        <f t="shared" si="38"/>
        <v>0</v>
      </c>
      <c r="T236" s="27">
        <v>5138</v>
      </c>
      <c r="U236" s="28" t="s">
        <v>20</v>
      </c>
      <c r="V236" s="29">
        <f t="shared" si="39"/>
        <v>1</v>
      </c>
      <c r="W236" s="29">
        <f t="shared" si="40"/>
        <v>1.161704810362589E-2</v>
      </c>
      <c r="X236" s="29" t="str">
        <f t="shared" si="41"/>
        <v>FLOW</v>
      </c>
      <c r="Y236" s="9" t="str">
        <f t="shared" si="42"/>
        <v>-</v>
      </c>
      <c r="Z236" s="9" t="s">
        <v>1497</v>
      </c>
      <c r="AA236" s="9" t="s">
        <v>20</v>
      </c>
      <c r="AB236" s="22"/>
      <c r="AC236" s="9"/>
      <c r="AD236" s="9"/>
      <c r="AE236" s="30"/>
      <c r="AF236" s="31" t="s">
        <v>20</v>
      </c>
      <c r="AG236" s="32"/>
      <c r="AH236" s="9" t="s">
        <v>345</v>
      </c>
      <c r="AI236" s="32"/>
      <c r="AJ236" s="32"/>
      <c r="AK236" s="32"/>
      <c r="AL236" s="32">
        <v>12765</v>
      </c>
      <c r="AM236" s="26">
        <v>43326</v>
      </c>
      <c r="AN236" s="24">
        <v>57</v>
      </c>
      <c r="AO236" s="23" t="s">
        <v>20</v>
      </c>
      <c r="AP236" s="23" t="str">
        <f t="shared" si="43"/>
        <v>FLOW</v>
      </c>
      <c r="AQ236" s="23"/>
      <c r="AR236" s="23"/>
      <c r="AS236" s="23"/>
      <c r="AT236" s="23"/>
      <c r="AU236" s="9" t="s">
        <v>1491</v>
      </c>
      <c r="AV236" s="33" t="s">
        <v>353</v>
      </c>
      <c r="AW236" s="22" t="s">
        <v>1243</v>
      </c>
      <c r="AX236" s="34">
        <v>45448</v>
      </c>
      <c r="AY236" s="9">
        <v>36</v>
      </c>
      <c r="AZ236" s="9" t="s">
        <v>1125</v>
      </c>
      <c r="BA236" s="32" t="s">
        <v>20</v>
      </c>
      <c r="BB236" s="32"/>
      <c r="BC236" s="32"/>
      <c r="BD236" s="9"/>
      <c r="BE236" s="9"/>
      <c r="BF236" s="9"/>
      <c r="BG236" s="35"/>
      <c r="BH236" s="9"/>
      <c r="BI236" s="9"/>
      <c r="BJ236" s="9"/>
      <c r="BK236" s="9"/>
      <c r="BL236" s="9">
        <v>1</v>
      </c>
      <c r="BM236" s="9"/>
      <c r="BN236" s="9"/>
      <c r="BO236" s="9"/>
      <c r="BP236" s="9"/>
      <c r="BQ236" s="9"/>
      <c r="BR236" s="9"/>
      <c r="BS236" s="9"/>
      <c r="BT236" s="9"/>
      <c r="BU236" s="9"/>
      <c r="BV236" s="9"/>
      <c r="BW236" s="9"/>
      <c r="BX236" s="9"/>
      <c r="BY236" s="9"/>
      <c r="BZ236" s="9"/>
      <c r="CA236" s="9"/>
      <c r="CB236" s="9"/>
      <c r="CC236" s="9"/>
      <c r="CD236" s="9"/>
      <c r="CE236" s="9"/>
      <c r="CF236" s="9"/>
      <c r="CG236" s="9"/>
      <c r="CH236" s="9"/>
      <c r="CI236" s="9"/>
      <c r="CJ236" s="9"/>
      <c r="CK236" s="9"/>
      <c r="CL236" s="9"/>
      <c r="CM236" s="9"/>
      <c r="CN236" s="9"/>
      <c r="CO236" s="9"/>
      <c r="CP236" s="9"/>
      <c r="CQ236" s="9"/>
      <c r="CR236" s="9"/>
      <c r="CS236" s="9"/>
      <c r="CT236" s="9"/>
      <c r="CU236" s="9"/>
      <c r="CV236" s="9"/>
      <c r="CW236" s="9"/>
      <c r="CX236" s="9"/>
      <c r="CY236" s="9"/>
      <c r="CZ236" s="9"/>
      <c r="DA236" s="9"/>
      <c r="DB236" s="9"/>
      <c r="DC236" s="9"/>
      <c r="DD236" s="9"/>
      <c r="DE236" s="9"/>
      <c r="DF236" s="9"/>
      <c r="DG236" s="9"/>
      <c r="DH236" s="9"/>
      <c r="DI236" s="9"/>
      <c r="DJ236" s="9"/>
      <c r="DK236" s="9"/>
      <c r="DL236" s="9"/>
      <c r="DM236" s="9"/>
      <c r="DN236" s="9"/>
      <c r="DO236" s="9"/>
      <c r="DP236" s="9"/>
      <c r="DQ236" s="9"/>
      <c r="DR236" s="9"/>
      <c r="DS236" s="9"/>
      <c r="DT236" s="9"/>
      <c r="DU236" s="9"/>
      <c r="DV236" s="9"/>
      <c r="DW236" s="9"/>
      <c r="DX236" s="9"/>
      <c r="DY236" s="9"/>
      <c r="DZ236" s="9"/>
      <c r="EA236" s="9"/>
      <c r="EB236" s="9"/>
      <c r="EC236" s="9"/>
      <c r="ED236" s="9"/>
      <c r="EE236" s="9"/>
      <c r="EF236" s="9"/>
      <c r="EG236" s="9"/>
      <c r="EH236" s="9"/>
      <c r="EI236" s="9"/>
      <c r="EJ236" s="9"/>
      <c r="EK236" s="9"/>
      <c r="EL236" s="9"/>
      <c r="EM236" s="9"/>
      <c r="EN236" s="9"/>
      <c r="EO236" s="9"/>
      <c r="EP236" s="9"/>
      <c r="EQ236" s="9"/>
      <c r="ER236" s="36">
        <f t="shared" si="44"/>
        <v>1</v>
      </c>
      <c r="ES236" s="9">
        <f t="shared" si="45"/>
        <v>1</v>
      </c>
      <c r="ET236" s="9" t="s">
        <v>1361</v>
      </c>
      <c r="EU236" s="32" t="s">
        <v>1923</v>
      </c>
      <c r="EV236" s="32" t="s">
        <v>1480</v>
      </c>
      <c r="EW236" s="32"/>
      <c r="EX236" s="35"/>
      <c r="EY236" s="37"/>
      <c r="EZ236" s="37"/>
      <c r="FA236" s="35"/>
      <c r="FB236" s="37"/>
      <c r="FC236" s="32"/>
      <c r="FD236" s="32"/>
      <c r="FE236" s="32">
        <f t="shared" si="46"/>
        <v>3840</v>
      </c>
      <c r="FF236" s="9">
        <f t="shared" si="47"/>
        <v>11220</v>
      </c>
      <c r="FG236" s="6" t="s">
        <v>1480</v>
      </c>
    </row>
    <row r="237" spans="1:163" ht="17.25" customHeight="1" x14ac:dyDescent="0.25">
      <c r="A237" s="9">
        <v>462906915</v>
      </c>
      <c r="B237" s="22" t="s">
        <v>833</v>
      </c>
      <c r="C237" s="9"/>
      <c r="D237" s="9"/>
      <c r="E237" s="9"/>
      <c r="F237" s="9"/>
      <c r="G237" s="23"/>
      <c r="H237" s="23"/>
      <c r="I237" s="9">
        <v>4314</v>
      </c>
      <c r="J237" s="9">
        <v>4314</v>
      </c>
      <c r="K237" s="24">
        <f t="shared" si="36"/>
        <v>4374</v>
      </c>
      <c r="L237" s="24">
        <f t="shared" si="37"/>
        <v>8628</v>
      </c>
      <c r="M237" s="39">
        <v>1</v>
      </c>
      <c r="N237" s="9" t="s">
        <v>1493</v>
      </c>
      <c r="O237" s="9" t="s">
        <v>1494</v>
      </c>
      <c r="P237" s="9" t="s">
        <v>251</v>
      </c>
      <c r="Q237" s="26">
        <v>43032</v>
      </c>
      <c r="R237" s="27">
        <v>60</v>
      </c>
      <c r="S237" s="27">
        <f t="shared" si="38"/>
        <v>0</v>
      </c>
      <c r="T237" s="27">
        <v>1182.77</v>
      </c>
      <c r="U237" s="28" t="s">
        <v>20</v>
      </c>
      <c r="V237" s="29">
        <f t="shared" si="39"/>
        <v>4.0566984125565558E-2</v>
      </c>
      <c r="W237" s="29">
        <f t="shared" si="40"/>
        <v>3.7696656464867384E-3</v>
      </c>
      <c r="X237" s="29" t="str">
        <f t="shared" si="41"/>
        <v>FLOW</v>
      </c>
      <c r="Y237" s="9" t="str">
        <f t="shared" si="42"/>
        <v>-</v>
      </c>
      <c r="Z237" s="9" t="s">
        <v>20</v>
      </c>
      <c r="AA237" s="9" t="s">
        <v>20</v>
      </c>
      <c r="AB237" s="22"/>
      <c r="AC237" s="9"/>
      <c r="AD237" s="9"/>
      <c r="AE237" s="30"/>
      <c r="AF237" s="31" t="s">
        <v>20</v>
      </c>
      <c r="AG237" s="32"/>
      <c r="AH237" s="9" t="s">
        <v>720</v>
      </c>
      <c r="AI237" s="32"/>
      <c r="AJ237" s="32"/>
      <c r="AK237" s="32"/>
      <c r="AL237" s="32">
        <v>5556.77</v>
      </c>
      <c r="AM237" s="26">
        <v>43032</v>
      </c>
      <c r="AN237" s="24">
        <v>27</v>
      </c>
      <c r="AO237" s="23" t="s">
        <v>20</v>
      </c>
      <c r="AP237" s="23" t="str">
        <f t="shared" si="43"/>
        <v>FLOW</v>
      </c>
      <c r="AQ237" s="23"/>
      <c r="AR237" s="23"/>
      <c r="AS237" s="23"/>
      <c r="AT237" s="23"/>
      <c r="AU237" s="9" t="s">
        <v>1491</v>
      </c>
      <c r="AV237" s="33" t="s">
        <v>1027</v>
      </c>
      <c r="AW237" s="22" t="s">
        <v>1271</v>
      </c>
      <c r="AX237" s="34">
        <v>45427</v>
      </c>
      <c r="AY237" s="9">
        <v>36</v>
      </c>
      <c r="AZ237" s="9" t="s">
        <v>1125</v>
      </c>
      <c r="BA237" s="32" t="s">
        <v>20</v>
      </c>
      <c r="BB237" s="32"/>
      <c r="BC237" s="32"/>
      <c r="BD237" s="9"/>
      <c r="BE237" s="9"/>
      <c r="BF237" s="9"/>
      <c r="BG237" s="35"/>
      <c r="BH237" s="9"/>
      <c r="BI237" s="9"/>
      <c r="BJ237" s="9"/>
      <c r="BK237" s="9"/>
      <c r="BL237" s="9"/>
      <c r="BM237" s="9"/>
      <c r="BN237" s="9"/>
      <c r="BO237" s="9">
        <v>1</v>
      </c>
      <c r="BP237" s="9"/>
      <c r="BQ237" s="9"/>
      <c r="BR237" s="9"/>
      <c r="BS237" s="9"/>
      <c r="BT237" s="9"/>
      <c r="BU237" s="9"/>
      <c r="BV237" s="9"/>
      <c r="BW237" s="9"/>
      <c r="BX237" s="9"/>
      <c r="BY237" s="9"/>
      <c r="BZ237" s="9"/>
      <c r="CA237" s="9"/>
      <c r="CB237" s="9"/>
      <c r="CC237" s="9"/>
      <c r="CD237" s="9"/>
      <c r="CE237" s="9"/>
      <c r="CF237" s="9"/>
      <c r="CG237" s="9"/>
      <c r="CH237" s="9"/>
      <c r="CI237" s="9"/>
      <c r="CJ237" s="9"/>
      <c r="CK237" s="9"/>
      <c r="CL237" s="9"/>
      <c r="CM237" s="9"/>
      <c r="CN237" s="9"/>
      <c r="CO237" s="9"/>
      <c r="CP237" s="9"/>
      <c r="CQ237" s="9"/>
      <c r="CR237" s="9"/>
      <c r="CS237" s="9"/>
      <c r="CT237" s="9"/>
      <c r="CU237" s="9"/>
      <c r="CV237" s="9"/>
      <c r="CW237" s="9"/>
      <c r="CX237" s="9"/>
      <c r="CY237" s="9"/>
      <c r="CZ237" s="9"/>
      <c r="DA237" s="9"/>
      <c r="DB237" s="9"/>
      <c r="DC237" s="9"/>
      <c r="DD237" s="9"/>
      <c r="DE237" s="9"/>
      <c r="DF237" s="9"/>
      <c r="DG237" s="9"/>
      <c r="DH237" s="9"/>
      <c r="DI237" s="9"/>
      <c r="DJ237" s="9"/>
      <c r="DK237" s="9"/>
      <c r="DL237" s="9"/>
      <c r="DM237" s="9"/>
      <c r="DN237" s="9"/>
      <c r="DO237" s="9"/>
      <c r="DP237" s="9"/>
      <c r="DQ237" s="9"/>
      <c r="DR237" s="9"/>
      <c r="DS237" s="9"/>
      <c r="DT237" s="9"/>
      <c r="DU237" s="9"/>
      <c r="DV237" s="9"/>
      <c r="DW237" s="9"/>
      <c r="DX237" s="9"/>
      <c r="DY237" s="9"/>
      <c r="DZ237" s="9"/>
      <c r="EA237" s="9"/>
      <c r="EB237" s="9"/>
      <c r="EC237" s="9"/>
      <c r="ED237" s="9"/>
      <c r="EE237" s="9"/>
      <c r="EF237" s="9"/>
      <c r="EG237" s="9"/>
      <c r="EH237" s="9"/>
      <c r="EI237" s="9"/>
      <c r="EJ237" s="9"/>
      <c r="EK237" s="9"/>
      <c r="EL237" s="9"/>
      <c r="EM237" s="9"/>
      <c r="EN237" s="9"/>
      <c r="EO237" s="9"/>
      <c r="EP237" s="9"/>
      <c r="EQ237" s="9"/>
      <c r="ER237" s="36">
        <f t="shared" si="44"/>
        <v>1</v>
      </c>
      <c r="ES237" s="9">
        <f t="shared" si="45"/>
        <v>1</v>
      </c>
      <c r="ET237" s="9" t="s">
        <v>1363</v>
      </c>
      <c r="EU237" s="32" t="s">
        <v>2190</v>
      </c>
      <c r="EV237" s="32" t="s">
        <v>1480</v>
      </c>
      <c r="EW237" s="32"/>
      <c r="EX237" s="35"/>
      <c r="EY237" s="37"/>
      <c r="EZ237" s="37"/>
      <c r="FA237" s="35"/>
      <c r="FB237" s="37"/>
      <c r="FC237" s="32"/>
      <c r="FD237" s="32"/>
      <c r="FE237" s="32">
        <f t="shared" si="46"/>
        <v>4374</v>
      </c>
      <c r="FF237" s="9">
        <f t="shared" si="47"/>
        <v>8628</v>
      </c>
      <c r="FG237" s="6" t="s">
        <v>1480</v>
      </c>
    </row>
    <row r="238" spans="1:163" ht="17.25" customHeight="1" x14ac:dyDescent="0.25">
      <c r="A238" s="9">
        <v>466024248</v>
      </c>
      <c r="B238" s="22" t="s">
        <v>892</v>
      </c>
      <c r="C238" s="9" t="s">
        <v>2208</v>
      </c>
      <c r="D238" s="9" t="s">
        <v>1592</v>
      </c>
      <c r="E238" s="9">
        <v>150</v>
      </c>
      <c r="F238" s="9"/>
      <c r="G238" s="23"/>
      <c r="H238" s="23"/>
      <c r="I238" s="9">
        <v>3886</v>
      </c>
      <c r="J238" s="9">
        <v>7868</v>
      </c>
      <c r="K238" s="24">
        <f t="shared" si="36"/>
        <v>253</v>
      </c>
      <c r="L238" s="24">
        <f t="shared" si="37"/>
        <v>11604</v>
      </c>
      <c r="M238" s="25">
        <v>3</v>
      </c>
      <c r="N238" s="9" t="s">
        <v>2210</v>
      </c>
      <c r="O238" s="9" t="s">
        <v>1489</v>
      </c>
      <c r="P238" s="9" t="s">
        <v>60</v>
      </c>
      <c r="Q238" s="26">
        <v>42930</v>
      </c>
      <c r="R238" s="27">
        <v>157</v>
      </c>
      <c r="S238" s="27">
        <f t="shared" si="38"/>
        <v>0</v>
      </c>
      <c r="T238" s="27">
        <v>2250</v>
      </c>
      <c r="U238" s="28" t="s">
        <v>20</v>
      </c>
      <c r="V238" s="29">
        <f t="shared" si="39"/>
        <v>0.18674620468680339</v>
      </c>
      <c r="W238" s="29">
        <f t="shared" si="40"/>
        <v>1.2172949282312771E-2</v>
      </c>
      <c r="X238" s="29" t="str">
        <f t="shared" si="41"/>
        <v>STABLE</v>
      </c>
      <c r="Y238" s="9" t="str">
        <f t="shared" si="42"/>
        <v>PAID</v>
      </c>
      <c r="Z238" s="9" t="s">
        <v>20</v>
      </c>
      <c r="AA238" s="9" t="s">
        <v>20</v>
      </c>
      <c r="AB238" s="22"/>
      <c r="AC238" s="9"/>
      <c r="AD238" s="9"/>
      <c r="AE238" s="30"/>
      <c r="AF238" s="31" t="s">
        <v>20</v>
      </c>
      <c r="AG238" s="32"/>
      <c r="AH238" s="9" t="s">
        <v>248</v>
      </c>
      <c r="AI238" s="32"/>
      <c r="AJ238" s="32"/>
      <c r="AK238" s="32"/>
      <c r="AL238" s="32">
        <v>10275</v>
      </c>
      <c r="AM238" s="26">
        <v>42930</v>
      </c>
      <c r="AN238" s="24">
        <v>87</v>
      </c>
      <c r="AO238" s="23" t="s">
        <v>20</v>
      </c>
      <c r="AP238" s="23" t="str">
        <f t="shared" si="43"/>
        <v>FLOW</v>
      </c>
      <c r="AQ238" s="23"/>
      <c r="AR238" s="23"/>
      <c r="AS238" s="23"/>
      <c r="AT238" s="23"/>
      <c r="AU238" s="9" t="s">
        <v>1491</v>
      </c>
      <c r="AV238" s="33" t="s">
        <v>1084</v>
      </c>
      <c r="AW238" s="22" t="s">
        <v>1325</v>
      </c>
      <c r="AX238" s="34">
        <v>45777</v>
      </c>
      <c r="AY238" s="9">
        <v>24</v>
      </c>
      <c r="AZ238" s="9" t="s">
        <v>1125</v>
      </c>
      <c r="BA238" s="32" t="s">
        <v>20</v>
      </c>
      <c r="BB238" s="32"/>
      <c r="BC238" s="32">
        <v>1</v>
      </c>
      <c r="BD238" s="9"/>
      <c r="BE238" s="9"/>
      <c r="BF238" s="9"/>
      <c r="BG238" s="35"/>
      <c r="BH238" s="9"/>
      <c r="BI238" s="9"/>
      <c r="BJ238" s="9"/>
      <c r="BK238" s="9"/>
      <c r="BL238" s="9"/>
      <c r="BM238" s="9"/>
      <c r="BN238" s="9"/>
      <c r="BO238" s="9"/>
      <c r="BP238" s="9"/>
      <c r="BQ238" s="9"/>
      <c r="BR238" s="9"/>
      <c r="BS238" s="9"/>
      <c r="BT238" s="9"/>
      <c r="BU238" s="9"/>
      <c r="BV238" s="9"/>
      <c r="BW238" s="9"/>
      <c r="BX238" s="9"/>
      <c r="BY238" s="9"/>
      <c r="BZ238" s="9"/>
      <c r="CA238" s="9"/>
      <c r="CB238" s="9"/>
      <c r="CC238" s="9"/>
      <c r="CD238" s="9"/>
      <c r="CE238" s="9"/>
      <c r="CF238" s="9"/>
      <c r="CG238" s="9"/>
      <c r="CH238" s="9"/>
      <c r="CI238" s="9"/>
      <c r="CJ238" s="9"/>
      <c r="CK238" s="9"/>
      <c r="CL238" s="9"/>
      <c r="CM238" s="9"/>
      <c r="CN238" s="9"/>
      <c r="CO238" s="9"/>
      <c r="CP238" s="9"/>
      <c r="CQ238" s="9"/>
      <c r="CR238" s="9"/>
      <c r="CS238" s="9"/>
      <c r="CT238" s="9"/>
      <c r="CU238" s="9"/>
      <c r="CV238" s="9"/>
      <c r="CW238" s="9"/>
      <c r="CX238" s="9"/>
      <c r="CY238" s="9"/>
      <c r="CZ238" s="9"/>
      <c r="DA238" s="9"/>
      <c r="DB238" s="9"/>
      <c r="DC238" s="9"/>
      <c r="DD238" s="9"/>
      <c r="DE238" s="9"/>
      <c r="DF238" s="9"/>
      <c r="DG238" s="9"/>
      <c r="DH238" s="9"/>
      <c r="DI238" s="9"/>
      <c r="DJ238" s="9"/>
      <c r="DK238" s="9"/>
      <c r="DL238" s="9"/>
      <c r="DM238" s="9"/>
      <c r="DN238" s="9"/>
      <c r="DO238" s="9"/>
      <c r="DP238" s="9"/>
      <c r="DQ238" s="9"/>
      <c r="DR238" s="9"/>
      <c r="DS238" s="9"/>
      <c r="DT238" s="9"/>
      <c r="DU238" s="9"/>
      <c r="DV238" s="9"/>
      <c r="DW238" s="9"/>
      <c r="DX238" s="9"/>
      <c r="DY238" s="9"/>
      <c r="DZ238" s="9"/>
      <c r="EA238" s="9"/>
      <c r="EB238" s="9"/>
      <c r="EC238" s="9"/>
      <c r="ED238" s="9"/>
      <c r="EE238" s="9"/>
      <c r="EF238" s="9"/>
      <c r="EG238" s="9"/>
      <c r="EH238" s="9"/>
      <c r="EI238" s="9"/>
      <c r="EJ238" s="9"/>
      <c r="EK238" s="9"/>
      <c r="EL238" s="9"/>
      <c r="EM238" s="9"/>
      <c r="EN238" s="9"/>
      <c r="EO238" s="9"/>
      <c r="EP238" s="9"/>
      <c r="EQ238" s="9"/>
      <c r="ER238" s="36">
        <f t="shared" si="44"/>
        <v>1</v>
      </c>
      <c r="ES238" s="9">
        <f t="shared" si="45"/>
        <v>1</v>
      </c>
      <c r="ET238" s="9" t="s">
        <v>1360</v>
      </c>
      <c r="EU238" s="32" t="s">
        <v>1854</v>
      </c>
      <c r="EV238" s="32" t="s">
        <v>1480</v>
      </c>
      <c r="EW238" s="32"/>
      <c r="EX238" s="35"/>
      <c r="EY238" s="37"/>
      <c r="EZ238" s="37"/>
      <c r="FA238" s="35"/>
      <c r="FB238" s="37"/>
      <c r="FC238" s="32"/>
      <c r="FD238" s="32"/>
      <c r="FE238" s="32">
        <f t="shared" si="46"/>
        <v>253</v>
      </c>
      <c r="FF238" s="9">
        <f t="shared" si="47"/>
        <v>11754</v>
      </c>
      <c r="FG238" s="6" t="s">
        <v>1480</v>
      </c>
    </row>
    <row r="239" spans="1:163" ht="17.25" customHeight="1" x14ac:dyDescent="0.25">
      <c r="A239" s="9">
        <v>465762771</v>
      </c>
      <c r="B239" s="22" t="s">
        <v>477</v>
      </c>
      <c r="C239" s="9"/>
      <c r="D239" s="9"/>
      <c r="E239" s="9"/>
      <c r="F239" s="9"/>
      <c r="G239" s="23"/>
      <c r="H239" s="23"/>
      <c r="I239" s="9">
        <v>4727</v>
      </c>
      <c r="J239" s="9">
        <v>4399</v>
      </c>
      <c r="K239" s="24">
        <f t="shared" si="36"/>
        <v>4523</v>
      </c>
      <c r="L239" s="24">
        <f t="shared" si="37"/>
        <v>9126</v>
      </c>
      <c r="M239" s="39">
        <v>1</v>
      </c>
      <c r="N239" s="9" t="s">
        <v>1493</v>
      </c>
      <c r="O239" s="9" t="s">
        <v>1494</v>
      </c>
      <c r="P239" s="9" t="s">
        <v>155</v>
      </c>
      <c r="Q239" s="26">
        <v>42836</v>
      </c>
      <c r="R239" s="27">
        <v>124</v>
      </c>
      <c r="S239" s="27">
        <f t="shared" si="38"/>
        <v>0</v>
      </c>
      <c r="T239" s="27">
        <v>4050</v>
      </c>
      <c r="U239" s="28" t="s">
        <v>20</v>
      </c>
      <c r="V239" s="29">
        <f t="shared" si="39"/>
        <v>9.580203429702093E-2</v>
      </c>
      <c r="W239" s="29">
        <f t="shared" si="40"/>
        <v>3.7524957620586057E-3</v>
      </c>
      <c r="X239" s="29" t="str">
        <f t="shared" si="41"/>
        <v>FLOW</v>
      </c>
      <c r="Y239" s="9" t="str">
        <f t="shared" si="42"/>
        <v>-</v>
      </c>
      <c r="Z239" s="9" t="s">
        <v>1489</v>
      </c>
      <c r="AA239" s="9" t="s">
        <v>20</v>
      </c>
      <c r="AB239" s="22"/>
      <c r="AC239" s="9"/>
      <c r="AD239" s="9"/>
      <c r="AE239" s="30"/>
      <c r="AF239" s="31" t="s">
        <v>20</v>
      </c>
      <c r="AG239" s="32"/>
      <c r="AH239" s="9" t="s">
        <v>478</v>
      </c>
      <c r="AI239" s="32"/>
      <c r="AJ239" s="32"/>
      <c r="AK239" s="32"/>
      <c r="AL239" s="32">
        <v>8573</v>
      </c>
      <c r="AM239" s="26">
        <v>42836</v>
      </c>
      <c r="AN239" s="24">
        <v>27</v>
      </c>
      <c r="AO239" s="23" t="s">
        <v>20</v>
      </c>
      <c r="AP239" s="23" t="str">
        <f t="shared" si="43"/>
        <v>FLOW</v>
      </c>
      <c r="AQ239" s="23"/>
      <c r="AR239" s="23"/>
      <c r="AS239" s="23"/>
      <c r="AT239" s="23"/>
      <c r="AU239" s="9" t="s">
        <v>1491</v>
      </c>
      <c r="AV239" s="33" t="s">
        <v>479</v>
      </c>
      <c r="AW239" s="22" t="s">
        <v>1320</v>
      </c>
      <c r="AX239" s="34">
        <v>45740</v>
      </c>
      <c r="AY239" s="9">
        <v>24</v>
      </c>
      <c r="AZ239" s="9" t="s">
        <v>1125</v>
      </c>
      <c r="BA239" s="32" t="s">
        <v>20</v>
      </c>
      <c r="BB239" s="32"/>
      <c r="BC239" s="32"/>
      <c r="BD239" s="9"/>
      <c r="BE239" s="9"/>
      <c r="BF239" s="9"/>
      <c r="BG239" s="35"/>
      <c r="BH239" s="9"/>
      <c r="BI239" s="9"/>
      <c r="BJ239" s="9"/>
      <c r="BK239" s="9"/>
      <c r="BL239" s="9">
        <v>1</v>
      </c>
      <c r="BM239" s="9"/>
      <c r="BN239" s="9"/>
      <c r="BO239" s="9"/>
      <c r="BP239" s="9"/>
      <c r="BQ239" s="9"/>
      <c r="BR239" s="9"/>
      <c r="BS239" s="9"/>
      <c r="BT239" s="9"/>
      <c r="BU239" s="9"/>
      <c r="BV239" s="9"/>
      <c r="BW239" s="9"/>
      <c r="BX239" s="9"/>
      <c r="BY239" s="9"/>
      <c r="BZ239" s="9"/>
      <c r="CA239" s="9"/>
      <c r="CB239" s="9"/>
      <c r="CC239" s="9"/>
      <c r="CD239" s="9"/>
      <c r="CE239" s="9"/>
      <c r="CF239" s="9"/>
      <c r="CG239" s="9"/>
      <c r="CH239" s="9"/>
      <c r="CI239" s="9"/>
      <c r="CJ239" s="9"/>
      <c r="CK239" s="9"/>
      <c r="CL239" s="9"/>
      <c r="CM239" s="9"/>
      <c r="CN239" s="9"/>
      <c r="CO239" s="9"/>
      <c r="CP239" s="9"/>
      <c r="CQ239" s="9"/>
      <c r="CR239" s="9"/>
      <c r="CS239" s="9"/>
      <c r="CT239" s="9"/>
      <c r="CU239" s="9"/>
      <c r="CV239" s="9"/>
      <c r="CW239" s="9"/>
      <c r="CX239" s="9"/>
      <c r="CY239" s="9"/>
      <c r="CZ239" s="9"/>
      <c r="DA239" s="9"/>
      <c r="DB239" s="9"/>
      <c r="DC239" s="9"/>
      <c r="DD239" s="9"/>
      <c r="DE239" s="9"/>
      <c r="DF239" s="9"/>
      <c r="DG239" s="9"/>
      <c r="DH239" s="9"/>
      <c r="DI239" s="9"/>
      <c r="DJ239" s="9"/>
      <c r="DK239" s="9"/>
      <c r="DL239" s="9"/>
      <c r="DM239" s="9"/>
      <c r="DN239" s="9"/>
      <c r="DO239" s="9"/>
      <c r="DP239" s="9"/>
      <c r="DQ239" s="9"/>
      <c r="DR239" s="9"/>
      <c r="DS239" s="9"/>
      <c r="DT239" s="9"/>
      <c r="DU239" s="9"/>
      <c r="DV239" s="9"/>
      <c r="DW239" s="9"/>
      <c r="DX239" s="9"/>
      <c r="DY239" s="9"/>
      <c r="DZ239" s="9"/>
      <c r="EA239" s="9"/>
      <c r="EB239" s="9"/>
      <c r="EC239" s="9"/>
      <c r="ED239" s="9"/>
      <c r="EE239" s="9"/>
      <c r="EF239" s="9"/>
      <c r="EG239" s="9"/>
      <c r="EH239" s="9"/>
      <c r="EI239" s="9"/>
      <c r="EJ239" s="9"/>
      <c r="EK239" s="9"/>
      <c r="EL239" s="9"/>
      <c r="EM239" s="9"/>
      <c r="EN239" s="9"/>
      <c r="EO239" s="9"/>
      <c r="EP239" s="9"/>
      <c r="EQ239" s="9"/>
      <c r="ER239" s="36">
        <f t="shared" si="44"/>
        <v>1</v>
      </c>
      <c r="ES239" s="9">
        <f t="shared" si="45"/>
        <v>1</v>
      </c>
      <c r="ET239" s="9" t="s">
        <v>1375</v>
      </c>
      <c r="EU239" s="32" t="s">
        <v>1985</v>
      </c>
      <c r="EV239" s="32" t="s">
        <v>1480</v>
      </c>
      <c r="EW239" s="32"/>
      <c r="EX239" s="35"/>
      <c r="EY239" s="37"/>
      <c r="EZ239" s="37"/>
      <c r="FA239" s="35"/>
      <c r="FB239" s="37"/>
      <c r="FC239" s="32"/>
      <c r="FD239" s="32"/>
      <c r="FE239" s="32">
        <f t="shared" si="46"/>
        <v>4523</v>
      </c>
      <c r="FF239" s="9">
        <f t="shared" si="47"/>
        <v>9126</v>
      </c>
      <c r="FG239" s="6" t="s">
        <v>1480</v>
      </c>
    </row>
    <row r="240" spans="1:163" ht="17.25" customHeight="1" x14ac:dyDescent="0.25">
      <c r="A240" s="9">
        <v>463072757</v>
      </c>
      <c r="B240" s="22" t="s">
        <v>1614</v>
      </c>
      <c r="C240" s="9"/>
      <c r="D240" s="9"/>
      <c r="E240" s="9"/>
      <c r="F240" s="9"/>
      <c r="G240" s="23"/>
      <c r="H240" s="23"/>
      <c r="I240" s="9">
        <v>3444</v>
      </c>
      <c r="J240" s="9">
        <v>10293</v>
      </c>
      <c r="K240" s="24">
        <f t="shared" si="36"/>
        <v>3841</v>
      </c>
      <c r="L240" s="24">
        <f t="shared" si="37"/>
        <v>13737</v>
      </c>
      <c r="M240" s="25">
        <v>3</v>
      </c>
      <c r="N240" s="9" t="s">
        <v>1493</v>
      </c>
      <c r="O240" s="9" t="s">
        <v>1494</v>
      </c>
      <c r="P240" s="9" t="s">
        <v>98</v>
      </c>
      <c r="Q240" s="26">
        <v>42691</v>
      </c>
      <c r="R240" s="27">
        <v>436</v>
      </c>
      <c r="S240" s="27">
        <f t="shared" si="38"/>
        <v>0</v>
      </c>
      <c r="T240" s="27">
        <v>6742</v>
      </c>
      <c r="U240" s="28" t="s">
        <v>20</v>
      </c>
      <c r="V240" s="29">
        <f t="shared" si="39"/>
        <v>0.23162881703168195</v>
      </c>
      <c r="W240" s="29">
        <f t="shared" si="40"/>
        <v>1.2105180009578722E-2</v>
      </c>
      <c r="X240" s="29" t="str">
        <f t="shared" si="41"/>
        <v>FLOW</v>
      </c>
      <c r="Y240" s="9" t="str">
        <f t="shared" si="42"/>
        <v>-</v>
      </c>
      <c r="Z240" s="9" t="s">
        <v>1496</v>
      </c>
      <c r="AA240" s="9" t="s">
        <v>20</v>
      </c>
      <c r="AB240" s="22"/>
      <c r="AC240" s="9"/>
      <c r="AD240" s="9"/>
      <c r="AE240" s="30"/>
      <c r="AF240" s="31" t="s">
        <v>20</v>
      </c>
      <c r="AG240" s="32"/>
      <c r="AH240" s="9" t="s">
        <v>97</v>
      </c>
      <c r="AI240" s="32"/>
      <c r="AJ240" s="32"/>
      <c r="AK240" s="32"/>
      <c r="AL240" s="32">
        <v>17471</v>
      </c>
      <c r="AM240" s="26">
        <v>42691</v>
      </c>
      <c r="AN240" s="24">
        <v>88</v>
      </c>
      <c r="AO240" s="23" t="s">
        <v>20</v>
      </c>
      <c r="AP240" s="23" t="str">
        <f t="shared" si="43"/>
        <v>FLOW</v>
      </c>
      <c r="AQ240" s="23"/>
      <c r="AR240" s="23"/>
      <c r="AS240" s="23"/>
      <c r="AT240" s="23"/>
      <c r="AU240" s="9" t="s">
        <v>13</v>
      </c>
      <c r="AV240" s="33" t="s">
        <v>1661</v>
      </c>
      <c r="AW240" s="22" t="s">
        <v>1284</v>
      </c>
      <c r="AX240" s="34">
        <v>45444</v>
      </c>
      <c r="AY240" s="9">
        <v>36</v>
      </c>
      <c r="AZ240" s="9" t="s">
        <v>1592</v>
      </c>
      <c r="BA240" s="32" t="s">
        <v>20</v>
      </c>
      <c r="BB240" s="32"/>
      <c r="BC240" s="32"/>
      <c r="BD240" s="9"/>
      <c r="BE240" s="9"/>
      <c r="BF240" s="9"/>
      <c r="BG240" s="35"/>
      <c r="BH240" s="9"/>
      <c r="BI240" s="9"/>
      <c r="BJ240" s="9"/>
      <c r="BK240" s="9"/>
      <c r="BL240" s="9"/>
      <c r="BM240" s="9"/>
      <c r="BN240" s="9"/>
      <c r="BO240" s="9"/>
      <c r="BP240" s="9"/>
      <c r="BQ240" s="9"/>
      <c r="BR240" s="9"/>
      <c r="BS240" s="9"/>
      <c r="BT240" s="9"/>
      <c r="BU240" s="9"/>
      <c r="BV240" s="9"/>
      <c r="BW240" s="9"/>
      <c r="BX240" s="9"/>
      <c r="BY240" s="9"/>
      <c r="BZ240" s="9"/>
      <c r="CA240" s="9"/>
      <c r="CB240" s="9"/>
      <c r="CC240" s="9"/>
      <c r="CD240" s="9"/>
      <c r="CE240" s="9"/>
      <c r="CF240" s="9"/>
      <c r="CG240" s="9"/>
      <c r="CH240" s="9"/>
      <c r="CI240" s="9"/>
      <c r="CJ240" s="9"/>
      <c r="CK240" s="9"/>
      <c r="CL240" s="9"/>
      <c r="CM240" s="9"/>
      <c r="CN240" s="9"/>
      <c r="CO240" s="9"/>
      <c r="CP240" s="9"/>
      <c r="CQ240" s="9"/>
      <c r="CR240" s="9"/>
      <c r="CS240" s="9"/>
      <c r="CT240" s="9"/>
      <c r="CU240" s="9"/>
      <c r="CV240" s="9"/>
      <c r="CW240" s="9"/>
      <c r="CX240" s="9"/>
      <c r="CY240" s="9"/>
      <c r="CZ240" s="9"/>
      <c r="DA240" s="9"/>
      <c r="DB240" s="9"/>
      <c r="DC240" s="9"/>
      <c r="DD240" s="9"/>
      <c r="DE240" s="9"/>
      <c r="DF240" s="9"/>
      <c r="DG240" s="9"/>
      <c r="DH240" s="9"/>
      <c r="DI240" s="9"/>
      <c r="DJ240" s="9"/>
      <c r="DK240" s="9"/>
      <c r="DL240" s="9"/>
      <c r="DM240" s="9"/>
      <c r="DN240" s="9"/>
      <c r="DO240" s="9"/>
      <c r="DP240" s="9"/>
      <c r="DQ240" s="9"/>
      <c r="DR240" s="9"/>
      <c r="DS240" s="9"/>
      <c r="DT240" s="9"/>
      <c r="DU240" s="9"/>
      <c r="DV240" s="9"/>
      <c r="DW240" s="9"/>
      <c r="DX240" s="9"/>
      <c r="DY240" s="9"/>
      <c r="DZ240" s="9"/>
      <c r="EA240" s="9"/>
      <c r="EB240" s="9"/>
      <c r="EC240" s="9"/>
      <c r="ED240" s="9"/>
      <c r="EE240" s="9"/>
      <c r="EF240" s="9"/>
      <c r="EG240" s="9"/>
      <c r="EH240" s="9"/>
      <c r="EI240" s="9"/>
      <c r="EJ240" s="9"/>
      <c r="EK240" s="9"/>
      <c r="EL240" s="9"/>
      <c r="EM240" s="9"/>
      <c r="EN240" s="9"/>
      <c r="EO240" s="9"/>
      <c r="EP240" s="9"/>
      <c r="EQ240" s="9"/>
      <c r="ER240" s="36">
        <f t="shared" si="44"/>
        <v>0</v>
      </c>
      <c r="ES240" s="9" t="str">
        <f t="shared" si="45"/>
        <v/>
      </c>
      <c r="ET240" s="9" t="s">
        <v>1371</v>
      </c>
      <c r="EU240" s="32" t="s">
        <v>2219</v>
      </c>
      <c r="EV240" s="32" t="s">
        <v>1480</v>
      </c>
      <c r="EW240" s="32"/>
      <c r="EX240" s="35"/>
      <c r="EY240" s="37"/>
      <c r="EZ240" s="37"/>
      <c r="FA240" s="35"/>
      <c r="FB240" s="37"/>
      <c r="FC240" s="32"/>
      <c r="FD240" s="32"/>
      <c r="FE240" s="32">
        <f t="shared" si="46"/>
        <v>3841</v>
      </c>
      <c r="FF240" s="9">
        <f t="shared" si="47"/>
        <v>13737</v>
      </c>
      <c r="FG240" s="6" t="e">
        <v>#N/A</v>
      </c>
    </row>
    <row r="241" spans="1:163" ht="17.25" customHeight="1" x14ac:dyDescent="0.25">
      <c r="A241" s="9">
        <v>461184027</v>
      </c>
      <c r="B241" s="22" t="s">
        <v>804</v>
      </c>
      <c r="C241" s="9"/>
      <c r="D241" s="9"/>
      <c r="E241" s="9"/>
      <c r="F241" s="9"/>
      <c r="G241" s="23"/>
      <c r="H241" s="23"/>
      <c r="I241" s="9">
        <v>5104</v>
      </c>
      <c r="J241" s="9">
        <v>19792</v>
      </c>
      <c r="K241" s="24">
        <f t="shared" si="36"/>
        <v>5307</v>
      </c>
      <c r="L241" s="24">
        <f t="shared" si="37"/>
        <v>24896</v>
      </c>
      <c r="M241" s="25">
        <v>4</v>
      </c>
      <c r="N241" s="9" t="s">
        <v>1493</v>
      </c>
      <c r="O241" s="9" t="s">
        <v>1494</v>
      </c>
      <c r="P241" s="9" t="s">
        <v>121</v>
      </c>
      <c r="Q241" s="26">
        <v>42629.599999999999</v>
      </c>
      <c r="R241" s="27">
        <v>827</v>
      </c>
      <c r="S241" s="27">
        <f t="shared" si="38"/>
        <v>0</v>
      </c>
      <c r="T241" s="27">
        <v>2700</v>
      </c>
      <c r="U241" s="28" t="s">
        <v>20</v>
      </c>
      <c r="V241" s="29">
        <f t="shared" si="39"/>
        <v>1</v>
      </c>
      <c r="W241" s="29">
        <f t="shared" si="40"/>
        <v>1.6329583126193453E-2</v>
      </c>
      <c r="X241" s="29" t="str">
        <f t="shared" si="41"/>
        <v>FLOW</v>
      </c>
      <c r="Y241" s="9" t="str">
        <f t="shared" si="42"/>
        <v>-</v>
      </c>
      <c r="Z241" s="9" t="s">
        <v>1497</v>
      </c>
      <c r="AA241" s="9" t="s">
        <v>20</v>
      </c>
      <c r="AB241" s="22"/>
      <c r="AC241" s="9"/>
      <c r="AD241" s="9"/>
      <c r="AE241" s="30"/>
      <c r="AF241" s="31" t="s">
        <v>20</v>
      </c>
      <c r="AG241" s="32"/>
      <c r="AH241" s="9" t="s">
        <v>337</v>
      </c>
      <c r="AI241" s="32"/>
      <c r="AJ241" s="32"/>
      <c r="AK241" s="32"/>
      <c r="AL241" s="32">
        <v>23319</v>
      </c>
      <c r="AM241" s="26">
        <v>42629.599999999999</v>
      </c>
      <c r="AN241" s="24">
        <v>118</v>
      </c>
      <c r="AO241" s="23" t="s">
        <v>20</v>
      </c>
      <c r="AP241" s="23" t="str">
        <f t="shared" si="43"/>
        <v>FLOW</v>
      </c>
      <c r="AQ241" s="23"/>
      <c r="AR241" s="23"/>
      <c r="AS241" s="23"/>
      <c r="AT241" s="23"/>
      <c r="AU241" s="9" t="s">
        <v>13</v>
      </c>
      <c r="AV241" s="33" t="s">
        <v>997</v>
      </c>
      <c r="AW241" s="22" t="s">
        <v>1248</v>
      </c>
      <c r="AX241" s="34">
        <v>45280</v>
      </c>
      <c r="AY241" s="9">
        <v>36</v>
      </c>
      <c r="AZ241" s="9" t="s">
        <v>1125</v>
      </c>
      <c r="BA241" s="32" t="s">
        <v>20</v>
      </c>
      <c r="BB241" s="32"/>
      <c r="BC241" s="32"/>
      <c r="BD241" s="9"/>
      <c r="BE241" s="9"/>
      <c r="BF241" s="9"/>
      <c r="BG241" s="35"/>
      <c r="BH241" s="9"/>
      <c r="BI241" s="9"/>
      <c r="BJ241" s="9"/>
      <c r="BK241" s="9"/>
      <c r="BL241" s="9">
        <v>1</v>
      </c>
      <c r="BM241" s="9"/>
      <c r="BN241" s="9"/>
      <c r="BO241" s="9"/>
      <c r="BP241" s="9"/>
      <c r="BQ241" s="9"/>
      <c r="BR241" s="9"/>
      <c r="BS241" s="9"/>
      <c r="BT241" s="9"/>
      <c r="BU241" s="9"/>
      <c r="BV241" s="9"/>
      <c r="BW241" s="9"/>
      <c r="BX241" s="9"/>
      <c r="BY241" s="9"/>
      <c r="BZ241" s="9"/>
      <c r="CA241" s="9"/>
      <c r="CB241" s="9"/>
      <c r="CC241" s="9"/>
      <c r="CD241" s="9"/>
      <c r="CE241" s="9"/>
      <c r="CF241" s="9"/>
      <c r="CG241" s="9"/>
      <c r="CH241" s="9"/>
      <c r="CI241" s="9"/>
      <c r="CJ241" s="9"/>
      <c r="CK241" s="9"/>
      <c r="CL241" s="9"/>
      <c r="CM241" s="9"/>
      <c r="CN241" s="9"/>
      <c r="CO241" s="9"/>
      <c r="CP241" s="9"/>
      <c r="CQ241" s="9"/>
      <c r="CR241" s="9"/>
      <c r="CS241" s="9"/>
      <c r="CT241" s="9"/>
      <c r="CU241" s="9"/>
      <c r="CV241" s="9"/>
      <c r="CW241" s="9"/>
      <c r="CX241" s="9"/>
      <c r="CY241" s="9"/>
      <c r="CZ241" s="9"/>
      <c r="DA241" s="9"/>
      <c r="DB241" s="9"/>
      <c r="DC241" s="9"/>
      <c r="DD241" s="9"/>
      <c r="DE241" s="9"/>
      <c r="DF241" s="9"/>
      <c r="DG241" s="9"/>
      <c r="DH241" s="9"/>
      <c r="DI241" s="9"/>
      <c r="DJ241" s="9"/>
      <c r="DK241" s="9"/>
      <c r="DL241" s="9"/>
      <c r="DM241" s="9"/>
      <c r="DN241" s="9"/>
      <c r="DO241" s="9"/>
      <c r="DP241" s="9"/>
      <c r="DQ241" s="9"/>
      <c r="DR241" s="9"/>
      <c r="DS241" s="9"/>
      <c r="DT241" s="9"/>
      <c r="DU241" s="9"/>
      <c r="DV241" s="9"/>
      <c r="DW241" s="9"/>
      <c r="DX241" s="9"/>
      <c r="DY241" s="9"/>
      <c r="DZ241" s="9"/>
      <c r="EA241" s="9"/>
      <c r="EB241" s="9"/>
      <c r="EC241" s="9"/>
      <c r="ED241" s="9"/>
      <c r="EE241" s="9"/>
      <c r="EF241" s="9"/>
      <c r="EG241" s="9"/>
      <c r="EH241" s="9"/>
      <c r="EI241" s="9"/>
      <c r="EJ241" s="9"/>
      <c r="EK241" s="9"/>
      <c r="EL241" s="9"/>
      <c r="EM241" s="9"/>
      <c r="EN241" s="9"/>
      <c r="EO241" s="9"/>
      <c r="EP241" s="9"/>
      <c r="EQ241" s="9"/>
      <c r="ER241" s="36">
        <f t="shared" si="44"/>
        <v>1</v>
      </c>
      <c r="ES241" s="9">
        <f t="shared" si="45"/>
        <v>1</v>
      </c>
      <c r="ET241" s="9" t="s">
        <v>1373</v>
      </c>
      <c r="EU241" s="32" t="s">
        <v>1911</v>
      </c>
      <c r="EV241" s="32" t="s">
        <v>1480</v>
      </c>
      <c r="EW241" s="32"/>
      <c r="EX241" s="35"/>
      <c r="EY241" s="37"/>
      <c r="EZ241" s="37"/>
      <c r="FA241" s="35"/>
      <c r="FB241" s="37"/>
      <c r="FC241" s="32"/>
      <c r="FD241" s="32"/>
      <c r="FE241" s="32">
        <f t="shared" si="46"/>
        <v>5307</v>
      </c>
      <c r="FF241" s="9">
        <f t="shared" si="47"/>
        <v>24896</v>
      </c>
      <c r="FG241" s="6" t="s">
        <v>1480</v>
      </c>
    </row>
    <row r="242" spans="1:163" ht="17.25" customHeight="1" x14ac:dyDescent="0.25">
      <c r="A242" s="9">
        <v>463696985</v>
      </c>
      <c r="B242" s="22" t="s">
        <v>343</v>
      </c>
      <c r="C242" s="9"/>
      <c r="D242" s="9"/>
      <c r="E242" s="9"/>
      <c r="F242" s="9"/>
      <c r="G242" s="23"/>
      <c r="H242" s="23"/>
      <c r="I242" s="9">
        <v>3551</v>
      </c>
      <c r="J242" s="9">
        <v>2051</v>
      </c>
      <c r="K242" s="24">
        <f t="shared" si="36"/>
        <v>2063</v>
      </c>
      <c r="L242" s="24">
        <f t="shared" si="37"/>
        <v>5602</v>
      </c>
      <c r="M242" s="39">
        <v>1</v>
      </c>
      <c r="N242" s="9" t="s">
        <v>1493</v>
      </c>
      <c r="O242" s="9" t="s">
        <v>1494</v>
      </c>
      <c r="P242" s="9" t="s">
        <v>71</v>
      </c>
      <c r="Q242" s="26">
        <v>42569</v>
      </c>
      <c r="R242" s="27">
        <v>12</v>
      </c>
      <c r="S242" s="27">
        <f t="shared" si="38"/>
        <v>0</v>
      </c>
      <c r="T242" s="27">
        <v>900</v>
      </c>
      <c r="U242" s="28" t="s">
        <v>20</v>
      </c>
      <c r="V242" s="29">
        <f t="shared" si="39"/>
        <v>5.2663330180139793E-2</v>
      </c>
      <c r="W242" s="29">
        <f t="shared" si="40"/>
        <v>3.7291061745978334E-3</v>
      </c>
      <c r="X242" s="29" t="str">
        <f t="shared" si="41"/>
        <v>FLOW</v>
      </c>
      <c r="Y242" s="9" t="str">
        <f t="shared" si="42"/>
        <v>-</v>
      </c>
      <c r="Z242" s="9" t="s">
        <v>20</v>
      </c>
      <c r="AA242" s="9" t="s">
        <v>20</v>
      </c>
      <c r="AB242" s="22"/>
      <c r="AC242" s="9"/>
      <c r="AD242" s="9"/>
      <c r="AE242" s="30"/>
      <c r="AF242" s="31" t="s">
        <v>20</v>
      </c>
      <c r="AG242" s="32"/>
      <c r="AH242" s="9" t="s">
        <v>342</v>
      </c>
      <c r="AI242" s="32"/>
      <c r="AJ242" s="32"/>
      <c r="AK242" s="32"/>
      <c r="AL242" s="32">
        <v>2963</v>
      </c>
      <c r="AM242" s="26">
        <v>42569</v>
      </c>
      <c r="AN242" s="24">
        <v>27</v>
      </c>
      <c r="AO242" s="23" t="s">
        <v>20</v>
      </c>
      <c r="AP242" s="23" t="str">
        <f t="shared" si="43"/>
        <v>FLOW</v>
      </c>
      <c r="AQ242" s="23"/>
      <c r="AR242" s="23"/>
      <c r="AS242" s="23"/>
      <c r="AT242" s="23"/>
      <c r="AU242" s="9" t="s">
        <v>1491</v>
      </c>
      <c r="AV242" s="33" t="s">
        <v>344</v>
      </c>
      <c r="AW242" s="22" t="s">
        <v>1283</v>
      </c>
      <c r="AX242" s="34">
        <v>45512</v>
      </c>
      <c r="AY242" s="9">
        <v>36</v>
      </c>
      <c r="AZ242" s="9" t="s">
        <v>1125</v>
      </c>
      <c r="BA242" s="32" t="s">
        <v>20</v>
      </c>
      <c r="BB242" s="32"/>
      <c r="BC242" s="32"/>
      <c r="BD242" s="9"/>
      <c r="BE242" s="9"/>
      <c r="BF242" s="9"/>
      <c r="BG242" s="35"/>
      <c r="BH242" s="9"/>
      <c r="BI242" s="9"/>
      <c r="BJ242" s="9"/>
      <c r="BK242" s="9"/>
      <c r="BL242" s="9">
        <v>1</v>
      </c>
      <c r="BM242" s="9"/>
      <c r="BN242" s="9"/>
      <c r="BO242" s="9"/>
      <c r="BP242" s="9"/>
      <c r="BQ242" s="9"/>
      <c r="BR242" s="9"/>
      <c r="BS242" s="9"/>
      <c r="BT242" s="9"/>
      <c r="BU242" s="9"/>
      <c r="BV242" s="9"/>
      <c r="BW242" s="9"/>
      <c r="BX242" s="9"/>
      <c r="BY242" s="9"/>
      <c r="BZ242" s="9"/>
      <c r="CA242" s="9"/>
      <c r="CB242" s="9"/>
      <c r="CC242" s="9"/>
      <c r="CD242" s="9"/>
      <c r="CE242" s="9"/>
      <c r="CF242" s="9"/>
      <c r="CG242" s="9"/>
      <c r="CH242" s="9"/>
      <c r="CI242" s="9"/>
      <c r="CJ242" s="9"/>
      <c r="CK242" s="9"/>
      <c r="CL242" s="9"/>
      <c r="CM242" s="9"/>
      <c r="CN242" s="9"/>
      <c r="CO242" s="9"/>
      <c r="CP242" s="9"/>
      <c r="CQ242" s="9"/>
      <c r="CR242" s="9"/>
      <c r="CS242" s="9"/>
      <c r="CT242" s="9"/>
      <c r="CU242" s="9"/>
      <c r="CV242" s="9"/>
      <c r="CW242" s="9"/>
      <c r="CX242" s="9"/>
      <c r="CY242" s="9"/>
      <c r="CZ242" s="9"/>
      <c r="DA242" s="9"/>
      <c r="DB242" s="9"/>
      <c r="DC242" s="9"/>
      <c r="DD242" s="9"/>
      <c r="DE242" s="9"/>
      <c r="DF242" s="9"/>
      <c r="DG242" s="9"/>
      <c r="DH242" s="9"/>
      <c r="DI242" s="9"/>
      <c r="DJ242" s="9"/>
      <c r="DK242" s="9"/>
      <c r="DL242" s="9"/>
      <c r="DM242" s="9"/>
      <c r="DN242" s="9"/>
      <c r="DO242" s="9"/>
      <c r="DP242" s="9"/>
      <c r="DQ242" s="9"/>
      <c r="DR242" s="9"/>
      <c r="DS242" s="9"/>
      <c r="DT242" s="9"/>
      <c r="DU242" s="9"/>
      <c r="DV242" s="9"/>
      <c r="DW242" s="9"/>
      <c r="DX242" s="9"/>
      <c r="DY242" s="9"/>
      <c r="DZ242" s="9"/>
      <c r="EA242" s="9"/>
      <c r="EB242" s="9"/>
      <c r="EC242" s="9"/>
      <c r="ED242" s="9"/>
      <c r="EE242" s="9"/>
      <c r="EF242" s="9"/>
      <c r="EG242" s="9"/>
      <c r="EH242" s="9"/>
      <c r="EI242" s="9"/>
      <c r="EJ242" s="9"/>
      <c r="EK242" s="9"/>
      <c r="EL242" s="9"/>
      <c r="EM242" s="9"/>
      <c r="EN242" s="9"/>
      <c r="EO242" s="9"/>
      <c r="EP242" s="9"/>
      <c r="EQ242" s="9"/>
      <c r="ER242" s="36">
        <f t="shared" si="44"/>
        <v>1</v>
      </c>
      <c r="ES242" s="9">
        <f t="shared" si="45"/>
        <v>1</v>
      </c>
      <c r="ET242" s="9" t="s">
        <v>1361</v>
      </c>
      <c r="EU242" s="32" t="s">
        <v>1921</v>
      </c>
      <c r="EV242" s="32" t="s">
        <v>1480</v>
      </c>
      <c r="EW242" s="32"/>
      <c r="EX242" s="35"/>
      <c r="EY242" s="37"/>
      <c r="EZ242" s="37"/>
      <c r="FA242" s="35"/>
      <c r="FB242" s="37"/>
      <c r="FC242" s="32"/>
      <c r="FD242" s="32"/>
      <c r="FE242" s="32">
        <f t="shared" si="46"/>
        <v>2063</v>
      </c>
      <c r="FF242" s="9">
        <f t="shared" si="47"/>
        <v>5602</v>
      </c>
      <c r="FG242" s="6" t="s">
        <v>1480</v>
      </c>
    </row>
    <row r="243" spans="1:163" ht="17.25" customHeight="1" x14ac:dyDescent="0.25">
      <c r="A243" s="9">
        <v>462848842</v>
      </c>
      <c r="B243" s="22" t="s">
        <v>1615</v>
      </c>
      <c r="C243" s="9"/>
      <c r="D243" s="9"/>
      <c r="E243" s="9"/>
      <c r="F243" s="9"/>
      <c r="G243" s="23"/>
      <c r="H243" s="23"/>
      <c r="I243" s="9">
        <v>4230</v>
      </c>
      <c r="J243" s="9">
        <v>3883</v>
      </c>
      <c r="K243" s="24">
        <f t="shared" si="36"/>
        <v>3992</v>
      </c>
      <c r="L243" s="24">
        <f t="shared" si="37"/>
        <v>8113</v>
      </c>
      <c r="M243" s="25">
        <v>1</v>
      </c>
      <c r="N243" s="9" t="s">
        <v>1493</v>
      </c>
      <c r="O243" s="9" t="s">
        <v>1494</v>
      </c>
      <c r="P243" s="9" t="s">
        <v>22</v>
      </c>
      <c r="Q243" s="26">
        <v>42350</v>
      </c>
      <c r="R243" s="27">
        <v>109</v>
      </c>
      <c r="S243" s="27">
        <f t="shared" si="38"/>
        <v>0</v>
      </c>
      <c r="T243" s="27">
        <v>6300</v>
      </c>
      <c r="U243" s="28" t="s">
        <v>20</v>
      </c>
      <c r="V243" s="29">
        <f t="shared" si="39"/>
        <v>3.0364587276786224E-2</v>
      </c>
      <c r="W243" s="29">
        <f t="shared" si="40"/>
        <v>3.70992145679293E-3</v>
      </c>
      <c r="X243" s="29" t="str">
        <f t="shared" si="41"/>
        <v>FLOW</v>
      </c>
      <c r="Y243" s="9" t="str">
        <f t="shared" si="42"/>
        <v>-</v>
      </c>
      <c r="Z243" s="9" t="s">
        <v>1496</v>
      </c>
      <c r="AA243" s="9" t="s">
        <v>20</v>
      </c>
      <c r="AB243" s="22"/>
      <c r="AC243" s="9"/>
      <c r="AD243" s="9"/>
      <c r="AE243" s="30"/>
      <c r="AF243" s="31" t="s">
        <v>20</v>
      </c>
      <c r="AG243" s="32"/>
      <c r="AH243" s="9" t="s">
        <v>657</v>
      </c>
      <c r="AI243" s="32"/>
      <c r="AJ243" s="32"/>
      <c r="AK243" s="32"/>
      <c r="AL243" s="32">
        <v>10292</v>
      </c>
      <c r="AM243" s="26">
        <v>42350</v>
      </c>
      <c r="AN243" s="24">
        <v>27</v>
      </c>
      <c r="AO243" s="23" t="s">
        <v>20</v>
      </c>
      <c r="AP243" s="23" t="str">
        <f t="shared" si="43"/>
        <v>FLOW</v>
      </c>
      <c r="AQ243" s="23"/>
      <c r="AR243" s="23"/>
      <c r="AS243" s="23"/>
      <c r="AT243" s="23"/>
      <c r="AU243" s="9" t="s">
        <v>1491</v>
      </c>
      <c r="AV243" s="33" t="s">
        <v>1662</v>
      </c>
      <c r="AW243" s="22" t="s">
        <v>1272</v>
      </c>
      <c r="AX243" s="34">
        <v>45421</v>
      </c>
      <c r="AY243" s="9">
        <v>36</v>
      </c>
      <c r="AZ243" s="9" t="s">
        <v>1592</v>
      </c>
      <c r="BA243" s="32" t="s">
        <v>20</v>
      </c>
      <c r="BB243" s="32"/>
      <c r="BC243" s="32"/>
      <c r="BD243" s="9"/>
      <c r="BE243" s="9"/>
      <c r="BF243" s="9"/>
      <c r="BG243" s="35"/>
      <c r="BH243" s="9"/>
      <c r="BI243" s="9"/>
      <c r="BJ243" s="9"/>
      <c r="BK243" s="9"/>
      <c r="BL243" s="9"/>
      <c r="BM243" s="9"/>
      <c r="BN243" s="9"/>
      <c r="BO243" s="9">
        <v>1</v>
      </c>
      <c r="BP243" s="9"/>
      <c r="BQ243" s="9"/>
      <c r="BR243" s="9"/>
      <c r="BS243" s="9"/>
      <c r="BT243" s="9"/>
      <c r="BU243" s="9"/>
      <c r="BV243" s="9"/>
      <c r="BW243" s="9"/>
      <c r="BX243" s="9"/>
      <c r="BY243" s="9"/>
      <c r="BZ243" s="9"/>
      <c r="CA243" s="9"/>
      <c r="CB243" s="9"/>
      <c r="CC243" s="9"/>
      <c r="CD243" s="9"/>
      <c r="CE243" s="9"/>
      <c r="CF243" s="9"/>
      <c r="CG243" s="9"/>
      <c r="CH243" s="9"/>
      <c r="CI243" s="9"/>
      <c r="CJ243" s="9"/>
      <c r="CK243" s="9"/>
      <c r="CL243" s="9"/>
      <c r="CM243" s="9"/>
      <c r="CN243" s="9"/>
      <c r="CO243" s="9"/>
      <c r="CP243" s="9"/>
      <c r="CQ243" s="9"/>
      <c r="CR243" s="9"/>
      <c r="CS243" s="9"/>
      <c r="CT243" s="9"/>
      <c r="CU243" s="9"/>
      <c r="CV243" s="9"/>
      <c r="CW243" s="9"/>
      <c r="CX243" s="9"/>
      <c r="CY243" s="9"/>
      <c r="CZ243" s="9"/>
      <c r="DA243" s="9"/>
      <c r="DB243" s="9"/>
      <c r="DC243" s="9"/>
      <c r="DD243" s="9"/>
      <c r="DE243" s="9"/>
      <c r="DF243" s="9"/>
      <c r="DG243" s="9"/>
      <c r="DH243" s="9"/>
      <c r="DI243" s="9"/>
      <c r="DJ243" s="9"/>
      <c r="DK243" s="9"/>
      <c r="DL243" s="9"/>
      <c r="DM243" s="9"/>
      <c r="DN243" s="9"/>
      <c r="DO243" s="9"/>
      <c r="DP243" s="9"/>
      <c r="DQ243" s="9"/>
      <c r="DR243" s="9"/>
      <c r="DS243" s="9"/>
      <c r="DT243" s="9"/>
      <c r="DU243" s="9"/>
      <c r="DV243" s="9"/>
      <c r="DW243" s="9"/>
      <c r="DX243" s="9"/>
      <c r="DY243" s="9"/>
      <c r="DZ243" s="9"/>
      <c r="EA243" s="9"/>
      <c r="EB243" s="9"/>
      <c r="EC243" s="9"/>
      <c r="ED243" s="9"/>
      <c r="EE243" s="9"/>
      <c r="EF243" s="9"/>
      <c r="EG243" s="9"/>
      <c r="EH243" s="9"/>
      <c r="EI243" s="9"/>
      <c r="EJ243" s="9"/>
      <c r="EK243" s="9"/>
      <c r="EL243" s="9"/>
      <c r="EM243" s="9"/>
      <c r="EN243" s="9"/>
      <c r="EO243" s="9"/>
      <c r="EP243" s="9"/>
      <c r="EQ243" s="9"/>
      <c r="ER243" s="36">
        <f t="shared" si="44"/>
        <v>1</v>
      </c>
      <c r="ES243" s="9">
        <f t="shared" si="45"/>
        <v>1</v>
      </c>
      <c r="ET243" s="9" t="s">
        <v>1365</v>
      </c>
      <c r="EU243" s="32" t="s">
        <v>2247</v>
      </c>
      <c r="EV243" s="32" t="s">
        <v>1480</v>
      </c>
      <c r="EW243" s="32"/>
      <c r="EX243" s="35"/>
      <c r="EY243" s="37"/>
      <c r="EZ243" s="37"/>
      <c r="FA243" s="35"/>
      <c r="FB243" s="37"/>
      <c r="FC243" s="32"/>
      <c r="FD243" s="32"/>
      <c r="FE243" s="32">
        <f t="shared" si="46"/>
        <v>3992</v>
      </c>
      <c r="FF243" s="9">
        <f t="shared" si="47"/>
        <v>8113</v>
      </c>
      <c r="FG243" s="6" t="s">
        <v>1480</v>
      </c>
    </row>
    <row r="244" spans="1:163" ht="17.25" customHeight="1" x14ac:dyDescent="0.25">
      <c r="A244" s="9">
        <v>460714153</v>
      </c>
      <c r="B244" s="22" t="s">
        <v>798</v>
      </c>
      <c r="C244" s="9"/>
      <c r="D244" s="9"/>
      <c r="E244" s="9"/>
      <c r="F244" s="9"/>
      <c r="G244" s="23"/>
      <c r="H244" s="23"/>
      <c r="I244" s="9">
        <v>2812</v>
      </c>
      <c r="J244" s="9">
        <v>2746</v>
      </c>
      <c r="K244" s="24">
        <f t="shared" si="36"/>
        <v>2812</v>
      </c>
      <c r="L244" s="24">
        <f t="shared" si="37"/>
        <v>5558</v>
      </c>
      <c r="M244" s="39">
        <v>1</v>
      </c>
      <c r="N244" s="9" t="s">
        <v>1493</v>
      </c>
      <c r="O244" s="9" t="s">
        <v>1494</v>
      </c>
      <c r="P244" s="9" t="s">
        <v>71</v>
      </c>
      <c r="Q244" s="26">
        <v>42224.01</v>
      </c>
      <c r="R244" s="27">
        <v>66</v>
      </c>
      <c r="S244" s="27">
        <f t="shared" si="38"/>
        <v>0</v>
      </c>
      <c r="T244" s="27">
        <v>3597</v>
      </c>
      <c r="U244" s="28" t="s">
        <v>20</v>
      </c>
      <c r="V244" s="29">
        <f t="shared" si="39"/>
        <v>5.2236533161679262E-2</v>
      </c>
      <c r="W244" s="29">
        <f t="shared" si="40"/>
        <v>3.6988845499607852E-3</v>
      </c>
      <c r="X244" s="29" t="str">
        <f t="shared" si="41"/>
        <v>FLOW</v>
      </c>
      <c r="Y244" s="9" t="str">
        <f t="shared" si="42"/>
        <v>-</v>
      </c>
      <c r="Z244" s="9" t="s">
        <v>1490</v>
      </c>
      <c r="AA244" s="9" t="s">
        <v>20</v>
      </c>
      <c r="AB244" s="22"/>
      <c r="AC244" s="9"/>
      <c r="AD244" s="9"/>
      <c r="AE244" s="30"/>
      <c r="AF244" s="31" t="s">
        <v>20</v>
      </c>
      <c r="AG244" s="32"/>
      <c r="AH244" s="9" t="s">
        <v>419</v>
      </c>
      <c r="AI244" s="32"/>
      <c r="AJ244" s="32"/>
      <c r="AK244" s="32"/>
      <c r="AL244" s="32">
        <v>6409</v>
      </c>
      <c r="AM244" s="26">
        <v>42224.01</v>
      </c>
      <c r="AN244" s="24">
        <v>27</v>
      </c>
      <c r="AO244" s="23" t="s">
        <v>20</v>
      </c>
      <c r="AP244" s="23" t="str">
        <f t="shared" si="43"/>
        <v>FLOW</v>
      </c>
      <c r="AQ244" s="23"/>
      <c r="AR244" s="23"/>
      <c r="AS244" s="23"/>
      <c r="AT244" s="23"/>
      <c r="AU244" s="9" t="s">
        <v>1491</v>
      </c>
      <c r="AV244" s="33"/>
      <c r="AW244" s="22" t="s">
        <v>1171</v>
      </c>
      <c r="AX244" s="34">
        <v>45246</v>
      </c>
      <c r="AY244" s="9">
        <v>48</v>
      </c>
      <c r="AZ244" s="9" t="s">
        <v>1125</v>
      </c>
      <c r="BA244" s="32" t="s">
        <v>20</v>
      </c>
      <c r="BB244" s="32"/>
      <c r="BC244" s="32"/>
      <c r="BD244" s="9"/>
      <c r="BE244" s="9"/>
      <c r="BF244" s="9"/>
      <c r="BG244" s="35"/>
      <c r="BH244" s="9"/>
      <c r="BI244" s="9"/>
      <c r="BJ244" s="9"/>
      <c r="BK244" s="9"/>
      <c r="BL244" s="9"/>
      <c r="BM244" s="9"/>
      <c r="BN244" s="9"/>
      <c r="BO244" s="9"/>
      <c r="BP244" s="9"/>
      <c r="BQ244" s="9"/>
      <c r="BR244" s="9"/>
      <c r="BS244" s="9"/>
      <c r="BT244" s="9"/>
      <c r="BU244" s="9"/>
      <c r="BV244" s="9"/>
      <c r="BW244" s="9"/>
      <c r="BX244" s="9"/>
      <c r="BY244" s="9"/>
      <c r="BZ244" s="9"/>
      <c r="CA244" s="9"/>
      <c r="CB244" s="9"/>
      <c r="CC244" s="9"/>
      <c r="CD244" s="9"/>
      <c r="CE244" s="9"/>
      <c r="CF244" s="9"/>
      <c r="CG244" s="9"/>
      <c r="CH244" s="9"/>
      <c r="CI244" s="9"/>
      <c r="CJ244" s="9"/>
      <c r="CK244" s="9"/>
      <c r="CL244" s="9"/>
      <c r="CM244" s="9"/>
      <c r="CN244" s="9"/>
      <c r="CO244" s="9"/>
      <c r="CP244" s="9"/>
      <c r="CQ244" s="9"/>
      <c r="CR244" s="9"/>
      <c r="CS244" s="9"/>
      <c r="CT244" s="9"/>
      <c r="CU244" s="9"/>
      <c r="CV244" s="9"/>
      <c r="CW244" s="9"/>
      <c r="CX244" s="9"/>
      <c r="CY244" s="9"/>
      <c r="CZ244" s="9"/>
      <c r="DA244" s="9"/>
      <c r="DB244" s="9"/>
      <c r="DC244" s="9"/>
      <c r="DD244" s="9"/>
      <c r="DE244" s="9"/>
      <c r="DF244" s="9"/>
      <c r="DG244" s="9"/>
      <c r="DH244" s="9"/>
      <c r="DI244" s="9"/>
      <c r="DJ244" s="9"/>
      <c r="DK244" s="9"/>
      <c r="DL244" s="9"/>
      <c r="DM244" s="9"/>
      <c r="DN244" s="9"/>
      <c r="DO244" s="9"/>
      <c r="DP244" s="9"/>
      <c r="DQ244" s="9"/>
      <c r="DR244" s="9"/>
      <c r="DS244" s="9"/>
      <c r="DT244" s="9"/>
      <c r="DU244" s="9"/>
      <c r="DV244" s="9"/>
      <c r="DW244" s="9"/>
      <c r="DX244" s="9"/>
      <c r="DY244" s="9"/>
      <c r="DZ244" s="9"/>
      <c r="EA244" s="9"/>
      <c r="EB244" s="9"/>
      <c r="EC244" s="9"/>
      <c r="ED244" s="9"/>
      <c r="EE244" s="9"/>
      <c r="EF244" s="9"/>
      <c r="EG244" s="9"/>
      <c r="EH244" s="9"/>
      <c r="EI244" s="9"/>
      <c r="EJ244" s="9"/>
      <c r="EK244" s="9"/>
      <c r="EL244" s="9"/>
      <c r="EM244" s="9"/>
      <c r="EN244" s="9"/>
      <c r="EO244" s="9"/>
      <c r="EP244" s="9"/>
      <c r="EQ244" s="9"/>
      <c r="ER244" s="36">
        <f t="shared" si="44"/>
        <v>0</v>
      </c>
      <c r="ES244" s="9" t="str">
        <f t="shared" si="45"/>
        <v/>
      </c>
      <c r="ET244" s="9" t="s">
        <v>1361</v>
      </c>
      <c r="EU244" s="32" t="s">
        <v>1956</v>
      </c>
      <c r="EV244" s="32" t="s">
        <v>1480</v>
      </c>
      <c r="EW244" s="32"/>
      <c r="EX244" s="35"/>
      <c r="EY244" s="37"/>
      <c r="EZ244" s="37"/>
      <c r="FA244" s="35"/>
      <c r="FB244" s="37"/>
      <c r="FC244" s="32"/>
      <c r="FD244" s="32"/>
      <c r="FE244" s="32">
        <f t="shared" si="46"/>
        <v>2812</v>
      </c>
      <c r="FF244" s="9">
        <f t="shared" si="47"/>
        <v>5558</v>
      </c>
      <c r="FG244" s="6" t="s">
        <v>1480</v>
      </c>
    </row>
    <row r="245" spans="1:163" ht="17.25" customHeight="1" x14ac:dyDescent="0.25">
      <c r="A245" s="9">
        <v>464961061</v>
      </c>
      <c r="B245" s="22" t="s">
        <v>374</v>
      </c>
      <c r="C245" s="9"/>
      <c r="D245" s="9"/>
      <c r="E245" s="9"/>
      <c r="F245" s="9"/>
      <c r="G245" s="23"/>
      <c r="H245" s="23"/>
      <c r="I245" s="9">
        <v>5725</v>
      </c>
      <c r="J245" s="9">
        <v>15632.35</v>
      </c>
      <c r="K245" s="24">
        <f t="shared" si="36"/>
        <v>4663.3499999999985</v>
      </c>
      <c r="L245" s="24">
        <f t="shared" si="37"/>
        <v>21357.35</v>
      </c>
      <c r="M245" s="25">
        <v>3</v>
      </c>
      <c r="N245" s="9" t="s">
        <v>1493</v>
      </c>
      <c r="O245" s="9" t="s">
        <v>1494</v>
      </c>
      <c r="P245" s="9" t="s">
        <v>98</v>
      </c>
      <c r="Q245" s="26">
        <v>41804.35</v>
      </c>
      <c r="R245" s="27">
        <v>481</v>
      </c>
      <c r="S245" s="27">
        <f t="shared" si="38"/>
        <v>0</v>
      </c>
      <c r="T245" s="27">
        <v>2250</v>
      </c>
      <c r="U245" s="28" t="s">
        <v>20</v>
      </c>
      <c r="V245" s="29">
        <f t="shared" si="39"/>
        <v>0.22681811476138747</v>
      </c>
      <c r="W245" s="29">
        <f t="shared" si="40"/>
        <v>1.1853767349873092E-2</v>
      </c>
      <c r="X245" s="29" t="str">
        <f t="shared" si="41"/>
        <v>FLOW</v>
      </c>
      <c r="Y245" s="9" t="str">
        <f t="shared" si="42"/>
        <v>-</v>
      </c>
      <c r="Z245" s="9" t="s">
        <v>1495</v>
      </c>
      <c r="AA245" s="9" t="s">
        <v>20</v>
      </c>
      <c r="AB245" s="22"/>
      <c r="AC245" s="9"/>
      <c r="AD245" s="9"/>
      <c r="AE245" s="30"/>
      <c r="AF245" s="31" t="s">
        <v>20</v>
      </c>
      <c r="AG245" s="32"/>
      <c r="AH245" s="9" t="s">
        <v>373</v>
      </c>
      <c r="AI245" s="32"/>
      <c r="AJ245" s="32"/>
      <c r="AK245" s="32"/>
      <c r="AL245" s="32">
        <v>18363.349999999999</v>
      </c>
      <c r="AM245" s="26">
        <v>41804.35</v>
      </c>
      <c r="AN245" s="24">
        <v>87</v>
      </c>
      <c r="AO245" s="23" t="s">
        <v>20</v>
      </c>
      <c r="AP245" s="23" t="str">
        <f t="shared" si="43"/>
        <v>FLOW</v>
      </c>
      <c r="AQ245" s="23"/>
      <c r="AR245" s="23"/>
      <c r="AS245" s="23"/>
      <c r="AT245" s="23"/>
      <c r="AU245" s="9" t="s">
        <v>1491</v>
      </c>
      <c r="AV245" s="33" t="s">
        <v>375</v>
      </c>
      <c r="AW245" s="22" t="s">
        <v>1270</v>
      </c>
      <c r="AX245" s="34">
        <v>45642</v>
      </c>
      <c r="AY245" s="9">
        <v>24</v>
      </c>
      <c r="AZ245" s="9" t="s">
        <v>1125</v>
      </c>
      <c r="BA245" s="32" t="s">
        <v>20</v>
      </c>
      <c r="BB245" s="32"/>
      <c r="BC245" s="32"/>
      <c r="BD245" s="9"/>
      <c r="BE245" s="9"/>
      <c r="BF245" s="9"/>
      <c r="BG245" s="35"/>
      <c r="BH245" s="9"/>
      <c r="BI245" s="9"/>
      <c r="BJ245" s="9"/>
      <c r="BK245" s="9"/>
      <c r="BL245" s="9">
        <v>1</v>
      </c>
      <c r="BM245" s="9"/>
      <c r="BN245" s="9"/>
      <c r="BO245" s="9"/>
      <c r="BP245" s="9"/>
      <c r="BQ245" s="9"/>
      <c r="BR245" s="9"/>
      <c r="BS245" s="9"/>
      <c r="BT245" s="9"/>
      <c r="BU245" s="9"/>
      <c r="BV245" s="9"/>
      <c r="BW245" s="9"/>
      <c r="BX245" s="9"/>
      <c r="BY245" s="9"/>
      <c r="BZ245" s="9"/>
      <c r="CA245" s="9"/>
      <c r="CB245" s="9"/>
      <c r="CC245" s="9"/>
      <c r="CD245" s="9"/>
      <c r="CE245" s="9"/>
      <c r="CF245" s="9"/>
      <c r="CG245" s="9"/>
      <c r="CH245" s="9"/>
      <c r="CI245" s="9"/>
      <c r="CJ245" s="9"/>
      <c r="CK245" s="9"/>
      <c r="CL245" s="9"/>
      <c r="CM245" s="9"/>
      <c r="CN245" s="9"/>
      <c r="CO245" s="9"/>
      <c r="CP245" s="9"/>
      <c r="CQ245" s="9"/>
      <c r="CR245" s="9"/>
      <c r="CS245" s="9"/>
      <c r="CT245" s="9"/>
      <c r="CU245" s="9"/>
      <c r="CV245" s="9"/>
      <c r="CW245" s="9"/>
      <c r="CX245" s="9"/>
      <c r="CY245" s="9"/>
      <c r="CZ245" s="9"/>
      <c r="DA245" s="9"/>
      <c r="DB245" s="9"/>
      <c r="DC245" s="9"/>
      <c r="DD245" s="9"/>
      <c r="DE245" s="9"/>
      <c r="DF245" s="9"/>
      <c r="DG245" s="9"/>
      <c r="DH245" s="9"/>
      <c r="DI245" s="9"/>
      <c r="DJ245" s="9"/>
      <c r="DK245" s="9"/>
      <c r="DL245" s="9"/>
      <c r="DM245" s="9"/>
      <c r="DN245" s="9"/>
      <c r="DO245" s="9"/>
      <c r="DP245" s="9"/>
      <c r="DQ245" s="9"/>
      <c r="DR245" s="9"/>
      <c r="DS245" s="9"/>
      <c r="DT245" s="9"/>
      <c r="DU245" s="9"/>
      <c r="DV245" s="9"/>
      <c r="DW245" s="9"/>
      <c r="DX245" s="9"/>
      <c r="DY245" s="9"/>
      <c r="DZ245" s="9"/>
      <c r="EA245" s="9"/>
      <c r="EB245" s="9"/>
      <c r="EC245" s="9"/>
      <c r="ED245" s="9"/>
      <c r="EE245" s="9"/>
      <c r="EF245" s="9"/>
      <c r="EG245" s="9"/>
      <c r="EH245" s="9"/>
      <c r="EI245" s="9"/>
      <c r="EJ245" s="9"/>
      <c r="EK245" s="9"/>
      <c r="EL245" s="9"/>
      <c r="EM245" s="9"/>
      <c r="EN245" s="9"/>
      <c r="EO245" s="9"/>
      <c r="EP245" s="9"/>
      <c r="EQ245" s="9"/>
      <c r="ER245" s="36">
        <f t="shared" si="44"/>
        <v>1</v>
      </c>
      <c r="ES245" s="9">
        <f t="shared" si="45"/>
        <v>1</v>
      </c>
      <c r="ET245" s="9" t="s">
        <v>1371</v>
      </c>
      <c r="EU245" s="32" t="s">
        <v>1938</v>
      </c>
      <c r="EV245" s="32" t="s">
        <v>1480</v>
      </c>
      <c r="EW245" s="32"/>
      <c r="EX245" s="35"/>
      <c r="EY245" s="37"/>
      <c r="EZ245" s="37"/>
      <c r="FA245" s="35"/>
      <c r="FB245" s="37"/>
      <c r="FC245" s="32"/>
      <c r="FD245" s="32"/>
      <c r="FE245" s="32">
        <f t="shared" si="46"/>
        <v>4663.3499999999985</v>
      </c>
      <c r="FF245" s="9">
        <f t="shared" si="47"/>
        <v>21357.35</v>
      </c>
      <c r="FG245" s="6" t="s">
        <v>1480</v>
      </c>
    </row>
    <row r="246" spans="1:163" ht="17.25" customHeight="1" x14ac:dyDescent="0.25">
      <c r="A246" s="9">
        <v>460542843</v>
      </c>
      <c r="B246" s="22" t="s">
        <v>672</v>
      </c>
      <c r="C246" s="9"/>
      <c r="D246" s="9"/>
      <c r="E246" s="9"/>
      <c r="F246" s="9"/>
      <c r="G246" s="23"/>
      <c r="H246" s="23"/>
      <c r="I246" s="9">
        <v>7281</v>
      </c>
      <c r="J246" s="9">
        <v>14044</v>
      </c>
      <c r="K246" s="24">
        <f t="shared" si="36"/>
        <v>7272</v>
      </c>
      <c r="L246" s="24">
        <f t="shared" si="37"/>
        <v>21325</v>
      </c>
      <c r="M246" s="25">
        <v>2</v>
      </c>
      <c r="N246" s="9" t="s">
        <v>1493</v>
      </c>
      <c r="O246" s="9" t="s">
        <v>1494</v>
      </c>
      <c r="P246" s="9" t="s">
        <v>251</v>
      </c>
      <c r="Q246" s="26">
        <v>41729.11</v>
      </c>
      <c r="R246" s="27">
        <v>509</v>
      </c>
      <c r="S246" s="27">
        <f t="shared" si="38"/>
        <v>0</v>
      </c>
      <c r="T246" s="27">
        <v>7200</v>
      </c>
      <c r="U246" s="28" t="s">
        <v>20</v>
      </c>
      <c r="V246" s="29">
        <f t="shared" si="39"/>
        <v>0.1428738707698991</v>
      </c>
      <c r="W246" s="29">
        <f t="shared" si="40"/>
        <v>1.1188872228950196E-2</v>
      </c>
      <c r="X246" s="29" t="str">
        <f t="shared" si="41"/>
        <v>FLOW</v>
      </c>
      <c r="Y246" s="9" t="str">
        <f t="shared" si="42"/>
        <v>-</v>
      </c>
      <c r="Z246" s="9" t="s">
        <v>1490</v>
      </c>
      <c r="AA246" s="9" t="s">
        <v>20</v>
      </c>
      <c r="AB246" s="22"/>
      <c r="AC246" s="9"/>
      <c r="AD246" s="9"/>
      <c r="AE246" s="30"/>
      <c r="AF246" s="31" t="s">
        <v>20</v>
      </c>
      <c r="AG246" s="32"/>
      <c r="AH246" s="9" t="s">
        <v>673</v>
      </c>
      <c r="AI246" s="32"/>
      <c r="AJ246" s="32"/>
      <c r="AK246" s="32"/>
      <c r="AL246" s="32">
        <v>21753</v>
      </c>
      <c r="AM246" s="26">
        <v>41729.11</v>
      </c>
      <c r="AN246" s="24">
        <v>57</v>
      </c>
      <c r="AO246" s="23" t="s">
        <v>20</v>
      </c>
      <c r="AP246" s="23" t="str">
        <f t="shared" si="43"/>
        <v>FLOW</v>
      </c>
      <c r="AQ246" s="23"/>
      <c r="AR246" s="23"/>
      <c r="AS246" s="23"/>
      <c r="AT246" s="23"/>
      <c r="AU246" s="9" t="s">
        <v>1491</v>
      </c>
      <c r="AV246" s="33" t="s">
        <v>674</v>
      </c>
      <c r="AW246" s="22" t="s">
        <v>1232</v>
      </c>
      <c r="AX246" s="34">
        <v>45238</v>
      </c>
      <c r="AY246" s="9">
        <v>36</v>
      </c>
      <c r="AZ246" s="9" t="s">
        <v>1125</v>
      </c>
      <c r="BA246" s="32" t="s">
        <v>20</v>
      </c>
      <c r="BB246" s="32"/>
      <c r="BC246" s="32"/>
      <c r="BD246" s="9"/>
      <c r="BE246" s="9"/>
      <c r="BF246" s="9"/>
      <c r="BG246" s="35"/>
      <c r="BH246" s="9"/>
      <c r="BI246" s="9"/>
      <c r="BJ246" s="9"/>
      <c r="BK246" s="9"/>
      <c r="BL246" s="9"/>
      <c r="BM246" s="9"/>
      <c r="BN246" s="9"/>
      <c r="BO246" s="9">
        <v>1</v>
      </c>
      <c r="BP246" s="9"/>
      <c r="BQ246" s="9"/>
      <c r="BR246" s="9"/>
      <c r="BS246" s="9"/>
      <c r="BT246" s="9"/>
      <c r="BU246" s="9"/>
      <c r="BV246" s="9"/>
      <c r="BW246" s="9"/>
      <c r="BX246" s="9"/>
      <c r="BY246" s="9"/>
      <c r="BZ246" s="9"/>
      <c r="CA246" s="9"/>
      <c r="CB246" s="9"/>
      <c r="CC246" s="9"/>
      <c r="CD246" s="9"/>
      <c r="CE246" s="9"/>
      <c r="CF246" s="9"/>
      <c r="CG246" s="9"/>
      <c r="CH246" s="9"/>
      <c r="CI246" s="9"/>
      <c r="CJ246" s="9"/>
      <c r="CK246" s="9"/>
      <c r="CL246" s="9"/>
      <c r="CM246" s="9"/>
      <c r="CN246" s="9"/>
      <c r="CO246" s="9"/>
      <c r="CP246" s="9"/>
      <c r="CQ246" s="9"/>
      <c r="CR246" s="9"/>
      <c r="CS246" s="9"/>
      <c r="CT246" s="9"/>
      <c r="CU246" s="9"/>
      <c r="CV246" s="9"/>
      <c r="CW246" s="9"/>
      <c r="CX246" s="9"/>
      <c r="CY246" s="9"/>
      <c r="CZ246" s="9"/>
      <c r="DA246" s="9"/>
      <c r="DB246" s="9"/>
      <c r="DC246" s="9"/>
      <c r="DD246" s="9"/>
      <c r="DE246" s="9"/>
      <c r="DF246" s="9"/>
      <c r="DG246" s="9"/>
      <c r="DH246" s="9"/>
      <c r="DI246" s="9"/>
      <c r="DJ246" s="9"/>
      <c r="DK246" s="9"/>
      <c r="DL246" s="9"/>
      <c r="DM246" s="9"/>
      <c r="DN246" s="9"/>
      <c r="DO246" s="9"/>
      <c r="DP246" s="9"/>
      <c r="DQ246" s="9"/>
      <c r="DR246" s="9"/>
      <c r="DS246" s="9"/>
      <c r="DT246" s="9"/>
      <c r="DU246" s="9"/>
      <c r="DV246" s="9"/>
      <c r="DW246" s="9"/>
      <c r="DX246" s="9"/>
      <c r="DY246" s="9"/>
      <c r="DZ246" s="9"/>
      <c r="EA246" s="9"/>
      <c r="EB246" s="9"/>
      <c r="EC246" s="9"/>
      <c r="ED246" s="9"/>
      <c r="EE246" s="9"/>
      <c r="EF246" s="9"/>
      <c r="EG246" s="9"/>
      <c r="EH246" s="9"/>
      <c r="EI246" s="9"/>
      <c r="EJ246" s="9"/>
      <c r="EK246" s="9"/>
      <c r="EL246" s="9"/>
      <c r="EM246" s="9"/>
      <c r="EN246" s="9"/>
      <c r="EO246" s="9"/>
      <c r="EP246" s="9"/>
      <c r="EQ246" s="9"/>
      <c r="ER246" s="36">
        <f t="shared" si="44"/>
        <v>1</v>
      </c>
      <c r="ES246" s="9">
        <f t="shared" si="45"/>
        <v>1</v>
      </c>
      <c r="ET246" s="9" t="s">
        <v>1363</v>
      </c>
      <c r="EU246" s="32" t="s">
        <v>2152</v>
      </c>
      <c r="EV246" s="32" t="s">
        <v>1480</v>
      </c>
      <c r="EW246" s="32"/>
      <c r="EX246" s="35"/>
      <c r="EY246" s="37"/>
      <c r="EZ246" s="37"/>
      <c r="FA246" s="35"/>
      <c r="FB246" s="37"/>
      <c r="FC246" s="32"/>
      <c r="FD246" s="32"/>
      <c r="FE246" s="32">
        <f t="shared" si="46"/>
        <v>7272</v>
      </c>
      <c r="FF246" s="9">
        <f t="shared" si="47"/>
        <v>21325</v>
      </c>
      <c r="FG246" s="6" t="s">
        <v>1480</v>
      </c>
    </row>
    <row r="247" spans="1:163" ht="17.25" customHeight="1" x14ac:dyDescent="0.25">
      <c r="A247" s="9">
        <v>464665781</v>
      </c>
      <c r="B247" s="22" t="s">
        <v>870</v>
      </c>
      <c r="C247" s="9"/>
      <c r="D247" s="9"/>
      <c r="E247" s="9"/>
      <c r="F247" s="9"/>
      <c r="G247" s="23"/>
      <c r="H247" s="23"/>
      <c r="I247" s="9">
        <v>8677</v>
      </c>
      <c r="J247" s="9">
        <v>8556</v>
      </c>
      <c r="K247" s="24">
        <f t="shared" si="36"/>
        <v>8675</v>
      </c>
      <c r="L247" s="24">
        <f t="shared" si="37"/>
        <v>17233</v>
      </c>
      <c r="M247" s="39">
        <v>1</v>
      </c>
      <c r="N247" s="9" t="s">
        <v>1493</v>
      </c>
      <c r="O247" s="9" t="s">
        <v>1494</v>
      </c>
      <c r="P247" s="9" t="s">
        <v>121</v>
      </c>
      <c r="Q247" s="26">
        <v>41649</v>
      </c>
      <c r="R247" s="27">
        <v>119</v>
      </c>
      <c r="S247" s="27">
        <f t="shared" si="38"/>
        <v>0</v>
      </c>
      <c r="T247" s="27">
        <v>4499</v>
      </c>
      <c r="U247" s="28" t="s">
        <v>20</v>
      </c>
      <c r="V247" s="29">
        <f t="shared" si="39"/>
        <v>0.20777758354805032</v>
      </c>
      <c r="W247" s="29">
        <f t="shared" si="40"/>
        <v>3.648512839527007E-3</v>
      </c>
      <c r="X247" s="29" t="str">
        <f t="shared" si="41"/>
        <v>FLOW</v>
      </c>
      <c r="Y247" s="9" t="str">
        <f t="shared" si="42"/>
        <v>-</v>
      </c>
      <c r="Z247" s="9" t="s">
        <v>1495</v>
      </c>
      <c r="AA247" s="9" t="s">
        <v>20</v>
      </c>
      <c r="AB247" s="22"/>
      <c r="AC247" s="9"/>
      <c r="AD247" s="9"/>
      <c r="AE247" s="30"/>
      <c r="AF247" s="31" t="s">
        <v>20</v>
      </c>
      <c r="AG247" s="32"/>
      <c r="AH247" s="9" t="s">
        <v>137</v>
      </c>
      <c r="AI247" s="32"/>
      <c r="AJ247" s="32"/>
      <c r="AK247" s="32"/>
      <c r="AL247" s="32">
        <v>13174</v>
      </c>
      <c r="AM247" s="26">
        <v>41649</v>
      </c>
      <c r="AN247" s="24">
        <v>27</v>
      </c>
      <c r="AO247" s="23" t="s">
        <v>20</v>
      </c>
      <c r="AP247" s="23" t="str">
        <f t="shared" si="43"/>
        <v>FLOW</v>
      </c>
      <c r="AQ247" s="23"/>
      <c r="AR247" s="23"/>
      <c r="AS247" s="23"/>
      <c r="AT247" s="23"/>
      <c r="AU247" s="9" t="s">
        <v>1491</v>
      </c>
      <c r="AV247" s="33" t="s">
        <v>1063</v>
      </c>
      <c r="AW247" s="22" t="s">
        <v>1232</v>
      </c>
      <c r="AX247" s="34">
        <v>45609</v>
      </c>
      <c r="AY247" s="9">
        <v>24</v>
      </c>
      <c r="AZ247" s="9" t="s">
        <v>1125</v>
      </c>
      <c r="BA247" s="32" t="s">
        <v>20</v>
      </c>
      <c r="BB247" s="32"/>
      <c r="BC247" s="32"/>
      <c r="BD247" s="9"/>
      <c r="BE247" s="9"/>
      <c r="BF247" s="9"/>
      <c r="BG247" s="35"/>
      <c r="BH247" s="9"/>
      <c r="BI247" s="9">
        <v>1</v>
      </c>
      <c r="BJ247" s="9"/>
      <c r="BK247" s="9"/>
      <c r="BL247" s="9"/>
      <c r="BM247" s="9"/>
      <c r="BN247" s="9"/>
      <c r="BO247" s="9"/>
      <c r="BP247" s="9"/>
      <c r="BQ247" s="9"/>
      <c r="BR247" s="9"/>
      <c r="BS247" s="9"/>
      <c r="BT247" s="9"/>
      <c r="BU247" s="9"/>
      <c r="BV247" s="9"/>
      <c r="BW247" s="9"/>
      <c r="BX247" s="9"/>
      <c r="BY247" s="9"/>
      <c r="BZ247" s="9"/>
      <c r="CA247" s="9"/>
      <c r="CB247" s="9"/>
      <c r="CC247" s="9"/>
      <c r="CD247" s="9"/>
      <c r="CE247" s="9"/>
      <c r="CF247" s="9"/>
      <c r="CG247" s="9"/>
      <c r="CH247" s="9"/>
      <c r="CI247" s="9"/>
      <c r="CJ247" s="9"/>
      <c r="CK247" s="9"/>
      <c r="CL247" s="9"/>
      <c r="CM247" s="9"/>
      <c r="CN247" s="9"/>
      <c r="CO247" s="9"/>
      <c r="CP247" s="9"/>
      <c r="CQ247" s="9"/>
      <c r="CR247" s="9"/>
      <c r="CS247" s="9"/>
      <c r="CT247" s="9"/>
      <c r="CU247" s="9"/>
      <c r="CV247" s="9"/>
      <c r="CW247" s="9"/>
      <c r="CX247" s="9"/>
      <c r="CY247" s="9"/>
      <c r="CZ247" s="9"/>
      <c r="DA247" s="9"/>
      <c r="DB247" s="9"/>
      <c r="DC247" s="9"/>
      <c r="DD247" s="9"/>
      <c r="DE247" s="9"/>
      <c r="DF247" s="9"/>
      <c r="DG247" s="9"/>
      <c r="DH247" s="9"/>
      <c r="DI247" s="9"/>
      <c r="DJ247" s="9"/>
      <c r="DK247" s="9"/>
      <c r="DL247" s="9"/>
      <c r="DM247" s="9"/>
      <c r="DN247" s="9"/>
      <c r="DO247" s="9"/>
      <c r="DP247" s="9"/>
      <c r="DQ247" s="9"/>
      <c r="DR247" s="9"/>
      <c r="DS247" s="9"/>
      <c r="DT247" s="9"/>
      <c r="DU247" s="9"/>
      <c r="DV247" s="9"/>
      <c r="DW247" s="9"/>
      <c r="DX247" s="9"/>
      <c r="DY247" s="9"/>
      <c r="DZ247" s="9"/>
      <c r="EA247" s="9"/>
      <c r="EB247" s="9"/>
      <c r="EC247" s="9"/>
      <c r="ED247" s="9"/>
      <c r="EE247" s="9"/>
      <c r="EF247" s="9"/>
      <c r="EG247" s="9"/>
      <c r="EH247" s="9"/>
      <c r="EI247" s="9"/>
      <c r="EJ247" s="9"/>
      <c r="EK247" s="9"/>
      <c r="EL247" s="9"/>
      <c r="EM247" s="9"/>
      <c r="EN247" s="9"/>
      <c r="EO247" s="9"/>
      <c r="EP247" s="9"/>
      <c r="EQ247" s="9"/>
      <c r="ER247" s="36">
        <f t="shared" si="44"/>
        <v>1</v>
      </c>
      <c r="ES247" s="9">
        <f t="shared" si="45"/>
        <v>1</v>
      </c>
      <c r="ET247" s="9" t="s">
        <v>1373</v>
      </c>
      <c r="EU247" s="32" t="s">
        <v>1779</v>
      </c>
      <c r="EV247" s="32" t="s">
        <v>1480</v>
      </c>
      <c r="EW247" s="32"/>
      <c r="EX247" s="35"/>
      <c r="EY247" s="37"/>
      <c r="EZ247" s="37"/>
      <c r="FA247" s="35"/>
      <c r="FB247" s="37"/>
      <c r="FC247" s="32"/>
      <c r="FD247" s="32"/>
      <c r="FE247" s="32">
        <f t="shared" si="46"/>
        <v>8675</v>
      </c>
      <c r="FF247" s="9">
        <f t="shared" si="47"/>
        <v>17233</v>
      </c>
      <c r="FG247" s="6" t="s">
        <v>1480</v>
      </c>
    </row>
    <row r="248" spans="1:163" ht="17.25" customHeight="1" x14ac:dyDescent="0.25">
      <c r="A248" s="9">
        <v>463648401</v>
      </c>
      <c r="B248" s="22" t="s">
        <v>843</v>
      </c>
      <c r="C248" s="9"/>
      <c r="D248" s="9"/>
      <c r="E248" s="9"/>
      <c r="F248" s="9"/>
      <c r="G248" s="23"/>
      <c r="H248" s="23"/>
      <c r="I248" s="9">
        <v>6271</v>
      </c>
      <c r="J248" s="9">
        <v>37058</v>
      </c>
      <c r="K248" s="24">
        <f t="shared" si="36"/>
        <v>7067</v>
      </c>
      <c r="L248" s="24">
        <f t="shared" si="37"/>
        <v>43329</v>
      </c>
      <c r="M248" s="25">
        <v>6</v>
      </c>
      <c r="N248" s="9" t="s">
        <v>1493</v>
      </c>
      <c r="O248" s="9" t="s">
        <v>1494</v>
      </c>
      <c r="P248" s="9" t="s">
        <v>45</v>
      </c>
      <c r="Q248" s="26">
        <v>41411</v>
      </c>
      <c r="R248" s="27">
        <v>1364</v>
      </c>
      <c r="S248" s="27">
        <f t="shared" si="38"/>
        <v>0</v>
      </c>
      <c r="T248" s="27">
        <v>3147</v>
      </c>
      <c r="U248" s="28" t="s">
        <v>20</v>
      </c>
      <c r="V248" s="29">
        <f t="shared" si="39"/>
        <v>0.21317286949903991</v>
      </c>
      <c r="W248" s="29">
        <f t="shared" si="40"/>
        <v>1.8977546996948116E-2</v>
      </c>
      <c r="X248" s="29" t="str">
        <f t="shared" si="41"/>
        <v>FLOW</v>
      </c>
      <c r="Y248" s="9" t="str">
        <f t="shared" si="42"/>
        <v>-</v>
      </c>
      <c r="Z248" s="9" t="s">
        <v>1497</v>
      </c>
      <c r="AA248" s="9" t="s">
        <v>20</v>
      </c>
      <c r="AB248" s="22"/>
      <c r="AC248" s="9"/>
      <c r="AD248" s="9"/>
      <c r="AE248" s="30"/>
      <c r="AF248" s="31" t="s">
        <v>20</v>
      </c>
      <c r="AG248" s="32"/>
      <c r="AH248" s="9" t="s">
        <v>584</v>
      </c>
      <c r="AI248" s="32"/>
      <c r="AJ248" s="32"/>
      <c r="AK248" s="32"/>
      <c r="AL248" s="32">
        <v>41569</v>
      </c>
      <c r="AM248" s="26">
        <v>41411</v>
      </c>
      <c r="AN248" s="24">
        <v>177</v>
      </c>
      <c r="AO248" s="23" t="s">
        <v>20</v>
      </c>
      <c r="AP248" s="23" t="str">
        <f t="shared" si="43"/>
        <v>FLOW</v>
      </c>
      <c r="AQ248" s="23"/>
      <c r="AR248" s="23"/>
      <c r="AS248" s="23"/>
      <c r="AT248" s="23"/>
      <c r="AU248" s="9" t="s">
        <v>13</v>
      </c>
      <c r="AV248" s="33" t="s">
        <v>1036</v>
      </c>
      <c r="AW248" s="22" t="s">
        <v>1195</v>
      </c>
      <c r="AX248" s="34">
        <v>45507</v>
      </c>
      <c r="AY248" s="9">
        <v>24</v>
      </c>
      <c r="AZ248" s="9" t="s">
        <v>1125</v>
      </c>
      <c r="BA248" s="32" t="s">
        <v>20</v>
      </c>
      <c r="BB248" s="32"/>
      <c r="BC248" s="32"/>
      <c r="BD248" s="9"/>
      <c r="BE248" s="9"/>
      <c r="BF248" s="9"/>
      <c r="BG248" s="35"/>
      <c r="BH248" s="9"/>
      <c r="BI248" s="9"/>
      <c r="BJ248" s="9"/>
      <c r="BK248" s="9"/>
      <c r="BL248" s="9">
        <v>1</v>
      </c>
      <c r="BM248" s="9"/>
      <c r="BN248" s="9"/>
      <c r="BO248" s="9"/>
      <c r="BP248" s="9"/>
      <c r="BQ248" s="9"/>
      <c r="BR248" s="9"/>
      <c r="BS248" s="9"/>
      <c r="BT248" s="9"/>
      <c r="BU248" s="9"/>
      <c r="BV248" s="9"/>
      <c r="BW248" s="9"/>
      <c r="BX248" s="9"/>
      <c r="BY248" s="9"/>
      <c r="BZ248" s="9"/>
      <c r="CA248" s="9"/>
      <c r="CB248" s="9"/>
      <c r="CC248" s="9"/>
      <c r="CD248" s="9"/>
      <c r="CE248" s="9"/>
      <c r="CF248" s="9"/>
      <c r="CG248" s="9"/>
      <c r="CH248" s="9"/>
      <c r="CI248" s="9"/>
      <c r="CJ248" s="9"/>
      <c r="CK248" s="9"/>
      <c r="CL248" s="9"/>
      <c r="CM248" s="9"/>
      <c r="CN248" s="9"/>
      <c r="CO248" s="9"/>
      <c r="CP248" s="9"/>
      <c r="CQ248" s="9"/>
      <c r="CR248" s="9"/>
      <c r="CS248" s="9"/>
      <c r="CT248" s="9"/>
      <c r="CU248" s="9"/>
      <c r="CV248" s="9"/>
      <c r="CW248" s="9"/>
      <c r="CX248" s="9"/>
      <c r="CY248" s="9"/>
      <c r="CZ248" s="9"/>
      <c r="DA248" s="9"/>
      <c r="DB248" s="9"/>
      <c r="DC248" s="9"/>
      <c r="DD248" s="9"/>
      <c r="DE248" s="9"/>
      <c r="DF248" s="9"/>
      <c r="DG248" s="9"/>
      <c r="DH248" s="9"/>
      <c r="DI248" s="9"/>
      <c r="DJ248" s="9"/>
      <c r="DK248" s="9"/>
      <c r="DL248" s="9"/>
      <c r="DM248" s="9"/>
      <c r="DN248" s="9"/>
      <c r="DO248" s="9"/>
      <c r="DP248" s="9"/>
      <c r="DQ248" s="9"/>
      <c r="DR248" s="9"/>
      <c r="DS248" s="9"/>
      <c r="DT248" s="9"/>
      <c r="DU248" s="9"/>
      <c r="DV248" s="9"/>
      <c r="DW248" s="9"/>
      <c r="DX248" s="9"/>
      <c r="DY248" s="9"/>
      <c r="DZ248" s="9"/>
      <c r="EA248" s="9"/>
      <c r="EB248" s="9"/>
      <c r="EC248" s="9"/>
      <c r="ED248" s="9"/>
      <c r="EE248" s="9"/>
      <c r="EF248" s="9"/>
      <c r="EG248" s="9"/>
      <c r="EH248" s="9"/>
      <c r="EI248" s="9"/>
      <c r="EJ248" s="9"/>
      <c r="EK248" s="9"/>
      <c r="EL248" s="9"/>
      <c r="EM248" s="9"/>
      <c r="EN248" s="9"/>
      <c r="EO248" s="9"/>
      <c r="EP248" s="9"/>
      <c r="EQ248" s="9"/>
      <c r="ER248" s="36">
        <f t="shared" si="44"/>
        <v>1</v>
      </c>
      <c r="ES248" s="9">
        <f t="shared" si="45"/>
        <v>1</v>
      </c>
      <c r="ET248" s="9" t="s">
        <v>1374</v>
      </c>
      <c r="EU248" s="32" t="s">
        <v>2066</v>
      </c>
      <c r="EV248" s="32" t="s">
        <v>1480</v>
      </c>
      <c r="EW248" s="32"/>
      <c r="EX248" s="35"/>
      <c r="EY248" s="37"/>
      <c r="EZ248" s="37"/>
      <c r="FA248" s="35"/>
      <c r="FB248" s="37"/>
      <c r="FC248" s="32"/>
      <c r="FD248" s="32"/>
      <c r="FE248" s="32">
        <f t="shared" si="46"/>
        <v>7067</v>
      </c>
      <c r="FF248" s="9">
        <f t="shared" si="47"/>
        <v>43329</v>
      </c>
      <c r="FG248" s="6" t="s">
        <v>1480</v>
      </c>
    </row>
    <row r="249" spans="1:163" ht="17.25" customHeight="1" x14ac:dyDescent="0.25">
      <c r="A249" s="9">
        <v>464317303</v>
      </c>
      <c r="B249" s="22" t="s">
        <v>860</v>
      </c>
      <c r="C249" s="9"/>
      <c r="D249" s="9"/>
      <c r="E249" s="9"/>
      <c r="F249" s="9"/>
      <c r="G249" s="23"/>
      <c r="H249" s="23"/>
      <c r="I249" s="9">
        <v>4495</v>
      </c>
      <c r="J249" s="9">
        <v>4495</v>
      </c>
      <c r="K249" s="24">
        <f t="shared" si="36"/>
        <v>4552</v>
      </c>
      <c r="L249" s="24">
        <f t="shared" si="37"/>
        <v>8990</v>
      </c>
      <c r="M249" s="39">
        <v>1</v>
      </c>
      <c r="N249" s="9" t="s">
        <v>1493</v>
      </c>
      <c r="O249" s="9" t="s">
        <v>1494</v>
      </c>
      <c r="P249" s="9" t="s">
        <v>27</v>
      </c>
      <c r="Q249" s="26">
        <v>41403</v>
      </c>
      <c r="R249" s="27">
        <v>57</v>
      </c>
      <c r="S249" s="27">
        <f t="shared" si="38"/>
        <v>0</v>
      </c>
      <c r="T249" s="27">
        <v>6998</v>
      </c>
      <c r="U249" s="28" t="s">
        <v>20</v>
      </c>
      <c r="V249" s="29">
        <f t="shared" si="39"/>
        <v>9.2647569611883585E-2</v>
      </c>
      <c r="W249" s="29">
        <f t="shared" si="40"/>
        <v>3.6269628825406773E-3</v>
      </c>
      <c r="X249" s="29" t="str">
        <f t="shared" si="41"/>
        <v>FLOW</v>
      </c>
      <c r="Y249" s="9" t="str">
        <f t="shared" si="42"/>
        <v>-</v>
      </c>
      <c r="Z249" s="9" t="s">
        <v>20</v>
      </c>
      <c r="AA249" s="9" t="s">
        <v>20</v>
      </c>
      <c r="AB249" s="22"/>
      <c r="AC249" s="9"/>
      <c r="AD249" s="9"/>
      <c r="AE249" s="30"/>
      <c r="AF249" s="31" t="s">
        <v>20</v>
      </c>
      <c r="AG249" s="32"/>
      <c r="AH249" s="9" t="s">
        <v>211</v>
      </c>
      <c r="AI249" s="32"/>
      <c r="AJ249" s="32"/>
      <c r="AK249" s="32"/>
      <c r="AL249" s="32">
        <v>11550</v>
      </c>
      <c r="AM249" s="26">
        <v>41403</v>
      </c>
      <c r="AN249" s="24">
        <v>27</v>
      </c>
      <c r="AO249" s="23" t="s">
        <v>20</v>
      </c>
      <c r="AP249" s="23" t="str">
        <f t="shared" si="43"/>
        <v>FLOW</v>
      </c>
      <c r="AQ249" s="23"/>
      <c r="AR249" s="23"/>
      <c r="AS249" s="23"/>
      <c r="AT249" s="23"/>
      <c r="AU249" s="9" t="s">
        <v>1491</v>
      </c>
      <c r="AV249" s="33" t="s">
        <v>1053</v>
      </c>
      <c r="AW249" s="22" t="s">
        <v>1300</v>
      </c>
      <c r="AX249" s="34">
        <v>45579</v>
      </c>
      <c r="AY249" s="9">
        <v>30</v>
      </c>
      <c r="AZ249" s="9" t="s">
        <v>1125</v>
      </c>
      <c r="BA249" s="32" t="s">
        <v>20</v>
      </c>
      <c r="BB249" s="32"/>
      <c r="BC249" s="32"/>
      <c r="BD249" s="9"/>
      <c r="BE249" s="9"/>
      <c r="BF249" s="9"/>
      <c r="BG249" s="35"/>
      <c r="BH249" s="9"/>
      <c r="BI249" s="9"/>
      <c r="BJ249" s="9"/>
      <c r="BK249" s="9"/>
      <c r="BL249" s="9"/>
      <c r="BM249" s="9"/>
      <c r="BN249" s="9"/>
      <c r="BO249" s="9">
        <v>1</v>
      </c>
      <c r="BP249" s="9"/>
      <c r="BQ249" s="9"/>
      <c r="BR249" s="9"/>
      <c r="BS249" s="9"/>
      <c r="BT249" s="9"/>
      <c r="BU249" s="9"/>
      <c r="BV249" s="9"/>
      <c r="BW249" s="9"/>
      <c r="BX249" s="9"/>
      <c r="BY249" s="9"/>
      <c r="BZ249" s="9"/>
      <c r="CA249" s="9"/>
      <c r="CB249" s="9"/>
      <c r="CC249" s="9"/>
      <c r="CD249" s="9"/>
      <c r="CE249" s="9"/>
      <c r="CF249" s="9"/>
      <c r="CG249" s="9"/>
      <c r="CH249" s="9"/>
      <c r="CI249" s="9"/>
      <c r="CJ249" s="9"/>
      <c r="CK249" s="9"/>
      <c r="CL249" s="9"/>
      <c r="CM249" s="9"/>
      <c r="CN249" s="9"/>
      <c r="CO249" s="9"/>
      <c r="CP249" s="9"/>
      <c r="CQ249" s="9"/>
      <c r="CR249" s="9"/>
      <c r="CS249" s="9"/>
      <c r="CT249" s="9"/>
      <c r="CU249" s="9"/>
      <c r="CV249" s="9"/>
      <c r="CW249" s="9"/>
      <c r="CX249" s="9"/>
      <c r="CY249" s="9"/>
      <c r="CZ249" s="9"/>
      <c r="DA249" s="9"/>
      <c r="DB249" s="9"/>
      <c r="DC249" s="9"/>
      <c r="DD249" s="9"/>
      <c r="DE249" s="9"/>
      <c r="DF249" s="9"/>
      <c r="DG249" s="9"/>
      <c r="DH249" s="9"/>
      <c r="DI249" s="9"/>
      <c r="DJ249" s="9"/>
      <c r="DK249" s="9"/>
      <c r="DL249" s="9"/>
      <c r="DM249" s="9"/>
      <c r="DN249" s="9"/>
      <c r="DO249" s="9"/>
      <c r="DP249" s="9"/>
      <c r="DQ249" s="9"/>
      <c r="DR249" s="9"/>
      <c r="DS249" s="9"/>
      <c r="DT249" s="9"/>
      <c r="DU249" s="9"/>
      <c r="DV249" s="9"/>
      <c r="DW249" s="9"/>
      <c r="DX249" s="9"/>
      <c r="DY249" s="9"/>
      <c r="DZ249" s="9"/>
      <c r="EA249" s="9"/>
      <c r="EB249" s="9"/>
      <c r="EC249" s="9"/>
      <c r="ED249" s="9"/>
      <c r="EE249" s="9"/>
      <c r="EF249" s="9"/>
      <c r="EG249" s="9"/>
      <c r="EH249" s="9"/>
      <c r="EI249" s="9"/>
      <c r="EJ249" s="9"/>
      <c r="EK249" s="9"/>
      <c r="EL249" s="9"/>
      <c r="EM249" s="9"/>
      <c r="EN249" s="9"/>
      <c r="EO249" s="9"/>
      <c r="EP249" s="9"/>
      <c r="EQ249" s="9"/>
      <c r="ER249" s="36">
        <f t="shared" si="44"/>
        <v>1</v>
      </c>
      <c r="ES249" s="9">
        <f t="shared" si="45"/>
        <v>1</v>
      </c>
      <c r="ET249" s="9" t="s">
        <v>1368</v>
      </c>
      <c r="EU249" s="32" t="s">
        <v>1838</v>
      </c>
      <c r="EV249" s="32" t="s">
        <v>1480</v>
      </c>
      <c r="EW249" s="32"/>
      <c r="EX249" s="35"/>
      <c r="EY249" s="37"/>
      <c r="EZ249" s="37"/>
      <c r="FA249" s="35"/>
      <c r="FB249" s="37"/>
      <c r="FC249" s="32"/>
      <c r="FD249" s="32"/>
      <c r="FE249" s="32">
        <f t="shared" si="46"/>
        <v>4552</v>
      </c>
      <c r="FF249" s="9">
        <f t="shared" si="47"/>
        <v>8990</v>
      </c>
      <c r="FG249" s="6" t="s">
        <v>1480</v>
      </c>
    </row>
    <row r="250" spans="1:163" ht="17.25" customHeight="1" x14ac:dyDescent="0.25">
      <c r="A250" s="9">
        <v>459307537</v>
      </c>
      <c r="B250" s="22" t="s">
        <v>134</v>
      </c>
      <c r="C250" s="9"/>
      <c r="D250" s="9"/>
      <c r="E250" s="9"/>
      <c r="F250" s="9"/>
      <c r="G250" s="23"/>
      <c r="H250" s="23"/>
      <c r="I250" s="9">
        <v>3270</v>
      </c>
      <c r="J250" s="9">
        <v>2808</v>
      </c>
      <c r="K250" s="24">
        <f t="shared" si="36"/>
        <v>2868</v>
      </c>
      <c r="L250" s="24">
        <f t="shared" si="37"/>
        <v>6078</v>
      </c>
      <c r="M250" s="39">
        <v>1</v>
      </c>
      <c r="N250" s="9" t="s">
        <v>1493</v>
      </c>
      <c r="O250" s="9" t="s">
        <v>1494</v>
      </c>
      <c r="P250" s="9" t="s">
        <v>121</v>
      </c>
      <c r="Q250" s="26">
        <v>41260.92</v>
      </c>
      <c r="R250" s="27">
        <v>60</v>
      </c>
      <c r="S250" s="27">
        <f t="shared" si="38"/>
        <v>0</v>
      </c>
      <c r="T250" s="27">
        <v>6485.5</v>
      </c>
      <c r="U250" s="28" t="s">
        <v>20</v>
      </c>
      <c r="V250" s="29">
        <f t="shared" si="39"/>
        <v>0.20584153887414872</v>
      </c>
      <c r="W250" s="29">
        <f t="shared" si="40"/>
        <v>3.6145164683593044E-3</v>
      </c>
      <c r="X250" s="29" t="str">
        <f t="shared" si="41"/>
        <v>FLOW</v>
      </c>
      <c r="Y250" s="9" t="str">
        <f t="shared" si="42"/>
        <v>-</v>
      </c>
      <c r="Z250" s="9" t="s">
        <v>1489</v>
      </c>
      <c r="AA250" s="9" t="s">
        <v>20</v>
      </c>
      <c r="AB250" s="22"/>
      <c r="AC250" s="9"/>
      <c r="AD250" s="9"/>
      <c r="AE250" s="30"/>
      <c r="AF250" s="31" t="s">
        <v>20</v>
      </c>
      <c r="AG250" s="32"/>
      <c r="AH250" s="9" t="s">
        <v>120</v>
      </c>
      <c r="AI250" s="32"/>
      <c r="AJ250" s="32"/>
      <c r="AK250" s="32"/>
      <c r="AL250" s="32">
        <v>9353.5</v>
      </c>
      <c r="AM250" s="26">
        <v>41260.92</v>
      </c>
      <c r="AN250" s="24">
        <v>27</v>
      </c>
      <c r="AO250" s="23" t="s">
        <v>20</v>
      </c>
      <c r="AP250" s="23" t="str">
        <f t="shared" si="43"/>
        <v>FLOW</v>
      </c>
      <c r="AQ250" s="23"/>
      <c r="AR250" s="23"/>
      <c r="AS250" s="23"/>
      <c r="AT250" s="23"/>
      <c r="AU250" s="9" t="s">
        <v>13</v>
      </c>
      <c r="AV250" s="33" t="s">
        <v>135</v>
      </c>
      <c r="AW250" s="22" t="s">
        <v>1215</v>
      </c>
      <c r="AX250" s="34">
        <v>45146</v>
      </c>
      <c r="AY250" s="9">
        <v>48</v>
      </c>
      <c r="AZ250" s="9" t="s">
        <v>1125</v>
      </c>
      <c r="BA250" s="32" t="s">
        <v>20</v>
      </c>
      <c r="BB250" s="32"/>
      <c r="BC250" s="32"/>
      <c r="BD250" s="9"/>
      <c r="BE250" s="9"/>
      <c r="BF250" s="9"/>
      <c r="BG250" s="35"/>
      <c r="BH250" s="9"/>
      <c r="BI250" s="9">
        <v>1</v>
      </c>
      <c r="BJ250" s="9"/>
      <c r="BK250" s="9"/>
      <c r="BL250" s="9"/>
      <c r="BM250" s="9"/>
      <c r="BN250" s="9"/>
      <c r="BO250" s="9"/>
      <c r="BP250" s="9"/>
      <c r="BQ250" s="9"/>
      <c r="BR250" s="9"/>
      <c r="BS250" s="9"/>
      <c r="BT250" s="9"/>
      <c r="BU250" s="9"/>
      <c r="BV250" s="9"/>
      <c r="BW250" s="9"/>
      <c r="BX250" s="9"/>
      <c r="BY250" s="9"/>
      <c r="BZ250" s="9"/>
      <c r="CA250" s="9"/>
      <c r="CB250" s="9"/>
      <c r="CC250" s="9"/>
      <c r="CD250" s="9"/>
      <c r="CE250" s="9"/>
      <c r="CF250" s="9"/>
      <c r="CG250" s="9"/>
      <c r="CH250" s="9"/>
      <c r="CI250" s="9"/>
      <c r="CJ250" s="9"/>
      <c r="CK250" s="9"/>
      <c r="CL250" s="9"/>
      <c r="CM250" s="9"/>
      <c r="CN250" s="9"/>
      <c r="CO250" s="9"/>
      <c r="CP250" s="9"/>
      <c r="CQ250" s="9"/>
      <c r="CR250" s="9"/>
      <c r="CS250" s="9"/>
      <c r="CT250" s="9"/>
      <c r="CU250" s="9"/>
      <c r="CV250" s="9"/>
      <c r="CW250" s="9"/>
      <c r="CX250" s="9"/>
      <c r="CY250" s="9"/>
      <c r="CZ250" s="9"/>
      <c r="DA250" s="9"/>
      <c r="DB250" s="9"/>
      <c r="DC250" s="9"/>
      <c r="DD250" s="9"/>
      <c r="DE250" s="9"/>
      <c r="DF250" s="9"/>
      <c r="DG250" s="9"/>
      <c r="DH250" s="9"/>
      <c r="DI250" s="9"/>
      <c r="DJ250" s="9"/>
      <c r="DK250" s="9"/>
      <c r="DL250" s="9"/>
      <c r="DM250" s="9"/>
      <c r="DN250" s="9"/>
      <c r="DO250" s="9"/>
      <c r="DP250" s="9"/>
      <c r="DQ250" s="9"/>
      <c r="DR250" s="9"/>
      <c r="DS250" s="9"/>
      <c r="DT250" s="9"/>
      <c r="DU250" s="9"/>
      <c r="DV250" s="9"/>
      <c r="DW250" s="9"/>
      <c r="DX250" s="9"/>
      <c r="DY250" s="9"/>
      <c r="DZ250" s="9"/>
      <c r="EA250" s="9"/>
      <c r="EB250" s="9"/>
      <c r="EC250" s="9"/>
      <c r="ED250" s="9"/>
      <c r="EE250" s="9"/>
      <c r="EF250" s="9"/>
      <c r="EG250" s="9"/>
      <c r="EH250" s="9"/>
      <c r="EI250" s="9"/>
      <c r="EJ250" s="9"/>
      <c r="EK250" s="9"/>
      <c r="EL250" s="9"/>
      <c r="EM250" s="9"/>
      <c r="EN250" s="9"/>
      <c r="EO250" s="9"/>
      <c r="EP250" s="9"/>
      <c r="EQ250" s="9"/>
      <c r="ER250" s="36">
        <f t="shared" si="44"/>
        <v>1</v>
      </c>
      <c r="ES250" s="9">
        <f t="shared" si="45"/>
        <v>1</v>
      </c>
      <c r="ET250" s="9" t="s">
        <v>1373</v>
      </c>
      <c r="EU250" s="32" t="s">
        <v>1767</v>
      </c>
      <c r="EV250" s="32" t="s">
        <v>1480</v>
      </c>
      <c r="EW250" s="32"/>
      <c r="EX250" s="35"/>
      <c r="EY250" s="37"/>
      <c r="EZ250" s="37"/>
      <c r="FA250" s="35"/>
      <c r="FB250" s="37"/>
      <c r="FC250" s="32"/>
      <c r="FD250" s="32"/>
      <c r="FE250" s="32">
        <f t="shared" si="46"/>
        <v>2868</v>
      </c>
      <c r="FF250" s="9">
        <f t="shared" si="47"/>
        <v>6078</v>
      </c>
      <c r="FG250" s="6" t="s">
        <v>1480</v>
      </c>
    </row>
    <row r="251" spans="1:163" ht="17.25" customHeight="1" x14ac:dyDescent="0.25">
      <c r="A251" s="9">
        <v>465281966</v>
      </c>
      <c r="B251" s="22" t="s">
        <v>601</v>
      </c>
      <c r="C251" s="9"/>
      <c r="D251" s="9"/>
      <c r="E251" s="9"/>
      <c r="F251" s="9"/>
      <c r="G251" s="23"/>
      <c r="H251" s="23"/>
      <c r="I251" s="9">
        <v>5523</v>
      </c>
      <c r="J251" s="9">
        <v>5523</v>
      </c>
      <c r="K251" s="24">
        <f t="shared" si="36"/>
        <v>5817</v>
      </c>
      <c r="L251" s="24">
        <f t="shared" si="37"/>
        <v>11046</v>
      </c>
      <c r="M251" s="25">
        <v>2</v>
      </c>
      <c r="N251" s="9" t="s">
        <v>1493</v>
      </c>
      <c r="O251" s="9" t="s">
        <v>1494</v>
      </c>
      <c r="P251" s="9" t="s">
        <v>93</v>
      </c>
      <c r="Q251" s="26">
        <v>41143</v>
      </c>
      <c r="R251" s="27">
        <v>294</v>
      </c>
      <c r="S251" s="27">
        <f t="shared" si="38"/>
        <v>0</v>
      </c>
      <c r="T251" s="27">
        <v>4045</v>
      </c>
      <c r="U251" s="28" t="s">
        <v>20</v>
      </c>
      <c r="V251" s="29">
        <f t="shared" si="39"/>
        <v>0.47857948795496053</v>
      </c>
      <c r="W251" s="29">
        <f t="shared" si="40"/>
        <v>1.1031717909049532E-2</v>
      </c>
      <c r="X251" s="29" t="str">
        <f t="shared" si="41"/>
        <v>FLOW</v>
      </c>
      <c r="Y251" s="9" t="str">
        <f t="shared" si="42"/>
        <v>-</v>
      </c>
      <c r="Z251" s="9" t="s">
        <v>20</v>
      </c>
      <c r="AA251" s="9" t="s">
        <v>20</v>
      </c>
      <c r="AB251" s="22"/>
      <c r="AC251" s="9"/>
      <c r="AD251" s="9"/>
      <c r="AE251" s="30"/>
      <c r="AF251" s="31" t="s">
        <v>20</v>
      </c>
      <c r="AG251" s="32"/>
      <c r="AH251" s="9" t="s">
        <v>602</v>
      </c>
      <c r="AI251" s="32"/>
      <c r="AJ251" s="32"/>
      <c r="AK251" s="32"/>
      <c r="AL251" s="32">
        <v>9862</v>
      </c>
      <c r="AM251" s="26">
        <v>41143</v>
      </c>
      <c r="AN251" s="24">
        <v>57</v>
      </c>
      <c r="AO251" s="23" t="s">
        <v>20</v>
      </c>
      <c r="AP251" s="23" t="str">
        <f t="shared" si="43"/>
        <v>FLOW</v>
      </c>
      <c r="AQ251" s="23"/>
      <c r="AR251" s="23"/>
      <c r="AS251" s="23"/>
      <c r="AT251" s="23"/>
      <c r="AU251" s="9" t="s">
        <v>1491</v>
      </c>
      <c r="AV251" s="33" t="s">
        <v>603</v>
      </c>
      <c r="AW251" s="22" t="s">
        <v>1221</v>
      </c>
      <c r="AX251" s="34">
        <v>45678</v>
      </c>
      <c r="AY251" s="9">
        <v>24</v>
      </c>
      <c r="AZ251" s="9" t="s">
        <v>1125</v>
      </c>
      <c r="BA251" s="32" t="s">
        <v>20</v>
      </c>
      <c r="BB251" s="32"/>
      <c r="BC251" s="32"/>
      <c r="BD251" s="9"/>
      <c r="BE251" s="9"/>
      <c r="BF251" s="9"/>
      <c r="BG251" s="35"/>
      <c r="BH251" s="9"/>
      <c r="BI251" s="9"/>
      <c r="BJ251" s="9"/>
      <c r="BK251" s="9"/>
      <c r="BL251" s="9">
        <v>1</v>
      </c>
      <c r="BM251" s="9"/>
      <c r="BN251" s="9"/>
      <c r="BO251" s="9"/>
      <c r="BP251" s="9"/>
      <c r="BQ251" s="9"/>
      <c r="BR251" s="9"/>
      <c r="BS251" s="9"/>
      <c r="BT251" s="9"/>
      <c r="BU251" s="9"/>
      <c r="BV251" s="9"/>
      <c r="BW251" s="9"/>
      <c r="BX251" s="9"/>
      <c r="BY251" s="9"/>
      <c r="BZ251" s="9"/>
      <c r="CA251" s="9"/>
      <c r="CB251" s="9"/>
      <c r="CC251" s="9"/>
      <c r="CD251" s="9"/>
      <c r="CE251" s="9"/>
      <c r="CF251" s="9"/>
      <c r="CG251" s="9"/>
      <c r="CH251" s="9"/>
      <c r="CI251" s="9"/>
      <c r="CJ251" s="9"/>
      <c r="CK251" s="9"/>
      <c r="CL251" s="9"/>
      <c r="CM251" s="9"/>
      <c r="CN251" s="9"/>
      <c r="CO251" s="9"/>
      <c r="CP251" s="9"/>
      <c r="CQ251" s="9"/>
      <c r="CR251" s="9"/>
      <c r="CS251" s="9"/>
      <c r="CT251" s="9"/>
      <c r="CU251" s="9"/>
      <c r="CV251" s="9"/>
      <c r="CW251" s="9"/>
      <c r="CX251" s="9"/>
      <c r="CY251" s="9"/>
      <c r="CZ251" s="9"/>
      <c r="DA251" s="9"/>
      <c r="DB251" s="9"/>
      <c r="DC251" s="9"/>
      <c r="DD251" s="9"/>
      <c r="DE251" s="9"/>
      <c r="DF251" s="9"/>
      <c r="DG251" s="9"/>
      <c r="DH251" s="9"/>
      <c r="DI251" s="9"/>
      <c r="DJ251" s="9"/>
      <c r="DK251" s="9"/>
      <c r="DL251" s="9"/>
      <c r="DM251" s="9"/>
      <c r="DN251" s="9"/>
      <c r="DO251" s="9"/>
      <c r="DP251" s="9"/>
      <c r="DQ251" s="9"/>
      <c r="DR251" s="9"/>
      <c r="DS251" s="9"/>
      <c r="DT251" s="9"/>
      <c r="DU251" s="9"/>
      <c r="DV251" s="9"/>
      <c r="DW251" s="9"/>
      <c r="DX251" s="9"/>
      <c r="DY251" s="9"/>
      <c r="DZ251" s="9"/>
      <c r="EA251" s="9"/>
      <c r="EB251" s="9"/>
      <c r="EC251" s="9"/>
      <c r="ED251" s="9"/>
      <c r="EE251" s="9"/>
      <c r="EF251" s="9"/>
      <c r="EG251" s="9"/>
      <c r="EH251" s="9"/>
      <c r="EI251" s="9"/>
      <c r="EJ251" s="9"/>
      <c r="EK251" s="9"/>
      <c r="EL251" s="9"/>
      <c r="EM251" s="9"/>
      <c r="EN251" s="9"/>
      <c r="EO251" s="9"/>
      <c r="EP251" s="9"/>
      <c r="EQ251" s="9"/>
      <c r="ER251" s="36">
        <f t="shared" si="44"/>
        <v>1</v>
      </c>
      <c r="ES251" s="9">
        <f t="shared" si="45"/>
        <v>1</v>
      </c>
      <c r="ET251" s="9" t="s">
        <v>1367</v>
      </c>
      <c r="EU251" s="32" t="s">
        <v>2079</v>
      </c>
      <c r="EV251" s="32" t="s">
        <v>1480</v>
      </c>
      <c r="EW251" s="32"/>
      <c r="EX251" s="35"/>
      <c r="EY251" s="37"/>
      <c r="EZ251" s="37"/>
      <c r="FA251" s="35"/>
      <c r="FB251" s="37"/>
      <c r="FC251" s="32"/>
      <c r="FD251" s="32"/>
      <c r="FE251" s="32">
        <f t="shared" si="46"/>
        <v>5817</v>
      </c>
      <c r="FF251" s="9">
        <f t="shared" si="47"/>
        <v>11046</v>
      </c>
      <c r="FG251" s="6" t="s">
        <v>1480</v>
      </c>
    </row>
    <row r="252" spans="1:163" ht="17.25" customHeight="1" x14ac:dyDescent="0.25">
      <c r="A252" s="9">
        <v>465282350</v>
      </c>
      <c r="B252" s="22" t="s">
        <v>207</v>
      </c>
      <c r="C252" s="9"/>
      <c r="D252" s="9"/>
      <c r="E252" s="9"/>
      <c r="F252" s="9"/>
      <c r="G252" s="23"/>
      <c r="H252" s="23"/>
      <c r="I252" s="9">
        <v>4043</v>
      </c>
      <c r="J252" s="9">
        <v>16172</v>
      </c>
      <c r="K252" s="24">
        <f t="shared" si="36"/>
        <v>4367</v>
      </c>
      <c r="L252" s="24">
        <f t="shared" si="37"/>
        <v>20215</v>
      </c>
      <c r="M252" s="25">
        <v>4</v>
      </c>
      <c r="N252" s="9" t="s">
        <v>1493</v>
      </c>
      <c r="O252" s="9" t="s">
        <v>1494</v>
      </c>
      <c r="P252" s="9" t="s">
        <v>22</v>
      </c>
      <c r="Q252" s="26">
        <v>41113</v>
      </c>
      <c r="R252" s="27">
        <v>324</v>
      </c>
      <c r="S252" s="27">
        <f t="shared" si="38"/>
        <v>0</v>
      </c>
      <c r="T252" s="27">
        <v>2250</v>
      </c>
      <c r="U252" s="28" t="s">
        <v>20</v>
      </c>
      <c r="V252" s="29">
        <f t="shared" si="39"/>
        <v>0.14345265948836952</v>
      </c>
      <c r="W252" s="29">
        <f t="shared" si="40"/>
        <v>1.5748638295156218E-2</v>
      </c>
      <c r="X252" s="29" t="str">
        <f t="shared" si="41"/>
        <v>FLOW</v>
      </c>
      <c r="Y252" s="9" t="str">
        <f t="shared" si="42"/>
        <v>-</v>
      </c>
      <c r="Z252" s="9" t="s">
        <v>1495</v>
      </c>
      <c r="AA252" s="9" t="s">
        <v>20</v>
      </c>
      <c r="AB252" s="22"/>
      <c r="AC252" s="9"/>
      <c r="AD252" s="9"/>
      <c r="AE252" s="30"/>
      <c r="AF252" s="31" t="s">
        <v>20</v>
      </c>
      <c r="AG252" s="32"/>
      <c r="AH252" s="9" t="s">
        <v>209</v>
      </c>
      <c r="AI252" s="32"/>
      <c r="AJ252" s="32"/>
      <c r="AK252" s="32"/>
      <c r="AL252" s="32">
        <v>18746</v>
      </c>
      <c r="AM252" s="26">
        <v>41113</v>
      </c>
      <c r="AN252" s="24">
        <v>117</v>
      </c>
      <c r="AO252" s="23" t="s">
        <v>20</v>
      </c>
      <c r="AP252" s="23" t="str">
        <f t="shared" si="43"/>
        <v>FLOW</v>
      </c>
      <c r="AQ252" s="23"/>
      <c r="AR252" s="23"/>
      <c r="AS252" s="23"/>
      <c r="AT252" s="23"/>
      <c r="AU252" s="9" t="s">
        <v>13</v>
      </c>
      <c r="AV252" s="33" t="s">
        <v>208</v>
      </c>
      <c r="AW252" s="22" t="s">
        <v>1229</v>
      </c>
      <c r="AX252" s="34">
        <v>45678</v>
      </c>
      <c r="AY252" s="9">
        <v>24</v>
      </c>
      <c r="AZ252" s="9" t="s">
        <v>1125</v>
      </c>
      <c r="BA252" s="32" t="s">
        <v>20</v>
      </c>
      <c r="BB252" s="32"/>
      <c r="BC252" s="32"/>
      <c r="BD252" s="9"/>
      <c r="BE252" s="9"/>
      <c r="BF252" s="9"/>
      <c r="BG252" s="35"/>
      <c r="BH252" s="9"/>
      <c r="BI252" s="9"/>
      <c r="BJ252" s="9"/>
      <c r="BK252" s="9"/>
      <c r="BL252" s="9">
        <v>1</v>
      </c>
      <c r="BM252" s="9"/>
      <c r="BN252" s="9"/>
      <c r="BO252" s="9"/>
      <c r="BP252" s="9"/>
      <c r="BQ252" s="9"/>
      <c r="BR252" s="9"/>
      <c r="BS252" s="9"/>
      <c r="BT252" s="9"/>
      <c r="BU252" s="9"/>
      <c r="BV252" s="9"/>
      <c r="BW252" s="9"/>
      <c r="BX252" s="9"/>
      <c r="BY252" s="9"/>
      <c r="BZ252" s="9"/>
      <c r="CA252" s="9"/>
      <c r="CB252" s="9"/>
      <c r="CC252" s="9"/>
      <c r="CD252" s="9"/>
      <c r="CE252" s="9"/>
      <c r="CF252" s="9"/>
      <c r="CG252" s="9"/>
      <c r="CH252" s="9"/>
      <c r="CI252" s="9"/>
      <c r="CJ252" s="9"/>
      <c r="CK252" s="9"/>
      <c r="CL252" s="9"/>
      <c r="CM252" s="9"/>
      <c r="CN252" s="9"/>
      <c r="CO252" s="9"/>
      <c r="CP252" s="9"/>
      <c r="CQ252" s="9"/>
      <c r="CR252" s="9"/>
      <c r="CS252" s="9"/>
      <c r="CT252" s="9"/>
      <c r="CU252" s="9"/>
      <c r="CV252" s="9"/>
      <c r="CW252" s="9"/>
      <c r="CX252" s="9"/>
      <c r="CY252" s="9"/>
      <c r="CZ252" s="9"/>
      <c r="DA252" s="9"/>
      <c r="DB252" s="9"/>
      <c r="DC252" s="9"/>
      <c r="DD252" s="9"/>
      <c r="DE252" s="9"/>
      <c r="DF252" s="9"/>
      <c r="DG252" s="9"/>
      <c r="DH252" s="9"/>
      <c r="DI252" s="9"/>
      <c r="DJ252" s="9"/>
      <c r="DK252" s="9"/>
      <c r="DL252" s="9"/>
      <c r="DM252" s="9"/>
      <c r="DN252" s="9"/>
      <c r="DO252" s="9"/>
      <c r="DP252" s="9"/>
      <c r="DQ252" s="9"/>
      <c r="DR252" s="9"/>
      <c r="DS252" s="9"/>
      <c r="DT252" s="9"/>
      <c r="DU252" s="9"/>
      <c r="DV252" s="9"/>
      <c r="DW252" s="9"/>
      <c r="DX252" s="9"/>
      <c r="DY252" s="9"/>
      <c r="DZ252" s="9"/>
      <c r="EA252" s="9"/>
      <c r="EB252" s="9"/>
      <c r="EC252" s="9"/>
      <c r="ED252" s="9"/>
      <c r="EE252" s="9"/>
      <c r="EF252" s="9"/>
      <c r="EG252" s="9"/>
      <c r="EH252" s="9"/>
      <c r="EI252" s="9"/>
      <c r="EJ252" s="9"/>
      <c r="EK252" s="9"/>
      <c r="EL252" s="9"/>
      <c r="EM252" s="9"/>
      <c r="EN252" s="9"/>
      <c r="EO252" s="9"/>
      <c r="EP252" s="9"/>
      <c r="EQ252" s="9"/>
      <c r="ER252" s="36">
        <f t="shared" si="44"/>
        <v>1</v>
      </c>
      <c r="ES252" s="9">
        <f t="shared" si="45"/>
        <v>1</v>
      </c>
      <c r="ET252" s="9" t="s">
        <v>1365</v>
      </c>
      <c r="EU252" s="32" t="s">
        <v>1830</v>
      </c>
      <c r="EV252" s="32" t="s">
        <v>1480</v>
      </c>
      <c r="EW252" s="32"/>
      <c r="EX252" s="35"/>
      <c r="EY252" s="37"/>
      <c r="EZ252" s="37"/>
      <c r="FA252" s="35"/>
      <c r="FB252" s="37"/>
      <c r="FC252" s="32"/>
      <c r="FD252" s="32"/>
      <c r="FE252" s="32">
        <f t="shared" si="46"/>
        <v>4367</v>
      </c>
      <c r="FF252" s="9">
        <f t="shared" si="47"/>
        <v>20215</v>
      </c>
      <c r="FG252" s="6" t="s">
        <v>1480</v>
      </c>
    </row>
    <row r="253" spans="1:163" ht="17.25" customHeight="1" x14ac:dyDescent="0.25">
      <c r="A253" s="9">
        <v>462898206</v>
      </c>
      <c r="B253" s="22" t="s">
        <v>346</v>
      </c>
      <c r="C253" s="9"/>
      <c r="D253" s="9"/>
      <c r="E253" s="9"/>
      <c r="F253" s="9"/>
      <c r="G253" s="23"/>
      <c r="H253" s="23"/>
      <c r="I253" s="9">
        <v>3689</v>
      </c>
      <c r="J253" s="9">
        <v>9067</v>
      </c>
      <c r="K253" s="24">
        <f t="shared" si="36"/>
        <v>2186</v>
      </c>
      <c r="L253" s="24">
        <f t="shared" si="37"/>
        <v>12756</v>
      </c>
      <c r="M253" s="25">
        <v>3</v>
      </c>
      <c r="N253" s="9" t="s">
        <v>1493</v>
      </c>
      <c r="O253" s="9" t="s">
        <v>1494</v>
      </c>
      <c r="P253" s="9" t="s">
        <v>71</v>
      </c>
      <c r="Q253" s="26">
        <v>41096</v>
      </c>
      <c r="R253" s="27">
        <v>497</v>
      </c>
      <c r="S253" s="27">
        <f t="shared" si="38"/>
        <v>0</v>
      </c>
      <c r="T253" s="27">
        <v>0</v>
      </c>
      <c r="U253" s="28" t="s">
        <v>20</v>
      </c>
      <c r="V253" s="29">
        <f t="shared" si="39"/>
        <v>0.13252637233209491</v>
      </c>
      <c r="W253" s="29">
        <f t="shared" si="40"/>
        <v>1.165291226894772E-2</v>
      </c>
      <c r="X253" s="29" t="str">
        <f t="shared" si="41"/>
        <v>FLOW</v>
      </c>
      <c r="Y253" s="9" t="str">
        <f t="shared" si="42"/>
        <v>-</v>
      </c>
      <c r="Z253" s="9" t="s">
        <v>1489</v>
      </c>
      <c r="AA253" s="9" t="s">
        <v>20</v>
      </c>
      <c r="AB253" s="22"/>
      <c r="AC253" s="9"/>
      <c r="AD253" s="9"/>
      <c r="AE253" s="30"/>
      <c r="AF253" s="31" t="s">
        <v>20</v>
      </c>
      <c r="AG253" s="32"/>
      <c r="AH253" s="9" t="s">
        <v>342</v>
      </c>
      <c r="AI253" s="32"/>
      <c r="AJ253" s="32"/>
      <c r="AK253" s="32"/>
      <c r="AL253" s="32">
        <v>9564</v>
      </c>
      <c r="AM253" s="26">
        <v>41096</v>
      </c>
      <c r="AN253" s="24">
        <v>88</v>
      </c>
      <c r="AO253" s="23" t="s">
        <v>20</v>
      </c>
      <c r="AP253" s="23" t="str">
        <f t="shared" si="43"/>
        <v>FLOW</v>
      </c>
      <c r="AQ253" s="23"/>
      <c r="AR253" s="23"/>
      <c r="AS253" s="23"/>
      <c r="AT253" s="23"/>
      <c r="AU253" s="9" t="s">
        <v>1491</v>
      </c>
      <c r="AV253" s="33" t="s">
        <v>347</v>
      </c>
      <c r="AW253" s="22" t="s">
        <v>1243</v>
      </c>
      <c r="AX253" s="34">
        <v>45426</v>
      </c>
      <c r="AY253" s="9">
        <v>36</v>
      </c>
      <c r="AZ253" s="9" t="s">
        <v>1125</v>
      </c>
      <c r="BA253" s="32" t="s">
        <v>20</v>
      </c>
      <c r="BB253" s="32"/>
      <c r="BC253" s="32">
        <v>1</v>
      </c>
      <c r="BD253" s="9"/>
      <c r="BE253" s="9"/>
      <c r="BF253" s="9"/>
      <c r="BG253" s="35"/>
      <c r="BH253" s="9"/>
      <c r="BI253" s="9"/>
      <c r="BJ253" s="9"/>
      <c r="BK253" s="9"/>
      <c r="BL253" s="9">
        <v>1</v>
      </c>
      <c r="BM253" s="9"/>
      <c r="BN253" s="9"/>
      <c r="BO253" s="9"/>
      <c r="BP253" s="9"/>
      <c r="BQ253" s="9"/>
      <c r="BR253" s="9"/>
      <c r="BS253" s="9"/>
      <c r="BT253" s="9"/>
      <c r="BU253" s="9"/>
      <c r="BV253" s="9"/>
      <c r="BW253" s="9"/>
      <c r="BX253" s="9"/>
      <c r="BY253" s="9"/>
      <c r="BZ253" s="9"/>
      <c r="CA253" s="9"/>
      <c r="CB253" s="9"/>
      <c r="CC253" s="9"/>
      <c r="CD253" s="9"/>
      <c r="CE253" s="9"/>
      <c r="CF253" s="9"/>
      <c r="CG253" s="9"/>
      <c r="CH253" s="9"/>
      <c r="CI253" s="9"/>
      <c r="CJ253" s="9"/>
      <c r="CK253" s="9"/>
      <c r="CL253" s="9"/>
      <c r="CM253" s="9"/>
      <c r="CN253" s="9"/>
      <c r="CO253" s="9"/>
      <c r="CP253" s="9"/>
      <c r="CQ253" s="9"/>
      <c r="CR253" s="9"/>
      <c r="CS253" s="9"/>
      <c r="CT253" s="9"/>
      <c r="CU253" s="9"/>
      <c r="CV253" s="9"/>
      <c r="CW253" s="9"/>
      <c r="CX253" s="9"/>
      <c r="CY253" s="9"/>
      <c r="CZ253" s="9"/>
      <c r="DA253" s="9"/>
      <c r="DB253" s="9"/>
      <c r="DC253" s="9"/>
      <c r="DD253" s="9"/>
      <c r="DE253" s="9"/>
      <c r="DF253" s="9"/>
      <c r="DG253" s="9"/>
      <c r="DH253" s="9"/>
      <c r="DI253" s="9"/>
      <c r="DJ253" s="9"/>
      <c r="DK253" s="9"/>
      <c r="DL253" s="9"/>
      <c r="DM253" s="9"/>
      <c r="DN253" s="9"/>
      <c r="DO253" s="9"/>
      <c r="DP253" s="9"/>
      <c r="DQ253" s="9"/>
      <c r="DR253" s="9"/>
      <c r="DS253" s="9"/>
      <c r="DT253" s="9"/>
      <c r="DU253" s="9"/>
      <c r="DV253" s="9"/>
      <c r="DW253" s="9"/>
      <c r="DX253" s="9"/>
      <c r="DY253" s="9"/>
      <c r="DZ253" s="9"/>
      <c r="EA253" s="9"/>
      <c r="EB253" s="9"/>
      <c r="EC253" s="9"/>
      <c r="ED253" s="9"/>
      <c r="EE253" s="9"/>
      <c r="EF253" s="9"/>
      <c r="EG253" s="9"/>
      <c r="EH253" s="9"/>
      <c r="EI253" s="9"/>
      <c r="EJ253" s="9"/>
      <c r="EK253" s="9"/>
      <c r="EL253" s="9"/>
      <c r="EM253" s="9"/>
      <c r="EN253" s="9"/>
      <c r="EO253" s="9"/>
      <c r="EP253" s="9"/>
      <c r="EQ253" s="9"/>
      <c r="ER253" s="36">
        <f t="shared" si="44"/>
        <v>2</v>
      </c>
      <c r="ES253" s="9">
        <f t="shared" si="45"/>
        <v>1</v>
      </c>
      <c r="ET253" s="9" t="s">
        <v>1361</v>
      </c>
      <c r="EU253" s="32" t="s">
        <v>1920</v>
      </c>
      <c r="EV253" s="32" t="s">
        <v>1480</v>
      </c>
      <c r="EW253" s="32"/>
      <c r="EX253" s="35"/>
      <c r="EY253" s="37"/>
      <c r="EZ253" s="37"/>
      <c r="FA253" s="35"/>
      <c r="FB253" s="37"/>
      <c r="FC253" s="32"/>
      <c r="FD253" s="32"/>
      <c r="FE253" s="32">
        <f t="shared" si="46"/>
        <v>2186</v>
      </c>
      <c r="FF253" s="9">
        <f t="shared" si="47"/>
        <v>12756</v>
      </c>
      <c r="FG253" s="6" t="s">
        <v>1480</v>
      </c>
    </row>
    <row r="254" spans="1:163" ht="17.25" customHeight="1" x14ac:dyDescent="0.25">
      <c r="A254" s="9">
        <v>462401584</v>
      </c>
      <c r="B254" s="22" t="s">
        <v>185</v>
      </c>
      <c r="C254" s="9"/>
      <c r="D254" s="9"/>
      <c r="E254" s="9"/>
      <c r="F254" s="9"/>
      <c r="G254" s="23"/>
      <c r="H254" s="23"/>
      <c r="I254" s="9">
        <v>3771</v>
      </c>
      <c r="J254" s="9">
        <v>10308</v>
      </c>
      <c r="K254" s="24">
        <f t="shared" si="36"/>
        <v>3300</v>
      </c>
      <c r="L254" s="24">
        <f t="shared" si="37"/>
        <v>14079</v>
      </c>
      <c r="M254" s="25">
        <v>3</v>
      </c>
      <c r="N254" s="9" t="s">
        <v>1493</v>
      </c>
      <c r="O254" s="9" t="s">
        <v>1494</v>
      </c>
      <c r="P254" s="9" t="s">
        <v>22</v>
      </c>
      <c r="Q254" s="26">
        <v>40197</v>
      </c>
      <c r="R254" s="27">
        <v>534</v>
      </c>
      <c r="S254" s="27">
        <f t="shared" si="38"/>
        <v>0</v>
      </c>
      <c r="T254" s="27">
        <v>5666</v>
      </c>
      <c r="U254" s="28" t="s">
        <v>20</v>
      </c>
      <c r="V254" s="29">
        <f t="shared" si="39"/>
        <v>9.4059251642439209E-2</v>
      </c>
      <c r="W254" s="29">
        <f t="shared" si="40"/>
        <v>1.1397997724228429E-2</v>
      </c>
      <c r="X254" s="29" t="str">
        <f t="shared" si="41"/>
        <v>FLOW</v>
      </c>
      <c r="Y254" s="9" t="str">
        <f t="shared" si="42"/>
        <v>-</v>
      </c>
      <c r="Z254" s="9" t="s">
        <v>1489</v>
      </c>
      <c r="AA254" s="9" t="s">
        <v>20</v>
      </c>
      <c r="AB254" s="22"/>
      <c r="AC254" s="9"/>
      <c r="AD254" s="9"/>
      <c r="AE254" s="30"/>
      <c r="AF254" s="31" t="s">
        <v>20</v>
      </c>
      <c r="AG254" s="32"/>
      <c r="AH254" s="9" t="s">
        <v>176</v>
      </c>
      <c r="AI254" s="32"/>
      <c r="AJ254" s="32"/>
      <c r="AK254" s="32"/>
      <c r="AL254" s="32">
        <v>16508</v>
      </c>
      <c r="AM254" s="26">
        <v>40197</v>
      </c>
      <c r="AN254" s="24">
        <v>88</v>
      </c>
      <c r="AO254" s="23" t="s">
        <v>20</v>
      </c>
      <c r="AP254" s="23" t="str">
        <f t="shared" si="43"/>
        <v>FLOW</v>
      </c>
      <c r="AQ254" s="23"/>
      <c r="AR254" s="23"/>
      <c r="AS254" s="23"/>
      <c r="AT254" s="23"/>
      <c r="AU254" s="9" t="s">
        <v>13</v>
      </c>
      <c r="AV254" s="33" t="s">
        <v>186</v>
      </c>
      <c r="AW254" s="22" t="s">
        <v>1196</v>
      </c>
      <c r="AX254" s="34">
        <v>45381</v>
      </c>
      <c r="AY254" s="9">
        <v>36</v>
      </c>
      <c r="AZ254" s="9" t="s">
        <v>1125</v>
      </c>
      <c r="BA254" s="32" t="s">
        <v>20</v>
      </c>
      <c r="BB254" s="32"/>
      <c r="BC254" s="32"/>
      <c r="BD254" s="9"/>
      <c r="BE254" s="9"/>
      <c r="BF254" s="9"/>
      <c r="BG254" s="35"/>
      <c r="BH254" s="9"/>
      <c r="BI254" s="9">
        <v>1</v>
      </c>
      <c r="BJ254" s="9"/>
      <c r="BK254" s="9"/>
      <c r="BL254" s="9"/>
      <c r="BM254" s="9"/>
      <c r="BN254" s="9"/>
      <c r="BO254" s="9"/>
      <c r="BP254" s="9"/>
      <c r="BQ254" s="9"/>
      <c r="BR254" s="9"/>
      <c r="BS254" s="9"/>
      <c r="BT254" s="9"/>
      <c r="BU254" s="9"/>
      <c r="BV254" s="9"/>
      <c r="BW254" s="9"/>
      <c r="BX254" s="9"/>
      <c r="BY254" s="9"/>
      <c r="BZ254" s="9"/>
      <c r="CA254" s="9"/>
      <c r="CB254" s="9"/>
      <c r="CC254" s="9"/>
      <c r="CD254" s="9"/>
      <c r="CE254" s="9"/>
      <c r="CF254" s="9"/>
      <c r="CG254" s="9"/>
      <c r="CH254" s="9"/>
      <c r="CI254" s="9"/>
      <c r="CJ254" s="9"/>
      <c r="CK254" s="9"/>
      <c r="CL254" s="9"/>
      <c r="CM254" s="9"/>
      <c r="CN254" s="9"/>
      <c r="CO254" s="9"/>
      <c r="CP254" s="9"/>
      <c r="CQ254" s="9"/>
      <c r="CR254" s="9"/>
      <c r="CS254" s="9"/>
      <c r="CT254" s="9"/>
      <c r="CU254" s="9"/>
      <c r="CV254" s="9"/>
      <c r="CW254" s="9"/>
      <c r="CX254" s="9"/>
      <c r="CY254" s="9"/>
      <c r="CZ254" s="9"/>
      <c r="DA254" s="9"/>
      <c r="DB254" s="9"/>
      <c r="DC254" s="9"/>
      <c r="DD254" s="9"/>
      <c r="DE254" s="9"/>
      <c r="DF254" s="9"/>
      <c r="DG254" s="9"/>
      <c r="DH254" s="9"/>
      <c r="DI254" s="9"/>
      <c r="DJ254" s="9"/>
      <c r="DK254" s="9"/>
      <c r="DL254" s="9"/>
      <c r="DM254" s="9"/>
      <c r="DN254" s="9"/>
      <c r="DO254" s="9"/>
      <c r="DP254" s="9"/>
      <c r="DQ254" s="9"/>
      <c r="DR254" s="9"/>
      <c r="DS254" s="9"/>
      <c r="DT254" s="9"/>
      <c r="DU254" s="9"/>
      <c r="DV254" s="9"/>
      <c r="DW254" s="9"/>
      <c r="DX254" s="9"/>
      <c r="DY254" s="9"/>
      <c r="DZ254" s="9"/>
      <c r="EA254" s="9"/>
      <c r="EB254" s="9"/>
      <c r="EC254" s="9"/>
      <c r="ED254" s="9"/>
      <c r="EE254" s="9"/>
      <c r="EF254" s="9"/>
      <c r="EG254" s="9"/>
      <c r="EH254" s="9"/>
      <c r="EI254" s="9"/>
      <c r="EJ254" s="9"/>
      <c r="EK254" s="9"/>
      <c r="EL254" s="9"/>
      <c r="EM254" s="9"/>
      <c r="EN254" s="9"/>
      <c r="EO254" s="9"/>
      <c r="EP254" s="9"/>
      <c r="EQ254" s="9"/>
      <c r="ER254" s="36">
        <f t="shared" si="44"/>
        <v>1</v>
      </c>
      <c r="ES254" s="9">
        <f t="shared" si="45"/>
        <v>1</v>
      </c>
      <c r="ET254" s="9" t="s">
        <v>1365</v>
      </c>
      <c r="EU254" s="32" t="s">
        <v>1814</v>
      </c>
      <c r="EV254" s="32" t="s">
        <v>1480</v>
      </c>
      <c r="EW254" s="32"/>
      <c r="EX254" s="35"/>
      <c r="EY254" s="37"/>
      <c r="EZ254" s="37"/>
      <c r="FA254" s="35"/>
      <c r="FB254" s="37"/>
      <c r="FC254" s="32"/>
      <c r="FD254" s="32"/>
      <c r="FE254" s="32">
        <f t="shared" si="46"/>
        <v>3300</v>
      </c>
      <c r="FF254" s="9">
        <f t="shared" si="47"/>
        <v>14079</v>
      </c>
      <c r="FG254" s="6" t="s">
        <v>1480</v>
      </c>
    </row>
    <row r="255" spans="1:163" ht="17.25" customHeight="1" x14ac:dyDescent="0.25">
      <c r="A255" s="9">
        <v>461652917</v>
      </c>
      <c r="B255" s="22" t="s">
        <v>215</v>
      </c>
      <c r="C255" s="9"/>
      <c r="D255" s="9"/>
      <c r="E255" s="9"/>
      <c r="F255" s="9"/>
      <c r="G255" s="23"/>
      <c r="H255" s="23"/>
      <c r="I255" s="9">
        <v>4000</v>
      </c>
      <c r="J255" s="9">
        <v>15854</v>
      </c>
      <c r="K255" s="24">
        <f t="shared" si="36"/>
        <v>5129</v>
      </c>
      <c r="L255" s="24">
        <f t="shared" si="37"/>
        <v>19854</v>
      </c>
      <c r="M255" s="25">
        <v>4</v>
      </c>
      <c r="N255" s="9" t="s">
        <v>1493</v>
      </c>
      <c r="O255" s="9" t="s">
        <v>1494</v>
      </c>
      <c r="P255" s="9" t="s">
        <v>27</v>
      </c>
      <c r="Q255" s="26">
        <v>40184</v>
      </c>
      <c r="R255" s="27">
        <v>1275</v>
      </c>
      <c r="S255" s="27">
        <f t="shared" si="38"/>
        <v>0</v>
      </c>
      <c r="T255" s="27">
        <v>7200</v>
      </c>
      <c r="U255" s="28" t="s">
        <v>20</v>
      </c>
      <c r="V255" s="29">
        <f t="shared" si="39"/>
        <v>0.11580235261136265</v>
      </c>
      <c r="W255" s="29">
        <f t="shared" si="40"/>
        <v>1.5392777983911596E-2</v>
      </c>
      <c r="X255" s="29" t="str">
        <f t="shared" si="41"/>
        <v>FLOW</v>
      </c>
      <c r="Y255" s="9" t="str">
        <f t="shared" si="42"/>
        <v>-</v>
      </c>
      <c r="Z255" s="9" t="s">
        <v>1499</v>
      </c>
      <c r="AA255" s="9" t="s">
        <v>20</v>
      </c>
      <c r="AB255" s="22"/>
      <c r="AC255" s="9"/>
      <c r="AD255" s="9"/>
      <c r="AE255" s="30"/>
      <c r="AF255" s="31" t="s">
        <v>20</v>
      </c>
      <c r="AG255" s="32"/>
      <c r="AH255" s="9" t="s">
        <v>211</v>
      </c>
      <c r="AI255" s="32"/>
      <c r="AJ255" s="32"/>
      <c r="AK255" s="32"/>
      <c r="AL255" s="32">
        <v>24329</v>
      </c>
      <c r="AM255" s="26">
        <v>40184</v>
      </c>
      <c r="AN255" s="24">
        <v>118</v>
      </c>
      <c r="AO255" s="23" t="s">
        <v>20</v>
      </c>
      <c r="AP255" s="23" t="str">
        <f t="shared" si="43"/>
        <v>FLOW</v>
      </c>
      <c r="AQ255" s="23"/>
      <c r="AR255" s="23"/>
      <c r="AS255" s="23"/>
      <c r="AT255" s="23"/>
      <c r="AU255" s="9" t="s">
        <v>13</v>
      </c>
      <c r="AV255" s="33" t="s">
        <v>216</v>
      </c>
      <c r="AW255" s="22" t="s">
        <v>1255</v>
      </c>
      <c r="AX255" s="34">
        <v>45316</v>
      </c>
      <c r="AY255" s="9">
        <v>36</v>
      </c>
      <c r="AZ255" s="9" t="s">
        <v>1125</v>
      </c>
      <c r="BA255" s="32" t="s">
        <v>20</v>
      </c>
      <c r="BB255" s="32"/>
      <c r="BC255" s="32"/>
      <c r="BD255" s="9"/>
      <c r="BE255" s="9"/>
      <c r="BF255" s="9"/>
      <c r="BG255" s="35"/>
      <c r="BH255" s="9"/>
      <c r="BI255" s="9">
        <v>1</v>
      </c>
      <c r="BJ255" s="9"/>
      <c r="BK255" s="9"/>
      <c r="BL255" s="9"/>
      <c r="BM255" s="9"/>
      <c r="BN255" s="9"/>
      <c r="BO255" s="9"/>
      <c r="BP255" s="9"/>
      <c r="BQ255" s="9"/>
      <c r="BR255" s="9"/>
      <c r="BS255" s="9"/>
      <c r="BT255" s="9"/>
      <c r="BU255" s="9"/>
      <c r="BV255" s="9"/>
      <c r="BW255" s="9"/>
      <c r="BX255" s="9"/>
      <c r="BY255" s="9"/>
      <c r="BZ255" s="9"/>
      <c r="CA255" s="9"/>
      <c r="CB255" s="9"/>
      <c r="CC255" s="9"/>
      <c r="CD255" s="9"/>
      <c r="CE255" s="9"/>
      <c r="CF255" s="9"/>
      <c r="CG255" s="9"/>
      <c r="CH255" s="9"/>
      <c r="CI255" s="9"/>
      <c r="CJ255" s="9"/>
      <c r="CK255" s="9"/>
      <c r="CL255" s="9"/>
      <c r="CM255" s="9"/>
      <c r="CN255" s="9"/>
      <c r="CO255" s="9"/>
      <c r="CP255" s="9"/>
      <c r="CQ255" s="9"/>
      <c r="CR255" s="9"/>
      <c r="CS255" s="9"/>
      <c r="CT255" s="9"/>
      <c r="CU255" s="9"/>
      <c r="CV255" s="9"/>
      <c r="CW255" s="9"/>
      <c r="CX255" s="9"/>
      <c r="CY255" s="9"/>
      <c r="CZ255" s="9"/>
      <c r="DA255" s="9"/>
      <c r="DB255" s="9"/>
      <c r="DC255" s="9"/>
      <c r="DD255" s="9"/>
      <c r="DE255" s="9"/>
      <c r="DF255" s="9"/>
      <c r="DG255" s="9"/>
      <c r="DH255" s="9"/>
      <c r="DI255" s="9"/>
      <c r="DJ255" s="9"/>
      <c r="DK255" s="9"/>
      <c r="DL255" s="9"/>
      <c r="DM255" s="9"/>
      <c r="DN255" s="9"/>
      <c r="DO255" s="9"/>
      <c r="DP255" s="9"/>
      <c r="DQ255" s="9"/>
      <c r="DR255" s="9"/>
      <c r="DS255" s="9"/>
      <c r="DT255" s="9"/>
      <c r="DU255" s="9"/>
      <c r="DV255" s="9"/>
      <c r="DW255" s="9"/>
      <c r="DX255" s="9"/>
      <c r="DY255" s="9"/>
      <c r="DZ255" s="9"/>
      <c r="EA255" s="9"/>
      <c r="EB255" s="9"/>
      <c r="EC255" s="9"/>
      <c r="ED255" s="9"/>
      <c r="EE255" s="9"/>
      <c r="EF255" s="9"/>
      <c r="EG255" s="9"/>
      <c r="EH255" s="9"/>
      <c r="EI255" s="9"/>
      <c r="EJ255" s="9"/>
      <c r="EK255" s="9"/>
      <c r="EL255" s="9"/>
      <c r="EM255" s="9"/>
      <c r="EN255" s="9"/>
      <c r="EO255" s="9"/>
      <c r="EP255" s="9"/>
      <c r="EQ255" s="9"/>
      <c r="ER255" s="36">
        <f t="shared" si="44"/>
        <v>1</v>
      </c>
      <c r="ES255" s="9">
        <f t="shared" si="45"/>
        <v>1</v>
      </c>
      <c r="ET255" s="9" t="s">
        <v>1368</v>
      </c>
      <c r="EU255" s="32" t="s">
        <v>1836</v>
      </c>
      <c r="EV255" s="32" t="s">
        <v>1480</v>
      </c>
      <c r="EW255" s="32"/>
      <c r="EX255" s="35"/>
      <c r="EY255" s="37"/>
      <c r="EZ255" s="37"/>
      <c r="FA255" s="35"/>
      <c r="FB255" s="37"/>
      <c r="FC255" s="32"/>
      <c r="FD255" s="32"/>
      <c r="FE255" s="32">
        <f t="shared" si="46"/>
        <v>5129</v>
      </c>
      <c r="FF255" s="9">
        <f t="shared" si="47"/>
        <v>19854</v>
      </c>
      <c r="FG255" s="6" t="s">
        <v>1480</v>
      </c>
    </row>
    <row r="256" spans="1:163" ht="17.25" customHeight="1" x14ac:dyDescent="0.25">
      <c r="A256" s="9">
        <v>463198993</v>
      </c>
      <c r="B256" s="22" t="s">
        <v>835</v>
      </c>
      <c r="C256" s="9"/>
      <c r="D256" s="9"/>
      <c r="E256" s="9"/>
      <c r="F256" s="9"/>
      <c r="G256" s="23"/>
      <c r="H256" s="23"/>
      <c r="I256" s="9">
        <v>3768</v>
      </c>
      <c r="J256" s="9">
        <v>3653</v>
      </c>
      <c r="K256" s="24">
        <f t="shared" si="36"/>
        <v>3724</v>
      </c>
      <c r="L256" s="24">
        <f t="shared" si="37"/>
        <v>7421</v>
      </c>
      <c r="M256" s="39">
        <v>1</v>
      </c>
      <c r="N256" s="9" t="s">
        <v>1493</v>
      </c>
      <c r="O256" s="9" t="s">
        <v>1494</v>
      </c>
      <c r="P256" s="9" t="s">
        <v>98</v>
      </c>
      <c r="Q256" s="26">
        <v>40147</v>
      </c>
      <c r="R256" s="27">
        <v>71</v>
      </c>
      <c r="S256" s="27">
        <f t="shared" si="38"/>
        <v>0</v>
      </c>
      <c r="T256" s="27">
        <v>6635</v>
      </c>
      <c r="U256" s="28" t="s">
        <v>20</v>
      </c>
      <c r="V256" s="29">
        <f t="shared" si="39"/>
        <v>4.279614880071806E-2</v>
      </c>
      <c r="W256" s="29">
        <f t="shared" si="40"/>
        <v>3.5169354598787667E-3</v>
      </c>
      <c r="X256" s="29" t="str">
        <f t="shared" si="41"/>
        <v>FLOW</v>
      </c>
      <c r="Y256" s="9" t="str">
        <f t="shared" si="42"/>
        <v>-</v>
      </c>
      <c r="Z256" s="9" t="s">
        <v>1496</v>
      </c>
      <c r="AA256" s="9" t="s">
        <v>20</v>
      </c>
      <c r="AB256" s="22"/>
      <c r="AC256" s="9"/>
      <c r="AD256" s="9"/>
      <c r="AE256" s="30"/>
      <c r="AF256" s="31" t="s">
        <v>20</v>
      </c>
      <c r="AG256" s="32"/>
      <c r="AH256" s="9" t="s">
        <v>97</v>
      </c>
      <c r="AI256" s="32"/>
      <c r="AJ256" s="32"/>
      <c r="AK256" s="32"/>
      <c r="AL256" s="32">
        <v>10359</v>
      </c>
      <c r="AM256" s="26">
        <v>40147</v>
      </c>
      <c r="AN256" s="24">
        <v>27</v>
      </c>
      <c r="AO256" s="23" t="s">
        <v>20</v>
      </c>
      <c r="AP256" s="23" t="str">
        <f t="shared" si="43"/>
        <v>FLOW</v>
      </c>
      <c r="AQ256" s="23"/>
      <c r="AR256" s="23"/>
      <c r="AS256" s="23"/>
      <c r="AT256" s="23"/>
      <c r="AU256" s="9" t="s">
        <v>1491</v>
      </c>
      <c r="AV256" s="33" t="s">
        <v>1029</v>
      </c>
      <c r="AW256" s="22" t="s">
        <v>1237</v>
      </c>
      <c r="AX256" s="34">
        <v>45456</v>
      </c>
      <c r="AY256" s="9">
        <v>36</v>
      </c>
      <c r="AZ256" s="9" t="s">
        <v>1125</v>
      </c>
      <c r="BA256" s="32" t="s">
        <v>20</v>
      </c>
      <c r="BB256" s="32"/>
      <c r="BC256" s="32"/>
      <c r="BD256" s="9"/>
      <c r="BE256" s="9"/>
      <c r="BF256" s="9"/>
      <c r="BG256" s="35"/>
      <c r="BH256" s="9"/>
      <c r="BI256" s="9"/>
      <c r="BJ256" s="9"/>
      <c r="BK256" s="9"/>
      <c r="BL256" s="9"/>
      <c r="BM256" s="9"/>
      <c r="BN256" s="9"/>
      <c r="BO256" s="9"/>
      <c r="BP256" s="9"/>
      <c r="BQ256" s="9"/>
      <c r="BR256" s="9"/>
      <c r="BS256" s="9"/>
      <c r="BT256" s="9"/>
      <c r="BU256" s="9"/>
      <c r="BV256" s="9"/>
      <c r="BW256" s="9"/>
      <c r="BX256" s="9"/>
      <c r="BY256" s="9"/>
      <c r="BZ256" s="9"/>
      <c r="CA256" s="9"/>
      <c r="CB256" s="9"/>
      <c r="CC256" s="9"/>
      <c r="CD256" s="9"/>
      <c r="CE256" s="9"/>
      <c r="CF256" s="9"/>
      <c r="CG256" s="9"/>
      <c r="CH256" s="9"/>
      <c r="CI256" s="9"/>
      <c r="CJ256" s="9"/>
      <c r="CK256" s="9"/>
      <c r="CL256" s="9"/>
      <c r="CM256" s="9"/>
      <c r="CN256" s="9"/>
      <c r="CO256" s="9"/>
      <c r="CP256" s="9"/>
      <c r="CQ256" s="9"/>
      <c r="CR256" s="9"/>
      <c r="CS256" s="9"/>
      <c r="CT256" s="9"/>
      <c r="CU256" s="9"/>
      <c r="CV256" s="9"/>
      <c r="CW256" s="9"/>
      <c r="CX256" s="9"/>
      <c r="CY256" s="9"/>
      <c r="CZ256" s="9"/>
      <c r="DA256" s="9"/>
      <c r="DB256" s="9"/>
      <c r="DC256" s="9"/>
      <c r="DD256" s="9"/>
      <c r="DE256" s="9"/>
      <c r="DF256" s="9"/>
      <c r="DG256" s="9"/>
      <c r="DH256" s="9"/>
      <c r="DI256" s="9"/>
      <c r="DJ256" s="9"/>
      <c r="DK256" s="9"/>
      <c r="DL256" s="9"/>
      <c r="DM256" s="9"/>
      <c r="DN256" s="9"/>
      <c r="DO256" s="9"/>
      <c r="DP256" s="9"/>
      <c r="DQ256" s="9"/>
      <c r="DR256" s="9"/>
      <c r="DS256" s="9"/>
      <c r="DT256" s="9"/>
      <c r="DU256" s="9"/>
      <c r="DV256" s="9"/>
      <c r="DW256" s="9"/>
      <c r="DX256" s="9"/>
      <c r="DY256" s="9"/>
      <c r="DZ256" s="9"/>
      <c r="EA256" s="9"/>
      <c r="EB256" s="9"/>
      <c r="EC256" s="9"/>
      <c r="ED256" s="9"/>
      <c r="EE256" s="9"/>
      <c r="EF256" s="9"/>
      <c r="EG256" s="9"/>
      <c r="EH256" s="9"/>
      <c r="EI256" s="9"/>
      <c r="EJ256" s="9"/>
      <c r="EK256" s="9"/>
      <c r="EL256" s="9"/>
      <c r="EM256" s="9"/>
      <c r="EN256" s="9"/>
      <c r="EO256" s="9"/>
      <c r="EP256" s="9"/>
      <c r="EQ256" s="9"/>
      <c r="ER256" s="36">
        <f t="shared" si="44"/>
        <v>0</v>
      </c>
      <c r="ES256" s="9" t="str">
        <f t="shared" si="45"/>
        <v/>
      </c>
      <c r="ET256" s="9" t="s">
        <v>1371</v>
      </c>
      <c r="EU256" s="32" t="s">
        <v>1756</v>
      </c>
      <c r="EV256" s="32" t="s">
        <v>1480</v>
      </c>
      <c r="EW256" s="32"/>
      <c r="EX256" s="35"/>
      <c r="EY256" s="37"/>
      <c r="EZ256" s="37"/>
      <c r="FA256" s="35"/>
      <c r="FB256" s="37"/>
      <c r="FC256" s="32"/>
      <c r="FD256" s="32"/>
      <c r="FE256" s="32">
        <f t="shared" si="46"/>
        <v>3724</v>
      </c>
      <c r="FF256" s="9">
        <f t="shared" si="47"/>
        <v>7421</v>
      </c>
      <c r="FG256" s="6" t="s">
        <v>1480</v>
      </c>
    </row>
    <row r="257" spans="1:163" ht="17.25" customHeight="1" x14ac:dyDescent="0.25">
      <c r="A257" s="9">
        <v>460094148</v>
      </c>
      <c r="B257" s="22" t="s">
        <v>789</v>
      </c>
      <c r="C257" s="9"/>
      <c r="D257" s="9"/>
      <c r="E257" s="9"/>
      <c r="F257" s="9"/>
      <c r="G257" s="23"/>
      <c r="H257" s="23"/>
      <c r="I257" s="9">
        <v>3620</v>
      </c>
      <c r="J257" s="9">
        <v>10909</v>
      </c>
      <c r="K257" s="24">
        <f t="shared" si="36"/>
        <v>279</v>
      </c>
      <c r="L257" s="24">
        <f t="shared" si="37"/>
        <v>14529</v>
      </c>
      <c r="M257" s="25">
        <v>4</v>
      </c>
      <c r="N257" s="9" t="s">
        <v>1493</v>
      </c>
      <c r="O257" s="9" t="s">
        <v>1494</v>
      </c>
      <c r="P257" s="9" t="s">
        <v>341</v>
      </c>
      <c r="Q257" s="26">
        <v>39740.65</v>
      </c>
      <c r="R257" s="27">
        <v>230</v>
      </c>
      <c r="S257" s="27">
        <f t="shared" si="38"/>
        <v>0</v>
      </c>
      <c r="T257" s="27">
        <v>4476.43</v>
      </c>
      <c r="U257" s="28" t="s">
        <v>20</v>
      </c>
      <c r="V257" s="29">
        <f t="shared" si="39"/>
        <v>1</v>
      </c>
      <c r="W257" s="29">
        <f t="shared" si="40"/>
        <v>1.5222949491995232E-2</v>
      </c>
      <c r="X257" s="29" t="str">
        <f t="shared" si="41"/>
        <v>FLOW</v>
      </c>
      <c r="Y257" s="9" t="str">
        <f t="shared" si="42"/>
        <v>-</v>
      </c>
      <c r="Z257" s="9" t="s">
        <v>20</v>
      </c>
      <c r="AA257" s="9" t="s">
        <v>20</v>
      </c>
      <c r="AB257" s="22"/>
      <c r="AC257" s="9"/>
      <c r="AD257" s="9"/>
      <c r="AE257" s="30"/>
      <c r="AF257" s="31" t="s">
        <v>20</v>
      </c>
      <c r="AG257" s="32"/>
      <c r="AH257" s="9" t="s">
        <v>1128</v>
      </c>
      <c r="AI257" s="32"/>
      <c r="AJ257" s="32"/>
      <c r="AK257" s="32"/>
      <c r="AL257" s="32">
        <v>15615.43</v>
      </c>
      <c r="AM257" s="26">
        <v>39740.65</v>
      </c>
      <c r="AN257" s="24">
        <v>118</v>
      </c>
      <c r="AO257" s="23" t="s">
        <v>20</v>
      </c>
      <c r="AP257" s="23" t="str">
        <f t="shared" si="43"/>
        <v>FLOW</v>
      </c>
      <c r="AQ257" s="23"/>
      <c r="AR257" s="23"/>
      <c r="AS257" s="23"/>
      <c r="AT257" s="23"/>
      <c r="AU257" s="9" t="s">
        <v>13</v>
      </c>
      <c r="AV257" s="33" t="s">
        <v>984</v>
      </c>
      <c r="AW257" s="22" t="s">
        <v>1230</v>
      </c>
      <c r="AX257" s="34">
        <v>45211</v>
      </c>
      <c r="AY257" s="9">
        <v>42</v>
      </c>
      <c r="AZ257" s="9" t="s">
        <v>1125</v>
      </c>
      <c r="BA257" s="32" t="s">
        <v>20</v>
      </c>
      <c r="BB257" s="32"/>
      <c r="BC257" s="32"/>
      <c r="BD257" s="9"/>
      <c r="BE257" s="9"/>
      <c r="BF257" s="9"/>
      <c r="BG257" s="35"/>
      <c r="BH257" s="9"/>
      <c r="BI257" s="9"/>
      <c r="BJ257" s="9"/>
      <c r="BK257" s="9"/>
      <c r="BL257" s="9"/>
      <c r="BM257" s="9"/>
      <c r="BN257" s="9"/>
      <c r="BO257" s="9"/>
      <c r="BP257" s="9"/>
      <c r="BQ257" s="9"/>
      <c r="BR257" s="9"/>
      <c r="BS257" s="9"/>
      <c r="BT257" s="9"/>
      <c r="BU257" s="9"/>
      <c r="BV257" s="9"/>
      <c r="BW257" s="9"/>
      <c r="BX257" s="9"/>
      <c r="BY257" s="9"/>
      <c r="BZ257" s="9"/>
      <c r="CA257" s="9"/>
      <c r="CB257" s="9"/>
      <c r="CC257" s="9"/>
      <c r="CD257" s="9"/>
      <c r="CE257" s="9"/>
      <c r="CF257" s="9"/>
      <c r="CG257" s="9"/>
      <c r="CH257" s="9"/>
      <c r="CI257" s="9"/>
      <c r="CJ257" s="9"/>
      <c r="CK257" s="9"/>
      <c r="CL257" s="9"/>
      <c r="CM257" s="9"/>
      <c r="CN257" s="9"/>
      <c r="CO257" s="9"/>
      <c r="CP257" s="9"/>
      <c r="CQ257" s="9"/>
      <c r="CR257" s="9"/>
      <c r="CS257" s="9"/>
      <c r="CT257" s="9"/>
      <c r="CU257" s="9"/>
      <c r="CV257" s="9"/>
      <c r="CW257" s="9"/>
      <c r="CX257" s="9"/>
      <c r="CY257" s="9"/>
      <c r="CZ257" s="9"/>
      <c r="DA257" s="9"/>
      <c r="DB257" s="9"/>
      <c r="DC257" s="9"/>
      <c r="DD257" s="9"/>
      <c r="DE257" s="9"/>
      <c r="DF257" s="9"/>
      <c r="DG257" s="9"/>
      <c r="DH257" s="9"/>
      <c r="DI257" s="9"/>
      <c r="DJ257" s="9"/>
      <c r="DK257" s="9"/>
      <c r="DL257" s="9"/>
      <c r="DM257" s="9"/>
      <c r="DN257" s="9"/>
      <c r="DO257" s="9"/>
      <c r="DP257" s="9"/>
      <c r="DQ257" s="9"/>
      <c r="DR257" s="9"/>
      <c r="DS257" s="9"/>
      <c r="DT257" s="9"/>
      <c r="DU257" s="9"/>
      <c r="DV257" s="9"/>
      <c r="DW257" s="9"/>
      <c r="DX257" s="9"/>
      <c r="DY257" s="9"/>
      <c r="DZ257" s="9"/>
      <c r="EA257" s="9"/>
      <c r="EB257" s="9"/>
      <c r="EC257" s="9"/>
      <c r="ED257" s="9"/>
      <c r="EE257" s="9"/>
      <c r="EF257" s="9"/>
      <c r="EG257" s="9"/>
      <c r="EH257" s="9"/>
      <c r="EI257" s="9"/>
      <c r="EJ257" s="9"/>
      <c r="EK257" s="9"/>
      <c r="EL257" s="9"/>
      <c r="EM257" s="9"/>
      <c r="EN257" s="9"/>
      <c r="EO257" s="9"/>
      <c r="EP257" s="9"/>
      <c r="EQ257" s="9"/>
      <c r="ER257" s="36">
        <f t="shared" si="44"/>
        <v>0</v>
      </c>
      <c r="ES257" s="9" t="str">
        <f t="shared" si="45"/>
        <v/>
      </c>
      <c r="ET257" s="9" t="s">
        <v>1369</v>
      </c>
      <c r="EU257" s="32" t="s">
        <v>1916</v>
      </c>
      <c r="EV257" s="32" t="s">
        <v>1480</v>
      </c>
      <c r="EW257" s="32"/>
      <c r="EX257" s="35"/>
      <c r="EY257" s="37"/>
      <c r="EZ257" s="37"/>
      <c r="FA257" s="35"/>
      <c r="FB257" s="37"/>
      <c r="FC257" s="32"/>
      <c r="FD257" s="32"/>
      <c r="FE257" s="32">
        <f t="shared" si="46"/>
        <v>279</v>
      </c>
      <c r="FF257" s="9">
        <f t="shared" si="47"/>
        <v>14529</v>
      </c>
      <c r="FG257" s="6" t="s">
        <v>1480</v>
      </c>
    </row>
    <row r="258" spans="1:163" ht="17.25" customHeight="1" x14ac:dyDescent="0.25">
      <c r="A258" s="9">
        <v>464864353</v>
      </c>
      <c r="B258" s="22" t="s">
        <v>872</v>
      </c>
      <c r="C258" s="9"/>
      <c r="D258" s="9"/>
      <c r="E258" s="9"/>
      <c r="F258" s="9"/>
      <c r="G258" s="23"/>
      <c r="H258" s="23"/>
      <c r="I258" s="9">
        <v>3500</v>
      </c>
      <c r="J258" s="9">
        <v>7000</v>
      </c>
      <c r="K258" s="24">
        <f t="shared" ref="K258:K321" si="48">IF((J258+R258)&lt;=I258+R258,(J258+R258),((I258-(I258*(M258+1)-(I258+J258)))+R258))</f>
        <v>3573</v>
      </c>
      <c r="L258" s="24">
        <f t="shared" ref="L258:L321" si="49">FF258-E258</f>
        <v>10500</v>
      </c>
      <c r="M258" s="25">
        <v>2</v>
      </c>
      <c r="N258" s="9" t="s">
        <v>1493</v>
      </c>
      <c r="O258" s="9" t="s">
        <v>1494</v>
      </c>
      <c r="P258" s="9" t="s">
        <v>2211</v>
      </c>
      <c r="Q258" s="26">
        <v>39478</v>
      </c>
      <c r="R258" s="27">
        <v>73</v>
      </c>
      <c r="S258" s="27">
        <f t="shared" ref="S258:S321" si="50">IF(H258="CBC COLL",T258,)</f>
        <v>0</v>
      </c>
      <c r="T258" s="27">
        <v>900</v>
      </c>
      <c r="U258" s="28" t="s">
        <v>20</v>
      </c>
      <c r="V258" s="29">
        <f t="shared" ref="V258:V321" si="51">Q258/SUMIFS($Q:$Q,$M:$M,M258,$P:$P,P258)</f>
        <v>0.11498380737430727</v>
      </c>
      <c r="W258" s="29">
        <f t="shared" ref="W258:W321" si="52">Q258/SUMIFS($Q:$Q,$M:$M,M258)</f>
        <v>1.0585279625050615E-2</v>
      </c>
      <c r="X258" s="29" t="str">
        <f t="shared" ref="X258:X321" si="53">N258</f>
        <v>FLOW</v>
      </c>
      <c r="Y258" s="9" t="str">
        <f t="shared" ref="Y258:Y321" si="54">IF(OR(N258="STABLE", N258="RB" ),"PAID",AA258)</f>
        <v>-</v>
      </c>
      <c r="Z258" s="9" t="s">
        <v>1496</v>
      </c>
      <c r="AA258" s="9" t="s">
        <v>20</v>
      </c>
      <c r="AB258" s="22"/>
      <c r="AC258" s="9"/>
      <c r="AD258" s="9"/>
      <c r="AE258" s="30"/>
      <c r="AF258" s="31" t="s">
        <v>20</v>
      </c>
      <c r="AG258" s="32"/>
      <c r="AH258" s="9" t="s">
        <v>1148</v>
      </c>
      <c r="AI258" s="32"/>
      <c r="AJ258" s="32"/>
      <c r="AK258" s="32"/>
      <c r="AL258" s="32">
        <v>7973</v>
      </c>
      <c r="AM258" s="26">
        <v>39478</v>
      </c>
      <c r="AN258" s="24">
        <v>57</v>
      </c>
      <c r="AO258" s="23" t="s">
        <v>20</v>
      </c>
      <c r="AP258" s="23" t="str">
        <f t="shared" ref="AP258:AP321" si="55">IF(AO258=0,"RB",IF(AO258&lt;AN258,"STABLE",IF(AO258&gt;AN258,"FLOW","SAME")))</f>
        <v>FLOW</v>
      </c>
      <c r="AQ258" s="23"/>
      <c r="AR258" s="23"/>
      <c r="AS258" s="23"/>
      <c r="AT258" s="23"/>
      <c r="AU258" s="9" t="s">
        <v>1491</v>
      </c>
      <c r="AV258" s="33" t="s">
        <v>1065</v>
      </c>
      <c r="AW258" s="22" t="s">
        <v>1222</v>
      </c>
      <c r="AX258" s="34">
        <v>45631</v>
      </c>
      <c r="AY258" s="9">
        <v>30</v>
      </c>
      <c r="AZ258" s="9" t="s">
        <v>1125</v>
      </c>
      <c r="BA258" s="32" t="s">
        <v>20</v>
      </c>
      <c r="BB258" s="32"/>
      <c r="BC258" s="32"/>
      <c r="BD258" s="9"/>
      <c r="BE258" s="9"/>
      <c r="BF258" s="9"/>
      <c r="BG258" s="35"/>
      <c r="BH258" s="9"/>
      <c r="BI258" s="9"/>
      <c r="BJ258" s="9"/>
      <c r="BK258" s="9"/>
      <c r="BL258" s="9"/>
      <c r="BM258" s="9"/>
      <c r="BN258" s="9"/>
      <c r="BO258" s="9"/>
      <c r="BP258" s="9"/>
      <c r="BQ258" s="9"/>
      <c r="BR258" s="9"/>
      <c r="BS258" s="9"/>
      <c r="BT258" s="9"/>
      <c r="BU258" s="9"/>
      <c r="BV258" s="9"/>
      <c r="BW258" s="9"/>
      <c r="BX258" s="9"/>
      <c r="BY258" s="9"/>
      <c r="BZ258" s="9"/>
      <c r="CA258" s="9"/>
      <c r="CB258" s="9"/>
      <c r="CC258" s="9"/>
      <c r="CD258" s="9"/>
      <c r="CE258" s="9"/>
      <c r="CF258" s="9"/>
      <c r="CG258" s="9"/>
      <c r="CH258" s="9"/>
      <c r="CI258" s="9"/>
      <c r="CJ258" s="9"/>
      <c r="CK258" s="9"/>
      <c r="CL258" s="9"/>
      <c r="CM258" s="9"/>
      <c r="CN258" s="9"/>
      <c r="CO258" s="9"/>
      <c r="CP258" s="9"/>
      <c r="CQ258" s="9"/>
      <c r="CR258" s="9"/>
      <c r="CS258" s="9"/>
      <c r="CT258" s="9"/>
      <c r="CU258" s="9"/>
      <c r="CV258" s="9"/>
      <c r="CW258" s="9"/>
      <c r="CX258" s="9"/>
      <c r="CY258" s="9"/>
      <c r="CZ258" s="9"/>
      <c r="DA258" s="9"/>
      <c r="DB258" s="9"/>
      <c r="DC258" s="9"/>
      <c r="DD258" s="9"/>
      <c r="DE258" s="9"/>
      <c r="DF258" s="9"/>
      <c r="DG258" s="9"/>
      <c r="DH258" s="9"/>
      <c r="DI258" s="9"/>
      <c r="DJ258" s="9"/>
      <c r="DK258" s="9"/>
      <c r="DL258" s="9"/>
      <c r="DM258" s="9"/>
      <c r="DN258" s="9"/>
      <c r="DO258" s="9"/>
      <c r="DP258" s="9"/>
      <c r="DQ258" s="9"/>
      <c r="DR258" s="9"/>
      <c r="DS258" s="9"/>
      <c r="DT258" s="9"/>
      <c r="DU258" s="9"/>
      <c r="DV258" s="9"/>
      <c r="DW258" s="9"/>
      <c r="DX258" s="9"/>
      <c r="DY258" s="9"/>
      <c r="DZ258" s="9"/>
      <c r="EA258" s="9"/>
      <c r="EB258" s="9"/>
      <c r="EC258" s="9"/>
      <c r="ED258" s="9"/>
      <c r="EE258" s="9"/>
      <c r="EF258" s="9"/>
      <c r="EG258" s="9"/>
      <c r="EH258" s="9"/>
      <c r="EI258" s="9"/>
      <c r="EJ258" s="9"/>
      <c r="EK258" s="9"/>
      <c r="EL258" s="9"/>
      <c r="EM258" s="9"/>
      <c r="EN258" s="9"/>
      <c r="EO258" s="9"/>
      <c r="EP258" s="9"/>
      <c r="EQ258" s="9"/>
      <c r="ER258" s="36">
        <f t="shared" ref="ER258:ER321" si="56">BC258+BF258+BI258+BL258+BO258+BR258+BU258+BX258+CA258+CD258+CG258+CJ258+CM258+CP258+CS258+CV258+CY258+DB258+DE258+DH258+DK258+DN258+DQ258+DT258+DW258+DZ258+EC258+EF258+EI258+EL258+EO258</f>
        <v>0</v>
      </c>
      <c r="ES258" s="9" t="str">
        <f t="shared" ref="ES258:ES321" si="57">IF(ER258&gt;0,1,"")</f>
        <v/>
      </c>
      <c r="ET258" s="9" t="s">
        <v>2262</v>
      </c>
      <c r="EU258" s="32" t="s">
        <v>2162</v>
      </c>
      <c r="EV258" s="32" t="s">
        <v>1480</v>
      </c>
      <c r="EW258" s="32"/>
      <c r="EX258" s="35"/>
      <c r="EY258" s="37"/>
      <c r="EZ258" s="37"/>
      <c r="FA258" s="35"/>
      <c r="FB258" s="37"/>
      <c r="FC258" s="32"/>
      <c r="FD258" s="32"/>
      <c r="FE258" s="32">
        <f t="shared" ref="FE258:FE321" si="58">IF((J258+R258)&lt;=I258+R258,(J258+R258),((I258-(I258*(M258+1)-(I258+J258)))+R258))</f>
        <v>3573</v>
      </c>
      <c r="FF258" s="9">
        <f t="shared" ref="FF258:FF321" si="59">I258+J258+FD258</f>
        <v>10500</v>
      </c>
      <c r="FG258" s="6" t="s">
        <v>1480</v>
      </c>
    </row>
    <row r="259" spans="1:163" ht="17.25" customHeight="1" x14ac:dyDescent="0.25">
      <c r="A259" s="9">
        <v>465940407</v>
      </c>
      <c r="B259" s="22" t="s">
        <v>889</v>
      </c>
      <c r="C259" s="9" t="s">
        <v>2208</v>
      </c>
      <c r="D259" s="9" t="s">
        <v>1592</v>
      </c>
      <c r="E259" s="9">
        <f>38+4254</f>
        <v>4292</v>
      </c>
      <c r="F259" s="9"/>
      <c r="G259" s="23"/>
      <c r="H259" s="23"/>
      <c r="I259" s="9">
        <v>4254</v>
      </c>
      <c r="J259" s="9">
        <v>4254</v>
      </c>
      <c r="K259" s="24">
        <f t="shared" si="48"/>
        <v>4288</v>
      </c>
      <c r="L259" s="24">
        <f t="shared" si="49"/>
        <v>4216</v>
      </c>
      <c r="M259" s="39">
        <v>1</v>
      </c>
      <c r="N259" s="9" t="s">
        <v>2210</v>
      </c>
      <c r="O259" s="9" t="s">
        <v>1489</v>
      </c>
      <c r="P259" s="9" t="s">
        <v>263</v>
      </c>
      <c r="Q259" s="26">
        <v>39058</v>
      </c>
      <c r="R259" s="27">
        <v>34</v>
      </c>
      <c r="S259" s="27">
        <f t="shared" si="50"/>
        <v>0</v>
      </c>
      <c r="T259" s="27">
        <v>1798</v>
      </c>
      <c r="U259" s="28" t="s">
        <v>20</v>
      </c>
      <c r="V259" s="29">
        <f t="shared" si="51"/>
        <v>7.8036078569771974E-2</v>
      </c>
      <c r="W259" s="29">
        <f t="shared" si="52"/>
        <v>3.4215374795612341E-3</v>
      </c>
      <c r="X259" s="29" t="str">
        <f t="shared" si="53"/>
        <v>STABLE</v>
      </c>
      <c r="Y259" s="9" t="str">
        <f t="shared" si="54"/>
        <v>PAID</v>
      </c>
      <c r="Z259" s="9" t="s">
        <v>20</v>
      </c>
      <c r="AA259" s="9" t="s">
        <v>20</v>
      </c>
      <c r="AB259" s="22"/>
      <c r="AC259" s="9"/>
      <c r="AD259" s="9"/>
      <c r="AE259" s="30"/>
      <c r="AF259" s="31" t="s">
        <v>20</v>
      </c>
      <c r="AG259" s="32"/>
      <c r="AH259" s="9" t="s">
        <v>1157</v>
      </c>
      <c r="AI259" s="32"/>
      <c r="AJ259" s="32"/>
      <c r="AK259" s="32"/>
      <c r="AL259" s="32">
        <v>6086</v>
      </c>
      <c r="AM259" s="26">
        <v>39058</v>
      </c>
      <c r="AN259" s="24">
        <v>27</v>
      </c>
      <c r="AO259" s="23" t="s">
        <v>20</v>
      </c>
      <c r="AP259" s="23" t="str">
        <f t="shared" si="55"/>
        <v>FLOW</v>
      </c>
      <c r="AQ259" s="23"/>
      <c r="AR259" s="23"/>
      <c r="AS259" s="23"/>
      <c r="AT259" s="23"/>
      <c r="AU259" s="9" t="s">
        <v>1491</v>
      </c>
      <c r="AV259" s="33" t="s">
        <v>1081</v>
      </c>
      <c r="AW259" s="22" t="s">
        <v>1187</v>
      </c>
      <c r="AX259" s="34">
        <v>45764</v>
      </c>
      <c r="AY259" s="9">
        <v>24</v>
      </c>
      <c r="AZ259" s="9" t="s">
        <v>1125</v>
      </c>
      <c r="BA259" s="32" t="s">
        <v>20</v>
      </c>
      <c r="BB259" s="32"/>
      <c r="BC259" s="32"/>
      <c r="BD259" s="9"/>
      <c r="BE259" s="9"/>
      <c r="BF259" s="9"/>
      <c r="BG259" s="35"/>
      <c r="BH259" s="9"/>
      <c r="BI259" s="9"/>
      <c r="BJ259" s="9"/>
      <c r="BK259" s="9"/>
      <c r="BL259" s="9"/>
      <c r="BM259" s="9"/>
      <c r="BN259" s="9"/>
      <c r="BO259" s="9"/>
      <c r="BP259" s="9"/>
      <c r="BQ259" s="9"/>
      <c r="BR259" s="9"/>
      <c r="BS259" s="9"/>
      <c r="BT259" s="9"/>
      <c r="BU259" s="9"/>
      <c r="BV259" s="9"/>
      <c r="BW259" s="9"/>
      <c r="BX259" s="9"/>
      <c r="BY259" s="9"/>
      <c r="BZ259" s="9"/>
      <c r="CA259" s="9"/>
      <c r="CB259" s="9"/>
      <c r="CC259" s="9"/>
      <c r="CD259" s="9"/>
      <c r="CE259" s="9"/>
      <c r="CF259" s="9"/>
      <c r="CG259" s="9"/>
      <c r="CH259" s="9"/>
      <c r="CI259" s="9"/>
      <c r="CJ259" s="9"/>
      <c r="CK259" s="9"/>
      <c r="CL259" s="9"/>
      <c r="CM259" s="9"/>
      <c r="CN259" s="9"/>
      <c r="CO259" s="9"/>
      <c r="CP259" s="9"/>
      <c r="CQ259" s="9"/>
      <c r="CR259" s="9"/>
      <c r="CS259" s="9"/>
      <c r="CT259" s="9"/>
      <c r="CU259" s="9"/>
      <c r="CV259" s="9"/>
      <c r="CW259" s="9"/>
      <c r="CX259" s="9"/>
      <c r="CY259" s="9"/>
      <c r="CZ259" s="9"/>
      <c r="DA259" s="9"/>
      <c r="DB259" s="9"/>
      <c r="DC259" s="9"/>
      <c r="DD259" s="9"/>
      <c r="DE259" s="9"/>
      <c r="DF259" s="9"/>
      <c r="DG259" s="9"/>
      <c r="DH259" s="9"/>
      <c r="DI259" s="9"/>
      <c r="DJ259" s="9"/>
      <c r="DK259" s="9"/>
      <c r="DL259" s="9"/>
      <c r="DM259" s="9"/>
      <c r="DN259" s="9"/>
      <c r="DO259" s="9"/>
      <c r="DP259" s="9"/>
      <c r="DQ259" s="9"/>
      <c r="DR259" s="9"/>
      <c r="DS259" s="9"/>
      <c r="DT259" s="9"/>
      <c r="DU259" s="9"/>
      <c r="DV259" s="9"/>
      <c r="DW259" s="9"/>
      <c r="DX259" s="9"/>
      <c r="DY259" s="9"/>
      <c r="DZ259" s="9"/>
      <c r="EA259" s="9"/>
      <c r="EB259" s="9"/>
      <c r="EC259" s="9"/>
      <c r="ED259" s="9"/>
      <c r="EE259" s="9"/>
      <c r="EF259" s="9"/>
      <c r="EG259" s="9"/>
      <c r="EH259" s="9"/>
      <c r="EI259" s="9"/>
      <c r="EJ259" s="9"/>
      <c r="EK259" s="9"/>
      <c r="EL259" s="9"/>
      <c r="EM259" s="9"/>
      <c r="EN259" s="9"/>
      <c r="EO259" s="9"/>
      <c r="EP259" s="9"/>
      <c r="EQ259" s="9"/>
      <c r="ER259" s="36">
        <f t="shared" si="56"/>
        <v>0</v>
      </c>
      <c r="ES259" s="9" t="str">
        <f t="shared" si="57"/>
        <v/>
      </c>
      <c r="ET259" s="9" t="s">
        <v>1372</v>
      </c>
      <c r="EU259" s="32" t="s">
        <v>2214</v>
      </c>
      <c r="EV259" s="32" t="s">
        <v>1480</v>
      </c>
      <c r="EW259" s="32"/>
      <c r="EX259" s="35"/>
      <c r="EY259" s="37"/>
      <c r="EZ259" s="37"/>
      <c r="FA259" s="35"/>
      <c r="FB259" s="37"/>
      <c r="FC259" s="32"/>
      <c r="FD259" s="32"/>
      <c r="FE259" s="32">
        <f t="shared" si="58"/>
        <v>4288</v>
      </c>
      <c r="FF259" s="9">
        <f t="shared" si="59"/>
        <v>8508</v>
      </c>
      <c r="FG259" s="6" t="e">
        <v>#N/A</v>
      </c>
    </row>
    <row r="260" spans="1:163" ht="17.25" customHeight="1" x14ac:dyDescent="0.25">
      <c r="A260" s="9">
        <v>463069843</v>
      </c>
      <c r="B260" s="22" t="s">
        <v>732</v>
      </c>
      <c r="C260" s="9"/>
      <c r="D260" s="9"/>
      <c r="E260" s="9"/>
      <c r="F260" s="9"/>
      <c r="G260" s="23"/>
      <c r="H260" s="23"/>
      <c r="I260" s="9">
        <v>3528</v>
      </c>
      <c r="J260" s="9">
        <v>3396</v>
      </c>
      <c r="K260" s="24">
        <f t="shared" si="48"/>
        <v>3493</v>
      </c>
      <c r="L260" s="24">
        <f t="shared" si="49"/>
        <v>6924</v>
      </c>
      <c r="M260" s="39">
        <v>1</v>
      </c>
      <c r="N260" s="9" t="s">
        <v>1493</v>
      </c>
      <c r="O260" s="9" t="s">
        <v>1494</v>
      </c>
      <c r="P260" s="9" t="s">
        <v>251</v>
      </c>
      <c r="Q260" s="26">
        <v>38329</v>
      </c>
      <c r="R260" s="27">
        <v>97</v>
      </c>
      <c r="S260" s="27">
        <f t="shared" si="50"/>
        <v>0</v>
      </c>
      <c r="T260" s="27">
        <v>0</v>
      </c>
      <c r="U260" s="28" t="s">
        <v>20</v>
      </c>
      <c r="V260" s="29">
        <f t="shared" si="51"/>
        <v>3.6133387584792766E-2</v>
      </c>
      <c r="W260" s="29">
        <f t="shared" si="52"/>
        <v>3.3576760216627206E-3</v>
      </c>
      <c r="X260" s="29" t="str">
        <f t="shared" si="53"/>
        <v>FLOW</v>
      </c>
      <c r="Y260" s="9" t="str">
        <f t="shared" si="54"/>
        <v>-</v>
      </c>
      <c r="Z260" s="9" t="s">
        <v>1496</v>
      </c>
      <c r="AA260" s="9" t="s">
        <v>20</v>
      </c>
      <c r="AB260" s="22"/>
      <c r="AC260" s="9"/>
      <c r="AD260" s="9"/>
      <c r="AE260" s="30"/>
      <c r="AF260" s="31" t="s">
        <v>20</v>
      </c>
      <c r="AG260" s="32"/>
      <c r="AH260" s="9" t="s">
        <v>720</v>
      </c>
      <c r="AI260" s="32"/>
      <c r="AJ260" s="32"/>
      <c r="AK260" s="32"/>
      <c r="AL260" s="32">
        <v>3493</v>
      </c>
      <c r="AM260" s="26">
        <v>38329</v>
      </c>
      <c r="AN260" s="24">
        <v>27</v>
      </c>
      <c r="AO260" s="23" t="s">
        <v>20</v>
      </c>
      <c r="AP260" s="23" t="str">
        <f t="shared" si="55"/>
        <v>FLOW</v>
      </c>
      <c r="AQ260" s="23"/>
      <c r="AR260" s="23"/>
      <c r="AS260" s="23"/>
      <c r="AT260" s="23"/>
      <c r="AU260" s="9" t="s">
        <v>1491</v>
      </c>
      <c r="AV260" s="33" t="s">
        <v>733</v>
      </c>
      <c r="AW260" s="22" t="s">
        <v>1243</v>
      </c>
      <c r="AX260" s="34">
        <v>45443</v>
      </c>
      <c r="AY260" s="9">
        <v>36</v>
      </c>
      <c r="AZ260" s="9" t="s">
        <v>1125</v>
      </c>
      <c r="BA260" s="32" t="s">
        <v>20</v>
      </c>
      <c r="BB260" s="32"/>
      <c r="BC260" s="32"/>
      <c r="BD260" s="9"/>
      <c r="BE260" s="9"/>
      <c r="BF260" s="9"/>
      <c r="BG260" s="35"/>
      <c r="BH260" s="9"/>
      <c r="BI260" s="9"/>
      <c r="BJ260" s="9"/>
      <c r="BK260" s="9"/>
      <c r="BL260" s="9">
        <v>1</v>
      </c>
      <c r="BM260" s="9"/>
      <c r="BN260" s="9"/>
      <c r="BO260" s="9"/>
      <c r="BP260" s="9"/>
      <c r="BQ260" s="9"/>
      <c r="BR260" s="9"/>
      <c r="BS260" s="9"/>
      <c r="BT260" s="9"/>
      <c r="BU260" s="9"/>
      <c r="BV260" s="9"/>
      <c r="BW260" s="9"/>
      <c r="BX260" s="9"/>
      <c r="BY260" s="9"/>
      <c r="BZ260" s="9"/>
      <c r="CA260" s="9"/>
      <c r="CB260" s="9"/>
      <c r="CC260" s="9"/>
      <c r="CD260" s="9"/>
      <c r="CE260" s="9"/>
      <c r="CF260" s="9"/>
      <c r="CG260" s="9"/>
      <c r="CH260" s="9"/>
      <c r="CI260" s="9"/>
      <c r="CJ260" s="9"/>
      <c r="CK260" s="9"/>
      <c r="CL260" s="9"/>
      <c r="CM260" s="9"/>
      <c r="CN260" s="9"/>
      <c r="CO260" s="9"/>
      <c r="CP260" s="9"/>
      <c r="CQ260" s="9"/>
      <c r="CR260" s="9"/>
      <c r="CS260" s="9"/>
      <c r="CT260" s="9"/>
      <c r="CU260" s="9"/>
      <c r="CV260" s="9"/>
      <c r="CW260" s="9"/>
      <c r="CX260" s="9"/>
      <c r="CY260" s="9"/>
      <c r="CZ260" s="9"/>
      <c r="DA260" s="9"/>
      <c r="DB260" s="9"/>
      <c r="DC260" s="9"/>
      <c r="DD260" s="9"/>
      <c r="DE260" s="9"/>
      <c r="DF260" s="9"/>
      <c r="DG260" s="9"/>
      <c r="DH260" s="9"/>
      <c r="DI260" s="9"/>
      <c r="DJ260" s="9"/>
      <c r="DK260" s="9"/>
      <c r="DL260" s="9"/>
      <c r="DM260" s="9"/>
      <c r="DN260" s="9"/>
      <c r="DO260" s="9"/>
      <c r="DP260" s="9"/>
      <c r="DQ260" s="9"/>
      <c r="DR260" s="9"/>
      <c r="DS260" s="9"/>
      <c r="DT260" s="9"/>
      <c r="DU260" s="9"/>
      <c r="DV260" s="9"/>
      <c r="DW260" s="9"/>
      <c r="DX260" s="9"/>
      <c r="DY260" s="9"/>
      <c r="DZ260" s="9"/>
      <c r="EA260" s="9"/>
      <c r="EB260" s="9"/>
      <c r="EC260" s="9"/>
      <c r="ED260" s="9"/>
      <c r="EE260" s="9"/>
      <c r="EF260" s="9"/>
      <c r="EG260" s="9"/>
      <c r="EH260" s="9"/>
      <c r="EI260" s="9"/>
      <c r="EJ260" s="9"/>
      <c r="EK260" s="9"/>
      <c r="EL260" s="9"/>
      <c r="EM260" s="9"/>
      <c r="EN260" s="9"/>
      <c r="EO260" s="9"/>
      <c r="EP260" s="9"/>
      <c r="EQ260" s="9"/>
      <c r="ER260" s="36">
        <f t="shared" si="56"/>
        <v>1</v>
      </c>
      <c r="ES260" s="9">
        <f t="shared" si="57"/>
        <v>1</v>
      </c>
      <c r="ET260" s="9" t="s">
        <v>1363</v>
      </c>
      <c r="EU260" s="32" t="s">
        <v>2191</v>
      </c>
      <c r="EV260" s="32" t="s">
        <v>1480</v>
      </c>
      <c r="EW260" s="32"/>
      <c r="EX260" s="35"/>
      <c r="EY260" s="37"/>
      <c r="EZ260" s="37"/>
      <c r="FA260" s="35"/>
      <c r="FB260" s="37"/>
      <c r="FC260" s="32"/>
      <c r="FD260" s="32"/>
      <c r="FE260" s="32">
        <f t="shared" si="58"/>
        <v>3493</v>
      </c>
      <c r="FF260" s="9">
        <f t="shared" si="59"/>
        <v>6924</v>
      </c>
      <c r="FG260" s="6" t="s">
        <v>1480</v>
      </c>
    </row>
    <row r="261" spans="1:163" ht="17.25" customHeight="1" x14ac:dyDescent="0.25">
      <c r="A261" s="9">
        <v>136615657</v>
      </c>
      <c r="B261" s="22" t="s">
        <v>81</v>
      </c>
      <c r="C261" s="9"/>
      <c r="D261" s="9"/>
      <c r="E261" s="9"/>
      <c r="F261" s="9"/>
      <c r="G261" s="23"/>
      <c r="H261" s="23"/>
      <c r="I261" s="9">
        <v>2461</v>
      </c>
      <c r="J261" s="9">
        <v>2412</v>
      </c>
      <c r="K261" s="24">
        <f t="shared" si="48"/>
        <v>2477</v>
      </c>
      <c r="L261" s="24">
        <f t="shared" si="49"/>
        <v>4873</v>
      </c>
      <c r="M261" s="39">
        <v>1</v>
      </c>
      <c r="N261" s="9" t="s">
        <v>1493</v>
      </c>
      <c r="O261" s="9" t="s">
        <v>1494</v>
      </c>
      <c r="P261" s="9" t="s">
        <v>71</v>
      </c>
      <c r="Q261" s="26">
        <v>38070.720000000001</v>
      </c>
      <c r="R261" s="27">
        <v>65</v>
      </c>
      <c r="S261" s="27">
        <f t="shared" si="50"/>
        <v>0</v>
      </c>
      <c r="T261" s="27">
        <v>1800</v>
      </c>
      <c r="U261" s="28" t="s">
        <v>20</v>
      </c>
      <c r="V261" s="29">
        <f t="shared" si="51"/>
        <v>4.7098379044742691E-2</v>
      </c>
      <c r="W261" s="29">
        <f t="shared" si="52"/>
        <v>3.3350503188560978E-3</v>
      </c>
      <c r="X261" s="29" t="str">
        <f t="shared" si="53"/>
        <v>FLOW</v>
      </c>
      <c r="Y261" s="9" t="str">
        <f t="shared" si="54"/>
        <v>-</v>
      </c>
      <c r="Z261" s="9" t="s">
        <v>1496</v>
      </c>
      <c r="AA261" s="9" t="s">
        <v>20</v>
      </c>
      <c r="AB261" s="22"/>
      <c r="AC261" s="9"/>
      <c r="AD261" s="9"/>
      <c r="AE261" s="30"/>
      <c r="AF261" s="31" t="s">
        <v>20</v>
      </c>
      <c r="AG261" s="32"/>
      <c r="AH261" s="9" t="s">
        <v>82</v>
      </c>
      <c r="AI261" s="32"/>
      <c r="AJ261" s="32"/>
      <c r="AK261" s="32"/>
      <c r="AL261" s="32">
        <v>4277</v>
      </c>
      <c r="AM261" s="26">
        <v>38070.720000000001</v>
      </c>
      <c r="AN261" s="24">
        <v>26</v>
      </c>
      <c r="AO261" s="23" t="s">
        <v>20</v>
      </c>
      <c r="AP261" s="23" t="str">
        <f t="shared" si="55"/>
        <v>FLOW</v>
      </c>
      <c r="AQ261" s="23"/>
      <c r="AR261" s="23"/>
      <c r="AS261" s="23"/>
      <c r="AT261" s="23"/>
      <c r="AU261" s="9" t="s">
        <v>13</v>
      </c>
      <c r="AV261" s="33" t="s">
        <v>83</v>
      </c>
      <c r="AW261" s="22" t="s">
        <v>1171</v>
      </c>
      <c r="AX261" s="34">
        <v>44902</v>
      </c>
      <c r="AY261" s="9">
        <v>60</v>
      </c>
      <c r="AZ261" s="9" t="s">
        <v>1125</v>
      </c>
      <c r="BA261" s="32" t="s">
        <v>20</v>
      </c>
      <c r="BB261" s="32"/>
      <c r="BC261" s="32"/>
      <c r="BD261" s="9"/>
      <c r="BE261" s="9"/>
      <c r="BF261" s="9"/>
      <c r="BG261" s="35"/>
      <c r="BH261" s="9"/>
      <c r="BI261" s="9"/>
      <c r="BJ261" s="9"/>
      <c r="BK261" s="9"/>
      <c r="BL261" s="9"/>
      <c r="BM261" s="9"/>
      <c r="BN261" s="9"/>
      <c r="BO261" s="9"/>
      <c r="BP261" s="9"/>
      <c r="BQ261" s="9"/>
      <c r="BR261" s="9"/>
      <c r="BS261" s="9"/>
      <c r="BT261" s="9"/>
      <c r="BU261" s="9"/>
      <c r="BV261" s="9"/>
      <c r="BW261" s="9"/>
      <c r="BX261" s="9"/>
      <c r="BY261" s="9"/>
      <c r="BZ261" s="9"/>
      <c r="CA261" s="9"/>
      <c r="CB261" s="9"/>
      <c r="CC261" s="9"/>
      <c r="CD261" s="9"/>
      <c r="CE261" s="9"/>
      <c r="CF261" s="9"/>
      <c r="CG261" s="9"/>
      <c r="CH261" s="9"/>
      <c r="CI261" s="9"/>
      <c r="CJ261" s="9"/>
      <c r="CK261" s="9"/>
      <c r="CL261" s="9"/>
      <c r="CM261" s="9"/>
      <c r="CN261" s="9"/>
      <c r="CO261" s="9"/>
      <c r="CP261" s="9"/>
      <c r="CQ261" s="9"/>
      <c r="CR261" s="9"/>
      <c r="CS261" s="9"/>
      <c r="CT261" s="9"/>
      <c r="CU261" s="9"/>
      <c r="CV261" s="9"/>
      <c r="CW261" s="9"/>
      <c r="CX261" s="9"/>
      <c r="CY261" s="9"/>
      <c r="CZ261" s="9"/>
      <c r="DA261" s="9"/>
      <c r="DB261" s="9"/>
      <c r="DC261" s="9"/>
      <c r="DD261" s="9"/>
      <c r="DE261" s="9"/>
      <c r="DF261" s="9"/>
      <c r="DG261" s="9"/>
      <c r="DH261" s="9"/>
      <c r="DI261" s="9"/>
      <c r="DJ261" s="9"/>
      <c r="DK261" s="9"/>
      <c r="DL261" s="9"/>
      <c r="DM261" s="9"/>
      <c r="DN261" s="9"/>
      <c r="DO261" s="9"/>
      <c r="DP261" s="9"/>
      <c r="DQ261" s="9"/>
      <c r="DR261" s="9"/>
      <c r="DS261" s="9"/>
      <c r="DT261" s="9"/>
      <c r="DU261" s="9"/>
      <c r="DV261" s="9"/>
      <c r="DW261" s="9"/>
      <c r="DX261" s="9"/>
      <c r="DY261" s="9"/>
      <c r="DZ261" s="9"/>
      <c r="EA261" s="9"/>
      <c r="EB261" s="9"/>
      <c r="EC261" s="9"/>
      <c r="ED261" s="9"/>
      <c r="EE261" s="9"/>
      <c r="EF261" s="9"/>
      <c r="EG261" s="9"/>
      <c r="EH261" s="9"/>
      <c r="EI261" s="9"/>
      <c r="EJ261" s="9"/>
      <c r="EK261" s="9"/>
      <c r="EL261" s="9"/>
      <c r="EM261" s="9"/>
      <c r="EN261" s="9"/>
      <c r="EO261" s="9"/>
      <c r="EP261" s="9"/>
      <c r="EQ261" s="9"/>
      <c r="ER261" s="36">
        <f t="shared" si="56"/>
        <v>0</v>
      </c>
      <c r="ES261" s="9" t="str">
        <f t="shared" si="57"/>
        <v/>
      </c>
      <c r="ET261" s="9" t="s">
        <v>1361</v>
      </c>
      <c r="EU261" s="32" t="s">
        <v>1738</v>
      </c>
      <c r="EV261" s="32" t="s">
        <v>1480</v>
      </c>
      <c r="EW261" s="32"/>
      <c r="EX261" s="35"/>
      <c r="EY261" s="37"/>
      <c r="EZ261" s="37"/>
      <c r="FA261" s="35"/>
      <c r="FB261" s="37"/>
      <c r="FC261" s="32"/>
      <c r="FD261" s="32"/>
      <c r="FE261" s="32">
        <f t="shared" si="58"/>
        <v>2477</v>
      </c>
      <c r="FF261" s="9">
        <f t="shared" si="59"/>
        <v>4873</v>
      </c>
      <c r="FG261" s="6" t="s">
        <v>1480</v>
      </c>
    </row>
    <row r="262" spans="1:163" ht="17.25" customHeight="1" x14ac:dyDescent="0.25">
      <c r="A262" s="9">
        <v>454877296</v>
      </c>
      <c r="B262" s="22" t="s">
        <v>690</v>
      </c>
      <c r="C262" s="9"/>
      <c r="D262" s="9"/>
      <c r="E262" s="9"/>
      <c r="F262" s="9"/>
      <c r="G262" s="23"/>
      <c r="H262" s="23"/>
      <c r="I262" s="9">
        <v>5466</v>
      </c>
      <c r="J262" s="9">
        <v>23341</v>
      </c>
      <c r="K262" s="24">
        <f t="shared" si="48"/>
        <v>2226</v>
      </c>
      <c r="L262" s="24">
        <f t="shared" si="49"/>
        <v>28807</v>
      </c>
      <c r="M262" s="25">
        <v>5</v>
      </c>
      <c r="N262" s="9" t="s">
        <v>1493</v>
      </c>
      <c r="O262" s="9" t="s">
        <v>1494</v>
      </c>
      <c r="P262" s="9" t="s">
        <v>60</v>
      </c>
      <c r="Q262" s="26">
        <v>37690</v>
      </c>
      <c r="R262" s="27">
        <v>749</v>
      </c>
      <c r="S262" s="27">
        <f t="shared" si="50"/>
        <v>0</v>
      </c>
      <c r="T262" s="27">
        <v>3615</v>
      </c>
      <c r="U262" s="28" t="s">
        <v>20</v>
      </c>
      <c r="V262" s="29">
        <f t="shared" si="51"/>
        <v>0.88763806787404909</v>
      </c>
      <c r="W262" s="29">
        <f t="shared" si="52"/>
        <v>2.0066615733631239E-2</v>
      </c>
      <c r="X262" s="29" t="str">
        <f t="shared" si="53"/>
        <v>FLOW</v>
      </c>
      <c r="Y262" s="9" t="str">
        <f t="shared" si="54"/>
        <v>-</v>
      </c>
      <c r="Z262" s="9" t="s">
        <v>20</v>
      </c>
      <c r="AA262" s="9" t="s">
        <v>20</v>
      </c>
      <c r="AB262" s="22"/>
      <c r="AC262" s="9"/>
      <c r="AD262" s="9"/>
      <c r="AE262" s="30"/>
      <c r="AF262" s="31" t="s">
        <v>20</v>
      </c>
      <c r="AG262" s="32"/>
      <c r="AH262" s="9" t="s">
        <v>691</v>
      </c>
      <c r="AI262" s="32"/>
      <c r="AJ262" s="32"/>
      <c r="AK262" s="32"/>
      <c r="AL262" s="32">
        <v>27705</v>
      </c>
      <c r="AM262" s="26">
        <v>37690</v>
      </c>
      <c r="AN262" s="24">
        <v>149</v>
      </c>
      <c r="AO262" s="23" t="s">
        <v>20</v>
      </c>
      <c r="AP262" s="23" t="str">
        <f t="shared" si="55"/>
        <v>FLOW</v>
      </c>
      <c r="AQ262" s="23"/>
      <c r="AR262" s="23"/>
      <c r="AS262" s="23"/>
      <c r="AT262" s="23"/>
      <c r="AU262" s="9" t="s">
        <v>13</v>
      </c>
      <c r="AV262" s="33" t="s">
        <v>692</v>
      </c>
      <c r="AW262" s="22" t="s">
        <v>1194</v>
      </c>
      <c r="AX262" s="34">
        <v>44834</v>
      </c>
      <c r="AY262" s="9">
        <v>48</v>
      </c>
      <c r="AZ262" s="9" t="s">
        <v>1125</v>
      </c>
      <c r="BA262" s="32" t="s">
        <v>20</v>
      </c>
      <c r="BB262" s="32"/>
      <c r="BC262" s="32"/>
      <c r="BD262" s="9"/>
      <c r="BE262" s="9"/>
      <c r="BF262" s="9"/>
      <c r="BG262" s="35"/>
      <c r="BH262" s="9"/>
      <c r="BI262" s="9"/>
      <c r="BJ262" s="9"/>
      <c r="BK262" s="9"/>
      <c r="BL262" s="9"/>
      <c r="BM262" s="9"/>
      <c r="BN262" s="9"/>
      <c r="BO262" s="9">
        <v>1</v>
      </c>
      <c r="BP262" s="9"/>
      <c r="BQ262" s="9"/>
      <c r="BR262" s="9"/>
      <c r="BS262" s="9"/>
      <c r="BT262" s="9"/>
      <c r="BU262" s="9"/>
      <c r="BV262" s="9"/>
      <c r="BW262" s="9"/>
      <c r="BX262" s="9"/>
      <c r="BY262" s="9"/>
      <c r="BZ262" s="9"/>
      <c r="CA262" s="9"/>
      <c r="CB262" s="9"/>
      <c r="CC262" s="9"/>
      <c r="CD262" s="9"/>
      <c r="CE262" s="9"/>
      <c r="CF262" s="9"/>
      <c r="CG262" s="9"/>
      <c r="CH262" s="9"/>
      <c r="CI262" s="9"/>
      <c r="CJ262" s="9"/>
      <c r="CK262" s="9"/>
      <c r="CL262" s="9"/>
      <c r="CM262" s="9"/>
      <c r="CN262" s="9"/>
      <c r="CO262" s="9"/>
      <c r="CP262" s="9"/>
      <c r="CQ262" s="9"/>
      <c r="CR262" s="9"/>
      <c r="CS262" s="9"/>
      <c r="CT262" s="9"/>
      <c r="CU262" s="9"/>
      <c r="CV262" s="9"/>
      <c r="CW262" s="9"/>
      <c r="CX262" s="9"/>
      <c r="CY262" s="9"/>
      <c r="CZ262" s="9"/>
      <c r="DA262" s="9"/>
      <c r="DB262" s="9"/>
      <c r="DC262" s="9"/>
      <c r="DD262" s="9"/>
      <c r="DE262" s="9"/>
      <c r="DF262" s="9"/>
      <c r="DG262" s="9"/>
      <c r="DH262" s="9"/>
      <c r="DI262" s="9"/>
      <c r="DJ262" s="9"/>
      <c r="DK262" s="9"/>
      <c r="DL262" s="9"/>
      <c r="DM262" s="9"/>
      <c r="DN262" s="9"/>
      <c r="DO262" s="9"/>
      <c r="DP262" s="9"/>
      <c r="DQ262" s="9"/>
      <c r="DR262" s="9"/>
      <c r="DS262" s="9"/>
      <c r="DT262" s="9"/>
      <c r="DU262" s="9"/>
      <c r="DV262" s="9"/>
      <c r="DW262" s="9"/>
      <c r="DX262" s="9"/>
      <c r="DY262" s="9"/>
      <c r="DZ262" s="9"/>
      <c r="EA262" s="9"/>
      <c r="EB262" s="9"/>
      <c r="EC262" s="9"/>
      <c r="ED262" s="9"/>
      <c r="EE262" s="9"/>
      <c r="EF262" s="9"/>
      <c r="EG262" s="9"/>
      <c r="EH262" s="9"/>
      <c r="EI262" s="9"/>
      <c r="EJ262" s="9"/>
      <c r="EK262" s="9"/>
      <c r="EL262" s="9"/>
      <c r="EM262" s="9"/>
      <c r="EN262" s="9"/>
      <c r="EO262" s="9"/>
      <c r="EP262" s="9"/>
      <c r="EQ262" s="9"/>
      <c r="ER262" s="36">
        <f t="shared" si="56"/>
        <v>1</v>
      </c>
      <c r="ES262" s="9">
        <f t="shared" si="57"/>
        <v>1</v>
      </c>
      <c r="ET262" s="9" t="s">
        <v>1360</v>
      </c>
      <c r="EU262" s="32" t="s">
        <v>2163</v>
      </c>
      <c r="EV262" s="32" t="s">
        <v>1480</v>
      </c>
      <c r="EW262" s="32"/>
      <c r="EX262" s="35"/>
      <c r="EY262" s="37"/>
      <c r="EZ262" s="37"/>
      <c r="FA262" s="35"/>
      <c r="FB262" s="37"/>
      <c r="FC262" s="32"/>
      <c r="FD262" s="32"/>
      <c r="FE262" s="32">
        <f t="shared" si="58"/>
        <v>2226</v>
      </c>
      <c r="FF262" s="9">
        <f t="shared" si="59"/>
        <v>28807</v>
      </c>
      <c r="FG262" s="6" t="s">
        <v>1480</v>
      </c>
    </row>
    <row r="263" spans="1:163" ht="17.25" customHeight="1" x14ac:dyDescent="0.25">
      <c r="A263" s="9">
        <v>462307995</v>
      </c>
      <c r="B263" s="22" t="s">
        <v>623</v>
      </c>
      <c r="C263" s="9"/>
      <c r="D263" s="9"/>
      <c r="E263" s="9"/>
      <c r="F263" s="9"/>
      <c r="G263" s="23"/>
      <c r="H263" s="23"/>
      <c r="I263" s="9">
        <v>3777</v>
      </c>
      <c r="J263" s="9">
        <v>7382.99</v>
      </c>
      <c r="K263" s="24">
        <f t="shared" si="48"/>
        <v>3893.99</v>
      </c>
      <c r="L263" s="24">
        <f t="shared" si="49"/>
        <v>11159.99</v>
      </c>
      <c r="M263" s="25">
        <v>2</v>
      </c>
      <c r="N263" s="9" t="s">
        <v>1493</v>
      </c>
      <c r="O263" s="9" t="s">
        <v>1494</v>
      </c>
      <c r="P263" s="9" t="s">
        <v>45</v>
      </c>
      <c r="Q263" s="26">
        <v>37679</v>
      </c>
      <c r="R263" s="27">
        <v>288</v>
      </c>
      <c r="S263" s="27">
        <f t="shared" si="50"/>
        <v>0</v>
      </c>
      <c r="T263" s="27">
        <v>7200</v>
      </c>
      <c r="U263" s="28" t="s">
        <v>20</v>
      </c>
      <c r="V263" s="29">
        <f t="shared" si="51"/>
        <v>0.10694174812392856</v>
      </c>
      <c r="W263" s="29">
        <f t="shared" si="52"/>
        <v>1.0102911773450582E-2</v>
      </c>
      <c r="X263" s="29" t="str">
        <f t="shared" si="53"/>
        <v>FLOW</v>
      </c>
      <c r="Y263" s="9" t="str">
        <f t="shared" si="54"/>
        <v>-</v>
      </c>
      <c r="Z263" s="9" t="s">
        <v>1490</v>
      </c>
      <c r="AA263" s="9" t="s">
        <v>20</v>
      </c>
      <c r="AB263" s="22"/>
      <c r="AC263" s="9"/>
      <c r="AD263" s="9"/>
      <c r="AE263" s="30"/>
      <c r="AF263" s="31" t="s">
        <v>20</v>
      </c>
      <c r="AG263" s="32"/>
      <c r="AH263" s="9" t="s">
        <v>617</v>
      </c>
      <c r="AI263" s="32"/>
      <c r="AJ263" s="32"/>
      <c r="AK263" s="32"/>
      <c r="AL263" s="32">
        <v>14870.99</v>
      </c>
      <c r="AM263" s="26">
        <v>37679</v>
      </c>
      <c r="AN263" s="24">
        <v>57</v>
      </c>
      <c r="AO263" s="23" t="s">
        <v>20</v>
      </c>
      <c r="AP263" s="23" t="str">
        <f t="shared" si="55"/>
        <v>FLOW</v>
      </c>
      <c r="AQ263" s="23"/>
      <c r="AR263" s="23"/>
      <c r="AS263" s="23"/>
      <c r="AT263" s="23"/>
      <c r="AU263" s="9" t="s">
        <v>1491</v>
      </c>
      <c r="AV263" s="33"/>
      <c r="AW263" s="22" t="s">
        <v>1263</v>
      </c>
      <c r="AX263" s="34">
        <v>45372</v>
      </c>
      <c r="AY263" s="9">
        <v>36</v>
      </c>
      <c r="AZ263" s="9" t="s">
        <v>1125</v>
      </c>
      <c r="BA263" s="32" t="s">
        <v>20</v>
      </c>
      <c r="BB263" s="32"/>
      <c r="BC263" s="32"/>
      <c r="BD263" s="9"/>
      <c r="BE263" s="9"/>
      <c r="BF263" s="9"/>
      <c r="BG263" s="35"/>
      <c r="BH263" s="9"/>
      <c r="BI263" s="9"/>
      <c r="BJ263" s="9"/>
      <c r="BK263" s="9"/>
      <c r="BL263" s="9"/>
      <c r="BM263" s="9"/>
      <c r="BN263" s="9"/>
      <c r="BO263" s="9"/>
      <c r="BP263" s="9"/>
      <c r="BQ263" s="9"/>
      <c r="BR263" s="9"/>
      <c r="BS263" s="9"/>
      <c r="BT263" s="9"/>
      <c r="BU263" s="9"/>
      <c r="BV263" s="9"/>
      <c r="BW263" s="9"/>
      <c r="BX263" s="9"/>
      <c r="BY263" s="9"/>
      <c r="BZ263" s="9"/>
      <c r="CA263" s="9"/>
      <c r="CB263" s="9"/>
      <c r="CC263" s="9"/>
      <c r="CD263" s="9"/>
      <c r="CE263" s="9"/>
      <c r="CF263" s="9"/>
      <c r="CG263" s="9"/>
      <c r="CH263" s="9"/>
      <c r="CI263" s="9"/>
      <c r="CJ263" s="9"/>
      <c r="CK263" s="9"/>
      <c r="CL263" s="9"/>
      <c r="CM263" s="9"/>
      <c r="CN263" s="9"/>
      <c r="CO263" s="9"/>
      <c r="CP263" s="9"/>
      <c r="CQ263" s="9"/>
      <c r="CR263" s="9"/>
      <c r="CS263" s="9"/>
      <c r="CT263" s="9"/>
      <c r="CU263" s="9"/>
      <c r="CV263" s="9"/>
      <c r="CW263" s="9"/>
      <c r="CX263" s="9"/>
      <c r="CY263" s="9"/>
      <c r="CZ263" s="9"/>
      <c r="DA263" s="9"/>
      <c r="DB263" s="9"/>
      <c r="DC263" s="9"/>
      <c r="DD263" s="9"/>
      <c r="DE263" s="9"/>
      <c r="DF263" s="9"/>
      <c r="DG263" s="9"/>
      <c r="DH263" s="9"/>
      <c r="DI263" s="9"/>
      <c r="DJ263" s="9"/>
      <c r="DK263" s="9"/>
      <c r="DL263" s="9"/>
      <c r="DM263" s="9"/>
      <c r="DN263" s="9"/>
      <c r="DO263" s="9"/>
      <c r="DP263" s="9"/>
      <c r="DQ263" s="9"/>
      <c r="DR263" s="9"/>
      <c r="DS263" s="9"/>
      <c r="DT263" s="9"/>
      <c r="DU263" s="9"/>
      <c r="DV263" s="9"/>
      <c r="DW263" s="9"/>
      <c r="DX263" s="9"/>
      <c r="DY263" s="9"/>
      <c r="DZ263" s="9"/>
      <c r="EA263" s="9"/>
      <c r="EB263" s="9"/>
      <c r="EC263" s="9"/>
      <c r="ED263" s="9"/>
      <c r="EE263" s="9"/>
      <c r="EF263" s="9"/>
      <c r="EG263" s="9"/>
      <c r="EH263" s="9"/>
      <c r="EI263" s="9"/>
      <c r="EJ263" s="9"/>
      <c r="EK263" s="9"/>
      <c r="EL263" s="9"/>
      <c r="EM263" s="9"/>
      <c r="EN263" s="9"/>
      <c r="EO263" s="9"/>
      <c r="EP263" s="9"/>
      <c r="EQ263" s="9"/>
      <c r="ER263" s="36">
        <f t="shared" si="56"/>
        <v>0</v>
      </c>
      <c r="ES263" s="9" t="str">
        <f t="shared" si="57"/>
        <v/>
      </c>
      <c r="ET263" s="9" t="s">
        <v>1374</v>
      </c>
      <c r="EU263" s="32" t="s">
        <v>2098</v>
      </c>
      <c r="EV263" s="32" t="s">
        <v>1480</v>
      </c>
      <c r="EW263" s="32"/>
      <c r="EX263" s="35"/>
      <c r="EY263" s="37"/>
      <c r="EZ263" s="37"/>
      <c r="FA263" s="35"/>
      <c r="FB263" s="37"/>
      <c r="FC263" s="32"/>
      <c r="FD263" s="32"/>
      <c r="FE263" s="32">
        <f t="shared" si="58"/>
        <v>3893.99</v>
      </c>
      <c r="FF263" s="9">
        <f t="shared" si="59"/>
        <v>11159.99</v>
      </c>
      <c r="FG263" s="6" t="s">
        <v>1480</v>
      </c>
    </row>
    <row r="264" spans="1:163" ht="17.25" customHeight="1" x14ac:dyDescent="0.25">
      <c r="A264" s="9">
        <v>462383949</v>
      </c>
      <c r="B264" s="22" t="s">
        <v>148</v>
      </c>
      <c r="C264" s="9"/>
      <c r="D264" s="9"/>
      <c r="E264" s="9"/>
      <c r="F264" s="9"/>
      <c r="G264" s="23"/>
      <c r="H264" s="23"/>
      <c r="I264" s="9">
        <v>3281</v>
      </c>
      <c r="J264" s="9">
        <v>13049</v>
      </c>
      <c r="K264" s="24">
        <f t="shared" si="48"/>
        <v>4290</v>
      </c>
      <c r="L264" s="24">
        <f t="shared" si="49"/>
        <v>16330</v>
      </c>
      <c r="M264" s="25">
        <v>4</v>
      </c>
      <c r="N264" s="9" t="s">
        <v>1493</v>
      </c>
      <c r="O264" s="9" t="s">
        <v>1494</v>
      </c>
      <c r="P264" s="9" t="s">
        <v>27</v>
      </c>
      <c r="Q264" s="26">
        <v>37539</v>
      </c>
      <c r="R264" s="27">
        <v>1084</v>
      </c>
      <c r="S264" s="27">
        <f t="shared" si="50"/>
        <v>0</v>
      </c>
      <c r="T264" s="27">
        <v>0</v>
      </c>
      <c r="U264" s="28" t="s">
        <v>20</v>
      </c>
      <c r="V264" s="29">
        <f t="shared" si="51"/>
        <v>0.10817998493624185</v>
      </c>
      <c r="W264" s="29">
        <f t="shared" si="52"/>
        <v>1.4379591198936328E-2</v>
      </c>
      <c r="X264" s="29" t="str">
        <f t="shared" si="53"/>
        <v>FLOW</v>
      </c>
      <c r="Y264" s="9" t="str">
        <f t="shared" si="54"/>
        <v>-</v>
      </c>
      <c r="Z264" s="9" t="s">
        <v>20</v>
      </c>
      <c r="AA264" s="9" t="s">
        <v>20</v>
      </c>
      <c r="AB264" s="22"/>
      <c r="AC264" s="9"/>
      <c r="AD264" s="9"/>
      <c r="AE264" s="30"/>
      <c r="AF264" s="31" t="s">
        <v>20</v>
      </c>
      <c r="AG264" s="32"/>
      <c r="AH264" s="9" t="s">
        <v>146</v>
      </c>
      <c r="AI264" s="32"/>
      <c r="AJ264" s="32"/>
      <c r="AK264" s="32"/>
      <c r="AL264" s="32">
        <v>14133</v>
      </c>
      <c r="AM264" s="26">
        <v>37539</v>
      </c>
      <c r="AN264" s="24">
        <v>118</v>
      </c>
      <c r="AO264" s="23" t="s">
        <v>20</v>
      </c>
      <c r="AP264" s="23" t="str">
        <f t="shared" si="55"/>
        <v>FLOW</v>
      </c>
      <c r="AQ264" s="23"/>
      <c r="AR264" s="23"/>
      <c r="AS264" s="23"/>
      <c r="AT264" s="23"/>
      <c r="AU264" s="9" t="s">
        <v>13</v>
      </c>
      <c r="AV264" s="33" t="s">
        <v>149</v>
      </c>
      <c r="AW264" s="22" t="s">
        <v>1178</v>
      </c>
      <c r="AX264" s="34">
        <v>45380</v>
      </c>
      <c r="AY264" s="9">
        <v>36</v>
      </c>
      <c r="AZ264" s="9" t="s">
        <v>1125</v>
      </c>
      <c r="BA264" s="32" t="s">
        <v>20</v>
      </c>
      <c r="BB264" s="32"/>
      <c r="BC264" s="32"/>
      <c r="BD264" s="9"/>
      <c r="BE264" s="9"/>
      <c r="BF264" s="9"/>
      <c r="BG264" s="35"/>
      <c r="BH264" s="9"/>
      <c r="BI264" s="9">
        <v>1</v>
      </c>
      <c r="BJ264" s="9"/>
      <c r="BK264" s="9"/>
      <c r="BL264" s="9"/>
      <c r="BM264" s="9"/>
      <c r="BN264" s="9"/>
      <c r="BO264" s="9"/>
      <c r="BP264" s="9"/>
      <c r="BQ264" s="9"/>
      <c r="BR264" s="9"/>
      <c r="BS264" s="9"/>
      <c r="BT264" s="9"/>
      <c r="BU264" s="9"/>
      <c r="BV264" s="9"/>
      <c r="BW264" s="9"/>
      <c r="BX264" s="9"/>
      <c r="BY264" s="9"/>
      <c r="BZ264" s="9"/>
      <c r="CA264" s="9"/>
      <c r="CB264" s="9"/>
      <c r="CC264" s="9"/>
      <c r="CD264" s="9"/>
      <c r="CE264" s="9"/>
      <c r="CF264" s="9"/>
      <c r="CG264" s="9"/>
      <c r="CH264" s="9"/>
      <c r="CI264" s="9"/>
      <c r="CJ264" s="9"/>
      <c r="CK264" s="9"/>
      <c r="CL264" s="9"/>
      <c r="CM264" s="9"/>
      <c r="CN264" s="9"/>
      <c r="CO264" s="9"/>
      <c r="CP264" s="9"/>
      <c r="CQ264" s="9"/>
      <c r="CR264" s="9"/>
      <c r="CS264" s="9"/>
      <c r="CT264" s="9"/>
      <c r="CU264" s="9"/>
      <c r="CV264" s="9"/>
      <c r="CW264" s="9"/>
      <c r="CX264" s="9"/>
      <c r="CY264" s="9"/>
      <c r="CZ264" s="9"/>
      <c r="DA264" s="9"/>
      <c r="DB264" s="9"/>
      <c r="DC264" s="9"/>
      <c r="DD264" s="9"/>
      <c r="DE264" s="9"/>
      <c r="DF264" s="9"/>
      <c r="DG264" s="9"/>
      <c r="DH264" s="9"/>
      <c r="DI264" s="9"/>
      <c r="DJ264" s="9"/>
      <c r="DK264" s="9"/>
      <c r="DL264" s="9"/>
      <c r="DM264" s="9"/>
      <c r="DN264" s="9"/>
      <c r="DO264" s="9"/>
      <c r="DP264" s="9"/>
      <c r="DQ264" s="9"/>
      <c r="DR264" s="9"/>
      <c r="DS264" s="9"/>
      <c r="DT264" s="9"/>
      <c r="DU264" s="9"/>
      <c r="DV264" s="9"/>
      <c r="DW264" s="9"/>
      <c r="DX264" s="9"/>
      <c r="DY264" s="9"/>
      <c r="DZ264" s="9"/>
      <c r="EA264" s="9"/>
      <c r="EB264" s="9"/>
      <c r="EC264" s="9"/>
      <c r="ED264" s="9"/>
      <c r="EE264" s="9"/>
      <c r="EF264" s="9"/>
      <c r="EG264" s="9"/>
      <c r="EH264" s="9"/>
      <c r="EI264" s="9"/>
      <c r="EJ264" s="9"/>
      <c r="EK264" s="9"/>
      <c r="EL264" s="9"/>
      <c r="EM264" s="9"/>
      <c r="EN264" s="9"/>
      <c r="EO264" s="9"/>
      <c r="EP264" s="9"/>
      <c r="EQ264" s="9"/>
      <c r="ER264" s="36">
        <f t="shared" si="56"/>
        <v>1</v>
      </c>
      <c r="ES264" s="9">
        <f t="shared" si="57"/>
        <v>1</v>
      </c>
      <c r="ET264" s="9" t="s">
        <v>1368</v>
      </c>
      <c r="EU264" s="32" t="s">
        <v>1792</v>
      </c>
      <c r="EV264" s="32" t="s">
        <v>1480</v>
      </c>
      <c r="EW264" s="32"/>
      <c r="EX264" s="35"/>
      <c r="EY264" s="37"/>
      <c r="EZ264" s="37"/>
      <c r="FA264" s="35"/>
      <c r="FB264" s="37"/>
      <c r="FC264" s="32"/>
      <c r="FD264" s="32"/>
      <c r="FE264" s="32">
        <f t="shared" si="58"/>
        <v>4290</v>
      </c>
      <c r="FF264" s="9">
        <f t="shared" si="59"/>
        <v>16330</v>
      </c>
      <c r="FG264" s="6" t="s">
        <v>1480</v>
      </c>
    </row>
    <row r="265" spans="1:163" ht="17.25" customHeight="1" x14ac:dyDescent="0.25">
      <c r="A265" s="9">
        <v>464559429</v>
      </c>
      <c r="B265" s="22" t="s">
        <v>491</v>
      </c>
      <c r="C265" s="9"/>
      <c r="D265" s="9"/>
      <c r="E265" s="9"/>
      <c r="F265" s="9"/>
      <c r="G265" s="23"/>
      <c r="H265" s="23"/>
      <c r="I265" s="9">
        <v>5629</v>
      </c>
      <c r="J265" s="9">
        <v>16816</v>
      </c>
      <c r="K265" s="24">
        <f t="shared" si="48"/>
        <v>5954</v>
      </c>
      <c r="L265" s="24">
        <f t="shared" si="49"/>
        <v>22445</v>
      </c>
      <c r="M265" s="25">
        <v>3</v>
      </c>
      <c r="N265" s="9" t="s">
        <v>1493</v>
      </c>
      <c r="O265" s="9" t="s">
        <v>1494</v>
      </c>
      <c r="P265" s="9" t="s">
        <v>1132</v>
      </c>
      <c r="Q265" s="26">
        <v>37199</v>
      </c>
      <c r="R265" s="27">
        <v>396</v>
      </c>
      <c r="S265" s="27">
        <f t="shared" si="50"/>
        <v>0</v>
      </c>
      <c r="T265" s="27">
        <v>2700</v>
      </c>
      <c r="U265" s="28" t="s">
        <v>20</v>
      </c>
      <c r="V265" s="29">
        <f t="shared" si="51"/>
        <v>0.91082490634411495</v>
      </c>
      <c r="W265" s="29">
        <f t="shared" si="52"/>
        <v>1.0547904503907588E-2</v>
      </c>
      <c r="X265" s="29" t="str">
        <f t="shared" si="53"/>
        <v>FLOW</v>
      </c>
      <c r="Y265" s="9" t="str">
        <f t="shared" si="54"/>
        <v>-</v>
      </c>
      <c r="Z265" s="9" t="s">
        <v>1495</v>
      </c>
      <c r="AA265" s="9" t="s">
        <v>20</v>
      </c>
      <c r="AB265" s="22"/>
      <c r="AC265" s="9"/>
      <c r="AD265" s="9"/>
      <c r="AE265" s="30"/>
      <c r="AF265" s="31" t="s">
        <v>20</v>
      </c>
      <c r="AG265" s="32"/>
      <c r="AH265" s="9" t="s">
        <v>481</v>
      </c>
      <c r="AI265" s="32"/>
      <c r="AJ265" s="32"/>
      <c r="AK265" s="32"/>
      <c r="AL265" s="32">
        <v>19912</v>
      </c>
      <c r="AM265" s="26">
        <v>37199</v>
      </c>
      <c r="AN265" s="24">
        <v>88</v>
      </c>
      <c r="AO265" s="23" t="s">
        <v>20</v>
      </c>
      <c r="AP265" s="23" t="str">
        <f t="shared" si="55"/>
        <v>FLOW</v>
      </c>
      <c r="AQ265" s="23"/>
      <c r="AR265" s="23"/>
      <c r="AS265" s="23"/>
      <c r="AT265" s="23"/>
      <c r="AU265" s="9" t="s">
        <v>1491</v>
      </c>
      <c r="AV265" s="33" t="s">
        <v>492</v>
      </c>
      <c r="AW265" s="22" t="s">
        <v>1201</v>
      </c>
      <c r="AX265" s="34">
        <v>45600</v>
      </c>
      <c r="AY265" s="9">
        <v>24</v>
      </c>
      <c r="AZ265" s="9" t="s">
        <v>1125</v>
      </c>
      <c r="BA265" s="32" t="s">
        <v>20</v>
      </c>
      <c r="BB265" s="32"/>
      <c r="BC265" s="32">
        <v>1</v>
      </c>
      <c r="BD265" s="9"/>
      <c r="BE265" s="9"/>
      <c r="BF265" s="9"/>
      <c r="BG265" s="35"/>
      <c r="BH265" s="9"/>
      <c r="BI265" s="9"/>
      <c r="BJ265" s="9"/>
      <c r="BK265" s="9"/>
      <c r="BL265" s="9"/>
      <c r="BM265" s="9"/>
      <c r="BN265" s="9"/>
      <c r="BO265" s="9"/>
      <c r="BP265" s="9"/>
      <c r="BQ265" s="9"/>
      <c r="BR265" s="9"/>
      <c r="BS265" s="9"/>
      <c r="BT265" s="9"/>
      <c r="BU265" s="9"/>
      <c r="BV265" s="9"/>
      <c r="BW265" s="9"/>
      <c r="BX265" s="9"/>
      <c r="BY265" s="9"/>
      <c r="BZ265" s="9"/>
      <c r="CA265" s="9"/>
      <c r="CB265" s="9"/>
      <c r="CC265" s="9"/>
      <c r="CD265" s="9"/>
      <c r="CE265" s="9"/>
      <c r="CF265" s="9"/>
      <c r="CG265" s="9"/>
      <c r="CH265" s="9"/>
      <c r="CI265" s="9"/>
      <c r="CJ265" s="9"/>
      <c r="CK265" s="9"/>
      <c r="CL265" s="9"/>
      <c r="CM265" s="9"/>
      <c r="CN265" s="9"/>
      <c r="CO265" s="9"/>
      <c r="CP265" s="9"/>
      <c r="CQ265" s="9"/>
      <c r="CR265" s="9"/>
      <c r="CS265" s="9"/>
      <c r="CT265" s="9"/>
      <c r="CU265" s="9"/>
      <c r="CV265" s="9"/>
      <c r="CW265" s="9"/>
      <c r="CX265" s="9"/>
      <c r="CY265" s="9"/>
      <c r="CZ265" s="9"/>
      <c r="DA265" s="9"/>
      <c r="DB265" s="9"/>
      <c r="DC265" s="9"/>
      <c r="DD265" s="9"/>
      <c r="DE265" s="9"/>
      <c r="DF265" s="9"/>
      <c r="DG265" s="9"/>
      <c r="DH265" s="9"/>
      <c r="DI265" s="9"/>
      <c r="DJ265" s="9"/>
      <c r="DK265" s="9"/>
      <c r="DL265" s="9"/>
      <c r="DM265" s="9"/>
      <c r="DN265" s="9"/>
      <c r="DO265" s="9"/>
      <c r="DP265" s="9"/>
      <c r="DQ265" s="9"/>
      <c r="DR265" s="9"/>
      <c r="DS265" s="9"/>
      <c r="DT265" s="9"/>
      <c r="DU265" s="9"/>
      <c r="DV265" s="9"/>
      <c r="DW265" s="9"/>
      <c r="DX265" s="9"/>
      <c r="DY265" s="9"/>
      <c r="DZ265" s="9"/>
      <c r="EA265" s="9"/>
      <c r="EB265" s="9"/>
      <c r="EC265" s="9"/>
      <c r="ED265" s="9"/>
      <c r="EE265" s="9"/>
      <c r="EF265" s="9"/>
      <c r="EG265" s="9"/>
      <c r="EH265" s="9"/>
      <c r="EI265" s="9"/>
      <c r="EJ265" s="9"/>
      <c r="EK265" s="9"/>
      <c r="EL265" s="9"/>
      <c r="EM265" s="9"/>
      <c r="EN265" s="9"/>
      <c r="EO265" s="9"/>
      <c r="EP265" s="9"/>
      <c r="EQ265" s="9"/>
      <c r="ER265" s="36">
        <f t="shared" si="56"/>
        <v>1</v>
      </c>
      <c r="ES265" s="9">
        <f t="shared" si="57"/>
        <v>1</v>
      </c>
      <c r="ET265" s="9" t="s">
        <v>1376</v>
      </c>
      <c r="EU265" s="32" t="s">
        <v>1989</v>
      </c>
      <c r="EV265" s="32" t="s">
        <v>1480</v>
      </c>
      <c r="EW265" s="32"/>
      <c r="EX265" s="35"/>
      <c r="EY265" s="37"/>
      <c r="EZ265" s="37"/>
      <c r="FA265" s="35"/>
      <c r="FB265" s="37"/>
      <c r="FC265" s="32"/>
      <c r="FD265" s="32"/>
      <c r="FE265" s="32">
        <f t="shared" si="58"/>
        <v>5954</v>
      </c>
      <c r="FF265" s="9">
        <f t="shared" si="59"/>
        <v>22445</v>
      </c>
      <c r="FG265" s="6" t="s">
        <v>1480</v>
      </c>
    </row>
    <row r="266" spans="1:163" ht="17.25" customHeight="1" x14ac:dyDescent="0.25">
      <c r="A266" s="9">
        <v>461328793</v>
      </c>
      <c r="B266" s="22" t="s">
        <v>810</v>
      </c>
      <c r="C266" s="9"/>
      <c r="D266" s="9"/>
      <c r="E266" s="9"/>
      <c r="F266" s="9"/>
      <c r="G266" s="23"/>
      <c r="H266" s="23"/>
      <c r="I266" s="9">
        <v>3477</v>
      </c>
      <c r="J266" s="9">
        <v>20862</v>
      </c>
      <c r="K266" s="24">
        <f t="shared" si="48"/>
        <v>4498</v>
      </c>
      <c r="L266" s="24">
        <f t="shared" si="49"/>
        <v>24339</v>
      </c>
      <c r="M266" s="25">
        <v>6</v>
      </c>
      <c r="N266" s="9" t="s">
        <v>1493</v>
      </c>
      <c r="O266" s="9" t="s">
        <v>1494</v>
      </c>
      <c r="P266" s="9" t="s">
        <v>45</v>
      </c>
      <c r="Q266" s="26">
        <v>37146</v>
      </c>
      <c r="R266" s="27">
        <v>1021</v>
      </c>
      <c r="S266" s="27">
        <f t="shared" si="50"/>
        <v>0</v>
      </c>
      <c r="T266" s="27">
        <v>3150</v>
      </c>
      <c r="U266" s="28" t="s">
        <v>20</v>
      </c>
      <c r="V266" s="29">
        <f t="shared" si="51"/>
        <v>0.19121777813651775</v>
      </c>
      <c r="W266" s="29">
        <f t="shared" si="52"/>
        <v>1.7023012261201967E-2</v>
      </c>
      <c r="X266" s="29" t="str">
        <f t="shared" si="53"/>
        <v>FLOW</v>
      </c>
      <c r="Y266" s="9" t="str">
        <f t="shared" si="54"/>
        <v>-</v>
      </c>
      <c r="Z266" s="9" t="s">
        <v>20</v>
      </c>
      <c r="AA266" s="9" t="s">
        <v>20</v>
      </c>
      <c r="AB266" s="22"/>
      <c r="AC266" s="9"/>
      <c r="AD266" s="9"/>
      <c r="AE266" s="30"/>
      <c r="AF266" s="31" t="s">
        <v>20</v>
      </c>
      <c r="AG266" s="32"/>
      <c r="AH266" s="9" t="s">
        <v>612</v>
      </c>
      <c r="AI266" s="32"/>
      <c r="AJ266" s="32"/>
      <c r="AK266" s="32"/>
      <c r="AL266" s="32">
        <v>25033</v>
      </c>
      <c r="AM266" s="26">
        <v>37146</v>
      </c>
      <c r="AN266" s="24">
        <v>177</v>
      </c>
      <c r="AO266" s="23" t="s">
        <v>20</v>
      </c>
      <c r="AP266" s="23" t="str">
        <f t="shared" si="55"/>
        <v>FLOW</v>
      </c>
      <c r="AQ266" s="23"/>
      <c r="AR266" s="23"/>
      <c r="AS266" s="23"/>
      <c r="AT266" s="23"/>
      <c r="AU266" s="9" t="s">
        <v>13</v>
      </c>
      <c r="AV266" s="33" t="s">
        <v>1003</v>
      </c>
      <c r="AW266" s="22" t="s">
        <v>1193</v>
      </c>
      <c r="AX266" s="34">
        <v>45292</v>
      </c>
      <c r="AY266" s="9">
        <v>36</v>
      </c>
      <c r="AZ266" s="9" t="s">
        <v>1125</v>
      </c>
      <c r="BA266" s="32" t="s">
        <v>20</v>
      </c>
      <c r="BB266" s="32"/>
      <c r="BC266" s="32"/>
      <c r="BD266" s="9"/>
      <c r="BE266" s="9"/>
      <c r="BF266" s="9"/>
      <c r="BG266" s="35"/>
      <c r="BH266" s="9"/>
      <c r="BI266" s="9">
        <v>1</v>
      </c>
      <c r="BJ266" s="9"/>
      <c r="BK266" s="9"/>
      <c r="BL266" s="9"/>
      <c r="BM266" s="9"/>
      <c r="BN266" s="9"/>
      <c r="BO266" s="9"/>
      <c r="BP266" s="9"/>
      <c r="BQ266" s="9"/>
      <c r="BR266" s="9"/>
      <c r="BS266" s="9"/>
      <c r="BT266" s="9"/>
      <c r="BU266" s="9"/>
      <c r="BV266" s="9"/>
      <c r="BW266" s="9"/>
      <c r="BX266" s="9"/>
      <c r="BY266" s="9"/>
      <c r="BZ266" s="9"/>
      <c r="CA266" s="9"/>
      <c r="CB266" s="9"/>
      <c r="CC266" s="9"/>
      <c r="CD266" s="9"/>
      <c r="CE266" s="9"/>
      <c r="CF266" s="9"/>
      <c r="CG266" s="9"/>
      <c r="CH266" s="9"/>
      <c r="CI266" s="9"/>
      <c r="CJ266" s="9"/>
      <c r="CK266" s="9"/>
      <c r="CL266" s="9"/>
      <c r="CM266" s="9"/>
      <c r="CN266" s="9"/>
      <c r="CO266" s="9"/>
      <c r="CP266" s="9"/>
      <c r="CQ266" s="9"/>
      <c r="CR266" s="9"/>
      <c r="CS266" s="9"/>
      <c r="CT266" s="9"/>
      <c r="CU266" s="9"/>
      <c r="CV266" s="9"/>
      <c r="CW266" s="9"/>
      <c r="CX266" s="9"/>
      <c r="CY266" s="9"/>
      <c r="CZ266" s="9"/>
      <c r="DA266" s="9"/>
      <c r="DB266" s="9"/>
      <c r="DC266" s="9"/>
      <c r="DD266" s="9"/>
      <c r="DE266" s="9"/>
      <c r="DF266" s="9"/>
      <c r="DG266" s="9"/>
      <c r="DH266" s="9"/>
      <c r="DI266" s="9"/>
      <c r="DJ266" s="9"/>
      <c r="DK266" s="9"/>
      <c r="DL266" s="9"/>
      <c r="DM266" s="9"/>
      <c r="DN266" s="9"/>
      <c r="DO266" s="9"/>
      <c r="DP266" s="9"/>
      <c r="DQ266" s="9"/>
      <c r="DR266" s="9"/>
      <c r="DS266" s="9"/>
      <c r="DT266" s="9"/>
      <c r="DU266" s="9"/>
      <c r="DV266" s="9"/>
      <c r="DW266" s="9"/>
      <c r="DX266" s="9"/>
      <c r="DY266" s="9"/>
      <c r="DZ266" s="9"/>
      <c r="EA266" s="9"/>
      <c r="EB266" s="9"/>
      <c r="EC266" s="9"/>
      <c r="ED266" s="9"/>
      <c r="EE266" s="9"/>
      <c r="EF266" s="9"/>
      <c r="EG266" s="9"/>
      <c r="EH266" s="9"/>
      <c r="EI266" s="9"/>
      <c r="EJ266" s="9"/>
      <c r="EK266" s="9"/>
      <c r="EL266" s="9"/>
      <c r="EM266" s="9"/>
      <c r="EN266" s="9"/>
      <c r="EO266" s="9"/>
      <c r="EP266" s="9"/>
      <c r="EQ266" s="9"/>
      <c r="ER266" s="36">
        <f t="shared" si="56"/>
        <v>1</v>
      </c>
      <c r="ES266" s="9">
        <f t="shared" si="57"/>
        <v>1</v>
      </c>
      <c r="ET266" s="9" t="s">
        <v>1374</v>
      </c>
      <c r="EU266" s="32" t="s">
        <v>2086</v>
      </c>
      <c r="EV266" s="32" t="s">
        <v>1480</v>
      </c>
      <c r="EW266" s="32"/>
      <c r="EX266" s="35"/>
      <c r="EY266" s="37"/>
      <c r="EZ266" s="37"/>
      <c r="FA266" s="35"/>
      <c r="FB266" s="37"/>
      <c r="FC266" s="32"/>
      <c r="FD266" s="32"/>
      <c r="FE266" s="32">
        <f t="shared" si="58"/>
        <v>4498</v>
      </c>
      <c r="FF266" s="9">
        <f t="shared" si="59"/>
        <v>24339</v>
      </c>
      <c r="FG266" s="6" t="s">
        <v>1480</v>
      </c>
    </row>
    <row r="267" spans="1:163" ht="17.25" customHeight="1" x14ac:dyDescent="0.25">
      <c r="A267" s="9">
        <v>462801904</v>
      </c>
      <c r="B267" s="22" t="s">
        <v>829</v>
      </c>
      <c r="C267" s="9"/>
      <c r="D267" s="9"/>
      <c r="E267" s="9"/>
      <c r="F267" s="9"/>
      <c r="G267" s="23"/>
      <c r="H267" s="23"/>
      <c r="I267" s="9">
        <v>3303</v>
      </c>
      <c r="J267" s="9">
        <v>8464</v>
      </c>
      <c r="K267" s="24">
        <f t="shared" si="48"/>
        <v>2231</v>
      </c>
      <c r="L267" s="24">
        <f t="shared" si="49"/>
        <v>11767</v>
      </c>
      <c r="M267" s="25">
        <v>3</v>
      </c>
      <c r="N267" s="9" t="s">
        <v>1493</v>
      </c>
      <c r="O267" s="9" t="s">
        <v>1494</v>
      </c>
      <c r="P267" s="9" t="s">
        <v>45</v>
      </c>
      <c r="Q267" s="26">
        <v>37143</v>
      </c>
      <c r="R267" s="27">
        <v>373</v>
      </c>
      <c r="S267" s="27">
        <f t="shared" si="50"/>
        <v>0</v>
      </c>
      <c r="T267" s="27">
        <v>7200</v>
      </c>
      <c r="U267" s="28" t="s">
        <v>20</v>
      </c>
      <c r="V267" s="29">
        <f t="shared" si="51"/>
        <v>7.6316513798037194E-2</v>
      </c>
      <c r="W267" s="29">
        <f t="shared" si="52"/>
        <v>1.0532025511133082E-2</v>
      </c>
      <c r="X267" s="29" t="str">
        <f t="shared" si="53"/>
        <v>FLOW</v>
      </c>
      <c r="Y267" s="9" t="str">
        <f t="shared" si="54"/>
        <v>-</v>
      </c>
      <c r="Z267" s="9" t="s">
        <v>1489</v>
      </c>
      <c r="AA267" s="9" t="s">
        <v>20</v>
      </c>
      <c r="AB267" s="22"/>
      <c r="AC267" s="9"/>
      <c r="AD267" s="9"/>
      <c r="AE267" s="30"/>
      <c r="AF267" s="31" t="s">
        <v>20</v>
      </c>
      <c r="AG267" s="32"/>
      <c r="AH267" s="9" t="s">
        <v>48</v>
      </c>
      <c r="AI267" s="32"/>
      <c r="AJ267" s="32"/>
      <c r="AK267" s="32"/>
      <c r="AL267" s="32">
        <v>16037</v>
      </c>
      <c r="AM267" s="26">
        <v>37143</v>
      </c>
      <c r="AN267" s="24">
        <v>88</v>
      </c>
      <c r="AO267" s="23" t="s">
        <v>20</v>
      </c>
      <c r="AP267" s="23" t="str">
        <f t="shared" si="55"/>
        <v>FLOW</v>
      </c>
      <c r="AQ267" s="23"/>
      <c r="AR267" s="23"/>
      <c r="AS267" s="23"/>
      <c r="AT267" s="23"/>
      <c r="AU267" s="9" t="s">
        <v>13</v>
      </c>
      <c r="AV267" s="33" t="s">
        <v>1023</v>
      </c>
      <c r="AW267" s="22" t="s">
        <v>1187</v>
      </c>
      <c r="AX267" s="34">
        <v>45416</v>
      </c>
      <c r="AY267" s="9">
        <v>36</v>
      </c>
      <c r="AZ267" s="9" t="s">
        <v>1125</v>
      </c>
      <c r="BA267" s="32" t="s">
        <v>20</v>
      </c>
      <c r="BB267" s="32"/>
      <c r="BC267" s="32"/>
      <c r="BD267" s="9"/>
      <c r="BE267" s="9"/>
      <c r="BF267" s="9"/>
      <c r="BG267" s="35"/>
      <c r="BH267" s="9"/>
      <c r="BI267" s="9"/>
      <c r="BJ267" s="9"/>
      <c r="BK267" s="9"/>
      <c r="BL267" s="9"/>
      <c r="BM267" s="9"/>
      <c r="BN267" s="9"/>
      <c r="BO267" s="9"/>
      <c r="BP267" s="9"/>
      <c r="BQ267" s="9"/>
      <c r="BR267" s="9"/>
      <c r="BS267" s="9"/>
      <c r="BT267" s="9"/>
      <c r="BU267" s="9"/>
      <c r="BV267" s="9"/>
      <c r="BW267" s="9"/>
      <c r="BX267" s="9"/>
      <c r="BY267" s="9"/>
      <c r="BZ267" s="9"/>
      <c r="CA267" s="9"/>
      <c r="CB267" s="9"/>
      <c r="CC267" s="9"/>
      <c r="CD267" s="9"/>
      <c r="CE267" s="9"/>
      <c r="CF267" s="9"/>
      <c r="CG267" s="9"/>
      <c r="CH267" s="9"/>
      <c r="CI267" s="9"/>
      <c r="CJ267" s="9"/>
      <c r="CK267" s="9"/>
      <c r="CL267" s="9"/>
      <c r="CM267" s="9"/>
      <c r="CN267" s="9"/>
      <c r="CO267" s="9"/>
      <c r="CP267" s="9"/>
      <c r="CQ267" s="9"/>
      <c r="CR267" s="9"/>
      <c r="CS267" s="9"/>
      <c r="CT267" s="9"/>
      <c r="CU267" s="9"/>
      <c r="CV267" s="9"/>
      <c r="CW267" s="9"/>
      <c r="CX267" s="9"/>
      <c r="CY267" s="9"/>
      <c r="CZ267" s="9"/>
      <c r="DA267" s="9"/>
      <c r="DB267" s="9"/>
      <c r="DC267" s="9"/>
      <c r="DD267" s="9"/>
      <c r="DE267" s="9"/>
      <c r="DF267" s="9"/>
      <c r="DG267" s="9"/>
      <c r="DH267" s="9"/>
      <c r="DI267" s="9"/>
      <c r="DJ267" s="9"/>
      <c r="DK267" s="9"/>
      <c r="DL267" s="9"/>
      <c r="DM267" s="9"/>
      <c r="DN267" s="9"/>
      <c r="DO267" s="9"/>
      <c r="DP267" s="9"/>
      <c r="DQ267" s="9"/>
      <c r="DR267" s="9"/>
      <c r="DS267" s="9"/>
      <c r="DT267" s="9"/>
      <c r="DU267" s="9"/>
      <c r="DV267" s="9"/>
      <c r="DW267" s="9"/>
      <c r="DX267" s="9"/>
      <c r="DY267" s="9"/>
      <c r="DZ267" s="9"/>
      <c r="EA267" s="9"/>
      <c r="EB267" s="9"/>
      <c r="EC267" s="9"/>
      <c r="ED267" s="9"/>
      <c r="EE267" s="9"/>
      <c r="EF267" s="9"/>
      <c r="EG267" s="9"/>
      <c r="EH267" s="9"/>
      <c r="EI267" s="9"/>
      <c r="EJ267" s="9"/>
      <c r="EK267" s="9"/>
      <c r="EL267" s="9"/>
      <c r="EM267" s="9"/>
      <c r="EN267" s="9"/>
      <c r="EO267" s="9"/>
      <c r="EP267" s="9"/>
      <c r="EQ267" s="9"/>
      <c r="ER267" s="36">
        <f t="shared" si="56"/>
        <v>0</v>
      </c>
      <c r="ES267" s="9" t="str">
        <f t="shared" si="57"/>
        <v/>
      </c>
      <c r="ET267" s="9" t="s">
        <v>1374</v>
      </c>
      <c r="EU267" s="32" t="s">
        <v>1717</v>
      </c>
      <c r="EV267" s="32" t="s">
        <v>1480</v>
      </c>
      <c r="EW267" s="32"/>
      <c r="EX267" s="35"/>
      <c r="EY267" s="37"/>
      <c r="EZ267" s="37"/>
      <c r="FA267" s="35"/>
      <c r="FB267" s="37"/>
      <c r="FC267" s="32"/>
      <c r="FD267" s="32"/>
      <c r="FE267" s="32">
        <f t="shared" si="58"/>
        <v>2231</v>
      </c>
      <c r="FF267" s="9">
        <f t="shared" si="59"/>
        <v>11767</v>
      </c>
      <c r="FG267" s="6" t="s">
        <v>1480</v>
      </c>
    </row>
    <row r="268" spans="1:163" ht="17.25" customHeight="1" x14ac:dyDescent="0.25">
      <c r="A268" s="9">
        <v>462856016</v>
      </c>
      <c r="B268" s="22" t="s">
        <v>1616</v>
      </c>
      <c r="C268" s="9"/>
      <c r="D268" s="9"/>
      <c r="E268" s="9"/>
      <c r="F268" s="9"/>
      <c r="G268" s="23"/>
      <c r="H268" s="23"/>
      <c r="I268" s="9">
        <v>3235</v>
      </c>
      <c r="J268" s="9">
        <v>9174</v>
      </c>
      <c r="K268" s="24">
        <f t="shared" si="48"/>
        <v>3351</v>
      </c>
      <c r="L268" s="24">
        <f t="shared" si="49"/>
        <v>12409</v>
      </c>
      <c r="M268" s="25">
        <v>3</v>
      </c>
      <c r="N268" s="9" t="s">
        <v>1493</v>
      </c>
      <c r="O268" s="9" t="s">
        <v>1494</v>
      </c>
      <c r="P268" s="9" t="s">
        <v>18</v>
      </c>
      <c r="Q268" s="26">
        <v>36912</v>
      </c>
      <c r="R268" s="27">
        <v>647</v>
      </c>
      <c r="S268" s="27">
        <f t="shared" si="50"/>
        <v>0</v>
      </c>
      <c r="T268" s="27">
        <v>7200</v>
      </c>
      <c r="U268" s="28" t="s">
        <v>20</v>
      </c>
      <c r="V268" s="29">
        <f t="shared" si="51"/>
        <v>0.41057584285285254</v>
      </c>
      <c r="W268" s="29">
        <f t="shared" si="52"/>
        <v>1.0466524665938249E-2</v>
      </c>
      <c r="X268" s="29" t="str">
        <f t="shared" si="53"/>
        <v>FLOW</v>
      </c>
      <c r="Y268" s="9" t="str">
        <f t="shared" si="54"/>
        <v>-</v>
      </c>
      <c r="Z268" s="9" t="s">
        <v>1489</v>
      </c>
      <c r="AA268" s="9" t="s">
        <v>20</v>
      </c>
      <c r="AB268" s="22"/>
      <c r="AC268" s="9"/>
      <c r="AD268" s="9"/>
      <c r="AE268" s="30"/>
      <c r="AF268" s="31" t="s">
        <v>20</v>
      </c>
      <c r="AG268" s="32"/>
      <c r="AH268" s="9" t="s">
        <v>55</v>
      </c>
      <c r="AI268" s="32"/>
      <c r="AJ268" s="32"/>
      <c r="AK268" s="32"/>
      <c r="AL268" s="32">
        <v>17021</v>
      </c>
      <c r="AM268" s="26">
        <v>36912</v>
      </c>
      <c r="AN268" s="24">
        <v>88</v>
      </c>
      <c r="AO268" s="23" t="s">
        <v>20</v>
      </c>
      <c r="AP268" s="23" t="str">
        <f t="shared" si="55"/>
        <v>FLOW</v>
      </c>
      <c r="AQ268" s="23"/>
      <c r="AR268" s="23"/>
      <c r="AS268" s="23"/>
      <c r="AT268" s="23"/>
      <c r="AU268" s="9" t="s">
        <v>13</v>
      </c>
      <c r="AV268" s="33" t="s">
        <v>1663</v>
      </c>
      <c r="AW268" s="22" t="s">
        <v>1217</v>
      </c>
      <c r="AX268" s="34">
        <v>45422</v>
      </c>
      <c r="AY268" s="9">
        <v>36</v>
      </c>
      <c r="AZ268" s="9" t="s">
        <v>1592</v>
      </c>
      <c r="BA268" s="32" t="s">
        <v>20</v>
      </c>
      <c r="BB268" s="32"/>
      <c r="BC268" s="32"/>
      <c r="BD268" s="9"/>
      <c r="BE268" s="9"/>
      <c r="BF268" s="9"/>
      <c r="BG268" s="35"/>
      <c r="BH268" s="9"/>
      <c r="BI268" s="9"/>
      <c r="BJ268" s="9"/>
      <c r="BK268" s="9"/>
      <c r="BL268" s="9">
        <v>1</v>
      </c>
      <c r="BM268" s="9"/>
      <c r="BN268" s="9"/>
      <c r="BO268" s="9"/>
      <c r="BP268" s="9"/>
      <c r="BQ268" s="9"/>
      <c r="BR268" s="9"/>
      <c r="BS268" s="9"/>
      <c r="BT268" s="9"/>
      <c r="BU268" s="9"/>
      <c r="BV268" s="9"/>
      <c r="BW268" s="9"/>
      <c r="BX268" s="9"/>
      <c r="BY268" s="9"/>
      <c r="BZ268" s="9"/>
      <c r="CA268" s="9"/>
      <c r="CB268" s="9"/>
      <c r="CC268" s="9"/>
      <c r="CD268" s="9"/>
      <c r="CE268" s="9"/>
      <c r="CF268" s="9"/>
      <c r="CG268" s="9"/>
      <c r="CH268" s="9"/>
      <c r="CI268" s="9"/>
      <c r="CJ268" s="9"/>
      <c r="CK268" s="9"/>
      <c r="CL268" s="9"/>
      <c r="CM268" s="9"/>
      <c r="CN268" s="9"/>
      <c r="CO268" s="9"/>
      <c r="CP268" s="9"/>
      <c r="CQ268" s="9"/>
      <c r="CR268" s="9"/>
      <c r="CS268" s="9"/>
      <c r="CT268" s="9"/>
      <c r="CU268" s="9"/>
      <c r="CV268" s="9"/>
      <c r="CW268" s="9"/>
      <c r="CX268" s="9"/>
      <c r="CY268" s="9"/>
      <c r="CZ268" s="9"/>
      <c r="DA268" s="9"/>
      <c r="DB268" s="9"/>
      <c r="DC268" s="9"/>
      <c r="DD268" s="9"/>
      <c r="DE268" s="9"/>
      <c r="DF268" s="9"/>
      <c r="DG268" s="9"/>
      <c r="DH268" s="9"/>
      <c r="DI268" s="9"/>
      <c r="DJ268" s="9"/>
      <c r="DK268" s="9"/>
      <c r="DL268" s="9"/>
      <c r="DM268" s="9"/>
      <c r="DN268" s="9"/>
      <c r="DO268" s="9"/>
      <c r="DP268" s="9"/>
      <c r="DQ268" s="9"/>
      <c r="DR268" s="9"/>
      <c r="DS268" s="9"/>
      <c r="DT268" s="9"/>
      <c r="DU268" s="9"/>
      <c r="DV268" s="9"/>
      <c r="DW268" s="9"/>
      <c r="DX268" s="9"/>
      <c r="DY268" s="9"/>
      <c r="DZ268" s="9"/>
      <c r="EA268" s="9"/>
      <c r="EB268" s="9"/>
      <c r="EC268" s="9"/>
      <c r="ED268" s="9"/>
      <c r="EE268" s="9"/>
      <c r="EF268" s="9"/>
      <c r="EG268" s="9"/>
      <c r="EH268" s="9"/>
      <c r="EI268" s="9"/>
      <c r="EJ268" s="9"/>
      <c r="EK268" s="9"/>
      <c r="EL268" s="9"/>
      <c r="EM268" s="9"/>
      <c r="EN268" s="9"/>
      <c r="EO268" s="9"/>
      <c r="EP268" s="9"/>
      <c r="EQ268" s="9"/>
      <c r="ER268" s="36">
        <f t="shared" si="56"/>
        <v>1</v>
      </c>
      <c r="ES268" s="9">
        <f t="shared" si="57"/>
        <v>1</v>
      </c>
      <c r="ET268" s="9" t="s">
        <v>1377</v>
      </c>
      <c r="EU268" s="32" t="s">
        <v>2217</v>
      </c>
      <c r="EV268" s="32" t="s">
        <v>1480</v>
      </c>
      <c r="EW268" s="32"/>
      <c r="EX268" s="35"/>
      <c r="EY268" s="37"/>
      <c r="EZ268" s="37"/>
      <c r="FA268" s="35"/>
      <c r="FB268" s="37"/>
      <c r="FC268" s="32"/>
      <c r="FD268" s="32"/>
      <c r="FE268" s="32">
        <f t="shared" si="58"/>
        <v>3351</v>
      </c>
      <c r="FF268" s="9">
        <f t="shared" si="59"/>
        <v>12409</v>
      </c>
      <c r="FG268" s="6" t="s">
        <v>1480</v>
      </c>
    </row>
    <row r="269" spans="1:163" ht="17.25" customHeight="1" x14ac:dyDescent="0.25">
      <c r="A269" s="9">
        <v>465527769</v>
      </c>
      <c r="B269" s="22" t="s">
        <v>446</v>
      </c>
      <c r="C269" s="9"/>
      <c r="D269" s="9"/>
      <c r="E269" s="9"/>
      <c r="F269" s="9"/>
      <c r="G269" s="23"/>
      <c r="H269" s="23"/>
      <c r="I269" s="9">
        <v>4912</v>
      </c>
      <c r="J269" s="9">
        <v>4796</v>
      </c>
      <c r="K269" s="24">
        <f t="shared" si="48"/>
        <v>4907</v>
      </c>
      <c r="L269" s="24">
        <f t="shared" si="49"/>
        <v>9708</v>
      </c>
      <c r="M269" s="39">
        <v>1</v>
      </c>
      <c r="N269" s="9" t="s">
        <v>1493</v>
      </c>
      <c r="O269" s="9" t="s">
        <v>1494</v>
      </c>
      <c r="P269" s="9" t="s">
        <v>155</v>
      </c>
      <c r="Q269" s="26">
        <v>36355</v>
      </c>
      <c r="R269" s="27">
        <v>111</v>
      </c>
      <c r="S269" s="27">
        <f t="shared" si="50"/>
        <v>0</v>
      </c>
      <c r="T269" s="27">
        <v>4837</v>
      </c>
      <c r="U269" s="28" t="s">
        <v>20</v>
      </c>
      <c r="V269" s="29">
        <f t="shared" si="51"/>
        <v>8.1307380634704357E-2</v>
      </c>
      <c r="W269" s="29">
        <f t="shared" si="52"/>
        <v>3.1847507570650999E-3</v>
      </c>
      <c r="X269" s="29" t="str">
        <f t="shared" si="53"/>
        <v>FLOW</v>
      </c>
      <c r="Y269" s="9" t="str">
        <f t="shared" si="54"/>
        <v>-</v>
      </c>
      <c r="Z269" s="9" t="s">
        <v>1490</v>
      </c>
      <c r="AA269" s="9" t="s">
        <v>20</v>
      </c>
      <c r="AB269" s="22"/>
      <c r="AC269" s="9"/>
      <c r="AD269" s="9"/>
      <c r="AE269" s="30"/>
      <c r="AF269" s="31" t="s">
        <v>20</v>
      </c>
      <c r="AG269" s="32"/>
      <c r="AH269" s="9" t="s">
        <v>447</v>
      </c>
      <c r="AI269" s="32"/>
      <c r="AJ269" s="32"/>
      <c r="AK269" s="32"/>
      <c r="AL269" s="32">
        <v>9744</v>
      </c>
      <c r="AM269" s="26">
        <v>36355</v>
      </c>
      <c r="AN269" s="24">
        <v>27</v>
      </c>
      <c r="AO269" s="23" t="s">
        <v>20</v>
      </c>
      <c r="AP269" s="23" t="str">
        <f t="shared" si="55"/>
        <v>FLOW</v>
      </c>
      <c r="AQ269" s="23"/>
      <c r="AR269" s="23"/>
      <c r="AS269" s="23"/>
      <c r="AT269" s="23"/>
      <c r="AU269" s="9" t="s">
        <v>1491</v>
      </c>
      <c r="AV269" s="33" t="s">
        <v>448</v>
      </c>
      <c r="AW269" s="22" t="s">
        <v>1315</v>
      </c>
      <c r="AX269" s="34">
        <v>45706</v>
      </c>
      <c r="AY269" s="9">
        <v>24</v>
      </c>
      <c r="AZ269" s="9" t="s">
        <v>1125</v>
      </c>
      <c r="BA269" s="32" t="s">
        <v>20</v>
      </c>
      <c r="BB269" s="32"/>
      <c r="BC269" s="32"/>
      <c r="BD269" s="9"/>
      <c r="BE269" s="9"/>
      <c r="BF269" s="9"/>
      <c r="BG269" s="35"/>
      <c r="BH269" s="9"/>
      <c r="BI269" s="9">
        <v>1</v>
      </c>
      <c r="BJ269" s="9"/>
      <c r="BK269" s="9"/>
      <c r="BL269" s="9"/>
      <c r="BM269" s="9"/>
      <c r="BN269" s="9"/>
      <c r="BO269" s="9"/>
      <c r="BP269" s="9"/>
      <c r="BQ269" s="9"/>
      <c r="BR269" s="9"/>
      <c r="BS269" s="9"/>
      <c r="BT269" s="9"/>
      <c r="BU269" s="9"/>
      <c r="BV269" s="9"/>
      <c r="BW269" s="9"/>
      <c r="BX269" s="9"/>
      <c r="BY269" s="9"/>
      <c r="BZ269" s="9"/>
      <c r="CA269" s="9"/>
      <c r="CB269" s="9"/>
      <c r="CC269" s="9"/>
      <c r="CD269" s="9"/>
      <c r="CE269" s="9"/>
      <c r="CF269" s="9"/>
      <c r="CG269" s="9"/>
      <c r="CH269" s="9"/>
      <c r="CI269" s="9"/>
      <c r="CJ269" s="9"/>
      <c r="CK269" s="9"/>
      <c r="CL269" s="9"/>
      <c r="CM269" s="9"/>
      <c r="CN269" s="9"/>
      <c r="CO269" s="9"/>
      <c r="CP269" s="9"/>
      <c r="CQ269" s="9"/>
      <c r="CR269" s="9"/>
      <c r="CS269" s="9"/>
      <c r="CT269" s="9"/>
      <c r="CU269" s="9"/>
      <c r="CV269" s="9"/>
      <c r="CW269" s="9"/>
      <c r="CX269" s="9"/>
      <c r="CY269" s="9"/>
      <c r="CZ269" s="9"/>
      <c r="DA269" s="9"/>
      <c r="DB269" s="9"/>
      <c r="DC269" s="9"/>
      <c r="DD269" s="9"/>
      <c r="DE269" s="9"/>
      <c r="DF269" s="9"/>
      <c r="DG269" s="9"/>
      <c r="DH269" s="9"/>
      <c r="DI269" s="9"/>
      <c r="DJ269" s="9"/>
      <c r="DK269" s="9"/>
      <c r="DL269" s="9"/>
      <c r="DM269" s="9"/>
      <c r="DN269" s="9"/>
      <c r="DO269" s="9"/>
      <c r="DP269" s="9"/>
      <c r="DQ269" s="9"/>
      <c r="DR269" s="9"/>
      <c r="DS269" s="9"/>
      <c r="DT269" s="9"/>
      <c r="DU269" s="9"/>
      <c r="DV269" s="9"/>
      <c r="DW269" s="9"/>
      <c r="DX269" s="9"/>
      <c r="DY269" s="9"/>
      <c r="DZ269" s="9"/>
      <c r="EA269" s="9"/>
      <c r="EB269" s="9"/>
      <c r="EC269" s="9"/>
      <c r="ED269" s="9"/>
      <c r="EE269" s="9"/>
      <c r="EF269" s="9"/>
      <c r="EG269" s="9"/>
      <c r="EH269" s="9"/>
      <c r="EI269" s="9"/>
      <c r="EJ269" s="9"/>
      <c r="EK269" s="9"/>
      <c r="EL269" s="9"/>
      <c r="EM269" s="9"/>
      <c r="EN269" s="9"/>
      <c r="EO269" s="9"/>
      <c r="EP269" s="9"/>
      <c r="EQ269" s="9"/>
      <c r="ER269" s="36">
        <f t="shared" si="56"/>
        <v>1</v>
      </c>
      <c r="ES269" s="9">
        <f t="shared" si="57"/>
        <v>1</v>
      </c>
      <c r="ET269" s="9" t="s">
        <v>1375</v>
      </c>
      <c r="EU269" s="32" t="s">
        <v>1972</v>
      </c>
      <c r="EV269" s="32" t="s">
        <v>1480</v>
      </c>
      <c r="EW269" s="32"/>
      <c r="EX269" s="35"/>
      <c r="EY269" s="37"/>
      <c r="EZ269" s="37"/>
      <c r="FA269" s="35"/>
      <c r="FB269" s="37"/>
      <c r="FC269" s="32"/>
      <c r="FD269" s="32"/>
      <c r="FE269" s="32">
        <f t="shared" si="58"/>
        <v>4907</v>
      </c>
      <c r="FF269" s="9">
        <f t="shared" si="59"/>
        <v>9708</v>
      </c>
      <c r="FG269" s="6" t="s">
        <v>1480</v>
      </c>
    </row>
    <row r="270" spans="1:163" ht="17.25" customHeight="1" x14ac:dyDescent="0.25">
      <c r="A270" s="9">
        <v>462231251</v>
      </c>
      <c r="B270" s="22" t="s">
        <v>823</v>
      </c>
      <c r="C270" s="9"/>
      <c r="D270" s="9"/>
      <c r="E270" s="9"/>
      <c r="F270" s="9"/>
      <c r="G270" s="23"/>
      <c r="H270" s="23"/>
      <c r="I270" s="9">
        <v>3118</v>
      </c>
      <c r="J270" s="9">
        <v>15589</v>
      </c>
      <c r="K270" s="24">
        <f t="shared" si="48"/>
        <v>3642</v>
      </c>
      <c r="L270" s="24">
        <f t="shared" si="49"/>
        <v>18707</v>
      </c>
      <c r="M270" s="25">
        <v>5</v>
      </c>
      <c r="N270" s="9" t="s">
        <v>1493</v>
      </c>
      <c r="O270" s="9" t="s">
        <v>1494</v>
      </c>
      <c r="P270" s="9" t="s">
        <v>71</v>
      </c>
      <c r="Q270" s="26">
        <v>36173</v>
      </c>
      <c r="R270" s="27">
        <v>525</v>
      </c>
      <c r="S270" s="27">
        <f t="shared" si="50"/>
        <v>0</v>
      </c>
      <c r="T270" s="27">
        <v>4063</v>
      </c>
      <c r="U270" s="28" t="s">
        <v>20</v>
      </c>
      <c r="V270" s="29">
        <f t="shared" si="51"/>
        <v>0.20942817591434129</v>
      </c>
      <c r="W270" s="29">
        <f t="shared" si="52"/>
        <v>1.9258946429627031E-2</v>
      </c>
      <c r="X270" s="29" t="str">
        <f t="shared" si="53"/>
        <v>FLOW</v>
      </c>
      <c r="Y270" s="9" t="str">
        <f t="shared" si="54"/>
        <v>-</v>
      </c>
      <c r="Z270" s="9" t="s">
        <v>20</v>
      </c>
      <c r="AA270" s="9" t="s">
        <v>20</v>
      </c>
      <c r="AB270" s="22"/>
      <c r="AC270" s="9"/>
      <c r="AD270" s="9"/>
      <c r="AE270" s="30"/>
      <c r="AF270" s="31" t="s">
        <v>20</v>
      </c>
      <c r="AG270" s="32"/>
      <c r="AH270" s="9" t="s">
        <v>82</v>
      </c>
      <c r="AI270" s="32"/>
      <c r="AJ270" s="32"/>
      <c r="AK270" s="32"/>
      <c r="AL270" s="32">
        <v>20177</v>
      </c>
      <c r="AM270" s="26">
        <v>36173</v>
      </c>
      <c r="AN270" s="24">
        <v>149</v>
      </c>
      <c r="AO270" s="23" t="s">
        <v>20</v>
      </c>
      <c r="AP270" s="23" t="str">
        <f t="shared" si="55"/>
        <v>FLOW</v>
      </c>
      <c r="AQ270" s="23"/>
      <c r="AR270" s="23"/>
      <c r="AS270" s="23"/>
      <c r="AT270" s="23"/>
      <c r="AU270" s="9" t="s">
        <v>13</v>
      </c>
      <c r="AV270" s="33" t="s">
        <v>1018</v>
      </c>
      <c r="AW270" s="22" t="s">
        <v>15</v>
      </c>
      <c r="AX270" s="34">
        <v>45365</v>
      </c>
      <c r="AY270" s="9">
        <v>36</v>
      </c>
      <c r="AZ270" s="9" t="s">
        <v>1125</v>
      </c>
      <c r="BA270" s="32" t="s">
        <v>20</v>
      </c>
      <c r="BB270" s="32"/>
      <c r="BC270" s="32"/>
      <c r="BD270" s="9"/>
      <c r="BE270" s="9"/>
      <c r="BF270" s="9"/>
      <c r="BG270" s="35"/>
      <c r="BH270" s="9"/>
      <c r="BI270" s="9"/>
      <c r="BJ270" s="9"/>
      <c r="BK270" s="9"/>
      <c r="BL270" s="9"/>
      <c r="BM270" s="9"/>
      <c r="BN270" s="9"/>
      <c r="BO270" s="9"/>
      <c r="BP270" s="9"/>
      <c r="BQ270" s="9"/>
      <c r="BR270" s="9"/>
      <c r="BS270" s="9"/>
      <c r="BT270" s="9"/>
      <c r="BU270" s="9"/>
      <c r="BV270" s="9"/>
      <c r="BW270" s="9"/>
      <c r="BX270" s="9"/>
      <c r="BY270" s="9"/>
      <c r="BZ270" s="9"/>
      <c r="CA270" s="9"/>
      <c r="CB270" s="9"/>
      <c r="CC270" s="9"/>
      <c r="CD270" s="9"/>
      <c r="CE270" s="9"/>
      <c r="CF270" s="9"/>
      <c r="CG270" s="9"/>
      <c r="CH270" s="9"/>
      <c r="CI270" s="9"/>
      <c r="CJ270" s="9"/>
      <c r="CK270" s="9"/>
      <c r="CL270" s="9"/>
      <c r="CM270" s="9"/>
      <c r="CN270" s="9"/>
      <c r="CO270" s="9"/>
      <c r="CP270" s="9"/>
      <c r="CQ270" s="9"/>
      <c r="CR270" s="9"/>
      <c r="CS270" s="9"/>
      <c r="CT270" s="9"/>
      <c r="CU270" s="9"/>
      <c r="CV270" s="9"/>
      <c r="CW270" s="9"/>
      <c r="CX270" s="9"/>
      <c r="CY270" s="9"/>
      <c r="CZ270" s="9"/>
      <c r="DA270" s="9"/>
      <c r="DB270" s="9"/>
      <c r="DC270" s="9"/>
      <c r="DD270" s="9"/>
      <c r="DE270" s="9"/>
      <c r="DF270" s="9"/>
      <c r="DG270" s="9"/>
      <c r="DH270" s="9"/>
      <c r="DI270" s="9"/>
      <c r="DJ270" s="9"/>
      <c r="DK270" s="9"/>
      <c r="DL270" s="9"/>
      <c r="DM270" s="9"/>
      <c r="DN270" s="9"/>
      <c r="DO270" s="9"/>
      <c r="DP270" s="9"/>
      <c r="DQ270" s="9"/>
      <c r="DR270" s="9"/>
      <c r="DS270" s="9"/>
      <c r="DT270" s="9"/>
      <c r="DU270" s="9"/>
      <c r="DV270" s="9"/>
      <c r="DW270" s="9"/>
      <c r="DX270" s="9"/>
      <c r="DY270" s="9"/>
      <c r="DZ270" s="9"/>
      <c r="EA270" s="9"/>
      <c r="EB270" s="9"/>
      <c r="EC270" s="9"/>
      <c r="ED270" s="9"/>
      <c r="EE270" s="9"/>
      <c r="EF270" s="9"/>
      <c r="EG270" s="9"/>
      <c r="EH270" s="9"/>
      <c r="EI270" s="9"/>
      <c r="EJ270" s="9"/>
      <c r="EK270" s="9"/>
      <c r="EL270" s="9"/>
      <c r="EM270" s="9"/>
      <c r="EN270" s="9"/>
      <c r="EO270" s="9"/>
      <c r="EP270" s="9"/>
      <c r="EQ270" s="9"/>
      <c r="ER270" s="36">
        <f t="shared" si="56"/>
        <v>0</v>
      </c>
      <c r="ES270" s="9" t="str">
        <f t="shared" si="57"/>
        <v/>
      </c>
      <c r="ET270" s="9" t="s">
        <v>1361</v>
      </c>
      <c r="EU270" s="32" t="s">
        <v>1739</v>
      </c>
      <c r="EV270" s="32" t="s">
        <v>1480</v>
      </c>
      <c r="EW270" s="32"/>
      <c r="EX270" s="35"/>
      <c r="EY270" s="37"/>
      <c r="EZ270" s="37"/>
      <c r="FA270" s="35"/>
      <c r="FB270" s="37"/>
      <c r="FC270" s="32"/>
      <c r="FD270" s="32"/>
      <c r="FE270" s="32">
        <f t="shared" si="58"/>
        <v>3642</v>
      </c>
      <c r="FF270" s="9">
        <f t="shared" si="59"/>
        <v>18707</v>
      </c>
      <c r="FG270" s="6" t="s">
        <v>1480</v>
      </c>
    </row>
    <row r="271" spans="1:163" ht="17.25" customHeight="1" x14ac:dyDescent="0.25">
      <c r="A271" s="9">
        <v>462702660</v>
      </c>
      <c r="B271" s="22" t="s">
        <v>51</v>
      </c>
      <c r="C271" s="9"/>
      <c r="D271" s="9"/>
      <c r="E271" s="9"/>
      <c r="F271" s="9"/>
      <c r="G271" s="23"/>
      <c r="H271" s="23"/>
      <c r="I271" s="9">
        <v>3151</v>
      </c>
      <c r="J271" s="9">
        <v>9385</v>
      </c>
      <c r="K271" s="24">
        <f t="shared" si="48"/>
        <v>3465</v>
      </c>
      <c r="L271" s="24">
        <f t="shared" si="49"/>
        <v>12536</v>
      </c>
      <c r="M271" s="25">
        <v>3</v>
      </c>
      <c r="N271" s="9" t="s">
        <v>1493</v>
      </c>
      <c r="O271" s="9" t="s">
        <v>1494</v>
      </c>
      <c r="P271" s="9" t="s">
        <v>45</v>
      </c>
      <c r="Q271" s="26">
        <v>36146</v>
      </c>
      <c r="R271" s="27">
        <v>382</v>
      </c>
      <c r="S271" s="27">
        <f t="shared" si="50"/>
        <v>0</v>
      </c>
      <c r="T271" s="27">
        <v>0</v>
      </c>
      <c r="U271" s="28" t="s">
        <v>20</v>
      </c>
      <c r="V271" s="29">
        <f t="shared" si="51"/>
        <v>7.4268010331525525E-2</v>
      </c>
      <c r="W271" s="29">
        <f t="shared" si="52"/>
        <v>1.0249322729058407E-2</v>
      </c>
      <c r="X271" s="29" t="str">
        <f t="shared" si="53"/>
        <v>FLOW</v>
      </c>
      <c r="Y271" s="9" t="str">
        <f t="shared" si="54"/>
        <v>-</v>
      </c>
      <c r="Z271" s="9" t="s">
        <v>1489</v>
      </c>
      <c r="AA271" s="9" t="s">
        <v>20</v>
      </c>
      <c r="AB271" s="22"/>
      <c r="AC271" s="9"/>
      <c r="AD271" s="9"/>
      <c r="AE271" s="30"/>
      <c r="AF271" s="31" t="s">
        <v>20</v>
      </c>
      <c r="AG271" s="32"/>
      <c r="AH271" s="9" t="s">
        <v>52</v>
      </c>
      <c r="AI271" s="32"/>
      <c r="AJ271" s="32"/>
      <c r="AK271" s="32"/>
      <c r="AL271" s="32">
        <v>9767</v>
      </c>
      <c r="AM271" s="26">
        <v>36146</v>
      </c>
      <c r="AN271" s="24">
        <v>88</v>
      </c>
      <c r="AO271" s="23" t="s">
        <v>20</v>
      </c>
      <c r="AP271" s="23" t="str">
        <f t="shared" si="55"/>
        <v>FLOW</v>
      </c>
      <c r="AQ271" s="23"/>
      <c r="AR271" s="23"/>
      <c r="AS271" s="23"/>
      <c r="AT271" s="23"/>
      <c r="AU271" s="9" t="s">
        <v>1491</v>
      </c>
      <c r="AV271" s="33" t="s">
        <v>53</v>
      </c>
      <c r="AW271" s="22" t="s">
        <v>1187</v>
      </c>
      <c r="AX271" s="34">
        <v>45408</v>
      </c>
      <c r="AY271" s="9">
        <v>36</v>
      </c>
      <c r="AZ271" s="9" t="s">
        <v>1125</v>
      </c>
      <c r="BA271" s="32" t="s">
        <v>20</v>
      </c>
      <c r="BB271" s="32"/>
      <c r="BC271" s="32"/>
      <c r="BD271" s="9"/>
      <c r="BE271" s="9"/>
      <c r="BF271" s="9"/>
      <c r="BG271" s="35"/>
      <c r="BH271" s="9"/>
      <c r="BI271" s="9"/>
      <c r="BJ271" s="9"/>
      <c r="BK271" s="9"/>
      <c r="BL271" s="9"/>
      <c r="BM271" s="9"/>
      <c r="BN271" s="9"/>
      <c r="BO271" s="9"/>
      <c r="BP271" s="9"/>
      <c r="BQ271" s="9"/>
      <c r="BR271" s="9"/>
      <c r="BS271" s="9"/>
      <c r="BT271" s="9"/>
      <c r="BU271" s="9"/>
      <c r="BV271" s="9"/>
      <c r="BW271" s="9"/>
      <c r="BX271" s="9"/>
      <c r="BY271" s="9"/>
      <c r="BZ271" s="9"/>
      <c r="CA271" s="9"/>
      <c r="CB271" s="9"/>
      <c r="CC271" s="9"/>
      <c r="CD271" s="9"/>
      <c r="CE271" s="9"/>
      <c r="CF271" s="9"/>
      <c r="CG271" s="9"/>
      <c r="CH271" s="9"/>
      <c r="CI271" s="9"/>
      <c r="CJ271" s="9"/>
      <c r="CK271" s="9"/>
      <c r="CL271" s="9"/>
      <c r="CM271" s="9"/>
      <c r="CN271" s="9"/>
      <c r="CO271" s="9"/>
      <c r="CP271" s="9"/>
      <c r="CQ271" s="9"/>
      <c r="CR271" s="9"/>
      <c r="CS271" s="9"/>
      <c r="CT271" s="9"/>
      <c r="CU271" s="9"/>
      <c r="CV271" s="9"/>
      <c r="CW271" s="9"/>
      <c r="CX271" s="9"/>
      <c r="CY271" s="9"/>
      <c r="CZ271" s="9"/>
      <c r="DA271" s="9"/>
      <c r="DB271" s="9"/>
      <c r="DC271" s="9"/>
      <c r="DD271" s="9"/>
      <c r="DE271" s="9"/>
      <c r="DF271" s="9"/>
      <c r="DG271" s="9"/>
      <c r="DH271" s="9"/>
      <c r="DI271" s="9"/>
      <c r="DJ271" s="9"/>
      <c r="DK271" s="9"/>
      <c r="DL271" s="9"/>
      <c r="DM271" s="9"/>
      <c r="DN271" s="9"/>
      <c r="DO271" s="9"/>
      <c r="DP271" s="9"/>
      <c r="DQ271" s="9"/>
      <c r="DR271" s="9"/>
      <c r="DS271" s="9"/>
      <c r="DT271" s="9"/>
      <c r="DU271" s="9"/>
      <c r="DV271" s="9"/>
      <c r="DW271" s="9"/>
      <c r="DX271" s="9"/>
      <c r="DY271" s="9"/>
      <c r="DZ271" s="9"/>
      <c r="EA271" s="9"/>
      <c r="EB271" s="9"/>
      <c r="EC271" s="9"/>
      <c r="ED271" s="9"/>
      <c r="EE271" s="9"/>
      <c r="EF271" s="9"/>
      <c r="EG271" s="9"/>
      <c r="EH271" s="9"/>
      <c r="EI271" s="9"/>
      <c r="EJ271" s="9"/>
      <c r="EK271" s="9"/>
      <c r="EL271" s="9"/>
      <c r="EM271" s="9"/>
      <c r="EN271" s="9"/>
      <c r="EO271" s="9"/>
      <c r="EP271" s="9"/>
      <c r="EQ271" s="9"/>
      <c r="ER271" s="36">
        <f t="shared" si="56"/>
        <v>0</v>
      </c>
      <c r="ES271" s="9" t="str">
        <f t="shared" si="57"/>
        <v/>
      </c>
      <c r="ET271" s="9" t="s">
        <v>1374</v>
      </c>
      <c r="EU271" s="32" t="s">
        <v>1719</v>
      </c>
      <c r="EV271" s="32" t="s">
        <v>1480</v>
      </c>
      <c r="EW271" s="32"/>
      <c r="EX271" s="35"/>
      <c r="EY271" s="37"/>
      <c r="EZ271" s="37"/>
      <c r="FA271" s="35"/>
      <c r="FB271" s="37"/>
      <c r="FC271" s="32"/>
      <c r="FD271" s="32"/>
      <c r="FE271" s="32">
        <f t="shared" si="58"/>
        <v>3465</v>
      </c>
      <c r="FF271" s="9">
        <f t="shared" si="59"/>
        <v>12536</v>
      </c>
      <c r="FG271" s="6" t="s">
        <v>1480</v>
      </c>
    </row>
    <row r="272" spans="1:163" ht="17.25" customHeight="1" x14ac:dyDescent="0.25">
      <c r="A272" s="9">
        <v>460723500</v>
      </c>
      <c r="B272" s="22" t="s">
        <v>264</v>
      </c>
      <c r="C272" s="9"/>
      <c r="D272" s="9"/>
      <c r="E272" s="9"/>
      <c r="F272" s="9"/>
      <c r="G272" s="23"/>
      <c r="H272" s="23"/>
      <c r="I272" s="9">
        <v>2431</v>
      </c>
      <c r="J272" s="9">
        <v>2243</v>
      </c>
      <c r="K272" s="24">
        <f t="shared" si="48"/>
        <v>2292</v>
      </c>
      <c r="L272" s="24">
        <f t="shared" si="49"/>
        <v>4674</v>
      </c>
      <c r="M272" s="39">
        <v>1</v>
      </c>
      <c r="N272" s="9" t="s">
        <v>1493</v>
      </c>
      <c r="O272" s="9" t="s">
        <v>1494</v>
      </c>
      <c r="P272" s="9" t="s">
        <v>263</v>
      </c>
      <c r="Q272" s="26">
        <v>36102.080000000002</v>
      </c>
      <c r="R272" s="27">
        <v>49</v>
      </c>
      <c r="S272" s="27">
        <f t="shared" si="50"/>
        <v>0</v>
      </c>
      <c r="T272" s="27">
        <v>6786</v>
      </c>
      <c r="U272" s="28" t="s">
        <v>20</v>
      </c>
      <c r="V272" s="29">
        <f t="shared" si="51"/>
        <v>7.2130287045219774E-2</v>
      </c>
      <c r="W272" s="29">
        <f t="shared" si="52"/>
        <v>3.1625945980367155E-3</v>
      </c>
      <c r="X272" s="29" t="str">
        <f t="shared" si="53"/>
        <v>FLOW</v>
      </c>
      <c r="Y272" s="9" t="str">
        <f t="shared" si="54"/>
        <v>-</v>
      </c>
      <c r="Z272" s="9" t="s">
        <v>1496</v>
      </c>
      <c r="AA272" s="9" t="s">
        <v>20</v>
      </c>
      <c r="AB272" s="22"/>
      <c r="AC272" s="9"/>
      <c r="AD272" s="9"/>
      <c r="AE272" s="30"/>
      <c r="AF272" s="31" t="s">
        <v>20</v>
      </c>
      <c r="AG272" s="32"/>
      <c r="AH272" s="9" t="s">
        <v>262</v>
      </c>
      <c r="AI272" s="32"/>
      <c r="AJ272" s="32"/>
      <c r="AK272" s="32"/>
      <c r="AL272" s="32">
        <v>9078</v>
      </c>
      <c r="AM272" s="26">
        <v>36102.080000000002</v>
      </c>
      <c r="AN272" s="24">
        <v>27</v>
      </c>
      <c r="AO272" s="23" t="s">
        <v>20</v>
      </c>
      <c r="AP272" s="23" t="str">
        <f t="shared" si="55"/>
        <v>FLOW</v>
      </c>
      <c r="AQ272" s="23"/>
      <c r="AR272" s="23"/>
      <c r="AS272" s="23"/>
      <c r="AT272" s="23"/>
      <c r="AU272" s="9" t="s">
        <v>1491</v>
      </c>
      <c r="AV272" s="33" t="s">
        <v>265</v>
      </c>
      <c r="AW272" s="22" t="s">
        <v>1211</v>
      </c>
      <c r="AX272" s="34">
        <v>45246</v>
      </c>
      <c r="AY272" s="9">
        <v>48</v>
      </c>
      <c r="AZ272" s="9" t="s">
        <v>1125</v>
      </c>
      <c r="BA272" s="32" t="s">
        <v>20</v>
      </c>
      <c r="BB272" s="32"/>
      <c r="BC272" s="32"/>
      <c r="BD272" s="9"/>
      <c r="BE272" s="9"/>
      <c r="BF272" s="9"/>
      <c r="BG272" s="35"/>
      <c r="BH272" s="9"/>
      <c r="BI272" s="9"/>
      <c r="BJ272" s="9"/>
      <c r="BK272" s="9"/>
      <c r="BL272" s="9">
        <v>1</v>
      </c>
      <c r="BM272" s="9"/>
      <c r="BN272" s="9"/>
      <c r="BO272" s="9"/>
      <c r="BP272" s="9"/>
      <c r="BQ272" s="9"/>
      <c r="BR272" s="9"/>
      <c r="BS272" s="9"/>
      <c r="BT272" s="9"/>
      <c r="BU272" s="9"/>
      <c r="BV272" s="9"/>
      <c r="BW272" s="9"/>
      <c r="BX272" s="9"/>
      <c r="BY272" s="9"/>
      <c r="BZ272" s="9"/>
      <c r="CA272" s="9"/>
      <c r="CB272" s="9"/>
      <c r="CC272" s="9"/>
      <c r="CD272" s="9"/>
      <c r="CE272" s="9"/>
      <c r="CF272" s="9"/>
      <c r="CG272" s="9"/>
      <c r="CH272" s="9"/>
      <c r="CI272" s="9"/>
      <c r="CJ272" s="9"/>
      <c r="CK272" s="9"/>
      <c r="CL272" s="9"/>
      <c r="CM272" s="9"/>
      <c r="CN272" s="9"/>
      <c r="CO272" s="9"/>
      <c r="CP272" s="9"/>
      <c r="CQ272" s="9"/>
      <c r="CR272" s="9"/>
      <c r="CS272" s="9"/>
      <c r="CT272" s="9"/>
      <c r="CU272" s="9"/>
      <c r="CV272" s="9"/>
      <c r="CW272" s="9"/>
      <c r="CX272" s="9"/>
      <c r="CY272" s="9"/>
      <c r="CZ272" s="9"/>
      <c r="DA272" s="9"/>
      <c r="DB272" s="9"/>
      <c r="DC272" s="9"/>
      <c r="DD272" s="9"/>
      <c r="DE272" s="9"/>
      <c r="DF272" s="9"/>
      <c r="DG272" s="9"/>
      <c r="DH272" s="9"/>
      <c r="DI272" s="9"/>
      <c r="DJ272" s="9"/>
      <c r="DK272" s="9"/>
      <c r="DL272" s="9"/>
      <c r="DM272" s="9"/>
      <c r="DN272" s="9"/>
      <c r="DO272" s="9"/>
      <c r="DP272" s="9"/>
      <c r="DQ272" s="9"/>
      <c r="DR272" s="9"/>
      <c r="DS272" s="9"/>
      <c r="DT272" s="9"/>
      <c r="DU272" s="9"/>
      <c r="DV272" s="9"/>
      <c r="DW272" s="9"/>
      <c r="DX272" s="9"/>
      <c r="DY272" s="9"/>
      <c r="DZ272" s="9"/>
      <c r="EA272" s="9"/>
      <c r="EB272" s="9"/>
      <c r="EC272" s="9"/>
      <c r="ED272" s="9"/>
      <c r="EE272" s="9"/>
      <c r="EF272" s="9"/>
      <c r="EG272" s="9"/>
      <c r="EH272" s="9"/>
      <c r="EI272" s="9"/>
      <c r="EJ272" s="9"/>
      <c r="EK272" s="9"/>
      <c r="EL272" s="9"/>
      <c r="EM272" s="9"/>
      <c r="EN272" s="9"/>
      <c r="EO272" s="9"/>
      <c r="EP272" s="9"/>
      <c r="EQ272" s="9"/>
      <c r="ER272" s="36">
        <f t="shared" si="56"/>
        <v>1</v>
      </c>
      <c r="ES272" s="9">
        <f t="shared" si="57"/>
        <v>1</v>
      </c>
      <c r="ET272" s="9" t="s">
        <v>1372</v>
      </c>
      <c r="EU272" s="32" t="s">
        <v>1867</v>
      </c>
      <c r="EV272" s="32" t="s">
        <v>1480</v>
      </c>
      <c r="EW272" s="32"/>
      <c r="EX272" s="35"/>
      <c r="EY272" s="37"/>
      <c r="EZ272" s="37"/>
      <c r="FA272" s="35"/>
      <c r="FB272" s="37"/>
      <c r="FC272" s="32"/>
      <c r="FD272" s="32"/>
      <c r="FE272" s="32">
        <f t="shared" si="58"/>
        <v>2292</v>
      </c>
      <c r="FF272" s="9">
        <f t="shared" si="59"/>
        <v>4674</v>
      </c>
      <c r="FG272" s="6" t="s">
        <v>1480</v>
      </c>
    </row>
    <row r="273" spans="1:163" ht="17.25" customHeight="1" x14ac:dyDescent="0.25">
      <c r="A273" s="9">
        <v>458417053</v>
      </c>
      <c r="B273" s="22" t="s">
        <v>39</v>
      </c>
      <c r="C273" s="9"/>
      <c r="D273" s="9"/>
      <c r="E273" s="9"/>
      <c r="F273" s="9"/>
      <c r="G273" s="23"/>
      <c r="H273" s="23"/>
      <c r="I273" s="9">
        <v>2686</v>
      </c>
      <c r="J273" s="9">
        <v>10490.09</v>
      </c>
      <c r="K273" s="24">
        <f t="shared" si="48"/>
        <v>2990.09</v>
      </c>
      <c r="L273" s="24">
        <f t="shared" si="49"/>
        <v>13176.09</v>
      </c>
      <c r="M273" s="25">
        <v>4</v>
      </c>
      <c r="N273" s="9" t="s">
        <v>1493</v>
      </c>
      <c r="O273" s="9" t="s">
        <v>1494</v>
      </c>
      <c r="P273" s="9" t="s">
        <v>27</v>
      </c>
      <c r="Q273" s="26">
        <v>35448</v>
      </c>
      <c r="R273" s="27">
        <v>558</v>
      </c>
      <c r="S273" s="27">
        <f t="shared" si="50"/>
        <v>0</v>
      </c>
      <c r="T273" s="27">
        <v>7200</v>
      </c>
      <c r="U273" s="28" t="s">
        <v>20</v>
      </c>
      <c r="V273" s="29">
        <f t="shared" si="51"/>
        <v>0.10215413585923709</v>
      </c>
      <c r="W273" s="29">
        <f t="shared" si="52"/>
        <v>1.3578618205596712E-2</v>
      </c>
      <c r="X273" s="29" t="str">
        <f t="shared" si="53"/>
        <v>FLOW</v>
      </c>
      <c r="Y273" s="9" t="str">
        <f t="shared" si="54"/>
        <v>-</v>
      </c>
      <c r="Z273" s="9" t="s">
        <v>1489</v>
      </c>
      <c r="AA273" s="9" t="s">
        <v>20</v>
      </c>
      <c r="AB273" s="22"/>
      <c r="AC273" s="9"/>
      <c r="AD273" s="9"/>
      <c r="AE273" s="30"/>
      <c r="AF273" s="31" t="s">
        <v>20</v>
      </c>
      <c r="AG273" s="32"/>
      <c r="AH273" s="9" t="s">
        <v>34</v>
      </c>
      <c r="AI273" s="32"/>
      <c r="AJ273" s="32"/>
      <c r="AK273" s="32"/>
      <c r="AL273" s="32">
        <v>18248.09</v>
      </c>
      <c r="AM273" s="26">
        <v>35448</v>
      </c>
      <c r="AN273" s="24">
        <v>118</v>
      </c>
      <c r="AO273" s="23" t="s">
        <v>20</v>
      </c>
      <c r="AP273" s="23" t="str">
        <f t="shared" si="55"/>
        <v>FLOW</v>
      </c>
      <c r="AQ273" s="23"/>
      <c r="AR273" s="23"/>
      <c r="AS273" s="23"/>
      <c r="AT273" s="23"/>
      <c r="AU273" s="9" t="s">
        <v>13</v>
      </c>
      <c r="AV273" s="33" t="s">
        <v>40</v>
      </c>
      <c r="AW273" s="22" t="s">
        <v>15</v>
      </c>
      <c r="AX273" s="34">
        <v>45082</v>
      </c>
      <c r="AY273" s="9">
        <v>48</v>
      </c>
      <c r="AZ273" s="9" t="s">
        <v>1125</v>
      </c>
      <c r="BA273" s="32" t="s">
        <v>20</v>
      </c>
      <c r="BB273" s="32"/>
      <c r="BC273" s="32"/>
      <c r="BD273" s="9"/>
      <c r="BE273" s="9"/>
      <c r="BF273" s="9"/>
      <c r="BG273" s="35"/>
      <c r="BH273" s="9"/>
      <c r="BI273" s="9"/>
      <c r="BJ273" s="9"/>
      <c r="BK273" s="9"/>
      <c r="BL273" s="9">
        <v>1</v>
      </c>
      <c r="BM273" s="9"/>
      <c r="BN273" s="9"/>
      <c r="BO273" s="9"/>
      <c r="BP273" s="9"/>
      <c r="BQ273" s="9"/>
      <c r="BR273" s="9"/>
      <c r="BS273" s="9"/>
      <c r="BT273" s="9"/>
      <c r="BU273" s="9"/>
      <c r="BV273" s="9"/>
      <c r="BW273" s="9"/>
      <c r="BX273" s="9"/>
      <c r="BY273" s="9"/>
      <c r="BZ273" s="9"/>
      <c r="CA273" s="9"/>
      <c r="CB273" s="9"/>
      <c r="CC273" s="9"/>
      <c r="CD273" s="9"/>
      <c r="CE273" s="9"/>
      <c r="CF273" s="9"/>
      <c r="CG273" s="9"/>
      <c r="CH273" s="9"/>
      <c r="CI273" s="9"/>
      <c r="CJ273" s="9"/>
      <c r="CK273" s="9"/>
      <c r="CL273" s="9"/>
      <c r="CM273" s="9"/>
      <c r="CN273" s="9"/>
      <c r="CO273" s="9"/>
      <c r="CP273" s="9"/>
      <c r="CQ273" s="9"/>
      <c r="CR273" s="9"/>
      <c r="CS273" s="9"/>
      <c r="CT273" s="9"/>
      <c r="CU273" s="9"/>
      <c r="CV273" s="9"/>
      <c r="CW273" s="9"/>
      <c r="CX273" s="9"/>
      <c r="CY273" s="9"/>
      <c r="CZ273" s="9"/>
      <c r="DA273" s="9"/>
      <c r="DB273" s="9"/>
      <c r="DC273" s="9"/>
      <c r="DD273" s="9"/>
      <c r="DE273" s="9"/>
      <c r="DF273" s="9"/>
      <c r="DG273" s="9"/>
      <c r="DH273" s="9"/>
      <c r="DI273" s="9"/>
      <c r="DJ273" s="9"/>
      <c r="DK273" s="9"/>
      <c r="DL273" s="9"/>
      <c r="DM273" s="9"/>
      <c r="DN273" s="9"/>
      <c r="DO273" s="9"/>
      <c r="DP273" s="9"/>
      <c r="DQ273" s="9"/>
      <c r="DR273" s="9"/>
      <c r="DS273" s="9"/>
      <c r="DT273" s="9"/>
      <c r="DU273" s="9"/>
      <c r="DV273" s="9"/>
      <c r="DW273" s="9"/>
      <c r="DX273" s="9"/>
      <c r="DY273" s="9"/>
      <c r="DZ273" s="9"/>
      <c r="EA273" s="9"/>
      <c r="EB273" s="9"/>
      <c r="EC273" s="9"/>
      <c r="ED273" s="9"/>
      <c r="EE273" s="9"/>
      <c r="EF273" s="9"/>
      <c r="EG273" s="9"/>
      <c r="EH273" s="9"/>
      <c r="EI273" s="9"/>
      <c r="EJ273" s="9"/>
      <c r="EK273" s="9"/>
      <c r="EL273" s="9"/>
      <c r="EM273" s="9"/>
      <c r="EN273" s="9"/>
      <c r="EO273" s="9"/>
      <c r="EP273" s="9"/>
      <c r="EQ273" s="9"/>
      <c r="ER273" s="36">
        <f t="shared" si="56"/>
        <v>1</v>
      </c>
      <c r="ES273" s="9">
        <f t="shared" si="57"/>
        <v>1</v>
      </c>
      <c r="ET273" s="9" t="s">
        <v>1368</v>
      </c>
      <c r="EU273" s="32" t="s">
        <v>1711</v>
      </c>
      <c r="EV273" s="32" t="s">
        <v>1480</v>
      </c>
      <c r="EW273" s="32"/>
      <c r="EX273" s="35"/>
      <c r="EY273" s="37"/>
      <c r="EZ273" s="37"/>
      <c r="FA273" s="35"/>
      <c r="FB273" s="37"/>
      <c r="FC273" s="32"/>
      <c r="FD273" s="32"/>
      <c r="FE273" s="32">
        <f t="shared" si="58"/>
        <v>2990.09</v>
      </c>
      <c r="FF273" s="9">
        <f t="shared" si="59"/>
        <v>13176.09</v>
      </c>
      <c r="FG273" s="6" t="s">
        <v>1480</v>
      </c>
    </row>
    <row r="274" spans="1:163" ht="17.25" customHeight="1" x14ac:dyDescent="0.25">
      <c r="A274" s="9">
        <v>461265756</v>
      </c>
      <c r="B274" s="22" t="s">
        <v>808</v>
      </c>
      <c r="C274" s="9"/>
      <c r="D274" s="9"/>
      <c r="E274" s="9"/>
      <c r="F274" s="9"/>
      <c r="G274" s="23"/>
      <c r="H274" s="23"/>
      <c r="I274" s="9">
        <v>3909</v>
      </c>
      <c r="J274" s="9">
        <v>15636</v>
      </c>
      <c r="K274" s="24">
        <f t="shared" si="48"/>
        <v>4339</v>
      </c>
      <c r="L274" s="24">
        <f t="shared" si="49"/>
        <v>19545</v>
      </c>
      <c r="M274" s="25">
        <v>4</v>
      </c>
      <c r="N274" s="9" t="s">
        <v>1493</v>
      </c>
      <c r="O274" s="9" t="s">
        <v>1494</v>
      </c>
      <c r="P274" s="9" t="s">
        <v>60</v>
      </c>
      <c r="Q274" s="26">
        <v>35419</v>
      </c>
      <c r="R274" s="27">
        <v>430</v>
      </c>
      <c r="S274" s="27">
        <f t="shared" si="50"/>
        <v>0</v>
      </c>
      <c r="T274" s="27">
        <v>1800</v>
      </c>
      <c r="U274" s="28" t="s">
        <v>20</v>
      </c>
      <c r="V274" s="29">
        <f t="shared" si="51"/>
        <v>0.14442292401476076</v>
      </c>
      <c r="W274" s="29">
        <f t="shared" si="52"/>
        <v>1.3567509541413619E-2</v>
      </c>
      <c r="X274" s="29" t="str">
        <f t="shared" si="53"/>
        <v>FLOW</v>
      </c>
      <c r="Y274" s="9" t="str">
        <f t="shared" si="54"/>
        <v>-</v>
      </c>
      <c r="Z274" s="9" t="s">
        <v>20</v>
      </c>
      <c r="AA274" s="9" t="s">
        <v>20</v>
      </c>
      <c r="AB274" s="22"/>
      <c r="AC274" s="9"/>
      <c r="AD274" s="9"/>
      <c r="AE274" s="30"/>
      <c r="AF274" s="31" t="s">
        <v>20</v>
      </c>
      <c r="AG274" s="32"/>
      <c r="AH274" s="9" t="s">
        <v>1140</v>
      </c>
      <c r="AI274" s="32"/>
      <c r="AJ274" s="32"/>
      <c r="AK274" s="32"/>
      <c r="AL274" s="32">
        <v>17866</v>
      </c>
      <c r="AM274" s="26">
        <v>35419</v>
      </c>
      <c r="AN274" s="24">
        <v>118</v>
      </c>
      <c r="AO274" s="23" t="s">
        <v>20</v>
      </c>
      <c r="AP274" s="23" t="str">
        <f t="shared" si="55"/>
        <v>FLOW</v>
      </c>
      <c r="AQ274" s="23"/>
      <c r="AR274" s="23"/>
      <c r="AS274" s="23"/>
      <c r="AT274" s="23"/>
      <c r="AU274" s="9" t="s">
        <v>13</v>
      </c>
      <c r="AV274" s="33" t="s">
        <v>1001</v>
      </c>
      <c r="AW274" s="22" t="s">
        <v>1201</v>
      </c>
      <c r="AX274" s="34">
        <v>45287</v>
      </c>
      <c r="AY274" s="9">
        <v>36</v>
      </c>
      <c r="AZ274" s="9" t="s">
        <v>1125</v>
      </c>
      <c r="BA274" s="32" t="s">
        <v>20</v>
      </c>
      <c r="BB274" s="32"/>
      <c r="BC274" s="32"/>
      <c r="BD274" s="9"/>
      <c r="BE274" s="9"/>
      <c r="BF274" s="9"/>
      <c r="BG274" s="35"/>
      <c r="BH274" s="9"/>
      <c r="BI274" s="9"/>
      <c r="BJ274" s="9"/>
      <c r="BK274" s="9"/>
      <c r="BL274" s="9"/>
      <c r="BM274" s="9"/>
      <c r="BN274" s="9"/>
      <c r="BO274" s="9">
        <v>1</v>
      </c>
      <c r="BP274" s="9"/>
      <c r="BQ274" s="9"/>
      <c r="BR274" s="9"/>
      <c r="BS274" s="9"/>
      <c r="BT274" s="9"/>
      <c r="BU274" s="9"/>
      <c r="BV274" s="9"/>
      <c r="BW274" s="9"/>
      <c r="BX274" s="9"/>
      <c r="BY274" s="9"/>
      <c r="BZ274" s="9"/>
      <c r="CA274" s="9"/>
      <c r="CB274" s="9"/>
      <c r="CC274" s="9"/>
      <c r="CD274" s="9"/>
      <c r="CE274" s="9"/>
      <c r="CF274" s="9"/>
      <c r="CG274" s="9"/>
      <c r="CH274" s="9"/>
      <c r="CI274" s="9"/>
      <c r="CJ274" s="9"/>
      <c r="CK274" s="9"/>
      <c r="CL274" s="9"/>
      <c r="CM274" s="9"/>
      <c r="CN274" s="9"/>
      <c r="CO274" s="9"/>
      <c r="CP274" s="9"/>
      <c r="CQ274" s="9"/>
      <c r="CR274" s="9"/>
      <c r="CS274" s="9"/>
      <c r="CT274" s="9"/>
      <c r="CU274" s="9"/>
      <c r="CV274" s="9"/>
      <c r="CW274" s="9"/>
      <c r="CX274" s="9"/>
      <c r="CY274" s="9"/>
      <c r="CZ274" s="9"/>
      <c r="DA274" s="9"/>
      <c r="DB274" s="9"/>
      <c r="DC274" s="9"/>
      <c r="DD274" s="9"/>
      <c r="DE274" s="9"/>
      <c r="DF274" s="9"/>
      <c r="DG274" s="9"/>
      <c r="DH274" s="9"/>
      <c r="DI274" s="9"/>
      <c r="DJ274" s="9"/>
      <c r="DK274" s="9"/>
      <c r="DL274" s="9"/>
      <c r="DM274" s="9"/>
      <c r="DN274" s="9"/>
      <c r="DO274" s="9"/>
      <c r="DP274" s="9"/>
      <c r="DQ274" s="9"/>
      <c r="DR274" s="9"/>
      <c r="DS274" s="9"/>
      <c r="DT274" s="9"/>
      <c r="DU274" s="9"/>
      <c r="DV274" s="9"/>
      <c r="DW274" s="9"/>
      <c r="DX274" s="9"/>
      <c r="DY274" s="9"/>
      <c r="DZ274" s="9"/>
      <c r="EA274" s="9"/>
      <c r="EB274" s="9"/>
      <c r="EC274" s="9"/>
      <c r="ED274" s="9"/>
      <c r="EE274" s="9"/>
      <c r="EF274" s="9"/>
      <c r="EG274" s="9"/>
      <c r="EH274" s="9"/>
      <c r="EI274" s="9"/>
      <c r="EJ274" s="9"/>
      <c r="EK274" s="9"/>
      <c r="EL274" s="9"/>
      <c r="EM274" s="9"/>
      <c r="EN274" s="9"/>
      <c r="EO274" s="9"/>
      <c r="EP274" s="9"/>
      <c r="EQ274" s="9"/>
      <c r="ER274" s="36">
        <f t="shared" si="56"/>
        <v>1</v>
      </c>
      <c r="ES274" s="9">
        <f t="shared" si="57"/>
        <v>1</v>
      </c>
      <c r="ET274" s="9" t="s">
        <v>1360</v>
      </c>
      <c r="EU274" s="32" t="s">
        <v>1984</v>
      </c>
      <c r="EV274" s="32" t="s">
        <v>1480</v>
      </c>
      <c r="EW274" s="32"/>
      <c r="EX274" s="35"/>
      <c r="EY274" s="37"/>
      <c r="EZ274" s="37"/>
      <c r="FA274" s="35"/>
      <c r="FB274" s="37"/>
      <c r="FC274" s="32"/>
      <c r="FD274" s="32"/>
      <c r="FE274" s="32">
        <f t="shared" si="58"/>
        <v>4339</v>
      </c>
      <c r="FF274" s="9">
        <f t="shared" si="59"/>
        <v>19545</v>
      </c>
      <c r="FG274" s="6" t="s">
        <v>1480</v>
      </c>
    </row>
    <row r="275" spans="1:163" ht="17.25" customHeight="1" x14ac:dyDescent="0.25">
      <c r="A275" s="9">
        <v>460545508</v>
      </c>
      <c r="B275" s="22" t="s">
        <v>796</v>
      </c>
      <c r="C275" s="9"/>
      <c r="D275" s="9"/>
      <c r="E275" s="9"/>
      <c r="F275" s="9"/>
      <c r="G275" s="23"/>
      <c r="H275" s="23"/>
      <c r="I275" s="9">
        <v>2380</v>
      </c>
      <c r="J275" s="9">
        <v>2441</v>
      </c>
      <c r="K275" s="24">
        <f t="shared" si="48"/>
        <v>199</v>
      </c>
      <c r="L275" s="24">
        <f t="shared" si="49"/>
        <v>4821</v>
      </c>
      <c r="M275" s="25">
        <v>2</v>
      </c>
      <c r="N275" s="9" t="s">
        <v>1493</v>
      </c>
      <c r="O275" s="9" t="s">
        <v>1494</v>
      </c>
      <c r="P275" s="9" t="s">
        <v>43</v>
      </c>
      <c r="Q275" s="26">
        <v>35412.9</v>
      </c>
      <c r="R275" s="27">
        <v>138</v>
      </c>
      <c r="S275" s="27">
        <f t="shared" si="50"/>
        <v>0</v>
      </c>
      <c r="T275" s="27">
        <v>6846</v>
      </c>
      <c r="U275" s="28" t="s">
        <v>20</v>
      </c>
      <c r="V275" s="29">
        <f t="shared" si="51"/>
        <v>7.1673621535250753E-2</v>
      </c>
      <c r="W275" s="29">
        <f t="shared" si="52"/>
        <v>9.4952998843395031E-3</v>
      </c>
      <c r="X275" s="29" t="str">
        <f t="shared" si="53"/>
        <v>FLOW</v>
      </c>
      <c r="Y275" s="9" t="str">
        <f t="shared" si="54"/>
        <v>-</v>
      </c>
      <c r="Z275" s="9" t="s">
        <v>1499</v>
      </c>
      <c r="AA275" s="9" t="s">
        <v>20</v>
      </c>
      <c r="AB275" s="22"/>
      <c r="AC275" s="9"/>
      <c r="AD275" s="9"/>
      <c r="AE275" s="30"/>
      <c r="AF275" s="31" t="s">
        <v>20</v>
      </c>
      <c r="AG275" s="32"/>
      <c r="AH275" s="9" t="s">
        <v>288</v>
      </c>
      <c r="AI275" s="32"/>
      <c r="AJ275" s="32"/>
      <c r="AK275" s="32"/>
      <c r="AL275" s="32">
        <v>9425</v>
      </c>
      <c r="AM275" s="26">
        <v>35412.9</v>
      </c>
      <c r="AN275" s="24">
        <v>57</v>
      </c>
      <c r="AO275" s="23" t="s">
        <v>20</v>
      </c>
      <c r="AP275" s="23" t="str">
        <f t="shared" si="55"/>
        <v>FLOW</v>
      </c>
      <c r="AQ275" s="23"/>
      <c r="AR275" s="23"/>
      <c r="AS275" s="23"/>
      <c r="AT275" s="23"/>
      <c r="AU275" s="9" t="s">
        <v>13</v>
      </c>
      <c r="AV275" s="33" t="s">
        <v>991</v>
      </c>
      <c r="AW275" s="22" t="s">
        <v>1242</v>
      </c>
      <c r="AX275" s="34">
        <v>45238</v>
      </c>
      <c r="AY275" s="9">
        <v>48</v>
      </c>
      <c r="AZ275" s="9" t="s">
        <v>1125</v>
      </c>
      <c r="BA275" s="32" t="s">
        <v>20</v>
      </c>
      <c r="BB275" s="32"/>
      <c r="BC275" s="32"/>
      <c r="BD275" s="9"/>
      <c r="BE275" s="9"/>
      <c r="BF275" s="9"/>
      <c r="BG275" s="35"/>
      <c r="BH275" s="9"/>
      <c r="BI275" s="9"/>
      <c r="BJ275" s="9"/>
      <c r="BK275" s="9"/>
      <c r="BL275" s="9">
        <v>1</v>
      </c>
      <c r="BM275" s="9"/>
      <c r="BN275" s="9"/>
      <c r="BO275" s="9"/>
      <c r="BP275" s="9"/>
      <c r="BQ275" s="9"/>
      <c r="BR275" s="9"/>
      <c r="BS275" s="9"/>
      <c r="BT275" s="9"/>
      <c r="BU275" s="9"/>
      <c r="BV275" s="9"/>
      <c r="BW275" s="9"/>
      <c r="BX275" s="9"/>
      <c r="BY275" s="9"/>
      <c r="BZ275" s="9"/>
      <c r="CA275" s="9"/>
      <c r="CB275" s="9"/>
      <c r="CC275" s="9"/>
      <c r="CD275" s="9"/>
      <c r="CE275" s="9"/>
      <c r="CF275" s="9"/>
      <c r="CG275" s="9"/>
      <c r="CH275" s="9"/>
      <c r="CI275" s="9"/>
      <c r="CJ275" s="9"/>
      <c r="CK275" s="9"/>
      <c r="CL275" s="9"/>
      <c r="CM275" s="9"/>
      <c r="CN275" s="9"/>
      <c r="CO275" s="9"/>
      <c r="CP275" s="9"/>
      <c r="CQ275" s="9"/>
      <c r="CR275" s="9"/>
      <c r="CS275" s="9"/>
      <c r="CT275" s="9"/>
      <c r="CU275" s="9"/>
      <c r="CV275" s="9"/>
      <c r="CW275" s="9"/>
      <c r="CX275" s="9"/>
      <c r="CY275" s="9"/>
      <c r="CZ275" s="9"/>
      <c r="DA275" s="9"/>
      <c r="DB275" s="9"/>
      <c r="DC275" s="9"/>
      <c r="DD275" s="9"/>
      <c r="DE275" s="9"/>
      <c r="DF275" s="9"/>
      <c r="DG275" s="9"/>
      <c r="DH275" s="9"/>
      <c r="DI275" s="9"/>
      <c r="DJ275" s="9"/>
      <c r="DK275" s="9"/>
      <c r="DL275" s="9"/>
      <c r="DM275" s="9"/>
      <c r="DN275" s="9"/>
      <c r="DO275" s="9"/>
      <c r="DP275" s="9"/>
      <c r="DQ275" s="9"/>
      <c r="DR275" s="9"/>
      <c r="DS275" s="9"/>
      <c r="DT275" s="9"/>
      <c r="DU275" s="9"/>
      <c r="DV275" s="9"/>
      <c r="DW275" s="9"/>
      <c r="DX275" s="9"/>
      <c r="DY275" s="9"/>
      <c r="DZ275" s="9"/>
      <c r="EA275" s="9"/>
      <c r="EB275" s="9"/>
      <c r="EC275" s="9"/>
      <c r="ED275" s="9"/>
      <c r="EE275" s="9"/>
      <c r="EF275" s="9"/>
      <c r="EG275" s="9"/>
      <c r="EH275" s="9"/>
      <c r="EI275" s="9"/>
      <c r="EJ275" s="9"/>
      <c r="EK275" s="9"/>
      <c r="EL275" s="9"/>
      <c r="EM275" s="9"/>
      <c r="EN275" s="9"/>
      <c r="EO275" s="9"/>
      <c r="EP275" s="9"/>
      <c r="EQ275" s="9"/>
      <c r="ER275" s="36">
        <f t="shared" si="56"/>
        <v>1</v>
      </c>
      <c r="ES275" s="9">
        <f t="shared" si="57"/>
        <v>1</v>
      </c>
      <c r="ET275" s="9" t="s">
        <v>1364</v>
      </c>
      <c r="EU275" s="32" t="s">
        <v>1886</v>
      </c>
      <c r="EV275" s="32" t="s">
        <v>1480</v>
      </c>
      <c r="EW275" s="32"/>
      <c r="EX275" s="35"/>
      <c r="EY275" s="37"/>
      <c r="EZ275" s="37"/>
      <c r="FA275" s="35"/>
      <c r="FB275" s="37"/>
      <c r="FC275" s="32"/>
      <c r="FD275" s="32"/>
      <c r="FE275" s="32">
        <f t="shared" si="58"/>
        <v>199</v>
      </c>
      <c r="FF275" s="9">
        <f t="shared" si="59"/>
        <v>4821</v>
      </c>
      <c r="FG275" s="6" t="s">
        <v>1480</v>
      </c>
    </row>
    <row r="276" spans="1:163" ht="17.25" customHeight="1" x14ac:dyDescent="0.25">
      <c r="A276" s="9">
        <v>462194461</v>
      </c>
      <c r="B276" s="22" t="s">
        <v>395</v>
      </c>
      <c r="C276" s="9"/>
      <c r="D276" s="9"/>
      <c r="E276" s="9"/>
      <c r="F276" s="9"/>
      <c r="G276" s="23"/>
      <c r="H276" s="23"/>
      <c r="I276" s="9">
        <v>3869</v>
      </c>
      <c r="J276" s="9">
        <v>7693</v>
      </c>
      <c r="K276" s="24">
        <f t="shared" si="48"/>
        <v>4067</v>
      </c>
      <c r="L276" s="24">
        <f t="shared" si="49"/>
        <v>11562</v>
      </c>
      <c r="M276" s="25">
        <v>2</v>
      </c>
      <c r="N276" s="9" t="s">
        <v>1493</v>
      </c>
      <c r="O276" s="9" t="s">
        <v>1494</v>
      </c>
      <c r="P276" s="9" t="s">
        <v>341</v>
      </c>
      <c r="Q276" s="26">
        <v>35366</v>
      </c>
      <c r="R276" s="27">
        <v>243</v>
      </c>
      <c r="S276" s="27">
        <f t="shared" si="50"/>
        <v>0</v>
      </c>
      <c r="T276" s="27">
        <v>7200</v>
      </c>
      <c r="U276" s="28" t="s">
        <v>20</v>
      </c>
      <c r="V276" s="29">
        <f t="shared" si="51"/>
        <v>1</v>
      </c>
      <c r="W276" s="29">
        <f t="shared" si="52"/>
        <v>9.4827245356791136E-3</v>
      </c>
      <c r="X276" s="29" t="str">
        <f t="shared" si="53"/>
        <v>FLOW</v>
      </c>
      <c r="Y276" s="9" t="str">
        <f t="shared" si="54"/>
        <v>-</v>
      </c>
      <c r="Z276" s="9" t="s">
        <v>1496</v>
      </c>
      <c r="AA276" s="9" t="s">
        <v>20</v>
      </c>
      <c r="AB276" s="22"/>
      <c r="AC276" s="9"/>
      <c r="AD276" s="9"/>
      <c r="AE276" s="30"/>
      <c r="AF276" s="31" t="s">
        <v>20</v>
      </c>
      <c r="AG276" s="32"/>
      <c r="AH276" s="9" t="s">
        <v>394</v>
      </c>
      <c r="AI276" s="32"/>
      <c r="AJ276" s="32"/>
      <c r="AK276" s="32"/>
      <c r="AL276" s="32">
        <v>15136</v>
      </c>
      <c r="AM276" s="26">
        <v>35366</v>
      </c>
      <c r="AN276" s="24">
        <v>57</v>
      </c>
      <c r="AO276" s="23" t="s">
        <v>20</v>
      </c>
      <c r="AP276" s="23" t="str">
        <f t="shared" si="55"/>
        <v>FLOW</v>
      </c>
      <c r="AQ276" s="23"/>
      <c r="AR276" s="23"/>
      <c r="AS276" s="23"/>
      <c r="AT276" s="23"/>
      <c r="AU276" s="9" t="s">
        <v>13</v>
      </c>
      <c r="AV276" s="33" t="s">
        <v>396</v>
      </c>
      <c r="AW276" s="22" t="s">
        <v>1184</v>
      </c>
      <c r="AX276" s="34">
        <v>45362</v>
      </c>
      <c r="AY276" s="9">
        <v>36</v>
      </c>
      <c r="AZ276" s="9" t="s">
        <v>1125</v>
      </c>
      <c r="BA276" s="32" t="s">
        <v>20</v>
      </c>
      <c r="BB276" s="32"/>
      <c r="BC276" s="32"/>
      <c r="BD276" s="9"/>
      <c r="BE276" s="9"/>
      <c r="BF276" s="9"/>
      <c r="BG276" s="35"/>
      <c r="BH276" s="9"/>
      <c r="BI276" s="9"/>
      <c r="BJ276" s="9"/>
      <c r="BK276" s="9"/>
      <c r="BL276" s="9">
        <v>1</v>
      </c>
      <c r="BM276" s="9"/>
      <c r="BN276" s="9"/>
      <c r="BO276" s="9"/>
      <c r="BP276" s="9"/>
      <c r="BQ276" s="9"/>
      <c r="BR276" s="9"/>
      <c r="BS276" s="9"/>
      <c r="BT276" s="9"/>
      <c r="BU276" s="9"/>
      <c r="BV276" s="9"/>
      <c r="BW276" s="9"/>
      <c r="BX276" s="9"/>
      <c r="BY276" s="9"/>
      <c r="BZ276" s="9"/>
      <c r="CA276" s="9"/>
      <c r="CB276" s="9"/>
      <c r="CC276" s="9"/>
      <c r="CD276" s="9"/>
      <c r="CE276" s="9"/>
      <c r="CF276" s="9"/>
      <c r="CG276" s="9"/>
      <c r="CH276" s="9"/>
      <c r="CI276" s="9"/>
      <c r="CJ276" s="9"/>
      <c r="CK276" s="9"/>
      <c r="CL276" s="9"/>
      <c r="CM276" s="9"/>
      <c r="CN276" s="9"/>
      <c r="CO276" s="9"/>
      <c r="CP276" s="9"/>
      <c r="CQ276" s="9"/>
      <c r="CR276" s="9"/>
      <c r="CS276" s="9"/>
      <c r="CT276" s="9"/>
      <c r="CU276" s="9"/>
      <c r="CV276" s="9"/>
      <c r="CW276" s="9"/>
      <c r="CX276" s="9"/>
      <c r="CY276" s="9"/>
      <c r="CZ276" s="9"/>
      <c r="DA276" s="9"/>
      <c r="DB276" s="9"/>
      <c r="DC276" s="9"/>
      <c r="DD276" s="9"/>
      <c r="DE276" s="9"/>
      <c r="DF276" s="9"/>
      <c r="DG276" s="9"/>
      <c r="DH276" s="9"/>
      <c r="DI276" s="9"/>
      <c r="DJ276" s="9"/>
      <c r="DK276" s="9"/>
      <c r="DL276" s="9"/>
      <c r="DM276" s="9"/>
      <c r="DN276" s="9"/>
      <c r="DO276" s="9"/>
      <c r="DP276" s="9"/>
      <c r="DQ276" s="9"/>
      <c r="DR276" s="9"/>
      <c r="DS276" s="9"/>
      <c r="DT276" s="9"/>
      <c r="DU276" s="9"/>
      <c r="DV276" s="9"/>
      <c r="DW276" s="9"/>
      <c r="DX276" s="9"/>
      <c r="DY276" s="9"/>
      <c r="DZ276" s="9"/>
      <c r="EA276" s="9"/>
      <c r="EB276" s="9"/>
      <c r="EC276" s="9"/>
      <c r="ED276" s="9"/>
      <c r="EE276" s="9"/>
      <c r="EF276" s="9"/>
      <c r="EG276" s="9"/>
      <c r="EH276" s="9"/>
      <c r="EI276" s="9"/>
      <c r="EJ276" s="9"/>
      <c r="EK276" s="9"/>
      <c r="EL276" s="9"/>
      <c r="EM276" s="9"/>
      <c r="EN276" s="9"/>
      <c r="EO276" s="9"/>
      <c r="EP276" s="9"/>
      <c r="EQ276" s="9"/>
      <c r="ER276" s="36">
        <f t="shared" si="56"/>
        <v>1</v>
      </c>
      <c r="ES276" s="9">
        <f t="shared" si="57"/>
        <v>1</v>
      </c>
      <c r="ET276" s="9" t="s">
        <v>1369</v>
      </c>
      <c r="EU276" s="32" t="s">
        <v>1946</v>
      </c>
      <c r="EV276" s="32" t="s">
        <v>1480</v>
      </c>
      <c r="EW276" s="32"/>
      <c r="EX276" s="35"/>
      <c r="EY276" s="37"/>
      <c r="EZ276" s="37"/>
      <c r="FA276" s="35"/>
      <c r="FB276" s="37"/>
      <c r="FC276" s="32"/>
      <c r="FD276" s="32"/>
      <c r="FE276" s="32">
        <f t="shared" si="58"/>
        <v>4067</v>
      </c>
      <c r="FF276" s="9">
        <f t="shared" si="59"/>
        <v>11562</v>
      </c>
      <c r="FG276" s="6" t="s">
        <v>1480</v>
      </c>
    </row>
    <row r="277" spans="1:163" ht="17.25" customHeight="1" x14ac:dyDescent="0.25">
      <c r="A277" s="9">
        <v>462516053</v>
      </c>
      <c r="B277" s="22" t="s">
        <v>704</v>
      </c>
      <c r="C277" s="9" t="s">
        <v>2208</v>
      </c>
      <c r="D277" s="9" t="s">
        <v>1592</v>
      </c>
      <c r="E277" s="9">
        <v>3365</v>
      </c>
      <c r="F277" s="9"/>
      <c r="G277" s="23"/>
      <c r="H277" s="23"/>
      <c r="I277" s="9">
        <v>3305</v>
      </c>
      <c r="J277" s="9">
        <v>9899</v>
      </c>
      <c r="K277" s="24">
        <f t="shared" si="48"/>
        <v>3848</v>
      </c>
      <c r="L277" s="24">
        <f t="shared" si="49"/>
        <v>9839</v>
      </c>
      <c r="M277" s="25">
        <v>3</v>
      </c>
      <c r="N277" s="9" t="s">
        <v>2210</v>
      </c>
      <c r="O277" s="9" t="s">
        <v>1489</v>
      </c>
      <c r="P277" s="9" t="s">
        <v>263</v>
      </c>
      <c r="Q277" s="26">
        <v>35083</v>
      </c>
      <c r="R277" s="27">
        <v>559</v>
      </c>
      <c r="S277" s="27">
        <f t="shared" si="50"/>
        <v>0</v>
      </c>
      <c r="T277" s="27">
        <v>4950</v>
      </c>
      <c r="U277" s="28" t="s">
        <v>20</v>
      </c>
      <c r="V277" s="29">
        <f t="shared" si="51"/>
        <v>0.15840242867770701</v>
      </c>
      <c r="W277" s="29">
        <f t="shared" si="52"/>
        <v>9.9479054197852065E-3</v>
      </c>
      <c r="X277" s="29" t="str">
        <f t="shared" si="53"/>
        <v>STABLE</v>
      </c>
      <c r="Y277" s="9" t="str">
        <f t="shared" si="54"/>
        <v>PAID</v>
      </c>
      <c r="Z277" s="9" t="s">
        <v>1489</v>
      </c>
      <c r="AA277" s="9" t="s">
        <v>20</v>
      </c>
      <c r="AB277" s="22"/>
      <c r="AC277" s="9"/>
      <c r="AD277" s="9"/>
      <c r="AE277" s="30"/>
      <c r="AF277" s="31" t="s">
        <v>20</v>
      </c>
      <c r="AG277" s="32"/>
      <c r="AH277" s="9" t="s">
        <v>702</v>
      </c>
      <c r="AI277" s="32"/>
      <c r="AJ277" s="32"/>
      <c r="AK277" s="32"/>
      <c r="AL277" s="32">
        <v>15408</v>
      </c>
      <c r="AM277" s="26">
        <v>35083</v>
      </c>
      <c r="AN277" s="24">
        <v>88</v>
      </c>
      <c r="AO277" s="23" t="s">
        <v>20</v>
      </c>
      <c r="AP277" s="23" t="str">
        <f t="shared" si="55"/>
        <v>FLOW</v>
      </c>
      <c r="AQ277" s="23"/>
      <c r="AR277" s="23"/>
      <c r="AS277" s="23"/>
      <c r="AT277" s="23"/>
      <c r="AU277" s="9" t="s">
        <v>1491</v>
      </c>
      <c r="AV277" s="33" t="s">
        <v>705</v>
      </c>
      <c r="AW277" s="22" t="s">
        <v>1211</v>
      </c>
      <c r="AX277" s="34">
        <v>45392</v>
      </c>
      <c r="AY277" s="9">
        <v>36</v>
      </c>
      <c r="AZ277" s="9" t="s">
        <v>1125</v>
      </c>
      <c r="BA277" s="32" t="s">
        <v>20</v>
      </c>
      <c r="BB277" s="32"/>
      <c r="BC277" s="32">
        <v>1</v>
      </c>
      <c r="BD277" s="9"/>
      <c r="BE277" s="9"/>
      <c r="BF277" s="9"/>
      <c r="BG277" s="35"/>
      <c r="BH277" s="9"/>
      <c r="BI277" s="9"/>
      <c r="BJ277" s="9"/>
      <c r="BK277" s="9"/>
      <c r="BL277" s="9"/>
      <c r="BM277" s="9"/>
      <c r="BN277" s="9"/>
      <c r="BO277" s="9"/>
      <c r="BP277" s="9"/>
      <c r="BQ277" s="9"/>
      <c r="BR277" s="9"/>
      <c r="BS277" s="9"/>
      <c r="BT277" s="9"/>
      <c r="BU277" s="9"/>
      <c r="BV277" s="9"/>
      <c r="BW277" s="9"/>
      <c r="BX277" s="9"/>
      <c r="BY277" s="9"/>
      <c r="BZ277" s="9"/>
      <c r="CA277" s="9"/>
      <c r="CB277" s="9"/>
      <c r="CC277" s="9"/>
      <c r="CD277" s="9"/>
      <c r="CE277" s="9"/>
      <c r="CF277" s="9"/>
      <c r="CG277" s="9"/>
      <c r="CH277" s="9"/>
      <c r="CI277" s="9"/>
      <c r="CJ277" s="9"/>
      <c r="CK277" s="9"/>
      <c r="CL277" s="9"/>
      <c r="CM277" s="9"/>
      <c r="CN277" s="9"/>
      <c r="CO277" s="9"/>
      <c r="CP277" s="9"/>
      <c r="CQ277" s="9"/>
      <c r="CR277" s="9"/>
      <c r="CS277" s="9"/>
      <c r="CT277" s="9"/>
      <c r="CU277" s="9"/>
      <c r="CV277" s="9"/>
      <c r="CW277" s="9"/>
      <c r="CX277" s="9"/>
      <c r="CY277" s="9"/>
      <c r="CZ277" s="9"/>
      <c r="DA277" s="9"/>
      <c r="DB277" s="9"/>
      <c r="DC277" s="9"/>
      <c r="DD277" s="9"/>
      <c r="DE277" s="9"/>
      <c r="DF277" s="9"/>
      <c r="DG277" s="9"/>
      <c r="DH277" s="9"/>
      <c r="DI277" s="9"/>
      <c r="DJ277" s="9"/>
      <c r="DK277" s="9"/>
      <c r="DL277" s="9"/>
      <c r="DM277" s="9"/>
      <c r="DN277" s="9"/>
      <c r="DO277" s="9"/>
      <c r="DP277" s="9"/>
      <c r="DQ277" s="9"/>
      <c r="DR277" s="9"/>
      <c r="DS277" s="9"/>
      <c r="DT277" s="9"/>
      <c r="DU277" s="9"/>
      <c r="DV277" s="9"/>
      <c r="DW277" s="9"/>
      <c r="DX277" s="9"/>
      <c r="DY277" s="9"/>
      <c r="DZ277" s="9"/>
      <c r="EA277" s="9"/>
      <c r="EB277" s="9"/>
      <c r="EC277" s="9"/>
      <c r="ED277" s="9"/>
      <c r="EE277" s="9"/>
      <c r="EF277" s="9"/>
      <c r="EG277" s="9"/>
      <c r="EH277" s="9"/>
      <c r="EI277" s="9"/>
      <c r="EJ277" s="9"/>
      <c r="EK277" s="9"/>
      <c r="EL277" s="9"/>
      <c r="EM277" s="9"/>
      <c r="EN277" s="9"/>
      <c r="EO277" s="9"/>
      <c r="EP277" s="9"/>
      <c r="EQ277" s="9"/>
      <c r="ER277" s="36">
        <f t="shared" si="56"/>
        <v>1</v>
      </c>
      <c r="ES277" s="9">
        <f t="shared" si="57"/>
        <v>1</v>
      </c>
      <c r="ET277" s="9" t="s">
        <v>1372</v>
      </c>
      <c r="EU277" s="32" t="s">
        <v>2177</v>
      </c>
      <c r="EV277" s="32" t="s">
        <v>1480</v>
      </c>
      <c r="EW277" s="32"/>
      <c r="EX277" s="35"/>
      <c r="EY277" s="37"/>
      <c r="EZ277" s="37"/>
      <c r="FA277" s="35"/>
      <c r="FB277" s="37"/>
      <c r="FC277" s="32"/>
      <c r="FD277" s="32"/>
      <c r="FE277" s="32">
        <f t="shared" si="58"/>
        <v>3848</v>
      </c>
      <c r="FF277" s="9">
        <f t="shared" si="59"/>
        <v>13204</v>
      </c>
      <c r="FG277" s="6" t="s">
        <v>1480</v>
      </c>
    </row>
    <row r="278" spans="1:163" ht="17.25" customHeight="1" x14ac:dyDescent="0.25">
      <c r="A278" s="9">
        <v>468204752</v>
      </c>
      <c r="B278" s="22" t="s">
        <v>932</v>
      </c>
      <c r="C278" s="9"/>
      <c r="D278" s="9"/>
      <c r="E278" s="9"/>
      <c r="F278" s="9"/>
      <c r="G278" s="23"/>
      <c r="H278" s="23"/>
      <c r="I278" s="9">
        <v>3500</v>
      </c>
      <c r="J278" s="9">
        <v>3500</v>
      </c>
      <c r="K278" s="24">
        <f t="shared" si="48"/>
        <v>3500</v>
      </c>
      <c r="L278" s="24">
        <f t="shared" si="49"/>
        <v>7000</v>
      </c>
      <c r="M278" s="39">
        <v>1</v>
      </c>
      <c r="N278" s="9" t="s">
        <v>1493</v>
      </c>
      <c r="O278" s="9" t="s">
        <v>1494</v>
      </c>
      <c r="P278" s="9" t="s">
        <v>251</v>
      </c>
      <c r="Q278" s="26">
        <v>34789</v>
      </c>
      <c r="R278" s="27">
        <v>0</v>
      </c>
      <c r="S278" s="27">
        <f t="shared" si="50"/>
        <v>0</v>
      </c>
      <c r="T278" s="27">
        <v>450</v>
      </c>
      <c r="U278" s="28" t="s">
        <v>20</v>
      </c>
      <c r="V278" s="29">
        <f t="shared" si="51"/>
        <v>3.2796170541557451E-2</v>
      </c>
      <c r="W278" s="29">
        <f t="shared" si="52"/>
        <v>3.0475668845423671E-3</v>
      </c>
      <c r="X278" s="29" t="str">
        <f t="shared" si="53"/>
        <v>FLOW</v>
      </c>
      <c r="Y278" s="9" t="str">
        <f t="shared" si="54"/>
        <v>-</v>
      </c>
      <c r="Z278" s="9" t="s">
        <v>20</v>
      </c>
      <c r="AA278" s="9" t="s">
        <v>20</v>
      </c>
      <c r="AB278" s="22"/>
      <c r="AC278" s="9"/>
      <c r="AD278" s="9"/>
      <c r="AE278" s="30"/>
      <c r="AF278" s="31" t="s">
        <v>20</v>
      </c>
      <c r="AG278" s="32"/>
      <c r="AH278" s="9" t="s">
        <v>1136</v>
      </c>
      <c r="AI278" s="32"/>
      <c r="AJ278" s="32"/>
      <c r="AK278" s="32"/>
      <c r="AL278" s="32">
        <v>3950</v>
      </c>
      <c r="AM278" s="26">
        <v>34789</v>
      </c>
      <c r="AN278" s="24">
        <v>22</v>
      </c>
      <c r="AO278" s="23" t="s">
        <v>20</v>
      </c>
      <c r="AP278" s="23" t="str">
        <f t="shared" si="55"/>
        <v>FLOW</v>
      </c>
      <c r="AQ278" s="23"/>
      <c r="AR278" s="23"/>
      <c r="AS278" s="23"/>
      <c r="AT278" s="23"/>
      <c r="AU278" s="9" t="s">
        <v>1491</v>
      </c>
      <c r="AV278" s="33" t="s">
        <v>1123</v>
      </c>
      <c r="AW278" s="22" t="s">
        <v>1222</v>
      </c>
      <c r="AX278" s="34">
        <v>46154</v>
      </c>
      <c r="AY278" s="9">
        <v>12</v>
      </c>
      <c r="AZ278" s="9" t="s">
        <v>1125</v>
      </c>
      <c r="BA278" s="32" t="s">
        <v>20</v>
      </c>
      <c r="BB278" s="32"/>
      <c r="BC278" s="32"/>
      <c r="BD278" s="9"/>
      <c r="BE278" s="9"/>
      <c r="BF278" s="9"/>
      <c r="BG278" s="35"/>
      <c r="BH278" s="9"/>
      <c r="BI278" s="9"/>
      <c r="BJ278" s="9"/>
      <c r="BK278" s="9"/>
      <c r="BL278" s="9"/>
      <c r="BM278" s="9"/>
      <c r="BN278" s="9"/>
      <c r="BO278" s="9"/>
      <c r="BP278" s="9"/>
      <c r="BQ278" s="9"/>
      <c r="BR278" s="9"/>
      <c r="BS278" s="9"/>
      <c r="BT278" s="9"/>
      <c r="BU278" s="9"/>
      <c r="BV278" s="9"/>
      <c r="BW278" s="9"/>
      <c r="BX278" s="9"/>
      <c r="BY278" s="9"/>
      <c r="BZ278" s="9"/>
      <c r="CA278" s="9"/>
      <c r="CB278" s="9"/>
      <c r="CC278" s="9"/>
      <c r="CD278" s="9"/>
      <c r="CE278" s="9"/>
      <c r="CF278" s="9"/>
      <c r="CG278" s="9"/>
      <c r="CH278" s="9"/>
      <c r="CI278" s="9"/>
      <c r="CJ278" s="9"/>
      <c r="CK278" s="9"/>
      <c r="CL278" s="9"/>
      <c r="CM278" s="9"/>
      <c r="CN278" s="9"/>
      <c r="CO278" s="9"/>
      <c r="CP278" s="9"/>
      <c r="CQ278" s="9"/>
      <c r="CR278" s="9"/>
      <c r="CS278" s="9"/>
      <c r="CT278" s="9"/>
      <c r="CU278" s="9"/>
      <c r="CV278" s="9"/>
      <c r="CW278" s="9"/>
      <c r="CX278" s="9"/>
      <c r="CY278" s="9"/>
      <c r="CZ278" s="9"/>
      <c r="DA278" s="9"/>
      <c r="DB278" s="9"/>
      <c r="DC278" s="9"/>
      <c r="DD278" s="9"/>
      <c r="DE278" s="9"/>
      <c r="DF278" s="9"/>
      <c r="DG278" s="9"/>
      <c r="DH278" s="9"/>
      <c r="DI278" s="9"/>
      <c r="DJ278" s="9"/>
      <c r="DK278" s="9"/>
      <c r="DL278" s="9"/>
      <c r="DM278" s="9"/>
      <c r="DN278" s="9"/>
      <c r="DO278" s="9"/>
      <c r="DP278" s="9"/>
      <c r="DQ278" s="9"/>
      <c r="DR278" s="9"/>
      <c r="DS278" s="9"/>
      <c r="DT278" s="9"/>
      <c r="DU278" s="9"/>
      <c r="DV278" s="9"/>
      <c r="DW278" s="9"/>
      <c r="DX278" s="9"/>
      <c r="DY278" s="9"/>
      <c r="DZ278" s="9"/>
      <c r="EA278" s="9"/>
      <c r="EB278" s="9"/>
      <c r="EC278" s="9"/>
      <c r="ED278" s="9"/>
      <c r="EE278" s="9"/>
      <c r="EF278" s="9"/>
      <c r="EG278" s="9"/>
      <c r="EH278" s="9"/>
      <c r="EI278" s="9"/>
      <c r="EJ278" s="9"/>
      <c r="EK278" s="9"/>
      <c r="EL278" s="9"/>
      <c r="EM278" s="9"/>
      <c r="EN278" s="9"/>
      <c r="EO278" s="9"/>
      <c r="EP278" s="9"/>
      <c r="EQ278" s="9"/>
      <c r="ER278" s="36">
        <f t="shared" si="56"/>
        <v>0</v>
      </c>
      <c r="ES278" s="9" t="str">
        <f t="shared" si="57"/>
        <v/>
      </c>
      <c r="ET278" s="9" t="s">
        <v>1363</v>
      </c>
      <c r="EU278" s="32" t="s">
        <v>1805</v>
      </c>
      <c r="EV278" s="32" t="s">
        <v>1480</v>
      </c>
      <c r="EW278" s="32"/>
      <c r="EX278" s="35"/>
      <c r="EY278" s="37"/>
      <c r="EZ278" s="37"/>
      <c r="FA278" s="35"/>
      <c r="FB278" s="37"/>
      <c r="FC278" s="32"/>
      <c r="FD278" s="32"/>
      <c r="FE278" s="32">
        <f t="shared" si="58"/>
        <v>3500</v>
      </c>
      <c r="FF278" s="9">
        <f t="shared" si="59"/>
        <v>7000</v>
      </c>
      <c r="FG278" s="6" t="s">
        <v>1480</v>
      </c>
    </row>
    <row r="279" spans="1:163" ht="17.25" customHeight="1" x14ac:dyDescent="0.25">
      <c r="A279" s="9">
        <v>462027650</v>
      </c>
      <c r="B279" s="22" t="s">
        <v>821</v>
      </c>
      <c r="C279" s="9"/>
      <c r="D279" s="9"/>
      <c r="E279" s="9"/>
      <c r="F279" s="9"/>
      <c r="G279" s="23"/>
      <c r="H279" s="23"/>
      <c r="I279" s="9">
        <v>3798</v>
      </c>
      <c r="J279" s="9">
        <v>7446</v>
      </c>
      <c r="K279" s="24">
        <f t="shared" si="48"/>
        <v>3834</v>
      </c>
      <c r="L279" s="24">
        <f t="shared" si="49"/>
        <v>11244</v>
      </c>
      <c r="M279" s="25">
        <v>2</v>
      </c>
      <c r="N279" s="9" t="s">
        <v>1493</v>
      </c>
      <c r="O279" s="9" t="s">
        <v>1494</v>
      </c>
      <c r="P279" s="9" t="s">
        <v>45</v>
      </c>
      <c r="Q279" s="26">
        <v>34755</v>
      </c>
      <c r="R279" s="27">
        <v>186</v>
      </c>
      <c r="S279" s="27">
        <f t="shared" si="50"/>
        <v>0</v>
      </c>
      <c r="T279" s="27">
        <v>6282</v>
      </c>
      <c r="U279" s="28" t="s">
        <v>20</v>
      </c>
      <c r="V279" s="29">
        <f t="shared" si="51"/>
        <v>9.8642757399271142E-2</v>
      </c>
      <c r="W279" s="29">
        <f t="shared" si="52"/>
        <v>9.3188964326620938E-3</v>
      </c>
      <c r="X279" s="29" t="str">
        <f t="shared" si="53"/>
        <v>FLOW</v>
      </c>
      <c r="Y279" s="9" t="str">
        <f t="shared" si="54"/>
        <v>-</v>
      </c>
      <c r="Z279" s="9" t="s">
        <v>1496</v>
      </c>
      <c r="AA279" s="9" t="s">
        <v>20</v>
      </c>
      <c r="AB279" s="22"/>
      <c r="AC279" s="9"/>
      <c r="AD279" s="9"/>
      <c r="AE279" s="30"/>
      <c r="AF279" s="31" t="s">
        <v>20</v>
      </c>
      <c r="AG279" s="32"/>
      <c r="AH279" s="9" t="s">
        <v>48</v>
      </c>
      <c r="AI279" s="32"/>
      <c r="AJ279" s="32"/>
      <c r="AK279" s="32"/>
      <c r="AL279" s="32">
        <v>13914</v>
      </c>
      <c r="AM279" s="26">
        <v>34755</v>
      </c>
      <c r="AN279" s="24">
        <v>57</v>
      </c>
      <c r="AO279" s="23" t="s">
        <v>20</v>
      </c>
      <c r="AP279" s="23" t="str">
        <f t="shared" si="55"/>
        <v>FLOW</v>
      </c>
      <c r="AQ279" s="23"/>
      <c r="AR279" s="23"/>
      <c r="AS279" s="23"/>
      <c r="AT279" s="23"/>
      <c r="AU279" s="9" t="s">
        <v>13</v>
      </c>
      <c r="AV279" s="33" t="s">
        <v>1016</v>
      </c>
      <c r="AW279" s="22" t="s">
        <v>1261</v>
      </c>
      <c r="AX279" s="34">
        <v>45348</v>
      </c>
      <c r="AY279" s="9">
        <v>36</v>
      </c>
      <c r="AZ279" s="9" t="s">
        <v>1125</v>
      </c>
      <c r="BA279" s="32" t="s">
        <v>20</v>
      </c>
      <c r="BB279" s="32"/>
      <c r="BC279" s="32"/>
      <c r="BD279" s="9"/>
      <c r="BE279" s="9"/>
      <c r="BF279" s="9"/>
      <c r="BG279" s="35"/>
      <c r="BH279" s="9"/>
      <c r="BI279" s="9"/>
      <c r="BJ279" s="9"/>
      <c r="BK279" s="9"/>
      <c r="BL279" s="9"/>
      <c r="BM279" s="9"/>
      <c r="BN279" s="9"/>
      <c r="BO279" s="9"/>
      <c r="BP279" s="9"/>
      <c r="BQ279" s="9"/>
      <c r="BR279" s="9"/>
      <c r="BS279" s="9"/>
      <c r="BT279" s="9"/>
      <c r="BU279" s="9"/>
      <c r="BV279" s="9"/>
      <c r="BW279" s="9"/>
      <c r="BX279" s="9"/>
      <c r="BY279" s="9"/>
      <c r="BZ279" s="9"/>
      <c r="CA279" s="9"/>
      <c r="CB279" s="9"/>
      <c r="CC279" s="9"/>
      <c r="CD279" s="9"/>
      <c r="CE279" s="9"/>
      <c r="CF279" s="9"/>
      <c r="CG279" s="9"/>
      <c r="CH279" s="9"/>
      <c r="CI279" s="9"/>
      <c r="CJ279" s="9"/>
      <c r="CK279" s="9"/>
      <c r="CL279" s="9"/>
      <c r="CM279" s="9"/>
      <c r="CN279" s="9"/>
      <c r="CO279" s="9"/>
      <c r="CP279" s="9"/>
      <c r="CQ279" s="9"/>
      <c r="CR279" s="9"/>
      <c r="CS279" s="9"/>
      <c r="CT279" s="9"/>
      <c r="CU279" s="9"/>
      <c r="CV279" s="9"/>
      <c r="CW279" s="9"/>
      <c r="CX279" s="9"/>
      <c r="CY279" s="9"/>
      <c r="CZ279" s="9"/>
      <c r="DA279" s="9"/>
      <c r="DB279" s="9"/>
      <c r="DC279" s="9"/>
      <c r="DD279" s="9"/>
      <c r="DE279" s="9"/>
      <c r="DF279" s="9"/>
      <c r="DG279" s="9"/>
      <c r="DH279" s="9"/>
      <c r="DI279" s="9"/>
      <c r="DJ279" s="9"/>
      <c r="DK279" s="9"/>
      <c r="DL279" s="9"/>
      <c r="DM279" s="9"/>
      <c r="DN279" s="9"/>
      <c r="DO279" s="9"/>
      <c r="DP279" s="9"/>
      <c r="DQ279" s="9"/>
      <c r="DR279" s="9"/>
      <c r="DS279" s="9"/>
      <c r="DT279" s="9"/>
      <c r="DU279" s="9"/>
      <c r="DV279" s="9"/>
      <c r="DW279" s="9"/>
      <c r="DX279" s="9"/>
      <c r="DY279" s="9"/>
      <c r="DZ279" s="9"/>
      <c r="EA279" s="9"/>
      <c r="EB279" s="9"/>
      <c r="EC279" s="9"/>
      <c r="ED279" s="9"/>
      <c r="EE279" s="9"/>
      <c r="EF279" s="9"/>
      <c r="EG279" s="9"/>
      <c r="EH279" s="9"/>
      <c r="EI279" s="9"/>
      <c r="EJ279" s="9"/>
      <c r="EK279" s="9"/>
      <c r="EL279" s="9"/>
      <c r="EM279" s="9"/>
      <c r="EN279" s="9"/>
      <c r="EO279" s="9"/>
      <c r="EP279" s="9"/>
      <c r="EQ279" s="9"/>
      <c r="ER279" s="36">
        <f t="shared" si="56"/>
        <v>0</v>
      </c>
      <c r="ES279" s="9" t="str">
        <f t="shared" si="57"/>
        <v/>
      </c>
      <c r="ET279" s="9" t="s">
        <v>1374</v>
      </c>
      <c r="EU279" s="32" t="s">
        <v>1716</v>
      </c>
      <c r="EV279" s="32" t="s">
        <v>1480</v>
      </c>
      <c r="EW279" s="32"/>
      <c r="EX279" s="35"/>
      <c r="EY279" s="37"/>
      <c r="EZ279" s="37"/>
      <c r="FA279" s="35"/>
      <c r="FB279" s="37"/>
      <c r="FC279" s="32"/>
      <c r="FD279" s="32"/>
      <c r="FE279" s="32">
        <f t="shared" si="58"/>
        <v>3834</v>
      </c>
      <c r="FF279" s="9">
        <f t="shared" si="59"/>
        <v>11244</v>
      </c>
      <c r="FG279" s="6" t="s">
        <v>1480</v>
      </c>
    </row>
    <row r="280" spans="1:163" ht="17.25" customHeight="1" x14ac:dyDescent="0.25">
      <c r="A280" s="9">
        <v>462852715</v>
      </c>
      <c r="B280" s="22" t="s">
        <v>379</v>
      </c>
      <c r="C280" s="9"/>
      <c r="D280" s="9"/>
      <c r="E280" s="9"/>
      <c r="F280" s="9"/>
      <c r="G280" s="23"/>
      <c r="H280" s="23"/>
      <c r="I280" s="9">
        <v>3392</v>
      </c>
      <c r="J280" s="9">
        <v>3687</v>
      </c>
      <c r="K280" s="24">
        <f t="shared" si="48"/>
        <v>479</v>
      </c>
      <c r="L280" s="24">
        <f t="shared" si="49"/>
        <v>7079</v>
      </c>
      <c r="M280" s="25">
        <v>2</v>
      </c>
      <c r="N280" s="9" t="s">
        <v>1493</v>
      </c>
      <c r="O280" s="9" t="s">
        <v>1494</v>
      </c>
      <c r="P280" s="9" t="s">
        <v>77</v>
      </c>
      <c r="Q280" s="26">
        <v>34134</v>
      </c>
      <c r="R280" s="27">
        <v>184</v>
      </c>
      <c r="S280" s="27">
        <f t="shared" si="50"/>
        <v>0</v>
      </c>
      <c r="T280" s="27">
        <v>7187</v>
      </c>
      <c r="U280" s="28" t="s">
        <v>20</v>
      </c>
      <c r="V280" s="29">
        <f t="shared" si="51"/>
        <v>8.6979849846492069E-2</v>
      </c>
      <c r="W280" s="29">
        <f t="shared" si="52"/>
        <v>9.1523870186300642E-3</v>
      </c>
      <c r="X280" s="29" t="str">
        <f t="shared" si="53"/>
        <v>FLOW</v>
      </c>
      <c r="Y280" s="9" t="str">
        <f t="shared" si="54"/>
        <v>-</v>
      </c>
      <c r="Z280" s="9" t="s">
        <v>20</v>
      </c>
      <c r="AA280" s="9" t="s">
        <v>20</v>
      </c>
      <c r="AB280" s="22"/>
      <c r="AC280" s="9"/>
      <c r="AD280" s="9"/>
      <c r="AE280" s="30"/>
      <c r="AF280" s="31" t="s">
        <v>20</v>
      </c>
      <c r="AG280" s="32"/>
      <c r="AH280" s="9" t="s">
        <v>377</v>
      </c>
      <c r="AI280" s="32"/>
      <c r="AJ280" s="32"/>
      <c r="AK280" s="32"/>
      <c r="AL280" s="32">
        <v>11058</v>
      </c>
      <c r="AM280" s="26">
        <v>34134</v>
      </c>
      <c r="AN280" s="24">
        <v>57</v>
      </c>
      <c r="AO280" s="23" t="s">
        <v>20</v>
      </c>
      <c r="AP280" s="23" t="str">
        <f t="shared" si="55"/>
        <v>FLOW</v>
      </c>
      <c r="AQ280" s="23"/>
      <c r="AR280" s="23"/>
      <c r="AS280" s="23"/>
      <c r="AT280" s="23"/>
      <c r="AU280" s="9" t="s">
        <v>1491</v>
      </c>
      <c r="AV280" s="33" t="s">
        <v>1026</v>
      </c>
      <c r="AW280" s="22" t="s">
        <v>1217</v>
      </c>
      <c r="AX280" s="34">
        <v>45422</v>
      </c>
      <c r="AY280" s="9">
        <v>36</v>
      </c>
      <c r="AZ280" s="9" t="s">
        <v>1125</v>
      </c>
      <c r="BA280" s="32" t="s">
        <v>20</v>
      </c>
      <c r="BB280" s="32"/>
      <c r="BC280" s="32"/>
      <c r="BD280" s="9"/>
      <c r="BE280" s="9"/>
      <c r="BF280" s="9"/>
      <c r="BG280" s="35"/>
      <c r="BH280" s="9"/>
      <c r="BI280" s="9"/>
      <c r="BJ280" s="9"/>
      <c r="BK280" s="9"/>
      <c r="BL280" s="9"/>
      <c r="BM280" s="9"/>
      <c r="BN280" s="9"/>
      <c r="BO280" s="9"/>
      <c r="BP280" s="9"/>
      <c r="BQ280" s="9"/>
      <c r="BR280" s="9"/>
      <c r="BS280" s="9"/>
      <c r="BT280" s="9"/>
      <c r="BU280" s="9"/>
      <c r="BV280" s="9"/>
      <c r="BW280" s="9"/>
      <c r="BX280" s="9"/>
      <c r="BY280" s="9"/>
      <c r="BZ280" s="9"/>
      <c r="CA280" s="9"/>
      <c r="CB280" s="9"/>
      <c r="CC280" s="9"/>
      <c r="CD280" s="9"/>
      <c r="CE280" s="9"/>
      <c r="CF280" s="9"/>
      <c r="CG280" s="9"/>
      <c r="CH280" s="9"/>
      <c r="CI280" s="9"/>
      <c r="CJ280" s="9"/>
      <c r="CK280" s="9"/>
      <c r="CL280" s="9"/>
      <c r="CM280" s="9"/>
      <c r="CN280" s="9"/>
      <c r="CO280" s="9"/>
      <c r="CP280" s="9"/>
      <c r="CQ280" s="9"/>
      <c r="CR280" s="9"/>
      <c r="CS280" s="9"/>
      <c r="CT280" s="9"/>
      <c r="CU280" s="9"/>
      <c r="CV280" s="9"/>
      <c r="CW280" s="9"/>
      <c r="CX280" s="9"/>
      <c r="CY280" s="9"/>
      <c r="CZ280" s="9"/>
      <c r="DA280" s="9"/>
      <c r="DB280" s="9"/>
      <c r="DC280" s="9"/>
      <c r="DD280" s="9"/>
      <c r="DE280" s="9"/>
      <c r="DF280" s="9"/>
      <c r="DG280" s="9"/>
      <c r="DH280" s="9"/>
      <c r="DI280" s="9"/>
      <c r="DJ280" s="9"/>
      <c r="DK280" s="9"/>
      <c r="DL280" s="9"/>
      <c r="DM280" s="9"/>
      <c r="DN280" s="9"/>
      <c r="DO280" s="9"/>
      <c r="DP280" s="9"/>
      <c r="DQ280" s="9"/>
      <c r="DR280" s="9"/>
      <c r="DS280" s="9"/>
      <c r="DT280" s="9"/>
      <c r="DU280" s="9"/>
      <c r="DV280" s="9"/>
      <c r="DW280" s="9"/>
      <c r="DX280" s="9"/>
      <c r="DY280" s="9"/>
      <c r="DZ280" s="9"/>
      <c r="EA280" s="9"/>
      <c r="EB280" s="9"/>
      <c r="EC280" s="9"/>
      <c r="ED280" s="9"/>
      <c r="EE280" s="9"/>
      <c r="EF280" s="9"/>
      <c r="EG280" s="9"/>
      <c r="EH280" s="9"/>
      <c r="EI280" s="9"/>
      <c r="EJ280" s="9"/>
      <c r="EK280" s="9"/>
      <c r="EL280" s="9"/>
      <c r="EM280" s="9"/>
      <c r="EN280" s="9"/>
      <c r="EO280" s="9"/>
      <c r="EP280" s="9"/>
      <c r="EQ280" s="9"/>
      <c r="ER280" s="36">
        <f t="shared" si="56"/>
        <v>0</v>
      </c>
      <c r="ES280" s="9" t="str">
        <f t="shared" si="57"/>
        <v/>
      </c>
      <c r="ET280" s="9" t="s">
        <v>1370</v>
      </c>
      <c r="EU280" s="32" t="s">
        <v>1846</v>
      </c>
      <c r="EV280" s="32" t="s">
        <v>1480</v>
      </c>
      <c r="EW280" s="32"/>
      <c r="EX280" s="35"/>
      <c r="EY280" s="37"/>
      <c r="EZ280" s="37"/>
      <c r="FA280" s="35"/>
      <c r="FB280" s="37"/>
      <c r="FC280" s="32"/>
      <c r="FD280" s="32"/>
      <c r="FE280" s="32">
        <f t="shared" si="58"/>
        <v>479</v>
      </c>
      <c r="FF280" s="9">
        <f t="shared" si="59"/>
        <v>7079</v>
      </c>
      <c r="FG280" s="6" t="s">
        <v>1480</v>
      </c>
    </row>
    <row r="281" spans="1:163" ht="17.25" customHeight="1" x14ac:dyDescent="0.25">
      <c r="A281" s="9">
        <v>463491160</v>
      </c>
      <c r="B281" s="22" t="s">
        <v>714</v>
      </c>
      <c r="C281" s="9"/>
      <c r="D281" s="9"/>
      <c r="E281" s="9"/>
      <c r="F281" s="9"/>
      <c r="G281" s="23"/>
      <c r="H281" s="23"/>
      <c r="I281" s="9">
        <v>2617</v>
      </c>
      <c r="J281" s="9">
        <v>7039</v>
      </c>
      <c r="K281" s="24">
        <f t="shared" si="48"/>
        <v>2199</v>
      </c>
      <c r="L281" s="24">
        <f t="shared" si="49"/>
        <v>9656</v>
      </c>
      <c r="M281" s="25">
        <v>3</v>
      </c>
      <c r="N281" s="9" t="s">
        <v>1493</v>
      </c>
      <c r="O281" s="9" t="s">
        <v>1494</v>
      </c>
      <c r="P281" s="9" t="s">
        <v>45</v>
      </c>
      <c r="Q281" s="26">
        <v>33293</v>
      </c>
      <c r="R281" s="27">
        <v>394</v>
      </c>
      <c r="S281" s="27">
        <f t="shared" si="50"/>
        <v>0</v>
      </c>
      <c r="T281" s="27">
        <v>6634</v>
      </c>
      <c r="U281" s="28" t="s">
        <v>20</v>
      </c>
      <c r="V281" s="29">
        <f t="shared" si="51"/>
        <v>6.8406044042701245E-2</v>
      </c>
      <c r="W281" s="29">
        <f t="shared" si="52"/>
        <v>9.440344757885839E-3</v>
      </c>
      <c r="X281" s="29" t="str">
        <f t="shared" si="53"/>
        <v>FLOW</v>
      </c>
      <c r="Y281" s="9" t="str">
        <f t="shared" si="54"/>
        <v>-</v>
      </c>
      <c r="Z281" s="9" t="s">
        <v>1489</v>
      </c>
      <c r="AA281" s="9" t="s">
        <v>20</v>
      </c>
      <c r="AB281" s="22"/>
      <c r="AC281" s="9"/>
      <c r="AD281" s="9"/>
      <c r="AE281" s="30"/>
      <c r="AF281" s="31" t="s">
        <v>20</v>
      </c>
      <c r="AG281" s="32"/>
      <c r="AH281" s="9" t="s">
        <v>1144</v>
      </c>
      <c r="AI281" s="32"/>
      <c r="AJ281" s="32"/>
      <c r="AK281" s="32"/>
      <c r="AL281" s="32">
        <v>14067</v>
      </c>
      <c r="AM281" s="26">
        <v>33293</v>
      </c>
      <c r="AN281" s="24">
        <v>88</v>
      </c>
      <c r="AO281" s="23" t="s">
        <v>20</v>
      </c>
      <c r="AP281" s="23" t="str">
        <f t="shared" si="55"/>
        <v>FLOW</v>
      </c>
      <c r="AQ281" s="23"/>
      <c r="AR281" s="23"/>
      <c r="AS281" s="23"/>
      <c r="AT281" s="23"/>
      <c r="AU281" s="9" t="s">
        <v>13</v>
      </c>
      <c r="AV281" s="33" t="s">
        <v>716</v>
      </c>
      <c r="AW281" s="22" t="s">
        <v>1209</v>
      </c>
      <c r="AX281" s="34">
        <v>45489</v>
      </c>
      <c r="AY281" s="9">
        <v>36</v>
      </c>
      <c r="AZ281" s="9" t="s">
        <v>1125</v>
      </c>
      <c r="BA281" s="32" t="s">
        <v>20</v>
      </c>
      <c r="BB281" s="32"/>
      <c r="BC281" s="32"/>
      <c r="BD281" s="9"/>
      <c r="BE281" s="9"/>
      <c r="BF281" s="9"/>
      <c r="BG281" s="35"/>
      <c r="BH281" s="9"/>
      <c r="BI281" s="9"/>
      <c r="BJ281" s="9"/>
      <c r="BK281" s="9"/>
      <c r="BL281" s="9"/>
      <c r="BM281" s="9"/>
      <c r="BN281" s="9"/>
      <c r="BO281" s="9"/>
      <c r="BP281" s="9"/>
      <c r="BQ281" s="9"/>
      <c r="BR281" s="9"/>
      <c r="BS281" s="9"/>
      <c r="BT281" s="9"/>
      <c r="BU281" s="9"/>
      <c r="BV281" s="9"/>
      <c r="BW281" s="9"/>
      <c r="BX281" s="9"/>
      <c r="BY281" s="9"/>
      <c r="BZ281" s="9"/>
      <c r="CA281" s="9"/>
      <c r="CB281" s="9"/>
      <c r="CC281" s="9"/>
      <c r="CD281" s="9"/>
      <c r="CE281" s="9"/>
      <c r="CF281" s="9"/>
      <c r="CG281" s="9"/>
      <c r="CH281" s="9"/>
      <c r="CI281" s="9"/>
      <c r="CJ281" s="9"/>
      <c r="CK281" s="9"/>
      <c r="CL281" s="9"/>
      <c r="CM281" s="9"/>
      <c r="CN281" s="9"/>
      <c r="CO281" s="9"/>
      <c r="CP281" s="9"/>
      <c r="CQ281" s="9"/>
      <c r="CR281" s="9"/>
      <c r="CS281" s="9"/>
      <c r="CT281" s="9"/>
      <c r="CU281" s="9"/>
      <c r="CV281" s="9"/>
      <c r="CW281" s="9"/>
      <c r="CX281" s="9"/>
      <c r="CY281" s="9"/>
      <c r="CZ281" s="9"/>
      <c r="DA281" s="9"/>
      <c r="DB281" s="9"/>
      <c r="DC281" s="9"/>
      <c r="DD281" s="9"/>
      <c r="DE281" s="9"/>
      <c r="DF281" s="9"/>
      <c r="DG281" s="9"/>
      <c r="DH281" s="9"/>
      <c r="DI281" s="9"/>
      <c r="DJ281" s="9"/>
      <c r="DK281" s="9"/>
      <c r="DL281" s="9"/>
      <c r="DM281" s="9"/>
      <c r="DN281" s="9"/>
      <c r="DO281" s="9"/>
      <c r="DP281" s="9"/>
      <c r="DQ281" s="9"/>
      <c r="DR281" s="9"/>
      <c r="DS281" s="9"/>
      <c r="DT281" s="9"/>
      <c r="DU281" s="9"/>
      <c r="DV281" s="9"/>
      <c r="DW281" s="9"/>
      <c r="DX281" s="9"/>
      <c r="DY281" s="9"/>
      <c r="DZ281" s="9"/>
      <c r="EA281" s="9"/>
      <c r="EB281" s="9"/>
      <c r="EC281" s="9"/>
      <c r="ED281" s="9"/>
      <c r="EE281" s="9"/>
      <c r="EF281" s="9"/>
      <c r="EG281" s="9"/>
      <c r="EH281" s="9"/>
      <c r="EI281" s="9"/>
      <c r="EJ281" s="9"/>
      <c r="EK281" s="9"/>
      <c r="EL281" s="9"/>
      <c r="EM281" s="9"/>
      <c r="EN281" s="9"/>
      <c r="EO281" s="9"/>
      <c r="EP281" s="9"/>
      <c r="EQ281" s="9"/>
      <c r="ER281" s="36">
        <f t="shared" si="56"/>
        <v>0</v>
      </c>
      <c r="ES281" s="9" t="str">
        <f t="shared" si="57"/>
        <v/>
      </c>
      <c r="ET281" s="9" t="s">
        <v>1374</v>
      </c>
      <c r="EU281" s="32" t="s">
        <v>1818</v>
      </c>
      <c r="EV281" s="32" t="s">
        <v>1480</v>
      </c>
      <c r="EW281" s="32"/>
      <c r="EX281" s="35"/>
      <c r="EY281" s="37"/>
      <c r="EZ281" s="37"/>
      <c r="FA281" s="35"/>
      <c r="FB281" s="37"/>
      <c r="FC281" s="32"/>
      <c r="FD281" s="32"/>
      <c r="FE281" s="32">
        <f t="shared" si="58"/>
        <v>2199</v>
      </c>
      <c r="FF281" s="9">
        <f t="shared" si="59"/>
        <v>9656</v>
      </c>
      <c r="FG281" s="6" t="s">
        <v>1480</v>
      </c>
    </row>
    <row r="282" spans="1:163" ht="17.25" customHeight="1" x14ac:dyDescent="0.25">
      <c r="A282" s="9">
        <v>467688957</v>
      </c>
      <c r="B282" s="22" t="s">
        <v>896</v>
      </c>
      <c r="C282" s="9"/>
      <c r="D282" s="9"/>
      <c r="E282" s="9"/>
      <c r="F282" s="9"/>
      <c r="G282" s="23"/>
      <c r="H282" s="23"/>
      <c r="I282" s="9">
        <v>2327</v>
      </c>
      <c r="J282" s="9">
        <v>9308</v>
      </c>
      <c r="K282" s="24">
        <f t="shared" si="48"/>
        <v>2613</v>
      </c>
      <c r="L282" s="24">
        <f t="shared" si="49"/>
        <v>11635</v>
      </c>
      <c r="M282" s="25">
        <v>4</v>
      </c>
      <c r="N282" s="9" t="s">
        <v>1493</v>
      </c>
      <c r="O282" s="9" t="s">
        <v>1494</v>
      </c>
      <c r="P282" s="9" t="s">
        <v>45</v>
      </c>
      <c r="Q282" s="26">
        <v>33143</v>
      </c>
      <c r="R282" s="27">
        <v>286</v>
      </c>
      <c r="S282" s="27">
        <f t="shared" si="50"/>
        <v>0</v>
      </c>
      <c r="T282" s="27">
        <v>1800</v>
      </c>
      <c r="U282" s="28" t="s">
        <v>20</v>
      </c>
      <c r="V282" s="29">
        <f t="shared" si="51"/>
        <v>7.5786798242957296E-2</v>
      </c>
      <c r="W282" s="29">
        <f t="shared" si="52"/>
        <v>1.2695670931733577E-2</v>
      </c>
      <c r="X282" s="29" t="str">
        <f t="shared" si="53"/>
        <v>FLOW</v>
      </c>
      <c r="Y282" s="9" t="str">
        <f t="shared" si="54"/>
        <v>-</v>
      </c>
      <c r="Z282" s="9" t="s">
        <v>2268</v>
      </c>
      <c r="AA282" s="9" t="s">
        <v>20</v>
      </c>
      <c r="AB282" s="22"/>
      <c r="AC282" s="9"/>
      <c r="AD282" s="9"/>
      <c r="AE282" s="30"/>
      <c r="AF282" s="31" t="s">
        <v>20</v>
      </c>
      <c r="AG282" s="32"/>
      <c r="AH282" s="9" t="s">
        <v>617</v>
      </c>
      <c r="AI282" s="32"/>
      <c r="AJ282" s="32"/>
      <c r="AK282" s="32"/>
      <c r="AL282" s="32">
        <v>11394</v>
      </c>
      <c r="AM282" s="26">
        <v>33143</v>
      </c>
      <c r="AN282" s="24">
        <v>118</v>
      </c>
      <c r="AO282" s="23" t="s">
        <v>20</v>
      </c>
      <c r="AP282" s="23" t="str">
        <f t="shared" si="55"/>
        <v>FLOW</v>
      </c>
      <c r="AQ282" s="23"/>
      <c r="AR282" s="23"/>
      <c r="AS282" s="23"/>
      <c r="AT282" s="23"/>
      <c r="AU282" s="9" t="s">
        <v>13</v>
      </c>
      <c r="AV282" s="33" t="s">
        <v>1088</v>
      </c>
      <c r="AW282" s="22" t="s">
        <v>1306</v>
      </c>
      <c r="AX282" s="34">
        <v>46053</v>
      </c>
      <c r="AY282" s="9">
        <v>18</v>
      </c>
      <c r="AZ282" s="9" t="s">
        <v>1125</v>
      </c>
      <c r="BA282" s="32" t="s">
        <v>20</v>
      </c>
      <c r="BB282" s="32"/>
      <c r="BC282" s="32"/>
      <c r="BD282" s="9"/>
      <c r="BE282" s="9"/>
      <c r="BF282" s="9"/>
      <c r="BG282" s="35"/>
      <c r="BH282" s="9"/>
      <c r="BI282" s="9"/>
      <c r="BJ282" s="9"/>
      <c r="BK282" s="9"/>
      <c r="BL282" s="9">
        <v>1</v>
      </c>
      <c r="BM282" s="9"/>
      <c r="BN282" s="9"/>
      <c r="BO282" s="9"/>
      <c r="BP282" s="9"/>
      <c r="BQ282" s="9"/>
      <c r="BR282" s="9"/>
      <c r="BS282" s="9"/>
      <c r="BT282" s="9"/>
      <c r="BU282" s="9"/>
      <c r="BV282" s="9"/>
      <c r="BW282" s="9"/>
      <c r="BX282" s="9"/>
      <c r="BY282" s="9"/>
      <c r="BZ282" s="9"/>
      <c r="CA282" s="9"/>
      <c r="CB282" s="9"/>
      <c r="CC282" s="9"/>
      <c r="CD282" s="9"/>
      <c r="CE282" s="9"/>
      <c r="CF282" s="9"/>
      <c r="CG282" s="9"/>
      <c r="CH282" s="9"/>
      <c r="CI282" s="9"/>
      <c r="CJ282" s="9"/>
      <c r="CK282" s="9"/>
      <c r="CL282" s="9"/>
      <c r="CM282" s="9"/>
      <c r="CN282" s="9"/>
      <c r="CO282" s="9"/>
      <c r="CP282" s="9"/>
      <c r="CQ282" s="9"/>
      <c r="CR282" s="9"/>
      <c r="CS282" s="9"/>
      <c r="CT282" s="9"/>
      <c r="CU282" s="9"/>
      <c r="CV282" s="9"/>
      <c r="CW282" s="9"/>
      <c r="CX282" s="9"/>
      <c r="CY282" s="9"/>
      <c r="CZ282" s="9"/>
      <c r="DA282" s="9"/>
      <c r="DB282" s="9"/>
      <c r="DC282" s="9"/>
      <c r="DD282" s="9"/>
      <c r="DE282" s="9"/>
      <c r="DF282" s="9"/>
      <c r="DG282" s="9"/>
      <c r="DH282" s="9"/>
      <c r="DI282" s="9"/>
      <c r="DJ282" s="9"/>
      <c r="DK282" s="9"/>
      <c r="DL282" s="9"/>
      <c r="DM282" s="9"/>
      <c r="DN282" s="9"/>
      <c r="DO282" s="9"/>
      <c r="DP282" s="9"/>
      <c r="DQ282" s="9"/>
      <c r="DR282" s="9"/>
      <c r="DS282" s="9"/>
      <c r="DT282" s="9"/>
      <c r="DU282" s="9"/>
      <c r="DV282" s="9"/>
      <c r="DW282" s="9"/>
      <c r="DX282" s="9"/>
      <c r="DY282" s="9"/>
      <c r="DZ282" s="9"/>
      <c r="EA282" s="9"/>
      <c r="EB282" s="9"/>
      <c r="EC282" s="9"/>
      <c r="ED282" s="9"/>
      <c r="EE282" s="9"/>
      <c r="EF282" s="9"/>
      <c r="EG282" s="9"/>
      <c r="EH282" s="9"/>
      <c r="EI282" s="9"/>
      <c r="EJ282" s="9"/>
      <c r="EK282" s="9"/>
      <c r="EL282" s="9"/>
      <c r="EM282" s="9"/>
      <c r="EN282" s="9"/>
      <c r="EO282" s="9"/>
      <c r="EP282" s="9"/>
      <c r="EQ282" s="9"/>
      <c r="ER282" s="36">
        <f t="shared" si="56"/>
        <v>1</v>
      </c>
      <c r="ES282" s="9">
        <f t="shared" si="57"/>
        <v>1</v>
      </c>
      <c r="ET282" s="9" t="s">
        <v>1374</v>
      </c>
      <c r="EU282" s="32" t="s">
        <v>2122</v>
      </c>
      <c r="EV282" s="32" t="s">
        <v>1480</v>
      </c>
      <c r="EW282" s="32"/>
      <c r="EX282" s="35"/>
      <c r="EY282" s="37"/>
      <c r="EZ282" s="37"/>
      <c r="FA282" s="35"/>
      <c r="FB282" s="37"/>
      <c r="FC282" s="32"/>
      <c r="FD282" s="32"/>
      <c r="FE282" s="32">
        <f t="shared" si="58"/>
        <v>2613</v>
      </c>
      <c r="FF282" s="9">
        <f t="shared" si="59"/>
        <v>11635</v>
      </c>
      <c r="FG282" s="6" t="s">
        <v>1480</v>
      </c>
    </row>
    <row r="283" spans="1:163" ht="17.25" customHeight="1" x14ac:dyDescent="0.25">
      <c r="A283" s="9">
        <v>462410198</v>
      </c>
      <c r="B283" s="22" t="s">
        <v>826</v>
      </c>
      <c r="C283" s="9"/>
      <c r="D283" s="9"/>
      <c r="E283" s="9"/>
      <c r="F283" s="9"/>
      <c r="G283" s="23"/>
      <c r="H283" s="23"/>
      <c r="I283" s="9">
        <v>3656</v>
      </c>
      <c r="J283" s="9">
        <v>3674</v>
      </c>
      <c r="K283" s="24">
        <f t="shared" si="48"/>
        <v>71</v>
      </c>
      <c r="L283" s="24">
        <f t="shared" si="49"/>
        <v>7330</v>
      </c>
      <c r="M283" s="25">
        <v>2</v>
      </c>
      <c r="N283" s="9" t="s">
        <v>1493</v>
      </c>
      <c r="O283" s="9" t="s">
        <v>1494</v>
      </c>
      <c r="P283" s="9" t="s">
        <v>22</v>
      </c>
      <c r="Q283" s="26">
        <v>33072</v>
      </c>
      <c r="R283" s="27">
        <v>53</v>
      </c>
      <c r="S283" s="27">
        <f t="shared" si="50"/>
        <v>0</v>
      </c>
      <c r="T283" s="27">
        <v>5417</v>
      </c>
      <c r="U283" s="28" t="s">
        <v>20</v>
      </c>
      <c r="V283" s="29">
        <f t="shared" si="51"/>
        <v>7.9209647137212652E-2</v>
      </c>
      <c r="W283" s="29">
        <f t="shared" si="52"/>
        <v>8.8676317888361604E-3</v>
      </c>
      <c r="X283" s="29" t="str">
        <f t="shared" si="53"/>
        <v>FLOW</v>
      </c>
      <c r="Y283" s="9" t="str">
        <f t="shared" si="54"/>
        <v>-</v>
      </c>
      <c r="Z283" s="9" t="s">
        <v>20</v>
      </c>
      <c r="AA283" s="9" t="s">
        <v>20</v>
      </c>
      <c r="AB283" s="22"/>
      <c r="AC283" s="9"/>
      <c r="AD283" s="9"/>
      <c r="AE283" s="30"/>
      <c r="AF283" s="31" t="s">
        <v>20</v>
      </c>
      <c r="AG283" s="32"/>
      <c r="AH283" s="9" t="s">
        <v>176</v>
      </c>
      <c r="AI283" s="32"/>
      <c r="AJ283" s="32"/>
      <c r="AK283" s="32"/>
      <c r="AL283" s="32">
        <v>9144</v>
      </c>
      <c r="AM283" s="26">
        <v>33072</v>
      </c>
      <c r="AN283" s="24">
        <v>57</v>
      </c>
      <c r="AO283" s="23" t="s">
        <v>20</v>
      </c>
      <c r="AP283" s="23" t="str">
        <f t="shared" si="55"/>
        <v>FLOW</v>
      </c>
      <c r="AQ283" s="23"/>
      <c r="AR283" s="23"/>
      <c r="AS283" s="23"/>
      <c r="AT283" s="23"/>
      <c r="AU283" s="9" t="s">
        <v>13</v>
      </c>
      <c r="AV283" s="33" t="s">
        <v>1020</v>
      </c>
      <c r="AW283" s="22" t="s">
        <v>1201</v>
      </c>
      <c r="AX283" s="34">
        <v>45382</v>
      </c>
      <c r="AY283" s="9">
        <v>36</v>
      </c>
      <c r="AZ283" s="9" t="s">
        <v>1125</v>
      </c>
      <c r="BA283" s="32" t="s">
        <v>20</v>
      </c>
      <c r="BB283" s="32"/>
      <c r="BC283" s="32"/>
      <c r="BD283" s="9"/>
      <c r="BE283" s="9"/>
      <c r="BF283" s="9"/>
      <c r="BG283" s="35"/>
      <c r="BH283" s="9"/>
      <c r="BI283" s="9">
        <v>1</v>
      </c>
      <c r="BJ283" s="9"/>
      <c r="BK283" s="9"/>
      <c r="BL283" s="9"/>
      <c r="BM283" s="9"/>
      <c r="BN283" s="9"/>
      <c r="BO283" s="9"/>
      <c r="BP283" s="9"/>
      <c r="BQ283" s="9"/>
      <c r="BR283" s="9"/>
      <c r="BS283" s="9"/>
      <c r="BT283" s="9"/>
      <c r="BU283" s="9"/>
      <c r="BV283" s="9"/>
      <c r="BW283" s="9"/>
      <c r="BX283" s="9"/>
      <c r="BY283" s="9"/>
      <c r="BZ283" s="9"/>
      <c r="CA283" s="9"/>
      <c r="CB283" s="9"/>
      <c r="CC283" s="9"/>
      <c r="CD283" s="9"/>
      <c r="CE283" s="9"/>
      <c r="CF283" s="9"/>
      <c r="CG283" s="9"/>
      <c r="CH283" s="9"/>
      <c r="CI283" s="9"/>
      <c r="CJ283" s="9"/>
      <c r="CK283" s="9"/>
      <c r="CL283" s="9"/>
      <c r="CM283" s="9"/>
      <c r="CN283" s="9"/>
      <c r="CO283" s="9"/>
      <c r="CP283" s="9"/>
      <c r="CQ283" s="9"/>
      <c r="CR283" s="9"/>
      <c r="CS283" s="9"/>
      <c r="CT283" s="9"/>
      <c r="CU283" s="9"/>
      <c r="CV283" s="9"/>
      <c r="CW283" s="9"/>
      <c r="CX283" s="9"/>
      <c r="CY283" s="9"/>
      <c r="CZ283" s="9"/>
      <c r="DA283" s="9"/>
      <c r="DB283" s="9"/>
      <c r="DC283" s="9"/>
      <c r="DD283" s="9"/>
      <c r="DE283" s="9"/>
      <c r="DF283" s="9"/>
      <c r="DG283" s="9"/>
      <c r="DH283" s="9"/>
      <c r="DI283" s="9"/>
      <c r="DJ283" s="9"/>
      <c r="DK283" s="9"/>
      <c r="DL283" s="9"/>
      <c r="DM283" s="9"/>
      <c r="DN283" s="9"/>
      <c r="DO283" s="9"/>
      <c r="DP283" s="9"/>
      <c r="DQ283" s="9"/>
      <c r="DR283" s="9"/>
      <c r="DS283" s="9"/>
      <c r="DT283" s="9"/>
      <c r="DU283" s="9"/>
      <c r="DV283" s="9"/>
      <c r="DW283" s="9"/>
      <c r="DX283" s="9"/>
      <c r="DY283" s="9"/>
      <c r="DZ283" s="9"/>
      <c r="EA283" s="9"/>
      <c r="EB283" s="9"/>
      <c r="EC283" s="9"/>
      <c r="ED283" s="9"/>
      <c r="EE283" s="9"/>
      <c r="EF283" s="9"/>
      <c r="EG283" s="9"/>
      <c r="EH283" s="9"/>
      <c r="EI283" s="9"/>
      <c r="EJ283" s="9"/>
      <c r="EK283" s="9"/>
      <c r="EL283" s="9"/>
      <c r="EM283" s="9"/>
      <c r="EN283" s="9"/>
      <c r="EO283" s="9"/>
      <c r="EP283" s="9"/>
      <c r="EQ283" s="9"/>
      <c r="ER283" s="36">
        <f t="shared" si="56"/>
        <v>1</v>
      </c>
      <c r="ES283" s="9">
        <f t="shared" si="57"/>
        <v>1</v>
      </c>
      <c r="ET283" s="9" t="s">
        <v>1365</v>
      </c>
      <c r="EU283" s="32" t="s">
        <v>1815</v>
      </c>
      <c r="EV283" s="32" t="s">
        <v>1480</v>
      </c>
      <c r="EW283" s="32"/>
      <c r="EX283" s="35"/>
      <c r="EY283" s="37"/>
      <c r="EZ283" s="37"/>
      <c r="FA283" s="35"/>
      <c r="FB283" s="37"/>
      <c r="FC283" s="32"/>
      <c r="FD283" s="32"/>
      <c r="FE283" s="32">
        <f t="shared" si="58"/>
        <v>71</v>
      </c>
      <c r="FF283" s="9">
        <f t="shared" si="59"/>
        <v>7330</v>
      </c>
      <c r="FG283" s="6" t="s">
        <v>1480</v>
      </c>
    </row>
    <row r="284" spans="1:163" ht="17.25" customHeight="1" x14ac:dyDescent="0.25">
      <c r="A284" s="9">
        <v>465449543</v>
      </c>
      <c r="B284" s="22" t="s">
        <v>58</v>
      </c>
      <c r="C284" s="9"/>
      <c r="D284" s="9"/>
      <c r="E284" s="9"/>
      <c r="F284" s="9"/>
      <c r="G284" s="23"/>
      <c r="H284" s="23"/>
      <c r="I284" s="9">
        <v>3989</v>
      </c>
      <c r="J284" s="9">
        <v>7695</v>
      </c>
      <c r="K284" s="24">
        <f t="shared" si="48"/>
        <v>3926</v>
      </c>
      <c r="L284" s="24">
        <f t="shared" si="49"/>
        <v>11684</v>
      </c>
      <c r="M284" s="25">
        <v>2</v>
      </c>
      <c r="N284" s="9" t="s">
        <v>1493</v>
      </c>
      <c r="O284" s="9" t="s">
        <v>1494</v>
      </c>
      <c r="P284" s="9" t="s">
        <v>18</v>
      </c>
      <c r="Q284" s="26">
        <v>32819</v>
      </c>
      <c r="R284" s="27">
        <v>220</v>
      </c>
      <c r="S284" s="27">
        <f t="shared" si="50"/>
        <v>0</v>
      </c>
      <c r="T284" s="27">
        <v>4050</v>
      </c>
      <c r="U284" s="28" t="s">
        <v>20</v>
      </c>
      <c r="V284" s="29">
        <f t="shared" si="51"/>
        <v>0.12507955866379558</v>
      </c>
      <c r="W284" s="29">
        <f t="shared" si="52"/>
        <v>8.799794620156445E-3</v>
      </c>
      <c r="X284" s="29" t="str">
        <f t="shared" si="53"/>
        <v>FLOW</v>
      </c>
      <c r="Y284" s="9" t="str">
        <f t="shared" si="54"/>
        <v>-</v>
      </c>
      <c r="Z284" s="9" t="s">
        <v>1496</v>
      </c>
      <c r="AA284" s="9" t="s">
        <v>20</v>
      </c>
      <c r="AB284" s="22"/>
      <c r="AC284" s="9"/>
      <c r="AD284" s="9"/>
      <c r="AE284" s="30"/>
      <c r="AF284" s="31" t="s">
        <v>20</v>
      </c>
      <c r="AG284" s="32"/>
      <c r="AH284" s="9" t="s">
        <v>55</v>
      </c>
      <c r="AI284" s="32"/>
      <c r="AJ284" s="32"/>
      <c r="AK284" s="32"/>
      <c r="AL284" s="32">
        <v>11965</v>
      </c>
      <c r="AM284" s="26">
        <v>32819</v>
      </c>
      <c r="AN284" s="24">
        <v>57</v>
      </c>
      <c r="AO284" s="23" t="s">
        <v>20</v>
      </c>
      <c r="AP284" s="23" t="str">
        <f t="shared" si="55"/>
        <v>FLOW</v>
      </c>
      <c r="AQ284" s="23"/>
      <c r="AR284" s="23"/>
      <c r="AS284" s="23"/>
      <c r="AT284" s="23"/>
      <c r="AU284" s="9" t="s">
        <v>1491</v>
      </c>
      <c r="AV284" s="33" t="s">
        <v>59</v>
      </c>
      <c r="AW284" s="22" t="s">
        <v>1211</v>
      </c>
      <c r="AX284" s="34">
        <v>45695</v>
      </c>
      <c r="AY284" s="9">
        <v>24</v>
      </c>
      <c r="AZ284" s="9" t="s">
        <v>1125</v>
      </c>
      <c r="BA284" s="32" t="s">
        <v>20</v>
      </c>
      <c r="BB284" s="32"/>
      <c r="BC284" s="32"/>
      <c r="BD284" s="9"/>
      <c r="BE284" s="9"/>
      <c r="BF284" s="9"/>
      <c r="BG284" s="35"/>
      <c r="BH284" s="9"/>
      <c r="BI284" s="9"/>
      <c r="BJ284" s="9"/>
      <c r="BK284" s="9"/>
      <c r="BL284" s="9"/>
      <c r="BM284" s="9"/>
      <c r="BN284" s="9"/>
      <c r="BO284" s="9"/>
      <c r="BP284" s="9"/>
      <c r="BQ284" s="9"/>
      <c r="BR284" s="9"/>
      <c r="BS284" s="9"/>
      <c r="BT284" s="9"/>
      <c r="BU284" s="9"/>
      <c r="BV284" s="9"/>
      <c r="BW284" s="9"/>
      <c r="BX284" s="9"/>
      <c r="BY284" s="9"/>
      <c r="BZ284" s="9"/>
      <c r="CA284" s="9"/>
      <c r="CB284" s="9"/>
      <c r="CC284" s="9"/>
      <c r="CD284" s="9"/>
      <c r="CE284" s="9"/>
      <c r="CF284" s="9"/>
      <c r="CG284" s="9"/>
      <c r="CH284" s="9"/>
      <c r="CI284" s="9"/>
      <c r="CJ284" s="9"/>
      <c r="CK284" s="9"/>
      <c r="CL284" s="9"/>
      <c r="CM284" s="9"/>
      <c r="CN284" s="9"/>
      <c r="CO284" s="9"/>
      <c r="CP284" s="9"/>
      <c r="CQ284" s="9"/>
      <c r="CR284" s="9"/>
      <c r="CS284" s="9"/>
      <c r="CT284" s="9"/>
      <c r="CU284" s="9"/>
      <c r="CV284" s="9"/>
      <c r="CW284" s="9"/>
      <c r="CX284" s="9"/>
      <c r="CY284" s="9"/>
      <c r="CZ284" s="9"/>
      <c r="DA284" s="9"/>
      <c r="DB284" s="9"/>
      <c r="DC284" s="9"/>
      <c r="DD284" s="9"/>
      <c r="DE284" s="9"/>
      <c r="DF284" s="9"/>
      <c r="DG284" s="9"/>
      <c r="DH284" s="9"/>
      <c r="DI284" s="9"/>
      <c r="DJ284" s="9"/>
      <c r="DK284" s="9"/>
      <c r="DL284" s="9"/>
      <c r="DM284" s="9"/>
      <c r="DN284" s="9"/>
      <c r="DO284" s="9"/>
      <c r="DP284" s="9"/>
      <c r="DQ284" s="9"/>
      <c r="DR284" s="9"/>
      <c r="DS284" s="9"/>
      <c r="DT284" s="9"/>
      <c r="DU284" s="9"/>
      <c r="DV284" s="9"/>
      <c r="DW284" s="9"/>
      <c r="DX284" s="9"/>
      <c r="DY284" s="9"/>
      <c r="DZ284" s="9"/>
      <c r="EA284" s="9"/>
      <c r="EB284" s="9"/>
      <c r="EC284" s="9"/>
      <c r="ED284" s="9"/>
      <c r="EE284" s="9"/>
      <c r="EF284" s="9"/>
      <c r="EG284" s="9"/>
      <c r="EH284" s="9"/>
      <c r="EI284" s="9"/>
      <c r="EJ284" s="9"/>
      <c r="EK284" s="9"/>
      <c r="EL284" s="9"/>
      <c r="EM284" s="9"/>
      <c r="EN284" s="9"/>
      <c r="EO284" s="9"/>
      <c r="EP284" s="9"/>
      <c r="EQ284" s="9"/>
      <c r="ER284" s="36">
        <f t="shared" si="56"/>
        <v>0</v>
      </c>
      <c r="ES284" s="9" t="str">
        <f t="shared" si="57"/>
        <v/>
      </c>
      <c r="ET284" s="9" t="s">
        <v>1377</v>
      </c>
      <c r="EU284" s="32" t="s">
        <v>1722</v>
      </c>
      <c r="EV284" s="32" t="s">
        <v>1480</v>
      </c>
      <c r="EW284" s="32"/>
      <c r="EX284" s="35"/>
      <c r="EY284" s="37"/>
      <c r="EZ284" s="37"/>
      <c r="FA284" s="35"/>
      <c r="FB284" s="37"/>
      <c r="FC284" s="32"/>
      <c r="FD284" s="32"/>
      <c r="FE284" s="32">
        <f t="shared" si="58"/>
        <v>3926</v>
      </c>
      <c r="FF284" s="9">
        <f t="shared" si="59"/>
        <v>11684</v>
      </c>
      <c r="FG284" s="6" t="s">
        <v>1480</v>
      </c>
    </row>
    <row r="285" spans="1:163" ht="17.25" customHeight="1" x14ac:dyDescent="0.25">
      <c r="A285" s="9">
        <v>463295962</v>
      </c>
      <c r="B285" s="22" t="s">
        <v>75</v>
      </c>
      <c r="C285" s="9"/>
      <c r="D285" s="9"/>
      <c r="E285" s="9"/>
      <c r="F285" s="9"/>
      <c r="G285" s="23"/>
      <c r="H285" s="23"/>
      <c r="I285" s="9">
        <v>5988</v>
      </c>
      <c r="J285" s="9">
        <v>33993.980000000003</v>
      </c>
      <c r="K285" s="24">
        <f t="shared" si="48"/>
        <v>5779.9800000000032</v>
      </c>
      <c r="L285" s="24">
        <f t="shared" si="49"/>
        <v>39981.980000000003</v>
      </c>
      <c r="M285" s="25">
        <v>6</v>
      </c>
      <c r="N285" s="9" t="s">
        <v>1493</v>
      </c>
      <c r="O285" s="9" t="s">
        <v>1494</v>
      </c>
      <c r="P285" s="9" t="s">
        <v>18</v>
      </c>
      <c r="Q285" s="26">
        <v>32726.98</v>
      </c>
      <c r="R285" s="27">
        <v>1726</v>
      </c>
      <c r="S285" s="27">
        <f t="shared" si="50"/>
        <v>0</v>
      </c>
      <c r="T285" s="27">
        <v>7200</v>
      </c>
      <c r="U285" s="28" t="s">
        <v>20</v>
      </c>
      <c r="V285" s="29">
        <f t="shared" si="51"/>
        <v>1</v>
      </c>
      <c r="W285" s="29">
        <f t="shared" si="52"/>
        <v>1.4997894303884983E-2</v>
      </c>
      <c r="X285" s="29" t="str">
        <f t="shared" si="53"/>
        <v>FLOW</v>
      </c>
      <c r="Y285" s="9" t="str">
        <f t="shared" si="54"/>
        <v>-</v>
      </c>
      <c r="Z285" s="9" t="s">
        <v>1496</v>
      </c>
      <c r="AA285" s="9" t="s">
        <v>20</v>
      </c>
      <c r="AB285" s="22"/>
      <c r="AC285" s="9"/>
      <c r="AD285" s="9"/>
      <c r="AE285" s="30"/>
      <c r="AF285" s="31" t="s">
        <v>20</v>
      </c>
      <c r="AG285" s="32"/>
      <c r="AH285" s="9" t="s">
        <v>73</v>
      </c>
      <c r="AI285" s="32"/>
      <c r="AJ285" s="32"/>
      <c r="AK285" s="32"/>
      <c r="AL285" s="32">
        <v>42919.98</v>
      </c>
      <c r="AM285" s="26">
        <v>32726.98</v>
      </c>
      <c r="AN285" s="24">
        <v>177</v>
      </c>
      <c r="AO285" s="23" t="s">
        <v>20</v>
      </c>
      <c r="AP285" s="23" t="str">
        <f t="shared" si="55"/>
        <v>FLOW</v>
      </c>
      <c r="AQ285" s="23"/>
      <c r="AR285" s="23"/>
      <c r="AS285" s="23"/>
      <c r="AT285" s="23"/>
      <c r="AU285" s="9" t="s">
        <v>13</v>
      </c>
      <c r="AV285" s="33" t="s">
        <v>76</v>
      </c>
      <c r="AW285" s="22" t="s">
        <v>1278</v>
      </c>
      <c r="AX285" s="34">
        <v>45467</v>
      </c>
      <c r="AY285" s="9">
        <v>24</v>
      </c>
      <c r="AZ285" s="9" t="s">
        <v>1125</v>
      </c>
      <c r="BA285" s="32" t="s">
        <v>20</v>
      </c>
      <c r="BB285" s="32"/>
      <c r="BC285" s="32"/>
      <c r="BD285" s="9"/>
      <c r="BE285" s="9"/>
      <c r="BF285" s="9"/>
      <c r="BG285" s="35"/>
      <c r="BH285" s="9"/>
      <c r="BI285" s="9"/>
      <c r="BJ285" s="9"/>
      <c r="BK285" s="9"/>
      <c r="BL285" s="9">
        <v>1</v>
      </c>
      <c r="BM285" s="9"/>
      <c r="BN285" s="9"/>
      <c r="BO285" s="9"/>
      <c r="BP285" s="9"/>
      <c r="BQ285" s="9"/>
      <c r="BR285" s="9"/>
      <c r="BS285" s="9"/>
      <c r="BT285" s="9"/>
      <c r="BU285" s="9"/>
      <c r="BV285" s="9"/>
      <c r="BW285" s="9"/>
      <c r="BX285" s="9"/>
      <c r="BY285" s="9"/>
      <c r="BZ285" s="9"/>
      <c r="CA285" s="9"/>
      <c r="CB285" s="9"/>
      <c r="CC285" s="9"/>
      <c r="CD285" s="9"/>
      <c r="CE285" s="9"/>
      <c r="CF285" s="9"/>
      <c r="CG285" s="9"/>
      <c r="CH285" s="9"/>
      <c r="CI285" s="9"/>
      <c r="CJ285" s="9"/>
      <c r="CK285" s="9"/>
      <c r="CL285" s="9"/>
      <c r="CM285" s="9"/>
      <c r="CN285" s="9"/>
      <c r="CO285" s="9"/>
      <c r="CP285" s="9"/>
      <c r="CQ285" s="9"/>
      <c r="CR285" s="9"/>
      <c r="CS285" s="9"/>
      <c r="CT285" s="9"/>
      <c r="CU285" s="9"/>
      <c r="CV285" s="9"/>
      <c r="CW285" s="9"/>
      <c r="CX285" s="9"/>
      <c r="CY285" s="9"/>
      <c r="CZ285" s="9"/>
      <c r="DA285" s="9"/>
      <c r="DB285" s="9"/>
      <c r="DC285" s="9"/>
      <c r="DD285" s="9"/>
      <c r="DE285" s="9"/>
      <c r="DF285" s="9"/>
      <c r="DG285" s="9"/>
      <c r="DH285" s="9"/>
      <c r="DI285" s="9"/>
      <c r="DJ285" s="9"/>
      <c r="DK285" s="9"/>
      <c r="DL285" s="9"/>
      <c r="DM285" s="9"/>
      <c r="DN285" s="9"/>
      <c r="DO285" s="9"/>
      <c r="DP285" s="9"/>
      <c r="DQ285" s="9"/>
      <c r="DR285" s="9"/>
      <c r="DS285" s="9"/>
      <c r="DT285" s="9"/>
      <c r="DU285" s="9"/>
      <c r="DV285" s="9"/>
      <c r="DW285" s="9"/>
      <c r="DX285" s="9"/>
      <c r="DY285" s="9"/>
      <c r="DZ285" s="9"/>
      <c r="EA285" s="9"/>
      <c r="EB285" s="9"/>
      <c r="EC285" s="9"/>
      <c r="ED285" s="9"/>
      <c r="EE285" s="9"/>
      <c r="EF285" s="9"/>
      <c r="EG285" s="9"/>
      <c r="EH285" s="9"/>
      <c r="EI285" s="9"/>
      <c r="EJ285" s="9"/>
      <c r="EK285" s="9"/>
      <c r="EL285" s="9"/>
      <c r="EM285" s="9"/>
      <c r="EN285" s="9"/>
      <c r="EO285" s="9"/>
      <c r="EP285" s="9"/>
      <c r="EQ285" s="9"/>
      <c r="ER285" s="36">
        <f t="shared" si="56"/>
        <v>1</v>
      </c>
      <c r="ES285" s="9">
        <f t="shared" si="57"/>
        <v>1</v>
      </c>
      <c r="ET285" s="9" t="s">
        <v>1377</v>
      </c>
      <c r="EU285" s="32" t="s">
        <v>1735</v>
      </c>
      <c r="EV285" s="32" t="s">
        <v>1480</v>
      </c>
      <c r="EW285" s="32"/>
      <c r="EX285" s="35"/>
      <c r="EY285" s="37"/>
      <c r="EZ285" s="37"/>
      <c r="FA285" s="35"/>
      <c r="FB285" s="37"/>
      <c r="FC285" s="32"/>
      <c r="FD285" s="32"/>
      <c r="FE285" s="32">
        <f t="shared" si="58"/>
        <v>5779.9800000000032</v>
      </c>
      <c r="FF285" s="9">
        <f t="shared" si="59"/>
        <v>39981.980000000003</v>
      </c>
      <c r="FG285" s="6" t="s">
        <v>1480</v>
      </c>
    </row>
    <row r="286" spans="1:163" ht="17.25" customHeight="1" x14ac:dyDescent="0.25">
      <c r="A286" s="9">
        <v>466805634</v>
      </c>
      <c r="B286" s="22" t="s">
        <v>911</v>
      </c>
      <c r="C286" s="9"/>
      <c r="D286" s="9"/>
      <c r="E286" s="9"/>
      <c r="F286" s="9"/>
      <c r="G286" s="23"/>
      <c r="H286" s="23"/>
      <c r="I286" s="9">
        <v>3886</v>
      </c>
      <c r="J286" s="9">
        <v>3886</v>
      </c>
      <c r="K286" s="24">
        <f t="shared" si="48"/>
        <v>3964</v>
      </c>
      <c r="L286" s="24">
        <f t="shared" si="49"/>
        <v>7772</v>
      </c>
      <c r="M286" s="39">
        <v>1</v>
      </c>
      <c r="N286" s="9" t="s">
        <v>1493</v>
      </c>
      <c r="O286" s="9" t="s">
        <v>1494</v>
      </c>
      <c r="P286" s="9" t="s">
        <v>155</v>
      </c>
      <c r="Q286" s="26">
        <v>32227</v>
      </c>
      <c r="R286" s="27">
        <v>78</v>
      </c>
      <c r="S286" s="27">
        <f t="shared" si="50"/>
        <v>0</v>
      </c>
      <c r="T286" s="27">
        <v>450</v>
      </c>
      <c r="U286" s="28" t="s">
        <v>20</v>
      </c>
      <c r="V286" s="29">
        <f t="shared" si="51"/>
        <v>7.2075174136009279E-2</v>
      </c>
      <c r="W286" s="29">
        <f t="shared" si="52"/>
        <v>2.8231319666603485E-3</v>
      </c>
      <c r="X286" s="29" t="str">
        <f t="shared" si="53"/>
        <v>FLOW</v>
      </c>
      <c r="Y286" s="9" t="str">
        <f t="shared" si="54"/>
        <v>-</v>
      </c>
      <c r="Z286" s="9" t="s">
        <v>20</v>
      </c>
      <c r="AA286" s="9" t="s">
        <v>20</v>
      </c>
      <c r="AB286" s="22"/>
      <c r="AC286" s="9"/>
      <c r="AD286" s="9"/>
      <c r="AE286" s="30"/>
      <c r="AF286" s="31" t="s">
        <v>20</v>
      </c>
      <c r="AG286" s="32"/>
      <c r="AH286" s="9" t="s">
        <v>154</v>
      </c>
      <c r="AI286" s="32"/>
      <c r="AJ286" s="32"/>
      <c r="AK286" s="32"/>
      <c r="AL286" s="32">
        <v>4414</v>
      </c>
      <c r="AM286" s="26">
        <v>32227</v>
      </c>
      <c r="AN286" s="24">
        <v>26</v>
      </c>
      <c r="AO286" s="23" t="s">
        <v>20</v>
      </c>
      <c r="AP286" s="23" t="str">
        <f t="shared" si="55"/>
        <v>FLOW</v>
      </c>
      <c r="AQ286" s="23"/>
      <c r="AR286" s="23"/>
      <c r="AS286" s="23"/>
      <c r="AT286" s="23"/>
      <c r="AU286" s="9" t="s">
        <v>1491</v>
      </c>
      <c r="AV286" s="33" t="s">
        <v>1102</v>
      </c>
      <c r="AW286" s="22" t="s">
        <v>1303</v>
      </c>
      <c r="AX286" s="34">
        <v>45902</v>
      </c>
      <c r="AY286" s="9">
        <v>18</v>
      </c>
      <c r="AZ286" s="9" t="s">
        <v>1125</v>
      </c>
      <c r="BA286" s="32" t="s">
        <v>20</v>
      </c>
      <c r="BB286" s="32"/>
      <c r="BC286" s="32"/>
      <c r="BD286" s="9"/>
      <c r="BE286" s="9"/>
      <c r="BF286" s="9"/>
      <c r="BG286" s="35"/>
      <c r="BH286" s="9"/>
      <c r="BI286" s="9">
        <v>1</v>
      </c>
      <c r="BJ286" s="9"/>
      <c r="BK286" s="9"/>
      <c r="BL286" s="9"/>
      <c r="BM286" s="9"/>
      <c r="BN286" s="9"/>
      <c r="BO286" s="9"/>
      <c r="BP286" s="9"/>
      <c r="BQ286" s="9"/>
      <c r="BR286" s="9"/>
      <c r="BS286" s="9"/>
      <c r="BT286" s="9"/>
      <c r="BU286" s="9"/>
      <c r="BV286" s="9"/>
      <c r="BW286" s="9"/>
      <c r="BX286" s="9"/>
      <c r="BY286" s="9"/>
      <c r="BZ286" s="9"/>
      <c r="CA286" s="9"/>
      <c r="CB286" s="9"/>
      <c r="CC286" s="9"/>
      <c r="CD286" s="9"/>
      <c r="CE286" s="9"/>
      <c r="CF286" s="9"/>
      <c r="CG286" s="9"/>
      <c r="CH286" s="9"/>
      <c r="CI286" s="9"/>
      <c r="CJ286" s="9"/>
      <c r="CK286" s="9"/>
      <c r="CL286" s="9"/>
      <c r="CM286" s="9"/>
      <c r="CN286" s="9"/>
      <c r="CO286" s="9"/>
      <c r="CP286" s="9"/>
      <c r="CQ286" s="9"/>
      <c r="CR286" s="9"/>
      <c r="CS286" s="9"/>
      <c r="CT286" s="9"/>
      <c r="CU286" s="9"/>
      <c r="CV286" s="9"/>
      <c r="CW286" s="9"/>
      <c r="CX286" s="9"/>
      <c r="CY286" s="9"/>
      <c r="CZ286" s="9"/>
      <c r="DA286" s="9"/>
      <c r="DB286" s="9"/>
      <c r="DC286" s="9"/>
      <c r="DD286" s="9"/>
      <c r="DE286" s="9"/>
      <c r="DF286" s="9"/>
      <c r="DG286" s="9"/>
      <c r="DH286" s="9"/>
      <c r="DI286" s="9"/>
      <c r="DJ286" s="9"/>
      <c r="DK286" s="9"/>
      <c r="DL286" s="9"/>
      <c r="DM286" s="9"/>
      <c r="DN286" s="9"/>
      <c r="DO286" s="9"/>
      <c r="DP286" s="9"/>
      <c r="DQ286" s="9"/>
      <c r="DR286" s="9"/>
      <c r="DS286" s="9"/>
      <c r="DT286" s="9"/>
      <c r="DU286" s="9"/>
      <c r="DV286" s="9"/>
      <c r="DW286" s="9"/>
      <c r="DX286" s="9"/>
      <c r="DY286" s="9"/>
      <c r="DZ286" s="9"/>
      <c r="EA286" s="9"/>
      <c r="EB286" s="9"/>
      <c r="EC286" s="9"/>
      <c r="ED286" s="9"/>
      <c r="EE286" s="9"/>
      <c r="EF286" s="9"/>
      <c r="EG286" s="9"/>
      <c r="EH286" s="9"/>
      <c r="EI286" s="9"/>
      <c r="EJ286" s="9"/>
      <c r="EK286" s="9"/>
      <c r="EL286" s="9"/>
      <c r="EM286" s="9"/>
      <c r="EN286" s="9"/>
      <c r="EO286" s="9"/>
      <c r="EP286" s="9"/>
      <c r="EQ286" s="9"/>
      <c r="ER286" s="36">
        <f t="shared" si="56"/>
        <v>1</v>
      </c>
      <c r="ES286" s="9">
        <f t="shared" si="57"/>
        <v>1</v>
      </c>
      <c r="ET286" s="9" t="s">
        <v>1375</v>
      </c>
      <c r="EU286" s="32" t="s">
        <v>1801</v>
      </c>
      <c r="EV286" s="32" t="s">
        <v>1480</v>
      </c>
      <c r="EW286" s="32"/>
      <c r="EX286" s="35"/>
      <c r="EY286" s="37"/>
      <c r="EZ286" s="37"/>
      <c r="FA286" s="35"/>
      <c r="FB286" s="37"/>
      <c r="FC286" s="32"/>
      <c r="FD286" s="32"/>
      <c r="FE286" s="32">
        <f t="shared" si="58"/>
        <v>3964</v>
      </c>
      <c r="FF286" s="9">
        <f t="shared" si="59"/>
        <v>7772</v>
      </c>
      <c r="FG286" s="6" t="s">
        <v>1480</v>
      </c>
    </row>
    <row r="287" spans="1:163" ht="17.25" customHeight="1" x14ac:dyDescent="0.25">
      <c r="A287" s="9">
        <v>462727954</v>
      </c>
      <c r="B287" s="22" t="s">
        <v>828</v>
      </c>
      <c r="C287" s="9"/>
      <c r="D287" s="9"/>
      <c r="E287" s="9"/>
      <c r="F287" s="9"/>
      <c r="G287" s="23"/>
      <c r="H287" s="23"/>
      <c r="I287" s="9">
        <v>3254</v>
      </c>
      <c r="J287" s="9">
        <v>3247</v>
      </c>
      <c r="K287" s="24">
        <f t="shared" si="48"/>
        <v>3305</v>
      </c>
      <c r="L287" s="24">
        <f t="shared" si="49"/>
        <v>6501</v>
      </c>
      <c r="M287" s="39">
        <v>1</v>
      </c>
      <c r="N287" s="9" t="s">
        <v>1493</v>
      </c>
      <c r="O287" s="9" t="s">
        <v>1494</v>
      </c>
      <c r="P287" s="9" t="s">
        <v>22</v>
      </c>
      <c r="Q287" s="26">
        <v>32223</v>
      </c>
      <c r="R287" s="27">
        <v>58</v>
      </c>
      <c r="S287" s="27">
        <f t="shared" si="50"/>
        <v>0</v>
      </c>
      <c r="T287" s="27">
        <v>900</v>
      </c>
      <c r="U287" s="28" t="s">
        <v>20</v>
      </c>
      <c r="V287" s="29">
        <f t="shared" si="51"/>
        <v>2.3103615013456494E-2</v>
      </c>
      <c r="W287" s="29">
        <f t="shared" si="52"/>
        <v>2.8227815608556925E-3</v>
      </c>
      <c r="X287" s="29" t="str">
        <f t="shared" si="53"/>
        <v>FLOW</v>
      </c>
      <c r="Y287" s="9" t="str">
        <f t="shared" si="54"/>
        <v>-</v>
      </c>
      <c r="Z287" s="9" t="s">
        <v>1495</v>
      </c>
      <c r="AA287" s="9" t="s">
        <v>20</v>
      </c>
      <c r="AB287" s="22"/>
      <c r="AC287" s="9"/>
      <c r="AD287" s="9"/>
      <c r="AE287" s="30"/>
      <c r="AF287" s="31" t="s">
        <v>20</v>
      </c>
      <c r="AG287" s="32"/>
      <c r="AH287" s="9" t="s">
        <v>657</v>
      </c>
      <c r="AI287" s="32"/>
      <c r="AJ287" s="32"/>
      <c r="AK287" s="32"/>
      <c r="AL287" s="32">
        <v>4205</v>
      </c>
      <c r="AM287" s="26">
        <v>32223</v>
      </c>
      <c r="AN287" s="24">
        <v>27</v>
      </c>
      <c r="AO287" s="23" t="s">
        <v>20</v>
      </c>
      <c r="AP287" s="23" t="str">
        <f t="shared" si="55"/>
        <v>FLOW</v>
      </c>
      <c r="AQ287" s="23"/>
      <c r="AR287" s="23"/>
      <c r="AS287" s="23"/>
      <c r="AT287" s="23"/>
      <c r="AU287" s="9" t="s">
        <v>1491</v>
      </c>
      <c r="AV287" s="33" t="s">
        <v>1022</v>
      </c>
      <c r="AW287" s="22" t="s">
        <v>1178</v>
      </c>
      <c r="AX287" s="34">
        <v>45411</v>
      </c>
      <c r="AY287" s="9">
        <v>36</v>
      </c>
      <c r="AZ287" s="9" t="s">
        <v>1125</v>
      </c>
      <c r="BA287" s="32" t="s">
        <v>20</v>
      </c>
      <c r="BB287" s="32"/>
      <c r="BC287" s="32"/>
      <c r="BD287" s="9"/>
      <c r="BE287" s="9"/>
      <c r="BF287" s="9"/>
      <c r="BG287" s="35"/>
      <c r="BH287" s="9"/>
      <c r="BI287" s="9"/>
      <c r="BJ287" s="9"/>
      <c r="BK287" s="9"/>
      <c r="BL287" s="9">
        <v>1</v>
      </c>
      <c r="BM287" s="9"/>
      <c r="BN287" s="9"/>
      <c r="BO287" s="9"/>
      <c r="BP287" s="9"/>
      <c r="BQ287" s="9"/>
      <c r="BR287" s="9"/>
      <c r="BS287" s="9"/>
      <c r="BT287" s="9"/>
      <c r="BU287" s="9"/>
      <c r="BV287" s="9"/>
      <c r="BW287" s="9"/>
      <c r="BX287" s="9"/>
      <c r="BY287" s="9"/>
      <c r="BZ287" s="9"/>
      <c r="CA287" s="9"/>
      <c r="CB287" s="9"/>
      <c r="CC287" s="9"/>
      <c r="CD287" s="9"/>
      <c r="CE287" s="9"/>
      <c r="CF287" s="9"/>
      <c r="CG287" s="9"/>
      <c r="CH287" s="9"/>
      <c r="CI287" s="9"/>
      <c r="CJ287" s="9"/>
      <c r="CK287" s="9"/>
      <c r="CL287" s="9"/>
      <c r="CM287" s="9"/>
      <c r="CN287" s="9"/>
      <c r="CO287" s="9"/>
      <c r="CP287" s="9"/>
      <c r="CQ287" s="9"/>
      <c r="CR287" s="9"/>
      <c r="CS287" s="9"/>
      <c r="CT287" s="9"/>
      <c r="CU287" s="9"/>
      <c r="CV287" s="9"/>
      <c r="CW287" s="9"/>
      <c r="CX287" s="9"/>
      <c r="CY287" s="9"/>
      <c r="CZ287" s="9"/>
      <c r="DA287" s="9"/>
      <c r="DB287" s="9"/>
      <c r="DC287" s="9"/>
      <c r="DD287" s="9"/>
      <c r="DE287" s="9"/>
      <c r="DF287" s="9"/>
      <c r="DG287" s="9"/>
      <c r="DH287" s="9"/>
      <c r="DI287" s="9"/>
      <c r="DJ287" s="9"/>
      <c r="DK287" s="9"/>
      <c r="DL287" s="9"/>
      <c r="DM287" s="9"/>
      <c r="DN287" s="9"/>
      <c r="DO287" s="9"/>
      <c r="DP287" s="9"/>
      <c r="DQ287" s="9"/>
      <c r="DR287" s="9"/>
      <c r="DS287" s="9"/>
      <c r="DT287" s="9"/>
      <c r="DU287" s="9"/>
      <c r="DV287" s="9"/>
      <c r="DW287" s="9"/>
      <c r="DX287" s="9"/>
      <c r="DY287" s="9"/>
      <c r="DZ287" s="9"/>
      <c r="EA287" s="9"/>
      <c r="EB287" s="9"/>
      <c r="EC287" s="9"/>
      <c r="ED287" s="9"/>
      <c r="EE287" s="9"/>
      <c r="EF287" s="9"/>
      <c r="EG287" s="9"/>
      <c r="EH287" s="9"/>
      <c r="EI287" s="9"/>
      <c r="EJ287" s="9"/>
      <c r="EK287" s="9"/>
      <c r="EL287" s="9"/>
      <c r="EM287" s="9"/>
      <c r="EN287" s="9"/>
      <c r="EO287" s="9"/>
      <c r="EP287" s="9"/>
      <c r="EQ287" s="9"/>
      <c r="ER287" s="36">
        <f t="shared" si="56"/>
        <v>1</v>
      </c>
      <c r="ES287" s="9">
        <f t="shared" si="57"/>
        <v>1</v>
      </c>
      <c r="ET287" s="9" t="s">
        <v>1365</v>
      </c>
      <c r="EU287" s="32" t="s">
        <v>2144</v>
      </c>
      <c r="EV287" s="32" t="s">
        <v>1480</v>
      </c>
      <c r="EW287" s="32"/>
      <c r="EX287" s="35"/>
      <c r="EY287" s="37"/>
      <c r="EZ287" s="37"/>
      <c r="FA287" s="35"/>
      <c r="FB287" s="37"/>
      <c r="FC287" s="32"/>
      <c r="FD287" s="32"/>
      <c r="FE287" s="32">
        <f t="shared" si="58"/>
        <v>3305</v>
      </c>
      <c r="FF287" s="9">
        <f t="shared" si="59"/>
        <v>6501</v>
      </c>
      <c r="FG287" s="6" t="s">
        <v>1480</v>
      </c>
    </row>
    <row r="288" spans="1:163" ht="17.25" customHeight="1" x14ac:dyDescent="0.25">
      <c r="A288" s="9">
        <v>464406645</v>
      </c>
      <c r="B288" s="22" t="s">
        <v>862</v>
      </c>
      <c r="C288" s="9" t="s">
        <v>2208</v>
      </c>
      <c r="D288" s="9" t="s">
        <v>2266</v>
      </c>
      <c r="E288" s="9">
        <f>11500+400</f>
        <v>11900</v>
      </c>
      <c r="F288" s="9"/>
      <c r="G288" s="23"/>
      <c r="H288" s="23"/>
      <c r="I288" s="9">
        <v>5501</v>
      </c>
      <c r="J288" s="9">
        <v>10919.72</v>
      </c>
      <c r="K288" s="24">
        <f t="shared" si="48"/>
        <v>5496.7200000000012</v>
      </c>
      <c r="L288" s="24">
        <f t="shared" si="49"/>
        <v>4520.7200000000012</v>
      </c>
      <c r="M288" s="25">
        <v>2</v>
      </c>
      <c r="N288" s="9" t="s">
        <v>2210</v>
      </c>
      <c r="O288" s="9" t="s">
        <v>1489</v>
      </c>
      <c r="P288" s="9" t="s">
        <v>2211</v>
      </c>
      <c r="Q288" s="26">
        <v>31431</v>
      </c>
      <c r="R288" s="27">
        <v>78</v>
      </c>
      <c r="S288" s="27">
        <f t="shared" si="50"/>
        <v>0</v>
      </c>
      <c r="T288" s="27">
        <v>900</v>
      </c>
      <c r="U288" s="28" t="s">
        <v>20</v>
      </c>
      <c r="V288" s="29">
        <f t="shared" si="51"/>
        <v>9.1546077551594607E-2</v>
      </c>
      <c r="W288" s="29">
        <f t="shared" si="52"/>
        <v>8.4276286512732623E-3</v>
      </c>
      <c r="X288" s="29" t="str">
        <f t="shared" si="53"/>
        <v>STABLE</v>
      </c>
      <c r="Y288" s="9" t="str">
        <f t="shared" si="54"/>
        <v>PAID</v>
      </c>
      <c r="Z288" s="9" t="s">
        <v>1497</v>
      </c>
      <c r="AA288" s="9" t="s">
        <v>20</v>
      </c>
      <c r="AB288" s="22"/>
      <c r="AC288" s="9"/>
      <c r="AD288" s="9"/>
      <c r="AE288" s="30"/>
      <c r="AF288" s="31" t="s">
        <v>20</v>
      </c>
      <c r="AG288" s="32"/>
      <c r="AH288" s="9" t="s">
        <v>361</v>
      </c>
      <c r="AI288" s="32"/>
      <c r="AJ288" s="32"/>
      <c r="AK288" s="32"/>
      <c r="AL288" s="32">
        <v>11897.72</v>
      </c>
      <c r="AM288" s="26">
        <v>31431</v>
      </c>
      <c r="AN288" s="24">
        <v>57</v>
      </c>
      <c r="AO288" s="23" t="s">
        <v>20</v>
      </c>
      <c r="AP288" s="23" t="str">
        <f t="shared" si="55"/>
        <v>FLOW</v>
      </c>
      <c r="AQ288" s="23"/>
      <c r="AR288" s="23"/>
      <c r="AS288" s="23"/>
      <c r="AT288" s="23"/>
      <c r="AU288" s="9" t="s">
        <v>1491</v>
      </c>
      <c r="AV288" s="33" t="s">
        <v>1055</v>
      </c>
      <c r="AW288" s="22" t="s">
        <v>1278</v>
      </c>
      <c r="AX288" s="34">
        <v>45587</v>
      </c>
      <c r="AY288" s="9">
        <v>24</v>
      </c>
      <c r="AZ288" s="9" t="s">
        <v>1125</v>
      </c>
      <c r="BA288" s="32" t="s">
        <v>20</v>
      </c>
      <c r="BB288" s="32"/>
      <c r="BC288" s="32"/>
      <c r="BD288" s="9"/>
      <c r="BE288" s="9"/>
      <c r="BF288" s="9"/>
      <c r="BG288" s="35"/>
      <c r="BH288" s="9"/>
      <c r="BI288" s="9"/>
      <c r="BJ288" s="9"/>
      <c r="BK288" s="9"/>
      <c r="BL288" s="9"/>
      <c r="BM288" s="9"/>
      <c r="BN288" s="9"/>
      <c r="BO288" s="9"/>
      <c r="BP288" s="9"/>
      <c r="BQ288" s="9"/>
      <c r="BR288" s="9"/>
      <c r="BS288" s="9"/>
      <c r="BT288" s="9"/>
      <c r="BU288" s="9"/>
      <c r="BV288" s="9"/>
      <c r="BW288" s="9"/>
      <c r="BX288" s="9"/>
      <c r="BY288" s="9"/>
      <c r="BZ288" s="9"/>
      <c r="CA288" s="9"/>
      <c r="CB288" s="9"/>
      <c r="CC288" s="9"/>
      <c r="CD288" s="9"/>
      <c r="CE288" s="9"/>
      <c r="CF288" s="9"/>
      <c r="CG288" s="9"/>
      <c r="CH288" s="9"/>
      <c r="CI288" s="9"/>
      <c r="CJ288" s="9"/>
      <c r="CK288" s="9"/>
      <c r="CL288" s="9"/>
      <c r="CM288" s="9"/>
      <c r="CN288" s="9"/>
      <c r="CO288" s="9"/>
      <c r="CP288" s="9"/>
      <c r="CQ288" s="9"/>
      <c r="CR288" s="9"/>
      <c r="CS288" s="9"/>
      <c r="CT288" s="9"/>
      <c r="CU288" s="9"/>
      <c r="CV288" s="9"/>
      <c r="CW288" s="9"/>
      <c r="CX288" s="9"/>
      <c r="CY288" s="9"/>
      <c r="CZ288" s="9"/>
      <c r="DA288" s="9"/>
      <c r="DB288" s="9"/>
      <c r="DC288" s="9"/>
      <c r="DD288" s="9"/>
      <c r="DE288" s="9"/>
      <c r="DF288" s="9"/>
      <c r="DG288" s="9"/>
      <c r="DH288" s="9"/>
      <c r="DI288" s="9"/>
      <c r="DJ288" s="9"/>
      <c r="DK288" s="9"/>
      <c r="DL288" s="9"/>
      <c r="DM288" s="9"/>
      <c r="DN288" s="9"/>
      <c r="DO288" s="9"/>
      <c r="DP288" s="9"/>
      <c r="DQ288" s="9"/>
      <c r="DR288" s="9"/>
      <c r="DS288" s="9"/>
      <c r="DT288" s="9"/>
      <c r="DU288" s="9"/>
      <c r="DV288" s="9"/>
      <c r="DW288" s="9"/>
      <c r="DX288" s="9"/>
      <c r="DY288" s="9"/>
      <c r="DZ288" s="9"/>
      <c r="EA288" s="9"/>
      <c r="EB288" s="9"/>
      <c r="EC288" s="9"/>
      <c r="ED288" s="9"/>
      <c r="EE288" s="9"/>
      <c r="EF288" s="9"/>
      <c r="EG288" s="9"/>
      <c r="EH288" s="9"/>
      <c r="EI288" s="9"/>
      <c r="EJ288" s="9"/>
      <c r="EK288" s="9"/>
      <c r="EL288" s="9"/>
      <c r="EM288" s="9"/>
      <c r="EN288" s="9"/>
      <c r="EO288" s="9"/>
      <c r="EP288" s="9"/>
      <c r="EQ288" s="9"/>
      <c r="ER288" s="36">
        <f t="shared" si="56"/>
        <v>0</v>
      </c>
      <c r="ES288" s="9" t="str">
        <f t="shared" si="57"/>
        <v/>
      </c>
      <c r="ET288" s="9" t="s">
        <v>2262</v>
      </c>
      <c r="EU288" s="32" t="s">
        <v>1929</v>
      </c>
      <c r="EV288" s="32" t="s">
        <v>1480</v>
      </c>
      <c r="EW288" s="32"/>
      <c r="EX288" s="35"/>
      <c r="EY288" s="37"/>
      <c r="EZ288" s="37"/>
      <c r="FA288" s="35"/>
      <c r="FB288" s="37"/>
      <c r="FC288" s="32"/>
      <c r="FD288" s="32"/>
      <c r="FE288" s="32">
        <f t="shared" si="58"/>
        <v>5496.7200000000012</v>
      </c>
      <c r="FF288" s="9">
        <f t="shared" si="59"/>
        <v>16420.72</v>
      </c>
      <c r="FG288" s="6" t="s">
        <v>1480</v>
      </c>
    </row>
    <row r="289" spans="1:163" ht="17.25" customHeight="1" x14ac:dyDescent="0.25">
      <c r="A289" s="9">
        <v>458806785</v>
      </c>
      <c r="B289" s="22" t="s">
        <v>1617</v>
      </c>
      <c r="C289" s="9" t="s">
        <v>2208</v>
      </c>
      <c r="D289" s="9" t="s">
        <v>2266</v>
      </c>
      <c r="E289" s="9">
        <f>4594+249</f>
        <v>4843</v>
      </c>
      <c r="F289" s="9"/>
      <c r="G289" s="23"/>
      <c r="H289" s="23"/>
      <c r="I289" s="9">
        <v>4591</v>
      </c>
      <c r="J289" s="9">
        <v>5600</v>
      </c>
      <c r="K289" s="24">
        <f t="shared" si="48"/>
        <v>1229</v>
      </c>
      <c r="L289" s="24">
        <f t="shared" si="49"/>
        <v>5348</v>
      </c>
      <c r="M289" s="25">
        <v>2</v>
      </c>
      <c r="N289" s="9" t="s">
        <v>2210</v>
      </c>
      <c r="O289" s="9" t="s">
        <v>1489</v>
      </c>
      <c r="P289" s="9" t="s">
        <v>2211</v>
      </c>
      <c r="Q289" s="26">
        <v>31377</v>
      </c>
      <c r="R289" s="27">
        <v>220</v>
      </c>
      <c r="S289" s="27">
        <f t="shared" si="50"/>
        <v>0</v>
      </c>
      <c r="T289" s="27">
        <v>6300</v>
      </c>
      <c r="U289" s="28" t="s">
        <v>20</v>
      </c>
      <c r="V289" s="29">
        <f t="shared" si="51"/>
        <v>9.1388796899124561E-2</v>
      </c>
      <c r="W289" s="29">
        <f t="shared" si="52"/>
        <v>8.4131495717922177E-3</v>
      </c>
      <c r="X289" s="29" t="str">
        <f t="shared" si="53"/>
        <v>STABLE</v>
      </c>
      <c r="Y289" s="9" t="str">
        <f t="shared" si="54"/>
        <v>PAID</v>
      </c>
      <c r="Z289" s="9" t="s">
        <v>1496</v>
      </c>
      <c r="AA289" s="9" t="s">
        <v>20</v>
      </c>
      <c r="AB289" s="22"/>
      <c r="AC289" s="9"/>
      <c r="AD289" s="9"/>
      <c r="AE289" s="30"/>
      <c r="AF289" s="31" t="s">
        <v>20</v>
      </c>
      <c r="AG289" s="32"/>
      <c r="AH289" s="9" t="s">
        <v>61</v>
      </c>
      <c r="AI289" s="32"/>
      <c r="AJ289" s="32"/>
      <c r="AK289" s="32"/>
      <c r="AL289" s="32">
        <v>12120</v>
      </c>
      <c r="AM289" s="26">
        <v>31377</v>
      </c>
      <c r="AN289" s="24">
        <v>57</v>
      </c>
      <c r="AO289" s="23" t="s">
        <v>20</v>
      </c>
      <c r="AP289" s="23" t="str">
        <f t="shared" si="55"/>
        <v>FLOW</v>
      </c>
      <c r="AQ289" s="23"/>
      <c r="AR289" s="23"/>
      <c r="AS289" s="23"/>
      <c r="AT289" s="23"/>
      <c r="AU289" s="9" t="s">
        <v>13</v>
      </c>
      <c r="AV289" s="33" t="s">
        <v>1664</v>
      </c>
      <c r="AW289" s="22" t="s">
        <v>1698</v>
      </c>
      <c r="AX289" s="34">
        <v>45110</v>
      </c>
      <c r="AY289" s="9">
        <v>42</v>
      </c>
      <c r="AZ289" s="9" t="s">
        <v>1592</v>
      </c>
      <c r="BA289" s="32" t="s">
        <v>20</v>
      </c>
      <c r="BB289" s="32"/>
      <c r="BC289" s="32"/>
      <c r="BD289" s="9"/>
      <c r="BE289" s="9"/>
      <c r="BF289" s="9"/>
      <c r="BG289" s="35"/>
      <c r="BH289" s="9"/>
      <c r="BI289" s="9"/>
      <c r="BJ289" s="9"/>
      <c r="BK289" s="9"/>
      <c r="BL289" s="9"/>
      <c r="BM289" s="9"/>
      <c r="BN289" s="9"/>
      <c r="BO289" s="9"/>
      <c r="BP289" s="9"/>
      <c r="BQ289" s="9"/>
      <c r="BR289" s="9"/>
      <c r="BS289" s="9"/>
      <c r="BT289" s="9"/>
      <c r="BU289" s="9"/>
      <c r="BV289" s="9"/>
      <c r="BW289" s="9"/>
      <c r="BX289" s="9"/>
      <c r="BY289" s="9"/>
      <c r="BZ289" s="9"/>
      <c r="CA289" s="9"/>
      <c r="CB289" s="9"/>
      <c r="CC289" s="9"/>
      <c r="CD289" s="9"/>
      <c r="CE289" s="9"/>
      <c r="CF289" s="9"/>
      <c r="CG289" s="9"/>
      <c r="CH289" s="9"/>
      <c r="CI289" s="9"/>
      <c r="CJ289" s="9"/>
      <c r="CK289" s="9"/>
      <c r="CL289" s="9"/>
      <c r="CM289" s="9"/>
      <c r="CN289" s="9"/>
      <c r="CO289" s="9"/>
      <c r="CP289" s="9"/>
      <c r="CQ289" s="9"/>
      <c r="CR289" s="9"/>
      <c r="CS289" s="9"/>
      <c r="CT289" s="9"/>
      <c r="CU289" s="9"/>
      <c r="CV289" s="9"/>
      <c r="CW289" s="9"/>
      <c r="CX289" s="9"/>
      <c r="CY289" s="9"/>
      <c r="CZ289" s="9"/>
      <c r="DA289" s="9"/>
      <c r="DB289" s="9"/>
      <c r="DC289" s="9"/>
      <c r="DD289" s="9"/>
      <c r="DE289" s="9"/>
      <c r="DF289" s="9"/>
      <c r="DG289" s="9"/>
      <c r="DH289" s="9"/>
      <c r="DI289" s="9"/>
      <c r="DJ289" s="9"/>
      <c r="DK289" s="9"/>
      <c r="DL289" s="9"/>
      <c r="DM289" s="9"/>
      <c r="DN289" s="9"/>
      <c r="DO289" s="9"/>
      <c r="DP289" s="9"/>
      <c r="DQ289" s="9"/>
      <c r="DR289" s="9"/>
      <c r="DS289" s="9"/>
      <c r="DT289" s="9"/>
      <c r="DU289" s="9"/>
      <c r="DV289" s="9"/>
      <c r="DW289" s="9"/>
      <c r="DX289" s="9"/>
      <c r="DY289" s="9"/>
      <c r="DZ289" s="9"/>
      <c r="EA289" s="9"/>
      <c r="EB289" s="9"/>
      <c r="EC289" s="9"/>
      <c r="ED289" s="9"/>
      <c r="EE289" s="9"/>
      <c r="EF289" s="9"/>
      <c r="EG289" s="9"/>
      <c r="EH289" s="9"/>
      <c r="EI289" s="9"/>
      <c r="EJ289" s="9"/>
      <c r="EK289" s="9"/>
      <c r="EL289" s="9"/>
      <c r="EM289" s="9"/>
      <c r="EN289" s="9"/>
      <c r="EO289" s="9"/>
      <c r="EP289" s="9"/>
      <c r="EQ289" s="9"/>
      <c r="ER289" s="36">
        <f t="shared" si="56"/>
        <v>0</v>
      </c>
      <c r="ES289" s="9" t="str">
        <f t="shared" si="57"/>
        <v/>
      </c>
      <c r="ET289" s="9" t="s">
        <v>2262</v>
      </c>
      <c r="EU289" s="32" t="s">
        <v>2218</v>
      </c>
      <c r="EV289" s="32" t="s">
        <v>1480</v>
      </c>
      <c r="EW289" s="32"/>
      <c r="EX289" s="35"/>
      <c r="EY289" s="37"/>
      <c r="EZ289" s="37"/>
      <c r="FA289" s="35"/>
      <c r="FB289" s="37"/>
      <c r="FC289" s="32"/>
      <c r="FD289" s="32"/>
      <c r="FE289" s="32">
        <f t="shared" si="58"/>
        <v>1229</v>
      </c>
      <c r="FF289" s="9">
        <f t="shared" si="59"/>
        <v>10191</v>
      </c>
      <c r="FG289" s="6" t="e">
        <v>#N/A</v>
      </c>
    </row>
    <row r="290" spans="1:163" ht="17.25" customHeight="1" x14ac:dyDescent="0.25">
      <c r="A290" s="9">
        <v>464069443</v>
      </c>
      <c r="B290" s="22" t="s">
        <v>369</v>
      </c>
      <c r="C290" s="9"/>
      <c r="D290" s="9"/>
      <c r="E290" s="9"/>
      <c r="F290" s="9"/>
      <c r="G290" s="23"/>
      <c r="H290" s="23"/>
      <c r="I290" s="9">
        <v>4557</v>
      </c>
      <c r="J290" s="9">
        <v>22785</v>
      </c>
      <c r="K290" s="24">
        <f t="shared" si="48"/>
        <v>5495</v>
      </c>
      <c r="L290" s="24">
        <f t="shared" si="49"/>
        <v>27342</v>
      </c>
      <c r="M290" s="25">
        <v>5</v>
      </c>
      <c r="N290" s="9" t="s">
        <v>1493</v>
      </c>
      <c r="O290" s="9" t="s">
        <v>1494</v>
      </c>
      <c r="P290" s="9" t="s">
        <v>251</v>
      </c>
      <c r="Q290" s="26">
        <v>29586</v>
      </c>
      <c r="R290" s="27">
        <v>938</v>
      </c>
      <c r="S290" s="27">
        <f t="shared" si="50"/>
        <v>0</v>
      </c>
      <c r="T290" s="27">
        <v>2700</v>
      </c>
      <c r="U290" s="28" t="s">
        <v>20</v>
      </c>
      <c r="V290" s="29">
        <f t="shared" si="51"/>
        <v>0.21757931430084279</v>
      </c>
      <c r="W290" s="29">
        <f t="shared" si="52"/>
        <v>1.5751947282971978E-2</v>
      </c>
      <c r="X290" s="29" t="str">
        <f t="shared" si="53"/>
        <v>FLOW</v>
      </c>
      <c r="Y290" s="9" t="str">
        <f t="shared" si="54"/>
        <v>-</v>
      </c>
      <c r="Z290" s="9" t="s">
        <v>1495</v>
      </c>
      <c r="AA290" s="9" t="s">
        <v>20</v>
      </c>
      <c r="AB290" s="22"/>
      <c r="AC290" s="9"/>
      <c r="AD290" s="9"/>
      <c r="AE290" s="30"/>
      <c r="AF290" s="31" t="s">
        <v>20</v>
      </c>
      <c r="AG290" s="32"/>
      <c r="AH290" s="9" t="s">
        <v>368</v>
      </c>
      <c r="AI290" s="32"/>
      <c r="AJ290" s="32"/>
      <c r="AK290" s="32"/>
      <c r="AL290" s="32">
        <v>26423</v>
      </c>
      <c r="AM290" s="26">
        <v>29586</v>
      </c>
      <c r="AN290" s="24">
        <v>149</v>
      </c>
      <c r="AO290" s="23" t="s">
        <v>20</v>
      </c>
      <c r="AP290" s="23" t="str">
        <f t="shared" si="55"/>
        <v>FLOW</v>
      </c>
      <c r="AQ290" s="23"/>
      <c r="AR290" s="23"/>
      <c r="AS290" s="23"/>
      <c r="AT290" s="23"/>
      <c r="AU290" s="9" t="s">
        <v>13</v>
      </c>
      <c r="AV290" s="33" t="s">
        <v>370</v>
      </c>
      <c r="AW290" s="22" t="s">
        <v>1177</v>
      </c>
      <c r="AX290" s="34">
        <v>45555</v>
      </c>
      <c r="AY290" s="9">
        <v>24</v>
      </c>
      <c r="AZ290" s="9" t="s">
        <v>1125</v>
      </c>
      <c r="BA290" s="32" t="s">
        <v>20</v>
      </c>
      <c r="BB290" s="32"/>
      <c r="BC290" s="32"/>
      <c r="BD290" s="9"/>
      <c r="BE290" s="9"/>
      <c r="BF290" s="9"/>
      <c r="BG290" s="35"/>
      <c r="BH290" s="9"/>
      <c r="BI290" s="9"/>
      <c r="BJ290" s="9"/>
      <c r="BK290" s="9"/>
      <c r="BL290" s="9"/>
      <c r="BM290" s="9"/>
      <c r="BN290" s="9"/>
      <c r="BO290" s="9"/>
      <c r="BP290" s="9"/>
      <c r="BQ290" s="9"/>
      <c r="BR290" s="9"/>
      <c r="BS290" s="9"/>
      <c r="BT290" s="9"/>
      <c r="BU290" s="9"/>
      <c r="BV290" s="9"/>
      <c r="BW290" s="9"/>
      <c r="BX290" s="9"/>
      <c r="BY290" s="9"/>
      <c r="BZ290" s="9"/>
      <c r="CA290" s="9"/>
      <c r="CB290" s="9"/>
      <c r="CC290" s="9"/>
      <c r="CD290" s="9"/>
      <c r="CE290" s="9"/>
      <c r="CF290" s="9"/>
      <c r="CG290" s="9"/>
      <c r="CH290" s="9"/>
      <c r="CI290" s="9"/>
      <c r="CJ290" s="9"/>
      <c r="CK290" s="9"/>
      <c r="CL290" s="9"/>
      <c r="CM290" s="9"/>
      <c r="CN290" s="9"/>
      <c r="CO290" s="9"/>
      <c r="CP290" s="9"/>
      <c r="CQ290" s="9"/>
      <c r="CR290" s="9"/>
      <c r="CS290" s="9"/>
      <c r="CT290" s="9"/>
      <c r="CU290" s="9"/>
      <c r="CV290" s="9"/>
      <c r="CW290" s="9"/>
      <c r="CX290" s="9"/>
      <c r="CY290" s="9"/>
      <c r="CZ290" s="9"/>
      <c r="DA290" s="9"/>
      <c r="DB290" s="9"/>
      <c r="DC290" s="9"/>
      <c r="DD290" s="9"/>
      <c r="DE290" s="9"/>
      <c r="DF290" s="9"/>
      <c r="DG290" s="9"/>
      <c r="DH290" s="9"/>
      <c r="DI290" s="9"/>
      <c r="DJ290" s="9"/>
      <c r="DK290" s="9"/>
      <c r="DL290" s="9"/>
      <c r="DM290" s="9"/>
      <c r="DN290" s="9"/>
      <c r="DO290" s="9"/>
      <c r="DP290" s="9"/>
      <c r="DQ290" s="9"/>
      <c r="DR290" s="9"/>
      <c r="DS290" s="9"/>
      <c r="DT290" s="9"/>
      <c r="DU290" s="9"/>
      <c r="DV290" s="9"/>
      <c r="DW290" s="9"/>
      <c r="DX290" s="9"/>
      <c r="DY290" s="9"/>
      <c r="DZ290" s="9"/>
      <c r="EA290" s="9"/>
      <c r="EB290" s="9"/>
      <c r="EC290" s="9"/>
      <c r="ED290" s="9"/>
      <c r="EE290" s="9"/>
      <c r="EF290" s="9"/>
      <c r="EG290" s="9"/>
      <c r="EH290" s="9"/>
      <c r="EI290" s="9"/>
      <c r="EJ290" s="9"/>
      <c r="EK290" s="9"/>
      <c r="EL290" s="9"/>
      <c r="EM290" s="9"/>
      <c r="EN290" s="9"/>
      <c r="EO290" s="9"/>
      <c r="EP290" s="9"/>
      <c r="EQ290" s="9"/>
      <c r="ER290" s="36">
        <f t="shared" si="56"/>
        <v>0</v>
      </c>
      <c r="ES290" s="9" t="str">
        <f t="shared" si="57"/>
        <v/>
      </c>
      <c r="ET290" s="9" t="s">
        <v>1363</v>
      </c>
      <c r="EU290" s="32" t="s">
        <v>1932</v>
      </c>
      <c r="EV290" s="32" t="s">
        <v>1480</v>
      </c>
      <c r="EW290" s="32"/>
      <c r="EX290" s="35"/>
      <c r="EY290" s="37"/>
      <c r="EZ290" s="37"/>
      <c r="FA290" s="35"/>
      <c r="FB290" s="37"/>
      <c r="FC290" s="32"/>
      <c r="FD290" s="32"/>
      <c r="FE290" s="32">
        <f t="shared" si="58"/>
        <v>5495</v>
      </c>
      <c r="FF290" s="9">
        <f t="shared" si="59"/>
        <v>27342</v>
      </c>
      <c r="FG290" s="6" t="s">
        <v>1480</v>
      </c>
    </row>
    <row r="291" spans="1:163" ht="17.25" customHeight="1" x14ac:dyDescent="0.25">
      <c r="A291" s="9">
        <v>464290217</v>
      </c>
      <c r="B291" s="22" t="s">
        <v>474</v>
      </c>
      <c r="C291" s="9" t="s">
        <v>2267</v>
      </c>
      <c r="D291" s="9" t="s">
        <v>2266</v>
      </c>
      <c r="E291" s="9">
        <v>6510</v>
      </c>
      <c r="F291" s="9"/>
      <c r="G291" s="23"/>
      <c r="H291" s="23"/>
      <c r="I291" s="9">
        <v>6188</v>
      </c>
      <c r="J291" s="9">
        <v>12195</v>
      </c>
      <c r="K291" s="24">
        <f t="shared" si="48"/>
        <v>6315</v>
      </c>
      <c r="L291" s="24">
        <f t="shared" si="49"/>
        <v>11873</v>
      </c>
      <c r="M291" s="25">
        <v>2</v>
      </c>
      <c r="N291" s="9" t="s">
        <v>2210</v>
      </c>
      <c r="O291" s="9" t="s">
        <v>1489</v>
      </c>
      <c r="P291" s="9" t="s">
        <v>263</v>
      </c>
      <c r="Q291" s="26">
        <v>29505</v>
      </c>
      <c r="R291" s="27">
        <v>308</v>
      </c>
      <c r="S291" s="27">
        <f t="shared" si="50"/>
        <v>0</v>
      </c>
      <c r="T291" s="27">
        <v>7200</v>
      </c>
      <c r="U291" s="28" t="s">
        <v>20</v>
      </c>
      <c r="V291" s="29">
        <f t="shared" si="51"/>
        <v>0.23035669490881647</v>
      </c>
      <c r="W291" s="29">
        <f t="shared" si="52"/>
        <v>7.9112081497826232E-3</v>
      </c>
      <c r="X291" s="29" t="str">
        <f t="shared" si="53"/>
        <v>STABLE</v>
      </c>
      <c r="Y291" s="9" t="str">
        <f t="shared" si="54"/>
        <v>PAID</v>
      </c>
      <c r="Z291" s="9" t="s">
        <v>1490</v>
      </c>
      <c r="AA291" s="9" t="s">
        <v>20</v>
      </c>
      <c r="AB291" s="22"/>
      <c r="AC291" s="9"/>
      <c r="AD291" s="9"/>
      <c r="AE291" s="30"/>
      <c r="AF291" s="31" t="s">
        <v>20</v>
      </c>
      <c r="AG291" s="32"/>
      <c r="AH291" s="9" t="s">
        <v>475</v>
      </c>
      <c r="AI291" s="32"/>
      <c r="AJ291" s="32"/>
      <c r="AK291" s="32"/>
      <c r="AL291" s="32">
        <v>19703</v>
      </c>
      <c r="AM291" s="26">
        <v>29505</v>
      </c>
      <c r="AN291" s="24">
        <v>57</v>
      </c>
      <c r="AO291" s="23" t="s">
        <v>20</v>
      </c>
      <c r="AP291" s="23" t="str">
        <f t="shared" si="55"/>
        <v>FLOW</v>
      </c>
      <c r="AQ291" s="23"/>
      <c r="AR291" s="23"/>
      <c r="AS291" s="23"/>
      <c r="AT291" s="23"/>
      <c r="AU291" s="9" t="s">
        <v>1491</v>
      </c>
      <c r="AV291" s="33" t="s">
        <v>476</v>
      </c>
      <c r="AW291" s="22" t="s">
        <v>1269</v>
      </c>
      <c r="AX291" s="34">
        <v>45576</v>
      </c>
      <c r="AY291" s="9">
        <v>24</v>
      </c>
      <c r="AZ291" s="9" t="s">
        <v>1125</v>
      </c>
      <c r="BA291" s="32" t="s">
        <v>20</v>
      </c>
      <c r="BB291" s="32"/>
      <c r="BC291" s="32"/>
      <c r="BD291" s="9"/>
      <c r="BE291" s="9"/>
      <c r="BF291" s="9"/>
      <c r="BG291" s="35"/>
      <c r="BH291" s="9"/>
      <c r="BI291" s="9"/>
      <c r="BJ291" s="9"/>
      <c r="BK291" s="9"/>
      <c r="BL291" s="9">
        <v>1</v>
      </c>
      <c r="BM291" s="9"/>
      <c r="BN291" s="9"/>
      <c r="BO291" s="9"/>
      <c r="BP291" s="9"/>
      <c r="BQ291" s="9"/>
      <c r="BR291" s="9"/>
      <c r="BS291" s="9"/>
      <c r="BT291" s="9"/>
      <c r="BU291" s="9"/>
      <c r="BV291" s="9"/>
      <c r="BW291" s="9"/>
      <c r="BX291" s="9"/>
      <c r="BY291" s="9"/>
      <c r="BZ291" s="9"/>
      <c r="CA291" s="9"/>
      <c r="CB291" s="9"/>
      <c r="CC291" s="9"/>
      <c r="CD291" s="9"/>
      <c r="CE291" s="9"/>
      <c r="CF291" s="9"/>
      <c r="CG291" s="9"/>
      <c r="CH291" s="9"/>
      <c r="CI291" s="9"/>
      <c r="CJ291" s="9"/>
      <c r="CK291" s="9"/>
      <c r="CL291" s="9"/>
      <c r="CM291" s="9"/>
      <c r="CN291" s="9"/>
      <c r="CO291" s="9"/>
      <c r="CP291" s="9"/>
      <c r="CQ291" s="9"/>
      <c r="CR291" s="9"/>
      <c r="CS291" s="9"/>
      <c r="CT291" s="9"/>
      <c r="CU291" s="9"/>
      <c r="CV291" s="9"/>
      <c r="CW291" s="9"/>
      <c r="CX291" s="9"/>
      <c r="CY291" s="9"/>
      <c r="CZ291" s="9"/>
      <c r="DA291" s="9"/>
      <c r="DB291" s="9"/>
      <c r="DC291" s="9"/>
      <c r="DD291" s="9"/>
      <c r="DE291" s="9"/>
      <c r="DF291" s="9"/>
      <c r="DG291" s="9"/>
      <c r="DH291" s="9"/>
      <c r="DI291" s="9"/>
      <c r="DJ291" s="9"/>
      <c r="DK291" s="9"/>
      <c r="DL291" s="9"/>
      <c r="DM291" s="9"/>
      <c r="DN291" s="9"/>
      <c r="DO291" s="9"/>
      <c r="DP291" s="9"/>
      <c r="DQ291" s="9"/>
      <c r="DR291" s="9"/>
      <c r="DS291" s="9"/>
      <c r="DT291" s="9"/>
      <c r="DU291" s="9"/>
      <c r="DV291" s="9"/>
      <c r="DW291" s="9"/>
      <c r="DX291" s="9"/>
      <c r="DY291" s="9"/>
      <c r="DZ291" s="9"/>
      <c r="EA291" s="9"/>
      <c r="EB291" s="9"/>
      <c r="EC291" s="9"/>
      <c r="ED291" s="9"/>
      <c r="EE291" s="9"/>
      <c r="EF291" s="9"/>
      <c r="EG291" s="9"/>
      <c r="EH291" s="9"/>
      <c r="EI291" s="9"/>
      <c r="EJ291" s="9"/>
      <c r="EK291" s="9"/>
      <c r="EL291" s="9"/>
      <c r="EM291" s="9"/>
      <c r="EN291" s="9"/>
      <c r="EO291" s="9"/>
      <c r="EP291" s="9"/>
      <c r="EQ291" s="9"/>
      <c r="ER291" s="36">
        <f t="shared" si="56"/>
        <v>1</v>
      </c>
      <c r="ES291" s="9">
        <f t="shared" si="57"/>
        <v>1</v>
      </c>
      <c r="ET291" s="9" t="s">
        <v>1372</v>
      </c>
      <c r="EU291" s="32" t="s">
        <v>1983</v>
      </c>
      <c r="EV291" s="32" t="s">
        <v>1480</v>
      </c>
      <c r="EW291" s="32"/>
      <c r="EX291" s="35"/>
      <c r="EY291" s="37"/>
      <c r="EZ291" s="37"/>
      <c r="FA291" s="35"/>
      <c r="FB291" s="37"/>
      <c r="FC291" s="32"/>
      <c r="FD291" s="32"/>
      <c r="FE291" s="32">
        <f t="shared" si="58"/>
        <v>6315</v>
      </c>
      <c r="FF291" s="9">
        <f t="shared" si="59"/>
        <v>18383</v>
      </c>
      <c r="FG291" s="6" t="s">
        <v>1480</v>
      </c>
    </row>
    <row r="292" spans="1:163" ht="17.25" customHeight="1" x14ac:dyDescent="0.25">
      <c r="A292" s="9">
        <v>135050716</v>
      </c>
      <c r="B292" s="22" t="s">
        <v>684</v>
      </c>
      <c r="C292" s="9"/>
      <c r="D292" s="9"/>
      <c r="E292" s="9"/>
      <c r="F292" s="9"/>
      <c r="G292" s="23"/>
      <c r="H292" s="23"/>
      <c r="I292" s="9">
        <v>6140</v>
      </c>
      <c r="J292" s="9">
        <v>5656</v>
      </c>
      <c r="K292" s="24">
        <f t="shared" si="48"/>
        <v>5763</v>
      </c>
      <c r="L292" s="24">
        <f t="shared" si="49"/>
        <v>11796</v>
      </c>
      <c r="M292" s="39">
        <v>1</v>
      </c>
      <c r="N292" s="9" t="s">
        <v>1493</v>
      </c>
      <c r="O292" s="9" t="s">
        <v>1494</v>
      </c>
      <c r="P292" s="9" t="s">
        <v>251</v>
      </c>
      <c r="Q292" s="26">
        <v>29430.51</v>
      </c>
      <c r="R292" s="27">
        <v>107</v>
      </c>
      <c r="S292" s="27">
        <f t="shared" si="50"/>
        <v>0</v>
      </c>
      <c r="T292" s="27">
        <v>7200</v>
      </c>
      <c r="U292" s="28" t="s">
        <v>20</v>
      </c>
      <c r="V292" s="29">
        <f t="shared" si="51"/>
        <v>2.7744632644945585E-2</v>
      </c>
      <c r="W292" s="29">
        <f t="shared" si="52"/>
        <v>2.5781553844948972E-3</v>
      </c>
      <c r="X292" s="29" t="str">
        <f t="shared" si="53"/>
        <v>FLOW</v>
      </c>
      <c r="Y292" s="9" t="str">
        <f t="shared" si="54"/>
        <v>-</v>
      </c>
      <c r="Z292" s="9" t="s">
        <v>1496</v>
      </c>
      <c r="AA292" s="9" t="s">
        <v>20</v>
      </c>
      <c r="AB292" s="22"/>
      <c r="AC292" s="9"/>
      <c r="AD292" s="9"/>
      <c r="AE292" s="30"/>
      <c r="AF292" s="31" t="s">
        <v>20</v>
      </c>
      <c r="AG292" s="32"/>
      <c r="AH292" s="9" t="s">
        <v>683</v>
      </c>
      <c r="AI292" s="32"/>
      <c r="AJ292" s="32"/>
      <c r="AK292" s="32"/>
      <c r="AL292" s="32">
        <v>12963</v>
      </c>
      <c r="AM292" s="26">
        <v>29430.51</v>
      </c>
      <c r="AN292" s="24">
        <v>27</v>
      </c>
      <c r="AO292" s="23" t="s">
        <v>20</v>
      </c>
      <c r="AP292" s="23" t="str">
        <f t="shared" si="55"/>
        <v>FLOW</v>
      </c>
      <c r="AQ292" s="23"/>
      <c r="AR292" s="23"/>
      <c r="AS292" s="23"/>
      <c r="AT292" s="23"/>
      <c r="AU292" s="9" t="s">
        <v>13</v>
      </c>
      <c r="AV292" s="33" t="s">
        <v>685</v>
      </c>
      <c r="AW292" s="22" t="s">
        <v>1169</v>
      </c>
      <c r="AX292" s="34">
        <v>44862</v>
      </c>
      <c r="AY292" s="9">
        <v>48</v>
      </c>
      <c r="AZ292" s="9" t="s">
        <v>1125</v>
      </c>
      <c r="BA292" s="32" t="s">
        <v>20</v>
      </c>
      <c r="BB292" s="32"/>
      <c r="BC292" s="32"/>
      <c r="BD292" s="9"/>
      <c r="BE292" s="9"/>
      <c r="BF292" s="9"/>
      <c r="BG292" s="35"/>
      <c r="BH292" s="9"/>
      <c r="BI292" s="9"/>
      <c r="BJ292" s="9"/>
      <c r="BK292" s="9"/>
      <c r="BL292" s="9"/>
      <c r="BM292" s="9"/>
      <c r="BN292" s="9"/>
      <c r="BO292" s="9"/>
      <c r="BP292" s="9"/>
      <c r="BQ292" s="9"/>
      <c r="BR292" s="9"/>
      <c r="BS292" s="9"/>
      <c r="BT292" s="9"/>
      <c r="BU292" s="9"/>
      <c r="BV292" s="9"/>
      <c r="BW292" s="9"/>
      <c r="BX292" s="9"/>
      <c r="BY292" s="9"/>
      <c r="BZ292" s="9"/>
      <c r="CA292" s="9"/>
      <c r="CB292" s="9"/>
      <c r="CC292" s="9"/>
      <c r="CD292" s="9"/>
      <c r="CE292" s="9"/>
      <c r="CF292" s="9"/>
      <c r="CG292" s="9"/>
      <c r="CH292" s="9"/>
      <c r="CI292" s="9"/>
      <c r="CJ292" s="9"/>
      <c r="CK292" s="9"/>
      <c r="CL292" s="9"/>
      <c r="CM292" s="9"/>
      <c r="CN292" s="9"/>
      <c r="CO292" s="9"/>
      <c r="CP292" s="9"/>
      <c r="CQ292" s="9"/>
      <c r="CR292" s="9"/>
      <c r="CS292" s="9"/>
      <c r="CT292" s="9"/>
      <c r="CU292" s="9"/>
      <c r="CV292" s="9"/>
      <c r="CW292" s="9"/>
      <c r="CX292" s="9"/>
      <c r="CY292" s="9"/>
      <c r="CZ292" s="9"/>
      <c r="DA292" s="9"/>
      <c r="DB292" s="9"/>
      <c r="DC292" s="9"/>
      <c r="DD292" s="9"/>
      <c r="DE292" s="9"/>
      <c r="DF292" s="9"/>
      <c r="DG292" s="9"/>
      <c r="DH292" s="9"/>
      <c r="DI292" s="9"/>
      <c r="DJ292" s="9"/>
      <c r="DK292" s="9"/>
      <c r="DL292" s="9"/>
      <c r="DM292" s="9"/>
      <c r="DN292" s="9"/>
      <c r="DO292" s="9"/>
      <c r="DP292" s="9"/>
      <c r="DQ292" s="9"/>
      <c r="DR292" s="9"/>
      <c r="DS292" s="9"/>
      <c r="DT292" s="9"/>
      <c r="DU292" s="9"/>
      <c r="DV292" s="9"/>
      <c r="DW292" s="9"/>
      <c r="DX292" s="9"/>
      <c r="DY292" s="9"/>
      <c r="DZ292" s="9"/>
      <c r="EA292" s="9"/>
      <c r="EB292" s="9"/>
      <c r="EC292" s="9"/>
      <c r="ED292" s="9"/>
      <c r="EE292" s="9"/>
      <c r="EF292" s="9"/>
      <c r="EG292" s="9"/>
      <c r="EH292" s="9"/>
      <c r="EI292" s="9"/>
      <c r="EJ292" s="9"/>
      <c r="EK292" s="9"/>
      <c r="EL292" s="9"/>
      <c r="EM292" s="9"/>
      <c r="EN292" s="9"/>
      <c r="EO292" s="9"/>
      <c r="EP292" s="9"/>
      <c r="EQ292" s="9"/>
      <c r="ER292" s="36">
        <f t="shared" si="56"/>
        <v>0</v>
      </c>
      <c r="ES292" s="9" t="str">
        <f t="shared" si="57"/>
        <v/>
      </c>
      <c r="ET292" s="9" t="s">
        <v>1363</v>
      </c>
      <c r="EU292" s="32" t="s">
        <v>2159</v>
      </c>
      <c r="EV292" s="32" t="s">
        <v>1480</v>
      </c>
      <c r="EW292" s="32"/>
      <c r="EX292" s="35"/>
      <c r="EY292" s="37"/>
      <c r="EZ292" s="37"/>
      <c r="FA292" s="35"/>
      <c r="FB292" s="37"/>
      <c r="FC292" s="32"/>
      <c r="FD292" s="32"/>
      <c r="FE292" s="32">
        <f t="shared" si="58"/>
        <v>5763</v>
      </c>
      <c r="FF292" s="9">
        <f t="shared" si="59"/>
        <v>11796</v>
      </c>
      <c r="FG292" s="6" t="s">
        <v>1480</v>
      </c>
    </row>
    <row r="293" spans="1:163" ht="17.25" customHeight="1" x14ac:dyDescent="0.25">
      <c r="A293" s="9">
        <v>460644820</v>
      </c>
      <c r="B293" s="22" t="s">
        <v>579</v>
      </c>
      <c r="C293" s="9"/>
      <c r="D293" s="9"/>
      <c r="E293" s="9"/>
      <c r="F293" s="9"/>
      <c r="G293" s="23"/>
      <c r="H293" s="23"/>
      <c r="I293" s="9">
        <v>3554</v>
      </c>
      <c r="J293" s="9">
        <v>17770</v>
      </c>
      <c r="K293" s="24">
        <f t="shared" si="48"/>
        <v>4254</v>
      </c>
      <c r="L293" s="24">
        <f t="shared" si="49"/>
        <v>21324</v>
      </c>
      <c r="M293" s="25">
        <v>5</v>
      </c>
      <c r="N293" s="9" t="s">
        <v>1493</v>
      </c>
      <c r="O293" s="9" t="s">
        <v>1494</v>
      </c>
      <c r="P293" s="9" t="s">
        <v>71</v>
      </c>
      <c r="Q293" s="26">
        <v>29237.7</v>
      </c>
      <c r="R293" s="27">
        <v>700</v>
      </c>
      <c r="S293" s="27">
        <f t="shared" si="50"/>
        <v>0</v>
      </c>
      <c r="T293" s="27">
        <v>3143</v>
      </c>
      <c r="U293" s="28" t="s">
        <v>20</v>
      </c>
      <c r="V293" s="29">
        <f t="shared" si="51"/>
        <v>0.16927537607969306</v>
      </c>
      <c r="W293" s="29">
        <f t="shared" si="52"/>
        <v>1.5566508114491645E-2</v>
      </c>
      <c r="X293" s="29" t="str">
        <f t="shared" si="53"/>
        <v>FLOW</v>
      </c>
      <c r="Y293" s="9" t="str">
        <f t="shared" si="54"/>
        <v>-</v>
      </c>
      <c r="Z293" s="9" t="s">
        <v>1495</v>
      </c>
      <c r="AA293" s="9" t="s">
        <v>20</v>
      </c>
      <c r="AB293" s="22"/>
      <c r="AC293" s="9"/>
      <c r="AD293" s="9"/>
      <c r="AE293" s="30"/>
      <c r="AF293" s="31" t="s">
        <v>20</v>
      </c>
      <c r="AG293" s="32"/>
      <c r="AH293" s="9" t="s">
        <v>580</v>
      </c>
      <c r="AI293" s="32"/>
      <c r="AJ293" s="32"/>
      <c r="AK293" s="32"/>
      <c r="AL293" s="32">
        <v>21613</v>
      </c>
      <c r="AM293" s="26">
        <v>29237.7</v>
      </c>
      <c r="AN293" s="24">
        <v>149</v>
      </c>
      <c r="AO293" s="23" t="s">
        <v>20</v>
      </c>
      <c r="AP293" s="23" t="str">
        <f t="shared" si="55"/>
        <v>FLOW</v>
      </c>
      <c r="AQ293" s="23"/>
      <c r="AR293" s="23"/>
      <c r="AS293" s="23"/>
      <c r="AT293" s="23"/>
      <c r="AU293" s="9" t="s">
        <v>13</v>
      </c>
      <c r="AV293" s="33" t="s">
        <v>581</v>
      </c>
      <c r="AW293" s="22" t="s">
        <v>1222</v>
      </c>
      <c r="AX293" s="34">
        <v>45243</v>
      </c>
      <c r="AY293" s="9">
        <v>36</v>
      </c>
      <c r="AZ293" s="9" t="s">
        <v>1125</v>
      </c>
      <c r="BA293" s="32" t="s">
        <v>20</v>
      </c>
      <c r="BB293" s="32"/>
      <c r="BC293" s="32"/>
      <c r="BD293" s="9"/>
      <c r="BE293" s="9"/>
      <c r="BF293" s="9"/>
      <c r="BG293" s="35"/>
      <c r="BH293" s="9"/>
      <c r="BI293" s="9"/>
      <c r="BJ293" s="9"/>
      <c r="BK293" s="9"/>
      <c r="BL293" s="9">
        <v>1</v>
      </c>
      <c r="BM293" s="9"/>
      <c r="BN293" s="9"/>
      <c r="BO293" s="9"/>
      <c r="BP293" s="9"/>
      <c r="BQ293" s="9"/>
      <c r="BR293" s="9"/>
      <c r="BS293" s="9"/>
      <c r="BT293" s="9"/>
      <c r="BU293" s="9"/>
      <c r="BV293" s="9"/>
      <c r="BW293" s="9"/>
      <c r="BX293" s="9"/>
      <c r="BY293" s="9"/>
      <c r="BZ293" s="9"/>
      <c r="CA293" s="9"/>
      <c r="CB293" s="9"/>
      <c r="CC293" s="9"/>
      <c r="CD293" s="9"/>
      <c r="CE293" s="9"/>
      <c r="CF293" s="9"/>
      <c r="CG293" s="9"/>
      <c r="CH293" s="9"/>
      <c r="CI293" s="9"/>
      <c r="CJ293" s="9"/>
      <c r="CK293" s="9"/>
      <c r="CL293" s="9"/>
      <c r="CM293" s="9"/>
      <c r="CN293" s="9"/>
      <c r="CO293" s="9"/>
      <c r="CP293" s="9"/>
      <c r="CQ293" s="9"/>
      <c r="CR293" s="9"/>
      <c r="CS293" s="9"/>
      <c r="CT293" s="9"/>
      <c r="CU293" s="9"/>
      <c r="CV293" s="9"/>
      <c r="CW293" s="9"/>
      <c r="CX293" s="9"/>
      <c r="CY293" s="9"/>
      <c r="CZ293" s="9"/>
      <c r="DA293" s="9"/>
      <c r="DB293" s="9"/>
      <c r="DC293" s="9"/>
      <c r="DD293" s="9"/>
      <c r="DE293" s="9"/>
      <c r="DF293" s="9"/>
      <c r="DG293" s="9"/>
      <c r="DH293" s="9"/>
      <c r="DI293" s="9"/>
      <c r="DJ293" s="9"/>
      <c r="DK293" s="9"/>
      <c r="DL293" s="9"/>
      <c r="DM293" s="9"/>
      <c r="DN293" s="9"/>
      <c r="DO293" s="9"/>
      <c r="DP293" s="9"/>
      <c r="DQ293" s="9"/>
      <c r="DR293" s="9"/>
      <c r="DS293" s="9"/>
      <c r="DT293" s="9"/>
      <c r="DU293" s="9"/>
      <c r="DV293" s="9"/>
      <c r="DW293" s="9"/>
      <c r="DX293" s="9"/>
      <c r="DY293" s="9"/>
      <c r="DZ293" s="9"/>
      <c r="EA293" s="9"/>
      <c r="EB293" s="9"/>
      <c r="EC293" s="9"/>
      <c r="ED293" s="9"/>
      <c r="EE293" s="9"/>
      <c r="EF293" s="9"/>
      <c r="EG293" s="9"/>
      <c r="EH293" s="9"/>
      <c r="EI293" s="9"/>
      <c r="EJ293" s="9"/>
      <c r="EK293" s="9"/>
      <c r="EL293" s="9"/>
      <c r="EM293" s="9"/>
      <c r="EN293" s="9"/>
      <c r="EO293" s="9"/>
      <c r="EP293" s="9"/>
      <c r="EQ293" s="9"/>
      <c r="ER293" s="36">
        <f t="shared" si="56"/>
        <v>1</v>
      </c>
      <c r="ES293" s="9">
        <f t="shared" si="57"/>
        <v>1</v>
      </c>
      <c r="ET293" s="9" t="s">
        <v>1361</v>
      </c>
      <c r="EU293" s="32" t="s">
        <v>2061</v>
      </c>
      <c r="EV293" s="32" t="s">
        <v>2213</v>
      </c>
      <c r="EW293" s="32"/>
      <c r="EX293" s="35"/>
      <c r="EY293" s="37"/>
      <c r="EZ293" s="37"/>
      <c r="FA293" s="35"/>
      <c r="FB293" s="37"/>
      <c r="FC293" s="32"/>
      <c r="FD293" s="32"/>
      <c r="FE293" s="32">
        <f t="shared" si="58"/>
        <v>4254</v>
      </c>
      <c r="FF293" s="9">
        <f t="shared" si="59"/>
        <v>21324</v>
      </c>
      <c r="FG293" s="6" t="s">
        <v>2213</v>
      </c>
    </row>
    <row r="294" spans="1:163" ht="17.25" customHeight="1" x14ac:dyDescent="0.25">
      <c r="A294" s="9">
        <v>465841809</v>
      </c>
      <c r="B294" s="22" t="s">
        <v>888</v>
      </c>
      <c r="C294" s="9" t="s">
        <v>2208</v>
      </c>
      <c r="D294" s="9" t="s">
        <v>2263</v>
      </c>
      <c r="E294" s="9">
        <v>3170</v>
      </c>
      <c r="F294" s="9"/>
      <c r="G294" s="23"/>
      <c r="H294" s="23"/>
      <c r="I294" s="9">
        <v>3135</v>
      </c>
      <c r="J294" s="9">
        <v>3135</v>
      </c>
      <c r="K294" s="24">
        <f t="shared" si="48"/>
        <v>3161</v>
      </c>
      <c r="L294" s="24">
        <f t="shared" si="49"/>
        <v>3100</v>
      </c>
      <c r="M294" s="39">
        <v>1</v>
      </c>
      <c r="N294" s="9" t="s">
        <v>2210</v>
      </c>
      <c r="O294" s="9" t="s">
        <v>1489</v>
      </c>
      <c r="P294" s="9" t="s">
        <v>263</v>
      </c>
      <c r="Q294" s="26">
        <v>28657</v>
      </c>
      <c r="R294" s="27">
        <v>26</v>
      </c>
      <c r="S294" s="27">
        <f t="shared" si="50"/>
        <v>0</v>
      </c>
      <c r="T294" s="27">
        <v>2172</v>
      </c>
      <c r="U294" s="28" t="s">
        <v>20</v>
      </c>
      <c r="V294" s="29">
        <f t="shared" si="51"/>
        <v>5.7255361349120681E-2</v>
      </c>
      <c r="W294" s="29">
        <f t="shared" si="52"/>
        <v>2.5103947860050766E-3</v>
      </c>
      <c r="X294" s="29" t="str">
        <f t="shared" si="53"/>
        <v>STABLE</v>
      </c>
      <c r="Y294" s="9" t="str">
        <f t="shared" si="54"/>
        <v>PAID</v>
      </c>
      <c r="Z294" s="9" t="s">
        <v>20</v>
      </c>
      <c r="AA294" s="9" t="s">
        <v>20</v>
      </c>
      <c r="AB294" s="22"/>
      <c r="AC294" s="9"/>
      <c r="AD294" s="9"/>
      <c r="AE294" s="30"/>
      <c r="AF294" s="31" t="s">
        <v>20</v>
      </c>
      <c r="AG294" s="32"/>
      <c r="AH294" s="9" t="s">
        <v>1126</v>
      </c>
      <c r="AI294" s="32"/>
      <c r="AJ294" s="32"/>
      <c r="AK294" s="32"/>
      <c r="AL294" s="32">
        <v>5333</v>
      </c>
      <c r="AM294" s="26">
        <v>28657</v>
      </c>
      <c r="AN294" s="24">
        <v>26</v>
      </c>
      <c r="AO294" s="23" t="s">
        <v>20</v>
      </c>
      <c r="AP294" s="23" t="str">
        <f t="shared" si="55"/>
        <v>FLOW</v>
      </c>
      <c r="AQ294" s="23"/>
      <c r="AR294" s="23"/>
      <c r="AS294" s="23"/>
      <c r="AT294" s="23"/>
      <c r="AU294" s="9" t="s">
        <v>1491</v>
      </c>
      <c r="AV294" s="33" t="s">
        <v>1080</v>
      </c>
      <c r="AW294" s="22" t="s">
        <v>1225</v>
      </c>
      <c r="AX294" s="34">
        <v>45750</v>
      </c>
      <c r="AY294" s="9">
        <v>24</v>
      </c>
      <c r="AZ294" s="9" t="s">
        <v>1125</v>
      </c>
      <c r="BA294" s="32" t="s">
        <v>20</v>
      </c>
      <c r="BB294" s="32"/>
      <c r="BC294" s="32"/>
      <c r="BD294" s="9"/>
      <c r="BE294" s="9"/>
      <c r="BF294" s="9"/>
      <c r="BG294" s="35"/>
      <c r="BH294" s="9"/>
      <c r="BI294" s="9"/>
      <c r="BJ294" s="9"/>
      <c r="BK294" s="9"/>
      <c r="BL294" s="9"/>
      <c r="BM294" s="9"/>
      <c r="BN294" s="9"/>
      <c r="BO294" s="9">
        <v>1</v>
      </c>
      <c r="BP294" s="9"/>
      <c r="BQ294" s="9"/>
      <c r="BR294" s="9"/>
      <c r="BS294" s="9"/>
      <c r="BT294" s="9"/>
      <c r="BU294" s="9"/>
      <c r="BV294" s="9"/>
      <c r="BW294" s="9"/>
      <c r="BX294" s="9"/>
      <c r="BY294" s="9"/>
      <c r="BZ294" s="9"/>
      <c r="CA294" s="9"/>
      <c r="CB294" s="9"/>
      <c r="CC294" s="9"/>
      <c r="CD294" s="9"/>
      <c r="CE294" s="9"/>
      <c r="CF294" s="9"/>
      <c r="CG294" s="9"/>
      <c r="CH294" s="9"/>
      <c r="CI294" s="9"/>
      <c r="CJ294" s="9"/>
      <c r="CK294" s="9"/>
      <c r="CL294" s="9"/>
      <c r="CM294" s="9"/>
      <c r="CN294" s="9"/>
      <c r="CO294" s="9"/>
      <c r="CP294" s="9"/>
      <c r="CQ294" s="9"/>
      <c r="CR294" s="9"/>
      <c r="CS294" s="9"/>
      <c r="CT294" s="9"/>
      <c r="CU294" s="9"/>
      <c r="CV294" s="9"/>
      <c r="CW294" s="9"/>
      <c r="CX294" s="9"/>
      <c r="CY294" s="9"/>
      <c r="CZ294" s="9"/>
      <c r="DA294" s="9"/>
      <c r="DB294" s="9"/>
      <c r="DC294" s="9"/>
      <c r="DD294" s="9"/>
      <c r="DE294" s="9"/>
      <c r="DF294" s="9"/>
      <c r="DG294" s="9"/>
      <c r="DH294" s="9"/>
      <c r="DI294" s="9"/>
      <c r="DJ294" s="9"/>
      <c r="DK294" s="9"/>
      <c r="DL294" s="9"/>
      <c r="DM294" s="9"/>
      <c r="DN294" s="9"/>
      <c r="DO294" s="9"/>
      <c r="DP294" s="9"/>
      <c r="DQ294" s="9"/>
      <c r="DR294" s="9"/>
      <c r="DS294" s="9"/>
      <c r="DT294" s="9"/>
      <c r="DU294" s="9"/>
      <c r="DV294" s="9"/>
      <c r="DW294" s="9"/>
      <c r="DX294" s="9"/>
      <c r="DY294" s="9"/>
      <c r="DZ294" s="9"/>
      <c r="EA294" s="9"/>
      <c r="EB294" s="9"/>
      <c r="EC294" s="9"/>
      <c r="ED294" s="9"/>
      <c r="EE294" s="9"/>
      <c r="EF294" s="9"/>
      <c r="EG294" s="9"/>
      <c r="EH294" s="9"/>
      <c r="EI294" s="9"/>
      <c r="EJ294" s="9"/>
      <c r="EK294" s="9"/>
      <c r="EL294" s="9"/>
      <c r="EM294" s="9"/>
      <c r="EN294" s="9"/>
      <c r="EO294" s="9"/>
      <c r="EP294" s="9"/>
      <c r="EQ294" s="9"/>
      <c r="ER294" s="36">
        <f t="shared" si="56"/>
        <v>1</v>
      </c>
      <c r="ES294" s="9">
        <f t="shared" si="57"/>
        <v>1</v>
      </c>
      <c r="ET294" s="9" t="s">
        <v>1372</v>
      </c>
      <c r="EU294" s="32" t="s">
        <v>2021</v>
      </c>
      <c r="EV294" s="32" t="s">
        <v>1480</v>
      </c>
      <c r="EW294" s="32"/>
      <c r="EX294" s="35"/>
      <c r="EY294" s="37"/>
      <c r="EZ294" s="37"/>
      <c r="FA294" s="35"/>
      <c r="FB294" s="37"/>
      <c r="FC294" s="32"/>
      <c r="FD294" s="32"/>
      <c r="FE294" s="32">
        <f t="shared" si="58"/>
        <v>3161</v>
      </c>
      <c r="FF294" s="9">
        <f t="shared" si="59"/>
        <v>6270</v>
      </c>
      <c r="FG294" s="6" t="s">
        <v>1480</v>
      </c>
    </row>
    <row r="295" spans="1:163" ht="17.25" customHeight="1" x14ac:dyDescent="0.25">
      <c r="A295" s="9">
        <v>466250388</v>
      </c>
      <c r="B295" s="22" t="s">
        <v>899</v>
      </c>
      <c r="C295" s="9"/>
      <c r="D295" s="9"/>
      <c r="E295" s="9"/>
      <c r="F295" s="9"/>
      <c r="G295" s="23"/>
      <c r="H295" s="23"/>
      <c r="I295" s="9">
        <v>4989</v>
      </c>
      <c r="J295" s="9">
        <v>5126</v>
      </c>
      <c r="K295" s="24">
        <f t="shared" si="48"/>
        <v>144</v>
      </c>
      <c r="L295" s="24">
        <f t="shared" si="49"/>
        <v>10115</v>
      </c>
      <c r="M295" s="25">
        <v>2</v>
      </c>
      <c r="N295" s="9" t="s">
        <v>1493</v>
      </c>
      <c r="O295" s="9" t="s">
        <v>1494</v>
      </c>
      <c r="P295" s="9" t="s">
        <v>14</v>
      </c>
      <c r="Q295" s="26">
        <v>28359</v>
      </c>
      <c r="R295" s="27">
        <v>7</v>
      </c>
      <c r="S295" s="27">
        <f t="shared" si="50"/>
        <v>0</v>
      </c>
      <c r="T295" s="27">
        <v>5400</v>
      </c>
      <c r="U295" s="28" t="s">
        <v>20</v>
      </c>
      <c r="V295" s="29">
        <f t="shared" si="51"/>
        <v>0.23254088161193576</v>
      </c>
      <c r="W295" s="29">
        <f t="shared" si="52"/>
        <v>7.6039299074626473E-3</v>
      </c>
      <c r="X295" s="29" t="str">
        <f t="shared" si="53"/>
        <v>FLOW</v>
      </c>
      <c r="Y295" s="9" t="str">
        <f t="shared" si="54"/>
        <v>-</v>
      </c>
      <c r="Z295" s="9" t="s">
        <v>20</v>
      </c>
      <c r="AA295" s="9" t="s">
        <v>20</v>
      </c>
      <c r="AB295" s="22"/>
      <c r="AC295" s="9"/>
      <c r="AD295" s="9"/>
      <c r="AE295" s="30"/>
      <c r="AF295" s="31" t="s">
        <v>20</v>
      </c>
      <c r="AG295" s="32"/>
      <c r="AH295" s="9" t="s">
        <v>327</v>
      </c>
      <c r="AI295" s="32"/>
      <c r="AJ295" s="32"/>
      <c r="AK295" s="32"/>
      <c r="AL295" s="32">
        <v>10533</v>
      </c>
      <c r="AM295" s="26">
        <v>28359</v>
      </c>
      <c r="AN295" s="24">
        <v>57</v>
      </c>
      <c r="AO295" s="23" t="s">
        <v>20</v>
      </c>
      <c r="AP295" s="23" t="str">
        <f t="shared" si="55"/>
        <v>FLOW</v>
      </c>
      <c r="AQ295" s="23"/>
      <c r="AR295" s="23"/>
      <c r="AS295" s="23"/>
      <c r="AT295" s="23"/>
      <c r="AU295" s="9" t="s">
        <v>1491</v>
      </c>
      <c r="AV295" s="33" t="s">
        <v>1091</v>
      </c>
      <c r="AW295" s="22" t="s">
        <v>1315</v>
      </c>
      <c r="AX295" s="34">
        <v>45810</v>
      </c>
      <c r="AY295" s="9">
        <v>18</v>
      </c>
      <c r="AZ295" s="9" t="s">
        <v>1125</v>
      </c>
      <c r="BA295" s="32" t="s">
        <v>20</v>
      </c>
      <c r="BB295" s="32"/>
      <c r="BC295" s="32"/>
      <c r="BD295" s="9"/>
      <c r="BE295" s="9"/>
      <c r="BF295" s="9"/>
      <c r="BG295" s="35"/>
      <c r="BH295" s="9"/>
      <c r="BI295" s="9"/>
      <c r="BJ295" s="9"/>
      <c r="BK295" s="9"/>
      <c r="BL295" s="9"/>
      <c r="BM295" s="9"/>
      <c r="BN295" s="9"/>
      <c r="BO295" s="9"/>
      <c r="BP295" s="9"/>
      <c r="BQ295" s="9"/>
      <c r="BR295" s="9"/>
      <c r="BS295" s="9"/>
      <c r="BT295" s="9"/>
      <c r="BU295" s="9"/>
      <c r="BV295" s="9"/>
      <c r="BW295" s="9"/>
      <c r="BX295" s="9"/>
      <c r="BY295" s="9"/>
      <c r="BZ295" s="9"/>
      <c r="CA295" s="9"/>
      <c r="CB295" s="9"/>
      <c r="CC295" s="9"/>
      <c r="CD295" s="9"/>
      <c r="CE295" s="9"/>
      <c r="CF295" s="9"/>
      <c r="CG295" s="9"/>
      <c r="CH295" s="9"/>
      <c r="CI295" s="9"/>
      <c r="CJ295" s="9"/>
      <c r="CK295" s="9"/>
      <c r="CL295" s="9"/>
      <c r="CM295" s="9"/>
      <c r="CN295" s="9"/>
      <c r="CO295" s="9"/>
      <c r="CP295" s="9"/>
      <c r="CQ295" s="9"/>
      <c r="CR295" s="9"/>
      <c r="CS295" s="9"/>
      <c r="CT295" s="9"/>
      <c r="CU295" s="9"/>
      <c r="CV295" s="9"/>
      <c r="CW295" s="9"/>
      <c r="CX295" s="9"/>
      <c r="CY295" s="9"/>
      <c r="CZ295" s="9"/>
      <c r="DA295" s="9"/>
      <c r="DB295" s="9"/>
      <c r="DC295" s="9"/>
      <c r="DD295" s="9"/>
      <c r="DE295" s="9"/>
      <c r="DF295" s="9"/>
      <c r="DG295" s="9"/>
      <c r="DH295" s="9"/>
      <c r="DI295" s="9"/>
      <c r="DJ295" s="9"/>
      <c r="DK295" s="9"/>
      <c r="DL295" s="9"/>
      <c r="DM295" s="9"/>
      <c r="DN295" s="9"/>
      <c r="DO295" s="9"/>
      <c r="DP295" s="9"/>
      <c r="DQ295" s="9"/>
      <c r="DR295" s="9"/>
      <c r="DS295" s="9"/>
      <c r="DT295" s="9"/>
      <c r="DU295" s="9"/>
      <c r="DV295" s="9"/>
      <c r="DW295" s="9"/>
      <c r="DX295" s="9"/>
      <c r="DY295" s="9"/>
      <c r="DZ295" s="9"/>
      <c r="EA295" s="9"/>
      <c r="EB295" s="9"/>
      <c r="EC295" s="9"/>
      <c r="ED295" s="9"/>
      <c r="EE295" s="9"/>
      <c r="EF295" s="9"/>
      <c r="EG295" s="9"/>
      <c r="EH295" s="9"/>
      <c r="EI295" s="9"/>
      <c r="EJ295" s="9"/>
      <c r="EK295" s="9"/>
      <c r="EL295" s="9"/>
      <c r="EM295" s="9"/>
      <c r="EN295" s="9"/>
      <c r="EO295" s="9"/>
      <c r="EP295" s="9"/>
      <c r="EQ295" s="9"/>
      <c r="ER295" s="36">
        <f t="shared" si="56"/>
        <v>0</v>
      </c>
      <c r="ES295" s="9" t="str">
        <f t="shared" si="57"/>
        <v/>
      </c>
      <c r="ET295" s="9" t="s">
        <v>1366</v>
      </c>
      <c r="EU295" s="32" t="s">
        <v>1905</v>
      </c>
      <c r="EV295" s="32" t="s">
        <v>1480</v>
      </c>
      <c r="EW295" s="32"/>
      <c r="EX295" s="35"/>
      <c r="EY295" s="37"/>
      <c r="EZ295" s="37"/>
      <c r="FA295" s="35"/>
      <c r="FB295" s="37"/>
      <c r="FC295" s="32"/>
      <c r="FD295" s="32"/>
      <c r="FE295" s="32">
        <f t="shared" si="58"/>
        <v>144</v>
      </c>
      <c r="FF295" s="9">
        <f t="shared" si="59"/>
        <v>10115</v>
      </c>
      <c r="FG295" s="6" t="s">
        <v>1480</v>
      </c>
    </row>
    <row r="296" spans="1:163" ht="17.25" customHeight="1" x14ac:dyDescent="0.25">
      <c r="A296" s="9">
        <v>461375051</v>
      </c>
      <c r="B296" s="22" t="s">
        <v>606</v>
      </c>
      <c r="C296" s="9" t="s">
        <v>2208</v>
      </c>
      <c r="D296" s="9" t="s">
        <v>1592</v>
      </c>
      <c r="E296" s="9">
        <v>135</v>
      </c>
      <c r="F296" s="9"/>
      <c r="G296" s="23"/>
      <c r="H296" s="23"/>
      <c r="I296" s="9">
        <v>3776</v>
      </c>
      <c r="J296" s="9">
        <v>7552</v>
      </c>
      <c r="K296" s="24">
        <f t="shared" si="48"/>
        <v>391.03</v>
      </c>
      <c r="L296" s="24">
        <f t="shared" si="49"/>
        <v>11193</v>
      </c>
      <c r="M296" s="25">
        <v>3</v>
      </c>
      <c r="N296" s="9" t="s">
        <v>2210</v>
      </c>
      <c r="O296" s="9" t="s">
        <v>1489</v>
      </c>
      <c r="P296" s="9" t="s">
        <v>2211</v>
      </c>
      <c r="Q296" s="26">
        <v>28095</v>
      </c>
      <c r="R296" s="27">
        <v>391.03</v>
      </c>
      <c r="S296" s="27">
        <f t="shared" si="50"/>
        <v>0</v>
      </c>
      <c r="T296" s="27">
        <v>4500</v>
      </c>
      <c r="U296" s="28" t="s">
        <v>20</v>
      </c>
      <c r="V296" s="29">
        <f t="shared" si="51"/>
        <v>0.21736271217912018</v>
      </c>
      <c r="W296" s="29">
        <f t="shared" si="52"/>
        <v>7.9664339642808602E-3</v>
      </c>
      <c r="X296" s="29" t="str">
        <f t="shared" si="53"/>
        <v>STABLE</v>
      </c>
      <c r="Y296" s="9" t="str">
        <f t="shared" si="54"/>
        <v>PAID</v>
      </c>
      <c r="Z296" s="9" t="s">
        <v>1489</v>
      </c>
      <c r="AA296" s="9" t="s">
        <v>20</v>
      </c>
      <c r="AB296" s="22"/>
      <c r="AC296" s="9"/>
      <c r="AD296" s="9"/>
      <c r="AE296" s="30"/>
      <c r="AF296" s="31" t="s">
        <v>20</v>
      </c>
      <c r="AG296" s="32"/>
      <c r="AH296" s="9" t="s">
        <v>607</v>
      </c>
      <c r="AI296" s="32"/>
      <c r="AJ296" s="32"/>
      <c r="AK296" s="32"/>
      <c r="AL296" s="32">
        <v>12443.03</v>
      </c>
      <c r="AM296" s="26">
        <v>28095</v>
      </c>
      <c r="AN296" s="24">
        <v>88</v>
      </c>
      <c r="AO296" s="23" t="s">
        <v>20</v>
      </c>
      <c r="AP296" s="23" t="str">
        <f t="shared" si="55"/>
        <v>FLOW</v>
      </c>
      <c r="AQ296" s="23"/>
      <c r="AR296" s="23"/>
      <c r="AS296" s="23"/>
      <c r="AT296" s="23"/>
      <c r="AU296" s="9" t="s">
        <v>1491</v>
      </c>
      <c r="AV296" s="33" t="s">
        <v>608</v>
      </c>
      <c r="AW296" s="22" t="s">
        <v>1253</v>
      </c>
      <c r="AX296" s="34">
        <v>45295</v>
      </c>
      <c r="AY296" s="9">
        <v>36</v>
      </c>
      <c r="AZ296" s="9" t="s">
        <v>1125</v>
      </c>
      <c r="BA296" s="32" t="s">
        <v>20</v>
      </c>
      <c r="BB296" s="32"/>
      <c r="BC296" s="32"/>
      <c r="BD296" s="9"/>
      <c r="BE296" s="9"/>
      <c r="BF296" s="9"/>
      <c r="BG296" s="35"/>
      <c r="BH296" s="9"/>
      <c r="BI296" s="9"/>
      <c r="BJ296" s="9"/>
      <c r="BK296" s="9"/>
      <c r="BL296" s="9"/>
      <c r="BM296" s="9"/>
      <c r="BN296" s="9"/>
      <c r="BO296" s="9"/>
      <c r="BP296" s="9"/>
      <c r="BQ296" s="9"/>
      <c r="BR296" s="9"/>
      <c r="BS296" s="9"/>
      <c r="BT296" s="9"/>
      <c r="BU296" s="9"/>
      <c r="BV296" s="9"/>
      <c r="BW296" s="9"/>
      <c r="BX296" s="9"/>
      <c r="BY296" s="9"/>
      <c r="BZ296" s="9"/>
      <c r="CA296" s="9"/>
      <c r="CB296" s="9"/>
      <c r="CC296" s="9"/>
      <c r="CD296" s="9"/>
      <c r="CE296" s="9"/>
      <c r="CF296" s="9"/>
      <c r="CG296" s="9"/>
      <c r="CH296" s="9"/>
      <c r="CI296" s="9"/>
      <c r="CJ296" s="9"/>
      <c r="CK296" s="9"/>
      <c r="CL296" s="9"/>
      <c r="CM296" s="9"/>
      <c r="CN296" s="9"/>
      <c r="CO296" s="9"/>
      <c r="CP296" s="9"/>
      <c r="CQ296" s="9"/>
      <c r="CR296" s="9"/>
      <c r="CS296" s="9"/>
      <c r="CT296" s="9"/>
      <c r="CU296" s="9"/>
      <c r="CV296" s="9"/>
      <c r="CW296" s="9"/>
      <c r="CX296" s="9"/>
      <c r="CY296" s="9"/>
      <c r="CZ296" s="9"/>
      <c r="DA296" s="9"/>
      <c r="DB296" s="9"/>
      <c r="DC296" s="9"/>
      <c r="DD296" s="9"/>
      <c r="DE296" s="9"/>
      <c r="DF296" s="9"/>
      <c r="DG296" s="9"/>
      <c r="DH296" s="9"/>
      <c r="DI296" s="9"/>
      <c r="DJ296" s="9"/>
      <c r="DK296" s="9"/>
      <c r="DL296" s="9"/>
      <c r="DM296" s="9"/>
      <c r="DN296" s="9"/>
      <c r="DO296" s="9"/>
      <c r="DP296" s="9"/>
      <c r="DQ296" s="9"/>
      <c r="DR296" s="9"/>
      <c r="DS296" s="9"/>
      <c r="DT296" s="9"/>
      <c r="DU296" s="9"/>
      <c r="DV296" s="9"/>
      <c r="DW296" s="9"/>
      <c r="DX296" s="9"/>
      <c r="DY296" s="9"/>
      <c r="DZ296" s="9"/>
      <c r="EA296" s="9"/>
      <c r="EB296" s="9"/>
      <c r="EC296" s="9"/>
      <c r="ED296" s="9"/>
      <c r="EE296" s="9"/>
      <c r="EF296" s="9"/>
      <c r="EG296" s="9"/>
      <c r="EH296" s="9"/>
      <c r="EI296" s="9"/>
      <c r="EJ296" s="9"/>
      <c r="EK296" s="9"/>
      <c r="EL296" s="9"/>
      <c r="EM296" s="9"/>
      <c r="EN296" s="9"/>
      <c r="EO296" s="9"/>
      <c r="EP296" s="9"/>
      <c r="EQ296" s="9"/>
      <c r="ER296" s="36">
        <f t="shared" si="56"/>
        <v>0</v>
      </c>
      <c r="ES296" s="9" t="str">
        <f t="shared" si="57"/>
        <v/>
      </c>
      <c r="ET296" s="9" t="s">
        <v>2262</v>
      </c>
      <c r="EU296" s="32" t="s">
        <v>2082</v>
      </c>
      <c r="EV296" s="32" t="s">
        <v>1480</v>
      </c>
      <c r="EW296" s="32"/>
      <c r="EX296" s="35"/>
      <c r="EY296" s="37"/>
      <c r="EZ296" s="37"/>
      <c r="FA296" s="35"/>
      <c r="FB296" s="37"/>
      <c r="FC296" s="32"/>
      <c r="FD296" s="32"/>
      <c r="FE296" s="32">
        <f t="shared" si="58"/>
        <v>391.03</v>
      </c>
      <c r="FF296" s="9">
        <f t="shared" si="59"/>
        <v>11328</v>
      </c>
      <c r="FG296" s="6" t="s">
        <v>1480</v>
      </c>
    </row>
    <row r="297" spans="1:163" ht="17.25" customHeight="1" x14ac:dyDescent="0.25">
      <c r="A297" s="9">
        <v>461226479</v>
      </c>
      <c r="B297" s="22" t="s">
        <v>806</v>
      </c>
      <c r="C297" s="9"/>
      <c r="D297" s="9"/>
      <c r="E297" s="9"/>
      <c r="F297" s="9"/>
      <c r="G297" s="23"/>
      <c r="H297" s="23"/>
      <c r="I297" s="9">
        <v>3414</v>
      </c>
      <c r="J297" s="9">
        <v>9341</v>
      </c>
      <c r="K297" s="24">
        <f t="shared" si="48"/>
        <v>2904</v>
      </c>
      <c r="L297" s="24">
        <f t="shared" si="49"/>
        <v>12755</v>
      </c>
      <c r="M297" s="25">
        <v>3</v>
      </c>
      <c r="N297" s="9" t="s">
        <v>1493</v>
      </c>
      <c r="O297" s="9" t="s">
        <v>1494</v>
      </c>
      <c r="P297" s="9" t="s">
        <v>71</v>
      </c>
      <c r="Q297" s="26">
        <v>27911</v>
      </c>
      <c r="R297" s="27">
        <v>391</v>
      </c>
      <c r="S297" s="27">
        <f t="shared" si="50"/>
        <v>0</v>
      </c>
      <c r="T297" s="27">
        <v>5067.95</v>
      </c>
      <c r="U297" s="28" t="s">
        <v>20</v>
      </c>
      <c r="V297" s="29">
        <f t="shared" si="51"/>
        <v>9.0007387048887985E-2</v>
      </c>
      <c r="W297" s="29">
        <f t="shared" si="52"/>
        <v>7.914260130878913E-3</v>
      </c>
      <c r="X297" s="29" t="str">
        <f t="shared" si="53"/>
        <v>FLOW</v>
      </c>
      <c r="Y297" s="9" t="str">
        <f t="shared" si="54"/>
        <v>-</v>
      </c>
      <c r="Z297" s="9" t="s">
        <v>1495</v>
      </c>
      <c r="AA297" s="9" t="s">
        <v>20</v>
      </c>
      <c r="AB297" s="22"/>
      <c r="AC297" s="9"/>
      <c r="AD297" s="9"/>
      <c r="AE297" s="30"/>
      <c r="AF297" s="31" t="s">
        <v>20</v>
      </c>
      <c r="AG297" s="32"/>
      <c r="AH297" s="9" t="s">
        <v>70</v>
      </c>
      <c r="AI297" s="32"/>
      <c r="AJ297" s="32"/>
      <c r="AK297" s="32"/>
      <c r="AL297" s="32">
        <v>14799.95</v>
      </c>
      <c r="AM297" s="26">
        <v>27911</v>
      </c>
      <c r="AN297" s="24">
        <v>88</v>
      </c>
      <c r="AO297" s="23" t="s">
        <v>20</v>
      </c>
      <c r="AP297" s="23" t="str">
        <f t="shared" si="55"/>
        <v>FLOW</v>
      </c>
      <c r="AQ297" s="23"/>
      <c r="AR297" s="23"/>
      <c r="AS297" s="23"/>
      <c r="AT297" s="23"/>
      <c r="AU297" s="9" t="s">
        <v>1491</v>
      </c>
      <c r="AV297" s="33" t="s">
        <v>999</v>
      </c>
      <c r="AW297" s="22" t="s">
        <v>1220</v>
      </c>
      <c r="AX297" s="34">
        <v>45284</v>
      </c>
      <c r="AY297" s="9">
        <v>36</v>
      </c>
      <c r="AZ297" s="9" t="s">
        <v>1125</v>
      </c>
      <c r="BA297" s="32" t="s">
        <v>20</v>
      </c>
      <c r="BB297" s="32"/>
      <c r="BC297" s="32">
        <v>1</v>
      </c>
      <c r="BD297" s="9"/>
      <c r="BE297" s="9"/>
      <c r="BF297" s="9"/>
      <c r="BG297" s="35"/>
      <c r="BH297" s="9"/>
      <c r="BI297" s="9"/>
      <c r="BJ297" s="9"/>
      <c r="BK297" s="9"/>
      <c r="BL297" s="9"/>
      <c r="BM297" s="9"/>
      <c r="BN297" s="9"/>
      <c r="BO297" s="9"/>
      <c r="BP297" s="9"/>
      <c r="BQ297" s="9"/>
      <c r="BR297" s="9"/>
      <c r="BS297" s="9"/>
      <c r="BT297" s="9"/>
      <c r="BU297" s="9"/>
      <c r="BV297" s="9"/>
      <c r="BW297" s="9"/>
      <c r="BX297" s="9"/>
      <c r="BY297" s="9"/>
      <c r="BZ297" s="9"/>
      <c r="CA297" s="9"/>
      <c r="CB297" s="9"/>
      <c r="CC297" s="9"/>
      <c r="CD297" s="9"/>
      <c r="CE297" s="9"/>
      <c r="CF297" s="9"/>
      <c r="CG297" s="9"/>
      <c r="CH297" s="9"/>
      <c r="CI297" s="9"/>
      <c r="CJ297" s="9"/>
      <c r="CK297" s="9"/>
      <c r="CL297" s="9"/>
      <c r="CM297" s="9"/>
      <c r="CN297" s="9"/>
      <c r="CO297" s="9"/>
      <c r="CP297" s="9"/>
      <c r="CQ297" s="9"/>
      <c r="CR297" s="9"/>
      <c r="CS297" s="9"/>
      <c r="CT297" s="9"/>
      <c r="CU297" s="9"/>
      <c r="CV297" s="9"/>
      <c r="CW297" s="9"/>
      <c r="CX297" s="9"/>
      <c r="CY297" s="9"/>
      <c r="CZ297" s="9"/>
      <c r="DA297" s="9"/>
      <c r="DB297" s="9"/>
      <c r="DC297" s="9"/>
      <c r="DD297" s="9"/>
      <c r="DE297" s="9"/>
      <c r="DF297" s="9"/>
      <c r="DG297" s="9"/>
      <c r="DH297" s="9"/>
      <c r="DI297" s="9"/>
      <c r="DJ297" s="9"/>
      <c r="DK297" s="9"/>
      <c r="DL297" s="9"/>
      <c r="DM297" s="9"/>
      <c r="DN297" s="9"/>
      <c r="DO297" s="9"/>
      <c r="DP297" s="9"/>
      <c r="DQ297" s="9"/>
      <c r="DR297" s="9"/>
      <c r="DS297" s="9"/>
      <c r="DT297" s="9"/>
      <c r="DU297" s="9"/>
      <c r="DV297" s="9"/>
      <c r="DW297" s="9"/>
      <c r="DX297" s="9"/>
      <c r="DY297" s="9"/>
      <c r="DZ297" s="9"/>
      <c r="EA297" s="9"/>
      <c r="EB297" s="9"/>
      <c r="EC297" s="9"/>
      <c r="ED297" s="9"/>
      <c r="EE297" s="9"/>
      <c r="EF297" s="9"/>
      <c r="EG297" s="9"/>
      <c r="EH297" s="9"/>
      <c r="EI297" s="9"/>
      <c r="EJ297" s="9"/>
      <c r="EK297" s="9"/>
      <c r="EL297" s="9"/>
      <c r="EM297" s="9"/>
      <c r="EN297" s="9"/>
      <c r="EO297" s="9"/>
      <c r="EP297" s="9"/>
      <c r="EQ297" s="9"/>
      <c r="ER297" s="36">
        <f t="shared" si="56"/>
        <v>1</v>
      </c>
      <c r="ES297" s="9">
        <f t="shared" si="57"/>
        <v>1</v>
      </c>
      <c r="ET297" s="9" t="s">
        <v>1361</v>
      </c>
      <c r="EU297" s="32" t="s">
        <v>1732</v>
      </c>
      <c r="EV297" s="32" t="s">
        <v>1480</v>
      </c>
      <c r="EW297" s="32"/>
      <c r="EX297" s="35"/>
      <c r="EY297" s="37"/>
      <c r="EZ297" s="37"/>
      <c r="FA297" s="35"/>
      <c r="FB297" s="37"/>
      <c r="FC297" s="32"/>
      <c r="FD297" s="32"/>
      <c r="FE297" s="32">
        <f t="shared" si="58"/>
        <v>2904</v>
      </c>
      <c r="FF297" s="9">
        <f t="shared" si="59"/>
        <v>12755</v>
      </c>
      <c r="FG297" s="6" t="s">
        <v>1480</v>
      </c>
    </row>
    <row r="298" spans="1:163" ht="17.25" customHeight="1" x14ac:dyDescent="0.25">
      <c r="A298" s="9">
        <v>460423919</v>
      </c>
      <c r="B298" s="22" t="s">
        <v>297</v>
      </c>
      <c r="C298" s="9"/>
      <c r="D298" s="9"/>
      <c r="E298" s="9"/>
      <c r="F298" s="9"/>
      <c r="G298" s="23"/>
      <c r="H298" s="23"/>
      <c r="I298" s="9">
        <v>3664</v>
      </c>
      <c r="J298" s="9">
        <v>14190</v>
      </c>
      <c r="K298" s="24">
        <f t="shared" si="48"/>
        <v>3630</v>
      </c>
      <c r="L298" s="24">
        <f t="shared" si="49"/>
        <v>17854</v>
      </c>
      <c r="M298" s="25">
        <v>4</v>
      </c>
      <c r="N298" s="9" t="s">
        <v>1493</v>
      </c>
      <c r="O298" s="9" t="s">
        <v>1494</v>
      </c>
      <c r="P298" s="9" t="s">
        <v>43</v>
      </c>
      <c r="Q298" s="26">
        <v>27612</v>
      </c>
      <c r="R298" s="27">
        <v>432</v>
      </c>
      <c r="S298" s="27">
        <f t="shared" si="50"/>
        <v>0</v>
      </c>
      <c r="T298" s="27">
        <v>4950</v>
      </c>
      <c r="U298" s="28" t="s">
        <v>20</v>
      </c>
      <c r="V298" s="29">
        <f t="shared" si="51"/>
        <v>0.26862796602749323</v>
      </c>
      <c r="W298" s="29">
        <f t="shared" si="52"/>
        <v>1.0576980531847675E-2</v>
      </c>
      <c r="X298" s="29" t="str">
        <f t="shared" si="53"/>
        <v>FLOW</v>
      </c>
      <c r="Y298" s="9" t="str">
        <f t="shared" si="54"/>
        <v>-</v>
      </c>
      <c r="Z298" s="9" t="s">
        <v>1496</v>
      </c>
      <c r="AA298" s="9" t="s">
        <v>20</v>
      </c>
      <c r="AB298" s="22"/>
      <c r="AC298" s="9"/>
      <c r="AD298" s="9"/>
      <c r="AE298" s="30"/>
      <c r="AF298" s="31" t="s">
        <v>20</v>
      </c>
      <c r="AG298" s="32"/>
      <c r="AH298" s="9" t="s">
        <v>288</v>
      </c>
      <c r="AI298" s="32"/>
      <c r="AJ298" s="32"/>
      <c r="AK298" s="32"/>
      <c r="AL298" s="32">
        <v>19572</v>
      </c>
      <c r="AM298" s="26">
        <v>27612</v>
      </c>
      <c r="AN298" s="24">
        <v>118</v>
      </c>
      <c r="AO298" s="23" t="s">
        <v>20</v>
      </c>
      <c r="AP298" s="23" t="str">
        <f t="shared" si="55"/>
        <v>FLOW</v>
      </c>
      <c r="AQ298" s="23"/>
      <c r="AR298" s="23"/>
      <c r="AS298" s="23"/>
      <c r="AT298" s="23"/>
      <c r="AU298" s="9" t="s">
        <v>13</v>
      </c>
      <c r="AV298" s="33" t="s">
        <v>298</v>
      </c>
      <c r="AW298" s="22" t="s">
        <v>1239</v>
      </c>
      <c r="AX298" s="34">
        <v>45231</v>
      </c>
      <c r="AY298" s="9">
        <v>36</v>
      </c>
      <c r="AZ298" s="9" t="s">
        <v>1125</v>
      </c>
      <c r="BA298" s="32" t="s">
        <v>20</v>
      </c>
      <c r="BB298" s="32"/>
      <c r="BC298" s="32"/>
      <c r="BD298" s="9"/>
      <c r="BE298" s="9"/>
      <c r="BF298" s="9"/>
      <c r="BG298" s="35"/>
      <c r="BH298" s="9"/>
      <c r="BI298" s="9"/>
      <c r="BJ298" s="9"/>
      <c r="BK298" s="9"/>
      <c r="BL298" s="9">
        <v>1</v>
      </c>
      <c r="BM298" s="9"/>
      <c r="BN298" s="9"/>
      <c r="BO298" s="9"/>
      <c r="BP298" s="9"/>
      <c r="BQ298" s="9"/>
      <c r="BR298" s="9"/>
      <c r="BS298" s="9"/>
      <c r="BT298" s="9"/>
      <c r="BU298" s="9"/>
      <c r="BV298" s="9"/>
      <c r="BW298" s="9"/>
      <c r="BX298" s="9"/>
      <c r="BY298" s="9"/>
      <c r="BZ298" s="9"/>
      <c r="CA298" s="9"/>
      <c r="CB298" s="9"/>
      <c r="CC298" s="9"/>
      <c r="CD298" s="9"/>
      <c r="CE298" s="9"/>
      <c r="CF298" s="9"/>
      <c r="CG298" s="9"/>
      <c r="CH298" s="9"/>
      <c r="CI298" s="9"/>
      <c r="CJ298" s="9"/>
      <c r="CK298" s="9"/>
      <c r="CL298" s="9"/>
      <c r="CM298" s="9"/>
      <c r="CN298" s="9"/>
      <c r="CO298" s="9"/>
      <c r="CP298" s="9"/>
      <c r="CQ298" s="9"/>
      <c r="CR298" s="9"/>
      <c r="CS298" s="9"/>
      <c r="CT298" s="9"/>
      <c r="CU298" s="9"/>
      <c r="CV298" s="9"/>
      <c r="CW298" s="9"/>
      <c r="CX298" s="9"/>
      <c r="CY298" s="9"/>
      <c r="CZ298" s="9"/>
      <c r="DA298" s="9"/>
      <c r="DB298" s="9"/>
      <c r="DC298" s="9"/>
      <c r="DD298" s="9"/>
      <c r="DE298" s="9"/>
      <c r="DF298" s="9"/>
      <c r="DG298" s="9"/>
      <c r="DH298" s="9"/>
      <c r="DI298" s="9"/>
      <c r="DJ298" s="9"/>
      <c r="DK298" s="9"/>
      <c r="DL298" s="9"/>
      <c r="DM298" s="9"/>
      <c r="DN298" s="9"/>
      <c r="DO298" s="9"/>
      <c r="DP298" s="9"/>
      <c r="DQ298" s="9"/>
      <c r="DR298" s="9"/>
      <c r="DS298" s="9"/>
      <c r="DT298" s="9"/>
      <c r="DU298" s="9"/>
      <c r="DV298" s="9"/>
      <c r="DW298" s="9"/>
      <c r="DX298" s="9"/>
      <c r="DY298" s="9"/>
      <c r="DZ298" s="9"/>
      <c r="EA298" s="9"/>
      <c r="EB298" s="9"/>
      <c r="EC298" s="9"/>
      <c r="ED298" s="9"/>
      <c r="EE298" s="9"/>
      <c r="EF298" s="9"/>
      <c r="EG298" s="9"/>
      <c r="EH298" s="9"/>
      <c r="EI298" s="9"/>
      <c r="EJ298" s="9"/>
      <c r="EK298" s="9"/>
      <c r="EL298" s="9"/>
      <c r="EM298" s="9"/>
      <c r="EN298" s="9"/>
      <c r="EO298" s="9"/>
      <c r="EP298" s="9"/>
      <c r="EQ298" s="9"/>
      <c r="ER298" s="36">
        <f t="shared" si="56"/>
        <v>1</v>
      </c>
      <c r="ES298" s="9">
        <f t="shared" si="57"/>
        <v>1</v>
      </c>
      <c r="ET298" s="9" t="s">
        <v>1364</v>
      </c>
      <c r="EU298" s="32" t="s">
        <v>1885</v>
      </c>
      <c r="EV298" s="32" t="s">
        <v>1480</v>
      </c>
      <c r="EW298" s="32"/>
      <c r="EX298" s="35"/>
      <c r="EY298" s="37"/>
      <c r="EZ298" s="37"/>
      <c r="FA298" s="35"/>
      <c r="FB298" s="37"/>
      <c r="FC298" s="32"/>
      <c r="FD298" s="32"/>
      <c r="FE298" s="32">
        <f t="shared" si="58"/>
        <v>3630</v>
      </c>
      <c r="FF298" s="9">
        <f t="shared" si="59"/>
        <v>17854</v>
      </c>
      <c r="FG298" s="6" t="s">
        <v>1480</v>
      </c>
    </row>
    <row r="299" spans="1:163" ht="17.25" customHeight="1" x14ac:dyDescent="0.25">
      <c r="A299" s="9">
        <v>456675556</v>
      </c>
      <c r="B299" s="22" t="s">
        <v>410</v>
      </c>
      <c r="C299" s="9"/>
      <c r="D299" s="9"/>
      <c r="E299" s="9"/>
      <c r="F299" s="9"/>
      <c r="G299" s="23"/>
      <c r="H299" s="23"/>
      <c r="I299" s="9">
        <v>3667</v>
      </c>
      <c r="J299" s="9">
        <v>3576</v>
      </c>
      <c r="K299" s="24">
        <f t="shared" si="48"/>
        <v>3669</v>
      </c>
      <c r="L299" s="24">
        <f t="shared" si="49"/>
        <v>7243</v>
      </c>
      <c r="M299" s="39">
        <v>1</v>
      </c>
      <c r="N299" s="9" t="s">
        <v>1493</v>
      </c>
      <c r="O299" s="9" t="s">
        <v>1494</v>
      </c>
      <c r="P299" s="9" t="s">
        <v>14</v>
      </c>
      <c r="Q299" s="26">
        <v>27578</v>
      </c>
      <c r="R299" s="27">
        <v>93</v>
      </c>
      <c r="S299" s="27">
        <f t="shared" si="50"/>
        <v>0</v>
      </c>
      <c r="T299" s="27">
        <v>7200</v>
      </c>
      <c r="U299" s="28" t="s">
        <v>20</v>
      </c>
      <c r="V299" s="29">
        <f t="shared" si="51"/>
        <v>4.6380205578100138E-2</v>
      </c>
      <c r="W299" s="29">
        <f t="shared" si="52"/>
        <v>2.4158728201991836E-3</v>
      </c>
      <c r="X299" s="29" t="str">
        <f t="shared" si="53"/>
        <v>FLOW</v>
      </c>
      <c r="Y299" s="9" t="str">
        <f t="shared" si="54"/>
        <v>-</v>
      </c>
      <c r="Z299" s="9" t="s">
        <v>1496</v>
      </c>
      <c r="AA299" s="9" t="s">
        <v>20</v>
      </c>
      <c r="AB299" s="22"/>
      <c r="AC299" s="9"/>
      <c r="AD299" s="9"/>
      <c r="AE299" s="30"/>
      <c r="AF299" s="31" t="s">
        <v>20</v>
      </c>
      <c r="AG299" s="32"/>
      <c r="AH299" s="9" t="s">
        <v>403</v>
      </c>
      <c r="AI299" s="32"/>
      <c r="AJ299" s="32"/>
      <c r="AK299" s="32"/>
      <c r="AL299" s="32">
        <v>10869</v>
      </c>
      <c r="AM299" s="26">
        <v>27578</v>
      </c>
      <c r="AN299" s="24">
        <v>27</v>
      </c>
      <c r="AO299" s="23" t="s">
        <v>20</v>
      </c>
      <c r="AP299" s="23" t="str">
        <f t="shared" si="55"/>
        <v>FLOW</v>
      </c>
      <c r="AQ299" s="23"/>
      <c r="AR299" s="23"/>
      <c r="AS299" s="23"/>
      <c r="AT299" s="23"/>
      <c r="AU299" s="9" t="s">
        <v>13</v>
      </c>
      <c r="AV299" s="33" t="s">
        <v>411</v>
      </c>
      <c r="AW299" s="22" t="s">
        <v>1195</v>
      </c>
      <c r="AX299" s="34">
        <v>44961</v>
      </c>
      <c r="AY299" s="9">
        <v>48</v>
      </c>
      <c r="AZ299" s="9" t="s">
        <v>1125</v>
      </c>
      <c r="BA299" s="32" t="s">
        <v>20</v>
      </c>
      <c r="BB299" s="32"/>
      <c r="BC299" s="32"/>
      <c r="BD299" s="9"/>
      <c r="BE299" s="9"/>
      <c r="BF299" s="9"/>
      <c r="BG299" s="35"/>
      <c r="BH299" s="9"/>
      <c r="BI299" s="9"/>
      <c r="BJ299" s="9"/>
      <c r="BK299" s="9"/>
      <c r="BL299" s="9"/>
      <c r="BM299" s="9"/>
      <c r="BN299" s="9"/>
      <c r="BO299" s="9"/>
      <c r="BP299" s="9"/>
      <c r="BQ299" s="9"/>
      <c r="BR299" s="9"/>
      <c r="BS299" s="9"/>
      <c r="BT299" s="9"/>
      <c r="BU299" s="9"/>
      <c r="BV299" s="9"/>
      <c r="BW299" s="9"/>
      <c r="BX299" s="9"/>
      <c r="BY299" s="9"/>
      <c r="BZ299" s="9"/>
      <c r="CA299" s="9"/>
      <c r="CB299" s="9"/>
      <c r="CC299" s="9"/>
      <c r="CD299" s="9"/>
      <c r="CE299" s="9"/>
      <c r="CF299" s="9"/>
      <c r="CG299" s="9"/>
      <c r="CH299" s="9"/>
      <c r="CI299" s="9"/>
      <c r="CJ299" s="9"/>
      <c r="CK299" s="9"/>
      <c r="CL299" s="9"/>
      <c r="CM299" s="9"/>
      <c r="CN299" s="9"/>
      <c r="CO299" s="9"/>
      <c r="CP299" s="9"/>
      <c r="CQ299" s="9"/>
      <c r="CR299" s="9"/>
      <c r="CS299" s="9"/>
      <c r="CT299" s="9"/>
      <c r="CU299" s="9"/>
      <c r="CV299" s="9"/>
      <c r="CW299" s="9"/>
      <c r="CX299" s="9"/>
      <c r="CY299" s="9"/>
      <c r="CZ299" s="9"/>
      <c r="DA299" s="9"/>
      <c r="DB299" s="9"/>
      <c r="DC299" s="9"/>
      <c r="DD299" s="9"/>
      <c r="DE299" s="9"/>
      <c r="DF299" s="9"/>
      <c r="DG299" s="9"/>
      <c r="DH299" s="9"/>
      <c r="DI299" s="9"/>
      <c r="DJ299" s="9"/>
      <c r="DK299" s="9"/>
      <c r="DL299" s="9"/>
      <c r="DM299" s="9"/>
      <c r="DN299" s="9"/>
      <c r="DO299" s="9"/>
      <c r="DP299" s="9"/>
      <c r="DQ299" s="9"/>
      <c r="DR299" s="9"/>
      <c r="DS299" s="9"/>
      <c r="DT299" s="9"/>
      <c r="DU299" s="9"/>
      <c r="DV299" s="9"/>
      <c r="DW299" s="9"/>
      <c r="DX299" s="9"/>
      <c r="DY299" s="9"/>
      <c r="DZ299" s="9"/>
      <c r="EA299" s="9"/>
      <c r="EB299" s="9"/>
      <c r="EC299" s="9"/>
      <c r="ED299" s="9"/>
      <c r="EE299" s="9"/>
      <c r="EF299" s="9"/>
      <c r="EG299" s="9"/>
      <c r="EH299" s="9"/>
      <c r="EI299" s="9"/>
      <c r="EJ299" s="9"/>
      <c r="EK299" s="9"/>
      <c r="EL299" s="9"/>
      <c r="EM299" s="9"/>
      <c r="EN299" s="9"/>
      <c r="EO299" s="9"/>
      <c r="EP299" s="9"/>
      <c r="EQ299" s="9"/>
      <c r="ER299" s="36">
        <f t="shared" si="56"/>
        <v>0</v>
      </c>
      <c r="ES299" s="9" t="str">
        <f t="shared" si="57"/>
        <v/>
      </c>
      <c r="ET299" s="9" t="s">
        <v>1366</v>
      </c>
      <c r="EU299" s="32" t="s">
        <v>1949</v>
      </c>
      <c r="EV299" s="32" t="s">
        <v>1480</v>
      </c>
      <c r="EW299" s="32"/>
      <c r="EX299" s="35"/>
      <c r="EY299" s="37"/>
      <c r="EZ299" s="37"/>
      <c r="FA299" s="35"/>
      <c r="FB299" s="37"/>
      <c r="FC299" s="32"/>
      <c r="FD299" s="32"/>
      <c r="FE299" s="32">
        <f t="shared" si="58"/>
        <v>3669</v>
      </c>
      <c r="FF299" s="9">
        <f t="shared" si="59"/>
        <v>7243</v>
      </c>
      <c r="FG299" s="6" t="s">
        <v>1480</v>
      </c>
    </row>
    <row r="300" spans="1:163" ht="17.25" customHeight="1" x14ac:dyDescent="0.25">
      <c r="A300" s="9">
        <v>467306509</v>
      </c>
      <c r="B300" s="22" t="s">
        <v>1605</v>
      </c>
      <c r="C300" s="9"/>
      <c r="D300" s="9"/>
      <c r="E300" s="9"/>
      <c r="F300" s="9"/>
      <c r="G300" s="23"/>
      <c r="H300" s="23"/>
      <c r="I300" s="9">
        <v>1633</v>
      </c>
      <c r="J300" s="9">
        <v>6532</v>
      </c>
      <c r="K300" s="24">
        <f t="shared" si="48"/>
        <v>1797</v>
      </c>
      <c r="L300" s="24">
        <f t="shared" si="49"/>
        <v>8165</v>
      </c>
      <c r="M300" s="25">
        <v>4</v>
      </c>
      <c r="N300" s="9" t="s">
        <v>1493</v>
      </c>
      <c r="O300" s="9" t="s">
        <v>1494</v>
      </c>
      <c r="P300" s="9" t="s">
        <v>251</v>
      </c>
      <c r="Q300" s="26">
        <v>27575</v>
      </c>
      <c r="R300" s="27">
        <v>164</v>
      </c>
      <c r="S300" s="27">
        <f t="shared" si="50"/>
        <v>0</v>
      </c>
      <c r="T300" s="27">
        <v>1800</v>
      </c>
      <c r="U300" s="28" t="s">
        <v>20</v>
      </c>
      <c r="V300" s="29">
        <f t="shared" si="51"/>
        <v>0.10890428271275335</v>
      </c>
      <c r="W300" s="29">
        <f t="shared" si="52"/>
        <v>1.0562807408579591E-2</v>
      </c>
      <c r="X300" s="29" t="str">
        <f t="shared" si="53"/>
        <v>FLOW</v>
      </c>
      <c r="Y300" s="9" t="str">
        <f t="shared" si="54"/>
        <v>-</v>
      </c>
      <c r="Z300" s="9" t="s">
        <v>1501</v>
      </c>
      <c r="AA300" s="9" t="s">
        <v>20</v>
      </c>
      <c r="AB300" s="22"/>
      <c r="AC300" s="9"/>
      <c r="AD300" s="9"/>
      <c r="AE300" s="30"/>
      <c r="AF300" s="31" t="s">
        <v>20</v>
      </c>
      <c r="AG300" s="32"/>
      <c r="AH300" s="9" t="s">
        <v>720</v>
      </c>
      <c r="AI300" s="32"/>
      <c r="AJ300" s="32"/>
      <c r="AK300" s="32"/>
      <c r="AL300" s="32">
        <v>8496</v>
      </c>
      <c r="AM300" s="26">
        <v>27575</v>
      </c>
      <c r="AN300" s="24">
        <v>117</v>
      </c>
      <c r="AO300" s="23" t="s">
        <v>20</v>
      </c>
      <c r="AP300" s="23" t="str">
        <f t="shared" si="55"/>
        <v>FLOW</v>
      </c>
      <c r="AQ300" s="23"/>
      <c r="AR300" s="23"/>
      <c r="AS300" s="23"/>
      <c r="AT300" s="23"/>
      <c r="AU300" s="9" t="s">
        <v>13</v>
      </c>
      <c r="AV300" s="33" t="s">
        <v>1654</v>
      </c>
      <c r="AW300" s="22" t="s">
        <v>1303</v>
      </c>
      <c r="AX300" s="34">
        <v>45980</v>
      </c>
      <c r="AY300" s="9">
        <v>24</v>
      </c>
      <c r="AZ300" s="9" t="s">
        <v>1592</v>
      </c>
      <c r="BA300" s="32" t="s">
        <v>20</v>
      </c>
      <c r="BB300" s="32"/>
      <c r="BC300" s="32"/>
      <c r="BD300" s="9"/>
      <c r="BE300" s="9"/>
      <c r="BF300" s="9"/>
      <c r="BG300" s="35"/>
      <c r="BH300" s="9"/>
      <c r="BI300" s="9"/>
      <c r="BJ300" s="9"/>
      <c r="BK300" s="9"/>
      <c r="BL300" s="9"/>
      <c r="BM300" s="9"/>
      <c r="BN300" s="9"/>
      <c r="BO300" s="9">
        <v>1</v>
      </c>
      <c r="BP300" s="9"/>
      <c r="BQ300" s="9"/>
      <c r="BR300" s="9"/>
      <c r="BS300" s="9"/>
      <c r="BT300" s="9"/>
      <c r="BU300" s="9"/>
      <c r="BV300" s="9"/>
      <c r="BW300" s="9"/>
      <c r="BX300" s="9"/>
      <c r="BY300" s="9"/>
      <c r="BZ300" s="9"/>
      <c r="CA300" s="9"/>
      <c r="CB300" s="9"/>
      <c r="CC300" s="9"/>
      <c r="CD300" s="9"/>
      <c r="CE300" s="9"/>
      <c r="CF300" s="9"/>
      <c r="CG300" s="9"/>
      <c r="CH300" s="9"/>
      <c r="CI300" s="9"/>
      <c r="CJ300" s="9"/>
      <c r="CK300" s="9"/>
      <c r="CL300" s="9"/>
      <c r="CM300" s="9"/>
      <c r="CN300" s="9"/>
      <c r="CO300" s="9"/>
      <c r="CP300" s="9"/>
      <c r="CQ300" s="9"/>
      <c r="CR300" s="9"/>
      <c r="CS300" s="9"/>
      <c r="CT300" s="9"/>
      <c r="CU300" s="9"/>
      <c r="CV300" s="9"/>
      <c r="CW300" s="9"/>
      <c r="CX300" s="9"/>
      <c r="CY300" s="9"/>
      <c r="CZ300" s="9"/>
      <c r="DA300" s="9"/>
      <c r="DB300" s="9"/>
      <c r="DC300" s="9"/>
      <c r="DD300" s="9"/>
      <c r="DE300" s="9"/>
      <c r="DF300" s="9"/>
      <c r="DG300" s="9"/>
      <c r="DH300" s="9"/>
      <c r="DI300" s="9"/>
      <c r="DJ300" s="9"/>
      <c r="DK300" s="9"/>
      <c r="DL300" s="9"/>
      <c r="DM300" s="9"/>
      <c r="DN300" s="9"/>
      <c r="DO300" s="9"/>
      <c r="DP300" s="9"/>
      <c r="DQ300" s="9"/>
      <c r="DR300" s="9"/>
      <c r="DS300" s="9"/>
      <c r="DT300" s="9"/>
      <c r="DU300" s="9"/>
      <c r="DV300" s="9"/>
      <c r="DW300" s="9"/>
      <c r="DX300" s="9"/>
      <c r="DY300" s="9"/>
      <c r="DZ300" s="9"/>
      <c r="EA300" s="9"/>
      <c r="EB300" s="9"/>
      <c r="EC300" s="9"/>
      <c r="ED300" s="9"/>
      <c r="EE300" s="9"/>
      <c r="EF300" s="9"/>
      <c r="EG300" s="9"/>
      <c r="EH300" s="9"/>
      <c r="EI300" s="9"/>
      <c r="EJ300" s="9"/>
      <c r="EK300" s="9"/>
      <c r="EL300" s="9"/>
      <c r="EM300" s="9"/>
      <c r="EN300" s="9"/>
      <c r="EO300" s="9"/>
      <c r="EP300" s="9"/>
      <c r="EQ300" s="9"/>
      <c r="ER300" s="36">
        <f t="shared" si="56"/>
        <v>1</v>
      </c>
      <c r="ES300" s="9">
        <f t="shared" si="57"/>
        <v>1</v>
      </c>
      <c r="ET300" s="9" t="s">
        <v>1363</v>
      </c>
      <c r="EU300" s="32" t="s">
        <v>2258</v>
      </c>
      <c r="EV300" s="32" t="s">
        <v>1480</v>
      </c>
      <c r="EW300" s="32"/>
      <c r="EX300" s="35"/>
      <c r="EY300" s="37"/>
      <c r="EZ300" s="37"/>
      <c r="FA300" s="35"/>
      <c r="FB300" s="37"/>
      <c r="FC300" s="32"/>
      <c r="FD300" s="32"/>
      <c r="FE300" s="32">
        <f t="shared" si="58"/>
        <v>1797</v>
      </c>
      <c r="FF300" s="9">
        <f t="shared" si="59"/>
        <v>8165</v>
      </c>
      <c r="FG300" s="6" t="e">
        <v>#N/A</v>
      </c>
    </row>
    <row r="301" spans="1:163" ht="17.25" customHeight="1" x14ac:dyDescent="0.25">
      <c r="A301" s="9">
        <v>460568310</v>
      </c>
      <c r="B301" s="22" t="s">
        <v>644</v>
      </c>
      <c r="C301" s="9"/>
      <c r="D301" s="9"/>
      <c r="E301" s="9"/>
      <c r="F301" s="9"/>
      <c r="G301" s="23"/>
      <c r="H301" s="23"/>
      <c r="I301" s="9">
        <v>3461</v>
      </c>
      <c r="J301" s="9">
        <v>15386</v>
      </c>
      <c r="K301" s="24">
        <f t="shared" si="48"/>
        <v>2630</v>
      </c>
      <c r="L301" s="24">
        <f t="shared" si="49"/>
        <v>18847</v>
      </c>
      <c r="M301" s="25">
        <v>5</v>
      </c>
      <c r="N301" s="9" t="s">
        <v>1493</v>
      </c>
      <c r="O301" s="9" t="s">
        <v>1494</v>
      </c>
      <c r="P301" s="9" t="s">
        <v>14</v>
      </c>
      <c r="Q301" s="26">
        <v>27546.1</v>
      </c>
      <c r="R301" s="27">
        <v>1088</v>
      </c>
      <c r="S301" s="27">
        <f t="shared" si="50"/>
        <v>0</v>
      </c>
      <c r="T301" s="27">
        <v>7200</v>
      </c>
      <c r="U301" s="28" t="s">
        <v>20</v>
      </c>
      <c r="V301" s="29">
        <f t="shared" si="51"/>
        <v>0.10414188378471842</v>
      </c>
      <c r="W301" s="29">
        <f t="shared" si="52"/>
        <v>1.4665879640758276E-2</v>
      </c>
      <c r="X301" s="29" t="str">
        <f t="shared" si="53"/>
        <v>FLOW</v>
      </c>
      <c r="Y301" s="9" t="str">
        <f t="shared" si="54"/>
        <v>-</v>
      </c>
      <c r="Z301" s="9" t="s">
        <v>1496</v>
      </c>
      <c r="AA301" s="9" t="s">
        <v>20</v>
      </c>
      <c r="AB301" s="22"/>
      <c r="AC301" s="9"/>
      <c r="AD301" s="9"/>
      <c r="AE301" s="30"/>
      <c r="AF301" s="31" t="s">
        <v>20</v>
      </c>
      <c r="AG301" s="32"/>
      <c r="AH301" s="9" t="s">
        <v>642</v>
      </c>
      <c r="AI301" s="32"/>
      <c r="AJ301" s="32"/>
      <c r="AK301" s="32"/>
      <c r="AL301" s="32">
        <v>23674</v>
      </c>
      <c r="AM301" s="26">
        <v>27546.1</v>
      </c>
      <c r="AN301" s="24">
        <v>149</v>
      </c>
      <c r="AO301" s="23" t="s">
        <v>20</v>
      </c>
      <c r="AP301" s="23" t="str">
        <f t="shared" si="55"/>
        <v>FLOW</v>
      </c>
      <c r="AQ301" s="23"/>
      <c r="AR301" s="23"/>
      <c r="AS301" s="23"/>
      <c r="AT301" s="23"/>
      <c r="AU301" s="9" t="s">
        <v>13</v>
      </c>
      <c r="AV301" s="33" t="s">
        <v>645</v>
      </c>
      <c r="AW301" s="22" t="s">
        <v>1220</v>
      </c>
      <c r="AX301" s="34">
        <v>45239</v>
      </c>
      <c r="AY301" s="9">
        <v>36</v>
      </c>
      <c r="AZ301" s="9" t="s">
        <v>1125</v>
      </c>
      <c r="BA301" s="32" t="s">
        <v>20</v>
      </c>
      <c r="BB301" s="32"/>
      <c r="BC301" s="32"/>
      <c r="BD301" s="9"/>
      <c r="BE301" s="9"/>
      <c r="BF301" s="9"/>
      <c r="BG301" s="35"/>
      <c r="BH301" s="9"/>
      <c r="BI301" s="9"/>
      <c r="BJ301" s="9"/>
      <c r="BK301" s="9"/>
      <c r="BL301" s="9"/>
      <c r="BM301" s="9"/>
      <c r="BN301" s="9"/>
      <c r="BO301" s="9"/>
      <c r="BP301" s="9"/>
      <c r="BQ301" s="9"/>
      <c r="BR301" s="9"/>
      <c r="BS301" s="9"/>
      <c r="BT301" s="9"/>
      <c r="BU301" s="9"/>
      <c r="BV301" s="9"/>
      <c r="BW301" s="9"/>
      <c r="BX301" s="9"/>
      <c r="BY301" s="9"/>
      <c r="BZ301" s="9"/>
      <c r="CA301" s="9"/>
      <c r="CB301" s="9"/>
      <c r="CC301" s="9"/>
      <c r="CD301" s="9"/>
      <c r="CE301" s="9"/>
      <c r="CF301" s="9"/>
      <c r="CG301" s="9"/>
      <c r="CH301" s="9"/>
      <c r="CI301" s="9"/>
      <c r="CJ301" s="9"/>
      <c r="CK301" s="9"/>
      <c r="CL301" s="9"/>
      <c r="CM301" s="9"/>
      <c r="CN301" s="9"/>
      <c r="CO301" s="9"/>
      <c r="CP301" s="9"/>
      <c r="CQ301" s="9"/>
      <c r="CR301" s="9"/>
      <c r="CS301" s="9"/>
      <c r="CT301" s="9"/>
      <c r="CU301" s="9"/>
      <c r="CV301" s="9"/>
      <c r="CW301" s="9"/>
      <c r="CX301" s="9"/>
      <c r="CY301" s="9"/>
      <c r="CZ301" s="9"/>
      <c r="DA301" s="9"/>
      <c r="DB301" s="9"/>
      <c r="DC301" s="9"/>
      <c r="DD301" s="9"/>
      <c r="DE301" s="9"/>
      <c r="DF301" s="9"/>
      <c r="DG301" s="9"/>
      <c r="DH301" s="9"/>
      <c r="DI301" s="9"/>
      <c r="DJ301" s="9"/>
      <c r="DK301" s="9"/>
      <c r="DL301" s="9"/>
      <c r="DM301" s="9"/>
      <c r="DN301" s="9"/>
      <c r="DO301" s="9"/>
      <c r="DP301" s="9"/>
      <c r="DQ301" s="9"/>
      <c r="DR301" s="9"/>
      <c r="DS301" s="9"/>
      <c r="DT301" s="9"/>
      <c r="DU301" s="9"/>
      <c r="DV301" s="9"/>
      <c r="DW301" s="9"/>
      <c r="DX301" s="9"/>
      <c r="DY301" s="9"/>
      <c r="DZ301" s="9"/>
      <c r="EA301" s="9"/>
      <c r="EB301" s="9"/>
      <c r="EC301" s="9"/>
      <c r="ED301" s="9"/>
      <c r="EE301" s="9"/>
      <c r="EF301" s="9"/>
      <c r="EG301" s="9"/>
      <c r="EH301" s="9"/>
      <c r="EI301" s="9"/>
      <c r="EJ301" s="9"/>
      <c r="EK301" s="9"/>
      <c r="EL301" s="9"/>
      <c r="EM301" s="9"/>
      <c r="EN301" s="9"/>
      <c r="EO301" s="9"/>
      <c r="EP301" s="9"/>
      <c r="EQ301" s="9"/>
      <c r="ER301" s="36">
        <f t="shared" si="56"/>
        <v>0</v>
      </c>
      <c r="ES301" s="9" t="str">
        <f t="shared" si="57"/>
        <v/>
      </c>
      <c r="ET301" s="9" t="s">
        <v>1366</v>
      </c>
      <c r="EU301" s="32" t="s">
        <v>2129</v>
      </c>
      <c r="EV301" s="32" t="s">
        <v>1480</v>
      </c>
      <c r="EW301" s="32"/>
      <c r="EX301" s="35"/>
      <c r="EY301" s="37"/>
      <c r="EZ301" s="37"/>
      <c r="FA301" s="35"/>
      <c r="FB301" s="37"/>
      <c r="FC301" s="32"/>
      <c r="FD301" s="32"/>
      <c r="FE301" s="32">
        <f t="shared" si="58"/>
        <v>2630</v>
      </c>
      <c r="FF301" s="9">
        <f t="shared" si="59"/>
        <v>18847</v>
      </c>
      <c r="FG301" s="6" t="s">
        <v>1480</v>
      </c>
    </row>
    <row r="302" spans="1:163" ht="17.25" customHeight="1" x14ac:dyDescent="0.25">
      <c r="A302" s="9">
        <v>460523159</v>
      </c>
      <c r="B302" s="22" t="s">
        <v>94</v>
      </c>
      <c r="C302" s="9"/>
      <c r="D302" s="9"/>
      <c r="E302" s="9"/>
      <c r="F302" s="9"/>
      <c r="G302" s="23"/>
      <c r="H302" s="23"/>
      <c r="I302" s="9">
        <v>5730</v>
      </c>
      <c r="J302" s="9">
        <v>5728</v>
      </c>
      <c r="K302" s="24">
        <f t="shared" si="48"/>
        <v>5865</v>
      </c>
      <c r="L302" s="24">
        <f t="shared" si="49"/>
        <v>11458</v>
      </c>
      <c r="M302" s="39">
        <v>1</v>
      </c>
      <c r="N302" s="9" t="s">
        <v>1493</v>
      </c>
      <c r="O302" s="9" t="s">
        <v>1494</v>
      </c>
      <c r="P302" s="9" t="s">
        <v>93</v>
      </c>
      <c r="Q302" s="26">
        <v>27542.32</v>
      </c>
      <c r="R302" s="27">
        <v>137</v>
      </c>
      <c r="S302" s="27">
        <f t="shared" si="50"/>
        <v>0</v>
      </c>
      <c r="T302" s="27">
        <v>5850</v>
      </c>
      <c r="U302" s="28" t="s">
        <v>20</v>
      </c>
      <c r="V302" s="29">
        <f t="shared" si="51"/>
        <v>5.0532813912974046E-2</v>
      </c>
      <c r="W302" s="29">
        <f t="shared" si="52"/>
        <v>2.4127472004216543E-3</v>
      </c>
      <c r="X302" s="29" t="str">
        <f t="shared" si="53"/>
        <v>FLOW</v>
      </c>
      <c r="Y302" s="9" t="str">
        <f t="shared" si="54"/>
        <v>-</v>
      </c>
      <c r="Z302" s="9" t="s">
        <v>1496</v>
      </c>
      <c r="AA302" s="9" t="s">
        <v>20</v>
      </c>
      <c r="AB302" s="22"/>
      <c r="AC302" s="9"/>
      <c r="AD302" s="9"/>
      <c r="AE302" s="30"/>
      <c r="AF302" s="31" t="s">
        <v>20</v>
      </c>
      <c r="AG302" s="32"/>
      <c r="AH302" s="9" t="s">
        <v>1138</v>
      </c>
      <c r="AI302" s="32"/>
      <c r="AJ302" s="32"/>
      <c r="AK302" s="32"/>
      <c r="AL302" s="32">
        <v>11715</v>
      </c>
      <c r="AM302" s="26">
        <v>27542.32</v>
      </c>
      <c r="AN302" s="24">
        <v>27</v>
      </c>
      <c r="AO302" s="23" t="s">
        <v>20</v>
      </c>
      <c r="AP302" s="23" t="str">
        <f t="shared" si="55"/>
        <v>FLOW</v>
      </c>
      <c r="AQ302" s="23"/>
      <c r="AR302" s="23"/>
      <c r="AS302" s="23"/>
      <c r="AT302" s="23"/>
      <c r="AU302" s="9" t="s">
        <v>1491</v>
      </c>
      <c r="AV302" s="33" t="s">
        <v>95</v>
      </c>
      <c r="AW302" s="22" t="s">
        <v>1241</v>
      </c>
      <c r="AX302" s="34">
        <v>45237</v>
      </c>
      <c r="AY302" s="9">
        <v>36</v>
      </c>
      <c r="AZ302" s="9" t="s">
        <v>1125</v>
      </c>
      <c r="BA302" s="32" t="s">
        <v>20</v>
      </c>
      <c r="BB302" s="32"/>
      <c r="BC302" s="32"/>
      <c r="BD302" s="9"/>
      <c r="BE302" s="9"/>
      <c r="BF302" s="9"/>
      <c r="BG302" s="35"/>
      <c r="BH302" s="9"/>
      <c r="BI302" s="9"/>
      <c r="BJ302" s="9"/>
      <c r="BK302" s="9"/>
      <c r="BL302" s="9">
        <v>1</v>
      </c>
      <c r="BM302" s="9"/>
      <c r="BN302" s="9"/>
      <c r="BO302" s="9"/>
      <c r="BP302" s="9"/>
      <c r="BQ302" s="9"/>
      <c r="BR302" s="9"/>
      <c r="BS302" s="9"/>
      <c r="BT302" s="9"/>
      <c r="BU302" s="9"/>
      <c r="BV302" s="9"/>
      <c r="BW302" s="9"/>
      <c r="BX302" s="9"/>
      <c r="BY302" s="9"/>
      <c r="BZ302" s="9"/>
      <c r="CA302" s="9"/>
      <c r="CB302" s="9"/>
      <c r="CC302" s="9"/>
      <c r="CD302" s="9"/>
      <c r="CE302" s="9"/>
      <c r="CF302" s="9"/>
      <c r="CG302" s="9"/>
      <c r="CH302" s="9"/>
      <c r="CI302" s="9"/>
      <c r="CJ302" s="9"/>
      <c r="CK302" s="9"/>
      <c r="CL302" s="9"/>
      <c r="CM302" s="9"/>
      <c r="CN302" s="9"/>
      <c r="CO302" s="9"/>
      <c r="CP302" s="9"/>
      <c r="CQ302" s="9"/>
      <c r="CR302" s="9"/>
      <c r="CS302" s="9"/>
      <c r="CT302" s="9"/>
      <c r="CU302" s="9"/>
      <c r="CV302" s="9"/>
      <c r="CW302" s="9"/>
      <c r="CX302" s="9"/>
      <c r="CY302" s="9"/>
      <c r="CZ302" s="9"/>
      <c r="DA302" s="9"/>
      <c r="DB302" s="9"/>
      <c r="DC302" s="9"/>
      <c r="DD302" s="9"/>
      <c r="DE302" s="9"/>
      <c r="DF302" s="9"/>
      <c r="DG302" s="9"/>
      <c r="DH302" s="9"/>
      <c r="DI302" s="9"/>
      <c r="DJ302" s="9"/>
      <c r="DK302" s="9"/>
      <c r="DL302" s="9"/>
      <c r="DM302" s="9"/>
      <c r="DN302" s="9"/>
      <c r="DO302" s="9"/>
      <c r="DP302" s="9"/>
      <c r="DQ302" s="9"/>
      <c r="DR302" s="9"/>
      <c r="DS302" s="9"/>
      <c r="DT302" s="9"/>
      <c r="DU302" s="9"/>
      <c r="DV302" s="9"/>
      <c r="DW302" s="9"/>
      <c r="DX302" s="9"/>
      <c r="DY302" s="9"/>
      <c r="DZ302" s="9"/>
      <c r="EA302" s="9"/>
      <c r="EB302" s="9"/>
      <c r="EC302" s="9"/>
      <c r="ED302" s="9"/>
      <c r="EE302" s="9"/>
      <c r="EF302" s="9"/>
      <c r="EG302" s="9"/>
      <c r="EH302" s="9"/>
      <c r="EI302" s="9"/>
      <c r="EJ302" s="9"/>
      <c r="EK302" s="9"/>
      <c r="EL302" s="9"/>
      <c r="EM302" s="9"/>
      <c r="EN302" s="9"/>
      <c r="EO302" s="9"/>
      <c r="EP302" s="9"/>
      <c r="EQ302" s="9"/>
      <c r="ER302" s="36">
        <f t="shared" si="56"/>
        <v>1</v>
      </c>
      <c r="ES302" s="9">
        <f t="shared" si="57"/>
        <v>1</v>
      </c>
      <c r="ET302" s="9" t="s">
        <v>1367</v>
      </c>
      <c r="EU302" s="32" t="s">
        <v>1746</v>
      </c>
      <c r="EV302" s="32" t="s">
        <v>1480</v>
      </c>
      <c r="EW302" s="32"/>
      <c r="EX302" s="35"/>
      <c r="EY302" s="37"/>
      <c r="EZ302" s="37"/>
      <c r="FA302" s="35"/>
      <c r="FB302" s="37"/>
      <c r="FC302" s="32"/>
      <c r="FD302" s="32"/>
      <c r="FE302" s="32">
        <f t="shared" si="58"/>
        <v>5865</v>
      </c>
      <c r="FF302" s="9">
        <f t="shared" si="59"/>
        <v>11458</v>
      </c>
      <c r="FG302" s="6" t="s">
        <v>1480</v>
      </c>
    </row>
    <row r="303" spans="1:163" ht="17.25" customHeight="1" x14ac:dyDescent="0.25">
      <c r="A303" s="9">
        <v>464476115</v>
      </c>
      <c r="B303" s="22" t="s">
        <v>867</v>
      </c>
      <c r="C303" s="9"/>
      <c r="D303" s="9"/>
      <c r="E303" s="9"/>
      <c r="F303" s="9"/>
      <c r="G303" s="23"/>
      <c r="H303" s="23"/>
      <c r="I303" s="9">
        <v>4189</v>
      </c>
      <c r="J303" s="9">
        <v>12557</v>
      </c>
      <c r="K303" s="24">
        <f t="shared" si="48"/>
        <v>4399</v>
      </c>
      <c r="L303" s="24">
        <f t="shared" si="49"/>
        <v>16746</v>
      </c>
      <c r="M303" s="25">
        <v>3</v>
      </c>
      <c r="N303" s="9" t="s">
        <v>1493</v>
      </c>
      <c r="O303" s="9" t="s">
        <v>1494</v>
      </c>
      <c r="P303" s="9" t="s">
        <v>155</v>
      </c>
      <c r="Q303" s="26">
        <v>27526</v>
      </c>
      <c r="R303" s="27">
        <v>220</v>
      </c>
      <c r="S303" s="27">
        <f t="shared" si="50"/>
        <v>0</v>
      </c>
      <c r="T303" s="27">
        <v>2250</v>
      </c>
      <c r="U303" s="28" t="s">
        <v>20</v>
      </c>
      <c r="V303" s="29">
        <f t="shared" si="51"/>
        <v>0.29844629246131993</v>
      </c>
      <c r="W303" s="29">
        <f t="shared" si="52"/>
        <v>7.8050920555541884E-3</v>
      </c>
      <c r="X303" s="29" t="str">
        <f t="shared" si="53"/>
        <v>FLOW</v>
      </c>
      <c r="Y303" s="9" t="str">
        <f t="shared" si="54"/>
        <v>-</v>
      </c>
      <c r="Z303" s="9" t="s">
        <v>1496</v>
      </c>
      <c r="AA303" s="9" t="s">
        <v>20</v>
      </c>
      <c r="AB303" s="22"/>
      <c r="AC303" s="9"/>
      <c r="AD303" s="9"/>
      <c r="AE303" s="30"/>
      <c r="AF303" s="31" t="s">
        <v>20</v>
      </c>
      <c r="AG303" s="32"/>
      <c r="AH303" s="9" t="s">
        <v>377</v>
      </c>
      <c r="AI303" s="32"/>
      <c r="AJ303" s="32"/>
      <c r="AK303" s="32"/>
      <c r="AL303" s="32">
        <v>15027</v>
      </c>
      <c r="AM303" s="26">
        <v>27526</v>
      </c>
      <c r="AN303" s="24">
        <v>88</v>
      </c>
      <c r="AO303" s="23" t="s">
        <v>20</v>
      </c>
      <c r="AP303" s="23" t="str">
        <f t="shared" si="55"/>
        <v>FLOW</v>
      </c>
      <c r="AQ303" s="23"/>
      <c r="AR303" s="23"/>
      <c r="AS303" s="23"/>
      <c r="AT303" s="23"/>
      <c r="AU303" s="9" t="s">
        <v>1491</v>
      </c>
      <c r="AV303" s="33" t="s">
        <v>1060</v>
      </c>
      <c r="AW303" s="22" t="s">
        <v>1184</v>
      </c>
      <c r="AX303" s="34">
        <v>45593</v>
      </c>
      <c r="AY303" s="9">
        <v>24</v>
      </c>
      <c r="AZ303" s="9" t="s">
        <v>1125</v>
      </c>
      <c r="BA303" s="32" t="s">
        <v>20</v>
      </c>
      <c r="BB303" s="32"/>
      <c r="BC303" s="32"/>
      <c r="BD303" s="9"/>
      <c r="BE303" s="9"/>
      <c r="BF303" s="9">
        <v>1</v>
      </c>
      <c r="BG303" s="35"/>
      <c r="BH303" s="9"/>
      <c r="BI303" s="9"/>
      <c r="BJ303" s="9"/>
      <c r="BK303" s="9"/>
      <c r="BL303" s="9"/>
      <c r="BM303" s="9"/>
      <c r="BN303" s="9"/>
      <c r="BO303" s="9"/>
      <c r="BP303" s="9"/>
      <c r="BQ303" s="9"/>
      <c r="BR303" s="9"/>
      <c r="BS303" s="9"/>
      <c r="BT303" s="9"/>
      <c r="BU303" s="9"/>
      <c r="BV303" s="9"/>
      <c r="BW303" s="9"/>
      <c r="BX303" s="9"/>
      <c r="BY303" s="9"/>
      <c r="BZ303" s="9"/>
      <c r="CA303" s="9"/>
      <c r="CB303" s="9"/>
      <c r="CC303" s="9"/>
      <c r="CD303" s="9"/>
      <c r="CE303" s="9"/>
      <c r="CF303" s="9"/>
      <c r="CG303" s="9"/>
      <c r="CH303" s="9"/>
      <c r="CI303" s="9"/>
      <c r="CJ303" s="9"/>
      <c r="CK303" s="9"/>
      <c r="CL303" s="9"/>
      <c r="CM303" s="9"/>
      <c r="CN303" s="9"/>
      <c r="CO303" s="9"/>
      <c r="CP303" s="9"/>
      <c r="CQ303" s="9"/>
      <c r="CR303" s="9"/>
      <c r="CS303" s="9"/>
      <c r="CT303" s="9"/>
      <c r="CU303" s="9"/>
      <c r="CV303" s="9"/>
      <c r="CW303" s="9"/>
      <c r="CX303" s="9"/>
      <c r="CY303" s="9"/>
      <c r="CZ303" s="9"/>
      <c r="DA303" s="9"/>
      <c r="DB303" s="9"/>
      <c r="DC303" s="9"/>
      <c r="DD303" s="9"/>
      <c r="DE303" s="9"/>
      <c r="DF303" s="9"/>
      <c r="DG303" s="9"/>
      <c r="DH303" s="9"/>
      <c r="DI303" s="9"/>
      <c r="DJ303" s="9"/>
      <c r="DK303" s="9"/>
      <c r="DL303" s="9"/>
      <c r="DM303" s="9"/>
      <c r="DN303" s="9"/>
      <c r="DO303" s="9"/>
      <c r="DP303" s="9"/>
      <c r="DQ303" s="9"/>
      <c r="DR303" s="9"/>
      <c r="DS303" s="9"/>
      <c r="DT303" s="9"/>
      <c r="DU303" s="9"/>
      <c r="DV303" s="9"/>
      <c r="DW303" s="9"/>
      <c r="DX303" s="9"/>
      <c r="DY303" s="9"/>
      <c r="DZ303" s="9"/>
      <c r="EA303" s="9"/>
      <c r="EB303" s="9"/>
      <c r="EC303" s="9"/>
      <c r="ED303" s="9"/>
      <c r="EE303" s="9"/>
      <c r="EF303" s="9"/>
      <c r="EG303" s="9"/>
      <c r="EH303" s="9"/>
      <c r="EI303" s="9"/>
      <c r="EJ303" s="9"/>
      <c r="EK303" s="9"/>
      <c r="EL303" s="9"/>
      <c r="EM303" s="9"/>
      <c r="EN303" s="9"/>
      <c r="EO303" s="9"/>
      <c r="EP303" s="9"/>
      <c r="EQ303" s="9"/>
      <c r="ER303" s="36">
        <f t="shared" si="56"/>
        <v>1</v>
      </c>
      <c r="ES303" s="9">
        <f t="shared" si="57"/>
        <v>1</v>
      </c>
      <c r="ET303" s="9" t="s">
        <v>1375</v>
      </c>
      <c r="EU303" s="32" t="s">
        <v>1847</v>
      </c>
      <c r="EV303" s="32" t="s">
        <v>1480</v>
      </c>
      <c r="EW303" s="32"/>
      <c r="EX303" s="35"/>
      <c r="EY303" s="37"/>
      <c r="EZ303" s="37"/>
      <c r="FA303" s="35"/>
      <c r="FB303" s="37"/>
      <c r="FC303" s="32"/>
      <c r="FD303" s="32"/>
      <c r="FE303" s="32">
        <f t="shared" si="58"/>
        <v>4399</v>
      </c>
      <c r="FF303" s="9">
        <f t="shared" si="59"/>
        <v>16746</v>
      </c>
      <c r="FG303" s="6" t="s">
        <v>1480</v>
      </c>
    </row>
    <row r="304" spans="1:163" ht="17.25" customHeight="1" x14ac:dyDescent="0.25">
      <c r="A304" s="9">
        <v>459479805</v>
      </c>
      <c r="B304" s="22" t="s">
        <v>783</v>
      </c>
      <c r="C304" s="9"/>
      <c r="D304" s="9"/>
      <c r="E304" s="9"/>
      <c r="F304" s="9"/>
      <c r="G304" s="23"/>
      <c r="H304" s="23"/>
      <c r="I304" s="9">
        <v>3690</v>
      </c>
      <c r="J304" s="9">
        <v>22134</v>
      </c>
      <c r="K304" s="24">
        <f t="shared" si="48"/>
        <v>4701</v>
      </c>
      <c r="L304" s="24">
        <f t="shared" si="49"/>
        <v>25824</v>
      </c>
      <c r="M304" s="25">
        <v>6</v>
      </c>
      <c r="N304" s="9" t="s">
        <v>1493</v>
      </c>
      <c r="O304" s="9" t="s">
        <v>1494</v>
      </c>
      <c r="P304" s="9" t="s">
        <v>341</v>
      </c>
      <c r="Q304" s="26">
        <v>27448</v>
      </c>
      <c r="R304" s="27">
        <v>1017</v>
      </c>
      <c r="S304" s="27">
        <f t="shared" si="50"/>
        <v>0</v>
      </c>
      <c r="T304" s="27">
        <v>6802</v>
      </c>
      <c r="U304" s="28" t="s">
        <v>20</v>
      </c>
      <c r="V304" s="29">
        <f t="shared" si="51"/>
        <v>0.55076651416646605</v>
      </c>
      <c r="W304" s="29">
        <f t="shared" si="52"/>
        <v>1.2578679818701114E-2</v>
      </c>
      <c r="X304" s="29" t="str">
        <f t="shared" si="53"/>
        <v>FLOW</v>
      </c>
      <c r="Y304" s="9" t="str">
        <f t="shared" si="54"/>
        <v>-</v>
      </c>
      <c r="Z304" s="9" t="s">
        <v>20</v>
      </c>
      <c r="AA304" s="9" t="s">
        <v>20</v>
      </c>
      <c r="AB304" s="22"/>
      <c r="AC304" s="9"/>
      <c r="AD304" s="9"/>
      <c r="AE304" s="30"/>
      <c r="AF304" s="31" t="s">
        <v>20</v>
      </c>
      <c r="AG304" s="32"/>
      <c r="AH304" s="9" t="s">
        <v>696</v>
      </c>
      <c r="AI304" s="32"/>
      <c r="AJ304" s="32"/>
      <c r="AK304" s="32"/>
      <c r="AL304" s="32">
        <v>29953</v>
      </c>
      <c r="AM304" s="26">
        <v>27448</v>
      </c>
      <c r="AN304" s="24">
        <v>177</v>
      </c>
      <c r="AO304" s="23" t="s">
        <v>20</v>
      </c>
      <c r="AP304" s="23" t="str">
        <f t="shared" si="55"/>
        <v>FLOW</v>
      </c>
      <c r="AQ304" s="23"/>
      <c r="AR304" s="23"/>
      <c r="AS304" s="23"/>
      <c r="AT304" s="23"/>
      <c r="AU304" s="9" t="s">
        <v>13</v>
      </c>
      <c r="AV304" s="33" t="s">
        <v>978</v>
      </c>
      <c r="AW304" s="22" t="s">
        <v>1184</v>
      </c>
      <c r="AX304" s="34">
        <v>45159</v>
      </c>
      <c r="AY304" s="9">
        <v>36</v>
      </c>
      <c r="AZ304" s="9" t="s">
        <v>1125</v>
      </c>
      <c r="BA304" s="32" t="s">
        <v>20</v>
      </c>
      <c r="BB304" s="32"/>
      <c r="BC304" s="32"/>
      <c r="BD304" s="9"/>
      <c r="BE304" s="9"/>
      <c r="BF304" s="9"/>
      <c r="BG304" s="35"/>
      <c r="BH304" s="9"/>
      <c r="BI304" s="9"/>
      <c r="BJ304" s="9"/>
      <c r="BK304" s="9"/>
      <c r="BL304" s="9"/>
      <c r="BM304" s="9"/>
      <c r="BN304" s="9"/>
      <c r="BO304" s="9"/>
      <c r="BP304" s="9"/>
      <c r="BQ304" s="9"/>
      <c r="BR304" s="9"/>
      <c r="BS304" s="9"/>
      <c r="BT304" s="9"/>
      <c r="BU304" s="9"/>
      <c r="BV304" s="9"/>
      <c r="BW304" s="9"/>
      <c r="BX304" s="9"/>
      <c r="BY304" s="9"/>
      <c r="BZ304" s="9"/>
      <c r="CA304" s="9"/>
      <c r="CB304" s="9"/>
      <c r="CC304" s="9"/>
      <c r="CD304" s="9"/>
      <c r="CE304" s="9"/>
      <c r="CF304" s="9"/>
      <c r="CG304" s="9"/>
      <c r="CH304" s="9"/>
      <c r="CI304" s="9"/>
      <c r="CJ304" s="9"/>
      <c r="CK304" s="9"/>
      <c r="CL304" s="9"/>
      <c r="CM304" s="9"/>
      <c r="CN304" s="9"/>
      <c r="CO304" s="9"/>
      <c r="CP304" s="9"/>
      <c r="CQ304" s="9"/>
      <c r="CR304" s="9"/>
      <c r="CS304" s="9"/>
      <c r="CT304" s="9"/>
      <c r="CU304" s="9"/>
      <c r="CV304" s="9"/>
      <c r="CW304" s="9"/>
      <c r="CX304" s="9"/>
      <c r="CY304" s="9"/>
      <c r="CZ304" s="9"/>
      <c r="DA304" s="9"/>
      <c r="DB304" s="9"/>
      <c r="DC304" s="9"/>
      <c r="DD304" s="9"/>
      <c r="DE304" s="9"/>
      <c r="DF304" s="9"/>
      <c r="DG304" s="9"/>
      <c r="DH304" s="9"/>
      <c r="DI304" s="9"/>
      <c r="DJ304" s="9"/>
      <c r="DK304" s="9"/>
      <c r="DL304" s="9"/>
      <c r="DM304" s="9"/>
      <c r="DN304" s="9"/>
      <c r="DO304" s="9"/>
      <c r="DP304" s="9"/>
      <c r="DQ304" s="9"/>
      <c r="DR304" s="9"/>
      <c r="DS304" s="9"/>
      <c r="DT304" s="9"/>
      <c r="DU304" s="9"/>
      <c r="DV304" s="9"/>
      <c r="DW304" s="9"/>
      <c r="DX304" s="9"/>
      <c r="DY304" s="9"/>
      <c r="DZ304" s="9"/>
      <c r="EA304" s="9"/>
      <c r="EB304" s="9"/>
      <c r="EC304" s="9"/>
      <c r="ED304" s="9"/>
      <c r="EE304" s="9"/>
      <c r="EF304" s="9"/>
      <c r="EG304" s="9"/>
      <c r="EH304" s="9"/>
      <c r="EI304" s="9"/>
      <c r="EJ304" s="9"/>
      <c r="EK304" s="9"/>
      <c r="EL304" s="9"/>
      <c r="EM304" s="9"/>
      <c r="EN304" s="9"/>
      <c r="EO304" s="9"/>
      <c r="EP304" s="9"/>
      <c r="EQ304" s="9"/>
      <c r="ER304" s="36">
        <f t="shared" si="56"/>
        <v>0</v>
      </c>
      <c r="ES304" s="9" t="str">
        <f t="shared" si="57"/>
        <v/>
      </c>
      <c r="ET304" s="9" t="s">
        <v>1369</v>
      </c>
      <c r="EU304" s="32" t="s">
        <v>2168</v>
      </c>
      <c r="EV304" s="32" t="s">
        <v>1480</v>
      </c>
      <c r="EW304" s="32"/>
      <c r="EX304" s="35"/>
      <c r="EY304" s="37"/>
      <c r="EZ304" s="37"/>
      <c r="FA304" s="35"/>
      <c r="FB304" s="37"/>
      <c r="FC304" s="32"/>
      <c r="FD304" s="32"/>
      <c r="FE304" s="32">
        <f t="shared" si="58"/>
        <v>4701</v>
      </c>
      <c r="FF304" s="9">
        <f t="shared" si="59"/>
        <v>25824</v>
      </c>
      <c r="FG304" s="6" t="s">
        <v>1480</v>
      </c>
    </row>
    <row r="305" spans="1:163" ht="17.25" customHeight="1" x14ac:dyDescent="0.25">
      <c r="A305" s="9">
        <v>459609098</v>
      </c>
      <c r="B305" s="22" t="s">
        <v>530</v>
      </c>
      <c r="C305" s="9"/>
      <c r="D305" s="9"/>
      <c r="E305" s="9"/>
      <c r="F305" s="9"/>
      <c r="G305" s="23"/>
      <c r="H305" s="23"/>
      <c r="I305" s="9">
        <v>3704</v>
      </c>
      <c r="J305" s="9">
        <v>21592.46</v>
      </c>
      <c r="K305" s="24">
        <f t="shared" si="48"/>
        <v>3954.4599999999991</v>
      </c>
      <c r="L305" s="24">
        <f t="shared" si="49"/>
        <v>25296.46</v>
      </c>
      <c r="M305" s="25">
        <v>6</v>
      </c>
      <c r="N305" s="9" t="s">
        <v>1493</v>
      </c>
      <c r="O305" s="9" t="s">
        <v>1494</v>
      </c>
      <c r="P305" s="9" t="s">
        <v>321</v>
      </c>
      <c r="Q305" s="26">
        <v>27373.46</v>
      </c>
      <c r="R305" s="27">
        <v>882</v>
      </c>
      <c r="S305" s="27">
        <f t="shared" si="50"/>
        <v>0</v>
      </c>
      <c r="T305" s="27">
        <v>3150</v>
      </c>
      <c r="U305" s="28" t="s">
        <v>20</v>
      </c>
      <c r="V305" s="29">
        <f t="shared" si="51"/>
        <v>0.25484877656395183</v>
      </c>
      <c r="W305" s="29">
        <f t="shared" si="52"/>
        <v>1.2544520142451989E-2</v>
      </c>
      <c r="X305" s="29" t="str">
        <f t="shared" si="53"/>
        <v>FLOW</v>
      </c>
      <c r="Y305" s="9" t="str">
        <f t="shared" si="54"/>
        <v>-</v>
      </c>
      <c r="Z305" s="9" t="s">
        <v>1495</v>
      </c>
      <c r="AA305" s="9" t="s">
        <v>20</v>
      </c>
      <c r="AB305" s="22"/>
      <c r="AC305" s="9"/>
      <c r="AD305" s="9"/>
      <c r="AE305" s="30"/>
      <c r="AF305" s="31" t="s">
        <v>20</v>
      </c>
      <c r="AG305" s="32"/>
      <c r="AH305" s="9" t="s">
        <v>542</v>
      </c>
      <c r="AI305" s="32"/>
      <c r="AJ305" s="32"/>
      <c r="AK305" s="32"/>
      <c r="AL305" s="32">
        <v>25624.46</v>
      </c>
      <c r="AM305" s="26">
        <v>27373.46</v>
      </c>
      <c r="AN305" s="24">
        <v>177</v>
      </c>
      <c r="AO305" s="23" t="s">
        <v>20</v>
      </c>
      <c r="AP305" s="23" t="str">
        <f t="shared" si="55"/>
        <v>FLOW</v>
      </c>
      <c r="AQ305" s="23"/>
      <c r="AR305" s="23"/>
      <c r="AS305" s="23"/>
      <c r="AT305" s="23"/>
      <c r="AU305" s="9" t="s">
        <v>13</v>
      </c>
      <c r="AV305" s="33" t="s">
        <v>531</v>
      </c>
      <c r="AW305" s="22" t="s">
        <v>1215</v>
      </c>
      <c r="AX305" s="34">
        <v>45170</v>
      </c>
      <c r="AY305" s="9">
        <v>36</v>
      </c>
      <c r="AZ305" s="9" t="s">
        <v>1125</v>
      </c>
      <c r="BA305" s="32" t="s">
        <v>20</v>
      </c>
      <c r="BB305" s="32"/>
      <c r="BC305" s="32"/>
      <c r="BD305" s="9"/>
      <c r="BE305" s="9"/>
      <c r="BF305" s="9"/>
      <c r="BG305" s="35"/>
      <c r="BH305" s="9"/>
      <c r="BI305" s="9"/>
      <c r="BJ305" s="9"/>
      <c r="BK305" s="9"/>
      <c r="BL305" s="9"/>
      <c r="BM305" s="9"/>
      <c r="BN305" s="9"/>
      <c r="BO305" s="9"/>
      <c r="BP305" s="9"/>
      <c r="BQ305" s="9"/>
      <c r="BR305" s="9"/>
      <c r="BS305" s="9"/>
      <c r="BT305" s="9"/>
      <c r="BU305" s="9"/>
      <c r="BV305" s="9"/>
      <c r="BW305" s="9"/>
      <c r="BX305" s="9"/>
      <c r="BY305" s="9"/>
      <c r="BZ305" s="9"/>
      <c r="CA305" s="9"/>
      <c r="CB305" s="9"/>
      <c r="CC305" s="9"/>
      <c r="CD305" s="9"/>
      <c r="CE305" s="9"/>
      <c r="CF305" s="9"/>
      <c r="CG305" s="9"/>
      <c r="CH305" s="9"/>
      <c r="CI305" s="9"/>
      <c r="CJ305" s="9"/>
      <c r="CK305" s="9"/>
      <c r="CL305" s="9"/>
      <c r="CM305" s="9"/>
      <c r="CN305" s="9"/>
      <c r="CO305" s="9"/>
      <c r="CP305" s="9"/>
      <c r="CQ305" s="9"/>
      <c r="CR305" s="9"/>
      <c r="CS305" s="9"/>
      <c r="CT305" s="9"/>
      <c r="CU305" s="9"/>
      <c r="CV305" s="9"/>
      <c r="CW305" s="9"/>
      <c r="CX305" s="9"/>
      <c r="CY305" s="9"/>
      <c r="CZ305" s="9"/>
      <c r="DA305" s="9"/>
      <c r="DB305" s="9"/>
      <c r="DC305" s="9"/>
      <c r="DD305" s="9"/>
      <c r="DE305" s="9"/>
      <c r="DF305" s="9"/>
      <c r="DG305" s="9"/>
      <c r="DH305" s="9"/>
      <c r="DI305" s="9"/>
      <c r="DJ305" s="9"/>
      <c r="DK305" s="9"/>
      <c r="DL305" s="9"/>
      <c r="DM305" s="9"/>
      <c r="DN305" s="9"/>
      <c r="DO305" s="9"/>
      <c r="DP305" s="9"/>
      <c r="DQ305" s="9"/>
      <c r="DR305" s="9"/>
      <c r="DS305" s="9"/>
      <c r="DT305" s="9"/>
      <c r="DU305" s="9"/>
      <c r="DV305" s="9"/>
      <c r="DW305" s="9"/>
      <c r="DX305" s="9"/>
      <c r="DY305" s="9"/>
      <c r="DZ305" s="9"/>
      <c r="EA305" s="9"/>
      <c r="EB305" s="9"/>
      <c r="EC305" s="9"/>
      <c r="ED305" s="9"/>
      <c r="EE305" s="9"/>
      <c r="EF305" s="9"/>
      <c r="EG305" s="9"/>
      <c r="EH305" s="9"/>
      <c r="EI305" s="9"/>
      <c r="EJ305" s="9"/>
      <c r="EK305" s="9"/>
      <c r="EL305" s="9"/>
      <c r="EM305" s="9"/>
      <c r="EN305" s="9"/>
      <c r="EO305" s="9"/>
      <c r="EP305" s="9"/>
      <c r="EQ305" s="9"/>
      <c r="ER305" s="36">
        <f t="shared" si="56"/>
        <v>0</v>
      </c>
      <c r="ES305" s="9" t="str">
        <f t="shared" si="57"/>
        <v/>
      </c>
      <c r="ET305" s="9" t="s">
        <v>1362</v>
      </c>
      <c r="EU305" s="32" t="s">
        <v>2032</v>
      </c>
      <c r="EV305" s="32" t="s">
        <v>1480</v>
      </c>
      <c r="EW305" s="32"/>
      <c r="EX305" s="35"/>
      <c r="EY305" s="37"/>
      <c r="EZ305" s="37"/>
      <c r="FA305" s="35"/>
      <c r="FB305" s="37"/>
      <c r="FC305" s="32"/>
      <c r="FD305" s="32"/>
      <c r="FE305" s="32">
        <f t="shared" si="58"/>
        <v>3954.4599999999991</v>
      </c>
      <c r="FF305" s="9">
        <f t="shared" si="59"/>
        <v>25296.46</v>
      </c>
      <c r="FG305" s="6" t="s">
        <v>1480</v>
      </c>
    </row>
    <row r="306" spans="1:163" ht="17.25" customHeight="1" x14ac:dyDescent="0.25">
      <c r="A306" s="9">
        <v>462473694</v>
      </c>
      <c r="B306" s="22" t="s">
        <v>632</v>
      </c>
      <c r="C306" s="9"/>
      <c r="D306" s="9"/>
      <c r="E306" s="9"/>
      <c r="F306" s="9"/>
      <c r="G306" s="23"/>
      <c r="H306" s="23"/>
      <c r="I306" s="9">
        <v>2993</v>
      </c>
      <c r="J306" s="9">
        <v>2993</v>
      </c>
      <c r="K306" s="24">
        <f t="shared" si="48"/>
        <v>2993</v>
      </c>
      <c r="L306" s="24">
        <f t="shared" si="49"/>
        <v>5986</v>
      </c>
      <c r="M306" s="39">
        <v>1</v>
      </c>
      <c r="N306" s="9" t="s">
        <v>1493</v>
      </c>
      <c r="O306" s="9" t="s">
        <v>1494</v>
      </c>
      <c r="P306" s="9" t="s">
        <v>45</v>
      </c>
      <c r="Q306" s="26">
        <v>27365</v>
      </c>
      <c r="R306" s="27">
        <v>0</v>
      </c>
      <c r="S306" s="27">
        <f t="shared" si="50"/>
        <v>0</v>
      </c>
      <c r="T306" s="27">
        <v>3634</v>
      </c>
      <c r="U306" s="28" t="s">
        <v>20</v>
      </c>
      <c r="V306" s="29">
        <f t="shared" si="51"/>
        <v>2.1237994644362154E-2</v>
      </c>
      <c r="W306" s="29">
        <f t="shared" si="52"/>
        <v>2.3972137111012638E-3</v>
      </c>
      <c r="X306" s="29" t="str">
        <f t="shared" si="53"/>
        <v>FLOW</v>
      </c>
      <c r="Y306" s="9" t="str">
        <f t="shared" si="54"/>
        <v>-</v>
      </c>
      <c r="Z306" s="9" t="s">
        <v>20</v>
      </c>
      <c r="AA306" s="9" t="s">
        <v>20</v>
      </c>
      <c r="AB306" s="22"/>
      <c r="AC306" s="9"/>
      <c r="AD306" s="9"/>
      <c r="AE306" s="30"/>
      <c r="AF306" s="31" t="s">
        <v>20</v>
      </c>
      <c r="AG306" s="32"/>
      <c r="AH306" s="9" t="s">
        <v>617</v>
      </c>
      <c r="AI306" s="32"/>
      <c r="AJ306" s="32"/>
      <c r="AK306" s="32"/>
      <c r="AL306" s="32">
        <v>6627</v>
      </c>
      <c r="AM306" s="26">
        <v>27365</v>
      </c>
      <c r="AN306" s="24">
        <v>27</v>
      </c>
      <c r="AO306" s="23" t="s">
        <v>20</v>
      </c>
      <c r="AP306" s="23" t="str">
        <f t="shared" si="55"/>
        <v>FLOW</v>
      </c>
      <c r="AQ306" s="23"/>
      <c r="AR306" s="23"/>
      <c r="AS306" s="23"/>
      <c r="AT306" s="23"/>
      <c r="AU306" s="9" t="s">
        <v>13</v>
      </c>
      <c r="AV306" s="33" t="s">
        <v>633</v>
      </c>
      <c r="AW306" s="22" t="s">
        <v>1193</v>
      </c>
      <c r="AX306" s="34">
        <v>45388</v>
      </c>
      <c r="AY306" s="9">
        <v>36</v>
      </c>
      <c r="AZ306" s="9" t="s">
        <v>1125</v>
      </c>
      <c r="BA306" s="32" t="s">
        <v>20</v>
      </c>
      <c r="BB306" s="32"/>
      <c r="BC306" s="32"/>
      <c r="BD306" s="9"/>
      <c r="BE306" s="9"/>
      <c r="BF306" s="9"/>
      <c r="BG306" s="35"/>
      <c r="BH306" s="9"/>
      <c r="BI306" s="9"/>
      <c r="BJ306" s="9"/>
      <c r="BK306" s="9"/>
      <c r="BL306" s="9"/>
      <c r="BM306" s="9"/>
      <c r="BN306" s="9"/>
      <c r="BO306" s="9"/>
      <c r="BP306" s="9"/>
      <c r="BQ306" s="9"/>
      <c r="BR306" s="9"/>
      <c r="BS306" s="9"/>
      <c r="BT306" s="9"/>
      <c r="BU306" s="9"/>
      <c r="BV306" s="9"/>
      <c r="BW306" s="9"/>
      <c r="BX306" s="9"/>
      <c r="BY306" s="9"/>
      <c r="BZ306" s="9"/>
      <c r="CA306" s="9"/>
      <c r="CB306" s="9"/>
      <c r="CC306" s="9"/>
      <c r="CD306" s="9"/>
      <c r="CE306" s="9"/>
      <c r="CF306" s="9"/>
      <c r="CG306" s="9"/>
      <c r="CH306" s="9"/>
      <c r="CI306" s="9"/>
      <c r="CJ306" s="9"/>
      <c r="CK306" s="9"/>
      <c r="CL306" s="9"/>
      <c r="CM306" s="9"/>
      <c r="CN306" s="9"/>
      <c r="CO306" s="9"/>
      <c r="CP306" s="9"/>
      <c r="CQ306" s="9"/>
      <c r="CR306" s="9"/>
      <c r="CS306" s="9"/>
      <c r="CT306" s="9"/>
      <c r="CU306" s="9"/>
      <c r="CV306" s="9"/>
      <c r="CW306" s="9"/>
      <c r="CX306" s="9"/>
      <c r="CY306" s="9"/>
      <c r="CZ306" s="9"/>
      <c r="DA306" s="9"/>
      <c r="DB306" s="9"/>
      <c r="DC306" s="9"/>
      <c r="DD306" s="9"/>
      <c r="DE306" s="9"/>
      <c r="DF306" s="9"/>
      <c r="DG306" s="9"/>
      <c r="DH306" s="9"/>
      <c r="DI306" s="9"/>
      <c r="DJ306" s="9"/>
      <c r="DK306" s="9"/>
      <c r="DL306" s="9"/>
      <c r="DM306" s="9"/>
      <c r="DN306" s="9"/>
      <c r="DO306" s="9"/>
      <c r="DP306" s="9"/>
      <c r="DQ306" s="9"/>
      <c r="DR306" s="9"/>
      <c r="DS306" s="9"/>
      <c r="DT306" s="9"/>
      <c r="DU306" s="9"/>
      <c r="DV306" s="9"/>
      <c r="DW306" s="9"/>
      <c r="DX306" s="9"/>
      <c r="DY306" s="9"/>
      <c r="DZ306" s="9"/>
      <c r="EA306" s="9"/>
      <c r="EB306" s="9"/>
      <c r="EC306" s="9"/>
      <c r="ED306" s="9"/>
      <c r="EE306" s="9"/>
      <c r="EF306" s="9"/>
      <c r="EG306" s="9"/>
      <c r="EH306" s="9"/>
      <c r="EI306" s="9"/>
      <c r="EJ306" s="9"/>
      <c r="EK306" s="9"/>
      <c r="EL306" s="9"/>
      <c r="EM306" s="9"/>
      <c r="EN306" s="9"/>
      <c r="EO306" s="9"/>
      <c r="EP306" s="9"/>
      <c r="EQ306" s="9"/>
      <c r="ER306" s="36">
        <f t="shared" si="56"/>
        <v>0</v>
      </c>
      <c r="ES306" s="9" t="str">
        <f t="shared" si="57"/>
        <v/>
      </c>
      <c r="ET306" s="9" t="s">
        <v>1374</v>
      </c>
      <c r="EU306" s="32" t="s">
        <v>2099</v>
      </c>
      <c r="EV306" s="32" t="s">
        <v>1480</v>
      </c>
      <c r="EW306" s="32"/>
      <c r="EX306" s="35"/>
      <c r="EY306" s="37"/>
      <c r="EZ306" s="37"/>
      <c r="FA306" s="35"/>
      <c r="FB306" s="37"/>
      <c r="FC306" s="32"/>
      <c r="FD306" s="32"/>
      <c r="FE306" s="32">
        <f t="shared" si="58"/>
        <v>2993</v>
      </c>
      <c r="FF306" s="9">
        <f t="shared" si="59"/>
        <v>5986</v>
      </c>
      <c r="FG306" s="6" t="s">
        <v>1480</v>
      </c>
    </row>
    <row r="307" spans="1:163" ht="17.25" customHeight="1" x14ac:dyDescent="0.25">
      <c r="A307" s="9">
        <v>460116654</v>
      </c>
      <c r="B307" s="22" t="s">
        <v>790</v>
      </c>
      <c r="C307" s="9"/>
      <c r="D307" s="9"/>
      <c r="E307" s="9"/>
      <c r="F307" s="9"/>
      <c r="G307" s="23"/>
      <c r="H307" s="23"/>
      <c r="I307" s="9">
        <v>7015</v>
      </c>
      <c r="J307" s="9">
        <v>6977</v>
      </c>
      <c r="K307" s="24">
        <f t="shared" si="48"/>
        <v>7072</v>
      </c>
      <c r="L307" s="24">
        <f t="shared" si="49"/>
        <v>13992</v>
      </c>
      <c r="M307" s="39">
        <v>1</v>
      </c>
      <c r="N307" s="9" t="s">
        <v>1493</v>
      </c>
      <c r="O307" s="9" t="s">
        <v>1494</v>
      </c>
      <c r="P307" s="9" t="s">
        <v>321</v>
      </c>
      <c r="Q307" s="26">
        <v>27302.9</v>
      </c>
      <c r="R307" s="27">
        <v>95</v>
      </c>
      <c r="S307" s="27">
        <f t="shared" si="50"/>
        <v>0</v>
      </c>
      <c r="T307" s="27">
        <v>6949</v>
      </c>
      <c r="U307" s="28" t="s">
        <v>20</v>
      </c>
      <c r="V307" s="29">
        <f t="shared" si="51"/>
        <v>4.9931883137495255E-2</v>
      </c>
      <c r="W307" s="29">
        <f t="shared" si="52"/>
        <v>2.3917736609839835E-3</v>
      </c>
      <c r="X307" s="29" t="str">
        <f t="shared" si="53"/>
        <v>FLOW</v>
      </c>
      <c r="Y307" s="9" t="str">
        <f t="shared" si="54"/>
        <v>-</v>
      </c>
      <c r="Z307" s="9" t="s">
        <v>1496</v>
      </c>
      <c r="AA307" s="9" t="s">
        <v>20</v>
      </c>
      <c r="AB307" s="22"/>
      <c r="AC307" s="9"/>
      <c r="AD307" s="9"/>
      <c r="AE307" s="30"/>
      <c r="AF307" s="31" t="s">
        <v>20</v>
      </c>
      <c r="AG307" s="32"/>
      <c r="AH307" s="9" t="s">
        <v>548</v>
      </c>
      <c r="AI307" s="32"/>
      <c r="AJ307" s="32"/>
      <c r="AK307" s="32"/>
      <c r="AL307" s="32">
        <v>14021</v>
      </c>
      <c r="AM307" s="26">
        <v>27302.9</v>
      </c>
      <c r="AN307" s="24">
        <v>27</v>
      </c>
      <c r="AO307" s="23" t="s">
        <v>20</v>
      </c>
      <c r="AP307" s="23" t="str">
        <f t="shared" si="55"/>
        <v>FLOW</v>
      </c>
      <c r="AQ307" s="23"/>
      <c r="AR307" s="23"/>
      <c r="AS307" s="23"/>
      <c r="AT307" s="23"/>
      <c r="AU307" s="9" t="s">
        <v>1491</v>
      </c>
      <c r="AV307" s="33" t="s">
        <v>985</v>
      </c>
      <c r="AW307" s="22" t="s">
        <v>1232</v>
      </c>
      <c r="AX307" s="34">
        <v>45212</v>
      </c>
      <c r="AY307" s="9">
        <v>36</v>
      </c>
      <c r="AZ307" s="9" t="s">
        <v>1125</v>
      </c>
      <c r="BA307" s="32" t="s">
        <v>20</v>
      </c>
      <c r="BB307" s="32"/>
      <c r="BC307" s="32"/>
      <c r="BD307" s="9"/>
      <c r="BE307" s="9"/>
      <c r="BF307" s="9"/>
      <c r="BG307" s="35"/>
      <c r="BH307" s="9"/>
      <c r="BI307" s="9"/>
      <c r="BJ307" s="9"/>
      <c r="BK307" s="9"/>
      <c r="BL307" s="9">
        <v>1</v>
      </c>
      <c r="BM307" s="9"/>
      <c r="BN307" s="9"/>
      <c r="BO307" s="9"/>
      <c r="BP307" s="9"/>
      <c r="BQ307" s="9"/>
      <c r="BR307" s="9"/>
      <c r="BS307" s="9"/>
      <c r="BT307" s="9"/>
      <c r="BU307" s="9"/>
      <c r="BV307" s="9"/>
      <c r="BW307" s="9"/>
      <c r="BX307" s="9"/>
      <c r="BY307" s="9"/>
      <c r="BZ307" s="9"/>
      <c r="CA307" s="9"/>
      <c r="CB307" s="9"/>
      <c r="CC307" s="9"/>
      <c r="CD307" s="9"/>
      <c r="CE307" s="9"/>
      <c r="CF307" s="9"/>
      <c r="CG307" s="9"/>
      <c r="CH307" s="9"/>
      <c r="CI307" s="9"/>
      <c r="CJ307" s="9"/>
      <c r="CK307" s="9"/>
      <c r="CL307" s="9"/>
      <c r="CM307" s="9"/>
      <c r="CN307" s="9"/>
      <c r="CO307" s="9"/>
      <c r="CP307" s="9"/>
      <c r="CQ307" s="9"/>
      <c r="CR307" s="9"/>
      <c r="CS307" s="9"/>
      <c r="CT307" s="9"/>
      <c r="CU307" s="9"/>
      <c r="CV307" s="9"/>
      <c r="CW307" s="9"/>
      <c r="CX307" s="9"/>
      <c r="CY307" s="9"/>
      <c r="CZ307" s="9"/>
      <c r="DA307" s="9"/>
      <c r="DB307" s="9"/>
      <c r="DC307" s="9"/>
      <c r="DD307" s="9"/>
      <c r="DE307" s="9"/>
      <c r="DF307" s="9"/>
      <c r="DG307" s="9"/>
      <c r="DH307" s="9"/>
      <c r="DI307" s="9"/>
      <c r="DJ307" s="9"/>
      <c r="DK307" s="9"/>
      <c r="DL307" s="9"/>
      <c r="DM307" s="9"/>
      <c r="DN307" s="9"/>
      <c r="DO307" s="9"/>
      <c r="DP307" s="9"/>
      <c r="DQ307" s="9"/>
      <c r="DR307" s="9"/>
      <c r="DS307" s="9"/>
      <c r="DT307" s="9"/>
      <c r="DU307" s="9"/>
      <c r="DV307" s="9"/>
      <c r="DW307" s="9"/>
      <c r="DX307" s="9"/>
      <c r="DY307" s="9"/>
      <c r="DZ307" s="9"/>
      <c r="EA307" s="9"/>
      <c r="EB307" s="9"/>
      <c r="EC307" s="9"/>
      <c r="ED307" s="9"/>
      <c r="EE307" s="9"/>
      <c r="EF307" s="9"/>
      <c r="EG307" s="9"/>
      <c r="EH307" s="9"/>
      <c r="EI307" s="9"/>
      <c r="EJ307" s="9"/>
      <c r="EK307" s="9"/>
      <c r="EL307" s="9"/>
      <c r="EM307" s="9"/>
      <c r="EN307" s="9"/>
      <c r="EO307" s="9"/>
      <c r="EP307" s="9"/>
      <c r="EQ307" s="9"/>
      <c r="ER307" s="36">
        <f t="shared" si="56"/>
        <v>1</v>
      </c>
      <c r="ES307" s="9">
        <f t="shared" si="57"/>
        <v>1</v>
      </c>
      <c r="ET307" s="9" t="s">
        <v>1362</v>
      </c>
      <c r="EU307" s="32" t="s">
        <v>2040</v>
      </c>
      <c r="EV307" s="32" t="s">
        <v>1480</v>
      </c>
      <c r="EW307" s="32"/>
      <c r="EX307" s="35"/>
      <c r="EY307" s="37"/>
      <c r="EZ307" s="37"/>
      <c r="FA307" s="35"/>
      <c r="FB307" s="37"/>
      <c r="FC307" s="32"/>
      <c r="FD307" s="32"/>
      <c r="FE307" s="32">
        <f t="shared" si="58"/>
        <v>7072</v>
      </c>
      <c r="FF307" s="9">
        <f t="shared" si="59"/>
        <v>13992</v>
      </c>
      <c r="FG307" s="6" t="s">
        <v>1480</v>
      </c>
    </row>
    <row r="308" spans="1:163" ht="17.25" customHeight="1" x14ac:dyDescent="0.25">
      <c r="A308" s="9">
        <v>464564316</v>
      </c>
      <c r="B308" s="22" t="s">
        <v>869</v>
      </c>
      <c r="C308" s="9"/>
      <c r="D308" s="9"/>
      <c r="E308" s="9"/>
      <c r="F308" s="9"/>
      <c r="G308" s="23"/>
      <c r="H308" s="23"/>
      <c r="I308" s="9">
        <v>7033</v>
      </c>
      <c r="J308" s="9">
        <v>27950</v>
      </c>
      <c r="K308" s="24">
        <f t="shared" si="48"/>
        <v>-5500</v>
      </c>
      <c r="L308" s="24">
        <f t="shared" si="49"/>
        <v>34983</v>
      </c>
      <c r="M308" s="25">
        <v>6</v>
      </c>
      <c r="N308" s="9" t="s">
        <v>1493</v>
      </c>
      <c r="O308" s="9" t="s">
        <v>1494</v>
      </c>
      <c r="P308" s="9" t="s">
        <v>60</v>
      </c>
      <c r="Q308" s="26">
        <v>27060</v>
      </c>
      <c r="R308" s="27">
        <v>1715</v>
      </c>
      <c r="S308" s="27">
        <f t="shared" si="50"/>
        <v>0</v>
      </c>
      <c r="T308" s="27">
        <v>2250</v>
      </c>
      <c r="U308" s="28" t="s">
        <v>20</v>
      </c>
      <c r="V308" s="29">
        <f t="shared" si="51"/>
        <v>1</v>
      </c>
      <c r="W308" s="29">
        <f t="shared" si="52"/>
        <v>1.2400869859153752E-2</v>
      </c>
      <c r="X308" s="29" t="str">
        <f t="shared" si="53"/>
        <v>FLOW</v>
      </c>
      <c r="Y308" s="9" t="str">
        <f t="shared" si="54"/>
        <v>-</v>
      </c>
      <c r="Z308" s="9" t="s">
        <v>20</v>
      </c>
      <c r="AA308" s="9" t="s">
        <v>20</v>
      </c>
      <c r="AB308" s="22"/>
      <c r="AC308" s="9"/>
      <c r="AD308" s="9"/>
      <c r="AE308" s="30"/>
      <c r="AF308" s="31" t="s">
        <v>20</v>
      </c>
      <c r="AG308" s="32"/>
      <c r="AH308" s="9" t="s">
        <v>1141</v>
      </c>
      <c r="AI308" s="32"/>
      <c r="AJ308" s="32"/>
      <c r="AK308" s="32"/>
      <c r="AL308" s="32">
        <v>31915</v>
      </c>
      <c r="AM308" s="26">
        <v>27060</v>
      </c>
      <c r="AN308" s="24">
        <v>177</v>
      </c>
      <c r="AO308" s="23" t="s">
        <v>20</v>
      </c>
      <c r="AP308" s="23" t="str">
        <f t="shared" si="55"/>
        <v>FLOW</v>
      </c>
      <c r="AQ308" s="23"/>
      <c r="AR308" s="23"/>
      <c r="AS308" s="23"/>
      <c r="AT308" s="23"/>
      <c r="AU308" s="9" t="s">
        <v>13</v>
      </c>
      <c r="AV308" s="33" t="s">
        <v>1062</v>
      </c>
      <c r="AW308" s="22" t="s">
        <v>1283</v>
      </c>
      <c r="AX308" s="34">
        <v>45600</v>
      </c>
      <c r="AY308" s="9">
        <v>18</v>
      </c>
      <c r="AZ308" s="9" t="s">
        <v>1125</v>
      </c>
      <c r="BA308" s="32" t="s">
        <v>20</v>
      </c>
      <c r="BB308" s="32"/>
      <c r="BC308" s="32"/>
      <c r="BD308" s="9"/>
      <c r="BE308" s="9"/>
      <c r="BF308" s="9"/>
      <c r="BG308" s="35"/>
      <c r="BH308" s="9"/>
      <c r="BI308" s="9"/>
      <c r="BJ308" s="9"/>
      <c r="BK308" s="9"/>
      <c r="BL308" s="9">
        <v>1</v>
      </c>
      <c r="BM308" s="9"/>
      <c r="BN308" s="9"/>
      <c r="BO308" s="9"/>
      <c r="BP308" s="9"/>
      <c r="BQ308" s="9"/>
      <c r="BR308" s="9"/>
      <c r="BS308" s="9"/>
      <c r="BT308" s="9"/>
      <c r="BU308" s="9"/>
      <c r="BV308" s="9"/>
      <c r="BW308" s="9"/>
      <c r="BX308" s="9"/>
      <c r="BY308" s="9"/>
      <c r="BZ308" s="9"/>
      <c r="CA308" s="9"/>
      <c r="CB308" s="9"/>
      <c r="CC308" s="9"/>
      <c r="CD308" s="9"/>
      <c r="CE308" s="9"/>
      <c r="CF308" s="9"/>
      <c r="CG308" s="9"/>
      <c r="CH308" s="9"/>
      <c r="CI308" s="9"/>
      <c r="CJ308" s="9"/>
      <c r="CK308" s="9"/>
      <c r="CL308" s="9"/>
      <c r="CM308" s="9"/>
      <c r="CN308" s="9"/>
      <c r="CO308" s="9"/>
      <c r="CP308" s="9"/>
      <c r="CQ308" s="9"/>
      <c r="CR308" s="9"/>
      <c r="CS308" s="9"/>
      <c r="CT308" s="9"/>
      <c r="CU308" s="9"/>
      <c r="CV308" s="9"/>
      <c r="CW308" s="9"/>
      <c r="CX308" s="9"/>
      <c r="CY308" s="9"/>
      <c r="CZ308" s="9"/>
      <c r="DA308" s="9"/>
      <c r="DB308" s="9"/>
      <c r="DC308" s="9"/>
      <c r="DD308" s="9"/>
      <c r="DE308" s="9"/>
      <c r="DF308" s="9"/>
      <c r="DG308" s="9"/>
      <c r="DH308" s="9"/>
      <c r="DI308" s="9"/>
      <c r="DJ308" s="9"/>
      <c r="DK308" s="9"/>
      <c r="DL308" s="9"/>
      <c r="DM308" s="9"/>
      <c r="DN308" s="9"/>
      <c r="DO308" s="9"/>
      <c r="DP308" s="9"/>
      <c r="DQ308" s="9"/>
      <c r="DR308" s="9"/>
      <c r="DS308" s="9"/>
      <c r="DT308" s="9"/>
      <c r="DU308" s="9"/>
      <c r="DV308" s="9"/>
      <c r="DW308" s="9"/>
      <c r="DX308" s="9"/>
      <c r="DY308" s="9"/>
      <c r="DZ308" s="9"/>
      <c r="EA308" s="9"/>
      <c r="EB308" s="9"/>
      <c r="EC308" s="9"/>
      <c r="ED308" s="9"/>
      <c r="EE308" s="9"/>
      <c r="EF308" s="9"/>
      <c r="EG308" s="9"/>
      <c r="EH308" s="9"/>
      <c r="EI308" s="9"/>
      <c r="EJ308" s="9"/>
      <c r="EK308" s="9"/>
      <c r="EL308" s="9"/>
      <c r="EM308" s="9"/>
      <c r="EN308" s="9"/>
      <c r="EO308" s="9"/>
      <c r="EP308" s="9"/>
      <c r="EQ308" s="9"/>
      <c r="ER308" s="36">
        <f t="shared" si="56"/>
        <v>1</v>
      </c>
      <c r="ES308" s="9">
        <f t="shared" si="57"/>
        <v>1</v>
      </c>
      <c r="ET308" s="9" t="s">
        <v>1360</v>
      </c>
      <c r="EU308" s="32" t="s">
        <v>1784</v>
      </c>
      <c r="EV308" s="32" t="s">
        <v>1480</v>
      </c>
      <c r="EW308" s="32"/>
      <c r="EX308" s="35"/>
      <c r="EY308" s="37"/>
      <c r="EZ308" s="37"/>
      <c r="FA308" s="35"/>
      <c r="FB308" s="37"/>
      <c r="FC308" s="32"/>
      <c r="FD308" s="32"/>
      <c r="FE308" s="32">
        <f t="shared" si="58"/>
        <v>-5500</v>
      </c>
      <c r="FF308" s="9">
        <f t="shared" si="59"/>
        <v>34983</v>
      </c>
      <c r="FG308" s="6" t="s">
        <v>1480</v>
      </c>
    </row>
    <row r="309" spans="1:163" ht="17.25" customHeight="1" x14ac:dyDescent="0.25">
      <c r="A309" s="9">
        <v>463967273</v>
      </c>
      <c r="B309" s="22" t="s">
        <v>331</v>
      </c>
      <c r="C309" s="9"/>
      <c r="D309" s="9"/>
      <c r="E309" s="9"/>
      <c r="F309" s="9"/>
      <c r="G309" s="23"/>
      <c r="H309" s="23"/>
      <c r="I309" s="9">
        <v>4734</v>
      </c>
      <c r="J309" s="9">
        <v>18748</v>
      </c>
      <c r="K309" s="24">
        <f t="shared" si="48"/>
        <v>5248</v>
      </c>
      <c r="L309" s="24">
        <f t="shared" si="49"/>
        <v>23482</v>
      </c>
      <c r="M309" s="25">
        <v>4</v>
      </c>
      <c r="N309" s="9" t="s">
        <v>1493</v>
      </c>
      <c r="O309" s="9" t="s">
        <v>1494</v>
      </c>
      <c r="P309" s="9" t="s">
        <v>45</v>
      </c>
      <c r="Q309" s="26">
        <v>26819</v>
      </c>
      <c r="R309" s="27">
        <v>702</v>
      </c>
      <c r="S309" s="27">
        <f t="shared" si="50"/>
        <v>0</v>
      </c>
      <c r="T309" s="27">
        <v>2700</v>
      </c>
      <c r="U309" s="28" t="s">
        <v>20</v>
      </c>
      <c r="V309" s="29">
        <f t="shared" si="51"/>
        <v>6.1325955468058774E-2</v>
      </c>
      <c r="W309" s="29">
        <f t="shared" si="52"/>
        <v>1.0273216025047908E-2</v>
      </c>
      <c r="X309" s="29" t="str">
        <f t="shared" si="53"/>
        <v>FLOW</v>
      </c>
      <c r="Y309" s="9" t="str">
        <f t="shared" si="54"/>
        <v>-</v>
      </c>
      <c r="Z309" s="9" t="s">
        <v>1499</v>
      </c>
      <c r="AA309" s="9" t="s">
        <v>20</v>
      </c>
      <c r="AB309" s="22"/>
      <c r="AC309" s="9"/>
      <c r="AD309" s="9"/>
      <c r="AE309" s="30"/>
      <c r="AF309" s="31" t="s">
        <v>20</v>
      </c>
      <c r="AG309" s="32"/>
      <c r="AH309" s="9" t="s">
        <v>332</v>
      </c>
      <c r="AI309" s="32"/>
      <c r="AJ309" s="32"/>
      <c r="AK309" s="32"/>
      <c r="AL309" s="32">
        <v>22150</v>
      </c>
      <c r="AM309" s="26">
        <v>26819</v>
      </c>
      <c r="AN309" s="24">
        <v>118</v>
      </c>
      <c r="AO309" s="23" t="s">
        <v>20</v>
      </c>
      <c r="AP309" s="23" t="str">
        <f t="shared" si="55"/>
        <v>FLOW</v>
      </c>
      <c r="AQ309" s="23"/>
      <c r="AR309" s="23"/>
      <c r="AS309" s="23"/>
      <c r="AT309" s="23"/>
      <c r="AU309" s="9" t="s">
        <v>13</v>
      </c>
      <c r="AV309" s="33" t="s">
        <v>333</v>
      </c>
      <c r="AW309" s="22" t="s">
        <v>1184</v>
      </c>
      <c r="AX309" s="34">
        <v>45542</v>
      </c>
      <c r="AY309" s="9">
        <v>24</v>
      </c>
      <c r="AZ309" s="9" t="s">
        <v>1125</v>
      </c>
      <c r="BA309" s="32" t="s">
        <v>20</v>
      </c>
      <c r="BB309" s="32"/>
      <c r="BC309" s="32"/>
      <c r="BD309" s="9"/>
      <c r="BE309" s="9"/>
      <c r="BF309" s="9"/>
      <c r="BG309" s="35"/>
      <c r="BH309" s="9"/>
      <c r="BI309" s="9"/>
      <c r="BJ309" s="9"/>
      <c r="BK309" s="9"/>
      <c r="BL309" s="9">
        <v>1</v>
      </c>
      <c r="BM309" s="9"/>
      <c r="BN309" s="9"/>
      <c r="BO309" s="9"/>
      <c r="BP309" s="9"/>
      <c r="BQ309" s="9"/>
      <c r="BR309" s="9"/>
      <c r="BS309" s="9"/>
      <c r="BT309" s="9"/>
      <c r="BU309" s="9"/>
      <c r="BV309" s="9"/>
      <c r="BW309" s="9"/>
      <c r="BX309" s="9"/>
      <c r="BY309" s="9"/>
      <c r="BZ309" s="9"/>
      <c r="CA309" s="9"/>
      <c r="CB309" s="9"/>
      <c r="CC309" s="9"/>
      <c r="CD309" s="9"/>
      <c r="CE309" s="9"/>
      <c r="CF309" s="9"/>
      <c r="CG309" s="9"/>
      <c r="CH309" s="9"/>
      <c r="CI309" s="9"/>
      <c r="CJ309" s="9"/>
      <c r="CK309" s="9"/>
      <c r="CL309" s="9"/>
      <c r="CM309" s="9"/>
      <c r="CN309" s="9"/>
      <c r="CO309" s="9"/>
      <c r="CP309" s="9"/>
      <c r="CQ309" s="9"/>
      <c r="CR309" s="9"/>
      <c r="CS309" s="9"/>
      <c r="CT309" s="9"/>
      <c r="CU309" s="9"/>
      <c r="CV309" s="9"/>
      <c r="CW309" s="9"/>
      <c r="CX309" s="9"/>
      <c r="CY309" s="9"/>
      <c r="CZ309" s="9"/>
      <c r="DA309" s="9"/>
      <c r="DB309" s="9"/>
      <c r="DC309" s="9"/>
      <c r="DD309" s="9"/>
      <c r="DE309" s="9"/>
      <c r="DF309" s="9"/>
      <c r="DG309" s="9"/>
      <c r="DH309" s="9"/>
      <c r="DI309" s="9"/>
      <c r="DJ309" s="9"/>
      <c r="DK309" s="9"/>
      <c r="DL309" s="9"/>
      <c r="DM309" s="9"/>
      <c r="DN309" s="9"/>
      <c r="DO309" s="9"/>
      <c r="DP309" s="9"/>
      <c r="DQ309" s="9"/>
      <c r="DR309" s="9"/>
      <c r="DS309" s="9"/>
      <c r="DT309" s="9"/>
      <c r="DU309" s="9"/>
      <c r="DV309" s="9"/>
      <c r="DW309" s="9"/>
      <c r="DX309" s="9"/>
      <c r="DY309" s="9"/>
      <c r="DZ309" s="9"/>
      <c r="EA309" s="9"/>
      <c r="EB309" s="9"/>
      <c r="EC309" s="9"/>
      <c r="ED309" s="9"/>
      <c r="EE309" s="9"/>
      <c r="EF309" s="9"/>
      <c r="EG309" s="9"/>
      <c r="EH309" s="9"/>
      <c r="EI309" s="9"/>
      <c r="EJ309" s="9"/>
      <c r="EK309" s="9"/>
      <c r="EL309" s="9"/>
      <c r="EM309" s="9"/>
      <c r="EN309" s="9"/>
      <c r="EO309" s="9"/>
      <c r="EP309" s="9"/>
      <c r="EQ309" s="9"/>
      <c r="ER309" s="36">
        <f t="shared" si="56"/>
        <v>1</v>
      </c>
      <c r="ES309" s="9">
        <f t="shared" si="57"/>
        <v>1</v>
      </c>
      <c r="ET309" s="9" t="s">
        <v>1374</v>
      </c>
      <c r="EU309" s="32" t="s">
        <v>1908</v>
      </c>
      <c r="EV309" s="32" t="s">
        <v>1480</v>
      </c>
      <c r="EW309" s="32"/>
      <c r="EX309" s="35"/>
      <c r="EY309" s="37"/>
      <c r="EZ309" s="37"/>
      <c r="FA309" s="35"/>
      <c r="FB309" s="37"/>
      <c r="FC309" s="32"/>
      <c r="FD309" s="32"/>
      <c r="FE309" s="32">
        <f t="shared" si="58"/>
        <v>5248</v>
      </c>
      <c r="FF309" s="9">
        <f t="shared" si="59"/>
        <v>23482</v>
      </c>
      <c r="FG309" s="6" t="s">
        <v>1480</v>
      </c>
    </row>
    <row r="310" spans="1:163" ht="17.25" customHeight="1" x14ac:dyDescent="0.25">
      <c r="A310" s="9">
        <v>467347524</v>
      </c>
      <c r="B310" s="22" t="s">
        <v>32</v>
      </c>
      <c r="C310" s="9"/>
      <c r="D310" s="9"/>
      <c r="E310" s="9"/>
      <c r="F310" s="9"/>
      <c r="G310" s="23"/>
      <c r="H310" s="23"/>
      <c r="I310" s="9">
        <v>2060</v>
      </c>
      <c r="J310" s="9">
        <v>8240</v>
      </c>
      <c r="K310" s="24">
        <f t="shared" si="48"/>
        <v>2302</v>
      </c>
      <c r="L310" s="24">
        <f t="shared" si="49"/>
        <v>10300</v>
      </c>
      <c r="M310" s="25">
        <v>4</v>
      </c>
      <c r="N310" s="9" t="s">
        <v>1493</v>
      </c>
      <c r="O310" s="9" t="s">
        <v>1494</v>
      </c>
      <c r="P310" s="9" t="s">
        <v>27</v>
      </c>
      <c r="Q310" s="26">
        <v>26554</v>
      </c>
      <c r="R310" s="27">
        <v>242</v>
      </c>
      <c r="S310" s="27">
        <f t="shared" si="50"/>
        <v>0</v>
      </c>
      <c r="T310" s="27">
        <v>1800</v>
      </c>
      <c r="U310" s="28" t="s">
        <v>20</v>
      </c>
      <c r="V310" s="29">
        <f t="shared" si="51"/>
        <v>7.652338421367022E-2</v>
      </c>
      <c r="W310" s="29">
        <f t="shared" si="52"/>
        <v>1.0171705817857568E-2</v>
      </c>
      <c r="X310" s="29" t="str">
        <f t="shared" si="53"/>
        <v>FLOW</v>
      </c>
      <c r="Y310" s="9" t="str">
        <f t="shared" si="54"/>
        <v>-</v>
      </c>
      <c r="Z310" s="9" t="s">
        <v>20</v>
      </c>
      <c r="AA310" s="9" t="s">
        <v>20</v>
      </c>
      <c r="AB310" s="22"/>
      <c r="AC310" s="9"/>
      <c r="AD310" s="9"/>
      <c r="AE310" s="30"/>
      <c r="AF310" s="31" t="s">
        <v>20</v>
      </c>
      <c r="AG310" s="32"/>
      <c r="AH310" s="9" t="s">
        <v>30</v>
      </c>
      <c r="AI310" s="32"/>
      <c r="AJ310" s="32"/>
      <c r="AK310" s="32"/>
      <c r="AL310" s="32">
        <v>10282</v>
      </c>
      <c r="AM310" s="26">
        <v>26554</v>
      </c>
      <c r="AN310" s="24">
        <v>117</v>
      </c>
      <c r="AO310" s="23" t="s">
        <v>20</v>
      </c>
      <c r="AP310" s="23" t="str">
        <f t="shared" si="55"/>
        <v>FLOW</v>
      </c>
      <c r="AQ310" s="23"/>
      <c r="AR310" s="23"/>
      <c r="AS310" s="23"/>
      <c r="AT310" s="23"/>
      <c r="AU310" s="9" t="s">
        <v>13</v>
      </c>
      <c r="AV310" s="33" t="s">
        <v>33</v>
      </c>
      <c r="AW310" s="22" t="s">
        <v>1211</v>
      </c>
      <c r="AX310" s="34">
        <v>45987</v>
      </c>
      <c r="AY310" s="9">
        <v>18</v>
      </c>
      <c r="AZ310" s="9" t="s">
        <v>1125</v>
      </c>
      <c r="BA310" s="32" t="s">
        <v>20</v>
      </c>
      <c r="BB310" s="32"/>
      <c r="BC310" s="32"/>
      <c r="BD310" s="9"/>
      <c r="BE310" s="9"/>
      <c r="BF310" s="9"/>
      <c r="BG310" s="35"/>
      <c r="BH310" s="9"/>
      <c r="BI310" s="9"/>
      <c r="BJ310" s="9"/>
      <c r="BK310" s="9"/>
      <c r="BL310" s="9">
        <v>1</v>
      </c>
      <c r="BM310" s="9"/>
      <c r="BN310" s="9"/>
      <c r="BO310" s="9"/>
      <c r="BP310" s="9"/>
      <c r="BQ310" s="9"/>
      <c r="BR310" s="9"/>
      <c r="BS310" s="9"/>
      <c r="BT310" s="9"/>
      <c r="BU310" s="9"/>
      <c r="BV310" s="9"/>
      <c r="BW310" s="9"/>
      <c r="BX310" s="9"/>
      <c r="BY310" s="9"/>
      <c r="BZ310" s="9"/>
      <c r="CA310" s="9"/>
      <c r="CB310" s="9"/>
      <c r="CC310" s="9"/>
      <c r="CD310" s="9"/>
      <c r="CE310" s="9"/>
      <c r="CF310" s="9"/>
      <c r="CG310" s="9"/>
      <c r="CH310" s="9"/>
      <c r="CI310" s="9"/>
      <c r="CJ310" s="9"/>
      <c r="CK310" s="9"/>
      <c r="CL310" s="9"/>
      <c r="CM310" s="9"/>
      <c r="CN310" s="9"/>
      <c r="CO310" s="9"/>
      <c r="CP310" s="9"/>
      <c r="CQ310" s="9"/>
      <c r="CR310" s="9"/>
      <c r="CS310" s="9"/>
      <c r="CT310" s="9"/>
      <c r="CU310" s="9"/>
      <c r="CV310" s="9"/>
      <c r="CW310" s="9"/>
      <c r="CX310" s="9"/>
      <c r="CY310" s="9"/>
      <c r="CZ310" s="9"/>
      <c r="DA310" s="9"/>
      <c r="DB310" s="9"/>
      <c r="DC310" s="9"/>
      <c r="DD310" s="9"/>
      <c r="DE310" s="9"/>
      <c r="DF310" s="9"/>
      <c r="DG310" s="9"/>
      <c r="DH310" s="9"/>
      <c r="DI310" s="9"/>
      <c r="DJ310" s="9"/>
      <c r="DK310" s="9"/>
      <c r="DL310" s="9"/>
      <c r="DM310" s="9"/>
      <c r="DN310" s="9"/>
      <c r="DO310" s="9"/>
      <c r="DP310" s="9"/>
      <c r="DQ310" s="9"/>
      <c r="DR310" s="9"/>
      <c r="DS310" s="9"/>
      <c r="DT310" s="9"/>
      <c r="DU310" s="9"/>
      <c r="DV310" s="9"/>
      <c r="DW310" s="9"/>
      <c r="DX310" s="9"/>
      <c r="DY310" s="9"/>
      <c r="DZ310" s="9"/>
      <c r="EA310" s="9"/>
      <c r="EB310" s="9"/>
      <c r="EC310" s="9"/>
      <c r="ED310" s="9"/>
      <c r="EE310" s="9"/>
      <c r="EF310" s="9"/>
      <c r="EG310" s="9"/>
      <c r="EH310" s="9"/>
      <c r="EI310" s="9"/>
      <c r="EJ310" s="9"/>
      <c r="EK310" s="9"/>
      <c r="EL310" s="9"/>
      <c r="EM310" s="9"/>
      <c r="EN310" s="9"/>
      <c r="EO310" s="9"/>
      <c r="EP310" s="9"/>
      <c r="EQ310" s="9"/>
      <c r="ER310" s="36">
        <f t="shared" si="56"/>
        <v>1</v>
      </c>
      <c r="ES310" s="9">
        <f t="shared" si="57"/>
        <v>1</v>
      </c>
      <c r="ET310" s="9" t="s">
        <v>1368</v>
      </c>
      <c r="EU310" s="32" t="s">
        <v>1710</v>
      </c>
      <c r="EV310" s="32" t="s">
        <v>1480</v>
      </c>
      <c r="EW310" s="32"/>
      <c r="EX310" s="35"/>
      <c r="EY310" s="37"/>
      <c r="EZ310" s="37"/>
      <c r="FA310" s="35"/>
      <c r="FB310" s="37"/>
      <c r="FC310" s="32"/>
      <c r="FD310" s="32"/>
      <c r="FE310" s="32">
        <f t="shared" si="58"/>
        <v>2302</v>
      </c>
      <c r="FF310" s="9">
        <f t="shared" si="59"/>
        <v>10300</v>
      </c>
      <c r="FG310" s="6" t="s">
        <v>1480</v>
      </c>
    </row>
    <row r="311" spans="1:163" ht="17.25" customHeight="1" x14ac:dyDescent="0.25">
      <c r="A311" s="9">
        <v>461826957</v>
      </c>
      <c r="B311" s="22" t="s">
        <v>496</v>
      </c>
      <c r="C311" s="9" t="s">
        <v>2208</v>
      </c>
      <c r="D311" s="9" t="s">
        <v>1592</v>
      </c>
      <c r="E311" s="9">
        <v>10420</v>
      </c>
      <c r="F311" s="9"/>
      <c r="G311" s="23"/>
      <c r="H311" s="23"/>
      <c r="I311" s="9">
        <v>3504</v>
      </c>
      <c r="J311" s="9">
        <v>3500</v>
      </c>
      <c r="K311" s="24">
        <f t="shared" si="48"/>
        <v>3573</v>
      </c>
      <c r="L311" s="24">
        <f t="shared" si="49"/>
        <v>-3416</v>
      </c>
      <c r="M311" s="39">
        <v>1</v>
      </c>
      <c r="N311" s="9" t="s">
        <v>1498</v>
      </c>
      <c r="O311" s="9" t="s">
        <v>1489</v>
      </c>
      <c r="P311" s="9" t="s">
        <v>45</v>
      </c>
      <c r="Q311" s="26">
        <v>26063.55</v>
      </c>
      <c r="R311" s="27">
        <v>73</v>
      </c>
      <c r="S311" s="27">
        <f t="shared" si="50"/>
        <v>0</v>
      </c>
      <c r="T311" s="27">
        <v>6847</v>
      </c>
      <c r="U311" s="28" t="s">
        <v>20</v>
      </c>
      <c r="V311" s="29">
        <f t="shared" si="51"/>
        <v>2.0227938436435781E-2</v>
      </c>
      <c r="W311" s="29">
        <f t="shared" si="52"/>
        <v>2.2832048024839522E-3</v>
      </c>
      <c r="X311" s="29" t="str">
        <f t="shared" si="53"/>
        <v>RB</v>
      </c>
      <c r="Y311" s="9" t="str">
        <f t="shared" si="54"/>
        <v>PAID</v>
      </c>
      <c r="Z311" s="9" t="s">
        <v>1496</v>
      </c>
      <c r="AA311" s="9" t="s">
        <v>20</v>
      </c>
      <c r="AB311" s="22"/>
      <c r="AC311" s="9"/>
      <c r="AD311" s="9"/>
      <c r="AE311" s="30"/>
      <c r="AF311" s="31" t="s">
        <v>20</v>
      </c>
      <c r="AG311" s="32"/>
      <c r="AH311" s="9" t="s">
        <v>497</v>
      </c>
      <c r="AI311" s="32"/>
      <c r="AJ311" s="32"/>
      <c r="AK311" s="32"/>
      <c r="AL311" s="32">
        <v>10420</v>
      </c>
      <c r="AM311" s="26">
        <v>26063.55</v>
      </c>
      <c r="AN311" s="24">
        <v>27</v>
      </c>
      <c r="AO311" s="23" t="s">
        <v>20</v>
      </c>
      <c r="AP311" s="23" t="str">
        <f t="shared" si="55"/>
        <v>FLOW</v>
      </c>
      <c r="AQ311" s="23"/>
      <c r="AR311" s="23"/>
      <c r="AS311" s="23"/>
      <c r="AT311" s="23"/>
      <c r="AU311" s="9" t="s">
        <v>13</v>
      </c>
      <c r="AV311" s="33" t="s">
        <v>1009</v>
      </c>
      <c r="AW311" s="22" t="s">
        <v>15</v>
      </c>
      <c r="AX311" s="34">
        <v>45329</v>
      </c>
      <c r="AY311" s="9">
        <v>36</v>
      </c>
      <c r="AZ311" s="9" t="s">
        <v>1125</v>
      </c>
      <c r="BA311" s="32" t="s">
        <v>20</v>
      </c>
      <c r="BB311" s="32"/>
      <c r="BC311" s="32"/>
      <c r="BD311" s="9"/>
      <c r="BE311" s="9"/>
      <c r="BF311" s="9"/>
      <c r="BG311" s="35"/>
      <c r="BH311" s="9"/>
      <c r="BI311" s="9"/>
      <c r="BJ311" s="9"/>
      <c r="BK311" s="9"/>
      <c r="BL311" s="9"/>
      <c r="BM311" s="9"/>
      <c r="BN311" s="9"/>
      <c r="BO311" s="9"/>
      <c r="BP311" s="9"/>
      <c r="BQ311" s="9"/>
      <c r="BR311" s="9"/>
      <c r="BS311" s="9"/>
      <c r="BT311" s="9"/>
      <c r="BU311" s="9"/>
      <c r="BV311" s="9"/>
      <c r="BW311" s="9"/>
      <c r="BX311" s="9"/>
      <c r="BY311" s="9"/>
      <c r="BZ311" s="9"/>
      <c r="CA311" s="9"/>
      <c r="CB311" s="9"/>
      <c r="CC311" s="9"/>
      <c r="CD311" s="9"/>
      <c r="CE311" s="9"/>
      <c r="CF311" s="9"/>
      <c r="CG311" s="9"/>
      <c r="CH311" s="9"/>
      <c r="CI311" s="9"/>
      <c r="CJ311" s="9"/>
      <c r="CK311" s="9"/>
      <c r="CL311" s="9"/>
      <c r="CM311" s="9"/>
      <c r="CN311" s="9"/>
      <c r="CO311" s="9"/>
      <c r="CP311" s="9"/>
      <c r="CQ311" s="9"/>
      <c r="CR311" s="9"/>
      <c r="CS311" s="9"/>
      <c r="CT311" s="9"/>
      <c r="CU311" s="9"/>
      <c r="CV311" s="9"/>
      <c r="CW311" s="9"/>
      <c r="CX311" s="9"/>
      <c r="CY311" s="9"/>
      <c r="CZ311" s="9"/>
      <c r="DA311" s="9"/>
      <c r="DB311" s="9"/>
      <c r="DC311" s="9"/>
      <c r="DD311" s="9"/>
      <c r="DE311" s="9"/>
      <c r="DF311" s="9"/>
      <c r="DG311" s="9"/>
      <c r="DH311" s="9"/>
      <c r="DI311" s="9"/>
      <c r="DJ311" s="9"/>
      <c r="DK311" s="9"/>
      <c r="DL311" s="9"/>
      <c r="DM311" s="9"/>
      <c r="DN311" s="9"/>
      <c r="DO311" s="9"/>
      <c r="DP311" s="9"/>
      <c r="DQ311" s="9"/>
      <c r="DR311" s="9"/>
      <c r="DS311" s="9"/>
      <c r="DT311" s="9"/>
      <c r="DU311" s="9"/>
      <c r="DV311" s="9"/>
      <c r="DW311" s="9"/>
      <c r="DX311" s="9"/>
      <c r="DY311" s="9"/>
      <c r="DZ311" s="9"/>
      <c r="EA311" s="9"/>
      <c r="EB311" s="9"/>
      <c r="EC311" s="9"/>
      <c r="ED311" s="9"/>
      <c r="EE311" s="9"/>
      <c r="EF311" s="9"/>
      <c r="EG311" s="9"/>
      <c r="EH311" s="9"/>
      <c r="EI311" s="9"/>
      <c r="EJ311" s="9"/>
      <c r="EK311" s="9"/>
      <c r="EL311" s="9"/>
      <c r="EM311" s="9"/>
      <c r="EN311" s="9"/>
      <c r="EO311" s="9"/>
      <c r="EP311" s="9"/>
      <c r="EQ311" s="9"/>
      <c r="ER311" s="36">
        <f t="shared" si="56"/>
        <v>0</v>
      </c>
      <c r="ES311" s="9" t="str">
        <f t="shared" si="57"/>
        <v/>
      </c>
      <c r="ET311" s="9" t="s">
        <v>1374</v>
      </c>
      <c r="EU311" s="32" t="s">
        <v>2001</v>
      </c>
      <c r="EV311" s="32" t="s">
        <v>1480</v>
      </c>
      <c r="EW311" s="32"/>
      <c r="EX311" s="35"/>
      <c r="EY311" s="37"/>
      <c r="EZ311" s="37"/>
      <c r="FA311" s="35"/>
      <c r="FB311" s="37"/>
      <c r="FC311" s="32"/>
      <c r="FD311" s="32"/>
      <c r="FE311" s="32">
        <f t="shared" si="58"/>
        <v>3573</v>
      </c>
      <c r="FF311" s="9">
        <f t="shared" si="59"/>
        <v>7004</v>
      </c>
      <c r="FG311" s="6" t="s">
        <v>1480</v>
      </c>
    </row>
    <row r="312" spans="1:163" ht="17.25" customHeight="1" x14ac:dyDescent="0.25">
      <c r="A312" s="9">
        <v>460579176</v>
      </c>
      <c r="B312" s="22" t="s">
        <v>153</v>
      </c>
      <c r="C312" s="9"/>
      <c r="D312" s="9"/>
      <c r="E312" s="9"/>
      <c r="F312" s="9"/>
      <c r="G312" s="23"/>
      <c r="H312" s="23"/>
      <c r="I312" s="9">
        <v>8746</v>
      </c>
      <c r="J312" s="9">
        <v>26021</v>
      </c>
      <c r="K312" s="24">
        <f t="shared" si="48"/>
        <v>-7801</v>
      </c>
      <c r="L312" s="24">
        <f t="shared" si="49"/>
        <v>34767</v>
      </c>
      <c r="M312" s="25">
        <v>5</v>
      </c>
      <c r="N312" s="9" t="s">
        <v>1493</v>
      </c>
      <c r="O312" s="9" t="s">
        <v>1494</v>
      </c>
      <c r="P312" s="9" t="s">
        <v>155</v>
      </c>
      <c r="Q312" s="26">
        <v>25553.54</v>
      </c>
      <c r="R312" s="27">
        <v>1162</v>
      </c>
      <c r="S312" s="27">
        <f t="shared" si="50"/>
        <v>0</v>
      </c>
      <c r="T312" s="27">
        <v>2700</v>
      </c>
      <c r="U312" s="28" t="s">
        <v>20</v>
      </c>
      <c r="V312" s="29">
        <f t="shared" si="51"/>
        <v>0.6443876441980112</v>
      </c>
      <c r="W312" s="29">
        <f t="shared" si="52"/>
        <v>1.3605016391986607E-2</v>
      </c>
      <c r="X312" s="29" t="str">
        <f t="shared" si="53"/>
        <v>FLOW</v>
      </c>
      <c r="Y312" s="9" t="str">
        <f t="shared" si="54"/>
        <v>-</v>
      </c>
      <c r="Z312" s="9" t="s">
        <v>1490</v>
      </c>
      <c r="AA312" s="9" t="s">
        <v>20</v>
      </c>
      <c r="AB312" s="22"/>
      <c r="AC312" s="9"/>
      <c r="AD312" s="9"/>
      <c r="AE312" s="30"/>
      <c r="AF312" s="31" t="s">
        <v>20</v>
      </c>
      <c r="AG312" s="32"/>
      <c r="AH312" s="9" t="s">
        <v>154</v>
      </c>
      <c r="AI312" s="32"/>
      <c r="AJ312" s="32"/>
      <c r="AK312" s="32"/>
      <c r="AL312" s="32">
        <v>29883</v>
      </c>
      <c r="AM312" s="26">
        <v>25553.54</v>
      </c>
      <c r="AN312" s="24">
        <v>149</v>
      </c>
      <c r="AO312" s="23" t="s">
        <v>20</v>
      </c>
      <c r="AP312" s="23" t="str">
        <f t="shared" si="55"/>
        <v>FLOW</v>
      </c>
      <c r="AQ312" s="23"/>
      <c r="AR312" s="23"/>
      <c r="AS312" s="23"/>
      <c r="AT312" s="23"/>
      <c r="AU312" s="9" t="s">
        <v>13</v>
      </c>
      <c r="AV312" s="33" t="s">
        <v>156</v>
      </c>
      <c r="AW312" s="22" t="s">
        <v>1199</v>
      </c>
      <c r="AX312" s="34">
        <v>45240</v>
      </c>
      <c r="AY312" s="9">
        <v>30</v>
      </c>
      <c r="AZ312" s="9" t="s">
        <v>1125</v>
      </c>
      <c r="BA312" s="32" t="s">
        <v>20</v>
      </c>
      <c r="BB312" s="32"/>
      <c r="BC312" s="32"/>
      <c r="BD312" s="9"/>
      <c r="BE312" s="9"/>
      <c r="BF312" s="9"/>
      <c r="BG312" s="35"/>
      <c r="BH312" s="9"/>
      <c r="BI312" s="9">
        <v>1</v>
      </c>
      <c r="BJ312" s="9"/>
      <c r="BK312" s="9"/>
      <c r="BL312" s="9"/>
      <c r="BM312" s="9"/>
      <c r="BN312" s="9"/>
      <c r="BO312" s="9"/>
      <c r="BP312" s="9"/>
      <c r="BQ312" s="9"/>
      <c r="BR312" s="9"/>
      <c r="BS312" s="9"/>
      <c r="BT312" s="9"/>
      <c r="BU312" s="9"/>
      <c r="BV312" s="9"/>
      <c r="BW312" s="9"/>
      <c r="BX312" s="9"/>
      <c r="BY312" s="9"/>
      <c r="BZ312" s="9"/>
      <c r="CA312" s="9"/>
      <c r="CB312" s="9"/>
      <c r="CC312" s="9"/>
      <c r="CD312" s="9"/>
      <c r="CE312" s="9"/>
      <c r="CF312" s="9"/>
      <c r="CG312" s="9"/>
      <c r="CH312" s="9"/>
      <c r="CI312" s="9"/>
      <c r="CJ312" s="9"/>
      <c r="CK312" s="9"/>
      <c r="CL312" s="9"/>
      <c r="CM312" s="9"/>
      <c r="CN312" s="9"/>
      <c r="CO312" s="9"/>
      <c r="CP312" s="9"/>
      <c r="CQ312" s="9"/>
      <c r="CR312" s="9"/>
      <c r="CS312" s="9"/>
      <c r="CT312" s="9"/>
      <c r="CU312" s="9"/>
      <c r="CV312" s="9"/>
      <c r="CW312" s="9"/>
      <c r="CX312" s="9"/>
      <c r="CY312" s="9"/>
      <c r="CZ312" s="9"/>
      <c r="DA312" s="9"/>
      <c r="DB312" s="9"/>
      <c r="DC312" s="9"/>
      <c r="DD312" s="9"/>
      <c r="DE312" s="9"/>
      <c r="DF312" s="9"/>
      <c r="DG312" s="9"/>
      <c r="DH312" s="9"/>
      <c r="DI312" s="9"/>
      <c r="DJ312" s="9"/>
      <c r="DK312" s="9"/>
      <c r="DL312" s="9"/>
      <c r="DM312" s="9"/>
      <c r="DN312" s="9"/>
      <c r="DO312" s="9"/>
      <c r="DP312" s="9"/>
      <c r="DQ312" s="9"/>
      <c r="DR312" s="9"/>
      <c r="DS312" s="9"/>
      <c r="DT312" s="9"/>
      <c r="DU312" s="9"/>
      <c r="DV312" s="9"/>
      <c r="DW312" s="9"/>
      <c r="DX312" s="9"/>
      <c r="DY312" s="9"/>
      <c r="DZ312" s="9"/>
      <c r="EA312" s="9"/>
      <c r="EB312" s="9"/>
      <c r="EC312" s="9"/>
      <c r="ED312" s="9"/>
      <c r="EE312" s="9"/>
      <c r="EF312" s="9"/>
      <c r="EG312" s="9"/>
      <c r="EH312" s="9"/>
      <c r="EI312" s="9"/>
      <c r="EJ312" s="9"/>
      <c r="EK312" s="9"/>
      <c r="EL312" s="9"/>
      <c r="EM312" s="9"/>
      <c r="EN312" s="9"/>
      <c r="EO312" s="9"/>
      <c r="EP312" s="9"/>
      <c r="EQ312" s="9"/>
      <c r="ER312" s="36">
        <f t="shared" si="56"/>
        <v>1</v>
      </c>
      <c r="ES312" s="9">
        <f t="shared" si="57"/>
        <v>1</v>
      </c>
      <c r="ET312" s="9" t="s">
        <v>1375</v>
      </c>
      <c r="EU312" s="32" t="s">
        <v>1797</v>
      </c>
      <c r="EV312" s="32" t="s">
        <v>1480</v>
      </c>
      <c r="EW312" s="32"/>
      <c r="EX312" s="35"/>
      <c r="EY312" s="37"/>
      <c r="EZ312" s="37"/>
      <c r="FA312" s="35"/>
      <c r="FB312" s="37"/>
      <c r="FC312" s="32"/>
      <c r="FD312" s="32"/>
      <c r="FE312" s="32">
        <f t="shared" si="58"/>
        <v>-7801</v>
      </c>
      <c r="FF312" s="9">
        <f t="shared" si="59"/>
        <v>34767</v>
      </c>
      <c r="FG312" s="6" t="s">
        <v>1480</v>
      </c>
    </row>
    <row r="313" spans="1:163" ht="17.25" customHeight="1" x14ac:dyDescent="0.25">
      <c r="A313" s="9">
        <v>461480386</v>
      </c>
      <c r="B313" s="22" t="s">
        <v>1618</v>
      </c>
      <c r="C313" s="9"/>
      <c r="D313" s="9"/>
      <c r="E313" s="9"/>
      <c r="F313" s="9"/>
      <c r="G313" s="23"/>
      <c r="H313" s="23"/>
      <c r="I313" s="9">
        <v>3834</v>
      </c>
      <c r="J313" s="9">
        <v>3834</v>
      </c>
      <c r="K313" s="24">
        <f t="shared" si="48"/>
        <v>3876</v>
      </c>
      <c r="L313" s="24">
        <f t="shared" si="49"/>
        <v>7668</v>
      </c>
      <c r="M313" s="25">
        <v>1</v>
      </c>
      <c r="N313" s="9" t="s">
        <v>1493</v>
      </c>
      <c r="O313" s="9" t="s">
        <v>1494</v>
      </c>
      <c r="P313" s="9" t="s">
        <v>22</v>
      </c>
      <c r="Q313" s="26">
        <v>25155.64</v>
      </c>
      <c r="R313" s="27">
        <v>42</v>
      </c>
      <c r="S313" s="27">
        <f t="shared" si="50"/>
        <v>0</v>
      </c>
      <c r="T313" s="27">
        <v>1779</v>
      </c>
      <c r="U313" s="28" t="s">
        <v>20</v>
      </c>
      <c r="V313" s="29">
        <f t="shared" si="51"/>
        <v>1.803637842463789E-2</v>
      </c>
      <c r="W313" s="29">
        <f t="shared" si="52"/>
        <v>2.2036705689576978E-3</v>
      </c>
      <c r="X313" s="29" t="str">
        <f t="shared" si="53"/>
        <v>FLOW</v>
      </c>
      <c r="Y313" s="9" t="str">
        <f t="shared" si="54"/>
        <v>-</v>
      </c>
      <c r="Z313" s="9" t="s">
        <v>20</v>
      </c>
      <c r="AA313" s="9" t="s">
        <v>20</v>
      </c>
      <c r="AB313" s="22"/>
      <c r="AC313" s="9"/>
      <c r="AD313" s="9"/>
      <c r="AE313" s="30"/>
      <c r="AF313" s="31" t="s">
        <v>20</v>
      </c>
      <c r="AG313" s="32"/>
      <c r="AH313" s="9" t="s">
        <v>595</v>
      </c>
      <c r="AI313" s="32"/>
      <c r="AJ313" s="32"/>
      <c r="AK313" s="32"/>
      <c r="AL313" s="32">
        <v>5655</v>
      </c>
      <c r="AM313" s="26">
        <v>25155.64</v>
      </c>
      <c r="AN313" s="24">
        <v>27</v>
      </c>
      <c r="AO313" s="23" t="s">
        <v>20</v>
      </c>
      <c r="AP313" s="23" t="str">
        <f t="shared" si="55"/>
        <v>FLOW</v>
      </c>
      <c r="AQ313" s="23"/>
      <c r="AR313" s="23"/>
      <c r="AS313" s="23"/>
      <c r="AT313" s="23"/>
      <c r="AU313" s="9" t="s">
        <v>1491</v>
      </c>
      <c r="AV313" s="33" t="s">
        <v>1665</v>
      </c>
      <c r="AW313" s="22" t="s">
        <v>1261</v>
      </c>
      <c r="AX313" s="34">
        <v>45303</v>
      </c>
      <c r="AY313" s="9">
        <v>36</v>
      </c>
      <c r="AZ313" s="9" t="s">
        <v>1592</v>
      </c>
      <c r="BA313" s="32" t="s">
        <v>20</v>
      </c>
      <c r="BB313" s="32"/>
      <c r="BC313" s="32"/>
      <c r="BD313" s="9"/>
      <c r="BE313" s="9"/>
      <c r="BF313" s="9"/>
      <c r="BG313" s="35"/>
      <c r="BH313" s="9"/>
      <c r="BI313" s="9"/>
      <c r="BJ313" s="9"/>
      <c r="BK313" s="9"/>
      <c r="BL313" s="9"/>
      <c r="BM313" s="9"/>
      <c r="BN313" s="9"/>
      <c r="BO313" s="9"/>
      <c r="BP313" s="9"/>
      <c r="BQ313" s="9"/>
      <c r="BR313" s="9"/>
      <c r="BS313" s="9"/>
      <c r="BT313" s="9"/>
      <c r="BU313" s="9"/>
      <c r="BV313" s="9"/>
      <c r="BW313" s="9"/>
      <c r="BX313" s="9"/>
      <c r="BY313" s="9"/>
      <c r="BZ313" s="9"/>
      <c r="CA313" s="9"/>
      <c r="CB313" s="9"/>
      <c r="CC313" s="9"/>
      <c r="CD313" s="9"/>
      <c r="CE313" s="9"/>
      <c r="CF313" s="9"/>
      <c r="CG313" s="9"/>
      <c r="CH313" s="9"/>
      <c r="CI313" s="9"/>
      <c r="CJ313" s="9"/>
      <c r="CK313" s="9"/>
      <c r="CL313" s="9"/>
      <c r="CM313" s="9"/>
      <c r="CN313" s="9"/>
      <c r="CO313" s="9"/>
      <c r="CP313" s="9"/>
      <c r="CQ313" s="9"/>
      <c r="CR313" s="9"/>
      <c r="CS313" s="9"/>
      <c r="CT313" s="9"/>
      <c r="CU313" s="9"/>
      <c r="CV313" s="9"/>
      <c r="CW313" s="9"/>
      <c r="CX313" s="9"/>
      <c r="CY313" s="9"/>
      <c r="CZ313" s="9"/>
      <c r="DA313" s="9"/>
      <c r="DB313" s="9"/>
      <c r="DC313" s="9"/>
      <c r="DD313" s="9"/>
      <c r="DE313" s="9"/>
      <c r="DF313" s="9"/>
      <c r="DG313" s="9"/>
      <c r="DH313" s="9"/>
      <c r="DI313" s="9"/>
      <c r="DJ313" s="9"/>
      <c r="DK313" s="9"/>
      <c r="DL313" s="9"/>
      <c r="DM313" s="9"/>
      <c r="DN313" s="9"/>
      <c r="DO313" s="9"/>
      <c r="DP313" s="9"/>
      <c r="DQ313" s="9"/>
      <c r="DR313" s="9"/>
      <c r="DS313" s="9"/>
      <c r="DT313" s="9"/>
      <c r="DU313" s="9"/>
      <c r="DV313" s="9"/>
      <c r="DW313" s="9"/>
      <c r="DX313" s="9"/>
      <c r="DY313" s="9"/>
      <c r="DZ313" s="9"/>
      <c r="EA313" s="9"/>
      <c r="EB313" s="9"/>
      <c r="EC313" s="9"/>
      <c r="ED313" s="9"/>
      <c r="EE313" s="9"/>
      <c r="EF313" s="9"/>
      <c r="EG313" s="9"/>
      <c r="EH313" s="9"/>
      <c r="EI313" s="9"/>
      <c r="EJ313" s="9"/>
      <c r="EK313" s="9"/>
      <c r="EL313" s="9"/>
      <c r="EM313" s="9"/>
      <c r="EN313" s="9"/>
      <c r="EO313" s="9"/>
      <c r="EP313" s="9"/>
      <c r="EQ313" s="9"/>
      <c r="ER313" s="36">
        <f t="shared" si="56"/>
        <v>0</v>
      </c>
      <c r="ES313" s="9" t="str">
        <f t="shared" si="57"/>
        <v/>
      </c>
      <c r="ET313" s="9" t="s">
        <v>1365</v>
      </c>
      <c r="EU313" s="32" t="s">
        <v>2244</v>
      </c>
      <c r="EV313" s="32" t="s">
        <v>1480</v>
      </c>
      <c r="EW313" s="32"/>
      <c r="EX313" s="35"/>
      <c r="EY313" s="37"/>
      <c r="EZ313" s="37"/>
      <c r="FA313" s="35"/>
      <c r="FB313" s="37"/>
      <c r="FC313" s="32"/>
      <c r="FD313" s="32"/>
      <c r="FE313" s="32">
        <f t="shared" si="58"/>
        <v>3876</v>
      </c>
      <c r="FF313" s="9">
        <f t="shared" si="59"/>
        <v>7668</v>
      </c>
      <c r="FG313" s="6" t="e">
        <v>#N/A</v>
      </c>
    </row>
    <row r="314" spans="1:163" ht="17.25" customHeight="1" x14ac:dyDescent="0.25">
      <c r="A314" s="9">
        <v>461264401</v>
      </c>
      <c r="B314" s="22" t="s">
        <v>106</v>
      </c>
      <c r="C314" s="9"/>
      <c r="D314" s="9"/>
      <c r="E314" s="9"/>
      <c r="F314" s="9"/>
      <c r="G314" s="23"/>
      <c r="H314" s="23"/>
      <c r="I314" s="9">
        <v>3109</v>
      </c>
      <c r="J314" s="9">
        <v>8409</v>
      </c>
      <c r="K314" s="24">
        <f t="shared" si="48"/>
        <v>2561</v>
      </c>
      <c r="L314" s="24">
        <f t="shared" si="49"/>
        <v>11518</v>
      </c>
      <c r="M314" s="25">
        <v>3</v>
      </c>
      <c r="N314" s="9" t="s">
        <v>1493</v>
      </c>
      <c r="O314" s="9" t="s">
        <v>1494</v>
      </c>
      <c r="P314" s="9" t="s">
        <v>98</v>
      </c>
      <c r="Q314" s="26">
        <v>25127</v>
      </c>
      <c r="R314" s="27">
        <v>370</v>
      </c>
      <c r="S314" s="27">
        <f t="shared" si="50"/>
        <v>0</v>
      </c>
      <c r="T314" s="27">
        <v>6300</v>
      </c>
      <c r="U314" s="28" t="s">
        <v>20</v>
      </c>
      <c r="V314" s="29">
        <f t="shared" si="51"/>
        <v>0.13633171594844515</v>
      </c>
      <c r="W314" s="29">
        <f t="shared" si="52"/>
        <v>7.1248473472320757E-3</v>
      </c>
      <c r="X314" s="29" t="str">
        <f t="shared" si="53"/>
        <v>FLOW</v>
      </c>
      <c r="Y314" s="9" t="str">
        <f t="shared" si="54"/>
        <v>-</v>
      </c>
      <c r="Z314" s="9" t="s">
        <v>1496</v>
      </c>
      <c r="AA314" s="9" t="s">
        <v>20</v>
      </c>
      <c r="AB314" s="22"/>
      <c r="AC314" s="9"/>
      <c r="AD314" s="9"/>
      <c r="AE314" s="30"/>
      <c r="AF314" s="31" t="s">
        <v>20</v>
      </c>
      <c r="AG314" s="32"/>
      <c r="AH314" s="9" t="s">
        <v>97</v>
      </c>
      <c r="AI314" s="32"/>
      <c r="AJ314" s="32"/>
      <c r="AK314" s="32"/>
      <c r="AL314" s="32">
        <v>15079</v>
      </c>
      <c r="AM314" s="26">
        <v>25127</v>
      </c>
      <c r="AN314" s="24">
        <v>88</v>
      </c>
      <c r="AO314" s="23" t="s">
        <v>20</v>
      </c>
      <c r="AP314" s="23" t="str">
        <f t="shared" si="55"/>
        <v>FLOW</v>
      </c>
      <c r="AQ314" s="23"/>
      <c r="AR314" s="23"/>
      <c r="AS314" s="23"/>
      <c r="AT314" s="23"/>
      <c r="AU314" s="9" t="s">
        <v>1491</v>
      </c>
      <c r="AV314" s="33" t="s">
        <v>107</v>
      </c>
      <c r="AW314" s="22" t="s">
        <v>1251</v>
      </c>
      <c r="AX314" s="34">
        <v>45287</v>
      </c>
      <c r="AY314" s="9">
        <v>36</v>
      </c>
      <c r="AZ314" s="9" t="s">
        <v>1125</v>
      </c>
      <c r="BA314" s="32" t="s">
        <v>20</v>
      </c>
      <c r="BB314" s="32"/>
      <c r="BC314" s="32"/>
      <c r="BD314" s="9"/>
      <c r="BE314" s="9"/>
      <c r="BF314" s="9"/>
      <c r="BG314" s="35"/>
      <c r="BH314" s="9"/>
      <c r="BI314" s="9"/>
      <c r="BJ314" s="9"/>
      <c r="BK314" s="9"/>
      <c r="BL314" s="9"/>
      <c r="BM314" s="9"/>
      <c r="BN314" s="9"/>
      <c r="BO314" s="9"/>
      <c r="BP314" s="9"/>
      <c r="BQ314" s="9"/>
      <c r="BR314" s="9"/>
      <c r="BS314" s="9"/>
      <c r="BT314" s="9"/>
      <c r="BU314" s="9"/>
      <c r="BV314" s="9"/>
      <c r="BW314" s="9"/>
      <c r="BX314" s="9"/>
      <c r="BY314" s="9"/>
      <c r="BZ314" s="9"/>
      <c r="CA314" s="9"/>
      <c r="CB314" s="9"/>
      <c r="CC314" s="9"/>
      <c r="CD314" s="9"/>
      <c r="CE314" s="9"/>
      <c r="CF314" s="9"/>
      <c r="CG314" s="9"/>
      <c r="CH314" s="9"/>
      <c r="CI314" s="9"/>
      <c r="CJ314" s="9"/>
      <c r="CK314" s="9"/>
      <c r="CL314" s="9"/>
      <c r="CM314" s="9"/>
      <c r="CN314" s="9"/>
      <c r="CO314" s="9"/>
      <c r="CP314" s="9"/>
      <c r="CQ314" s="9"/>
      <c r="CR314" s="9"/>
      <c r="CS314" s="9"/>
      <c r="CT314" s="9"/>
      <c r="CU314" s="9"/>
      <c r="CV314" s="9"/>
      <c r="CW314" s="9"/>
      <c r="CX314" s="9"/>
      <c r="CY314" s="9"/>
      <c r="CZ314" s="9"/>
      <c r="DA314" s="9"/>
      <c r="DB314" s="9"/>
      <c r="DC314" s="9"/>
      <c r="DD314" s="9"/>
      <c r="DE314" s="9"/>
      <c r="DF314" s="9"/>
      <c r="DG314" s="9"/>
      <c r="DH314" s="9"/>
      <c r="DI314" s="9"/>
      <c r="DJ314" s="9"/>
      <c r="DK314" s="9"/>
      <c r="DL314" s="9"/>
      <c r="DM314" s="9"/>
      <c r="DN314" s="9"/>
      <c r="DO314" s="9"/>
      <c r="DP314" s="9"/>
      <c r="DQ314" s="9"/>
      <c r="DR314" s="9"/>
      <c r="DS314" s="9"/>
      <c r="DT314" s="9"/>
      <c r="DU314" s="9"/>
      <c r="DV314" s="9"/>
      <c r="DW314" s="9"/>
      <c r="DX314" s="9"/>
      <c r="DY314" s="9"/>
      <c r="DZ314" s="9"/>
      <c r="EA314" s="9"/>
      <c r="EB314" s="9"/>
      <c r="EC314" s="9"/>
      <c r="ED314" s="9"/>
      <c r="EE314" s="9"/>
      <c r="EF314" s="9"/>
      <c r="EG314" s="9"/>
      <c r="EH314" s="9"/>
      <c r="EI314" s="9"/>
      <c r="EJ314" s="9"/>
      <c r="EK314" s="9"/>
      <c r="EL314" s="9"/>
      <c r="EM314" s="9"/>
      <c r="EN314" s="9"/>
      <c r="EO314" s="9"/>
      <c r="EP314" s="9"/>
      <c r="EQ314" s="9"/>
      <c r="ER314" s="36">
        <f t="shared" si="56"/>
        <v>0</v>
      </c>
      <c r="ES314" s="9" t="str">
        <f t="shared" si="57"/>
        <v/>
      </c>
      <c r="ET314" s="9" t="s">
        <v>1371</v>
      </c>
      <c r="EU314" s="32" t="s">
        <v>1754</v>
      </c>
      <c r="EV314" s="32" t="s">
        <v>1480</v>
      </c>
      <c r="EW314" s="32"/>
      <c r="EX314" s="35"/>
      <c r="EY314" s="37"/>
      <c r="EZ314" s="37"/>
      <c r="FA314" s="35"/>
      <c r="FB314" s="37"/>
      <c r="FC314" s="32"/>
      <c r="FD314" s="32"/>
      <c r="FE314" s="32">
        <f t="shared" si="58"/>
        <v>2561</v>
      </c>
      <c r="FF314" s="9">
        <f t="shared" si="59"/>
        <v>11518</v>
      </c>
      <c r="FG314" s="6" t="s">
        <v>1480</v>
      </c>
    </row>
    <row r="315" spans="1:163" ht="17.25" customHeight="1" x14ac:dyDescent="0.25">
      <c r="A315" s="9">
        <v>462291870</v>
      </c>
      <c r="B315" s="22" t="s">
        <v>1619</v>
      </c>
      <c r="C315" s="9"/>
      <c r="D315" s="9"/>
      <c r="E315" s="9"/>
      <c r="F315" s="9"/>
      <c r="G315" s="23"/>
      <c r="H315" s="23"/>
      <c r="I315" s="9">
        <v>3355</v>
      </c>
      <c r="J315" s="9">
        <v>19829.330000000002</v>
      </c>
      <c r="K315" s="24">
        <f t="shared" si="48"/>
        <v>3921.3300000000017</v>
      </c>
      <c r="L315" s="24">
        <f t="shared" si="49"/>
        <v>23184.33</v>
      </c>
      <c r="M315" s="25">
        <v>6</v>
      </c>
      <c r="N315" s="9" t="s">
        <v>1493</v>
      </c>
      <c r="O315" s="9" t="s">
        <v>1494</v>
      </c>
      <c r="P315" s="9" t="s">
        <v>263</v>
      </c>
      <c r="Q315" s="26">
        <v>24935</v>
      </c>
      <c r="R315" s="27">
        <v>867</v>
      </c>
      <c r="S315" s="27">
        <f t="shared" si="50"/>
        <v>0</v>
      </c>
      <c r="T315" s="27">
        <v>3150</v>
      </c>
      <c r="U315" s="28" t="s">
        <v>20</v>
      </c>
      <c r="V315" s="29">
        <f t="shared" si="51"/>
        <v>0.11333577291974541</v>
      </c>
      <c r="W315" s="29">
        <f t="shared" si="52"/>
        <v>1.1427039539467804E-2</v>
      </c>
      <c r="X315" s="29" t="str">
        <f t="shared" si="53"/>
        <v>FLOW</v>
      </c>
      <c r="Y315" s="9" t="str">
        <f t="shared" si="54"/>
        <v>-</v>
      </c>
      <c r="Z315" s="9" t="s">
        <v>1490</v>
      </c>
      <c r="AA315" s="9" t="s">
        <v>20</v>
      </c>
      <c r="AB315" s="22"/>
      <c r="AC315" s="9"/>
      <c r="AD315" s="9"/>
      <c r="AE315" s="30"/>
      <c r="AF315" s="31" t="s">
        <v>20</v>
      </c>
      <c r="AG315" s="32"/>
      <c r="AH315" s="9" t="s">
        <v>702</v>
      </c>
      <c r="AI315" s="32"/>
      <c r="AJ315" s="32"/>
      <c r="AK315" s="32"/>
      <c r="AL315" s="32">
        <v>23846.33</v>
      </c>
      <c r="AM315" s="26">
        <v>24935</v>
      </c>
      <c r="AN315" s="24">
        <v>177</v>
      </c>
      <c r="AO315" s="23" t="s">
        <v>20</v>
      </c>
      <c r="AP315" s="23" t="str">
        <f t="shared" si="55"/>
        <v>FLOW</v>
      </c>
      <c r="AQ315" s="23"/>
      <c r="AR315" s="23"/>
      <c r="AS315" s="23"/>
      <c r="AT315" s="23"/>
      <c r="AU315" s="9" t="s">
        <v>13</v>
      </c>
      <c r="AV315" s="33" t="s">
        <v>1666</v>
      </c>
      <c r="AW315" s="22" t="s">
        <v>1176</v>
      </c>
      <c r="AX315" s="34">
        <v>45371</v>
      </c>
      <c r="AY315" s="9">
        <v>30</v>
      </c>
      <c r="AZ315" s="9" t="s">
        <v>1592</v>
      </c>
      <c r="BA315" s="32" t="s">
        <v>20</v>
      </c>
      <c r="BB315" s="32"/>
      <c r="BC315" s="32"/>
      <c r="BD315" s="9"/>
      <c r="BE315" s="9"/>
      <c r="BF315" s="9"/>
      <c r="BG315" s="35"/>
      <c r="BH315" s="9"/>
      <c r="BI315" s="9"/>
      <c r="BJ315" s="9"/>
      <c r="BK315" s="9"/>
      <c r="BL315" s="9"/>
      <c r="BM315" s="9"/>
      <c r="BN315" s="9"/>
      <c r="BO315" s="9">
        <v>1</v>
      </c>
      <c r="BP315" s="9"/>
      <c r="BQ315" s="9"/>
      <c r="BR315" s="9"/>
      <c r="BS315" s="9"/>
      <c r="BT315" s="9"/>
      <c r="BU315" s="9"/>
      <c r="BV315" s="9"/>
      <c r="BW315" s="9"/>
      <c r="BX315" s="9"/>
      <c r="BY315" s="9"/>
      <c r="BZ315" s="9"/>
      <c r="CA315" s="9"/>
      <c r="CB315" s="9"/>
      <c r="CC315" s="9"/>
      <c r="CD315" s="9"/>
      <c r="CE315" s="9"/>
      <c r="CF315" s="9"/>
      <c r="CG315" s="9"/>
      <c r="CH315" s="9"/>
      <c r="CI315" s="9"/>
      <c r="CJ315" s="9"/>
      <c r="CK315" s="9"/>
      <c r="CL315" s="9"/>
      <c r="CM315" s="9"/>
      <c r="CN315" s="9"/>
      <c r="CO315" s="9"/>
      <c r="CP315" s="9"/>
      <c r="CQ315" s="9"/>
      <c r="CR315" s="9"/>
      <c r="CS315" s="9"/>
      <c r="CT315" s="9"/>
      <c r="CU315" s="9"/>
      <c r="CV315" s="9"/>
      <c r="CW315" s="9"/>
      <c r="CX315" s="9"/>
      <c r="CY315" s="9"/>
      <c r="CZ315" s="9"/>
      <c r="DA315" s="9"/>
      <c r="DB315" s="9"/>
      <c r="DC315" s="9"/>
      <c r="DD315" s="9"/>
      <c r="DE315" s="9"/>
      <c r="DF315" s="9"/>
      <c r="DG315" s="9"/>
      <c r="DH315" s="9"/>
      <c r="DI315" s="9"/>
      <c r="DJ315" s="9"/>
      <c r="DK315" s="9"/>
      <c r="DL315" s="9"/>
      <c r="DM315" s="9"/>
      <c r="DN315" s="9"/>
      <c r="DO315" s="9"/>
      <c r="DP315" s="9"/>
      <c r="DQ315" s="9"/>
      <c r="DR315" s="9"/>
      <c r="DS315" s="9"/>
      <c r="DT315" s="9"/>
      <c r="DU315" s="9"/>
      <c r="DV315" s="9"/>
      <c r="DW315" s="9"/>
      <c r="DX315" s="9"/>
      <c r="DY315" s="9"/>
      <c r="DZ315" s="9"/>
      <c r="EA315" s="9"/>
      <c r="EB315" s="9"/>
      <c r="EC315" s="9"/>
      <c r="ED315" s="9"/>
      <c r="EE315" s="9"/>
      <c r="EF315" s="9"/>
      <c r="EG315" s="9"/>
      <c r="EH315" s="9"/>
      <c r="EI315" s="9"/>
      <c r="EJ315" s="9"/>
      <c r="EK315" s="9"/>
      <c r="EL315" s="9"/>
      <c r="EM315" s="9"/>
      <c r="EN315" s="9"/>
      <c r="EO315" s="9"/>
      <c r="EP315" s="9"/>
      <c r="EQ315" s="9"/>
      <c r="ER315" s="36">
        <f t="shared" si="56"/>
        <v>1</v>
      </c>
      <c r="ES315" s="9">
        <f t="shared" si="57"/>
        <v>1</v>
      </c>
      <c r="ET315" s="9" t="s">
        <v>1372</v>
      </c>
      <c r="EU315" s="32" t="s">
        <v>2255</v>
      </c>
      <c r="EV315" s="32" t="s">
        <v>1480</v>
      </c>
      <c r="EW315" s="32"/>
      <c r="EX315" s="35"/>
      <c r="EY315" s="37"/>
      <c r="EZ315" s="37"/>
      <c r="FA315" s="35"/>
      <c r="FB315" s="37"/>
      <c r="FC315" s="32"/>
      <c r="FD315" s="32"/>
      <c r="FE315" s="32">
        <f t="shared" si="58"/>
        <v>3921.3300000000017</v>
      </c>
      <c r="FF315" s="9">
        <f t="shared" si="59"/>
        <v>23184.33</v>
      </c>
      <c r="FG315" s="6" t="e">
        <v>#N/A</v>
      </c>
    </row>
    <row r="316" spans="1:163" ht="17.25" customHeight="1" x14ac:dyDescent="0.25">
      <c r="A316" s="9">
        <v>459192730</v>
      </c>
      <c r="B316" s="22" t="s">
        <v>454</v>
      </c>
      <c r="C316" s="9"/>
      <c r="D316" s="9"/>
      <c r="E316" s="9"/>
      <c r="F316" s="9"/>
      <c r="G316" s="23"/>
      <c r="H316" s="23"/>
      <c r="I316" s="9">
        <v>8859</v>
      </c>
      <c r="J316" s="9">
        <v>16375</v>
      </c>
      <c r="K316" s="24">
        <f t="shared" si="48"/>
        <v>8047</v>
      </c>
      <c r="L316" s="24">
        <f t="shared" si="49"/>
        <v>25234</v>
      </c>
      <c r="M316" s="25">
        <v>2</v>
      </c>
      <c r="N316" s="9" t="s">
        <v>1493</v>
      </c>
      <c r="O316" s="9" t="s">
        <v>1494</v>
      </c>
      <c r="P316" s="9" t="s">
        <v>155</v>
      </c>
      <c r="Q316" s="26">
        <v>24929</v>
      </c>
      <c r="R316" s="27">
        <v>531</v>
      </c>
      <c r="S316" s="27">
        <f t="shared" si="50"/>
        <v>0</v>
      </c>
      <c r="T316" s="27">
        <v>3150</v>
      </c>
      <c r="U316" s="28" t="s">
        <v>20</v>
      </c>
      <c r="V316" s="29">
        <f t="shared" si="51"/>
        <v>0.51124580814941689</v>
      </c>
      <c r="W316" s="29">
        <f t="shared" si="52"/>
        <v>6.6842402293147262E-3</v>
      </c>
      <c r="X316" s="29" t="str">
        <f t="shared" si="53"/>
        <v>FLOW</v>
      </c>
      <c r="Y316" s="9" t="str">
        <f t="shared" si="54"/>
        <v>-</v>
      </c>
      <c r="Z316" s="9" t="s">
        <v>1495</v>
      </c>
      <c r="AA316" s="9" t="s">
        <v>20</v>
      </c>
      <c r="AB316" s="22"/>
      <c r="AC316" s="9"/>
      <c r="AD316" s="9"/>
      <c r="AE316" s="30"/>
      <c r="AF316" s="31" t="s">
        <v>20</v>
      </c>
      <c r="AG316" s="32"/>
      <c r="AH316" s="9" t="s">
        <v>455</v>
      </c>
      <c r="AI316" s="32"/>
      <c r="AJ316" s="32"/>
      <c r="AK316" s="32"/>
      <c r="AL316" s="32">
        <v>20056</v>
      </c>
      <c r="AM316" s="26">
        <v>24929</v>
      </c>
      <c r="AN316" s="24">
        <v>57</v>
      </c>
      <c r="AO316" s="23" t="s">
        <v>20</v>
      </c>
      <c r="AP316" s="23" t="str">
        <f t="shared" si="55"/>
        <v>FLOW</v>
      </c>
      <c r="AQ316" s="23"/>
      <c r="AR316" s="23"/>
      <c r="AS316" s="23"/>
      <c r="AT316" s="23"/>
      <c r="AU316" s="9" t="s">
        <v>13</v>
      </c>
      <c r="AV316" s="33" t="s">
        <v>456</v>
      </c>
      <c r="AW316" s="22" t="s">
        <v>1167</v>
      </c>
      <c r="AX316" s="34">
        <v>45138</v>
      </c>
      <c r="AY316" s="9">
        <v>36</v>
      </c>
      <c r="AZ316" s="9" t="s">
        <v>1125</v>
      </c>
      <c r="BA316" s="32" t="s">
        <v>20</v>
      </c>
      <c r="BB316" s="32"/>
      <c r="BC316" s="32"/>
      <c r="BD316" s="9"/>
      <c r="BE316" s="9"/>
      <c r="BF316" s="9"/>
      <c r="BG316" s="35"/>
      <c r="BH316" s="9"/>
      <c r="BI316" s="9"/>
      <c r="BJ316" s="9"/>
      <c r="BK316" s="9"/>
      <c r="BL316" s="9">
        <v>1</v>
      </c>
      <c r="BM316" s="9"/>
      <c r="BN316" s="9"/>
      <c r="BO316" s="9"/>
      <c r="BP316" s="9"/>
      <c r="BQ316" s="9"/>
      <c r="BR316" s="9"/>
      <c r="BS316" s="9"/>
      <c r="BT316" s="9"/>
      <c r="BU316" s="9"/>
      <c r="BV316" s="9"/>
      <c r="BW316" s="9"/>
      <c r="BX316" s="9"/>
      <c r="BY316" s="9"/>
      <c r="BZ316" s="9"/>
      <c r="CA316" s="9"/>
      <c r="CB316" s="9"/>
      <c r="CC316" s="9"/>
      <c r="CD316" s="9"/>
      <c r="CE316" s="9"/>
      <c r="CF316" s="9"/>
      <c r="CG316" s="9"/>
      <c r="CH316" s="9"/>
      <c r="CI316" s="9"/>
      <c r="CJ316" s="9"/>
      <c r="CK316" s="9"/>
      <c r="CL316" s="9"/>
      <c r="CM316" s="9"/>
      <c r="CN316" s="9"/>
      <c r="CO316" s="9"/>
      <c r="CP316" s="9"/>
      <c r="CQ316" s="9"/>
      <c r="CR316" s="9"/>
      <c r="CS316" s="9"/>
      <c r="CT316" s="9"/>
      <c r="CU316" s="9"/>
      <c r="CV316" s="9"/>
      <c r="CW316" s="9"/>
      <c r="CX316" s="9"/>
      <c r="CY316" s="9"/>
      <c r="CZ316" s="9"/>
      <c r="DA316" s="9"/>
      <c r="DB316" s="9"/>
      <c r="DC316" s="9"/>
      <c r="DD316" s="9"/>
      <c r="DE316" s="9"/>
      <c r="DF316" s="9"/>
      <c r="DG316" s="9"/>
      <c r="DH316" s="9"/>
      <c r="DI316" s="9"/>
      <c r="DJ316" s="9"/>
      <c r="DK316" s="9"/>
      <c r="DL316" s="9"/>
      <c r="DM316" s="9"/>
      <c r="DN316" s="9"/>
      <c r="DO316" s="9"/>
      <c r="DP316" s="9"/>
      <c r="DQ316" s="9"/>
      <c r="DR316" s="9"/>
      <c r="DS316" s="9"/>
      <c r="DT316" s="9"/>
      <c r="DU316" s="9"/>
      <c r="DV316" s="9"/>
      <c r="DW316" s="9"/>
      <c r="DX316" s="9"/>
      <c r="DY316" s="9"/>
      <c r="DZ316" s="9"/>
      <c r="EA316" s="9"/>
      <c r="EB316" s="9"/>
      <c r="EC316" s="9"/>
      <c r="ED316" s="9"/>
      <c r="EE316" s="9"/>
      <c r="EF316" s="9"/>
      <c r="EG316" s="9"/>
      <c r="EH316" s="9"/>
      <c r="EI316" s="9"/>
      <c r="EJ316" s="9"/>
      <c r="EK316" s="9"/>
      <c r="EL316" s="9"/>
      <c r="EM316" s="9"/>
      <c r="EN316" s="9"/>
      <c r="EO316" s="9"/>
      <c r="EP316" s="9"/>
      <c r="EQ316" s="9"/>
      <c r="ER316" s="36">
        <f t="shared" si="56"/>
        <v>1</v>
      </c>
      <c r="ES316" s="9">
        <f t="shared" si="57"/>
        <v>1</v>
      </c>
      <c r="ET316" s="9" t="s">
        <v>1375</v>
      </c>
      <c r="EU316" s="32" t="s">
        <v>1975</v>
      </c>
      <c r="EV316" s="32" t="s">
        <v>1480</v>
      </c>
      <c r="EW316" s="32"/>
      <c r="EX316" s="35"/>
      <c r="EY316" s="37"/>
      <c r="EZ316" s="37"/>
      <c r="FA316" s="35"/>
      <c r="FB316" s="37"/>
      <c r="FC316" s="32"/>
      <c r="FD316" s="32"/>
      <c r="FE316" s="32">
        <f t="shared" si="58"/>
        <v>8047</v>
      </c>
      <c r="FF316" s="9">
        <f t="shared" si="59"/>
        <v>25234</v>
      </c>
      <c r="FG316" s="6" t="s">
        <v>1480</v>
      </c>
    </row>
    <row r="317" spans="1:163" ht="17.25" customHeight="1" x14ac:dyDescent="0.25">
      <c r="A317" s="9">
        <v>462338520</v>
      </c>
      <c r="B317" s="22" t="s">
        <v>1620</v>
      </c>
      <c r="C317" s="9"/>
      <c r="D317" s="9"/>
      <c r="E317" s="9"/>
      <c r="F317" s="9"/>
      <c r="G317" s="23"/>
      <c r="H317" s="23"/>
      <c r="I317" s="9">
        <v>3753</v>
      </c>
      <c r="J317" s="9">
        <v>14911</v>
      </c>
      <c r="K317" s="24">
        <f t="shared" si="48"/>
        <v>4393</v>
      </c>
      <c r="L317" s="24">
        <f t="shared" si="49"/>
        <v>18664</v>
      </c>
      <c r="M317" s="25">
        <v>4</v>
      </c>
      <c r="N317" s="9" t="s">
        <v>1493</v>
      </c>
      <c r="O317" s="9" t="s">
        <v>1494</v>
      </c>
      <c r="P317" s="9" t="s">
        <v>263</v>
      </c>
      <c r="Q317" s="26">
        <v>24405</v>
      </c>
      <c r="R317" s="27">
        <v>741</v>
      </c>
      <c r="S317" s="27">
        <f t="shared" si="50"/>
        <v>0</v>
      </c>
      <c r="T317" s="27">
        <v>3343</v>
      </c>
      <c r="U317" s="28" t="s">
        <v>20</v>
      </c>
      <c r="V317" s="29">
        <f t="shared" si="51"/>
        <v>0.22404707696827261</v>
      </c>
      <c r="W317" s="29">
        <f t="shared" si="52"/>
        <v>9.3485154961517655E-3</v>
      </c>
      <c r="X317" s="29" t="str">
        <f t="shared" si="53"/>
        <v>FLOW</v>
      </c>
      <c r="Y317" s="9" t="str">
        <f t="shared" si="54"/>
        <v>-</v>
      </c>
      <c r="Z317" s="9" t="s">
        <v>1495</v>
      </c>
      <c r="AA317" s="9" t="s">
        <v>20</v>
      </c>
      <c r="AB317" s="22"/>
      <c r="AC317" s="9"/>
      <c r="AD317" s="9"/>
      <c r="AE317" s="30"/>
      <c r="AF317" s="31" t="s">
        <v>20</v>
      </c>
      <c r="AG317" s="32"/>
      <c r="AH317" s="9" t="s">
        <v>475</v>
      </c>
      <c r="AI317" s="32"/>
      <c r="AJ317" s="32"/>
      <c r="AK317" s="32"/>
      <c r="AL317" s="32">
        <v>18995</v>
      </c>
      <c r="AM317" s="26">
        <v>24405</v>
      </c>
      <c r="AN317" s="24">
        <v>118</v>
      </c>
      <c r="AO317" s="23" t="s">
        <v>20</v>
      </c>
      <c r="AP317" s="23" t="str">
        <f t="shared" si="55"/>
        <v>FLOW</v>
      </c>
      <c r="AQ317" s="23"/>
      <c r="AR317" s="23"/>
      <c r="AS317" s="23"/>
      <c r="AT317" s="23"/>
      <c r="AU317" s="9" t="s">
        <v>13</v>
      </c>
      <c r="AV317" s="33" t="s">
        <v>1667</v>
      </c>
      <c r="AW317" s="22" t="s">
        <v>1218</v>
      </c>
      <c r="AX317" s="34">
        <v>45377</v>
      </c>
      <c r="AY317" s="9">
        <v>30</v>
      </c>
      <c r="AZ317" s="9" t="s">
        <v>1592</v>
      </c>
      <c r="BA317" s="32" t="s">
        <v>20</v>
      </c>
      <c r="BB317" s="32"/>
      <c r="BC317" s="32"/>
      <c r="BD317" s="9"/>
      <c r="BE317" s="9"/>
      <c r="BF317" s="9"/>
      <c r="BG317" s="35"/>
      <c r="BH317" s="9"/>
      <c r="BI317" s="9"/>
      <c r="BJ317" s="9"/>
      <c r="BK317" s="9"/>
      <c r="BL317" s="9">
        <v>1</v>
      </c>
      <c r="BM317" s="9"/>
      <c r="BN317" s="9"/>
      <c r="BO317" s="9"/>
      <c r="BP317" s="9"/>
      <c r="BQ317" s="9"/>
      <c r="BR317" s="9"/>
      <c r="BS317" s="9"/>
      <c r="BT317" s="9"/>
      <c r="BU317" s="9"/>
      <c r="BV317" s="9"/>
      <c r="BW317" s="9"/>
      <c r="BX317" s="9"/>
      <c r="BY317" s="9"/>
      <c r="BZ317" s="9"/>
      <c r="CA317" s="9"/>
      <c r="CB317" s="9"/>
      <c r="CC317" s="9"/>
      <c r="CD317" s="9"/>
      <c r="CE317" s="9"/>
      <c r="CF317" s="9"/>
      <c r="CG317" s="9"/>
      <c r="CH317" s="9"/>
      <c r="CI317" s="9"/>
      <c r="CJ317" s="9"/>
      <c r="CK317" s="9"/>
      <c r="CL317" s="9"/>
      <c r="CM317" s="9"/>
      <c r="CN317" s="9"/>
      <c r="CO317" s="9"/>
      <c r="CP317" s="9"/>
      <c r="CQ317" s="9"/>
      <c r="CR317" s="9"/>
      <c r="CS317" s="9"/>
      <c r="CT317" s="9"/>
      <c r="CU317" s="9"/>
      <c r="CV317" s="9"/>
      <c r="CW317" s="9"/>
      <c r="CX317" s="9"/>
      <c r="CY317" s="9"/>
      <c r="CZ317" s="9"/>
      <c r="DA317" s="9"/>
      <c r="DB317" s="9"/>
      <c r="DC317" s="9"/>
      <c r="DD317" s="9"/>
      <c r="DE317" s="9"/>
      <c r="DF317" s="9"/>
      <c r="DG317" s="9"/>
      <c r="DH317" s="9"/>
      <c r="DI317" s="9"/>
      <c r="DJ317" s="9"/>
      <c r="DK317" s="9"/>
      <c r="DL317" s="9"/>
      <c r="DM317" s="9"/>
      <c r="DN317" s="9"/>
      <c r="DO317" s="9"/>
      <c r="DP317" s="9"/>
      <c r="DQ317" s="9"/>
      <c r="DR317" s="9"/>
      <c r="DS317" s="9"/>
      <c r="DT317" s="9"/>
      <c r="DU317" s="9"/>
      <c r="DV317" s="9"/>
      <c r="DW317" s="9"/>
      <c r="DX317" s="9"/>
      <c r="DY317" s="9"/>
      <c r="DZ317" s="9"/>
      <c r="EA317" s="9"/>
      <c r="EB317" s="9"/>
      <c r="EC317" s="9"/>
      <c r="ED317" s="9"/>
      <c r="EE317" s="9"/>
      <c r="EF317" s="9"/>
      <c r="EG317" s="9"/>
      <c r="EH317" s="9"/>
      <c r="EI317" s="9"/>
      <c r="EJ317" s="9"/>
      <c r="EK317" s="9"/>
      <c r="EL317" s="9"/>
      <c r="EM317" s="9"/>
      <c r="EN317" s="9"/>
      <c r="EO317" s="9"/>
      <c r="EP317" s="9"/>
      <c r="EQ317" s="9"/>
      <c r="ER317" s="36">
        <f t="shared" si="56"/>
        <v>1</v>
      </c>
      <c r="ES317" s="9">
        <f t="shared" si="57"/>
        <v>1</v>
      </c>
      <c r="ET317" s="9" t="s">
        <v>1372</v>
      </c>
      <c r="EU317" s="32" t="s">
        <v>2237</v>
      </c>
      <c r="EV317" s="32" t="s">
        <v>1480</v>
      </c>
      <c r="EW317" s="32"/>
      <c r="EX317" s="35"/>
      <c r="EY317" s="37"/>
      <c r="EZ317" s="37"/>
      <c r="FA317" s="35"/>
      <c r="FB317" s="37"/>
      <c r="FC317" s="32"/>
      <c r="FD317" s="32"/>
      <c r="FE317" s="32">
        <f t="shared" si="58"/>
        <v>4393</v>
      </c>
      <c r="FF317" s="9">
        <f t="shared" si="59"/>
        <v>18664</v>
      </c>
      <c r="FG317" s="6" t="e">
        <v>#N/A</v>
      </c>
    </row>
    <row r="318" spans="1:163" ht="17.25" customHeight="1" x14ac:dyDescent="0.25">
      <c r="A318" s="9">
        <v>461279153</v>
      </c>
      <c r="B318" s="22" t="s">
        <v>809</v>
      </c>
      <c r="C318" s="9"/>
      <c r="D318" s="9"/>
      <c r="E318" s="9"/>
      <c r="F318" s="9"/>
      <c r="G318" s="23"/>
      <c r="H318" s="23"/>
      <c r="I318" s="9">
        <v>3281</v>
      </c>
      <c r="J318" s="9">
        <v>6153.45</v>
      </c>
      <c r="K318" s="24">
        <f t="shared" si="48"/>
        <v>2960.4500000000007</v>
      </c>
      <c r="L318" s="24">
        <f t="shared" si="49"/>
        <v>9434.4500000000007</v>
      </c>
      <c r="M318" s="25">
        <v>2</v>
      </c>
      <c r="N318" s="9" t="s">
        <v>1493</v>
      </c>
      <c r="O318" s="9" t="s">
        <v>1494</v>
      </c>
      <c r="P318" s="9" t="s">
        <v>263</v>
      </c>
      <c r="Q318" s="26">
        <v>24401.45</v>
      </c>
      <c r="R318" s="27">
        <v>88</v>
      </c>
      <c r="S318" s="27">
        <f t="shared" si="50"/>
        <v>0</v>
      </c>
      <c r="T318" s="27">
        <v>1350</v>
      </c>
      <c r="U318" s="28" t="s">
        <v>20</v>
      </c>
      <c r="V318" s="29">
        <f t="shared" si="51"/>
        <v>0.1905113497028551</v>
      </c>
      <c r="W318" s="29">
        <f t="shared" si="52"/>
        <v>6.542787666717953E-3</v>
      </c>
      <c r="X318" s="29" t="str">
        <f t="shared" si="53"/>
        <v>FLOW</v>
      </c>
      <c r="Y318" s="9" t="str">
        <f t="shared" si="54"/>
        <v>-</v>
      </c>
      <c r="Z318" s="9" t="s">
        <v>1490</v>
      </c>
      <c r="AA318" s="9" t="s">
        <v>20</v>
      </c>
      <c r="AB318" s="22"/>
      <c r="AC318" s="9"/>
      <c r="AD318" s="9"/>
      <c r="AE318" s="30"/>
      <c r="AF318" s="31" t="s">
        <v>20</v>
      </c>
      <c r="AG318" s="32"/>
      <c r="AH318" s="9" t="s">
        <v>562</v>
      </c>
      <c r="AI318" s="32"/>
      <c r="AJ318" s="32"/>
      <c r="AK318" s="32"/>
      <c r="AL318" s="32">
        <v>7591.45</v>
      </c>
      <c r="AM318" s="26">
        <v>24401.45</v>
      </c>
      <c r="AN318" s="24">
        <v>57</v>
      </c>
      <c r="AO318" s="23" t="s">
        <v>20</v>
      </c>
      <c r="AP318" s="23" t="str">
        <f t="shared" si="55"/>
        <v>FLOW</v>
      </c>
      <c r="AQ318" s="23"/>
      <c r="AR318" s="23"/>
      <c r="AS318" s="23"/>
      <c r="AT318" s="23"/>
      <c r="AU318" s="9" t="s">
        <v>1491</v>
      </c>
      <c r="AV318" s="33" t="s">
        <v>1002</v>
      </c>
      <c r="AW318" s="22" t="s">
        <v>1252</v>
      </c>
      <c r="AX318" s="34">
        <v>45288</v>
      </c>
      <c r="AY318" s="9">
        <v>36</v>
      </c>
      <c r="AZ318" s="9" t="s">
        <v>1125</v>
      </c>
      <c r="BA318" s="32" t="s">
        <v>20</v>
      </c>
      <c r="BB318" s="32"/>
      <c r="BC318" s="32"/>
      <c r="BD318" s="9"/>
      <c r="BE318" s="9"/>
      <c r="BF318" s="9"/>
      <c r="BG318" s="35"/>
      <c r="BH318" s="9"/>
      <c r="BI318" s="9"/>
      <c r="BJ318" s="9"/>
      <c r="BK318" s="9"/>
      <c r="BL318" s="9">
        <v>1</v>
      </c>
      <c r="BM318" s="9"/>
      <c r="BN318" s="9"/>
      <c r="BO318" s="9"/>
      <c r="BP318" s="9"/>
      <c r="BQ318" s="9"/>
      <c r="BR318" s="9"/>
      <c r="BS318" s="9"/>
      <c r="BT318" s="9"/>
      <c r="BU318" s="9"/>
      <c r="BV318" s="9"/>
      <c r="BW318" s="9"/>
      <c r="BX318" s="9"/>
      <c r="BY318" s="9"/>
      <c r="BZ318" s="9"/>
      <c r="CA318" s="9"/>
      <c r="CB318" s="9"/>
      <c r="CC318" s="9"/>
      <c r="CD318" s="9"/>
      <c r="CE318" s="9"/>
      <c r="CF318" s="9"/>
      <c r="CG318" s="9"/>
      <c r="CH318" s="9"/>
      <c r="CI318" s="9"/>
      <c r="CJ318" s="9"/>
      <c r="CK318" s="9"/>
      <c r="CL318" s="9"/>
      <c r="CM318" s="9"/>
      <c r="CN318" s="9"/>
      <c r="CO318" s="9"/>
      <c r="CP318" s="9"/>
      <c r="CQ318" s="9"/>
      <c r="CR318" s="9"/>
      <c r="CS318" s="9"/>
      <c r="CT318" s="9"/>
      <c r="CU318" s="9"/>
      <c r="CV318" s="9"/>
      <c r="CW318" s="9"/>
      <c r="CX318" s="9"/>
      <c r="CY318" s="9"/>
      <c r="CZ318" s="9"/>
      <c r="DA318" s="9"/>
      <c r="DB318" s="9"/>
      <c r="DC318" s="9"/>
      <c r="DD318" s="9"/>
      <c r="DE318" s="9"/>
      <c r="DF318" s="9"/>
      <c r="DG318" s="9"/>
      <c r="DH318" s="9"/>
      <c r="DI318" s="9"/>
      <c r="DJ318" s="9"/>
      <c r="DK318" s="9"/>
      <c r="DL318" s="9"/>
      <c r="DM318" s="9"/>
      <c r="DN318" s="9"/>
      <c r="DO318" s="9"/>
      <c r="DP318" s="9"/>
      <c r="DQ318" s="9"/>
      <c r="DR318" s="9"/>
      <c r="DS318" s="9"/>
      <c r="DT318" s="9"/>
      <c r="DU318" s="9"/>
      <c r="DV318" s="9"/>
      <c r="DW318" s="9"/>
      <c r="DX318" s="9"/>
      <c r="DY318" s="9"/>
      <c r="DZ318" s="9"/>
      <c r="EA318" s="9"/>
      <c r="EB318" s="9"/>
      <c r="EC318" s="9"/>
      <c r="ED318" s="9"/>
      <c r="EE318" s="9"/>
      <c r="EF318" s="9"/>
      <c r="EG318" s="9"/>
      <c r="EH318" s="9"/>
      <c r="EI318" s="9"/>
      <c r="EJ318" s="9"/>
      <c r="EK318" s="9"/>
      <c r="EL318" s="9"/>
      <c r="EM318" s="9"/>
      <c r="EN318" s="9"/>
      <c r="EO318" s="9"/>
      <c r="EP318" s="9"/>
      <c r="EQ318" s="9"/>
      <c r="ER318" s="36">
        <f t="shared" si="56"/>
        <v>1</v>
      </c>
      <c r="ES318" s="9">
        <f t="shared" si="57"/>
        <v>1</v>
      </c>
      <c r="ET318" s="9" t="s">
        <v>1372</v>
      </c>
      <c r="EU318" s="32" t="s">
        <v>2049</v>
      </c>
      <c r="EV318" s="32" t="s">
        <v>1480</v>
      </c>
      <c r="EW318" s="32"/>
      <c r="EX318" s="35"/>
      <c r="EY318" s="37"/>
      <c r="EZ318" s="37"/>
      <c r="FA318" s="35"/>
      <c r="FB318" s="37"/>
      <c r="FC318" s="32"/>
      <c r="FD318" s="32"/>
      <c r="FE318" s="32">
        <f t="shared" si="58"/>
        <v>2960.4500000000007</v>
      </c>
      <c r="FF318" s="9">
        <f t="shared" si="59"/>
        <v>9434.4500000000007</v>
      </c>
      <c r="FG318" s="6" t="s">
        <v>1480</v>
      </c>
    </row>
    <row r="319" spans="1:163" ht="17.25" customHeight="1" x14ac:dyDescent="0.25">
      <c r="A319" s="9">
        <v>460472259</v>
      </c>
      <c r="B319" s="22" t="s">
        <v>1590</v>
      </c>
      <c r="C319" s="9"/>
      <c r="D319" s="9"/>
      <c r="E319" s="9"/>
      <c r="F319" s="9"/>
      <c r="G319" s="23"/>
      <c r="H319" s="23"/>
      <c r="I319" s="9">
        <v>4266</v>
      </c>
      <c r="J319" s="9">
        <v>8532</v>
      </c>
      <c r="K319" s="24">
        <f t="shared" si="48"/>
        <v>413</v>
      </c>
      <c r="L319" s="24">
        <f t="shared" si="49"/>
        <v>12798</v>
      </c>
      <c r="M319" s="25">
        <v>3</v>
      </c>
      <c r="N319" s="9" t="s">
        <v>1493</v>
      </c>
      <c r="O319" s="9" t="s">
        <v>1494</v>
      </c>
      <c r="P319" s="9" t="s">
        <v>251</v>
      </c>
      <c r="Q319" s="26">
        <v>24200</v>
      </c>
      <c r="R319" s="27">
        <v>413</v>
      </c>
      <c r="S319" s="27">
        <f t="shared" si="50"/>
        <v>0</v>
      </c>
      <c r="T319" s="27">
        <v>0</v>
      </c>
      <c r="U319" s="28" t="s">
        <v>20</v>
      </c>
      <c r="V319" s="29">
        <f t="shared" si="51"/>
        <v>6.3146214747125243E-2</v>
      </c>
      <c r="W319" s="29">
        <f t="shared" si="52"/>
        <v>6.8619933061255314E-3</v>
      </c>
      <c r="X319" s="29" t="str">
        <f t="shared" si="53"/>
        <v>FLOW</v>
      </c>
      <c r="Y319" s="9" t="str">
        <f t="shared" si="54"/>
        <v>-</v>
      </c>
      <c r="Z319" s="9" t="s">
        <v>1495</v>
      </c>
      <c r="AA319" s="9" t="s">
        <v>20</v>
      </c>
      <c r="AB319" s="22"/>
      <c r="AC319" s="9"/>
      <c r="AD319" s="9"/>
      <c r="AE319" s="30"/>
      <c r="AF319" s="31" t="s">
        <v>20</v>
      </c>
      <c r="AG319" s="32"/>
      <c r="AH319" s="9" t="s">
        <v>720</v>
      </c>
      <c r="AI319" s="32"/>
      <c r="AJ319" s="32"/>
      <c r="AK319" s="32"/>
      <c r="AL319" s="32">
        <v>8945</v>
      </c>
      <c r="AM319" s="26">
        <v>24200</v>
      </c>
      <c r="AN319" s="24">
        <v>88</v>
      </c>
      <c r="AO319" s="23" t="s">
        <v>20</v>
      </c>
      <c r="AP319" s="23" t="str">
        <f t="shared" si="55"/>
        <v>FLOW</v>
      </c>
      <c r="AQ319" s="23"/>
      <c r="AR319" s="23"/>
      <c r="AS319" s="23"/>
      <c r="AT319" s="23"/>
      <c r="AU319" s="9" t="s">
        <v>1491</v>
      </c>
      <c r="AV319" s="33" t="s">
        <v>1668</v>
      </c>
      <c r="AW319" s="22" t="s">
        <v>1205</v>
      </c>
      <c r="AX319" s="34">
        <v>45234</v>
      </c>
      <c r="AY319" s="9">
        <v>36</v>
      </c>
      <c r="AZ319" s="9" t="s">
        <v>1592</v>
      </c>
      <c r="BA319" s="32" t="s">
        <v>20</v>
      </c>
      <c r="BB319" s="32"/>
      <c r="BC319" s="32"/>
      <c r="BD319" s="9"/>
      <c r="BE319" s="9"/>
      <c r="BF319" s="9"/>
      <c r="BG319" s="35"/>
      <c r="BH319" s="9"/>
      <c r="BI319" s="9"/>
      <c r="BJ319" s="9"/>
      <c r="BK319" s="9"/>
      <c r="BL319" s="9"/>
      <c r="BM319" s="9"/>
      <c r="BN319" s="9"/>
      <c r="BO319" s="9">
        <v>1</v>
      </c>
      <c r="BP319" s="9"/>
      <c r="BQ319" s="9"/>
      <c r="BR319" s="9"/>
      <c r="BS319" s="9"/>
      <c r="BT319" s="9"/>
      <c r="BU319" s="9"/>
      <c r="BV319" s="9"/>
      <c r="BW319" s="9"/>
      <c r="BX319" s="9"/>
      <c r="BY319" s="9"/>
      <c r="BZ319" s="9"/>
      <c r="CA319" s="9"/>
      <c r="CB319" s="9"/>
      <c r="CC319" s="9"/>
      <c r="CD319" s="9"/>
      <c r="CE319" s="9"/>
      <c r="CF319" s="9"/>
      <c r="CG319" s="9"/>
      <c r="CH319" s="9"/>
      <c r="CI319" s="9"/>
      <c r="CJ319" s="9"/>
      <c r="CK319" s="9"/>
      <c r="CL319" s="9"/>
      <c r="CM319" s="9"/>
      <c r="CN319" s="9"/>
      <c r="CO319" s="9"/>
      <c r="CP319" s="9"/>
      <c r="CQ319" s="9"/>
      <c r="CR319" s="9"/>
      <c r="CS319" s="9"/>
      <c r="CT319" s="9"/>
      <c r="CU319" s="9"/>
      <c r="CV319" s="9"/>
      <c r="CW319" s="9"/>
      <c r="CX319" s="9"/>
      <c r="CY319" s="9"/>
      <c r="CZ319" s="9"/>
      <c r="DA319" s="9"/>
      <c r="DB319" s="9"/>
      <c r="DC319" s="9"/>
      <c r="DD319" s="9"/>
      <c r="DE319" s="9"/>
      <c r="DF319" s="9"/>
      <c r="DG319" s="9"/>
      <c r="DH319" s="9"/>
      <c r="DI319" s="9"/>
      <c r="DJ319" s="9"/>
      <c r="DK319" s="9"/>
      <c r="DL319" s="9"/>
      <c r="DM319" s="9"/>
      <c r="DN319" s="9"/>
      <c r="DO319" s="9"/>
      <c r="DP319" s="9"/>
      <c r="DQ319" s="9"/>
      <c r="DR319" s="9"/>
      <c r="DS319" s="9"/>
      <c r="DT319" s="9"/>
      <c r="DU319" s="9"/>
      <c r="DV319" s="9"/>
      <c r="DW319" s="9"/>
      <c r="DX319" s="9"/>
      <c r="DY319" s="9"/>
      <c r="DZ319" s="9"/>
      <c r="EA319" s="9"/>
      <c r="EB319" s="9"/>
      <c r="EC319" s="9"/>
      <c r="ED319" s="9"/>
      <c r="EE319" s="9"/>
      <c r="EF319" s="9"/>
      <c r="EG319" s="9"/>
      <c r="EH319" s="9"/>
      <c r="EI319" s="9"/>
      <c r="EJ319" s="9"/>
      <c r="EK319" s="9"/>
      <c r="EL319" s="9"/>
      <c r="EM319" s="9"/>
      <c r="EN319" s="9"/>
      <c r="EO319" s="9"/>
      <c r="EP319" s="9"/>
      <c r="EQ319" s="9"/>
      <c r="ER319" s="36">
        <f t="shared" si="56"/>
        <v>1</v>
      </c>
      <c r="ES319" s="9">
        <f t="shared" si="57"/>
        <v>1</v>
      </c>
      <c r="ET319" s="9" t="s">
        <v>1363</v>
      </c>
      <c r="EU319" s="32" t="e">
        <v>#N/A</v>
      </c>
      <c r="EV319" s="32" t="e">
        <v>#N/A</v>
      </c>
      <c r="EW319" s="32"/>
      <c r="EX319" s="35"/>
      <c r="EY319" s="37"/>
      <c r="EZ319" s="37"/>
      <c r="FA319" s="35"/>
      <c r="FB319" s="37"/>
      <c r="FC319" s="32"/>
      <c r="FD319" s="32"/>
      <c r="FE319" s="32">
        <f t="shared" si="58"/>
        <v>413</v>
      </c>
      <c r="FF319" s="9">
        <f t="shared" si="59"/>
        <v>12798</v>
      </c>
      <c r="FG319" s="6" t="e">
        <v>#N/A</v>
      </c>
    </row>
    <row r="320" spans="1:163" ht="17.25" customHeight="1" x14ac:dyDescent="0.25">
      <c r="A320" s="9">
        <v>132195021</v>
      </c>
      <c r="B320" s="22" t="s">
        <v>739</v>
      </c>
      <c r="C320" s="9"/>
      <c r="D320" s="9"/>
      <c r="E320" s="9"/>
      <c r="F320" s="9"/>
      <c r="G320" s="23"/>
      <c r="H320" s="23"/>
      <c r="I320" s="9">
        <v>6124</v>
      </c>
      <c r="J320" s="9">
        <v>18822</v>
      </c>
      <c r="K320" s="24">
        <f t="shared" si="48"/>
        <v>707</v>
      </c>
      <c r="L320" s="24">
        <f t="shared" si="49"/>
        <v>24946</v>
      </c>
      <c r="M320" s="25">
        <v>4</v>
      </c>
      <c r="N320" s="9" t="s">
        <v>1493</v>
      </c>
      <c r="O320" s="9" t="s">
        <v>1494</v>
      </c>
      <c r="P320" s="9" t="s">
        <v>321</v>
      </c>
      <c r="Q320" s="26">
        <v>24169.89</v>
      </c>
      <c r="R320" s="27">
        <v>257</v>
      </c>
      <c r="S320" s="27">
        <f t="shared" si="50"/>
        <v>0</v>
      </c>
      <c r="T320" s="27">
        <v>1800</v>
      </c>
      <c r="U320" s="28" t="s">
        <v>20</v>
      </c>
      <c r="V320" s="29">
        <f t="shared" si="51"/>
        <v>0.17343878727488821</v>
      </c>
      <c r="W320" s="29">
        <f t="shared" si="52"/>
        <v>9.2584548742177253E-3</v>
      </c>
      <c r="X320" s="29" t="str">
        <f t="shared" si="53"/>
        <v>FLOW</v>
      </c>
      <c r="Y320" s="9" t="str">
        <f t="shared" si="54"/>
        <v>-</v>
      </c>
      <c r="Z320" s="9" t="s">
        <v>20</v>
      </c>
      <c r="AA320" s="9" t="s">
        <v>20</v>
      </c>
      <c r="AB320" s="22"/>
      <c r="AC320" s="9"/>
      <c r="AD320" s="9"/>
      <c r="AE320" s="30"/>
      <c r="AF320" s="31" t="s">
        <v>20</v>
      </c>
      <c r="AG320" s="32"/>
      <c r="AH320" s="9" t="s">
        <v>548</v>
      </c>
      <c r="AI320" s="32"/>
      <c r="AJ320" s="32"/>
      <c r="AK320" s="32"/>
      <c r="AL320" s="32">
        <v>20879</v>
      </c>
      <c r="AM320" s="26">
        <v>24169.89</v>
      </c>
      <c r="AN320" s="24">
        <v>117</v>
      </c>
      <c r="AO320" s="23" t="s">
        <v>20</v>
      </c>
      <c r="AP320" s="23" t="str">
        <f t="shared" si="55"/>
        <v>FLOW</v>
      </c>
      <c r="AQ320" s="23"/>
      <c r="AR320" s="23"/>
      <c r="AS320" s="23"/>
      <c r="AT320" s="23"/>
      <c r="AU320" s="9" t="s">
        <v>13</v>
      </c>
      <c r="AV320" s="33" t="s">
        <v>934</v>
      </c>
      <c r="AW320" s="22" t="s">
        <v>1165</v>
      </c>
      <c r="AX320" s="34">
        <v>44764</v>
      </c>
      <c r="AY320" s="9">
        <v>48</v>
      </c>
      <c r="AZ320" s="9" t="s">
        <v>1125</v>
      </c>
      <c r="BA320" s="32" t="s">
        <v>20</v>
      </c>
      <c r="BB320" s="32"/>
      <c r="BC320" s="32"/>
      <c r="BD320" s="9"/>
      <c r="BE320" s="9"/>
      <c r="BF320" s="9"/>
      <c r="BG320" s="35"/>
      <c r="BH320" s="9"/>
      <c r="BI320" s="9"/>
      <c r="BJ320" s="9"/>
      <c r="BK320" s="9"/>
      <c r="BL320" s="9">
        <v>1</v>
      </c>
      <c r="BM320" s="9"/>
      <c r="BN320" s="9"/>
      <c r="BO320" s="9"/>
      <c r="BP320" s="9"/>
      <c r="BQ320" s="9"/>
      <c r="BR320" s="9"/>
      <c r="BS320" s="9"/>
      <c r="BT320" s="9"/>
      <c r="BU320" s="9"/>
      <c r="BV320" s="9"/>
      <c r="BW320" s="9"/>
      <c r="BX320" s="9"/>
      <c r="BY320" s="9"/>
      <c r="BZ320" s="9"/>
      <c r="CA320" s="9"/>
      <c r="CB320" s="9"/>
      <c r="CC320" s="9"/>
      <c r="CD320" s="9"/>
      <c r="CE320" s="9"/>
      <c r="CF320" s="9"/>
      <c r="CG320" s="9"/>
      <c r="CH320" s="9"/>
      <c r="CI320" s="9"/>
      <c r="CJ320" s="9"/>
      <c r="CK320" s="9"/>
      <c r="CL320" s="9"/>
      <c r="CM320" s="9"/>
      <c r="CN320" s="9"/>
      <c r="CO320" s="9"/>
      <c r="CP320" s="9"/>
      <c r="CQ320" s="9"/>
      <c r="CR320" s="9"/>
      <c r="CS320" s="9"/>
      <c r="CT320" s="9"/>
      <c r="CU320" s="9"/>
      <c r="CV320" s="9"/>
      <c r="CW320" s="9"/>
      <c r="CX320" s="9"/>
      <c r="CY320" s="9"/>
      <c r="CZ320" s="9"/>
      <c r="DA320" s="9"/>
      <c r="DB320" s="9"/>
      <c r="DC320" s="9"/>
      <c r="DD320" s="9"/>
      <c r="DE320" s="9"/>
      <c r="DF320" s="9"/>
      <c r="DG320" s="9"/>
      <c r="DH320" s="9"/>
      <c r="DI320" s="9"/>
      <c r="DJ320" s="9"/>
      <c r="DK320" s="9"/>
      <c r="DL320" s="9"/>
      <c r="DM320" s="9"/>
      <c r="DN320" s="9"/>
      <c r="DO320" s="9"/>
      <c r="DP320" s="9"/>
      <c r="DQ320" s="9"/>
      <c r="DR320" s="9"/>
      <c r="DS320" s="9"/>
      <c r="DT320" s="9"/>
      <c r="DU320" s="9"/>
      <c r="DV320" s="9"/>
      <c r="DW320" s="9"/>
      <c r="DX320" s="9"/>
      <c r="DY320" s="9"/>
      <c r="DZ320" s="9"/>
      <c r="EA320" s="9"/>
      <c r="EB320" s="9"/>
      <c r="EC320" s="9"/>
      <c r="ED320" s="9"/>
      <c r="EE320" s="9"/>
      <c r="EF320" s="9"/>
      <c r="EG320" s="9"/>
      <c r="EH320" s="9"/>
      <c r="EI320" s="9"/>
      <c r="EJ320" s="9"/>
      <c r="EK320" s="9"/>
      <c r="EL320" s="9"/>
      <c r="EM320" s="9"/>
      <c r="EN320" s="9"/>
      <c r="EO320" s="9"/>
      <c r="EP320" s="9"/>
      <c r="EQ320" s="9"/>
      <c r="ER320" s="36">
        <f t="shared" si="56"/>
        <v>1</v>
      </c>
      <c r="ES320" s="9">
        <f t="shared" si="57"/>
        <v>1</v>
      </c>
      <c r="ET320" s="9" t="s">
        <v>1362</v>
      </c>
      <c r="EU320" s="32" t="s">
        <v>2037</v>
      </c>
      <c r="EV320" s="32" t="s">
        <v>1480</v>
      </c>
      <c r="EW320" s="32"/>
      <c r="EX320" s="35"/>
      <c r="EY320" s="37"/>
      <c r="EZ320" s="37"/>
      <c r="FA320" s="35"/>
      <c r="FB320" s="37"/>
      <c r="FC320" s="32"/>
      <c r="FD320" s="32"/>
      <c r="FE320" s="32">
        <f t="shared" si="58"/>
        <v>707</v>
      </c>
      <c r="FF320" s="9">
        <f t="shared" si="59"/>
        <v>24946</v>
      </c>
      <c r="FG320" s="6" t="s">
        <v>1480</v>
      </c>
    </row>
    <row r="321" spans="1:163" ht="17.25" customHeight="1" x14ac:dyDescent="0.25">
      <c r="A321" s="9">
        <v>461431253</v>
      </c>
      <c r="B321" s="22" t="s">
        <v>813</v>
      </c>
      <c r="C321" s="9"/>
      <c r="D321" s="9"/>
      <c r="E321" s="9"/>
      <c r="F321" s="9"/>
      <c r="G321" s="23"/>
      <c r="H321" s="23"/>
      <c r="I321" s="9">
        <v>3645</v>
      </c>
      <c r="J321" s="9">
        <v>3290</v>
      </c>
      <c r="K321" s="24">
        <f t="shared" si="48"/>
        <v>3374</v>
      </c>
      <c r="L321" s="24">
        <f t="shared" si="49"/>
        <v>6935</v>
      </c>
      <c r="M321" s="39">
        <v>1</v>
      </c>
      <c r="N321" s="9" t="s">
        <v>1493</v>
      </c>
      <c r="O321" s="9" t="s">
        <v>1494</v>
      </c>
      <c r="P321" s="9" t="s">
        <v>60</v>
      </c>
      <c r="Q321" s="26">
        <v>23918.2</v>
      </c>
      <c r="R321" s="27">
        <v>84</v>
      </c>
      <c r="S321" s="27">
        <f t="shared" si="50"/>
        <v>0</v>
      </c>
      <c r="T321" s="27">
        <v>2700</v>
      </c>
      <c r="U321" s="28" t="s">
        <v>20</v>
      </c>
      <c r="V321" s="29">
        <f t="shared" si="51"/>
        <v>7.6753099556775256E-2</v>
      </c>
      <c r="W321" s="29">
        <f t="shared" si="52"/>
        <v>2.09526902922939E-3</v>
      </c>
      <c r="X321" s="29" t="str">
        <f t="shared" si="53"/>
        <v>FLOW</v>
      </c>
      <c r="Y321" s="9" t="str">
        <f t="shared" si="54"/>
        <v>-</v>
      </c>
      <c r="Z321" s="9" t="s">
        <v>1490</v>
      </c>
      <c r="AA321" s="9" t="s">
        <v>20</v>
      </c>
      <c r="AB321" s="22"/>
      <c r="AC321" s="9"/>
      <c r="AD321" s="9"/>
      <c r="AE321" s="30"/>
      <c r="AF321" s="31" t="s">
        <v>20</v>
      </c>
      <c r="AG321" s="32"/>
      <c r="AH321" s="9" t="s">
        <v>1141</v>
      </c>
      <c r="AI321" s="32"/>
      <c r="AJ321" s="32"/>
      <c r="AK321" s="32"/>
      <c r="AL321" s="32">
        <v>6074</v>
      </c>
      <c r="AM321" s="26">
        <v>23918.2</v>
      </c>
      <c r="AN321" s="24">
        <v>27</v>
      </c>
      <c r="AO321" s="23" t="s">
        <v>20</v>
      </c>
      <c r="AP321" s="23" t="str">
        <f t="shared" si="55"/>
        <v>FLOW</v>
      </c>
      <c r="AQ321" s="23"/>
      <c r="AR321" s="23"/>
      <c r="AS321" s="23"/>
      <c r="AT321" s="23"/>
      <c r="AU321" s="9" t="s">
        <v>1491</v>
      </c>
      <c r="AV321" s="33" t="s">
        <v>1006</v>
      </c>
      <c r="AW321" s="22" t="s">
        <v>1254</v>
      </c>
      <c r="AX321" s="34">
        <v>45299</v>
      </c>
      <c r="AY321" s="9">
        <v>36</v>
      </c>
      <c r="AZ321" s="9" t="s">
        <v>1125</v>
      </c>
      <c r="BA321" s="32" t="s">
        <v>20</v>
      </c>
      <c r="BB321" s="32"/>
      <c r="BC321" s="32"/>
      <c r="BD321" s="9"/>
      <c r="BE321" s="9"/>
      <c r="BF321" s="9"/>
      <c r="BG321" s="35"/>
      <c r="BH321" s="9"/>
      <c r="BI321" s="9"/>
      <c r="BJ321" s="9"/>
      <c r="BK321" s="9"/>
      <c r="BL321" s="9">
        <v>1</v>
      </c>
      <c r="BM321" s="9"/>
      <c r="BN321" s="9"/>
      <c r="BO321" s="9"/>
      <c r="BP321" s="9"/>
      <c r="BQ321" s="9"/>
      <c r="BR321" s="9"/>
      <c r="BS321" s="9"/>
      <c r="BT321" s="9"/>
      <c r="BU321" s="9"/>
      <c r="BV321" s="9"/>
      <c r="BW321" s="9"/>
      <c r="BX321" s="9"/>
      <c r="BY321" s="9"/>
      <c r="BZ321" s="9"/>
      <c r="CA321" s="9"/>
      <c r="CB321" s="9"/>
      <c r="CC321" s="9"/>
      <c r="CD321" s="9"/>
      <c r="CE321" s="9"/>
      <c r="CF321" s="9"/>
      <c r="CG321" s="9"/>
      <c r="CH321" s="9"/>
      <c r="CI321" s="9"/>
      <c r="CJ321" s="9"/>
      <c r="CK321" s="9"/>
      <c r="CL321" s="9"/>
      <c r="CM321" s="9"/>
      <c r="CN321" s="9"/>
      <c r="CO321" s="9"/>
      <c r="CP321" s="9"/>
      <c r="CQ321" s="9"/>
      <c r="CR321" s="9"/>
      <c r="CS321" s="9"/>
      <c r="CT321" s="9"/>
      <c r="CU321" s="9"/>
      <c r="CV321" s="9"/>
      <c r="CW321" s="9"/>
      <c r="CX321" s="9"/>
      <c r="CY321" s="9"/>
      <c r="CZ321" s="9"/>
      <c r="DA321" s="9"/>
      <c r="DB321" s="9"/>
      <c r="DC321" s="9"/>
      <c r="DD321" s="9"/>
      <c r="DE321" s="9"/>
      <c r="DF321" s="9"/>
      <c r="DG321" s="9"/>
      <c r="DH321" s="9"/>
      <c r="DI321" s="9"/>
      <c r="DJ321" s="9"/>
      <c r="DK321" s="9"/>
      <c r="DL321" s="9"/>
      <c r="DM321" s="9"/>
      <c r="DN321" s="9"/>
      <c r="DO321" s="9"/>
      <c r="DP321" s="9"/>
      <c r="DQ321" s="9"/>
      <c r="DR321" s="9"/>
      <c r="DS321" s="9"/>
      <c r="DT321" s="9"/>
      <c r="DU321" s="9"/>
      <c r="DV321" s="9"/>
      <c r="DW321" s="9"/>
      <c r="DX321" s="9"/>
      <c r="DY321" s="9"/>
      <c r="DZ321" s="9"/>
      <c r="EA321" s="9"/>
      <c r="EB321" s="9"/>
      <c r="EC321" s="9"/>
      <c r="ED321" s="9"/>
      <c r="EE321" s="9"/>
      <c r="EF321" s="9"/>
      <c r="EG321" s="9"/>
      <c r="EH321" s="9"/>
      <c r="EI321" s="9"/>
      <c r="EJ321" s="9"/>
      <c r="EK321" s="9"/>
      <c r="EL321" s="9"/>
      <c r="EM321" s="9"/>
      <c r="EN321" s="9"/>
      <c r="EO321" s="9"/>
      <c r="EP321" s="9"/>
      <c r="EQ321" s="9"/>
      <c r="ER321" s="36">
        <f t="shared" si="56"/>
        <v>1</v>
      </c>
      <c r="ES321" s="9">
        <f t="shared" si="57"/>
        <v>1</v>
      </c>
      <c r="ET321" s="9" t="s">
        <v>1360</v>
      </c>
      <c r="EU321" s="32" t="s">
        <v>1783</v>
      </c>
      <c r="EV321" s="32" t="s">
        <v>1480</v>
      </c>
      <c r="EW321" s="32"/>
      <c r="EX321" s="35"/>
      <c r="EY321" s="37"/>
      <c r="EZ321" s="37"/>
      <c r="FA321" s="35"/>
      <c r="FB321" s="37"/>
      <c r="FC321" s="32"/>
      <c r="FD321" s="32"/>
      <c r="FE321" s="32">
        <f t="shared" si="58"/>
        <v>3374</v>
      </c>
      <c r="FF321" s="9">
        <f t="shared" si="59"/>
        <v>6935</v>
      </c>
      <c r="FG321" s="6" t="s">
        <v>1480</v>
      </c>
    </row>
    <row r="322" spans="1:163" ht="17.25" customHeight="1" x14ac:dyDescent="0.25">
      <c r="A322" s="9">
        <v>464911621</v>
      </c>
      <c r="B322" s="22" t="s">
        <v>442</v>
      </c>
      <c r="C322" s="9"/>
      <c r="D322" s="9"/>
      <c r="E322" s="9"/>
      <c r="F322" s="9"/>
      <c r="G322" s="23"/>
      <c r="H322" s="23"/>
      <c r="I322" s="9">
        <v>3864</v>
      </c>
      <c r="J322" s="9">
        <v>5727</v>
      </c>
      <c r="K322" s="24">
        <f t="shared" ref="K322:K385" si="60">IF((J322+R322)&lt;=I322+R322,(J322+R322),((I322-(I322*(M322+1)-(I322+J322)))+R322))</f>
        <v>2121</v>
      </c>
      <c r="L322" s="24">
        <f t="shared" ref="L322:L385" si="61">FF322-E322</f>
        <v>9591</v>
      </c>
      <c r="M322" s="25">
        <v>2</v>
      </c>
      <c r="N322" s="9" t="s">
        <v>1493</v>
      </c>
      <c r="O322" s="9" t="s">
        <v>1494</v>
      </c>
      <c r="P322" s="9" t="s">
        <v>77</v>
      </c>
      <c r="Q322" s="26">
        <v>23910</v>
      </c>
      <c r="R322" s="27">
        <v>258</v>
      </c>
      <c r="S322" s="27">
        <f t="shared" ref="S322:S385" si="62">IF(H322="CBC COLL",T322,)</f>
        <v>0</v>
      </c>
      <c r="T322" s="27">
        <v>5400</v>
      </c>
      <c r="U322" s="28" t="s">
        <v>20</v>
      </c>
      <c r="V322" s="29">
        <f t="shared" ref="V322:V385" si="63">Q322/SUMIFS($Q:$Q,$M:$M,M322,$P:$P,P322)</f>
        <v>6.0927175538455065E-2</v>
      </c>
      <c r="W322" s="29">
        <f t="shared" ref="W322:W385" si="64">Q322/SUMIFS($Q:$Q,$M:$M,M322)</f>
        <v>6.4110146368853592E-3</v>
      </c>
      <c r="X322" s="29" t="str">
        <f t="shared" ref="X322:X385" si="65">N322</f>
        <v>FLOW</v>
      </c>
      <c r="Y322" s="9" t="str">
        <f t="shared" ref="Y322:Y385" si="66">IF(OR(N322="STABLE", N322="RB" ),"PAID",AA322)</f>
        <v>-</v>
      </c>
      <c r="Z322" s="9" t="s">
        <v>1496</v>
      </c>
      <c r="AA322" s="9" t="s">
        <v>20</v>
      </c>
      <c r="AB322" s="22"/>
      <c r="AC322" s="9"/>
      <c r="AD322" s="9"/>
      <c r="AE322" s="30"/>
      <c r="AF322" s="31" t="s">
        <v>20</v>
      </c>
      <c r="AG322" s="32"/>
      <c r="AH322" s="9" t="s">
        <v>377</v>
      </c>
      <c r="AI322" s="32"/>
      <c r="AJ322" s="32"/>
      <c r="AK322" s="32"/>
      <c r="AL322" s="32">
        <v>11385</v>
      </c>
      <c r="AM322" s="26">
        <v>23910</v>
      </c>
      <c r="AN322" s="24">
        <v>57</v>
      </c>
      <c r="AO322" s="23" t="s">
        <v>20</v>
      </c>
      <c r="AP322" s="23" t="str">
        <f t="shared" ref="AP322:AP385" si="67">IF(AO322=0,"RB",IF(AO322&lt;AN322,"STABLE",IF(AO322&gt;AN322,"FLOW","SAME")))</f>
        <v>FLOW</v>
      </c>
      <c r="AQ322" s="23"/>
      <c r="AR322" s="23"/>
      <c r="AS322" s="23"/>
      <c r="AT322" s="23"/>
      <c r="AU322" s="9" t="s">
        <v>13</v>
      </c>
      <c r="AV322" s="33" t="s">
        <v>443</v>
      </c>
      <c r="AW322" s="22" t="s">
        <v>1311</v>
      </c>
      <c r="AX322" s="34">
        <v>45636</v>
      </c>
      <c r="AY322" s="9">
        <v>24</v>
      </c>
      <c r="AZ322" s="9" t="s">
        <v>1125</v>
      </c>
      <c r="BA322" s="32" t="s">
        <v>20</v>
      </c>
      <c r="BB322" s="32"/>
      <c r="BC322" s="32"/>
      <c r="BD322" s="9"/>
      <c r="BE322" s="9"/>
      <c r="BF322" s="9"/>
      <c r="BG322" s="35"/>
      <c r="BH322" s="9"/>
      <c r="BI322" s="9"/>
      <c r="BJ322" s="9"/>
      <c r="BK322" s="9"/>
      <c r="BL322" s="9">
        <v>1</v>
      </c>
      <c r="BM322" s="9"/>
      <c r="BN322" s="9"/>
      <c r="BO322" s="9"/>
      <c r="BP322" s="9"/>
      <c r="BQ322" s="9"/>
      <c r="BR322" s="9"/>
      <c r="BS322" s="9"/>
      <c r="BT322" s="9"/>
      <c r="BU322" s="9"/>
      <c r="BV322" s="9"/>
      <c r="BW322" s="9"/>
      <c r="BX322" s="9"/>
      <c r="BY322" s="9"/>
      <c r="BZ322" s="9"/>
      <c r="CA322" s="9"/>
      <c r="CB322" s="9"/>
      <c r="CC322" s="9"/>
      <c r="CD322" s="9"/>
      <c r="CE322" s="9"/>
      <c r="CF322" s="9"/>
      <c r="CG322" s="9"/>
      <c r="CH322" s="9"/>
      <c r="CI322" s="9"/>
      <c r="CJ322" s="9"/>
      <c r="CK322" s="9"/>
      <c r="CL322" s="9"/>
      <c r="CM322" s="9"/>
      <c r="CN322" s="9"/>
      <c r="CO322" s="9"/>
      <c r="CP322" s="9"/>
      <c r="CQ322" s="9"/>
      <c r="CR322" s="9"/>
      <c r="CS322" s="9"/>
      <c r="CT322" s="9"/>
      <c r="CU322" s="9"/>
      <c r="CV322" s="9"/>
      <c r="CW322" s="9"/>
      <c r="CX322" s="9"/>
      <c r="CY322" s="9"/>
      <c r="CZ322" s="9"/>
      <c r="DA322" s="9"/>
      <c r="DB322" s="9"/>
      <c r="DC322" s="9"/>
      <c r="DD322" s="9"/>
      <c r="DE322" s="9"/>
      <c r="DF322" s="9"/>
      <c r="DG322" s="9"/>
      <c r="DH322" s="9"/>
      <c r="DI322" s="9"/>
      <c r="DJ322" s="9"/>
      <c r="DK322" s="9"/>
      <c r="DL322" s="9"/>
      <c r="DM322" s="9"/>
      <c r="DN322" s="9"/>
      <c r="DO322" s="9"/>
      <c r="DP322" s="9"/>
      <c r="DQ322" s="9"/>
      <c r="DR322" s="9"/>
      <c r="DS322" s="9"/>
      <c r="DT322" s="9"/>
      <c r="DU322" s="9"/>
      <c r="DV322" s="9"/>
      <c r="DW322" s="9"/>
      <c r="DX322" s="9"/>
      <c r="DY322" s="9"/>
      <c r="DZ322" s="9"/>
      <c r="EA322" s="9"/>
      <c r="EB322" s="9"/>
      <c r="EC322" s="9"/>
      <c r="ED322" s="9"/>
      <c r="EE322" s="9"/>
      <c r="EF322" s="9"/>
      <c r="EG322" s="9"/>
      <c r="EH322" s="9"/>
      <c r="EI322" s="9"/>
      <c r="EJ322" s="9"/>
      <c r="EK322" s="9"/>
      <c r="EL322" s="9"/>
      <c r="EM322" s="9"/>
      <c r="EN322" s="9"/>
      <c r="EO322" s="9"/>
      <c r="EP322" s="9"/>
      <c r="EQ322" s="9"/>
      <c r="ER322" s="36">
        <f t="shared" ref="ER322:ER385" si="68">BC322+BF322+BI322+BL322+BO322+BR322+BU322+BX322+CA322+CD322+CG322+CJ322+CM322+CP322+CS322+CV322+CY322+DB322+DE322+DH322+DK322+DN322+DQ322+DT322+DW322+DZ322+EC322+EF322+EI322+EL322+EO322</f>
        <v>1</v>
      </c>
      <c r="ES322" s="9">
        <f t="shared" ref="ES322:ES385" si="69">IF(ER322&gt;0,1,"")</f>
        <v>1</v>
      </c>
      <c r="ET322" s="9" t="s">
        <v>1370</v>
      </c>
      <c r="EU322" s="32" t="s">
        <v>1848</v>
      </c>
      <c r="EV322" s="32" t="s">
        <v>1480</v>
      </c>
      <c r="EW322" s="32"/>
      <c r="EX322" s="35"/>
      <c r="EY322" s="37"/>
      <c r="EZ322" s="37"/>
      <c r="FA322" s="35"/>
      <c r="FB322" s="37"/>
      <c r="FC322" s="32"/>
      <c r="FD322" s="32"/>
      <c r="FE322" s="32">
        <f t="shared" ref="FE322:FE385" si="70">IF((J322+R322)&lt;=I322+R322,(J322+R322),((I322-(I322*(M322+1)-(I322+J322)))+R322))</f>
        <v>2121</v>
      </c>
      <c r="FF322" s="9">
        <f t="shared" ref="FF322:FF385" si="71">I322+J322+FD322</f>
        <v>9591</v>
      </c>
      <c r="FG322" s="6" t="s">
        <v>1480</v>
      </c>
    </row>
    <row r="323" spans="1:163" ht="17.25" customHeight="1" x14ac:dyDescent="0.25">
      <c r="A323" s="9">
        <v>460794404</v>
      </c>
      <c r="B323" s="22" t="s">
        <v>800</v>
      </c>
      <c r="C323" s="9" t="s">
        <v>2208</v>
      </c>
      <c r="D323" s="9" t="s">
        <v>1592</v>
      </c>
      <c r="E323" s="9">
        <v>60</v>
      </c>
      <c r="F323" s="9"/>
      <c r="G323" s="23"/>
      <c r="H323" s="23"/>
      <c r="I323" s="9">
        <v>4098</v>
      </c>
      <c r="J323" s="9">
        <v>8196</v>
      </c>
      <c r="K323" s="24">
        <f t="shared" si="60"/>
        <v>287</v>
      </c>
      <c r="L323" s="24">
        <f t="shared" si="61"/>
        <v>12234</v>
      </c>
      <c r="M323" s="25">
        <v>3</v>
      </c>
      <c r="N323" s="9" t="s">
        <v>2210</v>
      </c>
      <c r="O323" s="9" t="s">
        <v>1489</v>
      </c>
      <c r="P323" s="9" t="s">
        <v>121</v>
      </c>
      <c r="Q323" s="26">
        <v>23415.32</v>
      </c>
      <c r="R323" s="27">
        <v>287</v>
      </c>
      <c r="S323" s="27">
        <f t="shared" si="62"/>
        <v>0</v>
      </c>
      <c r="T323" s="27">
        <v>7200</v>
      </c>
      <c r="U323" s="28" t="s">
        <v>20</v>
      </c>
      <c r="V323" s="29">
        <f t="shared" si="63"/>
        <v>0.28726816432569519</v>
      </c>
      <c r="W323" s="29">
        <f t="shared" si="64"/>
        <v>6.639494590941623E-3</v>
      </c>
      <c r="X323" s="29" t="str">
        <f t="shared" si="65"/>
        <v>STABLE</v>
      </c>
      <c r="Y323" s="9" t="str">
        <f t="shared" si="66"/>
        <v>PAID</v>
      </c>
      <c r="Z323" s="9" t="s">
        <v>1496</v>
      </c>
      <c r="AA323" s="9" t="s">
        <v>20</v>
      </c>
      <c r="AB323" s="22"/>
      <c r="AC323" s="9"/>
      <c r="AD323" s="9"/>
      <c r="AE323" s="30"/>
      <c r="AF323" s="31" t="s">
        <v>20</v>
      </c>
      <c r="AG323" s="32"/>
      <c r="AH323" s="9" t="s">
        <v>120</v>
      </c>
      <c r="AI323" s="32"/>
      <c r="AJ323" s="32"/>
      <c r="AK323" s="32"/>
      <c r="AL323" s="32">
        <v>15683</v>
      </c>
      <c r="AM323" s="26">
        <v>23415.32</v>
      </c>
      <c r="AN323" s="24">
        <v>88</v>
      </c>
      <c r="AO323" s="23" t="s">
        <v>20</v>
      </c>
      <c r="AP323" s="23" t="str">
        <f t="shared" si="67"/>
        <v>FLOW</v>
      </c>
      <c r="AQ323" s="23"/>
      <c r="AR323" s="23"/>
      <c r="AS323" s="23"/>
      <c r="AT323" s="23"/>
      <c r="AU323" s="9" t="s">
        <v>1491</v>
      </c>
      <c r="AV323" s="33" t="s">
        <v>994</v>
      </c>
      <c r="AW323" s="22" t="s">
        <v>1225</v>
      </c>
      <c r="AX323" s="34">
        <v>45250</v>
      </c>
      <c r="AY323" s="9">
        <v>36</v>
      </c>
      <c r="AZ323" s="9" t="s">
        <v>1125</v>
      </c>
      <c r="BA323" s="32" t="s">
        <v>20</v>
      </c>
      <c r="BB323" s="32"/>
      <c r="BC323" s="32"/>
      <c r="BD323" s="9"/>
      <c r="BE323" s="9"/>
      <c r="BF323" s="9">
        <v>1</v>
      </c>
      <c r="BG323" s="35"/>
      <c r="BH323" s="9"/>
      <c r="BI323" s="9"/>
      <c r="BJ323" s="9"/>
      <c r="BK323" s="9"/>
      <c r="BL323" s="9"/>
      <c r="BM323" s="9"/>
      <c r="BN323" s="9"/>
      <c r="BO323" s="9"/>
      <c r="BP323" s="9"/>
      <c r="BQ323" s="9"/>
      <c r="BR323" s="9"/>
      <c r="BS323" s="9"/>
      <c r="BT323" s="9"/>
      <c r="BU323" s="9"/>
      <c r="BV323" s="9"/>
      <c r="BW323" s="9"/>
      <c r="BX323" s="9"/>
      <c r="BY323" s="9"/>
      <c r="BZ323" s="9"/>
      <c r="CA323" s="9"/>
      <c r="CB323" s="9"/>
      <c r="CC323" s="9"/>
      <c r="CD323" s="9"/>
      <c r="CE323" s="9"/>
      <c r="CF323" s="9"/>
      <c r="CG323" s="9"/>
      <c r="CH323" s="9"/>
      <c r="CI323" s="9"/>
      <c r="CJ323" s="9"/>
      <c r="CK323" s="9"/>
      <c r="CL323" s="9"/>
      <c r="CM323" s="9"/>
      <c r="CN323" s="9"/>
      <c r="CO323" s="9"/>
      <c r="CP323" s="9"/>
      <c r="CQ323" s="9"/>
      <c r="CR323" s="9"/>
      <c r="CS323" s="9"/>
      <c r="CT323" s="9"/>
      <c r="CU323" s="9"/>
      <c r="CV323" s="9"/>
      <c r="CW323" s="9"/>
      <c r="CX323" s="9"/>
      <c r="CY323" s="9"/>
      <c r="CZ323" s="9"/>
      <c r="DA323" s="9"/>
      <c r="DB323" s="9"/>
      <c r="DC323" s="9"/>
      <c r="DD323" s="9"/>
      <c r="DE323" s="9"/>
      <c r="DF323" s="9"/>
      <c r="DG323" s="9"/>
      <c r="DH323" s="9"/>
      <c r="DI323" s="9"/>
      <c r="DJ323" s="9"/>
      <c r="DK323" s="9"/>
      <c r="DL323" s="9"/>
      <c r="DM323" s="9"/>
      <c r="DN323" s="9"/>
      <c r="DO323" s="9"/>
      <c r="DP323" s="9"/>
      <c r="DQ323" s="9"/>
      <c r="DR323" s="9"/>
      <c r="DS323" s="9"/>
      <c r="DT323" s="9"/>
      <c r="DU323" s="9"/>
      <c r="DV323" s="9"/>
      <c r="DW323" s="9"/>
      <c r="DX323" s="9"/>
      <c r="DY323" s="9"/>
      <c r="DZ323" s="9"/>
      <c r="EA323" s="9"/>
      <c r="EB323" s="9"/>
      <c r="EC323" s="9"/>
      <c r="ED323" s="9"/>
      <c r="EE323" s="9"/>
      <c r="EF323" s="9"/>
      <c r="EG323" s="9"/>
      <c r="EH323" s="9"/>
      <c r="EI323" s="9"/>
      <c r="EJ323" s="9"/>
      <c r="EK323" s="9"/>
      <c r="EL323" s="9"/>
      <c r="EM323" s="9"/>
      <c r="EN323" s="9"/>
      <c r="EO323" s="9"/>
      <c r="EP323" s="9"/>
      <c r="EQ323" s="9"/>
      <c r="ER323" s="36">
        <f t="shared" si="68"/>
        <v>1</v>
      </c>
      <c r="ES323" s="9">
        <f t="shared" si="69"/>
        <v>1</v>
      </c>
      <c r="ET323" s="9" t="s">
        <v>1373</v>
      </c>
      <c r="EU323" s="32" t="s">
        <v>1769</v>
      </c>
      <c r="EV323" s="32" t="s">
        <v>1480</v>
      </c>
      <c r="EW323" s="32"/>
      <c r="EX323" s="35"/>
      <c r="EY323" s="37"/>
      <c r="EZ323" s="37"/>
      <c r="FA323" s="35"/>
      <c r="FB323" s="37"/>
      <c r="FC323" s="32"/>
      <c r="FD323" s="32"/>
      <c r="FE323" s="32">
        <f t="shared" si="70"/>
        <v>287</v>
      </c>
      <c r="FF323" s="9">
        <f t="shared" si="71"/>
        <v>12294</v>
      </c>
      <c r="FG323" s="6" t="s">
        <v>1480</v>
      </c>
    </row>
    <row r="324" spans="1:163" ht="17.25" customHeight="1" x14ac:dyDescent="0.25">
      <c r="A324" s="9">
        <v>461951394</v>
      </c>
      <c r="B324" s="22" t="s">
        <v>818</v>
      </c>
      <c r="C324" s="9"/>
      <c r="D324" s="9"/>
      <c r="E324" s="9"/>
      <c r="F324" s="9"/>
      <c r="G324" s="23"/>
      <c r="H324" s="23"/>
      <c r="I324" s="9">
        <v>3900</v>
      </c>
      <c r="J324" s="9">
        <v>20505</v>
      </c>
      <c r="K324" s="24">
        <f t="shared" si="60"/>
        <v>2352</v>
      </c>
      <c r="L324" s="24">
        <f t="shared" si="61"/>
        <v>24405</v>
      </c>
      <c r="M324" s="25">
        <v>6</v>
      </c>
      <c r="N324" s="9" t="s">
        <v>1493</v>
      </c>
      <c r="O324" s="9" t="s">
        <v>1494</v>
      </c>
      <c r="P324" s="9" t="s">
        <v>45</v>
      </c>
      <c r="Q324" s="26">
        <v>23112</v>
      </c>
      <c r="R324" s="27">
        <v>1347</v>
      </c>
      <c r="S324" s="27">
        <f t="shared" si="62"/>
        <v>0</v>
      </c>
      <c r="T324" s="27">
        <v>4152</v>
      </c>
      <c r="U324" s="28" t="s">
        <v>20</v>
      </c>
      <c r="V324" s="29">
        <f t="shared" si="63"/>
        <v>0.11897445992276956</v>
      </c>
      <c r="W324" s="29">
        <f t="shared" si="64"/>
        <v>1.0591607693450166E-2</v>
      </c>
      <c r="X324" s="29" t="str">
        <f t="shared" si="65"/>
        <v>FLOW</v>
      </c>
      <c r="Y324" s="9" t="str">
        <f t="shared" si="66"/>
        <v>-</v>
      </c>
      <c r="Z324" s="9" t="s">
        <v>1489</v>
      </c>
      <c r="AA324" s="9" t="s">
        <v>20</v>
      </c>
      <c r="AB324" s="22"/>
      <c r="AC324" s="9"/>
      <c r="AD324" s="9"/>
      <c r="AE324" s="30"/>
      <c r="AF324" s="31" t="s">
        <v>20</v>
      </c>
      <c r="AG324" s="32"/>
      <c r="AH324" s="9" t="s">
        <v>584</v>
      </c>
      <c r="AI324" s="32"/>
      <c r="AJ324" s="32"/>
      <c r="AK324" s="32"/>
      <c r="AL324" s="32">
        <v>26004</v>
      </c>
      <c r="AM324" s="26">
        <v>23112</v>
      </c>
      <c r="AN324" s="24">
        <v>177</v>
      </c>
      <c r="AO324" s="23" t="s">
        <v>20</v>
      </c>
      <c r="AP324" s="23" t="str">
        <f t="shared" si="67"/>
        <v>FLOW</v>
      </c>
      <c r="AQ324" s="23"/>
      <c r="AR324" s="23"/>
      <c r="AS324" s="23"/>
      <c r="AT324" s="23"/>
      <c r="AU324" s="9" t="s">
        <v>13</v>
      </c>
      <c r="AV324" s="33" t="s">
        <v>1013</v>
      </c>
      <c r="AW324" s="22" t="s">
        <v>1211</v>
      </c>
      <c r="AX324" s="34">
        <v>45340</v>
      </c>
      <c r="AY324" s="9">
        <v>30</v>
      </c>
      <c r="AZ324" s="9" t="s">
        <v>1125</v>
      </c>
      <c r="BA324" s="32" t="s">
        <v>20</v>
      </c>
      <c r="BB324" s="32"/>
      <c r="BC324" s="32"/>
      <c r="BD324" s="9"/>
      <c r="BE324" s="9"/>
      <c r="BF324" s="9"/>
      <c r="BG324" s="35"/>
      <c r="BH324" s="9"/>
      <c r="BI324" s="9"/>
      <c r="BJ324" s="9"/>
      <c r="BK324" s="9"/>
      <c r="BL324" s="9">
        <v>1</v>
      </c>
      <c r="BM324" s="9"/>
      <c r="BN324" s="9"/>
      <c r="BO324" s="9"/>
      <c r="BP324" s="9"/>
      <c r="BQ324" s="9"/>
      <c r="BR324" s="9"/>
      <c r="BS324" s="9"/>
      <c r="BT324" s="9"/>
      <c r="BU324" s="9"/>
      <c r="BV324" s="9"/>
      <c r="BW324" s="9"/>
      <c r="BX324" s="9"/>
      <c r="BY324" s="9"/>
      <c r="BZ324" s="9"/>
      <c r="CA324" s="9"/>
      <c r="CB324" s="9"/>
      <c r="CC324" s="9"/>
      <c r="CD324" s="9"/>
      <c r="CE324" s="9"/>
      <c r="CF324" s="9"/>
      <c r="CG324" s="9"/>
      <c r="CH324" s="9"/>
      <c r="CI324" s="9"/>
      <c r="CJ324" s="9"/>
      <c r="CK324" s="9"/>
      <c r="CL324" s="9"/>
      <c r="CM324" s="9"/>
      <c r="CN324" s="9"/>
      <c r="CO324" s="9"/>
      <c r="CP324" s="9"/>
      <c r="CQ324" s="9"/>
      <c r="CR324" s="9"/>
      <c r="CS324" s="9"/>
      <c r="CT324" s="9"/>
      <c r="CU324" s="9"/>
      <c r="CV324" s="9"/>
      <c r="CW324" s="9"/>
      <c r="CX324" s="9"/>
      <c r="CY324" s="9"/>
      <c r="CZ324" s="9"/>
      <c r="DA324" s="9"/>
      <c r="DB324" s="9"/>
      <c r="DC324" s="9"/>
      <c r="DD324" s="9"/>
      <c r="DE324" s="9"/>
      <c r="DF324" s="9"/>
      <c r="DG324" s="9"/>
      <c r="DH324" s="9"/>
      <c r="DI324" s="9"/>
      <c r="DJ324" s="9"/>
      <c r="DK324" s="9"/>
      <c r="DL324" s="9"/>
      <c r="DM324" s="9"/>
      <c r="DN324" s="9"/>
      <c r="DO324" s="9"/>
      <c r="DP324" s="9"/>
      <c r="DQ324" s="9"/>
      <c r="DR324" s="9"/>
      <c r="DS324" s="9"/>
      <c r="DT324" s="9"/>
      <c r="DU324" s="9"/>
      <c r="DV324" s="9"/>
      <c r="DW324" s="9"/>
      <c r="DX324" s="9"/>
      <c r="DY324" s="9"/>
      <c r="DZ324" s="9"/>
      <c r="EA324" s="9"/>
      <c r="EB324" s="9"/>
      <c r="EC324" s="9"/>
      <c r="ED324" s="9"/>
      <c r="EE324" s="9"/>
      <c r="EF324" s="9"/>
      <c r="EG324" s="9"/>
      <c r="EH324" s="9"/>
      <c r="EI324" s="9"/>
      <c r="EJ324" s="9"/>
      <c r="EK324" s="9"/>
      <c r="EL324" s="9"/>
      <c r="EM324" s="9"/>
      <c r="EN324" s="9"/>
      <c r="EO324" s="9"/>
      <c r="EP324" s="9"/>
      <c r="EQ324" s="9"/>
      <c r="ER324" s="36">
        <f t="shared" si="68"/>
        <v>1</v>
      </c>
      <c r="ES324" s="9">
        <f t="shared" si="69"/>
        <v>1</v>
      </c>
      <c r="ET324" s="9" t="s">
        <v>1374</v>
      </c>
      <c r="EU324" s="32" t="s">
        <v>2064</v>
      </c>
      <c r="EV324" s="32" t="s">
        <v>1480</v>
      </c>
      <c r="EW324" s="32"/>
      <c r="EX324" s="35"/>
      <c r="EY324" s="37"/>
      <c r="EZ324" s="37"/>
      <c r="FA324" s="35"/>
      <c r="FB324" s="37"/>
      <c r="FC324" s="32"/>
      <c r="FD324" s="32"/>
      <c r="FE324" s="32">
        <f t="shared" si="70"/>
        <v>2352</v>
      </c>
      <c r="FF324" s="9">
        <f t="shared" si="71"/>
        <v>24405</v>
      </c>
      <c r="FG324" s="6" t="s">
        <v>1480</v>
      </c>
    </row>
    <row r="325" spans="1:163" ht="17.25" customHeight="1" x14ac:dyDescent="0.25">
      <c r="A325" s="9">
        <v>464448758</v>
      </c>
      <c r="B325" s="22" t="s">
        <v>266</v>
      </c>
      <c r="C325" s="9" t="s">
        <v>2208</v>
      </c>
      <c r="D325" s="9" t="s">
        <v>2266</v>
      </c>
      <c r="E325" s="9">
        <v>6981</v>
      </c>
      <c r="F325" s="9"/>
      <c r="G325" s="23"/>
      <c r="H325" s="23"/>
      <c r="I325" s="9">
        <v>3489</v>
      </c>
      <c r="J325" s="9">
        <v>10467</v>
      </c>
      <c r="K325" s="24">
        <f t="shared" si="60"/>
        <v>3709</v>
      </c>
      <c r="L325" s="24">
        <f t="shared" si="61"/>
        <v>6975</v>
      </c>
      <c r="M325" s="25">
        <v>3</v>
      </c>
      <c r="N325" s="9" t="s">
        <v>2210</v>
      </c>
      <c r="O325" s="9" t="s">
        <v>1489</v>
      </c>
      <c r="P325" s="9" t="s">
        <v>263</v>
      </c>
      <c r="Q325" s="26">
        <v>22956</v>
      </c>
      <c r="R325" s="27">
        <v>220</v>
      </c>
      <c r="S325" s="27">
        <f t="shared" si="62"/>
        <v>0</v>
      </c>
      <c r="T325" s="27">
        <v>1350.43</v>
      </c>
      <c r="U325" s="28" t="s">
        <v>20</v>
      </c>
      <c r="V325" s="29">
        <f t="shared" si="63"/>
        <v>0.10364809602159002</v>
      </c>
      <c r="W325" s="29">
        <f t="shared" si="64"/>
        <v>6.5092528237775905E-3</v>
      </c>
      <c r="X325" s="29" t="str">
        <f t="shared" si="65"/>
        <v>STABLE</v>
      </c>
      <c r="Y325" s="9" t="str">
        <f t="shared" si="66"/>
        <v>PAID</v>
      </c>
      <c r="Z325" s="9" t="s">
        <v>1490</v>
      </c>
      <c r="AA325" s="9" t="s">
        <v>20</v>
      </c>
      <c r="AB325" s="22"/>
      <c r="AC325" s="9"/>
      <c r="AD325" s="9"/>
      <c r="AE325" s="30"/>
      <c r="AF325" s="31" t="s">
        <v>20</v>
      </c>
      <c r="AG325" s="32"/>
      <c r="AH325" s="9" t="s">
        <v>262</v>
      </c>
      <c r="AI325" s="32"/>
      <c r="AJ325" s="32"/>
      <c r="AK325" s="32"/>
      <c r="AL325" s="32">
        <v>12037.43</v>
      </c>
      <c r="AM325" s="26">
        <v>22956</v>
      </c>
      <c r="AN325" s="24">
        <v>88</v>
      </c>
      <c r="AO325" s="23" t="s">
        <v>20</v>
      </c>
      <c r="AP325" s="23" t="str">
        <f t="shared" si="67"/>
        <v>FLOW</v>
      </c>
      <c r="AQ325" s="23"/>
      <c r="AR325" s="23"/>
      <c r="AS325" s="23"/>
      <c r="AT325" s="23"/>
      <c r="AU325" s="9" t="s">
        <v>1491</v>
      </c>
      <c r="AV325" s="33" t="s">
        <v>267</v>
      </c>
      <c r="AW325" s="22" t="s">
        <v>1184</v>
      </c>
      <c r="AX325" s="34">
        <v>45591</v>
      </c>
      <c r="AY325" s="9">
        <v>24</v>
      </c>
      <c r="AZ325" s="9" t="s">
        <v>1125</v>
      </c>
      <c r="BA325" s="32" t="s">
        <v>20</v>
      </c>
      <c r="BB325" s="32"/>
      <c r="BC325" s="32">
        <v>1</v>
      </c>
      <c r="BD325" s="9"/>
      <c r="BE325" s="9"/>
      <c r="BF325" s="9"/>
      <c r="BG325" s="35"/>
      <c r="BH325" s="9"/>
      <c r="BI325" s="9"/>
      <c r="BJ325" s="9"/>
      <c r="BK325" s="9"/>
      <c r="BL325" s="9"/>
      <c r="BM325" s="9"/>
      <c r="BN325" s="9"/>
      <c r="BO325" s="9"/>
      <c r="BP325" s="9"/>
      <c r="BQ325" s="9"/>
      <c r="BR325" s="9"/>
      <c r="BS325" s="9"/>
      <c r="BT325" s="9"/>
      <c r="BU325" s="9"/>
      <c r="BV325" s="9"/>
      <c r="BW325" s="9"/>
      <c r="BX325" s="9"/>
      <c r="BY325" s="9"/>
      <c r="BZ325" s="9"/>
      <c r="CA325" s="9"/>
      <c r="CB325" s="9"/>
      <c r="CC325" s="9"/>
      <c r="CD325" s="9"/>
      <c r="CE325" s="9"/>
      <c r="CF325" s="9"/>
      <c r="CG325" s="9"/>
      <c r="CH325" s="9"/>
      <c r="CI325" s="9"/>
      <c r="CJ325" s="9"/>
      <c r="CK325" s="9"/>
      <c r="CL325" s="9"/>
      <c r="CM325" s="9"/>
      <c r="CN325" s="9"/>
      <c r="CO325" s="9"/>
      <c r="CP325" s="9"/>
      <c r="CQ325" s="9"/>
      <c r="CR325" s="9"/>
      <c r="CS325" s="9"/>
      <c r="CT325" s="9"/>
      <c r="CU325" s="9"/>
      <c r="CV325" s="9"/>
      <c r="CW325" s="9"/>
      <c r="CX325" s="9"/>
      <c r="CY325" s="9"/>
      <c r="CZ325" s="9"/>
      <c r="DA325" s="9"/>
      <c r="DB325" s="9"/>
      <c r="DC325" s="9"/>
      <c r="DD325" s="9"/>
      <c r="DE325" s="9"/>
      <c r="DF325" s="9"/>
      <c r="DG325" s="9"/>
      <c r="DH325" s="9"/>
      <c r="DI325" s="9"/>
      <c r="DJ325" s="9"/>
      <c r="DK325" s="9"/>
      <c r="DL325" s="9"/>
      <c r="DM325" s="9"/>
      <c r="DN325" s="9"/>
      <c r="DO325" s="9"/>
      <c r="DP325" s="9"/>
      <c r="DQ325" s="9"/>
      <c r="DR325" s="9"/>
      <c r="DS325" s="9"/>
      <c r="DT325" s="9"/>
      <c r="DU325" s="9"/>
      <c r="DV325" s="9"/>
      <c r="DW325" s="9"/>
      <c r="DX325" s="9"/>
      <c r="DY325" s="9"/>
      <c r="DZ325" s="9"/>
      <c r="EA325" s="9"/>
      <c r="EB325" s="9"/>
      <c r="EC325" s="9"/>
      <c r="ED325" s="9"/>
      <c r="EE325" s="9"/>
      <c r="EF325" s="9"/>
      <c r="EG325" s="9"/>
      <c r="EH325" s="9"/>
      <c r="EI325" s="9"/>
      <c r="EJ325" s="9"/>
      <c r="EK325" s="9"/>
      <c r="EL325" s="9"/>
      <c r="EM325" s="9"/>
      <c r="EN325" s="9"/>
      <c r="EO325" s="9"/>
      <c r="EP325" s="9"/>
      <c r="EQ325" s="9"/>
      <c r="ER325" s="36">
        <f t="shared" si="68"/>
        <v>1</v>
      </c>
      <c r="ES325" s="9">
        <f t="shared" si="69"/>
        <v>1</v>
      </c>
      <c r="ET325" s="9" t="s">
        <v>1372</v>
      </c>
      <c r="EU325" s="32" t="s">
        <v>1869</v>
      </c>
      <c r="EV325" s="32" t="s">
        <v>1480</v>
      </c>
      <c r="EW325" s="32"/>
      <c r="EX325" s="35"/>
      <c r="EY325" s="37"/>
      <c r="EZ325" s="37"/>
      <c r="FA325" s="35"/>
      <c r="FB325" s="37"/>
      <c r="FC325" s="32"/>
      <c r="FD325" s="32"/>
      <c r="FE325" s="32">
        <f t="shared" si="70"/>
        <v>3709</v>
      </c>
      <c r="FF325" s="9">
        <f t="shared" si="71"/>
        <v>13956</v>
      </c>
      <c r="FG325" s="6" t="s">
        <v>1480</v>
      </c>
    </row>
    <row r="326" spans="1:163" ht="17.25" customHeight="1" x14ac:dyDescent="0.25">
      <c r="A326" s="9">
        <v>462841404</v>
      </c>
      <c r="B326" s="22" t="s">
        <v>567</v>
      </c>
      <c r="C326" s="9"/>
      <c r="D326" s="9"/>
      <c r="E326" s="9"/>
      <c r="F326" s="9"/>
      <c r="G326" s="23"/>
      <c r="H326" s="23"/>
      <c r="I326" s="9">
        <v>11637</v>
      </c>
      <c r="J326" s="9">
        <v>23274</v>
      </c>
      <c r="K326" s="24">
        <f t="shared" si="60"/>
        <v>-10895</v>
      </c>
      <c r="L326" s="24">
        <f t="shared" si="61"/>
        <v>34911</v>
      </c>
      <c r="M326" s="25">
        <v>4</v>
      </c>
      <c r="N326" s="9" t="s">
        <v>1493</v>
      </c>
      <c r="O326" s="9" t="s">
        <v>1494</v>
      </c>
      <c r="P326" s="9" t="s">
        <v>2211</v>
      </c>
      <c r="Q326" s="26">
        <v>22860</v>
      </c>
      <c r="R326" s="27">
        <v>742</v>
      </c>
      <c r="S326" s="27">
        <f t="shared" si="62"/>
        <v>0</v>
      </c>
      <c r="T326" s="27">
        <v>900</v>
      </c>
      <c r="U326" s="28" t="s">
        <v>20</v>
      </c>
      <c r="V326" s="29">
        <f t="shared" si="63"/>
        <v>0.8869403274617832</v>
      </c>
      <c r="W326" s="29">
        <f t="shared" si="64"/>
        <v>8.7566918353628089E-3</v>
      </c>
      <c r="X326" s="29" t="str">
        <f t="shared" si="65"/>
        <v>FLOW</v>
      </c>
      <c r="Y326" s="9" t="str">
        <f t="shared" si="66"/>
        <v>-</v>
      </c>
      <c r="Z326" s="9" t="s">
        <v>1497</v>
      </c>
      <c r="AA326" s="9" t="s">
        <v>20</v>
      </c>
      <c r="AB326" s="22"/>
      <c r="AC326" s="9"/>
      <c r="AD326" s="9"/>
      <c r="AE326" s="30"/>
      <c r="AF326" s="31" t="s">
        <v>20</v>
      </c>
      <c r="AG326" s="32"/>
      <c r="AH326" s="9" t="s">
        <v>564</v>
      </c>
      <c r="AI326" s="32"/>
      <c r="AJ326" s="32"/>
      <c r="AK326" s="32"/>
      <c r="AL326" s="32">
        <v>24916</v>
      </c>
      <c r="AM326" s="26">
        <v>22860</v>
      </c>
      <c r="AN326" s="24">
        <v>118</v>
      </c>
      <c r="AO326" s="23" t="s">
        <v>20</v>
      </c>
      <c r="AP326" s="23" t="str">
        <f t="shared" si="67"/>
        <v>FLOW</v>
      </c>
      <c r="AQ326" s="23"/>
      <c r="AR326" s="23"/>
      <c r="AS326" s="23"/>
      <c r="AT326" s="23"/>
      <c r="AU326" s="9" t="s">
        <v>13</v>
      </c>
      <c r="AV326" s="33" t="s">
        <v>568</v>
      </c>
      <c r="AW326" s="22" t="s">
        <v>1199</v>
      </c>
      <c r="AX326" s="34">
        <v>45421</v>
      </c>
      <c r="AY326" s="9">
        <v>24</v>
      </c>
      <c r="AZ326" s="9" t="s">
        <v>1125</v>
      </c>
      <c r="BA326" s="32" t="s">
        <v>20</v>
      </c>
      <c r="BB326" s="32"/>
      <c r="BC326" s="32"/>
      <c r="BD326" s="9"/>
      <c r="BE326" s="9"/>
      <c r="BF326" s="9"/>
      <c r="BG326" s="35"/>
      <c r="BH326" s="9"/>
      <c r="BI326" s="9"/>
      <c r="BJ326" s="9"/>
      <c r="BK326" s="9"/>
      <c r="BL326" s="9"/>
      <c r="BM326" s="9"/>
      <c r="BN326" s="9"/>
      <c r="BO326" s="9"/>
      <c r="BP326" s="9"/>
      <c r="BQ326" s="9"/>
      <c r="BR326" s="9"/>
      <c r="BS326" s="9"/>
      <c r="BT326" s="9"/>
      <c r="BU326" s="9"/>
      <c r="BV326" s="9"/>
      <c r="BW326" s="9"/>
      <c r="BX326" s="9"/>
      <c r="BY326" s="9"/>
      <c r="BZ326" s="9"/>
      <c r="CA326" s="9"/>
      <c r="CB326" s="9"/>
      <c r="CC326" s="9"/>
      <c r="CD326" s="9"/>
      <c r="CE326" s="9"/>
      <c r="CF326" s="9"/>
      <c r="CG326" s="9"/>
      <c r="CH326" s="9"/>
      <c r="CI326" s="9"/>
      <c r="CJ326" s="9"/>
      <c r="CK326" s="9"/>
      <c r="CL326" s="9"/>
      <c r="CM326" s="9"/>
      <c r="CN326" s="9"/>
      <c r="CO326" s="9"/>
      <c r="CP326" s="9"/>
      <c r="CQ326" s="9"/>
      <c r="CR326" s="9"/>
      <c r="CS326" s="9"/>
      <c r="CT326" s="9"/>
      <c r="CU326" s="9"/>
      <c r="CV326" s="9"/>
      <c r="CW326" s="9"/>
      <c r="CX326" s="9"/>
      <c r="CY326" s="9"/>
      <c r="CZ326" s="9"/>
      <c r="DA326" s="9"/>
      <c r="DB326" s="9"/>
      <c r="DC326" s="9"/>
      <c r="DD326" s="9"/>
      <c r="DE326" s="9"/>
      <c r="DF326" s="9"/>
      <c r="DG326" s="9"/>
      <c r="DH326" s="9"/>
      <c r="DI326" s="9"/>
      <c r="DJ326" s="9"/>
      <c r="DK326" s="9"/>
      <c r="DL326" s="9"/>
      <c r="DM326" s="9"/>
      <c r="DN326" s="9"/>
      <c r="DO326" s="9"/>
      <c r="DP326" s="9"/>
      <c r="DQ326" s="9"/>
      <c r="DR326" s="9"/>
      <c r="DS326" s="9"/>
      <c r="DT326" s="9"/>
      <c r="DU326" s="9"/>
      <c r="DV326" s="9"/>
      <c r="DW326" s="9"/>
      <c r="DX326" s="9"/>
      <c r="DY326" s="9"/>
      <c r="DZ326" s="9"/>
      <c r="EA326" s="9"/>
      <c r="EB326" s="9"/>
      <c r="EC326" s="9"/>
      <c r="ED326" s="9"/>
      <c r="EE326" s="9"/>
      <c r="EF326" s="9"/>
      <c r="EG326" s="9"/>
      <c r="EH326" s="9"/>
      <c r="EI326" s="9"/>
      <c r="EJ326" s="9"/>
      <c r="EK326" s="9"/>
      <c r="EL326" s="9"/>
      <c r="EM326" s="9"/>
      <c r="EN326" s="9"/>
      <c r="EO326" s="9"/>
      <c r="EP326" s="9"/>
      <c r="EQ326" s="9"/>
      <c r="ER326" s="36">
        <f t="shared" si="68"/>
        <v>0</v>
      </c>
      <c r="ES326" s="9" t="str">
        <f t="shared" si="69"/>
        <v/>
      </c>
      <c r="ET326" s="9" t="s">
        <v>2262</v>
      </c>
      <c r="EU326" s="32" t="s">
        <v>2053</v>
      </c>
      <c r="EV326" s="32" t="s">
        <v>1480</v>
      </c>
      <c r="EW326" s="32"/>
      <c r="EX326" s="35"/>
      <c r="EY326" s="37"/>
      <c r="EZ326" s="37"/>
      <c r="FA326" s="35"/>
      <c r="FB326" s="37"/>
      <c r="FC326" s="32"/>
      <c r="FD326" s="32"/>
      <c r="FE326" s="32">
        <f t="shared" si="70"/>
        <v>-10895</v>
      </c>
      <c r="FF326" s="9">
        <f t="shared" si="71"/>
        <v>34911</v>
      </c>
      <c r="FG326" s="6" t="s">
        <v>1480</v>
      </c>
    </row>
    <row r="327" spans="1:163" ht="17.25" customHeight="1" x14ac:dyDescent="0.25">
      <c r="A327" s="9">
        <v>461017884</v>
      </c>
      <c r="B327" s="22" t="s">
        <v>49</v>
      </c>
      <c r="C327" s="9"/>
      <c r="D327" s="9"/>
      <c r="E327" s="9"/>
      <c r="F327" s="9"/>
      <c r="G327" s="23"/>
      <c r="H327" s="23"/>
      <c r="I327" s="9">
        <v>3434</v>
      </c>
      <c r="J327" s="9">
        <v>6608</v>
      </c>
      <c r="K327" s="24">
        <f t="shared" si="60"/>
        <v>3448</v>
      </c>
      <c r="L327" s="24">
        <f t="shared" si="61"/>
        <v>10042</v>
      </c>
      <c r="M327" s="25">
        <v>2</v>
      </c>
      <c r="N327" s="9" t="s">
        <v>1493</v>
      </c>
      <c r="O327" s="9" t="s">
        <v>1494</v>
      </c>
      <c r="P327" s="9" t="s">
        <v>45</v>
      </c>
      <c r="Q327" s="26">
        <v>22441</v>
      </c>
      <c r="R327" s="27">
        <v>274</v>
      </c>
      <c r="S327" s="27">
        <f t="shared" si="62"/>
        <v>0</v>
      </c>
      <c r="T327" s="27">
        <v>0</v>
      </c>
      <c r="U327" s="28" t="s">
        <v>20</v>
      </c>
      <c r="V327" s="29">
        <f t="shared" si="63"/>
        <v>6.3692767049260357E-2</v>
      </c>
      <c r="W327" s="29">
        <f t="shared" si="64"/>
        <v>6.0171300487806079E-3</v>
      </c>
      <c r="X327" s="29" t="str">
        <f t="shared" si="65"/>
        <v>FLOW</v>
      </c>
      <c r="Y327" s="9" t="str">
        <f t="shared" si="66"/>
        <v>-</v>
      </c>
      <c r="Z327" s="9" t="s">
        <v>1496</v>
      </c>
      <c r="AA327" s="9" t="s">
        <v>20</v>
      </c>
      <c r="AB327" s="22"/>
      <c r="AC327" s="9"/>
      <c r="AD327" s="9"/>
      <c r="AE327" s="30"/>
      <c r="AF327" s="31" t="s">
        <v>20</v>
      </c>
      <c r="AG327" s="32"/>
      <c r="AH327" s="9" t="s">
        <v>48</v>
      </c>
      <c r="AI327" s="32"/>
      <c r="AJ327" s="32"/>
      <c r="AK327" s="32"/>
      <c r="AL327" s="32">
        <v>6882</v>
      </c>
      <c r="AM327" s="26">
        <v>22441</v>
      </c>
      <c r="AN327" s="24">
        <v>57</v>
      </c>
      <c r="AO327" s="23" t="s">
        <v>20</v>
      </c>
      <c r="AP327" s="23" t="str">
        <f t="shared" si="67"/>
        <v>FLOW</v>
      </c>
      <c r="AQ327" s="23"/>
      <c r="AR327" s="23"/>
      <c r="AS327" s="23"/>
      <c r="AT327" s="23"/>
      <c r="AU327" s="9" t="s">
        <v>1491</v>
      </c>
      <c r="AV327" s="33" t="s">
        <v>50</v>
      </c>
      <c r="AW327" s="22" t="s">
        <v>1176</v>
      </c>
      <c r="AX327" s="34">
        <v>45262</v>
      </c>
      <c r="AY327" s="9">
        <v>36</v>
      </c>
      <c r="AZ327" s="9" t="s">
        <v>1125</v>
      </c>
      <c r="BA327" s="32" t="s">
        <v>20</v>
      </c>
      <c r="BB327" s="32"/>
      <c r="BC327" s="32"/>
      <c r="BD327" s="9"/>
      <c r="BE327" s="9"/>
      <c r="BF327" s="9"/>
      <c r="BG327" s="35"/>
      <c r="BH327" s="9"/>
      <c r="BI327" s="9"/>
      <c r="BJ327" s="9"/>
      <c r="BK327" s="9"/>
      <c r="BL327" s="9"/>
      <c r="BM327" s="9"/>
      <c r="BN327" s="9"/>
      <c r="BO327" s="9"/>
      <c r="BP327" s="9"/>
      <c r="BQ327" s="9"/>
      <c r="BR327" s="9"/>
      <c r="BS327" s="9"/>
      <c r="BT327" s="9"/>
      <c r="BU327" s="9"/>
      <c r="BV327" s="9"/>
      <c r="BW327" s="9"/>
      <c r="BX327" s="9"/>
      <c r="BY327" s="9"/>
      <c r="BZ327" s="9"/>
      <c r="CA327" s="9"/>
      <c r="CB327" s="9"/>
      <c r="CC327" s="9"/>
      <c r="CD327" s="9"/>
      <c r="CE327" s="9"/>
      <c r="CF327" s="9"/>
      <c r="CG327" s="9"/>
      <c r="CH327" s="9"/>
      <c r="CI327" s="9"/>
      <c r="CJ327" s="9"/>
      <c r="CK327" s="9"/>
      <c r="CL327" s="9"/>
      <c r="CM327" s="9"/>
      <c r="CN327" s="9"/>
      <c r="CO327" s="9"/>
      <c r="CP327" s="9"/>
      <c r="CQ327" s="9"/>
      <c r="CR327" s="9"/>
      <c r="CS327" s="9"/>
      <c r="CT327" s="9"/>
      <c r="CU327" s="9"/>
      <c r="CV327" s="9"/>
      <c r="CW327" s="9"/>
      <c r="CX327" s="9"/>
      <c r="CY327" s="9"/>
      <c r="CZ327" s="9"/>
      <c r="DA327" s="9"/>
      <c r="DB327" s="9"/>
      <c r="DC327" s="9"/>
      <c r="DD327" s="9"/>
      <c r="DE327" s="9"/>
      <c r="DF327" s="9"/>
      <c r="DG327" s="9"/>
      <c r="DH327" s="9"/>
      <c r="DI327" s="9"/>
      <c r="DJ327" s="9"/>
      <c r="DK327" s="9"/>
      <c r="DL327" s="9"/>
      <c r="DM327" s="9"/>
      <c r="DN327" s="9"/>
      <c r="DO327" s="9"/>
      <c r="DP327" s="9"/>
      <c r="DQ327" s="9"/>
      <c r="DR327" s="9"/>
      <c r="DS327" s="9"/>
      <c r="DT327" s="9"/>
      <c r="DU327" s="9"/>
      <c r="DV327" s="9"/>
      <c r="DW327" s="9"/>
      <c r="DX327" s="9"/>
      <c r="DY327" s="9"/>
      <c r="DZ327" s="9"/>
      <c r="EA327" s="9"/>
      <c r="EB327" s="9"/>
      <c r="EC327" s="9"/>
      <c r="ED327" s="9"/>
      <c r="EE327" s="9"/>
      <c r="EF327" s="9"/>
      <c r="EG327" s="9"/>
      <c r="EH327" s="9"/>
      <c r="EI327" s="9"/>
      <c r="EJ327" s="9"/>
      <c r="EK327" s="9"/>
      <c r="EL327" s="9"/>
      <c r="EM327" s="9"/>
      <c r="EN327" s="9"/>
      <c r="EO327" s="9"/>
      <c r="EP327" s="9"/>
      <c r="EQ327" s="9"/>
      <c r="ER327" s="36">
        <f t="shared" si="68"/>
        <v>0</v>
      </c>
      <c r="ES327" s="9" t="str">
        <f t="shared" si="69"/>
        <v/>
      </c>
      <c r="ET327" s="9" t="s">
        <v>1374</v>
      </c>
      <c r="EU327" s="32" t="s">
        <v>1715</v>
      </c>
      <c r="EV327" s="32" t="s">
        <v>1480</v>
      </c>
      <c r="EW327" s="32"/>
      <c r="EX327" s="35"/>
      <c r="EY327" s="37"/>
      <c r="EZ327" s="37"/>
      <c r="FA327" s="35"/>
      <c r="FB327" s="37"/>
      <c r="FC327" s="32"/>
      <c r="FD327" s="32"/>
      <c r="FE327" s="32">
        <f t="shared" si="70"/>
        <v>3448</v>
      </c>
      <c r="FF327" s="9">
        <f t="shared" si="71"/>
        <v>10042</v>
      </c>
      <c r="FG327" s="6" t="s">
        <v>1480</v>
      </c>
    </row>
    <row r="328" spans="1:163" ht="17.25" customHeight="1" x14ac:dyDescent="0.25">
      <c r="A328" s="9">
        <v>461486702</v>
      </c>
      <c r="B328" s="22" t="s">
        <v>1621</v>
      </c>
      <c r="C328" s="9"/>
      <c r="D328" s="9"/>
      <c r="E328" s="9"/>
      <c r="F328" s="9"/>
      <c r="G328" s="23"/>
      <c r="H328" s="23"/>
      <c r="I328" s="9">
        <v>3394</v>
      </c>
      <c r="J328" s="9">
        <v>3199</v>
      </c>
      <c r="K328" s="24">
        <f t="shared" si="60"/>
        <v>3264</v>
      </c>
      <c r="L328" s="24">
        <f t="shared" si="61"/>
        <v>6593</v>
      </c>
      <c r="M328" s="25">
        <v>1</v>
      </c>
      <c r="N328" s="9" t="s">
        <v>1493</v>
      </c>
      <c r="O328" s="9" t="s">
        <v>1494</v>
      </c>
      <c r="P328" s="9" t="s">
        <v>251</v>
      </c>
      <c r="Q328" s="26">
        <v>22174.639999999999</v>
      </c>
      <c r="R328" s="27">
        <v>65</v>
      </c>
      <c r="S328" s="27">
        <f t="shared" si="62"/>
        <v>0</v>
      </c>
      <c r="T328" s="27">
        <v>3150</v>
      </c>
      <c r="U328" s="28" t="s">
        <v>20</v>
      </c>
      <c r="V328" s="29">
        <f t="shared" si="63"/>
        <v>2.0904402976160325E-2</v>
      </c>
      <c r="W328" s="29">
        <f t="shared" si="64"/>
        <v>1.9425306430379877E-3</v>
      </c>
      <c r="X328" s="29" t="str">
        <f t="shared" si="65"/>
        <v>FLOW</v>
      </c>
      <c r="Y328" s="9" t="str">
        <f t="shared" si="66"/>
        <v>-</v>
      </c>
      <c r="Z328" s="9" t="s">
        <v>1499</v>
      </c>
      <c r="AA328" s="9" t="s">
        <v>20</v>
      </c>
      <c r="AB328" s="22"/>
      <c r="AC328" s="9"/>
      <c r="AD328" s="9"/>
      <c r="AE328" s="30"/>
      <c r="AF328" s="31" t="s">
        <v>20</v>
      </c>
      <c r="AG328" s="32"/>
      <c r="AH328" s="9" t="s">
        <v>720</v>
      </c>
      <c r="AI328" s="32"/>
      <c r="AJ328" s="32"/>
      <c r="AK328" s="32"/>
      <c r="AL328" s="32">
        <v>6414</v>
      </c>
      <c r="AM328" s="26">
        <v>22174.639999999999</v>
      </c>
      <c r="AN328" s="24">
        <v>27</v>
      </c>
      <c r="AO328" s="23" t="s">
        <v>20</v>
      </c>
      <c r="AP328" s="23" t="str">
        <f t="shared" si="67"/>
        <v>FLOW</v>
      </c>
      <c r="AQ328" s="23"/>
      <c r="AR328" s="23"/>
      <c r="AS328" s="23"/>
      <c r="AT328" s="23"/>
      <c r="AU328" s="9" t="s">
        <v>1491</v>
      </c>
      <c r="AV328" s="33" t="s">
        <v>1669</v>
      </c>
      <c r="AW328" s="22" t="s">
        <v>1177</v>
      </c>
      <c r="AX328" s="34">
        <v>45303</v>
      </c>
      <c r="AY328" s="9">
        <v>36</v>
      </c>
      <c r="AZ328" s="9" t="s">
        <v>1592</v>
      </c>
      <c r="BA328" s="32" t="s">
        <v>20</v>
      </c>
      <c r="BB328" s="32"/>
      <c r="BC328" s="32"/>
      <c r="BD328" s="9"/>
      <c r="BE328" s="9"/>
      <c r="BF328" s="9"/>
      <c r="BG328" s="35"/>
      <c r="BH328" s="9"/>
      <c r="BI328" s="9"/>
      <c r="BJ328" s="9"/>
      <c r="BK328" s="9"/>
      <c r="BL328" s="9"/>
      <c r="BM328" s="9"/>
      <c r="BN328" s="9"/>
      <c r="BO328" s="9">
        <v>1</v>
      </c>
      <c r="BP328" s="9"/>
      <c r="BQ328" s="9"/>
      <c r="BR328" s="9"/>
      <c r="BS328" s="9"/>
      <c r="BT328" s="9"/>
      <c r="BU328" s="9"/>
      <c r="BV328" s="9"/>
      <c r="BW328" s="9"/>
      <c r="BX328" s="9"/>
      <c r="BY328" s="9"/>
      <c r="BZ328" s="9"/>
      <c r="CA328" s="9"/>
      <c r="CB328" s="9"/>
      <c r="CC328" s="9"/>
      <c r="CD328" s="9"/>
      <c r="CE328" s="9"/>
      <c r="CF328" s="9"/>
      <c r="CG328" s="9"/>
      <c r="CH328" s="9"/>
      <c r="CI328" s="9"/>
      <c r="CJ328" s="9"/>
      <c r="CK328" s="9"/>
      <c r="CL328" s="9"/>
      <c r="CM328" s="9"/>
      <c r="CN328" s="9"/>
      <c r="CO328" s="9"/>
      <c r="CP328" s="9"/>
      <c r="CQ328" s="9"/>
      <c r="CR328" s="9"/>
      <c r="CS328" s="9"/>
      <c r="CT328" s="9"/>
      <c r="CU328" s="9"/>
      <c r="CV328" s="9"/>
      <c r="CW328" s="9"/>
      <c r="CX328" s="9"/>
      <c r="CY328" s="9"/>
      <c r="CZ328" s="9"/>
      <c r="DA328" s="9"/>
      <c r="DB328" s="9"/>
      <c r="DC328" s="9"/>
      <c r="DD328" s="9"/>
      <c r="DE328" s="9"/>
      <c r="DF328" s="9"/>
      <c r="DG328" s="9"/>
      <c r="DH328" s="9"/>
      <c r="DI328" s="9"/>
      <c r="DJ328" s="9"/>
      <c r="DK328" s="9"/>
      <c r="DL328" s="9"/>
      <c r="DM328" s="9"/>
      <c r="DN328" s="9"/>
      <c r="DO328" s="9"/>
      <c r="DP328" s="9"/>
      <c r="DQ328" s="9"/>
      <c r="DR328" s="9"/>
      <c r="DS328" s="9"/>
      <c r="DT328" s="9"/>
      <c r="DU328" s="9"/>
      <c r="DV328" s="9"/>
      <c r="DW328" s="9"/>
      <c r="DX328" s="9"/>
      <c r="DY328" s="9"/>
      <c r="DZ328" s="9"/>
      <c r="EA328" s="9"/>
      <c r="EB328" s="9"/>
      <c r="EC328" s="9"/>
      <c r="ED328" s="9"/>
      <c r="EE328" s="9"/>
      <c r="EF328" s="9"/>
      <c r="EG328" s="9"/>
      <c r="EH328" s="9"/>
      <c r="EI328" s="9"/>
      <c r="EJ328" s="9"/>
      <c r="EK328" s="9"/>
      <c r="EL328" s="9"/>
      <c r="EM328" s="9"/>
      <c r="EN328" s="9"/>
      <c r="EO328" s="9"/>
      <c r="EP328" s="9"/>
      <c r="EQ328" s="9"/>
      <c r="ER328" s="36">
        <f t="shared" si="68"/>
        <v>1</v>
      </c>
      <c r="ES328" s="9">
        <f t="shared" si="69"/>
        <v>1</v>
      </c>
      <c r="ET328" s="9" t="s">
        <v>1363</v>
      </c>
      <c r="EU328" s="32" t="s">
        <v>2259</v>
      </c>
      <c r="EV328" s="32" t="s">
        <v>1480</v>
      </c>
      <c r="EW328" s="32"/>
      <c r="EX328" s="35"/>
      <c r="EY328" s="37"/>
      <c r="EZ328" s="37"/>
      <c r="FA328" s="35"/>
      <c r="FB328" s="37"/>
      <c r="FC328" s="32"/>
      <c r="FD328" s="32"/>
      <c r="FE328" s="32">
        <f t="shared" si="70"/>
        <v>3264</v>
      </c>
      <c r="FF328" s="9">
        <f t="shared" si="71"/>
        <v>6593</v>
      </c>
      <c r="FG328" s="6" t="e">
        <v>#N/A</v>
      </c>
    </row>
    <row r="329" spans="1:163" ht="17.25" customHeight="1" x14ac:dyDescent="0.25">
      <c r="A329" s="9">
        <v>454546998</v>
      </c>
      <c r="B329" s="22" t="s">
        <v>751</v>
      </c>
      <c r="C329" s="9"/>
      <c r="D329" s="9"/>
      <c r="E329" s="9"/>
      <c r="F329" s="9"/>
      <c r="G329" s="23"/>
      <c r="H329" s="23"/>
      <c r="I329" s="9">
        <v>3886</v>
      </c>
      <c r="J329" s="9">
        <v>15544</v>
      </c>
      <c r="K329" s="24">
        <f t="shared" si="60"/>
        <v>771</v>
      </c>
      <c r="L329" s="24">
        <f t="shared" si="61"/>
        <v>19430</v>
      </c>
      <c r="M329" s="25">
        <v>5</v>
      </c>
      <c r="N329" s="9" t="s">
        <v>1493</v>
      </c>
      <c r="O329" s="9" t="s">
        <v>1494</v>
      </c>
      <c r="P329" s="9" t="s">
        <v>27</v>
      </c>
      <c r="Q329" s="26">
        <v>22029</v>
      </c>
      <c r="R329" s="27">
        <v>771</v>
      </c>
      <c r="S329" s="27">
        <f t="shared" si="62"/>
        <v>0</v>
      </c>
      <c r="T329" s="27">
        <v>7200</v>
      </c>
      <c r="U329" s="28" t="s">
        <v>20</v>
      </c>
      <c r="V329" s="29">
        <f t="shared" si="63"/>
        <v>0.6761209215673335</v>
      </c>
      <c r="W329" s="29">
        <f t="shared" si="64"/>
        <v>1.1728508304488261E-2</v>
      </c>
      <c r="X329" s="29" t="str">
        <f t="shared" si="65"/>
        <v>FLOW</v>
      </c>
      <c r="Y329" s="9" t="str">
        <f t="shared" si="66"/>
        <v>-</v>
      </c>
      <c r="Z329" s="9" t="s">
        <v>20</v>
      </c>
      <c r="AA329" s="9" t="s">
        <v>20</v>
      </c>
      <c r="AB329" s="22"/>
      <c r="AC329" s="9"/>
      <c r="AD329" s="9"/>
      <c r="AE329" s="30"/>
      <c r="AF329" s="31" t="s">
        <v>20</v>
      </c>
      <c r="AG329" s="32"/>
      <c r="AH329" s="9" t="s">
        <v>211</v>
      </c>
      <c r="AI329" s="32"/>
      <c r="AJ329" s="32"/>
      <c r="AK329" s="32"/>
      <c r="AL329" s="32">
        <v>23515</v>
      </c>
      <c r="AM329" s="26">
        <v>22029</v>
      </c>
      <c r="AN329" s="24">
        <v>149</v>
      </c>
      <c r="AO329" s="23" t="s">
        <v>20</v>
      </c>
      <c r="AP329" s="23" t="str">
        <f t="shared" si="67"/>
        <v>FLOW</v>
      </c>
      <c r="AQ329" s="23"/>
      <c r="AR329" s="23"/>
      <c r="AS329" s="23"/>
      <c r="AT329" s="23"/>
      <c r="AU329" s="9" t="s">
        <v>13</v>
      </c>
      <c r="AV329" s="33" t="s">
        <v>946</v>
      </c>
      <c r="AW329" s="22" t="s">
        <v>1191</v>
      </c>
      <c r="AX329" s="34">
        <v>44803</v>
      </c>
      <c r="AY329" s="9">
        <v>48</v>
      </c>
      <c r="AZ329" s="9" t="s">
        <v>1125</v>
      </c>
      <c r="BA329" s="32" t="s">
        <v>20</v>
      </c>
      <c r="BB329" s="32"/>
      <c r="BC329" s="32"/>
      <c r="BD329" s="9"/>
      <c r="BE329" s="9"/>
      <c r="BF329" s="9"/>
      <c r="BG329" s="35"/>
      <c r="BH329" s="9"/>
      <c r="BI329" s="9">
        <v>1</v>
      </c>
      <c r="BJ329" s="9"/>
      <c r="BK329" s="9"/>
      <c r="BL329" s="9"/>
      <c r="BM329" s="9"/>
      <c r="BN329" s="9"/>
      <c r="BO329" s="9"/>
      <c r="BP329" s="9"/>
      <c r="BQ329" s="9"/>
      <c r="BR329" s="9"/>
      <c r="BS329" s="9"/>
      <c r="BT329" s="9"/>
      <c r="BU329" s="9"/>
      <c r="BV329" s="9"/>
      <c r="BW329" s="9"/>
      <c r="BX329" s="9"/>
      <c r="BY329" s="9"/>
      <c r="BZ329" s="9"/>
      <c r="CA329" s="9"/>
      <c r="CB329" s="9"/>
      <c r="CC329" s="9"/>
      <c r="CD329" s="9"/>
      <c r="CE329" s="9"/>
      <c r="CF329" s="9"/>
      <c r="CG329" s="9"/>
      <c r="CH329" s="9"/>
      <c r="CI329" s="9"/>
      <c r="CJ329" s="9"/>
      <c r="CK329" s="9"/>
      <c r="CL329" s="9"/>
      <c r="CM329" s="9"/>
      <c r="CN329" s="9"/>
      <c r="CO329" s="9"/>
      <c r="CP329" s="9"/>
      <c r="CQ329" s="9"/>
      <c r="CR329" s="9"/>
      <c r="CS329" s="9"/>
      <c r="CT329" s="9"/>
      <c r="CU329" s="9"/>
      <c r="CV329" s="9"/>
      <c r="CW329" s="9"/>
      <c r="CX329" s="9"/>
      <c r="CY329" s="9"/>
      <c r="CZ329" s="9"/>
      <c r="DA329" s="9"/>
      <c r="DB329" s="9"/>
      <c r="DC329" s="9"/>
      <c r="DD329" s="9"/>
      <c r="DE329" s="9"/>
      <c r="DF329" s="9"/>
      <c r="DG329" s="9"/>
      <c r="DH329" s="9"/>
      <c r="DI329" s="9"/>
      <c r="DJ329" s="9"/>
      <c r="DK329" s="9"/>
      <c r="DL329" s="9"/>
      <c r="DM329" s="9"/>
      <c r="DN329" s="9"/>
      <c r="DO329" s="9"/>
      <c r="DP329" s="9"/>
      <c r="DQ329" s="9"/>
      <c r="DR329" s="9"/>
      <c r="DS329" s="9"/>
      <c r="DT329" s="9"/>
      <c r="DU329" s="9"/>
      <c r="DV329" s="9"/>
      <c r="DW329" s="9"/>
      <c r="DX329" s="9"/>
      <c r="DY329" s="9"/>
      <c r="DZ329" s="9"/>
      <c r="EA329" s="9"/>
      <c r="EB329" s="9"/>
      <c r="EC329" s="9"/>
      <c r="ED329" s="9"/>
      <c r="EE329" s="9"/>
      <c r="EF329" s="9"/>
      <c r="EG329" s="9"/>
      <c r="EH329" s="9"/>
      <c r="EI329" s="9"/>
      <c r="EJ329" s="9"/>
      <c r="EK329" s="9"/>
      <c r="EL329" s="9"/>
      <c r="EM329" s="9"/>
      <c r="EN329" s="9"/>
      <c r="EO329" s="9"/>
      <c r="EP329" s="9"/>
      <c r="EQ329" s="9"/>
      <c r="ER329" s="36">
        <f t="shared" si="68"/>
        <v>1</v>
      </c>
      <c r="ES329" s="9">
        <f t="shared" si="69"/>
        <v>1</v>
      </c>
      <c r="ET329" s="9" t="s">
        <v>1368</v>
      </c>
      <c r="EU329" s="32" t="s">
        <v>1832</v>
      </c>
      <c r="EV329" s="32" t="s">
        <v>1480</v>
      </c>
      <c r="EW329" s="32"/>
      <c r="EX329" s="35"/>
      <c r="EY329" s="37"/>
      <c r="EZ329" s="37"/>
      <c r="FA329" s="35"/>
      <c r="FB329" s="37"/>
      <c r="FC329" s="32"/>
      <c r="FD329" s="32"/>
      <c r="FE329" s="32">
        <f t="shared" si="70"/>
        <v>771</v>
      </c>
      <c r="FF329" s="9">
        <f t="shared" si="71"/>
        <v>19430</v>
      </c>
      <c r="FG329" s="6" t="s">
        <v>1480</v>
      </c>
    </row>
    <row r="330" spans="1:163" ht="17.25" customHeight="1" x14ac:dyDescent="0.25">
      <c r="A330" s="9">
        <v>459730458</v>
      </c>
      <c r="B330" s="22" t="s">
        <v>1622</v>
      </c>
      <c r="C330" s="9"/>
      <c r="D330" s="9"/>
      <c r="E330" s="9"/>
      <c r="F330" s="9"/>
      <c r="G330" s="23"/>
      <c r="H330" s="23"/>
      <c r="I330" s="9">
        <v>7727</v>
      </c>
      <c r="J330" s="9">
        <v>6501</v>
      </c>
      <c r="K330" s="24">
        <f t="shared" si="60"/>
        <v>6618</v>
      </c>
      <c r="L330" s="24">
        <f t="shared" si="61"/>
        <v>14228</v>
      </c>
      <c r="M330" s="25">
        <v>1</v>
      </c>
      <c r="N330" s="9" t="s">
        <v>1493</v>
      </c>
      <c r="O330" s="9" t="s">
        <v>1494</v>
      </c>
      <c r="P330" s="9" t="s">
        <v>98</v>
      </c>
      <c r="Q330" s="26">
        <v>21727.31</v>
      </c>
      <c r="R330" s="27">
        <v>117</v>
      </c>
      <c r="S330" s="27">
        <f t="shared" si="62"/>
        <v>0</v>
      </c>
      <c r="T330" s="27">
        <v>0</v>
      </c>
      <c r="U330" s="28" t="s">
        <v>20</v>
      </c>
      <c r="V330" s="29">
        <f t="shared" si="63"/>
        <v>2.3161013071943848E-2</v>
      </c>
      <c r="W330" s="29">
        <f t="shared" si="64"/>
        <v>1.9033438858888218E-3</v>
      </c>
      <c r="X330" s="29" t="str">
        <f t="shared" si="65"/>
        <v>FLOW</v>
      </c>
      <c r="Y330" s="9" t="str">
        <f t="shared" si="66"/>
        <v>-</v>
      </c>
      <c r="Z330" s="9" t="s">
        <v>1496</v>
      </c>
      <c r="AA330" s="9" t="s">
        <v>20</v>
      </c>
      <c r="AB330" s="22"/>
      <c r="AC330" s="9"/>
      <c r="AD330" s="9"/>
      <c r="AE330" s="30"/>
      <c r="AF330" s="31" t="s">
        <v>20</v>
      </c>
      <c r="AG330" s="32"/>
      <c r="AH330" s="9" t="s">
        <v>97</v>
      </c>
      <c r="AI330" s="32"/>
      <c r="AJ330" s="32"/>
      <c r="AK330" s="32"/>
      <c r="AL330" s="32">
        <v>6618</v>
      </c>
      <c r="AM330" s="26">
        <v>21727.31</v>
      </c>
      <c r="AN330" s="24">
        <v>27</v>
      </c>
      <c r="AO330" s="23" t="s">
        <v>20</v>
      </c>
      <c r="AP330" s="23" t="str">
        <f t="shared" si="67"/>
        <v>FLOW</v>
      </c>
      <c r="AQ330" s="23"/>
      <c r="AR330" s="23"/>
      <c r="AS330" s="23"/>
      <c r="AT330" s="23"/>
      <c r="AU330" s="9" t="s">
        <v>1491</v>
      </c>
      <c r="AV330" s="33" t="s">
        <v>1670</v>
      </c>
      <c r="AW330" s="22" t="s">
        <v>1699</v>
      </c>
      <c r="AX330" s="34">
        <v>45181</v>
      </c>
      <c r="AY330" s="9">
        <v>36</v>
      </c>
      <c r="AZ330" s="9" t="s">
        <v>1592</v>
      </c>
      <c r="BA330" s="32" t="s">
        <v>20</v>
      </c>
      <c r="BB330" s="32"/>
      <c r="BC330" s="32"/>
      <c r="BD330" s="9"/>
      <c r="BE330" s="9"/>
      <c r="BF330" s="9"/>
      <c r="BG330" s="35"/>
      <c r="BH330" s="9"/>
      <c r="BI330" s="9"/>
      <c r="BJ330" s="9"/>
      <c r="BK330" s="9"/>
      <c r="BL330" s="9"/>
      <c r="BM330" s="9"/>
      <c r="BN330" s="9"/>
      <c r="BO330" s="9"/>
      <c r="BP330" s="9"/>
      <c r="BQ330" s="9"/>
      <c r="BR330" s="9"/>
      <c r="BS330" s="9"/>
      <c r="BT330" s="9"/>
      <c r="BU330" s="9"/>
      <c r="BV330" s="9"/>
      <c r="BW330" s="9"/>
      <c r="BX330" s="9"/>
      <c r="BY330" s="9"/>
      <c r="BZ330" s="9"/>
      <c r="CA330" s="9"/>
      <c r="CB330" s="9"/>
      <c r="CC330" s="9"/>
      <c r="CD330" s="9"/>
      <c r="CE330" s="9"/>
      <c r="CF330" s="9"/>
      <c r="CG330" s="9"/>
      <c r="CH330" s="9"/>
      <c r="CI330" s="9"/>
      <c r="CJ330" s="9"/>
      <c r="CK330" s="9"/>
      <c r="CL330" s="9"/>
      <c r="CM330" s="9"/>
      <c r="CN330" s="9"/>
      <c r="CO330" s="9"/>
      <c r="CP330" s="9"/>
      <c r="CQ330" s="9"/>
      <c r="CR330" s="9"/>
      <c r="CS330" s="9"/>
      <c r="CT330" s="9"/>
      <c r="CU330" s="9"/>
      <c r="CV330" s="9"/>
      <c r="CW330" s="9"/>
      <c r="CX330" s="9"/>
      <c r="CY330" s="9"/>
      <c r="CZ330" s="9"/>
      <c r="DA330" s="9"/>
      <c r="DB330" s="9"/>
      <c r="DC330" s="9"/>
      <c r="DD330" s="9"/>
      <c r="DE330" s="9"/>
      <c r="DF330" s="9"/>
      <c r="DG330" s="9"/>
      <c r="DH330" s="9"/>
      <c r="DI330" s="9"/>
      <c r="DJ330" s="9"/>
      <c r="DK330" s="9"/>
      <c r="DL330" s="9"/>
      <c r="DM330" s="9"/>
      <c r="DN330" s="9"/>
      <c r="DO330" s="9"/>
      <c r="DP330" s="9"/>
      <c r="DQ330" s="9"/>
      <c r="DR330" s="9"/>
      <c r="DS330" s="9"/>
      <c r="DT330" s="9"/>
      <c r="DU330" s="9"/>
      <c r="DV330" s="9"/>
      <c r="DW330" s="9"/>
      <c r="DX330" s="9"/>
      <c r="DY330" s="9"/>
      <c r="DZ330" s="9"/>
      <c r="EA330" s="9"/>
      <c r="EB330" s="9"/>
      <c r="EC330" s="9"/>
      <c r="ED330" s="9"/>
      <c r="EE330" s="9"/>
      <c r="EF330" s="9"/>
      <c r="EG330" s="9"/>
      <c r="EH330" s="9"/>
      <c r="EI330" s="9"/>
      <c r="EJ330" s="9"/>
      <c r="EK330" s="9"/>
      <c r="EL330" s="9"/>
      <c r="EM330" s="9"/>
      <c r="EN330" s="9"/>
      <c r="EO330" s="9"/>
      <c r="EP330" s="9"/>
      <c r="EQ330" s="9"/>
      <c r="ER330" s="36">
        <f t="shared" si="68"/>
        <v>0</v>
      </c>
      <c r="ES330" s="9" t="str">
        <f t="shared" si="69"/>
        <v/>
      </c>
      <c r="ET330" s="9" t="s">
        <v>1371</v>
      </c>
      <c r="EU330" s="32" t="e">
        <v>#N/A</v>
      </c>
      <c r="EV330" s="32" t="e">
        <v>#N/A</v>
      </c>
      <c r="EW330" s="32"/>
      <c r="EX330" s="35"/>
      <c r="EY330" s="37"/>
      <c r="EZ330" s="37"/>
      <c r="FA330" s="35"/>
      <c r="FB330" s="37"/>
      <c r="FC330" s="32"/>
      <c r="FD330" s="32"/>
      <c r="FE330" s="32">
        <f t="shared" si="70"/>
        <v>6618</v>
      </c>
      <c r="FF330" s="9">
        <f t="shared" si="71"/>
        <v>14228</v>
      </c>
      <c r="FG330" s="6" t="e">
        <v>#N/A</v>
      </c>
    </row>
    <row r="331" spans="1:163" ht="17.25" customHeight="1" x14ac:dyDescent="0.25">
      <c r="A331" s="9">
        <v>460561110</v>
      </c>
      <c r="B331" s="22" t="s">
        <v>386</v>
      </c>
      <c r="C331" s="9"/>
      <c r="D331" s="9"/>
      <c r="E331" s="9"/>
      <c r="F331" s="9"/>
      <c r="G331" s="23"/>
      <c r="H331" s="23"/>
      <c r="I331" s="9">
        <v>3257</v>
      </c>
      <c r="J331" s="9">
        <v>9769</v>
      </c>
      <c r="K331" s="24">
        <f t="shared" si="60"/>
        <v>3497</v>
      </c>
      <c r="L331" s="24">
        <f t="shared" si="61"/>
        <v>13026</v>
      </c>
      <c r="M331" s="25">
        <v>3</v>
      </c>
      <c r="N331" s="9" t="s">
        <v>1493</v>
      </c>
      <c r="O331" s="9" t="s">
        <v>1494</v>
      </c>
      <c r="P331" s="9" t="s">
        <v>45</v>
      </c>
      <c r="Q331" s="26">
        <v>21457.34</v>
      </c>
      <c r="R331" s="27">
        <v>242</v>
      </c>
      <c r="S331" s="27">
        <f t="shared" si="62"/>
        <v>0</v>
      </c>
      <c r="T331" s="27">
        <v>2169</v>
      </c>
      <c r="U331" s="28" t="s">
        <v>20</v>
      </c>
      <c r="V331" s="29">
        <f t="shared" si="63"/>
        <v>4.4087698467522161E-2</v>
      </c>
      <c r="W331" s="29">
        <f t="shared" si="64"/>
        <v>6.0843026217875873E-3</v>
      </c>
      <c r="X331" s="29" t="str">
        <f t="shared" si="65"/>
        <v>FLOW</v>
      </c>
      <c r="Y331" s="9" t="str">
        <f t="shared" si="66"/>
        <v>-</v>
      </c>
      <c r="Z331" s="9" t="s">
        <v>1490</v>
      </c>
      <c r="AA331" s="9" t="s">
        <v>20</v>
      </c>
      <c r="AB331" s="22"/>
      <c r="AC331" s="9"/>
      <c r="AD331" s="9"/>
      <c r="AE331" s="30"/>
      <c r="AF331" s="31" t="s">
        <v>20</v>
      </c>
      <c r="AG331" s="32"/>
      <c r="AH331" s="9" t="s">
        <v>384</v>
      </c>
      <c r="AI331" s="32"/>
      <c r="AJ331" s="32"/>
      <c r="AK331" s="32"/>
      <c r="AL331" s="32">
        <v>12180</v>
      </c>
      <c r="AM331" s="26">
        <v>21457.34</v>
      </c>
      <c r="AN331" s="24">
        <v>88</v>
      </c>
      <c r="AO331" s="23" t="s">
        <v>20</v>
      </c>
      <c r="AP331" s="23" t="str">
        <f t="shared" si="67"/>
        <v>FLOW</v>
      </c>
      <c r="AQ331" s="23"/>
      <c r="AR331" s="23"/>
      <c r="AS331" s="23"/>
      <c r="AT331" s="23"/>
      <c r="AU331" s="9" t="s">
        <v>1491</v>
      </c>
      <c r="AV331" s="33" t="s">
        <v>387</v>
      </c>
      <c r="AW331" s="22" t="s">
        <v>1178</v>
      </c>
      <c r="AX331" s="34">
        <v>45239</v>
      </c>
      <c r="AY331" s="9">
        <v>36</v>
      </c>
      <c r="AZ331" s="9" t="s">
        <v>1125</v>
      </c>
      <c r="BA331" s="32" t="s">
        <v>20</v>
      </c>
      <c r="BB331" s="32"/>
      <c r="BC331" s="32">
        <v>1</v>
      </c>
      <c r="BD331" s="9"/>
      <c r="BE331" s="9"/>
      <c r="BF331" s="9"/>
      <c r="BG331" s="35"/>
      <c r="BH331" s="9"/>
      <c r="BI331" s="9"/>
      <c r="BJ331" s="9"/>
      <c r="BK331" s="9"/>
      <c r="BL331" s="9"/>
      <c r="BM331" s="9"/>
      <c r="BN331" s="9"/>
      <c r="BO331" s="9"/>
      <c r="BP331" s="9"/>
      <c r="BQ331" s="9"/>
      <c r="BR331" s="9"/>
      <c r="BS331" s="9"/>
      <c r="BT331" s="9"/>
      <c r="BU331" s="9"/>
      <c r="BV331" s="9"/>
      <c r="BW331" s="9"/>
      <c r="BX331" s="9"/>
      <c r="BY331" s="9"/>
      <c r="BZ331" s="9"/>
      <c r="CA331" s="9"/>
      <c r="CB331" s="9"/>
      <c r="CC331" s="9"/>
      <c r="CD331" s="9"/>
      <c r="CE331" s="9"/>
      <c r="CF331" s="9"/>
      <c r="CG331" s="9"/>
      <c r="CH331" s="9"/>
      <c r="CI331" s="9"/>
      <c r="CJ331" s="9"/>
      <c r="CK331" s="9"/>
      <c r="CL331" s="9"/>
      <c r="CM331" s="9"/>
      <c r="CN331" s="9"/>
      <c r="CO331" s="9"/>
      <c r="CP331" s="9"/>
      <c r="CQ331" s="9"/>
      <c r="CR331" s="9"/>
      <c r="CS331" s="9"/>
      <c r="CT331" s="9"/>
      <c r="CU331" s="9"/>
      <c r="CV331" s="9"/>
      <c r="CW331" s="9"/>
      <c r="CX331" s="9"/>
      <c r="CY331" s="9"/>
      <c r="CZ331" s="9"/>
      <c r="DA331" s="9"/>
      <c r="DB331" s="9"/>
      <c r="DC331" s="9"/>
      <c r="DD331" s="9"/>
      <c r="DE331" s="9"/>
      <c r="DF331" s="9"/>
      <c r="DG331" s="9"/>
      <c r="DH331" s="9"/>
      <c r="DI331" s="9"/>
      <c r="DJ331" s="9"/>
      <c r="DK331" s="9"/>
      <c r="DL331" s="9"/>
      <c r="DM331" s="9"/>
      <c r="DN331" s="9"/>
      <c r="DO331" s="9"/>
      <c r="DP331" s="9"/>
      <c r="DQ331" s="9"/>
      <c r="DR331" s="9"/>
      <c r="DS331" s="9"/>
      <c r="DT331" s="9"/>
      <c r="DU331" s="9"/>
      <c r="DV331" s="9"/>
      <c r="DW331" s="9"/>
      <c r="DX331" s="9"/>
      <c r="DY331" s="9"/>
      <c r="DZ331" s="9"/>
      <c r="EA331" s="9"/>
      <c r="EB331" s="9"/>
      <c r="EC331" s="9"/>
      <c r="ED331" s="9"/>
      <c r="EE331" s="9"/>
      <c r="EF331" s="9"/>
      <c r="EG331" s="9"/>
      <c r="EH331" s="9"/>
      <c r="EI331" s="9"/>
      <c r="EJ331" s="9"/>
      <c r="EK331" s="9"/>
      <c r="EL331" s="9"/>
      <c r="EM331" s="9"/>
      <c r="EN331" s="9"/>
      <c r="EO331" s="9"/>
      <c r="EP331" s="9"/>
      <c r="EQ331" s="9"/>
      <c r="ER331" s="36">
        <f t="shared" si="68"/>
        <v>1</v>
      </c>
      <c r="ES331" s="9">
        <f t="shared" si="69"/>
        <v>1</v>
      </c>
      <c r="ET331" s="9" t="s">
        <v>1374</v>
      </c>
      <c r="EU331" s="32" t="s">
        <v>1942</v>
      </c>
      <c r="EV331" s="32" t="s">
        <v>1480</v>
      </c>
      <c r="EW331" s="32"/>
      <c r="EX331" s="35"/>
      <c r="EY331" s="37"/>
      <c r="EZ331" s="37"/>
      <c r="FA331" s="35"/>
      <c r="FB331" s="37"/>
      <c r="FC331" s="32"/>
      <c r="FD331" s="32"/>
      <c r="FE331" s="32">
        <f t="shared" si="70"/>
        <v>3497</v>
      </c>
      <c r="FF331" s="9">
        <f t="shared" si="71"/>
        <v>13026</v>
      </c>
      <c r="FG331" s="6" t="s">
        <v>1480</v>
      </c>
    </row>
    <row r="332" spans="1:163" ht="17.25" customHeight="1" x14ac:dyDescent="0.25">
      <c r="A332" s="9">
        <v>134779762</v>
      </c>
      <c r="B332" s="22" t="s">
        <v>551</v>
      </c>
      <c r="C332" s="9"/>
      <c r="D332" s="9"/>
      <c r="E332" s="9"/>
      <c r="F332" s="9"/>
      <c r="G332" s="23"/>
      <c r="H332" s="23"/>
      <c r="I332" s="9">
        <v>5560</v>
      </c>
      <c r="J332" s="9">
        <v>4977</v>
      </c>
      <c r="K332" s="24">
        <f t="shared" si="60"/>
        <v>5055</v>
      </c>
      <c r="L332" s="24">
        <f t="shared" si="61"/>
        <v>10537</v>
      </c>
      <c r="M332" s="39">
        <v>1</v>
      </c>
      <c r="N332" s="9" t="s">
        <v>1493</v>
      </c>
      <c r="O332" s="9" t="s">
        <v>1494</v>
      </c>
      <c r="P332" s="9" t="s">
        <v>321</v>
      </c>
      <c r="Q332" s="26">
        <v>21275.58</v>
      </c>
      <c r="R332" s="27">
        <v>78</v>
      </c>
      <c r="S332" s="27">
        <f t="shared" si="62"/>
        <v>0</v>
      </c>
      <c r="T332" s="27">
        <v>7650</v>
      </c>
      <c r="U332" s="28" t="s">
        <v>20</v>
      </c>
      <c r="V332" s="29">
        <f t="shared" si="63"/>
        <v>3.8909045348385386E-2</v>
      </c>
      <c r="W332" s="29">
        <f t="shared" si="64"/>
        <v>1.8637716823545344E-3</v>
      </c>
      <c r="X332" s="29" t="str">
        <f t="shared" si="65"/>
        <v>FLOW</v>
      </c>
      <c r="Y332" s="9" t="str">
        <f t="shared" si="66"/>
        <v>-</v>
      </c>
      <c r="Z332" s="9" t="s">
        <v>1496</v>
      </c>
      <c r="AA332" s="9" t="s">
        <v>20</v>
      </c>
      <c r="AB332" s="22"/>
      <c r="AC332" s="9"/>
      <c r="AD332" s="9"/>
      <c r="AE332" s="30"/>
      <c r="AF332" s="31" t="s">
        <v>20</v>
      </c>
      <c r="AG332" s="32"/>
      <c r="AH332" s="9" t="s">
        <v>552</v>
      </c>
      <c r="AI332" s="32"/>
      <c r="AJ332" s="32"/>
      <c r="AK332" s="32"/>
      <c r="AL332" s="32">
        <v>12705</v>
      </c>
      <c r="AM332" s="26">
        <v>21275.58</v>
      </c>
      <c r="AN332" s="24">
        <v>26</v>
      </c>
      <c r="AO332" s="23" t="s">
        <v>20</v>
      </c>
      <c r="AP332" s="23" t="str">
        <f t="shared" si="67"/>
        <v>FLOW</v>
      </c>
      <c r="AQ332" s="23"/>
      <c r="AR332" s="23"/>
      <c r="AS332" s="23"/>
      <c r="AT332" s="23"/>
      <c r="AU332" s="9" t="s">
        <v>1491</v>
      </c>
      <c r="AV332" s="33" t="s">
        <v>553</v>
      </c>
      <c r="AW332" s="22" t="s">
        <v>1167</v>
      </c>
      <c r="AX332" s="34">
        <v>44845</v>
      </c>
      <c r="AY332" s="9">
        <v>48</v>
      </c>
      <c r="AZ332" s="9" t="s">
        <v>1125</v>
      </c>
      <c r="BA332" s="32" t="s">
        <v>20</v>
      </c>
      <c r="BB332" s="32"/>
      <c r="BC332" s="32"/>
      <c r="BD332" s="9"/>
      <c r="BE332" s="9"/>
      <c r="BF332" s="9"/>
      <c r="BG332" s="35"/>
      <c r="BH332" s="9"/>
      <c r="BI332" s="9">
        <v>1</v>
      </c>
      <c r="BJ332" s="9"/>
      <c r="BK332" s="9"/>
      <c r="BL332" s="9"/>
      <c r="BM332" s="9"/>
      <c r="BN332" s="9"/>
      <c r="BO332" s="9"/>
      <c r="BP332" s="9"/>
      <c r="BQ332" s="9"/>
      <c r="BR332" s="9"/>
      <c r="BS332" s="9"/>
      <c r="BT332" s="9"/>
      <c r="BU332" s="9"/>
      <c r="BV332" s="9"/>
      <c r="BW332" s="9"/>
      <c r="BX332" s="9"/>
      <c r="BY332" s="9"/>
      <c r="BZ332" s="9"/>
      <c r="CA332" s="9"/>
      <c r="CB332" s="9"/>
      <c r="CC332" s="9"/>
      <c r="CD332" s="9"/>
      <c r="CE332" s="9"/>
      <c r="CF332" s="9"/>
      <c r="CG332" s="9"/>
      <c r="CH332" s="9"/>
      <c r="CI332" s="9"/>
      <c r="CJ332" s="9"/>
      <c r="CK332" s="9"/>
      <c r="CL332" s="9"/>
      <c r="CM332" s="9"/>
      <c r="CN332" s="9"/>
      <c r="CO332" s="9"/>
      <c r="CP332" s="9"/>
      <c r="CQ332" s="9"/>
      <c r="CR332" s="9"/>
      <c r="CS332" s="9"/>
      <c r="CT332" s="9"/>
      <c r="CU332" s="9"/>
      <c r="CV332" s="9"/>
      <c r="CW332" s="9"/>
      <c r="CX332" s="9"/>
      <c r="CY332" s="9"/>
      <c r="CZ332" s="9"/>
      <c r="DA332" s="9"/>
      <c r="DB332" s="9"/>
      <c r="DC332" s="9"/>
      <c r="DD332" s="9"/>
      <c r="DE332" s="9"/>
      <c r="DF332" s="9"/>
      <c r="DG332" s="9"/>
      <c r="DH332" s="9"/>
      <c r="DI332" s="9"/>
      <c r="DJ332" s="9"/>
      <c r="DK332" s="9"/>
      <c r="DL332" s="9"/>
      <c r="DM332" s="9"/>
      <c r="DN332" s="9"/>
      <c r="DO332" s="9"/>
      <c r="DP332" s="9"/>
      <c r="DQ332" s="9"/>
      <c r="DR332" s="9"/>
      <c r="DS332" s="9"/>
      <c r="DT332" s="9"/>
      <c r="DU332" s="9"/>
      <c r="DV332" s="9"/>
      <c r="DW332" s="9"/>
      <c r="DX332" s="9"/>
      <c r="DY332" s="9"/>
      <c r="DZ332" s="9"/>
      <c r="EA332" s="9"/>
      <c r="EB332" s="9"/>
      <c r="EC332" s="9"/>
      <c r="ED332" s="9"/>
      <c r="EE332" s="9"/>
      <c r="EF332" s="9"/>
      <c r="EG332" s="9"/>
      <c r="EH332" s="9"/>
      <c r="EI332" s="9"/>
      <c r="EJ332" s="9"/>
      <c r="EK332" s="9"/>
      <c r="EL332" s="9"/>
      <c r="EM332" s="9"/>
      <c r="EN332" s="9"/>
      <c r="EO332" s="9"/>
      <c r="EP332" s="9"/>
      <c r="EQ332" s="9"/>
      <c r="ER332" s="36">
        <f t="shared" si="68"/>
        <v>1</v>
      </c>
      <c r="ES332" s="9">
        <f t="shared" si="69"/>
        <v>1</v>
      </c>
      <c r="ET332" s="9" t="s">
        <v>1362</v>
      </c>
      <c r="EU332" s="32" t="s">
        <v>2044</v>
      </c>
      <c r="EV332" s="32" t="s">
        <v>1480</v>
      </c>
      <c r="EW332" s="32"/>
      <c r="EX332" s="35"/>
      <c r="EY332" s="37"/>
      <c r="EZ332" s="37"/>
      <c r="FA332" s="35"/>
      <c r="FB332" s="37"/>
      <c r="FC332" s="32"/>
      <c r="FD332" s="32"/>
      <c r="FE332" s="32">
        <f t="shared" si="70"/>
        <v>5055</v>
      </c>
      <c r="FF332" s="9">
        <f t="shared" si="71"/>
        <v>10537</v>
      </c>
      <c r="FG332" s="6" t="s">
        <v>1480</v>
      </c>
    </row>
    <row r="333" spans="1:163" ht="17.25" customHeight="1" x14ac:dyDescent="0.25">
      <c r="A333" s="9">
        <v>461361123</v>
      </c>
      <c r="B333" s="22" t="s">
        <v>314</v>
      </c>
      <c r="C333" s="9"/>
      <c r="D333" s="9"/>
      <c r="E333" s="9"/>
      <c r="F333" s="9"/>
      <c r="G333" s="23"/>
      <c r="H333" s="23"/>
      <c r="I333" s="9">
        <v>3839</v>
      </c>
      <c r="J333" s="9">
        <v>10408</v>
      </c>
      <c r="K333" s="24">
        <f t="shared" si="60"/>
        <v>3190</v>
      </c>
      <c r="L333" s="24">
        <f t="shared" si="61"/>
        <v>14247</v>
      </c>
      <c r="M333" s="25">
        <v>3</v>
      </c>
      <c r="N333" s="9" t="s">
        <v>1493</v>
      </c>
      <c r="O333" s="9" t="s">
        <v>1494</v>
      </c>
      <c r="P333" s="9" t="s">
        <v>43</v>
      </c>
      <c r="Q333" s="26">
        <v>21063</v>
      </c>
      <c r="R333" s="27">
        <v>460</v>
      </c>
      <c r="S333" s="27">
        <f t="shared" si="62"/>
        <v>0</v>
      </c>
      <c r="T333" s="27">
        <v>0</v>
      </c>
      <c r="U333" s="28" t="s">
        <v>20</v>
      </c>
      <c r="V333" s="29">
        <f t="shared" si="63"/>
        <v>0.12140547457246113</v>
      </c>
      <c r="W333" s="29">
        <f t="shared" si="64"/>
        <v>5.9724861573108292E-3</v>
      </c>
      <c r="X333" s="29" t="str">
        <f t="shared" si="65"/>
        <v>FLOW</v>
      </c>
      <c r="Y333" s="9" t="str">
        <f t="shared" si="66"/>
        <v>-</v>
      </c>
      <c r="Z333" s="9" t="s">
        <v>1489</v>
      </c>
      <c r="AA333" s="9" t="s">
        <v>20</v>
      </c>
      <c r="AB333" s="22"/>
      <c r="AC333" s="9"/>
      <c r="AD333" s="9"/>
      <c r="AE333" s="30"/>
      <c r="AF333" s="31" t="s">
        <v>20</v>
      </c>
      <c r="AG333" s="32"/>
      <c r="AH333" s="9" t="s">
        <v>288</v>
      </c>
      <c r="AI333" s="32"/>
      <c r="AJ333" s="32"/>
      <c r="AK333" s="32"/>
      <c r="AL333" s="32">
        <v>10868</v>
      </c>
      <c r="AM333" s="26">
        <v>21063</v>
      </c>
      <c r="AN333" s="24">
        <v>88</v>
      </c>
      <c r="AO333" s="23" t="s">
        <v>20</v>
      </c>
      <c r="AP333" s="23" t="str">
        <f t="shared" si="67"/>
        <v>FLOW</v>
      </c>
      <c r="AQ333" s="23"/>
      <c r="AR333" s="23"/>
      <c r="AS333" s="23"/>
      <c r="AT333" s="23"/>
      <c r="AU333" s="9" t="s">
        <v>13</v>
      </c>
      <c r="AV333" s="33" t="s">
        <v>315</v>
      </c>
      <c r="AW333" s="22" t="s">
        <v>1178</v>
      </c>
      <c r="AX333" s="34">
        <v>45294</v>
      </c>
      <c r="AY333" s="9">
        <v>34</v>
      </c>
      <c r="AZ333" s="9" t="s">
        <v>1125</v>
      </c>
      <c r="BA333" s="32" t="s">
        <v>20</v>
      </c>
      <c r="BB333" s="32"/>
      <c r="BC333" s="32"/>
      <c r="BD333" s="9"/>
      <c r="BE333" s="9"/>
      <c r="BF333" s="9"/>
      <c r="BG333" s="35"/>
      <c r="BH333" s="9"/>
      <c r="BI333" s="9"/>
      <c r="BJ333" s="9"/>
      <c r="BK333" s="9"/>
      <c r="BL333" s="9"/>
      <c r="BM333" s="9"/>
      <c r="BN333" s="9"/>
      <c r="BO333" s="9"/>
      <c r="BP333" s="9"/>
      <c r="BQ333" s="9"/>
      <c r="BR333" s="9"/>
      <c r="BS333" s="9"/>
      <c r="BT333" s="9"/>
      <c r="BU333" s="9"/>
      <c r="BV333" s="9"/>
      <c r="BW333" s="9"/>
      <c r="BX333" s="9"/>
      <c r="BY333" s="9"/>
      <c r="BZ333" s="9"/>
      <c r="CA333" s="9"/>
      <c r="CB333" s="9"/>
      <c r="CC333" s="9"/>
      <c r="CD333" s="9"/>
      <c r="CE333" s="9"/>
      <c r="CF333" s="9"/>
      <c r="CG333" s="9"/>
      <c r="CH333" s="9"/>
      <c r="CI333" s="9"/>
      <c r="CJ333" s="9"/>
      <c r="CK333" s="9"/>
      <c r="CL333" s="9"/>
      <c r="CM333" s="9"/>
      <c r="CN333" s="9"/>
      <c r="CO333" s="9"/>
      <c r="CP333" s="9"/>
      <c r="CQ333" s="9"/>
      <c r="CR333" s="9"/>
      <c r="CS333" s="9"/>
      <c r="CT333" s="9"/>
      <c r="CU333" s="9"/>
      <c r="CV333" s="9"/>
      <c r="CW333" s="9"/>
      <c r="CX333" s="9"/>
      <c r="CY333" s="9"/>
      <c r="CZ333" s="9"/>
      <c r="DA333" s="9"/>
      <c r="DB333" s="9"/>
      <c r="DC333" s="9"/>
      <c r="DD333" s="9"/>
      <c r="DE333" s="9"/>
      <c r="DF333" s="9"/>
      <c r="DG333" s="9"/>
      <c r="DH333" s="9"/>
      <c r="DI333" s="9"/>
      <c r="DJ333" s="9"/>
      <c r="DK333" s="9"/>
      <c r="DL333" s="9"/>
      <c r="DM333" s="9"/>
      <c r="DN333" s="9"/>
      <c r="DO333" s="9"/>
      <c r="DP333" s="9"/>
      <c r="DQ333" s="9"/>
      <c r="DR333" s="9"/>
      <c r="DS333" s="9"/>
      <c r="DT333" s="9"/>
      <c r="DU333" s="9"/>
      <c r="DV333" s="9"/>
      <c r="DW333" s="9"/>
      <c r="DX333" s="9"/>
      <c r="DY333" s="9"/>
      <c r="DZ333" s="9"/>
      <c r="EA333" s="9"/>
      <c r="EB333" s="9"/>
      <c r="EC333" s="9"/>
      <c r="ED333" s="9"/>
      <c r="EE333" s="9"/>
      <c r="EF333" s="9"/>
      <c r="EG333" s="9"/>
      <c r="EH333" s="9"/>
      <c r="EI333" s="9"/>
      <c r="EJ333" s="9"/>
      <c r="EK333" s="9"/>
      <c r="EL333" s="9"/>
      <c r="EM333" s="9"/>
      <c r="EN333" s="9"/>
      <c r="EO333" s="9"/>
      <c r="EP333" s="9"/>
      <c r="EQ333" s="9"/>
      <c r="ER333" s="36">
        <f t="shared" si="68"/>
        <v>0</v>
      </c>
      <c r="ES333" s="9" t="str">
        <f t="shared" si="69"/>
        <v/>
      </c>
      <c r="ET333" s="9" t="s">
        <v>1364</v>
      </c>
      <c r="EU333" s="32" t="s">
        <v>1889</v>
      </c>
      <c r="EV333" s="32" t="s">
        <v>1480</v>
      </c>
      <c r="EW333" s="32"/>
      <c r="EX333" s="35"/>
      <c r="EY333" s="37"/>
      <c r="EZ333" s="37"/>
      <c r="FA333" s="35"/>
      <c r="FB333" s="37"/>
      <c r="FC333" s="32"/>
      <c r="FD333" s="32"/>
      <c r="FE333" s="32">
        <f t="shared" si="70"/>
        <v>3190</v>
      </c>
      <c r="FF333" s="9">
        <f t="shared" si="71"/>
        <v>14247</v>
      </c>
      <c r="FG333" s="6" t="s">
        <v>1480</v>
      </c>
    </row>
    <row r="334" spans="1:163" ht="17.25" customHeight="1" x14ac:dyDescent="0.25">
      <c r="A334" s="9">
        <v>461361352</v>
      </c>
      <c r="B334" s="22" t="s">
        <v>811</v>
      </c>
      <c r="C334" s="9"/>
      <c r="D334" s="9"/>
      <c r="E334" s="9"/>
      <c r="F334" s="9"/>
      <c r="G334" s="23"/>
      <c r="H334" s="23"/>
      <c r="I334" s="9">
        <v>3223</v>
      </c>
      <c r="J334" s="9">
        <v>3225</v>
      </c>
      <c r="K334" s="24">
        <f t="shared" si="60"/>
        <v>171</v>
      </c>
      <c r="L334" s="24">
        <f t="shared" si="61"/>
        <v>6448</v>
      </c>
      <c r="M334" s="25">
        <v>2</v>
      </c>
      <c r="N334" s="9" t="s">
        <v>1493</v>
      </c>
      <c r="O334" s="9" t="s">
        <v>1494</v>
      </c>
      <c r="P334" s="9" t="s">
        <v>43</v>
      </c>
      <c r="Q334" s="26">
        <v>21061</v>
      </c>
      <c r="R334" s="27">
        <v>169</v>
      </c>
      <c r="S334" s="27">
        <f t="shared" si="62"/>
        <v>0</v>
      </c>
      <c r="T334" s="27">
        <v>2623</v>
      </c>
      <c r="U334" s="28" t="s">
        <v>20</v>
      </c>
      <c r="V334" s="29">
        <f t="shared" si="63"/>
        <v>4.2626222171974509E-2</v>
      </c>
      <c r="W334" s="29">
        <f t="shared" si="64"/>
        <v>5.6471091287094329E-3</v>
      </c>
      <c r="X334" s="29" t="str">
        <f t="shared" si="65"/>
        <v>FLOW</v>
      </c>
      <c r="Y334" s="9" t="str">
        <f t="shared" si="66"/>
        <v>-</v>
      </c>
      <c r="Z334" s="9" t="s">
        <v>1489</v>
      </c>
      <c r="AA334" s="9" t="s">
        <v>20</v>
      </c>
      <c r="AB334" s="22"/>
      <c r="AC334" s="9"/>
      <c r="AD334" s="9"/>
      <c r="AE334" s="30"/>
      <c r="AF334" s="31" t="s">
        <v>20</v>
      </c>
      <c r="AG334" s="32"/>
      <c r="AH334" s="9" t="s">
        <v>288</v>
      </c>
      <c r="AI334" s="32"/>
      <c r="AJ334" s="32"/>
      <c r="AK334" s="32"/>
      <c r="AL334" s="32">
        <v>6017</v>
      </c>
      <c r="AM334" s="26">
        <v>21061</v>
      </c>
      <c r="AN334" s="24">
        <v>57</v>
      </c>
      <c r="AO334" s="23" t="s">
        <v>20</v>
      </c>
      <c r="AP334" s="23" t="str">
        <f t="shared" si="67"/>
        <v>FLOW</v>
      </c>
      <c r="AQ334" s="23"/>
      <c r="AR334" s="23"/>
      <c r="AS334" s="23"/>
      <c r="AT334" s="23"/>
      <c r="AU334" s="9" t="s">
        <v>13</v>
      </c>
      <c r="AV334" s="33" t="s">
        <v>1004</v>
      </c>
      <c r="AW334" s="22" t="s">
        <v>1184</v>
      </c>
      <c r="AX334" s="34">
        <v>45294</v>
      </c>
      <c r="AY334" s="9">
        <v>36</v>
      </c>
      <c r="AZ334" s="9" t="s">
        <v>1125</v>
      </c>
      <c r="BA334" s="32" t="s">
        <v>20</v>
      </c>
      <c r="BB334" s="32"/>
      <c r="BC334" s="32"/>
      <c r="BD334" s="9"/>
      <c r="BE334" s="9"/>
      <c r="BF334" s="9"/>
      <c r="BG334" s="35"/>
      <c r="BH334" s="9"/>
      <c r="BI334" s="9"/>
      <c r="BJ334" s="9"/>
      <c r="BK334" s="9"/>
      <c r="BL334" s="9">
        <v>1</v>
      </c>
      <c r="BM334" s="9"/>
      <c r="BN334" s="9"/>
      <c r="BO334" s="9"/>
      <c r="BP334" s="9"/>
      <c r="BQ334" s="9"/>
      <c r="BR334" s="9"/>
      <c r="BS334" s="9"/>
      <c r="BT334" s="9"/>
      <c r="BU334" s="9"/>
      <c r="BV334" s="9"/>
      <c r="BW334" s="9"/>
      <c r="BX334" s="9"/>
      <c r="BY334" s="9"/>
      <c r="BZ334" s="9"/>
      <c r="CA334" s="9"/>
      <c r="CB334" s="9"/>
      <c r="CC334" s="9"/>
      <c r="CD334" s="9"/>
      <c r="CE334" s="9"/>
      <c r="CF334" s="9"/>
      <c r="CG334" s="9"/>
      <c r="CH334" s="9"/>
      <c r="CI334" s="9"/>
      <c r="CJ334" s="9"/>
      <c r="CK334" s="9"/>
      <c r="CL334" s="9"/>
      <c r="CM334" s="9"/>
      <c r="CN334" s="9"/>
      <c r="CO334" s="9"/>
      <c r="CP334" s="9"/>
      <c r="CQ334" s="9"/>
      <c r="CR334" s="9"/>
      <c r="CS334" s="9"/>
      <c r="CT334" s="9"/>
      <c r="CU334" s="9"/>
      <c r="CV334" s="9"/>
      <c r="CW334" s="9"/>
      <c r="CX334" s="9"/>
      <c r="CY334" s="9"/>
      <c r="CZ334" s="9"/>
      <c r="DA334" s="9"/>
      <c r="DB334" s="9"/>
      <c r="DC334" s="9"/>
      <c r="DD334" s="9"/>
      <c r="DE334" s="9"/>
      <c r="DF334" s="9"/>
      <c r="DG334" s="9"/>
      <c r="DH334" s="9"/>
      <c r="DI334" s="9"/>
      <c r="DJ334" s="9"/>
      <c r="DK334" s="9"/>
      <c r="DL334" s="9"/>
      <c r="DM334" s="9"/>
      <c r="DN334" s="9"/>
      <c r="DO334" s="9"/>
      <c r="DP334" s="9"/>
      <c r="DQ334" s="9"/>
      <c r="DR334" s="9"/>
      <c r="DS334" s="9"/>
      <c r="DT334" s="9"/>
      <c r="DU334" s="9"/>
      <c r="DV334" s="9"/>
      <c r="DW334" s="9"/>
      <c r="DX334" s="9"/>
      <c r="DY334" s="9"/>
      <c r="DZ334" s="9"/>
      <c r="EA334" s="9"/>
      <c r="EB334" s="9"/>
      <c r="EC334" s="9"/>
      <c r="ED334" s="9"/>
      <c r="EE334" s="9"/>
      <c r="EF334" s="9"/>
      <c r="EG334" s="9"/>
      <c r="EH334" s="9"/>
      <c r="EI334" s="9"/>
      <c r="EJ334" s="9"/>
      <c r="EK334" s="9"/>
      <c r="EL334" s="9"/>
      <c r="EM334" s="9"/>
      <c r="EN334" s="9"/>
      <c r="EO334" s="9"/>
      <c r="EP334" s="9"/>
      <c r="EQ334" s="9"/>
      <c r="ER334" s="36">
        <f t="shared" si="68"/>
        <v>1</v>
      </c>
      <c r="ES334" s="9">
        <f t="shared" si="69"/>
        <v>1</v>
      </c>
      <c r="ET334" s="9" t="s">
        <v>1364</v>
      </c>
      <c r="EU334" s="32" t="s">
        <v>1890</v>
      </c>
      <c r="EV334" s="32" t="s">
        <v>1480</v>
      </c>
      <c r="EW334" s="32"/>
      <c r="EX334" s="35"/>
      <c r="EY334" s="37"/>
      <c r="EZ334" s="37"/>
      <c r="FA334" s="35"/>
      <c r="FB334" s="37"/>
      <c r="FC334" s="32"/>
      <c r="FD334" s="32"/>
      <c r="FE334" s="32">
        <f t="shared" si="70"/>
        <v>171</v>
      </c>
      <c r="FF334" s="9">
        <f t="shared" si="71"/>
        <v>6448</v>
      </c>
      <c r="FG334" s="6" t="s">
        <v>1480</v>
      </c>
    </row>
    <row r="335" spans="1:163" ht="17.25" customHeight="1" x14ac:dyDescent="0.25">
      <c r="A335" s="9">
        <v>461195835</v>
      </c>
      <c r="B335" s="22" t="s">
        <v>426</v>
      </c>
      <c r="C335" s="9"/>
      <c r="D335" s="9"/>
      <c r="E335" s="9"/>
      <c r="F335" s="9"/>
      <c r="G335" s="23"/>
      <c r="H335" s="23"/>
      <c r="I335" s="9">
        <v>3202</v>
      </c>
      <c r="J335" s="9">
        <v>3177.24</v>
      </c>
      <c r="K335" s="24">
        <f t="shared" si="60"/>
        <v>3266.24</v>
      </c>
      <c r="L335" s="24">
        <f t="shared" si="61"/>
        <v>6379.24</v>
      </c>
      <c r="M335" s="39">
        <v>1</v>
      </c>
      <c r="N335" s="9" t="s">
        <v>1493</v>
      </c>
      <c r="O335" s="9" t="s">
        <v>1494</v>
      </c>
      <c r="P335" s="9" t="s">
        <v>263</v>
      </c>
      <c r="Q335" s="26">
        <v>21005</v>
      </c>
      <c r="R335" s="27">
        <v>89</v>
      </c>
      <c r="S335" s="27">
        <f t="shared" si="62"/>
        <v>0</v>
      </c>
      <c r="T335" s="27">
        <v>7200</v>
      </c>
      <c r="U335" s="28" t="s">
        <v>20</v>
      </c>
      <c r="V335" s="29">
        <f t="shared" si="63"/>
        <v>4.1967019057761804E-2</v>
      </c>
      <c r="W335" s="29">
        <f t="shared" si="64"/>
        <v>1.8400684816985949E-3</v>
      </c>
      <c r="X335" s="29" t="str">
        <f t="shared" si="65"/>
        <v>FLOW</v>
      </c>
      <c r="Y335" s="9" t="str">
        <f t="shared" si="66"/>
        <v>-</v>
      </c>
      <c r="Z335" s="9" t="s">
        <v>1496</v>
      </c>
      <c r="AA335" s="9" t="s">
        <v>20</v>
      </c>
      <c r="AB335" s="22"/>
      <c r="AC335" s="9"/>
      <c r="AD335" s="9"/>
      <c r="AE335" s="30"/>
      <c r="AF335" s="31" t="s">
        <v>20</v>
      </c>
      <c r="AG335" s="32"/>
      <c r="AH335" s="9" t="s">
        <v>425</v>
      </c>
      <c r="AI335" s="32"/>
      <c r="AJ335" s="32"/>
      <c r="AK335" s="32"/>
      <c r="AL335" s="32">
        <v>10466.24</v>
      </c>
      <c r="AM335" s="26">
        <v>21005</v>
      </c>
      <c r="AN335" s="24">
        <v>27</v>
      </c>
      <c r="AO335" s="23" t="s">
        <v>20</v>
      </c>
      <c r="AP335" s="23" t="str">
        <f t="shared" si="67"/>
        <v>FLOW</v>
      </c>
      <c r="AQ335" s="23"/>
      <c r="AR335" s="23"/>
      <c r="AS335" s="23"/>
      <c r="AT335" s="23"/>
      <c r="AU335" s="9" t="s">
        <v>1491</v>
      </c>
      <c r="AV335" s="33" t="s">
        <v>427</v>
      </c>
      <c r="AW335" s="22" t="s">
        <v>1179</v>
      </c>
      <c r="AX335" s="34">
        <v>45281</v>
      </c>
      <c r="AY335" s="9">
        <v>36</v>
      </c>
      <c r="AZ335" s="9" t="s">
        <v>1125</v>
      </c>
      <c r="BA335" s="32" t="s">
        <v>20</v>
      </c>
      <c r="BB335" s="32"/>
      <c r="BC335" s="32"/>
      <c r="BD335" s="9"/>
      <c r="BE335" s="9"/>
      <c r="BF335" s="9"/>
      <c r="BG335" s="35"/>
      <c r="BH335" s="9"/>
      <c r="BI335" s="9"/>
      <c r="BJ335" s="9"/>
      <c r="BK335" s="9"/>
      <c r="BL335" s="9">
        <v>1</v>
      </c>
      <c r="BM335" s="9"/>
      <c r="BN335" s="9"/>
      <c r="BO335" s="9"/>
      <c r="BP335" s="9"/>
      <c r="BQ335" s="9"/>
      <c r="BR335" s="9"/>
      <c r="BS335" s="9"/>
      <c r="BT335" s="9"/>
      <c r="BU335" s="9"/>
      <c r="BV335" s="9"/>
      <c r="BW335" s="9"/>
      <c r="BX335" s="9"/>
      <c r="BY335" s="9"/>
      <c r="BZ335" s="9"/>
      <c r="CA335" s="9"/>
      <c r="CB335" s="9"/>
      <c r="CC335" s="9"/>
      <c r="CD335" s="9"/>
      <c r="CE335" s="9"/>
      <c r="CF335" s="9"/>
      <c r="CG335" s="9"/>
      <c r="CH335" s="9"/>
      <c r="CI335" s="9"/>
      <c r="CJ335" s="9"/>
      <c r="CK335" s="9"/>
      <c r="CL335" s="9"/>
      <c r="CM335" s="9"/>
      <c r="CN335" s="9"/>
      <c r="CO335" s="9"/>
      <c r="CP335" s="9"/>
      <c r="CQ335" s="9"/>
      <c r="CR335" s="9"/>
      <c r="CS335" s="9"/>
      <c r="CT335" s="9"/>
      <c r="CU335" s="9"/>
      <c r="CV335" s="9"/>
      <c r="CW335" s="9"/>
      <c r="CX335" s="9"/>
      <c r="CY335" s="9"/>
      <c r="CZ335" s="9"/>
      <c r="DA335" s="9"/>
      <c r="DB335" s="9"/>
      <c r="DC335" s="9"/>
      <c r="DD335" s="9"/>
      <c r="DE335" s="9"/>
      <c r="DF335" s="9"/>
      <c r="DG335" s="9"/>
      <c r="DH335" s="9"/>
      <c r="DI335" s="9"/>
      <c r="DJ335" s="9"/>
      <c r="DK335" s="9"/>
      <c r="DL335" s="9"/>
      <c r="DM335" s="9"/>
      <c r="DN335" s="9"/>
      <c r="DO335" s="9"/>
      <c r="DP335" s="9"/>
      <c r="DQ335" s="9"/>
      <c r="DR335" s="9"/>
      <c r="DS335" s="9"/>
      <c r="DT335" s="9"/>
      <c r="DU335" s="9"/>
      <c r="DV335" s="9"/>
      <c r="DW335" s="9"/>
      <c r="DX335" s="9"/>
      <c r="DY335" s="9"/>
      <c r="DZ335" s="9"/>
      <c r="EA335" s="9"/>
      <c r="EB335" s="9"/>
      <c r="EC335" s="9"/>
      <c r="ED335" s="9"/>
      <c r="EE335" s="9"/>
      <c r="EF335" s="9"/>
      <c r="EG335" s="9"/>
      <c r="EH335" s="9"/>
      <c r="EI335" s="9"/>
      <c r="EJ335" s="9"/>
      <c r="EK335" s="9"/>
      <c r="EL335" s="9"/>
      <c r="EM335" s="9"/>
      <c r="EN335" s="9"/>
      <c r="EO335" s="9"/>
      <c r="EP335" s="9"/>
      <c r="EQ335" s="9"/>
      <c r="ER335" s="36">
        <f t="shared" si="68"/>
        <v>1</v>
      </c>
      <c r="ES335" s="9">
        <f t="shared" si="69"/>
        <v>1</v>
      </c>
      <c r="ET335" s="9" t="s">
        <v>1372</v>
      </c>
      <c r="EU335" s="32" t="s">
        <v>1962</v>
      </c>
      <c r="EV335" s="32" t="s">
        <v>1480</v>
      </c>
      <c r="EW335" s="32"/>
      <c r="EX335" s="35"/>
      <c r="EY335" s="37"/>
      <c r="EZ335" s="37"/>
      <c r="FA335" s="35"/>
      <c r="FB335" s="37"/>
      <c r="FC335" s="32"/>
      <c r="FD335" s="32"/>
      <c r="FE335" s="32">
        <f t="shared" si="70"/>
        <v>3266.24</v>
      </c>
      <c r="FF335" s="9">
        <f t="shared" si="71"/>
        <v>6379.24</v>
      </c>
      <c r="FG335" s="6" t="s">
        <v>1480</v>
      </c>
    </row>
    <row r="336" spans="1:163" ht="17.25" customHeight="1" x14ac:dyDescent="0.25">
      <c r="A336" s="9">
        <v>459059044</v>
      </c>
      <c r="B336" s="22" t="s">
        <v>404</v>
      </c>
      <c r="C336" s="9"/>
      <c r="D336" s="9"/>
      <c r="E336" s="9"/>
      <c r="F336" s="9"/>
      <c r="G336" s="23"/>
      <c r="H336" s="23"/>
      <c r="I336" s="9">
        <v>3911</v>
      </c>
      <c r="J336" s="9">
        <v>21979</v>
      </c>
      <c r="K336" s="24">
        <f t="shared" si="60"/>
        <v>3547</v>
      </c>
      <c r="L336" s="24">
        <f t="shared" si="61"/>
        <v>25890</v>
      </c>
      <c r="M336" s="25">
        <v>6</v>
      </c>
      <c r="N336" s="9" t="s">
        <v>1493</v>
      </c>
      <c r="O336" s="9" t="s">
        <v>1494</v>
      </c>
      <c r="P336" s="9" t="s">
        <v>14</v>
      </c>
      <c r="Q336" s="26">
        <v>20969.25</v>
      </c>
      <c r="R336" s="27">
        <v>1123</v>
      </c>
      <c r="S336" s="27">
        <f t="shared" si="62"/>
        <v>0</v>
      </c>
      <c r="T336" s="27">
        <v>7113</v>
      </c>
      <c r="U336" s="28" t="s">
        <v>20</v>
      </c>
      <c r="V336" s="29">
        <f t="shared" si="63"/>
        <v>0.22131578364104398</v>
      </c>
      <c r="W336" s="29">
        <f t="shared" si="64"/>
        <v>9.6096430263880196E-3</v>
      </c>
      <c r="X336" s="29" t="str">
        <f t="shared" si="65"/>
        <v>FLOW</v>
      </c>
      <c r="Y336" s="9" t="str">
        <f t="shared" si="66"/>
        <v>-</v>
      </c>
      <c r="Z336" s="9" t="s">
        <v>1495</v>
      </c>
      <c r="AA336" s="9" t="s">
        <v>20</v>
      </c>
      <c r="AB336" s="22"/>
      <c r="AC336" s="9"/>
      <c r="AD336" s="9"/>
      <c r="AE336" s="30"/>
      <c r="AF336" s="31" t="s">
        <v>20</v>
      </c>
      <c r="AG336" s="32"/>
      <c r="AH336" s="9" t="s">
        <v>403</v>
      </c>
      <c r="AI336" s="32"/>
      <c r="AJ336" s="32"/>
      <c r="AK336" s="32"/>
      <c r="AL336" s="32">
        <v>30215</v>
      </c>
      <c r="AM336" s="26">
        <v>20969.25</v>
      </c>
      <c r="AN336" s="24">
        <v>177</v>
      </c>
      <c r="AO336" s="23" t="s">
        <v>20</v>
      </c>
      <c r="AP336" s="23" t="str">
        <f t="shared" si="67"/>
        <v>FLOW</v>
      </c>
      <c r="AQ336" s="23"/>
      <c r="AR336" s="23"/>
      <c r="AS336" s="23"/>
      <c r="AT336" s="23"/>
      <c r="AU336" s="9" t="s">
        <v>13</v>
      </c>
      <c r="AV336" s="33" t="s">
        <v>405</v>
      </c>
      <c r="AW336" s="22" t="s">
        <v>1204</v>
      </c>
      <c r="AX336" s="34">
        <v>45127</v>
      </c>
      <c r="AY336" s="9">
        <v>36</v>
      </c>
      <c r="AZ336" s="9" t="s">
        <v>1125</v>
      </c>
      <c r="BA336" s="32" t="s">
        <v>20</v>
      </c>
      <c r="BB336" s="32"/>
      <c r="BC336" s="32"/>
      <c r="BD336" s="9"/>
      <c r="BE336" s="9"/>
      <c r="BF336" s="9"/>
      <c r="BG336" s="35"/>
      <c r="BH336" s="9"/>
      <c r="BI336" s="9"/>
      <c r="BJ336" s="9"/>
      <c r="BK336" s="9"/>
      <c r="BL336" s="9"/>
      <c r="BM336" s="9"/>
      <c r="BN336" s="9"/>
      <c r="BO336" s="9"/>
      <c r="BP336" s="9"/>
      <c r="BQ336" s="9"/>
      <c r="BR336" s="9"/>
      <c r="BS336" s="9"/>
      <c r="BT336" s="9"/>
      <c r="BU336" s="9"/>
      <c r="BV336" s="9"/>
      <c r="BW336" s="9"/>
      <c r="BX336" s="9"/>
      <c r="BY336" s="9"/>
      <c r="BZ336" s="9"/>
      <c r="CA336" s="9"/>
      <c r="CB336" s="9"/>
      <c r="CC336" s="9"/>
      <c r="CD336" s="9"/>
      <c r="CE336" s="9"/>
      <c r="CF336" s="9"/>
      <c r="CG336" s="9"/>
      <c r="CH336" s="9"/>
      <c r="CI336" s="9"/>
      <c r="CJ336" s="9"/>
      <c r="CK336" s="9"/>
      <c r="CL336" s="9"/>
      <c r="CM336" s="9"/>
      <c r="CN336" s="9"/>
      <c r="CO336" s="9"/>
      <c r="CP336" s="9"/>
      <c r="CQ336" s="9"/>
      <c r="CR336" s="9"/>
      <c r="CS336" s="9"/>
      <c r="CT336" s="9"/>
      <c r="CU336" s="9"/>
      <c r="CV336" s="9"/>
      <c r="CW336" s="9"/>
      <c r="CX336" s="9"/>
      <c r="CY336" s="9"/>
      <c r="CZ336" s="9"/>
      <c r="DA336" s="9"/>
      <c r="DB336" s="9"/>
      <c r="DC336" s="9"/>
      <c r="DD336" s="9"/>
      <c r="DE336" s="9"/>
      <c r="DF336" s="9"/>
      <c r="DG336" s="9"/>
      <c r="DH336" s="9"/>
      <c r="DI336" s="9"/>
      <c r="DJ336" s="9"/>
      <c r="DK336" s="9"/>
      <c r="DL336" s="9"/>
      <c r="DM336" s="9"/>
      <c r="DN336" s="9"/>
      <c r="DO336" s="9"/>
      <c r="DP336" s="9"/>
      <c r="DQ336" s="9"/>
      <c r="DR336" s="9"/>
      <c r="DS336" s="9"/>
      <c r="DT336" s="9"/>
      <c r="DU336" s="9"/>
      <c r="DV336" s="9"/>
      <c r="DW336" s="9"/>
      <c r="DX336" s="9"/>
      <c r="DY336" s="9"/>
      <c r="DZ336" s="9"/>
      <c r="EA336" s="9"/>
      <c r="EB336" s="9"/>
      <c r="EC336" s="9"/>
      <c r="ED336" s="9"/>
      <c r="EE336" s="9"/>
      <c r="EF336" s="9"/>
      <c r="EG336" s="9"/>
      <c r="EH336" s="9"/>
      <c r="EI336" s="9"/>
      <c r="EJ336" s="9"/>
      <c r="EK336" s="9"/>
      <c r="EL336" s="9"/>
      <c r="EM336" s="9"/>
      <c r="EN336" s="9"/>
      <c r="EO336" s="9"/>
      <c r="EP336" s="9"/>
      <c r="EQ336" s="9"/>
      <c r="ER336" s="36">
        <f t="shared" si="68"/>
        <v>0</v>
      </c>
      <c r="ES336" s="9" t="str">
        <f t="shared" si="69"/>
        <v/>
      </c>
      <c r="ET336" s="9" t="s">
        <v>1366</v>
      </c>
      <c r="EU336" s="32" t="s">
        <v>1950</v>
      </c>
      <c r="EV336" s="32" t="s">
        <v>1480</v>
      </c>
      <c r="EW336" s="32"/>
      <c r="EX336" s="35"/>
      <c r="EY336" s="37"/>
      <c r="EZ336" s="37"/>
      <c r="FA336" s="35"/>
      <c r="FB336" s="37"/>
      <c r="FC336" s="32"/>
      <c r="FD336" s="32"/>
      <c r="FE336" s="32">
        <f t="shared" si="70"/>
        <v>3547</v>
      </c>
      <c r="FF336" s="9">
        <f t="shared" si="71"/>
        <v>25890</v>
      </c>
      <c r="FG336" s="6" t="s">
        <v>1480</v>
      </c>
    </row>
    <row r="337" spans="1:163" ht="17.25" customHeight="1" x14ac:dyDescent="0.25">
      <c r="A337" s="9">
        <v>461252668</v>
      </c>
      <c r="B337" s="22" t="s">
        <v>1623</v>
      </c>
      <c r="C337" s="9"/>
      <c r="D337" s="9"/>
      <c r="E337" s="9"/>
      <c r="F337" s="9"/>
      <c r="G337" s="23"/>
      <c r="H337" s="23"/>
      <c r="I337" s="9">
        <v>3628</v>
      </c>
      <c r="J337" s="9">
        <v>21719</v>
      </c>
      <c r="K337" s="24">
        <f t="shared" si="60"/>
        <v>4504</v>
      </c>
      <c r="L337" s="24">
        <f t="shared" si="61"/>
        <v>25347</v>
      </c>
      <c r="M337" s="25">
        <v>6</v>
      </c>
      <c r="N337" s="9" t="s">
        <v>1493</v>
      </c>
      <c r="O337" s="9" t="s">
        <v>1494</v>
      </c>
      <c r="P337" s="9" t="s">
        <v>341</v>
      </c>
      <c r="Q337" s="26">
        <v>20580</v>
      </c>
      <c r="R337" s="27">
        <v>925</v>
      </c>
      <c r="S337" s="27">
        <f t="shared" si="62"/>
        <v>0</v>
      </c>
      <c r="T337" s="27">
        <v>7195</v>
      </c>
      <c r="U337" s="28" t="s">
        <v>20</v>
      </c>
      <c r="V337" s="29">
        <f t="shared" si="63"/>
        <v>0.41295449072959306</v>
      </c>
      <c r="W337" s="29">
        <f t="shared" si="64"/>
        <v>9.4312602254761346E-3</v>
      </c>
      <c r="X337" s="29" t="str">
        <f t="shared" si="65"/>
        <v>FLOW</v>
      </c>
      <c r="Y337" s="9" t="str">
        <f t="shared" si="66"/>
        <v>-</v>
      </c>
      <c r="Z337" s="9" t="s">
        <v>20</v>
      </c>
      <c r="AA337" s="9" t="s">
        <v>20</v>
      </c>
      <c r="AB337" s="22"/>
      <c r="AC337" s="9"/>
      <c r="AD337" s="9"/>
      <c r="AE337" s="30"/>
      <c r="AF337" s="31" t="s">
        <v>20</v>
      </c>
      <c r="AG337" s="32"/>
      <c r="AH337" s="9" t="s">
        <v>394</v>
      </c>
      <c r="AI337" s="32"/>
      <c r="AJ337" s="32"/>
      <c r="AK337" s="32"/>
      <c r="AL337" s="32">
        <v>29839</v>
      </c>
      <c r="AM337" s="26">
        <v>20580</v>
      </c>
      <c r="AN337" s="24">
        <v>177</v>
      </c>
      <c r="AO337" s="23" t="s">
        <v>20</v>
      </c>
      <c r="AP337" s="23" t="str">
        <f t="shared" si="67"/>
        <v>FLOW</v>
      </c>
      <c r="AQ337" s="23"/>
      <c r="AR337" s="23"/>
      <c r="AS337" s="23"/>
      <c r="AT337" s="23"/>
      <c r="AU337" s="9" t="s">
        <v>13</v>
      </c>
      <c r="AV337" s="33" t="s">
        <v>1671</v>
      </c>
      <c r="AW337" s="22" t="s">
        <v>1220</v>
      </c>
      <c r="AX337" s="34">
        <v>45286</v>
      </c>
      <c r="AY337" s="9">
        <v>30</v>
      </c>
      <c r="AZ337" s="9" t="s">
        <v>1592</v>
      </c>
      <c r="BA337" s="32" t="s">
        <v>20</v>
      </c>
      <c r="BB337" s="32"/>
      <c r="BC337" s="32"/>
      <c r="BD337" s="9"/>
      <c r="BE337" s="9"/>
      <c r="BF337" s="9"/>
      <c r="BG337" s="35"/>
      <c r="BH337" s="9"/>
      <c r="BI337" s="9"/>
      <c r="BJ337" s="9"/>
      <c r="BK337" s="9"/>
      <c r="BL337" s="9"/>
      <c r="BM337" s="9"/>
      <c r="BN337" s="9"/>
      <c r="BO337" s="9"/>
      <c r="BP337" s="9"/>
      <c r="BQ337" s="9"/>
      <c r="BR337" s="9"/>
      <c r="BS337" s="9"/>
      <c r="BT337" s="9"/>
      <c r="BU337" s="9"/>
      <c r="BV337" s="9"/>
      <c r="BW337" s="9"/>
      <c r="BX337" s="9"/>
      <c r="BY337" s="9"/>
      <c r="BZ337" s="9"/>
      <c r="CA337" s="9"/>
      <c r="CB337" s="9"/>
      <c r="CC337" s="9"/>
      <c r="CD337" s="9"/>
      <c r="CE337" s="9"/>
      <c r="CF337" s="9"/>
      <c r="CG337" s="9"/>
      <c r="CH337" s="9"/>
      <c r="CI337" s="9"/>
      <c r="CJ337" s="9"/>
      <c r="CK337" s="9"/>
      <c r="CL337" s="9"/>
      <c r="CM337" s="9"/>
      <c r="CN337" s="9"/>
      <c r="CO337" s="9"/>
      <c r="CP337" s="9"/>
      <c r="CQ337" s="9"/>
      <c r="CR337" s="9"/>
      <c r="CS337" s="9"/>
      <c r="CT337" s="9"/>
      <c r="CU337" s="9"/>
      <c r="CV337" s="9"/>
      <c r="CW337" s="9"/>
      <c r="CX337" s="9"/>
      <c r="CY337" s="9"/>
      <c r="CZ337" s="9"/>
      <c r="DA337" s="9"/>
      <c r="DB337" s="9"/>
      <c r="DC337" s="9"/>
      <c r="DD337" s="9"/>
      <c r="DE337" s="9"/>
      <c r="DF337" s="9"/>
      <c r="DG337" s="9"/>
      <c r="DH337" s="9"/>
      <c r="DI337" s="9"/>
      <c r="DJ337" s="9"/>
      <c r="DK337" s="9"/>
      <c r="DL337" s="9"/>
      <c r="DM337" s="9"/>
      <c r="DN337" s="9"/>
      <c r="DO337" s="9"/>
      <c r="DP337" s="9"/>
      <c r="DQ337" s="9"/>
      <c r="DR337" s="9"/>
      <c r="DS337" s="9"/>
      <c r="DT337" s="9"/>
      <c r="DU337" s="9"/>
      <c r="DV337" s="9"/>
      <c r="DW337" s="9"/>
      <c r="DX337" s="9"/>
      <c r="DY337" s="9"/>
      <c r="DZ337" s="9"/>
      <c r="EA337" s="9"/>
      <c r="EB337" s="9"/>
      <c r="EC337" s="9"/>
      <c r="ED337" s="9"/>
      <c r="EE337" s="9"/>
      <c r="EF337" s="9"/>
      <c r="EG337" s="9"/>
      <c r="EH337" s="9"/>
      <c r="EI337" s="9"/>
      <c r="EJ337" s="9"/>
      <c r="EK337" s="9"/>
      <c r="EL337" s="9"/>
      <c r="EM337" s="9"/>
      <c r="EN337" s="9"/>
      <c r="EO337" s="9"/>
      <c r="EP337" s="9"/>
      <c r="EQ337" s="9"/>
      <c r="ER337" s="36">
        <f t="shared" si="68"/>
        <v>0</v>
      </c>
      <c r="ES337" s="9" t="str">
        <f t="shared" si="69"/>
        <v/>
      </c>
      <c r="ET337" s="9" t="s">
        <v>1369</v>
      </c>
      <c r="EU337" s="32" t="s">
        <v>2233</v>
      </c>
      <c r="EV337" s="32" t="s">
        <v>1480</v>
      </c>
      <c r="EW337" s="32"/>
      <c r="EX337" s="35"/>
      <c r="EY337" s="37"/>
      <c r="EZ337" s="37"/>
      <c r="FA337" s="35"/>
      <c r="FB337" s="37"/>
      <c r="FC337" s="32"/>
      <c r="FD337" s="32"/>
      <c r="FE337" s="32">
        <f t="shared" si="70"/>
        <v>4504</v>
      </c>
      <c r="FF337" s="9">
        <f t="shared" si="71"/>
        <v>25347</v>
      </c>
      <c r="FG337" s="6" t="e">
        <v>#N/A</v>
      </c>
    </row>
    <row r="338" spans="1:163" ht="17.25" customHeight="1" x14ac:dyDescent="0.25">
      <c r="A338" s="9">
        <v>467377688</v>
      </c>
      <c r="B338" s="22" t="s">
        <v>699</v>
      </c>
      <c r="C338" s="9"/>
      <c r="D338" s="9"/>
      <c r="E338" s="9"/>
      <c r="F338" s="9"/>
      <c r="G338" s="23"/>
      <c r="H338" s="23"/>
      <c r="I338" s="9">
        <v>2428</v>
      </c>
      <c r="J338" s="9">
        <v>10000</v>
      </c>
      <c r="K338" s="24">
        <f t="shared" si="60"/>
        <v>705</v>
      </c>
      <c r="L338" s="24">
        <f t="shared" si="61"/>
        <v>12428</v>
      </c>
      <c r="M338" s="25">
        <v>5</v>
      </c>
      <c r="N338" s="9" t="s">
        <v>1493</v>
      </c>
      <c r="O338" s="9" t="s">
        <v>1494</v>
      </c>
      <c r="P338" s="9" t="s">
        <v>341</v>
      </c>
      <c r="Q338" s="26">
        <v>20426</v>
      </c>
      <c r="R338" s="27">
        <v>417</v>
      </c>
      <c r="S338" s="27">
        <f t="shared" si="62"/>
        <v>0</v>
      </c>
      <c r="T338" s="27">
        <v>2700</v>
      </c>
      <c r="U338" s="28" t="s">
        <v>20</v>
      </c>
      <c r="V338" s="29">
        <f t="shared" si="63"/>
        <v>0.1286609086511328</v>
      </c>
      <c r="W338" s="29">
        <f t="shared" si="64"/>
        <v>1.0875051551476564E-2</v>
      </c>
      <c r="X338" s="29" t="str">
        <f t="shared" si="65"/>
        <v>FLOW</v>
      </c>
      <c r="Y338" s="9" t="str">
        <f t="shared" si="66"/>
        <v>-</v>
      </c>
      <c r="Z338" s="9" t="s">
        <v>20</v>
      </c>
      <c r="AA338" s="9" t="s">
        <v>20</v>
      </c>
      <c r="AB338" s="22"/>
      <c r="AC338" s="9"/>
      <c r="AD338" s="9"/>
      <c r="AE338" s="30"/>
      <c r="AF338" s="31" t="s">
        <v>20</v>
      </c>
      <c r="AG338" s="32"/>
      <c r="AH338" s="9" t="s">
        <v>696</v>
      </c>
      <c r="AI338" s="32"/>
      <c r="AJ338" s="32"/>
      <c r="AK338" s="32"/>
      <c r="AL338" s="32">
        <v>13117</v>
      </c>
      <c r="AM338" s="26">
        <v>20426</v>
      </c>
      <c r="AN338" s="24">
        <v>148</v>
      </c>
      <c r="AO338" s="23" t="s">
        <v>20</v>
      </c>
      <c r="AP338" s="23" t="str">
        <f t="shared" si="67"/>
        <v>FLOW</v>
      </c>
      <c r="AQ338" s="23"/>
      <c r="AR338" s="23"/>
      <c r="AS338" s="23"/>
      <c r="AT338" s="23"/>
      <c r="AU338" s="9" t="s">
        <v>13</v>
      </c>
      <c r="AV338" s="33" t="s">
        <v>700</v>
      </c>
      <c r="AW338" s="22" t="s">
        <v>1215</v>
      </c>
      <c r="AX338" s="34">
        <v>45993</v>
      </c>
      <c r="AY338" s="9">
        <v>12</v>
      </c>
      <c r="AZ338" s="9" t="s">
        <v>1125</v>
      </c>
      <c r="BA338" s="32" t="s">
        <v>20</v>
      </c>
      <c r="BB338" s="32"/>
      <c r="BC338" s="32"/>
      <c r="BD338" s="9"/>
      <c r="BE338" s="9"/>
      <c r="BF338" s="9"/>
      <c r="BG338" s="35"/>
      <c r="BH338" s="9"/>
      <c r="BI338" s="9"/>
      <c r="BJ338" s="9"/>
      <c r="BK338" s="9"/>
      <c r="BL338" s="9"/>
      <c r="BM338" s="9"/>
      <c r="BN338" s="9"/>
      <c r="BO338" s="9"/>
      <c r="BP338" s="9"/>
      <c r="BQ338" s="9"/>
      <c r="BR338" s="9"/>
      <c r="BS338" s="9"/>
      <c r="BT338" s="9"/>
      <c r="BU338" s="9"/>
      <c r="BV338" s="9"/>
      <c r="BW338" s="9"/>
      <c r="BX338" s="9"/>
      <c r="BY338" s="9"/>
      <c r="BZ338" s="9"/>
      <c r="CA338" s="9"/>
      <c r="CB338" s="9"/>
      <c r="CC338" s="9"/>
      <c r="CD338" s="9"/>
      <c r="CE338" s="9"/>
      <c r="CF338" s="9"/>
      <c r="CG338" s="9"/>
      <c r="CH338" s="9"/>
      <c r="CI338" s="9"/>
      <c r="CJ338" s="9"/>
      <c r="CK338" s="9"/>
      <c r="CL338" s="9"/>
      <c r="CM338" s="9"/>
      <c r="CN338" s="9"/>
      <c r="CO338" s="9"/>
      <c r="CP338" s="9"/>
      <c r="CQ338" s="9"/>
      <c r="CR338" s="9"/>
      <c r="CS338" s="9"/>
      <c r="CT338" s="9"/>
      <c r="CU338" s="9"/>
      <c r="CV338" s="9"/>
      <c r="CW338" s="9"/>
      <c r="CX338" s="9"/>
      <c r="CY338" s="9"/>
      <c r="CZ338" s="9"/>
      <c r="DA338" s="9"/>
      <c r="DB338" s="9"/>
      <c r="DC338" s="9"/>
      <c r="DD338" s="9"/>
      <c r="DE338" s="9"/>
      <c r="DF338" s="9"/>
      <c r="DG338" s="9"/>
      <c r="DH338" s="9"/>
      <c r="DI338" s="9"/>
      <c r="DJ338" s="9"/>
      <c r="DK338" s="9"/>
      <c r="DL338" s="9"/>
      <c r="DM338" s="9"/>
      <c r="DN338" s="9"/>
      <c r="DO338" s="9"/>
      <c r="DP338" s="9"/>
      <c r="DQ338" s="9"/>
      <c r="DR338" s="9"/>
      <c r="DS338" s="9"/>
      <c r="DT338" s="9"/>
      <c r="DU338" s="9"/>
      <c r="DV338" s="9"/>
      <c r="DW338" s="9"/>
      <c r="DX338" s="9"/>
      <c r="DY338" s="9"/>
      <c r="DZ338" s="9"/>
      <c r="EA338" s="9"/>
      <c r="EB338" s="9"/>
      <c r="EC338" s="9"/>
      <c r="ED338" s="9"/>
      <c r="EE338" s="9"/>
      <c r="EF338" s="9"/>
      <c r="EG338" s="9"/>
      <c r="EH338" s="9"/>
      <c r="EI338" s="9"/>
      <c r="EJ338" s="9"/>
      <c r="EK338" s="9"/>
      <c r="EL338" s="9"/>
      <c r="EM338" s="9"/>
      <c r="EN338" s="9"/>
      <c r="EO338" s="9"/>
      <c r="EP338" s="9"/>
      <c r="EQ338" s="9"/>
      <c r="ER338" s="36">
        <f t="shared" si="68"/>
        <v>0</v>
      </c>
      <c r="ES338" s="9" t="str">
        <f t="shared" si="69"/>
        <v/>
      </c>
      <c r="ET338" s="9" t="s">
        <v>1369</v>
      </c>
      <c r="EU338" s="32" t="s">
        <v>2174</v>
      </c>
      <c r="EV338" s="32" t="s">
        <v>1480</v>
      </c>
      <c r="EW338" s="32"/>
      <c r="EX338" s="35"/>
      <c r="EY338" s="37"/>
      <c r="EZ338" s="37"/>
      <c r="FA338" s="35"/>
      <c r="FB338" s="37"/>
      <c r="FC338" s="32"/>
      <c r="FD338" s="32"/>
      <c r="FE338" s="32">
        <f t="shared" si="70"/>
        <v>705</v>
      </c>
      <c r="FF338" s="9">
        <f t="shared" si="71"/>
        <v>12428</v>
      </c>
      <c r="FG338" s="6" t="s">
        <v>1480</v>
      </c>
    </row>
    <row r="339" spans="1:163" ht="17.25" customHeight="1" x14ac:dyDescent="0.25">
      <c r="A339" s="9">
        <v>456247451</v>
      </c>
      <c r="B339" s="22" t="s">
        <v>753</v>
      </c>
      <c r="C339" s="9"/>
      <c r="D339" s="9"/>
      <c r="E339" s="9"/>
      <c r="F339" s="9"/>
      <c r="G339" s="23"/>
      <c r="H339" s="23"/>
      <c r="I339" s="9">
        <v>3102</v>
      </c>
      <c r="J339" s="9">
        <v>3087</v>
      </c>
      <c r="K339" s="24">
        <f t="shared" si="60"/>
        <v>3102</v>
      </c>
      <c r="L339" s="24">
        <f t="shared" si="61"/>
        <v>6189</v>
      </c>
      <c r="M339" s="39">
        <v>1</v>
      </c>
      <c r="N339" s="9" t="s">
        <v>1493</v>
      </c>
      <c r="O339" s="9" t="s">
        <v>1494</v>
      </c>
      <c r="P339" s="9" t="s">
        <v>155</v>
      </c>
      <c r="Q339" s="26">
        <v>20353</v>
      </c>
      <c r="R339" s="27">
        <v>15</v>
      </c>
      <c r="S339" s="27">
        <f t="shared" si="62"/>
        <v>0</v>
      </c>
      <c r="T339" s="27">
        <v>4498.8999999999996</v>
      </c>
      <c r="U339" s="28" t="s">
        <v>20</v>
      </c>
      <c r="V339" s="29">
        <f t="shared" si="63"/>
        <v>4.5519161547466311E-2</v>
      </c>
      <c r="W339" s="29">
        <f t="shared" si="64"/>
        <v>1.7829523355397049E-3</v>
      </c>
      <c r="X339" s="29" t="str">
        <f t="shared" si="65"/>
        <v>FLOW</v>
      </c>
      <c r="Y339" s="9" t="str">
        <f t="shared" si="66"/>
        <v>-</v>
      </c>
      <c r="Z339" s="9" t="s">
        <v>20</v>
      </c>
      <c r="AA339" s="9" t="s">
        <v>20</v>
      </c>
      <c r="AB339" s="22"/>
      <c r="AC339" s="9"/>
      <c r="AD339" s="9"/>
      <c r="AE339" s="30"/>
      <c r="AF339" s="31" t="s">
        <v>20</v>
      </c>
      <c r="AG339" s="32"/>
      <c r="AH339" s="9" t="s">
        <v>1507</v>
      </c>
      <c r="AI339" s="32"/>
      <c r="AJ339" s="32"/>
      <c r="AK339" s="32"/>
      <c r="AL339" s="32">
        <v>7600.9</v>
      </c>
      <c r="AM339" s="26">
        <v>20353</v>
      </c>
      <c r="AN339" s="24">
        <v>27</v>
      </c>
      <c r="AO339" s="23" t="s">
        <v>20</v>
      </c>
      <c r="AP339" s="23" t="str">
        <f t="shared" si="67"/>
        <v>FLOW</v>
      </c>
      <c r="AQ339" s="23"/>
      <c r="AR339" s="23"/>
      <c r="AS339" s="23"/>
      <c r="AT339" s="23"/>
      <c r="AU339" s="9" t="s">
        <v>13</v>
      </c>
      <c r="AV339" s="33" t="s">
        <v>948</v>
      </c>
      <c r="AW339" s="22" t="s">
        <v>1188</v>
      </c>
      <c r="AX339" s="34">
        <v>44930</v>
      </c>
      <c r="AY339" s="9">
        <v>48</v>
      </c>
      <c r="AZ339" s="9" t="s">
        <v>1125</v>
      </c>
      <c r="BA339" s="32" t="s">
        <v>20</v>
      </c>
      <c r="BB339" s="32"/>
      <c r="BC339" s="32"/>
      <c r="BD339" s="9"/>
      <c r="BE339" s="9"/>
      <c r="BF339" s="9"/>
      <c r="BG339" s="35"/>
      <c r="BH339" s="9"/>
      <c r="BI339" s="9">
        <v>1</v>
      </c>
      <c r="BJ339" s="9"/>
      <c r="BK339" s="9"/>
      <c r="BL339" s="9"/>
      <c r="BM339" s="9"/>
      <c r="BN339" s="9"/>
      <c r="BO339" s="9"/>
      <c r="BP339" s="9"/>
      <c r="BQ339" s="9"/>
      <c r="BR339" s="9"/>
      <c r="BS339" s="9"/>
      <c r="BT339" s="9"/>
      <c r="BU339" s="9"/>
      <c r="BV339" s="9"/>
      <c r="BW339" s="9"/>
      <c r="BX339" s="9"/>
      <c r="BY339" s="9"/>
      <c r="BZ339" s="9"/>
      <c r="CA339" s="9"/>
      <c r="CB339" s="9"/>
      <c r="CC339" s="9"/>
      <c r="CD339" s="9"/>
      <c r="CE339" s="9"/>
      <c r="CF339" s="9"/>
      <c r="CG339" s="9"/>
      <c r="CH339" s="9"/>
      <c r="CI339" s="9"/>
      <c r="CJ339" s="9"/>
      <c r="CK339" s="9"/>
      <c r="CL339" s="9"/>
      <c r="CM339" s="9"/>
      <c r="CN339" s="9"/>
      <c r="CO339" s="9"/>
      <c r="CP339" s="9"/>
      <c r="CQ339" s="9"/>
      <c r="CR339" s="9"/>
      <c r="CS339" s="9"/>
      <c r="CT339" s="9"/>
      <c r="CU339" s="9"/>
      <c r="CV339" s="9"/>
      <c r="CW339" s="9"/>
      <c r="CX339" s="9"/>
      <c r="CY339" s="9"/>
      <c r="CZ339" s="9"/>
      <c r="DA339" s="9"/>
      <c r="DB339" s="9"/>
      <c r="DC339" s="9"/>
      <c r="DD339" s="9"/>
      <c r="DE339" s="9"/>
      <c r="DF339" s="9"/>
      <c r="DG339" s="9"/>
      <c r="DH339" s="9"/>
      <c r="DI339" s="9"/>
      <c r="DJ339" s="9"/>
      <c r="DK339" s="9"/>
      <c r="DL339" s="9"/>
      <c r="DM339" s="9"/>
      <c r="DN339" s="9"/>
      <c r="DO339" s="9"/>
      <c r="DP339" s="9"/>
      <c r="DQ339" s="9"/>
      <c r="DR339" s="9"/>
      <c r="DS339" s="9"/>
      <c r="DT339" s="9"/>
      <c r="DU339" s="9"/>
      <c r="DV339" s="9"/>
      <c r="DW339" s="9"/>
      <c r="DX339" s="9"/>
      <c r="DY339" s="9"/>
      <c r="DZ339" s="9"/>
      <c r="EA339" s="9"/>
      <c r="EB339" s="9"/>
      <c r="EC339" s="9"/>
      <c r="ED339" s="9"/>
      <c r="EE339" s="9"/>
      <c r="EF339" s="9"/>
      <c r="EG339" s="9"/>
      <c r="EH339" s="9"/>
      <c r="EI339" s="9"/>
      <c r="EJ339" s="9"/>
      <c r="EK339" s="9"/>
      <c r="EL339" s="9"/>
      <c r="EM339" s="9"/>
      <c r="EN339" s="9"/>
      <c r="EO339" s="9"/>
      <c r="EP339" s="9"/>
      <c r="EQ339" s="9"/>
      <c r="ER339" s="36">
        <f t="shared" si="68"/>
        <v>1</v>
      </c>
      <c r="ES339" s="9">
        <f t="shared" si="69"/>
        <v>1</v>
      </c>
      <c r="ET339" s="9" t="s">
        <v>1375</v>
      </c>
      <c r="EU339" s="32" t="s">
        <v>2085</v>
      </c>
      <c r="EV339" s="32" t="s">
        <v>1480</v>
      </c>
      <c r="EW339" s="32"/>
      <c r="EX339" s="35"/>
      <c r="EY339" s="37"/>
      <c r="EZ339" s="37"/>
      <c r="FA339" s="35"/>
      <c r="FB339" s="37"/>
      <c r="FC339" s="32"/>
      <c r="FD339" s="32"/>
      <c r="FE339" s="32">
        <f t="shared" si="70"/>
        <v>3102</v>
      </c>
      <c r="FF339" s="9">
        <f t="shared" si="71"/>
        <v>6189</v>
      </c>
      <c r="FG339" s="6" t="s">
        <v>1480</v>
      </c>
    </row>
    <row r="340" spans="1:163" ht="17.25" customHeight="1" x14ac:dyDescent="0.25">
      <c r="A340" s="9">
        <v>460718163</v>
      </c>
      <c r="B340" s="22" t="s">
        <v>799</v>
      </c>
      <c r="C340" s="9"/>
      <c r="D340" s="9"/>
      <c r="E340" s="9"/>
      <c r="F340" s="9"/>
      <c r="G340" s="23"/>
      <c r="H340" s="23"/>
      <c r="I340" s="9">
        <v>3434</v>
      </c>
      <c r="J340" s="9">
        <v>7731.89</v>
      </c>
      <c r="K340" s="24">
        <f t="shared" si="60"/>
        <v>1082.8899999999994</v>
      </c>
      <c r="L340" s="24">
        <f t="shared" si="61"/>
        <v>11165.89</v>
      </c>
      <c r="M340" s="25">
        <v>3</v>
      </c>
      <c r="N340" s="9" t="s">
        <v>1493</v>
      </c>
      <c r="O340" s="9" t="s">
        <v>1494</v>
      </c>
      <c r="P340" s="9" t="s">
        <v>45</v>
      </c>
      <c r="Q340" s="26">
        <v>20263.419999999998</v>
      </c>
      <c r="R340" s="27">
        <v>219</v>
      </c>
      <c r="S340" s="27">
        <f t="shared" si="62"/>
        <v>0</v>
      </c>
      <c r="T340" s="27">
        <v>6252</v>
      </c>
      <c r="U340" s="28" t="s">
        <v>20</v>
      </c>
      <c r="V340" s="29">
        <f t="shared" si="63"/>
        <v>4.1634589883031065E-2</v>
      </c>
      <c r="W340" s="29">
        <f t="shared" si="64"/>
        <v>5.7457624958351322E-3</v>
      </c>
      <c r="X340" s="29" t="str">
        <f t="shared" si="65"/>
        <v>FLOW</v>
      </c>
      <c r="Y340" s="9" t="str">
        <f t="shared" si="66"/>
        <v>-</v>
      </c>
      <c r="Z340" s="9" t="s">
        <v>1496</v>
      </c>
      <c r="AA340" s="9" t="s">
        <v>20</v>
      </c>
      <c r="AB340" s="22"/>
      <c r="AC340" s="9"/>
      <c r="AD340" s="9"/>
      <c r="AE340" s="30"/>
      <c r="AF340" s="31" t="s">
        <v>20</v>
      </c>
      <c r="AG340" s="32"/>
      <c r="AH340" s="9" t="s">
        <v>617</v>
      </c>
      <c r="AI340" s="32"/>
      <c r="AJ340" s="32"/>
      <c r="AK340" s="32"/>
      <c r="AL340" s="32">
        <v>14202.89</v>
      </c>
      <c r="AM340" s="26">
        <v>20263.419999999998</v>
      </c>
      <c r="AN340" s="24">
        <v>88</v>
      </c>
      <c r="AO340" s="23" t="s">
        <v>20</v>
      </c>
      <c r="AP340" s="23" t="str">
        <f t="shared" si="67"/>
        <v>FLOW</v>
      </c>
      <c r="AQ340" s="23"/>
      <c r="AR340" s="23"/>
      <c r="AS340" s="23"/>
      <c r="AT340" s="23"/>
      <c r="AU340" s="9" t="s">
        <v>1491</v>
      </c>
      <c r="AV340" s="33" t="s">
        <v>993</v>
      </c>
      <c r="AW340" s="22" t="s">
        <v>1176</v>
      </c>
      <c r="AX340" s="34">
        <v>45245</v>
      </c>
      <c r="AY340" s="9">
        <v>36</v>
      </c>
      <c r="AZ340" s="9" t="s">
        <v>1125</v>
      </c>
      <c r="BA340" s="32" t="s">
        <v>20</v>
      </c>
      <c r="BB340" s="32"/>
      <c r="BC340" s="32"/>
      <c r="BD340" s="9"/>
      <c r="BE340" s="9"/>
      <c r="BF340" s="9"/>
      <c r="BG340" s="35"/>
      <c r="BH340" s="9"/>
      <c r="BI340" s="9"/>
      <c r="BJ340" s="9"/>
      <c r="BK340" s="9"/>
      <c r="BL340" s="9"/>
      <c r="BM340" s="9"/>
      <c r="BN340" s="9"/>
      <c r="BO340" s="9"/>
      <c r="BP340" s="9"/>
      <c r="BQ340" s="9"/>
      <c r="BR340" s="9"/>
      <c r="BS340" s="9"/>
      <c r="BT340" s="9"/>
      <c r="BU340" s="9"/>
      <c r="BV340" s="9"/>
      <c r="BW340" s="9"/>
      <c r="BX340" s="9"/>
      <c r="BY340" s="9"/>
      <c r="BZ340" s="9"/>
      <c r="CA340" s="9"/>
      <c r="CB340" s="9"/>
      <c r="CC340" s="9"/>
      <c r="CD340" s="9"/>
      <c r="CE340" s="9"/>
      <c r="CF340" s="9"/>
      <c r="CG340" s="9"/>
      <c r="CH340" s="9"/>
      <c r="CI340" s="9"/>
      <c r="CJ340" s="9"/>
      <c r="CK340" s="9"/>
      <c r="CL340" s="9"/>
      <c r="CM340" s="9"/>
      <c r="CN340" s="9"/>
      <c r="CO340" s="9"/>
      <c r="CP340" s="9"/>
      <c r="CQ340" s="9"/>
      <c r="CR340" s="9"/>
      <c r="CS340" s="9"/>
      <c r="CT340" s="9"/>
      <c r="CU340" s="9"/>
      <c r="CV340" s="9"/>
      <c r="CW340" s="9"/>
      <c r="CX340" s="9"/>
      <c r="CY340" s="9"/>
      <c r="CZ340" s="9"/>
      <c r="DA340" s="9"/>
      <c r="DB340" s="9"/>
      <c r="DC340" s="9"/>
      <c r="DD340" s="9"/>
      <c r="DE340" s="9"/>
      <c r="DF340" s="9"/>
      <c r="DG340" s="9"/>
      <c r="DH340" s="9"/>
      <c r="DI340" s="9"/>
      <c r="DJ340" s="9"/>
      <c r="DK340" s="9"/>
      <c r="DL340" s="9"/>
      <c r="DM340" s="9"/>
      <c r="DN340" s="9"/>
      <c r="DO340" s="9"/>
      <c r="DP340" s="9"/>
      <c r="DQ340" s="9"/>
      <c r="DR340" s="9"/>
      <c r="DS340" s="9"/>
      <c r="DT340" s="9"/>
      <c r="DU340" s="9"/>
      <c r="DV340" s="9"/>
      <c r="DW340" s="9"/>
      <c r="DX340" s="9"/>
      <c r="DY340" s="9"/>
      <c r="DZ340" s="9"/>
      <c r="EA340" s="9"/>
      <c r="EB340" s="9"/>
      <c r="EC340" s="9"/>
      <c r="ED340" s="9"/>
      <c r="EE340" s="9"/>
      <c r="EF340" s="9"/>
      <c r="EG340" s="9"/>
      <c r="EH340" s="9"/>
      <c r="EI340" s="9"/>
      <c r="EJ340" s="9"/>
      <c r="EK340" s="9"/>
      <c r="EL340" s="9"/>
      <c r="EM340" s="9"/>
      <c r="EN340" s="9"/>
      <c r="EO340" s="9"/>
      <c r="EP340" s="9"/>
      <c r="EQ340" s="9"/>
      <c r="ER340" s="36">
        <f t="shared" si="68"/>
        <v>0</v>
      </c>
      <c r="ES340" s="9" t="str">
        <f t="shared" si="69"/>
        <v/>
      </c>
      <c r="ET340" s="9" t="s">
        <v>1374</v>
      </c>
      <c r="EU340" s="32" t="s">
        <v>2095</v>
      </c>
      <c r="EV340" s="32" t="s">
        <v>1480</v>
      </c>
      <c r="EW340" s="32"/>
      <c r="EX340" s="35"/>
      <c r="EY340" s="37"/>
      <c r="EZ340" s="37"/>
      <c r="FA340" s="35"/>
      <c r="FB340" s="37"/>
      <c r="FC340" s="32"/>
      <c r="FD340" s="32"/>
      <c r="FE340" s="32">
        <f t="shared" si="70"/>
        <v>1082.8899999999994</v>
      </c>
      <c r="FF340" s="9">
        <f t="shared" si="71"/>
        <v>11165.89</v>
      </c>
      <c r="FG340" s="6" t="s">
        <v>1480</v>
      </c>
    </row>
    <row r="341" spans="1:163" ht="17.25" customHeight="1" x14ac:dyDescent="0.25">
      <c r="A341" s="9">
        <v>464496898</v>
      </c>
      <c r="B341" s="22" t="s">
        <v>868</v>
      </c>
      <c r="C341" s="9"/>
      <c r="D341" s="9"/>
      <c r="E341" s="9"/>
      <c r="F341" s="9"/>
      <c r="G341" s="23"/>
      <c r="H341" s="23"/>
      <c r="I341" s="9">
        <v>4204</v>
      </c>
      <c r="J341" s="9">
        <v>4254</v>
      </c>
      <c r="K341" s="24">
        <f t="shared" si="60"/>
        <v>60</v>
      </c>
      <c r="L341" s="24">
        <f t="shared" si="61"/>
        <v>8458</v>
      </c>
      <c r="M341" s="25">
        <v>2</v>
      </c>
      <c r="N341" s="9" t="s">
        <v>1493</v>
      </c>
      <c r="O341" s="9" t="s">
        <v>1494</v>
      </c>
      <c r="P341" s="9" t="s">
        <v>321</v>
      </c>
      <c r="Q341" s="26">
        <v>19937</v>
      </c>
      <c r="R341" s="27">
        <v>10</v>
      </c>
      <c r="S341" s="27">
        <f t="shared" si="62"/>
        <v>0</v>
      </c>
      <c r="T341" s="27">
        <v>5397</v>
      </c>
      <c r="U341" s="28" t="s">
        <v>20</v>
      </c>
      <c r="V341" s="29">
        <f t="shared" si="63"/>
        <v>0.1261471532452853</v>
      </c>
      <c r="W341" s="29">
        <f t="shared" si="64"/>
        <v>5.345729770622476E-3</v>
      </c>
      <c r="X341" s="29" t="str">
        <f t="shared" si="65"/>
        <v>FLOW</v>
      </c>
      <c r="Y341" s="9" t="str">
        <f t="shared" si="66"/>
        <v>-</v>
      </c>
      <c r="Z341" s="9" t="s">
        <v>20</v>
      </c>
      <c r="AA341" s="9" t="s">
        <v>20</v>
      </c>
      <c r="AB341" s="22"/>
      <c r="AC341" s="9"/>
      <c r="AD341" s="9"/>
      <c r="AE341" s="30"/>
      <c r="AF341" s="31" t="s">
        <v>20</v>
      </c>
      <c r="AG341" s="32"/>
      <c r="AH341" s="9" t="s">
        <v>320</v>
      </c>
      <c r="AI341" s="32"/>
      <c r="AJ341" s="32"/>
      <c r="AK341" s="32"/>
      <c r="AL341" s="32">
        <v>9661</v>
      </c>
      <c r="AM341" s="26">
        <v>19937</v>
      </c>
      <c r="AN341" s="24">
        <v>57</v>
      </c>
      <c r="AO341" s="23" t="s">
        <v>20</v>
      </c>
      <c r="AP341" s="23" t="str">
        <f t="shared" si="67"/>
        <v>FLOW</v>
      </c>
      <c r="AQ341" s="23"/>
      <c r="AR341" s="23"/>
      <c r="AS341" s="23"/>
      <c r="AT341" s="23"/>
      <c r="AU341" s="9" t="s">
        <v>1491</v>
      </c>
      <c r="AV341" s="33" t="s">
        <v>1061</v>
      </c>
      <c r="AW341" s="22" t="s">
        <v>1306</v>
      </c>
      <c r="AX341" s="34">
        <v>45595</v>
      </c>
      <c r="AY341" s="9">
        <v>24</v>
      </c>
      <c r="AZ341" s="9" t="s">
        <v>1125</v>
      </c>
      <c r="BA341" s="32" t="s">
        <v>20</v>
      </c>
      <c r="BB341" s="32"/>
      <c r="BC341" s="32"/>
      <c r="BD341" s="9"/>
      <c r="BE341" s="9"/>
      <c r="BF341" s="9"/>
      <c r="BG341" s="35"/>
      <c r="BH341" s="9"/>
      <c r="BI341" s="9"/>
      <c r="BJ341" s="9"/>
      <c r="BK341" s="9"/>
      <c r="BL341" s="9"/>
      <c r="BM341" s="9"/>
      <c r="BN341" s="9"/>
      <c r="BO341" s="9">
        <v>1</v>
      </c>
      <c r="BP341" s="9"/>
      <c r="BQ341" s="9"/>
      <c r="BR341" s="9"/>
      <c r="BS341" s="9"/>
      <c r="BT341" s="9"/>
      <c r="BU341" s="9"/>
      <c r="BV341" s="9"/>
      <c r="BW341" s="9"/>
      <c r="BX341" s="9"/>
      <c r="BY341" s="9"/>
      <c r="BZ341" s="9"/>
      <c r="CA341" s="9"/>
      <c r="CB341" s="9"/>
      <c r="CC341" s="9"/>
      <c r="CD341" s="9"/>
      <c r="CE341" s="9"/>
      <c r="CF341" s="9"/>
      <c r="CG341" s="9"/>
      <c r="CH341" s="9"/>
      <c r="CI341" s="9"/>
      <c r="CJ341" s="9"/>
      <c r="CK341" s="9"/>
      <c r="CL341" s="9"/>
      <c r="CM341" s="9"/>
      <c r="CN341" s="9"/>
      <c r="CO341" s="9"/>
      <c r="CP341" s="9"/>
      <c r="CQ341" s="9"/>
      <c r="CR341" s="9"/>
      <c r="CS341" s="9"/>
      <c r="CT341" s="9"/>
      <c r="CU341" s="9"/>
      <c r="CV341" s="9"/>
      <c r="CW341" s="9"/>
      <c r="CX341" s="9"/>
      <c r="CY341" s="9"/>
      <c r="CZ341" s="9"/>
      <c r="DA341" s="9"/>
      <c r="DB341" s="9"/>
      <c r="DC341" s="9"/>
      <c r="DD341" s="9"/>
      <c r="DE341" s="9"/>
      <c r="DF341" s="9"/>
      <c r="DG341" s="9"/>
      <c r="DH341" s="9"/>
      <c r="DI341" s="9"/>
      <c r="DJ341" s="9"/>
      <c r="DK341" s="9"/>
      <c r="DL341" s="9"/>
      <c r="DM341" s="9"/>
      <c r="DN341" s="9"/>
      <c r="DO341" s="9"/>
      <c r="DP341" s="9"/>
      <c r="DQ341" s="9"/>
      <c r="DR341" s="9"/>
      <c r="DS341" s="9"/>
      <c r="DT341" s="9"/>
      <c r="DU341" s="9"/>
      <c r="DV341" s="9"/>
      <c r="DW341" s="9"/>
      <c r="DX341" s="9"/>
      <c r="DY341" s="9"/>
      <c r="DZ341" s="9"/>
      <c r="EA341" s="9"/>
      <c r="EB341" s="9"/>
      <c r="EC341" s="9"/>
      <c r="ED341" s="9"/>
      <c r="EE341" s="9"/>
      <c r="EF341" s="9"/>
      <c r="EG341" s="9"/>
      <c r="EH341" s="9"/>
      <c r="EI341" s="9"/>
      <c r="EJ341" s="9"/>
      <c r="EK341" s="9"/>
      <c r="EL341" s="9"/>
      <c r="EM341" s="9"/>
      <c r="EN341" s="9"/>
      <c r="EO341" s="9"/>
      <c r="EP341" s="9"/>
      <c r="EQ341" s="9"/>
      <c r="ER341" s="36">
        <f t="shared" si="68"/>
        <v>1</v>
      </c>
      <c r="ES341" s="9">
        <f t="shared" si="69"/>
        <v>1</v>
      </c>
      <c r="ET341" s="9" t="s">
        <v>1362</v>
      </c>
      <c r="EU341" s="32" t="s">
        <v>1903</v>
      </c>
      <c r="EV341" s="32" t="s">
        <v>1480</v>
      </c>
      <c r="EW341" s="32"/>
      <c r="EX341" s="35"/>
      <c r="EY341" s="37"/>
      <c r="EZ341" s="37"/>
      <c r="FA341" s="35"/>
      <c r="FB341" s="37"/>
      <c r="FC341" s="32"/>
      <c r="FD341" s="32"/>
      <c r="FE341" s="32">
        <f t="shared" si="70"/>
        <v>60</v>
      </c>
      <c r="FF341" s="9">
        <f t="shared" si="71"/>
        <v>8458</v>
      </c>
      <c r="FG341" s="6" t="s">
        <v>1480</v>
      </c>
    </row>
    <row r="342" spans="1:163" ht="17.25" customHeight="1" x14ac:dyDescent="0.25">
      <c r="A342" s="9">
        <v>466434465</v>
      </c>
      <c r="B342" s="22" t="s">
        <v>432</v>
      </c>
      <c r="C342" s="9"/>
      <c r="D342" s="9"/>
      <c r="E342" s="9"/>
      <c r="F342" s="9"/>
      <c r="G342" s="23"/>
      <c r="H342" s="23"/>
      <c r="I342" s="9">
        <v>4146</v>
      </c>
      <c r="J342" s="9">
        <v>20617</v>
      </c>
      <c r="K342" s="24">
        <f t="shared" si="60"/>
        <v>4719</v>
      </c>
      <c r="L342" s="24">
        <f t="shared" si="61"/>
        <v>24763</v>
      </c>
      <c r="M342" s="25">
        <v>5</v>
      </c>
      <c r="N342" s="9" t="s">
        <v>1493</v>
      </c>
      <c r="O342" s="9" t="s">
        <v>1494</v>
      </c>
      <c r="P342" s="9" t="s">
        <v>14</v>
      </c>
      <c r="Q342" s="26">
        <v>19927</v>
      </c>
      <c r="R342" s="27">
        <v>686</v>
      </c>
      <c r="S342" s="27">
        <f t="shared" si="62"/>
        <v>0</v>
      </c>
      <c r="T342" s="27">
        <v>4050</v>
      </c>
      <c r="U342" s="28" t="s">
        <v>20</v>
      </c>
      <c r="V342" s="29">
        <f t="shared" si="63"/>
        <v>7.5336810589451284E-2</v>
      </c>
      <c r="W342" s="29">
        <f t="shared" si="64"/>
        <v>1.0609377864793572E-2</v>
      </c>
      <c r="X342" s="29" t="str">
        <f t="shared" si="65"/>
        <v>FLOW</v>
      </c>
      <c r="Y342" s="9" t="str">
        <f t="shared" si="66"/>
        <v>-</v>
      </c>
      <c r="Z342" s="9" t="s">
        <v>1503</v>
      </c>
      <c r="AA342" s="9" t="s">
        <v>20</v>
      </c>
      <c r="AB342" s="22"/>
      <c r="AC342" s="9"/>
      <c r="AD342" s="9"/>
      <c r="AE342" s="30"/>
      <c r="AF342" s="31" t="s">
        <v>20</v>
      </c>
      <c r="AG342" s="32"/>
      <c r="AH342" s="9" t="s">
        <v>241</v>
      </c>
      <c r="AI342" s="32"/>
      <c r="AJ342" s="32"/>
      <c r="AK342" s="32"/>
      <c r="AL342" s="32">
        <v>25353</v>
      </c>
      <c r="AM342" s="26">
        <v>19927</v>
      </c>
      <c r="AN342" s="24">
        <v>148</v>
      </c>
      <c r="AO342" s="23" t="s">
        <v>20</v>
      </c>
      <c r="AP342" s="23" t="str">
        <f t="shared" si="67"/>
        <v>FLOW</v>
      </c>
      <c r="AQ342" s="23"/>
      <c r="AR342" s="23"/>
      <c r="AS342" s="23"/>
      <c r="AT342" s="23"/>
      <c r="AU342" s="9" t="s">
        <v>13</v>
      </c>
      <c r="AV342" s="33" t="s">
        <v>433</v>
      </c>
      <c r="AW342" s="22" t="s">
        <v>1167</v>
      </c>
      <c r="AX342" s="34">
        <v>45839</v>
      </c>
      <c r="AY342" s="9">
        <v>12</v>
      </c>
      <c r="AZ342" s="9" t="s">
        <v>1125</v>
      </c>
      <c r="BA342" s="32" t="s">
        <v>20</v>
      </c>
      <c r="BB342" s="32"/>
      <c r="BC342" s="32"/>
      <c r="BD342" s="9"/>
      <c r="BE342" s="9"/>
      <c r="BF342" s="9"/>
      <c r="BG342" s="35"/>
      <c r="BH342" s="9"/>
      <c r="BI342" s="9"/>
      <c r="BJ342" s="9"/>
      <c r="BK342" s="9"/>
      <c r="BL342" s="9"/>
      <c r="BM342" s="9"/>
      <c r="BN342" s="9"/>
      <c r="BO342" s="9"/>
      <c r="BP342" s="9"/>
      <c r="BQ342" s="9"/>
      <c r="BR342" s="9"/>
      <c r="BS342" s="9"/>
      <c r="BT342" s="9"/>
      <c r="BU342" s="9"/>
      <c r="BV342" s="9"/>
      <c r="BW342" s="9"/>
      <c r="BX342" s="9"/>
      <c r="BY342" s="9"/>
      <c r="BZ342" s="9"/>
      <c r="CA342" s="9"/>
      <c r="CB342" s="9"/>
      <c r="CC342" s="9"/>
      <c r="CD342" s="9"/>
      <c r="CE342" s="9"/>
      <c r="CF342" s="9"/>
      <c r="CG342" s="9"/>
      <c r="CH342" s="9"/>
      <c r="CI342" s="9"/>
      <c r="CJ342" s="9"/>
      <c r="CK342" s="9"/>
      <c r="CL342" s="9"/>
      <c r="CM342" s="9"/>
      <c r="CN342" s="9"/>
      <c r="CO342" s="9"/>
      <c r="CP342" s="9"/>
      <c r="CQ342" s="9"/>
      <c r="CR342" s="9"/>
      <c r="CS342" s="9"/>
      <c r="CT342" s="9"/>
      <c r="CU342" s="9"/>
      <c r="CV342" s="9"/>
      <c r="CW342" s="9"/>
      <c r="CX342" s="9"/>
      <c r="CY342" s="9"/>
      <c r="CZ342" s="9"/>
      <c r="DA342" s="9"/>
      <c r="DB342" s="9"/>
      <c r="DC342" s="9"/>
      <c r="DD342" s="9"/>
      <c r="DE342" s="9"/>
      <c r="DF342" s="9"/>
      <c r="DG342" s="9"/>
      <c r="DH342" s="9"/>
      <c r="DI342" s="9"/>
      <c r="DJ342" s="9"/>
      <c r="DK342" s="9"/>
      <c r="DL342" s="9"/>
      <c r="DM342" s="9"/>
      <c r="DN342" s="9"/>
      <c r="DO342" s="9"/>
      <c r="DP342" s="9"/>
      <c r="DQ342" s="9"/>
      <c r="DR342" s="9"/>
      <c r="DS342" s="9"/>
      <c r="DT342" s="9"/>
      <c r="DU342" s="9"/>
      <c r="DV342" s="9"/>
      <c r="DW342" s="9"/>
      <c r="DX342" s="9"/>
      <c r="DY342" s="9"/>
      <c r="DZ342" s="9"/>
      <c r="EA342" s="9"/>
      <c r="EB342" s="9"/>
      <c r="EC342" s="9"/>
      <c r="ED342" s="9"/>
      <c r="EE342" s="9"/>
      <c r="EF342" s="9"/>
      <c r="EG342" s="9"/>
      <c r="EH342" s="9"/>
      <c r="EI342" s="9"/>
      <c r="EJ342" s="9"/>
      <c r="EK342" s="9"/>
      <c r="EL342" s="9"/>
      <c r="EM342" s="9"/>
      <c r="EN342" s="9"/>
      <c r="EO342" s="9"/>
      <c r="EP342" s="9"/>
      <c r="EQ342" s="9"/>
      <c r="ER342" s="36">
        <f t="shared" si="68"/>
        <v>0</v>
      </c>
      <c r="ES342" s="9" t="str">
        <f t="shared" si="69"/>
        <v/>
      </c>
      <c r="ET342" s="9" t="s">
        <v>1366</v>
      </c>
      <c r="EU342" s="32" t="s">
        <v>1971</v>
      </c>
      <c r="EV342" s="32" t="s">
        <v>1480</v>
      </c>
      <c r="EW342" s="32"/>
      <c r="EX342" s="35"/>
      <c r="EY342" s="37"/>
      <c r="EZ342" s="37"/>
      <c r="FA342" s="35"/>
      <c r="FB342" s="37"/>
      <c r="FC342" s="32"/>
      <c r="FD342" s="32"/>
      <c r="FE342" s="32">
        <f t="shared" si="70"/>
        <v>4719</v>
      </c>
      <c r="FF342" s="9">
        <f t="shared" si="71"/>
        <v>24763</v>
      </c>
      <c r="FG342" s="6" t="s">
        <v>1480</v>
      </c>
    </row>
    <row r="343" spans="1:163" ht="17.25" customHeight="1" x14ac:dyDescent="0.25">
      <c r="A343" s="9">
        <v>460245734</v>
      </c>
      <c r="B343" s="22" t="s">
        <v>1624</v>
      </c>
      <c r="C343" s="9"/>
      <c r="D343" s="9"/>
      <c r="E343" s="9"/>
      <c r="F343" s="9"/>
      <c r="G343" s="23"/>
      <c r="H343" s="23"/>
      <c r="I343" s="9">
        <v>3495</v>
      </c>
      <c r="J343" s="9">
        <v>6990</v>
      </c>
      <c r="K343" s="24">
        <f t="shared" si="60"/>
        <v>3549</v>
      </c>
      <c r="L343" s="24">
        <f t="shared" si="61"/>
        <v>10485</v>
      </c>
      <c r="M343" s="25">
        <v>2</v>
      </c>
      <c r="N343" s="9" t="s">
        <v>1493</v>
      </c>
      <c r="O343" s="9" t="s">
        <v>1494</v>
      </c>
      <c r="P343" s="9" t="s">
        <v>263</v>
      </c>
      <c r="Q343" s="26">
        <v>19882</v>
      </c>
      <c r="R343" s="27">
        <v>54</v>
      </c>
      <c r="S343" s="27">
        <f t="shared" si="62"/>
        <v>0</v>
      </c>
      <c r="T343" s="27">
        <v>900</v>
      </c>
      <c r="U343" s="28" t="s">
        <v>20</v>
      </c>
      <c r="V343" s="29">
        <f t="shared" si="63"/>
        <v>0.15522629412564273</v>
      </c>
      <c r="W343" s="29">
        <f t="shared" si="64"/>
        <v>5.3309825600399291E-3</v>
      </c>
      <c r="X343" s="29" t="str">
        <f t="shared" si="65"/>
        <v>FLOW</v>
      </c>
      <c r="Y343" s="9" t="str">
        <f t="shared" si="66"/>
        <v>-</v>
      </c>
      <c r="Z343" s="9" t="s">
        <v>2270</v>
      </c>
      <c r="AA343" s="9" t="s">
        <v>20</v>
      </c>
      <c r="AB343" s="22"/>
      <c r="AC343" s="9"/>
      <c r="AD343" s="9"/>
      <c r="AE343" s="30"/>
      <c r="AF343" s="31" t="s">
        <v>20</v>
      </c>
      <c r="AG343" s="32"/>
      <c r="AH343" s="9" t="s">
        <v>419</v>
      </c>
      <c r="AI343" s="32"/>
      <c r="AJ343" s="32"/>
      <c r="AK343" s="32"/>
      <c r="AL343" s="32">
        <v>7944</v>
      </c>
      <c r="AM343" s="26">
        <v>19882</v>
      </c>
      <c r="AN343" s="24">
        <v>57</v>
      </c>
      <c r="AO343" s="23" t="s">
        <v>20</v>
      </c>
      <c r="AP343" s="23" t="str">
        <f t="shared" si="67"/>
        <v>FLOW</v>
      </c>
      <c r="AQ343" s="23"/>
      <c r="AR343" s="23"/>
      <c r="AS343" s="23"/>
      <c r="AT343" s="23"/>
      <c r="AU343" s="9" t="s">
        <v>1491</v>
      </c>
      <c r="AV343" s="33" t="s">
        <v>1672</v>
      </c>
      <c r="AW343" s="22" t="s">
        <v>1218</v>
      </c>
      <c r="AX343" s="34">
        <v>45220</v>
      </c>
      <c r="AY343" s="9">
        <v>36</v>
      </c>
      <c r="AZ343" s="9" t="s">
        <v>1592</v>
      </c>
      <c r="BA343" s="32" t="s">
        <v>20</v>
      </c>
      <c r="BB343" s="32"/>
      <c r="BC343" s="32"/>
      <c r="BD343" s="9"/>
      <c r="BE343" s="9"/>
      <c r="BF343" s="9"/>
      <c r="BG343" s="35"/>
      <c r="BH343" s="9"/>
      <c r="BI343" s="9"/>
      <c r="BJ343" s="9"/>
      <c r="BK343" s="9"/>
      <c r="BL343" s="9">
        <v>1</v>
      </c>
      <c r="BM343" s="9"/>
      <c r="BN343" s="9"/>
      <c r="BO343" s="9"/>
      <c r="BP343" s="9"/>
      <c r="BQ343" s="9"/>
      <c r="BR343" s="9"/>
      <c r="BS343" s="9"/>
      <c r="BT343" s="9"/>
      <c r="BU343" s="9"/>
      <c r="BV343" s="9"/>
      <c r="BW343" s="9"/>
      <c r="BX343" s="9"/>
      <c r="BY343" s="9"/>
      <c r="BZ343" s="9"/>
      <c r="CA343" s="9"/>
      <c r="CB343" s="9"/>
      <c r="CC343" s="9"/>
      <c r="CD343" s="9"/>
      <c r="CE343" s="9"/>
      <c r="CF343" s="9"/>
      <c r="CG343" s="9"/>
      <c r="CH343" s="9"/>
      <c r="CI343" s="9"/>
      <c r="CJ343" s="9"/>
      <c r="CK343" s="9"/>
      <c r="CL343" s="9"/>
      <c r="CM343" s="9"/>
      <c r="CN343" s="9"/>
      <c r="CO343" s="9"/>
      <c r="CP343" s="9"/>
      <c r="CQ343" s="9"/>
      <c r="CR343" s="9"/>
      <c r="CS343" s="9"/>
      <c r="CT343" s="9"/>
      <c r="CU343" s="9"/>
      <c r="CV343" s="9"/>
      <c r="CW343" s="9"/>
      <c r="CX343" s="9"/>
      <c r="CY343" s="9"/>
      <c r="CZ343" s="9"/>
      <c r="DA343" s="9"/>
      <c r="DB343" s="9"/>
      <c r="DC343" s="9"/>
      <c r="DD343" s="9"/>
      <c r="DE343" s="9"/>
      <c r="DF343" s="9"/>
      <c r="DG343" s="9"/>
      <c r="DH343" s="9"/>
      <c r="DI343" s="9"/>
      <c r="DJ343" s="9"/>
      <c r="DK343" s="9"/>
      <c r="DL343" s="9"/>
      <c r="DM343" s="9"/>
      <c r="DN343" s="9"/>
      <c r="DO343" s="9"/>
      <c r="DP343" s="9"/>
      <c r="DQ343" s="9"/>
      <c r="DR343" s="9"/>
      <c r="DS343" s="9"/>
      <c r="DT343" s="9"/>
      <c r="DU343" s="9"/>
      <c r="DV343" s="9"/>
      <c r="DW343" s="9"/>
      <c r="DX343" s="9"/>
      <c r="DY343" s="9"/>
      <c r="DZ343" s="9"/>
      <c r="EA343" s="9"/>
      <c r="EB343" s="9"/>
      <c r="EC343" s="9"/>
      <c r="ED343" s="9"/>
      <c r="EE343" s="9"/>
      <c r="EF343" s="9"/>
      <c r="EG343" s="9"/>
      <c r="EH343" s="9"/>
      <c r="EI343" s="9"/>
      <c r="EJ343" s="9"/>
      <c r="EK343" s="9"/>
      <c r="EL343" s="9"/>
      <c r="EM343" s="9"/>
      <c r="EN343" s="9"/>
      <c r="EO343" s="9"/>
      <c r="EP343" s="9"/>
      <c r="EQ343" s="9"/>
      <c r="ER343" s="36">
        <f t="shared" si="68"/>
        <v>1</v>
      </c>
      <c r="ES343" s="9">
        <f t="shared" si="69"/>
        <v>1</v>
      </c>
      <c r="ET343" s="9" t="s">
        <v>1372</v>
      </c>
      <c r="EU343" s="32" t="s">
        <v>2234</v>
      </c>
      <c r="EV343" s="32" t="s">
        <v>1480</v>
      </c>
      <c r="EW343" s="32"/>
      <c r="EX343" s="35"/>
      <c r="EY343" s="37"/>
      <c r="EZ343" s="37"/>
      <c r="FA343" s="35"/>
      <c r="FB343" s="37"/>
      <c r="FC343" s="32"/>
      <c r="FD343" s="32"/>
      <c r="FE343" s="32">
        <f t="shared" si="70"/>
        <v>3549</v>
      </c>
      <c r="FF343" s="9">
        <f t="shared" si="71"/>
        <v>10485</v>
      </c>
      <c r="FG343" s="6" t="e">
        <v>#N/A</v>
      </c>
    </row>
    <row r="344" spans="1:163" ht="17.25" customHeight="1" x14ac:dyDescent="0.25">
      <c r="A344" s="9">
        <v>456351377</v>
      </c>
      <c r="B344" s="22" t="s">
        <v>754</v>
      </c>
      <c r="C344" s="9"/>
      <c r="D344" s="9"/>
      <c r="E344" s="9"/>
      <c r="F344" s="9"/>
      <c r="G344" s="23"/>
      <c r="H344" s="23"/>
      <c r="I344" s="9">
        <v>3030</v>
      </c>
      <c r="J344" s="9">
        <v>2975</v>
      </c>
      <c r="K344" s="24">
        <f t="shared" si="60"/>
        <v>3058</v>
      </c>
      <c r="L344" s="24">
        <f t="shared" si="61"/>
        <v>6005</v>
      </c>
      <c r="M344" s="39">
        <v>1</v>
      </c>
      <c r="N344" s="9" t="s">
        <v>1493</v>
      </c>
      <c r="O344" s="9" t="s">
        <v>1494</v>
      </c>
      <c r="P344" s="9" t="s">
        <v>27</v>
      </c>
      <c r="Q344" s="26">
        <v>19879.259999999998</v>
      </c>
      <c r="R344" s="27">
        <v>83</v>
      </c>
      <c r="S344" s="27">
        <f t="shared" si="62"/>
        <v>0</v>
      </c>
      <c r="T344" s="27">
        <v>7130</v>
      </c>
      <c r="U344" s="28" t="s">
        <v>20</v>
      </c>
      <c r="V344" s="29">
        <f t="shared" si="63"/>
        <v>4.4483856838459353E-2</v>
      </c>
      <c r="W344" s="29">
        <f t="shared" si="64"/>
        <v>1.7414520240652991E-3</v>
      </c>
      <c r="X344" s="29" t="str">
        <f t="shared" si="65"/>
        <v>FLOW</v>
      </c>
      <c r="Y344" s="9" t="str">
        <f t="shared" si="66"/>
        <v>-</v>
      </c>
      <c r="Z344" s="9" t="s">
        <v>1496</v>
      </c>
      <c r="AA344" s="9" t="s">
        <v>20</v>
      </c>
      <c r="AB344" s="22"/>
      <c r="AC344" s="9"/>
      <c r="AD344" s="9"/>
      <c r="AE344" s="30"/>
      <c r="AF344" s="31" t="s">
        <v>20</v>
      </c>
      <c r="AG344" s="32"/>
      <c r="AH344" s="9" t="s">
        <v>211</v>
      </c>
      <c r="AI344" s="32"/>
      <c r="AJ344" s="32"/>
      <c r="AK344" s="32"/>
      <c r="AL344" s="32">
        <v>10188</v>
      </c>
      <c r="AM344" s="26">
        <v>19879.259999999998</v>
      </c>
      <c r="AN344" s="24">
        <v>27</v>
      </c>
      <c r="AO344" s="23" t="s">
        <v>20</v>
      </c>
      <c r="AP344" s="23" t="str">
        <f t="shared" si="67"/>
        <v>FLOW</v>
      </c>
      <c r="AQ344" s="23"/>
      <c r="AR344" s="23"/>
      <c r="AS344" s="23"/>
      <c r="AT344" s="23"/>
      <c r="AU344" s="9" t="s">
        <v>13</v>
      </c>
      <c r="AV344" s="33" t="s">
        <v>949</v>
      </c>
      <c r="AW344" s="22" t="s">
        <v>1184</v>
      </c>
      <c r="AX344" s="34">
        <v>44938</v>
      </c>
      <c r="AY344" s="9">
        <v>48</v>
      </c>
      <c r="AZ344" s="9" t="s">
        <v>1125</v>
      </c>
      <c r="BA344" s="32" t="s">
        <v>20</v>
      </c>
      <c r="BB344" s="32"/>
      <c r="BC344" s="32"/>
      <c r="BD344" s="9"/>
      <c r="BE344" s="9"/>
      <c r="BF344" s="9"/>
      <c r="BG344" s="35"/>
      <c r="BH344" s="9"/>
      <c r="BI344" s="9">
        <v>1</v>
      </c>
      <c r="BJ344" s="9"/>
      <c r="BK344" s="9"/>
      <c r="BL344" s="9"/>
      <c r="BM344" s="9"/>
      <c r="BN344" s="9"/>
      <c r="BO344" s="9"/>
      <c r="BP344" s="9"/>
      <c r="BQ344" s="9"/>
      <c r="BR344" s="9"/>
      <c r="BS344" s="9"/>
      <c r="BT344" s="9"/>
      <c r="BU344" s="9"/>
      <c r="BV344" s="9"/>
      <c r="BW344" s="9"/>
      <c r="BX344" s="9"/>
      <c r="BY344" s="9"/>
      <c r="BZ344" s="9"/>
      <c r="CA344" s="9"/>
      <c r="CB344" s="9"/>
      <c r="CC344" s="9"/>
      <c r="CD344" s="9"/>
      <c r="CE344" s="9"/>
      <c r="CF344" s="9"/>
      <c r="CG344" s="9"/>
      <c r="CH344" s="9"/>
      <c r="CI344" s="9"/>
      <c r="CJ344" s="9"/>
      <c r="CK344" s="9"/>
      <c r="CL344" s="9"/>
      <c r="CM344" s="9"/>
      <c r="CN344" s="9"/>
      <c r="CO344" s="9"/>
      <c r="CP344" s="9"/>
      <c r="CQ344" s="9"/>
      <c r="CR344" s="9"/>
      <c r="CS344" s="9"/>
      <c r="CT344" s="9"/>
      <c r="CU344" s="9"/>
      <c r="CV344" s="9"/>
      <c r="CW344" s="9"/>
      <c r="CX344" s="9"/>
      <c r="CY344" s="9"/>
      <c r="CZ344" s="9"/>
      <c r="DA344" s="9"/>
      <c r="DB344" s="9"/>
      <c r="DC344" s="9"/>
      <c r="DD344" s="9"/>
      <c r="DE344" s="9"/>
      <c r="DF344" s="9"/>
      <c r="DG344" s="9"/>
      <c r="DH344" s="9"/>
      <c r="DI344" s="9"/>
      <c r="DJ344" s="9"/>
      <c r="DK344" s="9"/>
      <c r="DL344" s="9"/>
      <c r="DM344" s="9"/>
      <c r="DN344" s="9"/>
      <c r="DO344" s="9"/>
      <c r="DP344" s="9"/>
      <c r="DQ344" s="9"/>
      <c r="DR344" s="9"/>
      <c r="DS344" s="9"/>
      <c r="DT344" s="9"/>
      <c r="DU344" s="9"/>
      <c r="DV344" s="9"/>
      <c r="DW344" s="9"/>
      <c r="DX344" s="9"/>
      <c r="DY344" s="9"/>
      <c r="DZ344" s="9"/>
      <c r="EA344" s="9"/>
      <c r="EB344" s="9"/>
      <c r="EC344" s="9"/>
      <c r="ED344" s="9"/>
      <c r="EE344" s="9"/>
      <c r="EF344" s="9"/>
      <c r="EG344" s="9"/>
      <c r="EH344" s="9"/>
      <c r="EI344" s="9"/>
      <c r="EJ344" s="9"/>
      <c r="EK344" s="9"/>
      <c r="EL344" s="9"/>
      <c r="EM344" s="9"/>
      <c r="EN344" s="9"/>
      <c r="EO344" s="9"/>
      <c r="EP344" s="9"/>
      <c r="EQ344" s="9"/>
      <c r="ER344" s="36">
        <f t="shared" si="68"/>
        <v>1</v>
      </c>
      <c r="ES344" s="9">
        <f t="shared" si="69"/>
        <v>1</v>
      </c>
      <c r="ET344" s="9" t="s">
        <v>1368</v>
      </c>
      <c r="EU344" s="32" t="s">
        <v>1833</v>
      </c>
      <c r="EV344" s="32" t="s">
        <v>1480</v>
      </c>
      <c r="EW344" s="32"/>
      <c r="EX344" s="35"/>
      <c r="EY344" s="37"/>
      <c r="EZ344" s="37"/>
      <c r="FA344" s="35"/>
      <c r="FB344" s="37"/>
      <c r="FC344" s="32"/>
      <c r="FD344" s="32"/>
      <c r="FE344" s="32">
        <f t="shared" si="70"/>
        <v>3058</v>
      </c>
      <c r="FF344" s="9">
        <f t="shared" si="71"/>
        <v>6005</v>
      </c>
      <c r="FG344" s="6" t="s">
        <v>1480</v>
      </c>
    </row>
    <row r="345" spans="1:163" ht="17.25" customHeight="1" x14ac:dyDescent="0.25">
      <c r="A345" s="9">
        <v>460234987</v>
      </c>
      <c r="B345" s="22" t="s">
        <v>792</v>
      </c>
      <c r="C345" s="9"/>
      <c r="D345" s="9"/>
      <c r="E345" s="9"/>
      <c r="F345" s="9"/>
      <c r="G345" s="23"/>
      <c r="H345" s="23"/>
      <c r="I345" s="9">
        <v>3479</v>
      </c>
      <c r="J345" s="9">
        <v>6958</v>
      </c>
      <c r="K345" s="24">
        <f t="shared" si="60"/>
        <v>164</v>
      </c>
      <c r="L345" s="24">
        <f t="shared" si="61"/>
        <v>10437</v>
      </c>
      <c r="M345" s="25">
        <v>3</v>
      </c>
      <c r="N345" s="9" t="s">
        <v>1493</v>
      </c>
      <c r="O345" s="9" t="s">
        <v>1494</v>
      </c>
      <c r="P345" s="9" t="s">
        <v>251</v>
      </c>
      <c r="Q345" s="26">
        <v>19875</v>
      </c>
      <c r="R345" s="27">
        <v>164</v>
      </c>
      <c r="S345" s="27">
        <f t="shared" si="62"/>
        <v>0</v>
      </c>
      <c r="T345" s="27">
        <v>1350</v>
      </c>
      <c r="U345" s="28" t="s">
        <v>20</v>
      </c>
      <c r="V345" s="29">
        <f t="shared" si="63"/>
        <v>5.1860785871864226E-2</v>
      </c>
      <c r="W345" s="29">
        <f t="shared" si="64"/>
        <v>5.6356246677373937E-3</v>
      </c>
      <c r="X345" s="29" t="str">
        <f t="shared" si="65"/>
        <v>FLOW</v>
      </c>
      <c r="Y345" s="9" t="str">
        <f t="shared" si="66"/>
        <v>-</v>
      </c>
      <c r="Z345" s="9" t="s">
        <v>1495</v>
      </c>
      <c r="AA345" s="9" t="s">
        <v>20</v>
      </c>
      <c r="AB345" s="22"/>
      <c r="AC345" s="9"/>
      <c r="AD345" s="9"/>
      <c r="AE345" s="30"/>
      <c r="AF345" s="31" t="s">
        <v>20</v>
      </c>
      <c r="AG345" s="32"/>
      <c r="AH345" s="9" t="s">
        <v>1136</v>
      </c>
      <c r="AI345" s="32"/>
      <c r="AJ345" s="32"/>
      <c r="AK345" s="32"/>
      <c r="AL345" s="32">
        <v>8472</v>
      </c>
      <c r="AM345" s="26">
        <v>19875</v>
      </c>
      <c r="AN345" s="24">
        <v>88</v>
      </c>
      <c r="AO345" s="23" t="s">
        <v>20</v>
      </c>
      <c r="AP345" s="23" t="str">
        <f t="shared" si="67"/>
        <v>FLOW</v>
      </c>
      <c r="AQ345" s="23"/>
      <c r="AR345" s="23"/>
      <c r="AS345" s="23"/>
      <c r="AT345" s="23"/>
      <c r="AU345" s="9" t="s">
        <v>1491</v>
      </c>
      <c r="AV345" s="33" t="s">
        <v>987</v>
      </c>
      <c r="AW345" s="22" t="s">
        <v>1233</v>
      </c>
      <c r="AX345" s="34">
        <v>45220</v>
      </c>
      <c r="AY345" s="9">
        <v>36</v>
      </c>
      <c r="AZ345" s="9" t="s">
        <v>1125</v>
      </c>
      <c r="BA345" s="32" t="s">
        <v>20</v>
      </c>
      <c r="BB345" s="32"/>
      <c r="BC345" s="32"/>
      <c r="BD345" s="9"/>
      <c r="BE345" s="9"/>
      <c r="BF345" s="9"/>
      <c r="BG345" s="35"/>
      <c r="BH345" s="9"/>
      <c r="BI345" s="9">
        <v>1</v>
      </c>
      <c r="BJ345" s="9"/>
      <c r="BK345" s="9"/>
      <c r="BL345" s="9"/>
      <c r="BM345" s="9"/>
      <c r="BN345" s="9"/>
      <c r="BO345" s="9"/>
      <c r="BP345" s="9"/>
      <c r="BQ345" s="9"/>
      <c r="BR345" s="9"/>
      <c r="BS345" s="9"/>
      <c r="BT345" s="9"/>
      <c r="BU345" s="9"/>
      <c r="BV345" s="9"/>
      <c r="BW345" s="9"/>
      <c r="BX345" s="9"/>
      <c r="BY345" s="9"/>
      <c r="BZ345" s="9"/>
      <c r="CA345" s="9"/>
      <c r="CB345" s="9"/>
      <c r="CC345" s="9"/>
      <c r="CD345" s="9"/>
      <c r="CE345" s="9"/>
      <c r="CF345" s="9"/>
      <c r="CG345" s="9"/>
      <c r="CH345" s="9"/>
      <c r="CI345" s="9"/>
      <c r="CJ345" s="9"/>
      <c r="CK345" s="9"/>
      <c r="CL345" s="9"/>
      <c r="CM345" s="9"/>
      <c r="CN345" s="9"/>
      <c r="CO345" s="9"/>
      <c r="CP345" s="9"/>
      <c r="CQ345" s="9"/>
      <c r="CR345" s="9"/>
      <c r="CS345" s="9"/>
      <c r="CT345" s="9"/>
      <c r="CU345" s="9"/>
      <c r="CV345" s="9"/>
      <c r="CW345" s="9"/>
      <c r="CX345" s="9"/>
      <c r="CY345" s="9"/>
      <c r="CZ345" s="9"/>
      <c r="DA345" s="9"/>
      <c r="DB345" s="9"/>
      <c r="DC345" s="9"/>
      <c r="DD345" s="9"/>
      <c r="DE345" s="9"/>
      <c r="DF345" s="9"/>
      <c r="DG345" s="9"/>
      <c r="DH345" s="9"/>
      <c r="DI345" s="9"/>
      <c r="DJ345" s="9"/>
      <c r="DK345" s="9"/>
      <c r="DL345" s="9"/>
      <c r="DM345" s="9"/>
      <c r="DN345" s="9"/>
      <c r="DO345" s="9"/>
      <c r="DP345" s="9"/>
      <c r="DQ345" s="9"/>
      <c r="DR345" s="9"/>
      <c r="DS345" s="9"/>
      <c r="DT345" s="9"/>
      <c r="DU345" s="9"/>
      <c r="DV345" s="9"/>
      <c r="DW345" s="9"/>
      <c r="DX345" s="9"/>
      <c r="DY345" s="9"/>
      <c r="DZ345" s="9"/>
      <c r="EA345" s="9"/>
      <c r="EB345" s="9"/>
      <c r="EC345" s="9"/>
      <c r="ED345" s="9"/>
      <c r="EE345" s="9"/>
      <c r="EF345" s="9"/>
      <c r="EG345" s="9"/>
      <c r="EH345" s="9"/>
      <c r="EI345" s="9"/>
      <c r="EJ345" s="9"/>
      <c r="EK345" s="9"/>
      <c r="EL345" s="9"/>
      <c r="EM345" s="9"/>
      <c r="EN345" s="9"/>
      <c r="EO345" s="9"/>
      <c r="EP345" s="9"/>
      <c r="EQ345" s="9"/>
      <c r="ER345" s="36">
        <f t="shared" si="68"/>
        <v>1</v>
      </c>
      <c r="ES345" s="9">
        <f t="shared" si="69"/>
        <v>1</v>
      </c>
      <c r="ET345" s="9" t="s">
        <v>1363</v>
      </c>
      <c r="EU345" s="32" t="s">
        <v>1803</v>
      </c>
      <c r="EV345" s="32" t="s">
        <v>1480</v>
      </c>
      <c r="EW345" s="32"/>
      <c r="EX345" s="35"/>
      <c r="EY345" s="37"/>
      <c r="EZ345" s="37"/>
      <c r="FA345" s="35"/>
      <c r="FB345" s="37"/>
      <c r="FC345" s="32"/>
      <c r="FD345" s="32"/>
      <c r="FE345" s="32">
        <f t="shared" si="70"/>
        <v>164</v>
      </c>
      <c r="FF345" s="9">
        <f t="shared" si="71"/>
        <v>10437</v>
      </c>
      <c r="FG345" s="6" t="s">
        <v>1480</v>
      </c>
    </row>
    <row r="346" spans="1:163" ht="17.25" customHeight="1" x14ac:dyDescent="0.25">
      <c r="A346" s="9">
        <v>462615275</v>
      </c>
      <c r="B346" s="22" t="s">
        <v>827</v>
      </c>
      <c r="C346" s="9"/>
      <c r="D346" s="9"/>
      <c r="E346" s="9"/>
      <c r="F346" s="9"/>
      <c r="G346" s="23"/>
      <c r="H346" s="23"/>
      <c r="I346" s="9">
        <v>5136</v>
      </c>
      <c r="J346" s="9">
        <v>4899</v>
      </c>
      <c r="K346" s="24">
        <f t="shared" si="60"/>
        <v>5037</v>
      </c>
      <c r="L346" s="24">
        <f t="shared" si="61"/>
        <v>10035</v>
      </c>
      <c r="M346" s="39">
        <v>1</v>
      </c>
      <c r="N346" s="9" t="s">
        <v>1493</v>
      </c>
      <c r="O346" s="9" t="s">
        <v>1494</v>
      </c>
      <c r="P346" s="9" t="s">
        <v>98</v>
      </c>
      <c r="Q346" s="26">
        <v>19754</v>
      </c>
      <c r="R346" s="27">
        <v>138</v>
      </c>
      <c r="S346" s="27">
        <f t="shared" si="62"/>
        <v>0</v>
      </c>
      <c r="T346" s="27">
        <v>1726</v>
      </c>
      <c r="U346" s="28" t="s">
        <v>20</v>
      </c>
      <c r="V346" s="29">
        <f t="shared" si="63"/>
        <v>2.1057491802859107E-2</v>
      </c>
      <c r="W346" s="29">
        <f t="shared" si="64"/>
        <v>1.7304790662925039E-3</v>
      </c>
      <c r="X346" s="29" t="str">
        <f t="shared" si="65"/>
        <v>FLOW</v>
      </c>
      <c r="Y346" s="9" t="str">
        <f t="shared" si="66"/>
        <v>-</v>
      </c>
      <c r="Z346" s="9" t="s">
        <v>1499</v>
      </c>
      <c r="AA346" s="9" t="s">
        <v>20</v>
      </c>
      <c r="AB346" s="22"/>
      <c r="AC346" s="9"/>
      <c r="AD346" s="9"/>
      <c r="AE346" s="30"/>
      <c r="AF346" s="31" t="s">
        <v>20</v>
      </c>
      <c r="AG346" s="32"/>
      <c r="AH346" s="9" t="s">
        <v>97</v>
      </c>
      <c r="AI346" s="32"/>
      <c r="AJ346" s="32"/>
      <c r="AK346" s="32"/>
      <c r="AL346" s="32">
        <v>6763</v>
      </c>
      <c r="AM346" s="26">
        <v>19754</v>
      </c>
      <c r="AN346" s="24">
        <v>27</v>
      </c>
      <c r="AO346" s="23" t="s">
        <v>20</v>
      </c>
      <c r="AP346" s="23" t="str">
        <f t="shared" si="67"/>
        <v>FLOW</v>
      </c>
      <c r="AQ346" s="23"/>
      <c r="AR346" s="23"/>
      <c r="AS346" s="23"/>
      <c r="AT346" s="23"/>
      <c r="AU346" s="9" t="s">
        <v>1491</v>
      </c>
      <c r="AV346" s="33" t="s">
        <v>1021</v>
      </c>
      <c r="AW346" s="22" t="s">
        <v>1269</v>
      </c>
      <c r="AX346" s="34">
        <v>45400</v>
      </c>
      <c r="AY346" s="9">
        <v>30</v>
      </c>
      <c r="AZ346" s="9" t="s">
        <v>1125</v>
      </c>
      <c r="BA346" s="32" t="s">
        <v>20</v>
      </c>
      <c r="BB346" s="32"/>
      <c r="BC346" s="32"/>
      <c r="BD346" s="9"/>
      <c r="BE346" s="9"/>
      <c r="BF346" s="9"/>
      <c r="BG346" s="35"/>
      <c r="BH346" s="9"/>
      <c r="BI346" s="9"/>
      <c r="BJ346" s="9"/>
      <c r="BK346" s="9"/>
      <c r="BL346" s="9"/>
      <c r="BM346" s="9"/>
      <c r="BN346" s="9"/>
      <c r="BO346" s="9"/>
      <c r="BP346" s="9"/>
      <c r="BQ346" s="9"/>
      <c r="BR346" s="9"/>
      <c r="BS346" s="9"/>
      <c r="BT346" s="9"/>
      <c r="BU346" s="9"/>
      <c r="BV346" s="9"/>
      <c r="BW346" s="9"/>
      <c r="BX346" s="9"/>
      <c r="BY346" s="9"/>
      <c r="BZ346" s="9"/>
      <c r="CA346" s="9"/>
      <c r="CB346" s="9"/>
      <c r="CC346" s="9"/>
      <c r="CD346" s="9"/>
      <c r="CE346" s="9"/>
      <c r="CF346" s="9"/>
      <c r="CG346" s="9"/>
      <c r="CH346" s="9"/>
      <c r="CI346" s="9"/>
      <c r="CJ346" s="9"/>
      <c r="CK346" s="9"/>
      <c r="CL346" s="9"/>
      <c r="CM346" s="9"/>
      <c r="CN346" s="9"/>
      <c r="CO346" s="9"/>
      <c r="CP346" s="9"/>
      <c r="CQ346" s="9"/>
      <c r="CR346" s="9"/>
      <c r="CS346" s="9"/>
      <c r="CT346" s="9"/>
      <c r="CU346" s="9"/>
      <c r="CV346" s="9"/>
      <c r="CW346" s="9"/>
      <c r="CX346" s="9"/>
      <c r="CY346" s="9"/>
      <c r="CZ346" s="9"/>
      <c r="DA346" s="9"/>
      <c r="DB346" s="9"/>
      <c r="DC346" s="9"/>
      <c r="DD346" s="9"/>
      <c r="DE346" s="9"/>
      <c r="DF346" s="9"/>
      <c r="DG346" s="9"/>
      <c r="DH346" s="9"/>
      <c r="DI346" s="9"/>
      <c r="DJ346" s="9"/>
      <c r="DK346" s="9"/>
      <c r="DL346" s="9"/>
      <c r="DM346" s="9"/>
      <c r="DN346" s="9"/>
      <c r="DO346" s="9"/>
      <c r="DP346" s="9"/>
      <c r="DQ346" s="9"/>
      <c r="DR346" s="9"/>
      <c r="DS346" s="9"/>
      <c r="DT346" s="9"/>
      <c r="DU346" s="9"/>
      <c r="DV346" s="9"/>
      <c r="DW346" s="9"/>
      <c r="DX346" s="9"/>
      <c r="DY346" s="9"/>
      <c r="DZ346" s="9"/>
      <c r="EA346" s="9"/>
      <c r="EB346" s="9"/>
      <c r="EC346" s="9"/>
      <c r="ED346" s="9"/>
      <c r="EE346" s="9"/>
      <c r="EF346" s="9"/>
      <c r="EG346" s="9"/>
      <c r="EH346" s="9"/>
      <c r="EI346" s="9"/>
      <c r="EJ346" s="9"/>
      <c r="EK346" s="9"/>
      <c r="EL346" s="9"/>
      <c r="EM346" s="9"/>
      <c r="EN346" s="9"/>
      <c r="EO346" s="9"/>
      <c r="EP346" s="9"/>
      <c r="EQ346" s="9"/>
      <c r="ER346" s="36">
        <f t="shared" si="68"/>
        <v>0</v>
      </c>
      <c r="ES346" s="9" t="str">
        <f t="shared" si="69"/>
        <v/>
      </c>
      <c r="ET346" s="9" t="s">
        <v>1371</v>
      </c>
      <c r="EU346" s="32" t="s">
        <v>1755</v>
      </c>
      <c r="EV346" s="32" t="s">
        <v>1480</v>
      </c>
      <c r="EW346" s="32"/>
      <c r="EX346" s="35"/>
      <c r="EY346" s="37"/>
      <c r="EZ346" s="37"/>
      <c r="FA346" s="35"/>
      <c r="FB346" s="37"/>
      <c r="FC346" s="32"/>
      <c r="FD346" s="32"/>
      <c r="FE346" s="32">
        <f t="shared" si="70"/>
        <v>5037</v>
      </c>
      <c r="FF346" s="9">
        <f t="shared" si="71"/>
        <v>10035</v>
      </c>
      <c r="FG346" s="6" t="s">
        <v>1480</v>
      </c>
    </row>
    <row r="347" spans="1:163" ht="17.25" customHeight="1" x14ac:dyDescent="0.25">
      <c r="A347" s="9">
        <v>461649431</v>
      </c>
      <c r="B347" s="22" t="s">
        <v>697</v>
      </c>
      <c r="C347" s="9"/>
      <c r="D347" s="9"/>
      <c r="E347" s="9"/>
      <c r="F347" s="9"/>
      <c r="G347" s="23"/>
      <c r="H347" s="23"/>
      <c r="I347" s="9">
        <v>3468</v>
      </c>
      <c r="J347" s="9">
        <v>17136</v>
      </c>
      <c r="K347" s="24">
        <f t="shared" si="60"/>
        <v>3998</v>
      </c>
      <c r="L347" s="24">
        <f t="shared" si="61"/>
        <v>20604</v>
      </c>
      <c r="M347" s="25">
        <v>5</v>
      </c>
      <c r="N347" s="9" t="s">
        <v>1493</v>
      </c>
      <c r="O347" s="9" t="s">
        <v>1494</v>
      </c>
      <c r="P347" s="9" t="s">
        <v>341</v>
      </c>
      <c r="Q347" s="26">
        <v>19659</v>
      </c>
      <c r="R347" s="27">
        <v>734</v>
      </c>
      <c r="S347" s="27">
        <f t="shared" si="62"/>
        <v>0</v>
      </c>
      <c r="T347" s="27">
        <v>5589</v>
      </c>
      <c r="U347" s="28" t="s">
        <v>20</v>
      </c>
      <c r="V347" s="29">
        <f t="shared" si="63"/>
        <v>0.12382966822542933</v>
      </c>
      <c r="W347" s="29">
        <f t="shared" si="64"/>
        <v>1.0466691395793487E-2</v>
      </c>
      <c r="X347" s="29" t="str">
        <f t="shared" si="65"/>
        <v>FLOW</v>
      </c>
      <c r="Y347" s="9" t="str">
        <f t="shared" si="66"/>
        <v>-</v>
      </c>
      <c r="Z347" s="9" t="s">
        <v>1495</v>
      </c>
      <c r="AA347" s="9" t="s">
        <v>20</v>
      </c>
      <c r="AB347" s="22"/>
      <c r="AC347" s="9"/>
      <c r="AD347" s="9"/>
      <c r="AE347" s="30"/>
      <c r="AF347" s="31" t="s">
        <v>20</v>
      </c>
      <c r="AG347" s="32"/>
      <c r="AH347" s="9" t="s">
        <v>696</v>
      </c>
      <c r="AI347" s="32"/>
      <c r="AJ347" s="32"/>
      <c r="AK347" s="32"/>
      <c r="AL347" s="32">
        <v>23459</v>
      </c>
      <c r="AM347" s="26">
        <v>19659</v>
      </c>
      <c r="AN347" s="24">
        <v>149</v>
      </c>
      <c r="AO347" s="23" t="s">
        <v>20</v>
      </c>
      <c r="AP347" s="23" t="str">
        <f t="shared" si="67"/>
        <v>FLOW</v>
      </c>
      <c r="AQ347" s="23"/>
      <c r="AR347" s="23"/>
      <c r="AS347" s="23"/>
      <c r="AT347" s="23"/>
      <c r="AU347" s="9" t="s">
        <v>13</v>
      </c>
      <c r="AV347" s="33" t="s">
        <v>698</v>
      </c>
      <c r="AW347" s="22" t="s">
        <v>1211</v>
      </c>
      <c r="AX347" s="34">
        <v>45316</v>
      </c>
      <c r="AY347" s="9">
        <v>30</v>
      </c>
      <c r="AZ347" s="9" t="s">
        <v>1125</v>
      </c>
      <c r="BA347" s="32" t="s">
        <v>20</v>
      </c>
      <c r="BB347" s="32"/>
      <c r="BC347" s="32"/>
      <c r="BD347" s="9"/>
      <c r="BE347" s="9"/>
      <c r="BF347" s="9"/>
      <c r="BG347" s="35"/>
      <c r="BH347" s="9"/>
      <c r="BI347" s="9"/>
      <c r="BJ347" s="9"/>
      <c r="BK347" s="9"/>
      <c r="BL347" s="9">
        <v>1</v>
      </c>
      <c r="BM347" s="9"/>
      <c r="BN347" s="9"/>
      <c r="BO347" s="9"/>
      <c r="BP347" s="9"/>
      <c r="BQ347" s="9"/>
      <c r="BR347" s="9"/>
      <c r="BS347" s="9"/>
      <c r="BT347" s="9"/>
      <c r="BU347" s="9"/>
      <c r="BV347" s="9"/>
      <c r="BW347" s="9"/>
      <c r="BX347" s="9"/>
      <c r="BY347" s="9"/>
      <c r="BZ347" s="9"/>
      <c r="CA347" s="9"/>
      <c r="CB347" s="9"/>
      <c r="CC347" s="9"/>
      <c r="CD347" s="9"/>
      <c r="CE347" s="9"/>
      <c r="CF347" s="9"/>
      <c r="CG347" s="9"/>
      <c r="CH347" s="9"/>
      <c r="CI347" s="9"/>
      <c r="CJ347" s="9"/>
      <c r="CK347" s="9"/>
      <c r="CL347" s="9"/>
      <c r="CM347" s="9"/>
      <c r="CN347" s="9"/>
      <c r="CO347" s="9"/>
      <c r="CP347" s="9"/>
      <c r="CQ347" s="9"/>
      <c r="CR347" s="9"/>
      <c r="CS347" s="9"/>
      <c r="CT347" s="9"/>
      <c r="CU347" s="9"/>
      <c r="CV347" s="9"/>
      <c r="CW347" s="9"/>
      <c r="CX347" s="9"/>
      <c r="CY347" s="9"/>
      <c r="CZ347" s="9"/>
      <c r="DA347" s="9"/>
      <c r="DB347" s="9"/>
      <c r="DC347" s="9"/>
      <c r="DD347" s="9"/>
      <c r="DE347" s="9"/>
      <c r="DF347" s="9"/>
      <c r="DG347" s="9"/>
      <c r="DH347" s="9"/>
      <c r="DI347" s="9"/>
      <c r="DJ347" s="9"/>
      <c r="DK347" s="9"/>
      <c r="DL347" s="9"/>
      <c r="DM347" s="9"/>
      <c r="DN347" s="9"/>
      <c r="DO347" s="9"/>
      <c r="DP347" s="9"/>
      <c r="DQ347" s="9"/>
      <c r="DR347" s="9"/>
      <c r="DS347" s="9"/>
      <c r="DT347" s="9"/>
      <c r="DU347" s="9"/>
      <c r="DV347" s="9"/>
      <c r="DW347" s="9"/>
      <c r="DX347" s="9"/>
      <c r="DY347" s="9"/>
      <c r="DZ347" s="9"/>
      <c r="EA347" s="9"/>
      <c r="EB347" s="9"/>
      <c r="EC347" s="9"/>
      <c r="ED347" s="9"/>
      <c r="EE347" s="9"/>
      <c r="EF347" s="9"/>
      <c r="EG347" s="9"/>
      <c r="EH347" s="9"/>
      <c r="EI347" s="9"/>
      <c r="EJ347" s="9"/>
      <c r="EK347" s="9"/>
      <c r="EL347" s="9"/>
      <c r="EM347" s="9"/>
      <c r="EN347" s="9"/>
      <c r="EO347" s="9"/>
      <c r="EP347" s="9"/>
      <c r="EQ347" s="9"/>
      <c r="ER347" s="36">
        <f t="shared" si="68"/>
        <v>1</v>
      </c>
      <c r="ES347" s="9">
        <f t="shared" si="69"/>
        <v>1</v>
      </c>
      <c r="ET347" s="9" t="s">
        <v>1369</v>
      </c>
      <c r="EU347" s="32" t="s">
        <v>2170</v>
      </c>
      <c r="EV347" s="32" t="s">
        <v>1480</v>
      </c>
      <c r="EW347" s="32"/>
      <c r="EX347" s="35"/>
      <c r="EY347" s="37"/>
      <c r="EZ347" s="37"/>
      <c r="FA347" s="35"/>
      <c r="FB347" s="37"/>
      <c r="FC347" s="32"/>
      <c r="FD347" s="32"/>
      <c r="FE347" s="32">
        <f t="shared" si="70"/>
        <v>3998</v>
      </c>
      <c r="FF347" s="9">
        <f t="shared" si="71"/>
        <v>20604</v>
      </c>
      <c r="FG347" s="6" t="s">
        <v>1480</v>
      </c>
    </row>
    <row r="348" spans="1:163" ht="17.25" customHeight="1" x14ac:dyDescent="0.25">
      <c r="A348" s="9">
        <v>459425260</v>
      </c>
      <c r="B348" s="22" t="s">
        <v>380</v>
      </c>
      <c r="C348" s="9"/>
      <c r="D348" s="9"/>
      <c r="E348" s="9"/>
      <c r="F348" s="9"/>
      <c r="G348" s="23"/>
      <c r="H348" s="23"/>
      <c r="I348" s="9">
        <v>3418</v>
      </c>
      <c r="J348" s="9">
        <v>17045</v>
      </c>
      <c r="K348" s="24">
        <f t="shared" si="60"/>
        <v>4016</v>
      </c>
      <c r="L348" s="24">
        <f t="shared" si="61"/>
        <v>20463</v>
      </c>
      <c r="M348" s="25">
        <v>5</v>
      </c>
      <c r="N348" s="9" t="s">
        <v>1493</v>
      </c>
      <c r="O348" s="9" t="s">
        <v>1494</v>
      </c>
      <c r="P348" s="9" t="s">
        <v>14</v>
      </c>
      <c r="Q348" s="26">
        <v>19377.32</v>
      </c>
      <c r="R348" s="27">
        <v>643</v>
      </c>
      <c r="S348" s="27">
        <f t="shared" si="62"/>
        <v>0</v>
      </c>
      <c r="T348" s="27">
        <v>4751</v>
      </c>
      <c r="U348" s="28" t="s">
        <v>20</v>
      </c>
      <c r="V348" s="29">
        <f t="shared" si="63"/>
        <v>7.3258668468469221E-2</v>
      </c>
      <c r="W348" s="29">
        <f t="shared" si="64"/>
        <v>1.0316721527928025E-2</v>
      </c>
      <c r="X348" s="29" t="str">
        <f t="shared" si="65"/>
        <v>FLOW</v>
      </c>
      <c r="Y348" s="9" t="str">
        <f t="shared" si="66"/>
        <v>-</v>
      </c>
      <c r="Z348" s="9" t="s">
        <v>1499</v>
      </c>
      <c r="AA348" s="9" t="s">
        <v>20</v>
      </c>
      <c r="AB348" s="22"/>
      <c r="AC348" s="9"/>
      <c r="AD348" s="9"/>
      <c r="AE348" s="30"/>
      <c r="AF348" s="31" t="s">
        <v>20</v>
      </c>
      <c r="AG348" s="32"/>
      <c r="AH348" s="9" t="s">
        <v>381</v>
      </c>
      <c r="AI348" s="32"/>
      <c r="AJ348" s="32"/>
      <c r="AK348" s="32"/>
      <c r="AL348" s="32">
        <v>22439</v>
      </c>
      <c r="AM348" s="26">
        <v>19377.32</v>
      </c>
      <c r="AN348" s="24">
        <v>149</v>
      </c>
      <c r="AO348" s="23" t="s">
        <v>20</v>
      </c>
      <c r="AP348" s="23" t="str">
        <f t="shared" si="67"/>
        <v>FLOW</v>
      </c>
      <c r="AQ348" s="23"/>
      <c r="AR348" s="23"/>
      <c r="AS348" s="23"/>
      <c r="AT348" s="23"/>
      <c r="AU348" s="9" t="s">
        <v>13</v>
      </c>
      <c r="AV348" s="33" t="s">
        <v>382</v>
      </c>
      <c r="AW348" s="22" t="s">
        <v>1177</v>
      </c>
      <c r="AX348" s="34">
        <v>45155</v>
      </c>
      <c r="AY348" s="9">
        <v>36</v>
      </c>
      <c r="AZ348" s="9" t="s">
        <v>1125</v>
      </c>
      <c r="BA348" s="32" t="s">
        <v>20</v>
      </c>
      <c r="BB348" s="32"/>
      <c r="BC348" s="32"/>
      <c r="BD348" s="9"/>
      <c r="BE348" s="9"/>
      <c r="BF348" s="9"/>
      <c r="BG348" s="35"/>
      <c r="BH348" s="9"/>
      <c r="BI348" s="9"/>
      <c r="BJ348" s="9"/>
      <c r="BK348" s="9"/>
      <c r="BL348" s="9"/>
      <c r="BM348" s="9"/>
      <c r="BN348" s="9"/>
      <c r="BO348" s="9"/>
      <c r="BP348" s="9"/>
      <c r="BQ348" s="9"/>
      <c r="BR348" s="9"/>
      <c r="BS348" s="9"/>
      <c r="BT348" s="9"/>
      <c r="BU348" s="9"/>
      <c r="BV348" s="9"/>
      <c r="BW348" s="9"/>
      <c r="BX348" s="9"/>
      <c r="BY348" s="9"/>
      <c r="BZ348" s="9"/>
      <c r="CA348" s="9"/>
      <c r="CB348" s="9"/>
      <c r="CC348" s="9"/>
      <c r="CD348" s="9"/>
      <c r="CE348" s="9"/>
      <c r="CF348" s="9"/>
      <c r="CG348" s="9"/>
      <c r="CH348" s="9"/>
      <c r="CI348" s="9"/>
      <c r="CJ348" s="9"/>
      <c r="CK348" s="9"/>
      <c r="CL348" s="9"/>
      <c r="CM348" s="9"/>
      <c r="CN348" s="9"/>
      <c r="CO348" s="9"/>
      <c r="CP348" s="9"/>
      <c r="CQ348" s="9"/>
      <c r="CR348" s="9"/>
      <c r="CS348" s="9"/>
      <c r="CT348" s="9"/>
      <c r="CU348" s="9"/>
      <c r="CV348" s="9"/>
      <c r="CW348" s="9"/>
      <c r="CX348" s="9"/>
      <c r="CY348" s="9"/>
      <c r="CZ348" s="9"/>
      <c r="DA348" s="9"/>
      <c r="DB348" s="9"/>
      <c r="DC348" s="9"/>
      <c r="DD348" s="9"/>
      <c r="DE348" s="9"/>
      <c r="DF348" s="9"/>
      <c r="DG348" s="9"/>
      <c r="DH348" s="9"/>
      <c r="DI348" s="9"/>
      <c r="DJ348" s="9"/>
      <c r="DK348" s="9"/>
      <c r="DL348" s="9"/>
      <c r="DM348" s="9"/>
      <c r="DN348" s="9"/>
      <c r="DO348" s="9"/>
      <c r="DP348" s="9"/>
      <c r="DQ348" s="9"/>
      <c r="DR348" s="9"/>
      <c r="DS348" s="9"/>
      <c r="DT348" s="9"/>
      <c r="DU348" s="9"/>
      <c r="DV348" s="9"/>
      <c r="DW348" s="9"/>
      <c r="DX348" s="9"/>
      <c r="DY348" s="9"/>
      <c r="DZ348" s="9"/>
      <c r="EA348" s="9"/>
      <c r="EB348" s="9"/>
      <c r="EC348" s="9"/>
      <c r="ED348" s="9"/>
      <c r="EE348" s="9"/>
      <c r="EF348" s="9"/>
      <c r="EG348" s="9"/>
      <c r="EH348" s="9"/>
      <c r="EI348" s="9"/>
      <c r="EJ348" s="9"/>
      <c r="EK348" s="9"/>
      <c r="EL348" s="9"/>
      <c r="EM348" s="9"/>
      <c r="EN348" s="9"/>
      <c r="EO348" s="9"/>
      <c r="EP348" s="9"/>
      <c r="EQ348" s="9"/>
      <c r="ER348" s="36">
        <f t="shared" si="68"/>
        <v>0</v>
      </c>
      <c r="ES348" s="9" t="str">
        <f t="shared" si="69"/>
        <v/>
      </c>
      <c r="ET348" s="9" t="s">
        <v>1366</v>
      </c>
      <c r="EU348" s="32" t="s">
        <v>1940</v>
      </c>
      <c r="EV348" s="32" t="s">
        <v>1480</v>
      </c>
      <c r="EW348" s="32"/>
      <c r="EX348" s="35"/>
      <c r="EY348" s="37"/>
      <c r="EZ348" s="37"/>
      <c r="FA348" s="35"/>
      <c r="FB348" s="37"/>
      <c r="FC348" s="32"/>
      <c r="FD348" s="32"/>
      <c r="FE348" s="32">
        <f t="shared" si="70"/>
        <v>4016</v>
      </c>
      <c r="FF348" s="9">
        <f t="shared" si="71"/>
        <v>20463</v>
      </c>
      <c r="FG348" s="6" t="s">
        <v>1480</v>
      </c>
    </row>
    <row r="349" spans="1:163" ht="17.25" customHeight="1" x14ac:dyDescent="0.25">
      <c r="A349" s="9">
        <v>460587311</v>
      </c>
      <c r="B349" s="22" t="s">
        <v>434</v>
      </c>
      <c r="C349" s="9"/>
      <c r="D349" s="9"/>
      <c r="E349" s="9"/>
      <c r="F349" s="9"/>
      <c r="G349" s="23"/>
      <c r="H349" s="23"/>
      <c r="I349" s="9">
        <v>4031</v>
      </c>
      <c r="J349" s="9">
        <v>4026.5</v>
      </c>
      <c r="K349" s="24">
        <f t="shared" si="60"/>
        <v>4111.5</v>
      </c>
      <c r="L349" s="24">
        <f t="shared" si="61"/>
        <v>8057.5</v>
      </c>
      <c r="M349" s="39">
        <v>1</v>
      </c>
      <c r="N349" s="9" t="s">
        <v>1493</v>
      </c>
      <c r="O349" s="9" t="s">
        <v>1494</v>
      </c>
      <c r="P349" s="9" t="s">
        <v>14</v>
      </c>
      <c r="Q349" s="26">
        <v>19327.09</v>
      </c>
      <c r="R349" s="27">
        <v>85</v>
      </c>
      <c r="S349" s="27">
        <f t="shared" si="62"/>
        <v>0</v>
      </c>
      <c r="T349" s="27">
        <v>3472.8</v>
      </c>
      <c r="U349" s="28" t="s">
        <v>20</v>
      </c>
      <c r="V349" s="29">
        <f t="shared" si="63"/>
        <v>3.2503967199450409E-2</v>
      </c>
      <c r="W349" s="29">
        <f t="shared" si="64"/>
        <v>1.6930811307761056E-3</v>
      </c>
      <c r="X349" s="29" t="str">
        <f t="shared" si="65"/>
        <v>FLOW</v>
      </c>
      <c r="Y349" s="9" t="str">
        <f t="shared" si="66"/>
        <v>-</v>
      </c>
      <c r="Z349" s="9" t="s">
        <v>1496</v>
      </c>
      <c r="AA349" s="9" t="s">
        <v>20</v>
      </c>
      <c r="AB349" s="22"/>
      <c r="AC349" s="9"/>
      <c r="AD349" s="9"/>
      <c r="AE349" s="30"/>
      <c r="AF349" s="31" t="s">
        <v>20</v>
      </c>
      <c r="AG349" s="32"/>
      <c r="AH349" s="9" t="s">
        <v>682</v>
      </c>
      <c r="AI349" s="32"/>
      <c r="AJ349" s="32"/>
      <c r="AK349" s="32"/>
      <c r="AL349" s="32">
        <v>7584.3</v>
      </c>
      <c r="AM349" s="26">
        <v>19327.09</v>
      </c>
      <c r="AN349" s="24">
        <v>27</v>
      </c>
      <c r="AO349" s="23" t="s">
        <v>20</v>
      </c>
      <c r="AP349" s="23" t="str">
        <f t="shared" si="67"/>
        <v>FLOW</v>
      </c>
      <c r="AQ349" s="23"/>
      <c r="AR349" s="23"/>
      <c r="AS349" s="23"/>
      <c r="AT349" s="23"/>
      <c r="AU349" s="9" t="s">
        <v>13</v>
      </c>
      <c r="AV349" s="33" t="s">
        <v>435</v>
      </c>
      <c r="AW349" s="22" t="s">
        <v>1243</v>
      </c>
      <c r="AX349" s="34">
        <v>45240</v>
      </c>
      <c r="AY349" s="9">
        <v>36</v>
      </c>
      <c r="AZ349" s="9" t="s">
        <v>1125</v>
      </c>
      <c r="BA349" s="32" t="s">
        <v>20</v>
      </c>
      <c r="BB349" s="32"/>
      <c r="BC349" s="32"/>
      <c r="BD349" s="9"/>
      <c r="BE349" s="9"/>
      <c r="BF349" s="9"/>
      <c r="BG349" s="35"/>
      <c r="BH349" s="9"/>
      <c r="BI349" s="9"/>
      <c r="BJ349" s="9"/>
      <c r="BK349" s="9"/>
      <c r="BL349" s="9">
        <v>1</v>
      </c>
      <c r="BM349" s="9"/>
      <c r="BN349" s="9"/>
      <c r="BO349" s="9"/>
      <c r="BP349" s="9"/>
      <c r="BQ349" s="9"/>
      <c r="BR349" s="9"/>
      <c r="BS349" s="9"/>
      <c r="BT349" s="9"/>
      <c r="BU349" s="9"/>
      <c r="BV349" s="9"/>
      <c r="BW349" s="9"/>
      <c r="BX349" s="9"/>
      <c r="BY349" s="9"/>
      <c r="BZ349" s="9"/>
      <c r="CA349" s="9"/>
      <c r="CB349" s="9"/>
      <c r="CC349" s="9"/>
      <c r="CD349" s="9"/>
      <c r="CE349" s="9"/>
      <c r="CF349" s="9"/>
      <c r="CG349" s="9"/>
      <c r="CH349" s="9"/>
      <c r="CI349" s="9"/>
      <c r="CJ349" s="9"/>
      <c r="CK349" s="9"/>
      <c r="CL349" s="9"/>
      <c r="CM349" s="9"/>
      <c r="CN349" s="9"/>
      <c r="CO349" s="9"/>
      <c r="CP349" s="9"/>
      <c r="CQ349" s="9"/>
      <c r="CR349" s="9"/>
      <c r="CS349" s="9"/>
      <c r="CT349" s="9"/>
      <c r="CU349" s="9"/>
      <c r="CV349" s="9"/>
      <c r="CW349" s="9"/>
      <c r="CX349" s="9"/>
      <c r="CY349" s="9"/>
      <c r="CZ349" s="9"/>
      <c r="DA349" s="9"/>
      <c r="DB349" s="9"/>
      <c r="DC349" s="9"/>
      <c r="DD349" s="9"/>
      <c r="DE349" s="9"/>
      <c r="DF349" s="9"/>
      <c r="DG349" s="9"/>
      <c r="DH349" s="9"/>
      <c r="DI349" s="9"/>
      <c r="DJ349" s="9"/>
      <c r="DK349" s="9"/>
      <c r="DL349" s="9"/>
      <c r="DM349" s="9"/>
      <c r="DN349" s="9"/>
      <c r="DO349" s="9"/>
      <c r="DP349" s="9"/>
      <c r="DQ349" s="9"/>
      <c r="DR349" s="9"/>
      <c r="DS349" s="9"/>
      <c r="DT349" s="9"/>
      <c r="DU349" s="9"/>
      <c r="DV349" s="9"/>
      <c r="DW349" s="9"/>
      <c r="DX349" s="9"/>
      <c r="DY349" s="9"/>
      <c r="DZ349" s="9"/>
      <c r="EA349" s="9"/>
      <c r="EB349" s="9"/>
      <c r="EC349" s="9"/>
      <c r="ED349" s="9"/>
      <c r="EE349" s="9"/>
      <c r="EF349" s="9"/>
      <c r="EG349" s="9"/>
      <c r="EH349" s="9"/>
      <c r="EI349" s="9"/>
      <c r="EJ349" s="9"/>
      <c r="EK349" s="9"/>
      <c r="EL349" s="9"/>
      <c r="EM349" s="9"/>
      <c r="EN349" s="9"/>
      <c r="EO349" s="9"/>
      <c r="EP349" s="9"/>
      <c r="EQ349" s="9"/>
      <c r="ER349" s="36">
        <f t="shared" si="68"/>
        <v>1</v>
      </c>
      <c r="ES349" s="9">
        <f t="shared" si="69"/>
        <v>1</v>
      </c>
      <c r="ET349" s="9" t="s">
        <v>1366</v>
      </c>
      <c r="EU349" s="32" t="s">
        <v>2156</v>
      </c>
      <c r="EV349" s="32" t="s">
        <v>1480</v>
      </c>
      <c r="EW349" s="32"/>
      <c r="EX349" s="35"/>
      <c r="EY349" s="37"/>
      <c r="EZ349" s="37"/>
      <c r="FA349" s="35"/>
      <c r="FB349" s="37"/>
      <c r="FC349" s="32"/>
      <c r="FD349" s="32"/>
      <c r="FE349" s="32">
        <f t="shared" si="70"/>
        <v>4111.5</v>
      </c>
      <c r="FF349" s="9">
        <f t="shared" si="71"/>
        <v>8057.5</v>
      </c>
      <c r="FG349" s="6" t="s">
        <v>1480</v>
      </c>
    </row>
    <row r="350" spans="1:163" ht="17.25" customHeight="1" x14ac:dyDescent="0.25">
      <c r="A350" s="9">
        <v>465788651</v>
      </c>
      <c r="B350" s="22" t="s">
        <v>887</v>
      </c>
      <c r="C350" s="9" t="s">
        <v>2212</v>
      </c>
      <c r="D350" s="9" t="s">
        <v>2266</v>
      </c>
      <c r="E350" s="9">
        <v>5100</v>
      </c>
      <c r="F350" s="9"/>
      <c r="G350" s="23"/>
      <c r="H350" s="23"/>
      <c r="I350" s="9">
        <v>5045</v>
      </c>
      <c r="J350" s="9">
        <v>5045</v>
      </c>
      <c r="K350" s="24">
        <f t="shared" si="60"/>
        <v>5083</v>
      </c>
      <c r="L350" s="24">
        <f t="shared" si="61"/>
        <v>4990</v>
      </c>
      <c r="M350" s="39">
        <v>1</v>
      </c>
      <c r="N350" s="9" t="s">
        <v>2210</v>
      </c>
      <c r="O350" s="9" t="s">
        <v>1489</v>
      </c>
      <c r="P350" s="9" t="s">
        <v>22</v>
      </c>
      <c r="Q350" s="26">
        <v>19269</v>
      </c>
      <c r="R350" s="27">
        <v>38</v>
      </c>
      <c r="S350" s="27">
        <f t="shared" si="62"/>
        <v>0</v>
      </c>
      <c r="T350" s="27">
        <v>4936</v>
      </c>
      <c r="U350" s="28" t="s">
        <v>20</v>
      </c>
      <c r="V350" s="29">
        <f t="shared" si="63"/>
        <v>1.3815707963078955E-2</v>
      </c>
      <c r="W350" s="29">
        <f t="shared" si="64"/>
        <v>1.6879923624779922E-3</v>
      </c>
      <c r="X350" s="29" t="str">
        <f t="shared" si="65"/>
        <v>STABLE</v>
      </c>
      <c r="Y350" s="9" t="str">
        <f t="shared" si="66"/>
        <v>PAID</v>
      </c>
      <c r="Z350" s="9" t="s">
        <v>20</v>
      </c>
      <c r="AA350" s="9" t="s">
        <v>20</v>
      </c>
      <c r="AB350" s="22"/>
      <c r="AC350" s="9"/>
      <c r="AD350" s="9"/>
      <c r="AE350" s="30"/>
      <c r="AF350" s="31" t="s">
        <v>20</v>
      </c>
      <c r="AG350" s="32"/>
      <c r="AH350" s="9" t="s">
        <v>657</v>
      </c>
      <c r="AI350" s="32"/>
      <c r="AJ350" s="32"/>
      <c r="AK350" s="32"/>
      <c r="AL350" s="32">
        <v>10019</v>
      </c>
      <c r="AM350" s="26">
        <v>19269</v>
      </c>
      <c r="AN350" s="24">
        <v>27</v>
      </c>
      <c r="AO350" s="23" t="s">
        <v>20</v>
      </c>
      <c r="AP350" s="23" t="str">
        <f t="shared" si="67"/>
        <v>FLOW</v>
      </c>
      <c r="AQ350" s="23"/>
      <c r="AR350" s="23"/>
      <c r="AS350" s="23"/>
      <c r="AT350" s="23"/>
      <c r="AU350" s="9" t="s">
        <v>1491</v>
      </c>
      <c r="AV350" s="33" t="s">
        <v>1079</v>
      </c>
      <c r="AW350" s="22" t="s">
        <v>1211</v>
      </c>
      <c r="AX350" s="34">
        <v>45743</v>
      </c>
      <c r="AY350" s="9">
        <v>18</v>
      </c>
      <c r="AZ350" s="9" t="s">
        <v>1125</v>
      </c>
      <c r="BA350" s="32" t="s">
        <v>20</v>
      </c>
      <c r="BB350" s="32"/>
      <c r="BC350" s="32"/>
      <c r="BD350" s="9"/>
      <c r="BE350" s="9"/>
      <c r="BF350" s="9"/>
      <c r="BG350" s="35"/>
      <c r="BH350" s="9"/>
      <c r="BI350" s="9"/>
      <c r="BJ350" s="9"/>
      <c r="BK350" s="9"/>
      <c r="BL350" s="9"/>
      <c r="BM350" s="9"/>
      <c r="BN350" s="9"/>
      <c r="BO350" s="9">
        <v>2</v>
      </c>
      <c r="BP350" s="9"/>
      <c r="BQ350" s="9"/>
      <c r="BR350" s="9"/>
      <c r="BS350" s="9"/>
      <c r="BT350" s="9"/>
      <c r="BU350" s="9"/>
      <c r="BV350" s="9"/>
      <c r="BW350" s="9"/>
      <c r="BX350" s="9"/>
      <c r="BY350" s="9"/>
      <c r="BZ350" s="9"/>
      <c r="CA350" s="9"/>
      <c r="CB350" s="9"/>
      <c r="CC350" s="9"/>
      <c r="CD350" s="9"/>
      <c r="CE350" s="9"/>
      <c r="CF350" s="9"/>
      <c r="CG350" s="9"/>
      <c r="CH350" s="9"/>
      <c r="CI350" s="9"/>
      <c r="CJ350" s="9"/>
      <c r="CK350" s="9"/>
      <c r="CL350" s="9"/>
      <c r="CM350" s="9"/>
      <c r="CN350" s="9"/>
      <c r="CO350" s="9"/>
      <c r="CP350" s="9"/>
      <c r="CQ350" s="9"/>
      <c r="CR350" s="9"/>
      <c r="CS350" s="9"/>
      <c r="CT350" s="9"/>
      <c r="CU350" s="9"/>
      <c r="CV350" s="9"/>
      <c r="CW350" s="9"/>
      <c r="CX350" s="9"/>
      <c r="CY350" s="9"/>
      <c r="CZ350" s="9"/>
      <c r="DA350" s="9"/>
      <c r="DB350" s="9"/>
      <c r="DC350" s="9"/>
      <c r="DD350" s="9"/>
      <c r="DE350" s="9"/>
      <c r="DF350" s="9"/>
      <c r="DG350" s="9"/>
      <c r="DH350" s="9"/>
      <c r="DI350" s="9"/>
      <c r="DJ350" s="9"/>
      <c r="DK350" s="9"/>
      <c r="DL350" s="9"/>
      <c r="DM350" s="9"/>
      <c r="DN350" s="9"/>
      <c r="DO350" s="9"/>
      <c r="DP350" s="9"/>
      <c r="DQ350" s="9"/>
      <c r="DR350" s="9"/>
      <c r="DS350" s="9"/>
      <c r="DT350" s="9"/>
      <c r="DU350" s="9"/>
      <c r="DV350" s="9"/>
      <c r="DW350" s="9"/>
      <c r="DX350" s="9"/>
      <c r="DY350" s="9"/>
      <c r="DZ350" s="9"/>
      <c r="EA350" s="9"/>
      <c r="EB350" s="9"/>
      <c r="EC350" s="9"/>
      <c r="ED350" s="9"/>
      <c r="EE350" s="9"/>
      <c r="EF350" s="9"/>
      <c r="EG350" s="9"/>
      <c r="EH350" s="9"/>
      <c r="EI350" s="9"/>
      <c r="EJ350" s="9"/>
      <c r="EK350" s="9"/>
      <c r="EL350" s="9"/>
      <c r="EM350" s="9"/>
      <c r="EN350" s="9"/>
      <c r="EO350" s="9"/>
      <c r="EP350" s="9"/>
      <c r="EQ350" s="9"/>
      <c r="ER350" s="36">
        <f t="shared" si="68"/>
        <v>2</v>
      </c>
      <c r="ES350" s="9">
        <f t="shared" si="69"/>
        <v>1</v>
      </c>
      <c r="ET350" s="9" t="s">
        <v>1365</v>
      </c>
      <c r="EU350" s="32" t="s">
        <v>2147</v>
      </c>
      <c r="EV350" s="32" t="s">
        <v>1480</v>
      </c>
      <c r="EW350" s="32"/>
      <c r="EX350" s="35"/>
      <c r="EY350" s="37"/>
      <c r="EZ350" s="37"/>
      <c r="FA350" s="35"/>
      <c r="FB350" s="37"/>
      <c r="FC350" s="32"/>
      <c r="FD350" s="32"/>
      <c r="FE350" s="32">
        <f t="shared" si="70"/>
        <v>5083</v>
      </c>
      <c r="FF350" s="9">
        <f t="shared" si="71"/>
        <v>10090</v>
      </c>
      <c r="FG350" s="6" t="s">
        <v>1480</v>
      </c>
    </row>
    <row r="351" spans="1:163" ht="17.25" customHeight="1" x14ac:dyDescent="0.25">
      <c r="A351" s="9">
        <v>460111082</v>
      </c>
      <c r="B351" s="22" t="s">
        <v>679</v>
      </c>
      <c r="C351" s="9" t="s">
        <v>2212</v>
      </c>
      <c r="D351" s="9" t="s">
        <v>2263</v>
      </c>
      <c r="E351" s="9">
        <v>3000</v>
      </c>
      <c r="F351" s="9"/>
      <c r="G351" s="23"/>
      <c r="H351" s="23"/>
      <c r="I351" s="9">
        <v>2991</v>
      </c>
      <c r="J351" s="9">
        <v>11225</v>
      </c>
      <c r="K351" s="24">
        <f t="shared" si="60"/>
        <v>2760</v>
      </c>
      <c r="L351" s="24">
        <f t="shared" si="61"/>
        <v>11216</v>
      </c>
      <c r="M351" s="25">
        <v>4</v>
      </c>
      <c r="N351" s="9" t="s">
        <v>2210</v>
      </c>
      <c r="O351" s="9" t="s">
        <v>1489</v>
      </c>
      <c r="P351" s="9" t="s">
        <v>18</v>
      </c>
      <c r="Q351" s="26">
        <v>19215.349999999999</v>
      </c>
      <c r="R351" s="27">
        <v>508</v>
      </c>
      <c r="S351" s="27">
        <f t="shared" si="62"/>
        <v>0</v>
      </c>
      <c r="T351" s="27">
        <v>7193</v>
      </c>
      <c r="U351" s="28" t="s">
        <v>20</v>
      </c>
      <c r="V351" s="29">
        <f t="shared" si="63"/>
        <v>0.27219387953851826</v>
      </c>
      <c r="W351" s="29">
        <f t="shared" si="64"/>
        <v>7.360581734848588E-3</v>
      </c>
      <c r="X351" s="29" t="str">
        <f t="shared" si="65"/>
        <v>STABLE</v>
      </c>
      <c r="Y351" s="9" t="str">
        <f t="shared" si="66"/>
        <v>PAID</v>
      </c>
      <c r="Z351" s="9" t="s">
        <v>1489</v>
      </c>
      <c r="AA351" s="9" t="s">
        <v>20</v>
      </c>
      <c r="AB351" s="22"/>
      <c r="AC351" s="9"/>
      <c r="AD351" s="9"/>
      <c r="AE351" s="30"/>
      <c r="AF351" s="31" t="s">
        <v>20</v>
      </c>
      <c r="AG351" s="32"/>
      <c r="AH351" s="9" t="s">
        <v>680</v>
      </c>
      <c r="AI351" s="32"/>
      <c r="AJ351" s="32"/>
      <c r="AK351" s="32"/>
      <c r="AL351" s="32">
        <v>18926</v>
      </c>
      <c r="AM351" s="26">
        <v>19215.349999999999</v>
      </c>
      <c r="AN351" s="24">
        <v>118</v>
      </c>
      <c r="AO351" s="23" t="s">
        <v>20</v>
      </c>
      <c r="AP351" s="23" t="str">
        <f t="shared" si="67"/>
        <v>FLOW</v>
      </c>
      <c r="AQ351" s="23"/>
      <c r="AR351" s="23"/>
      <c r="AS351" s="23"/>
      <c r="AT351" s="23"/>
      <c r="AU351" s="9" t="s">
        <v>13</v>
      </c>
      <c r="AV351" s="33" t="s">
        <v>681</v>
      </c>
      <c r="AW351" s="22" t="s">
        <v>1231</v>
      </c>
      <c r="AX351" s="34">
        <v>45212</v>
      </c>
      <c r="AY351" s="9">
        <v>36</v>
      </c>
      <c r="AZ351" s="9" t="s">
        <v>1125</v>
      </c>
      <c r="BA351" s="32" t="s">
        <v>20</v>
      </c>
      <c r="BB351" s="32"/>
      <c r="BC351" s="32"/>
      <c r="BD351" s="9"/>
      <c r="BE351" s="9"/>
      <c r="BF351" s="9"/>
      <c r="BG351" s="35"/>
      <c r="BH351" s="9"/>
      <c r="BI351" s="9"/>
      <c r="BJ351" s="9"/>
      <c r="BK351" s="9"/>
      <c r="BL351" s="9">
        <v>1</v>
      </c>
      <c r="BM351" s="9"/>
      <c r="BN351" s="9"/>
      <c r="BO351" s="9"/>
      <c r="BP351" s="9"/>
      <c r="BQ351" s="9"/>
      <c r="BR351" s="9"/>
      <c r="BS351" s="9"/>
      <c r="BT351" s="9"/>
      <c r="BU351" s="9"/>
      <c r="BV351" s="9"/>
      <c r="BW351" s="9"/>
      <c r="BX351" s="9"/>
      <c r="BY351" s="9"/>
      <c r="BZ351" s="9"/>
      <c r="CA351" s="9"/>
      <c r="CB351" s="9"/>
      <c r="CC351" s="9"/>
      <c r="CD351" s="9"/>
      <c r="CE351" s="9"/>
      <c r="CF351" s="9"/>
      <c r="CG351" s="9"/>
      <c r="CH351" s="9"/>
      <c r="CI351" s="9"/>
      <c r="CJ351" s="9"/>
      <c r="CK351" s="9"/>
      <c r="CL351" s="9"/>
      <c r="CM351" s="9"/>
      <c r="CN351" s="9"/>
      <c r="CO351" s="9"/>
      <c r="CP351" s="9"/>
      <c r="CQ351" s="9"/>
      <c r="CR351" s="9"/>
      <c r="CS351" s="9"/>
      <c r="CT351" s="9"/>
      <c r="CU351" s="9"/>
      <c r="CV351" s="9"/>
      <c r="CW351" s="9"/>
      <c r="CX351" s="9"/>
      <c r="CY351" s="9"/>
      <c r="CZ351" s="9"/>
      <c r="DA351" s="9"/>
      <c r="DB351" s="9"/>
      <c r="DC351" s="9"/>
      <c r="DD351" s="9"/>
      <c r="DE351" s="9"/>
      <c r="DF351" s="9"/>
      <c r="DG351" s="9"/>
      <c r="DH351" s="9"/>
      <c r="DI351" s="9"/>
      <c r="DJ351" s="9"/>
      <c r="DK351" s="9"/>
      <c r="DL351" s="9"/>
      <c r="DM351" s="9"/>
      <c r="DN351" s="9"/>
      <c r="DO351" s="9"/>
      <c r="DP351" s="9"/>
      <c r="DQ351" s="9"/>
      <c r="DR351" s="9"/>
      <c r="DS351" s="9"/>
      <c r="DT351" s="9"/>
      <c r="DU351" s="9"/>
      <c r="DV351" s="9"/>
      <c r="DW351" s="9"/>
      <c r="DX351" s="9"/>
      <c r="DY351" s="9"/>
      <c r="DZ351" s="9"/>
      <c r="EA351" s="9"/>
      <c r="EB351" s="9"/>
      <c r="EC351" s="9"/>
      <c r="ED351" s="9"/>
      <c r="EE351" s="9"/>
      <c r="EF351" s="9"/>
      <c r="EG351" s="9"/>
      <c r="EH351" s="9"/>
      <c r="EI351" s="9"/>
      <c r="EJ351" s="9"/>
      <c r="EK351" s="9"/>
      <c r="EL351" s="9"/>
      <c r="EM351" s="9"/>
      <c r="EN351" s="9"/>
      <c r="EO351" s="9"/>
      <c r="EP351" s="9"/>
      <c r="EQ351" s="9"/>
      <c r="ER351" s="36">
        <f t="shared" si="68"/>
        <v>1</v>
      </c>
      <c r="ES351" s="9">
        <f t="shared" si="69"/>
        <v>1</v>
      </c>
      <c r="ET351" s="9" t="s">
        <v>1377</v>
      </c>
      <c r="EU351" s="32" t="s">
        <v>2154</v>
      </c>
      <c r="EV351" s="32" t="s">
        <v>1480</v>
      </c>
      <c r="EW351" s="32"/>
      <c r="EX351" s="35"/>
      <c r="EY351" s="37"/>
      <c r="EZ351" s="37"/>
      <c r="FA351" s="35"/>
      <c r="FB351" s="37"/>
      <c r="FC351" s="32"/>
      <c r="FD351" s="32"/>
      <c r="FE351" s="32">
        <f t="shared" si="70"/>
        <v>2760</v>
      </c>
      <c r="FF351" s="9">
        <f t="shared" si="71"/>
        <v>14216</v>
      </c>
      <c r="FG351" s="6" t="s">
        <v>1480</v>
      </c>
    </row>
    <row r="352" spans="1:163" ht="17.25" customHeight="1" x14ac:dyDescent="0.25">
      <c r="A352" s="9">
        <v>459762372</v>
      </c>
      <c r="B352" s="22" t="s">
        <v>666</v>
      </c>
      <c r="C352" s="9"/>
      <c r="D352" s="9"/>
      <c r="E352" s="9"/>
      <c r="F352" s="9"/>
      <c r="G352" s="23"/>
      <c r="H352" s="23"/>
      <c r="I352" s="9">
        <v>3652</v>
      </c>
      <c r="J352" s="9">
        <v>12730</v>
      </c>
      <c r="K352" s="24">
        <f t="shared" si="60"/>
        <v>2525</v>
      </c>
      <c r="L352" s="24">
        <f t="shared" si="61"/>
        <v>16382</v>
      </c>
      <c r="M352" s="25">
        <v>4</v>
      </c>
      <c r="N352" s="9" t="s">
        <v>1493</v>
      </c>
      <c r="O352" s="9" t="s">
        <v>1494</v>
      </c>
      <c r="P352" s="9" t="s">
        <v>14</v>
      </c>
      <c r="Q352" s="26">
        <v>19165.310000000001</v>
      </c>
      <c r="R352" s="27">
        <v>751</v>
      </c>
      <c r="S352" s="27">
        <f t="shared" si="62"/>
        <v>0</v>
      </c>
      <c r="T352" s="27">
        <v>6750</v>
      </c>
      <c r="U352" s="28" t="s">
        <v>20</v>
      </c>
      <c r="V352" s="29">
        <f t="shared" si="63"/>
        <v>0.12544112311743999</v>
      </c>
      <c r="W352" s="29">
        <f t="shared" si="64"/>
        <v>7.3414135432719688E-3</v>
      </c>
      <c r="X352" s="29" t="str">
        <f t="shared" si="65"/>
        <v>FLOW</v>
      </c>
      <c r="Y352" s="9" t="str">
        <f t="shared" si="66"/>
        <v>-</v>
      </c>
      <c r="Z352" s="9" t="s">
        <v>1495</v>
      </c>
      <c r="AA352" s="9" t="s">
        <v>20</v>
      </c>
      <c r="AB352" s="22"/>
      <c r="AC352" s="9"/>
      <c r="AD352" s="9"/>
      <c r="AE352" s="30"/>
      <c r="AF352" s="31" t="s">
        <v>20</v>
      </c>
      <c r="AG352" s="32"/>
      <c r="AH352" s="9" t="s">
        <v>667</v>
      </c>
      <c r="AI352" s="32"/>
      <c r="AJ352" s="32"/>
      <c r="AK352" s="32"/>
      <c r="AL352" s="32">
        <v>20231</v>
      </c>
      <c r="AM352" s="26">
        <v>19165.310000000001</v>
      </c>
      <c r="AN352" s="24">
        <v>118</v>
      </c>
      <c r="AO352" s="23" t="s">
        <v>20</v>
      </c>
      <c r="AP352" s="23" t="str">
        <f t="shared" si="67"/>
        <v>FLOW</v>
      </c>
      <c r="AQ352" s="23"/>
      <c r="AR352" s="23"/>
      <c r="AS352" s="23"/>
      <c r="AT352" s="23"/>
      <c r="AU352" s="9" t="s">
        <v>13</v>
      </c>
      <c r="AV352" s="33" t="s">
        <v>668</v>
      </c>
      <c r="AW352" s="22" t="s">
        <v>1177</v>
      </c>
      <c r="AX352" s="34">
        <v>45183</v>
      </c>
      <c r="AY352" s="9">
        <v>36</v>
      </c>
      <c r="AZ352" s="9" t="s">
        <v>1125</v>
      </c>
      <c r="BA352" s="32" t="s">
        <v>20</v>
      </c>
      <c r="BB352" s="32"/>
      <c r="BC352" s="32"/>
      <c r="BD352" s="9"/>
      <c r="BE352" s="9"/>
      <c r="BF352" s="9"/>
      <c r="BG352" s="35"/>
      <c r="BH352" s="9"/>
      <c r="BI352" s="9"/>
      <c r="BJ352" s="9"/>
      <c r="BK352" s="9"/>
      <c r="BL352" s="9"/>
      <c r="BM352" s="9"/>
      <c r="BN352" s="9"/>
      <c r="BO352" s="9"/>
      <c r="BP352" s="9"/>
      <c r="BQ352" s="9"/>
      <c r="BR352" s="9"/>
      <c r="BS352" s="9"/>
      <c r="BT352" s="9"/>
      <c r="BU352" s="9"/>
      <c r="BV352" s="9"/>
      <c r="BW352" s="9"/>
      <c r="BX352" s="9"/>
      <c r="BY352" s="9"/>
      <c r="BZ352" s="9"/>
      <c r="CA352" s="9"/>
      <c r="CB352" s="9"/>
      <c r="CC352" s="9"/>
      <c r="CD352" s="9"/>
      <c r="CE352" s="9"/>
      <c r="CF352" s="9"/>
      <c r="CG352" s="9"/>
      <c r="CH352" s="9"/>
      <c r="CI352" s="9"/>
      <c r="CJ352" s="9"/>
      <c r="CK352" s="9"/>
      <c r="CL352" s="9"/>
      <c r="CM352" s="9"/>
      <c r="CN352" s="9"/>
      <c r="CO352" s="9"/>
      <c r="CP352" s="9"/>
      <c r="CQ352" s="9"/>
      <c r="CR352" s="9"/>
      <c r="CS352" s="9"/>
      <c r="CT352" s="9"/>
      <c r="CU352" s="9"/>
      <c r="CV352" s="9"/>
      <c r="CW352" s="9"/>
      <c r="CX352" s="9"/>
      <c r="CY352" s="9"/>
      <c r="CZ352" s="9"/>
      <c r="DA352" s="9"/>
      <c r="DB352" s="9"/>
      <c r="DC352" s="9"/>
      <c r="DD352" s="9"/>
      <c r="DE352" s="9"/>
      <c r="DF352" s="9"/>
      <c r="DG352" s="9"/>
      <c r="DH352" s="9"/>
      <c r="DI352" s="9"/>
      <c r="DJ352" s="9"/>
      <c r="DK352" s="9"/>
      <c r="DL352" s="9"/>
      <c r="DM352" s="9"/>
      <c r="DN352" s="9"/>
      <c r="DO352" s="9"/>
      <c r="DP352" s="9"/>
      <c r="DQ352" s="9"/>
      <c r="DR352" s="9"/>
      <c r="DS352" s="9"/>
      <c r="DT352" s="9"/>
      <c r="DU352" s="9"/>
      <c r="DV352" s="9"/>
      <c r="DW352" s="9"/>
      <c r="DX352" s="9"/>
      <c r="DY352" s="9"/>
      <c r="DZ352" s="9"/>
      <c r="EA352" s="9"/>
      <c r="EB352" s="9"/>
      <c r="EC352" s="9"/>
      <c r="ED352" s="9"/>
      <c r="EE352" s="9"/>
      <c r="EF352" s="9"/>
      <c r="EG352" s="9"/>
      <c r="EH352" s="9"/>
      <c r="EI352" s="9"/>
      <c r="EJ352" s="9"/>
      <c r="EK352" s="9"/>
      <c r="EL352" s="9"/>
      <c r="EM352" s="9"/>
      <c r="EN352" s="9"/>
      <c r="EO352" s="9"/>
      <c r="EP352" s="9"/>
      <c r="EQ352" s="9"/>
      <c r="ER352" s="36">
        <f t="shared" si="68"/>
        <v>0</v>
      </c>
      <c r="ES352" s="9" t="str">
        <f t="shared" si="69"/>
        <v/>
      </c>
      <c r="ET352" s="9" t="s">
        <v>1366</v>
      </c>
      <c r="EU352" s="32" t="s">
        <v>2150</v>
      </c>
      <c r="EV352" s="32" t="s">
        <v>1480</v>
      </c>
      <c r="EW352" s="32"/>
      <c r="EX352" s="35"/>
      <c r="EY352" s="37"/>
      <c r="EZ352" s="37"/>
      <c r="FA352" s="35"/>
      <c r="FB352" s="37"/>
      <c r="FC352" s="32"/>
      <c r="FD352" s="32"/>
      <c r="FE352" s="32">
        <f t="shared" si="70"/>
        <v>2525</v>
      </c>
      <c r="FF352" s="9">
        <f t="shared" si="71"/>
        <v>16382</v>
      </c>
      <c r="FG352" s="6" t="s">
        <v>1480</v>
      </c>
    </row>
    <row r="353" spans="1:163" ht="17.25" customHeight="1" x14ac:dyDescent="0.25">
      <c r="A353" s="9">
        <v>458640328</v>
      </c>
      <c r="B353" s="22" t="s">
        <v>773</v>
      </c>
      <c r="C353" s="9"/>
      <c r="D353" s="9"/>
      <c r="E353" s="9"/>
      <c r="F353" s="9"/>
      <c r="G353" s="23"/>
      <c r="H353" s="23"/>
      <c r="I353" s="9">
        <v>4036</v>
      </c>
      <c r="J353" s="9">
        <v>20180</v>
      </c>
      <c r="K353" s="24">
        <f t="shared" si="60"/>
        <v>4839</v>
      </c>
      <c r="L353" s="24">
        <f t="shared" si="61"/>
        <v>24216</v>
      </c>
      <c r="M353" s="25">
        <v>5</v>
      </c>
      <c r="N353" s="9" t="s">
        <v>1493</v>
      </c>
      <c r="O353" s="9" t="s">
        <v>1494</v>
      </c>
      <c r="P353" s="9" t="s">
        <v>321</v>
      </c>
      <c r="Q353" s="26">
        <v>19030</v>
      </c>
      <c r="R353" s="27">
        <v>803</v>
      </c>
      <c r="S353" s="27">
        <f t="shared" si="62"/>
        <v>0</v>
      </c>
      <c r="T353" s="27">
        <v>2250</v>
      </c>
      <c r="U353" s="28" t="s">
        <v>20</v>
      </c>
      <c r="V353" s="29">
        <f t="shared" si="63"/>
        <v>0.26532262562043391</v>
      </c>
      <c r="W353" s="29">
        <f t="shared" si="64"/>
        <v>1.0131804123401499E-2</v>
      </c>
      <c r="X353" s="29" t="str">
        <f t="shared" si="65"/>
        <v>FLOW</v>
      </c>
      <c r="Y353" s="9" t="str">
        <f t="shared" si="66"/>
        <v>-</v>
      </c>
      <c r="Z353" s="9" t="s">
        <v>1495</v>
      </c>
      <c r="AA353" s="9" t="s">
        <v>20</v>
      </c>
      <c r="AB353" s="22"/>
      <c r="AC353" s="9"/>
      <c r="AD353" s="9"/>
      <c r="AE353" s="30"/>
      <c r="AF353" s="31" t="s">
        <v>20</v>
      </c>
      <c r="AG353" s="32"/>
      <c r="AH353" s="9" t="s">
        <v>563</v>
      </c>
      <c r="AI353" s="32"/>
      <c r="AJ353" s="32"/>
      <c r="AK353" s="32"/>
      <c r="AL353" s="32">
        <v>23233</v>
      </c>
      <c r="AM353" s="26">
        <v>19030</v>
      </c>
      <c r="AN353" s="24">
        <v>149</v>
      </c>
      <c r="AO353" s="23" t="s">
        <v>20</v>
      </c>
      <c r="AP353" s="23" t="str">
        <f t="shared" si="67"/>
        <v>FLOW</v>
      </c>
      <c r="AQ353" s="23"/>
      <c r="AR353" s="23"/>
      <c r="AS353" s="23"/>
      <c r="AT353" s="23"/>
      <c r="AU353" s="9" t="s">
        <v>13</v>
      </c>
      <c r="AV353" s="33" t="s">
        <v>968</v>
      </c>
      <c r="AW353" s="22" t="s">
        <v>1219</v>
      </c>
      <c r="AX353" s="34">
        <v>45098</v>
      </c>
      <c r="AY353" s="9">
        <v>36</v>
      </c>
      <c r="AZ353" s="9" t="s">
        <v>1125</v>
      </c>
      <c r="BA353" s="32" t="s">
        <v>20</v>
      </c>
      <c r="BB353" s="32"/>
      <c r="BC353" s="32"/>
      <c r="BD353" s="9"/>
      <c r="BE353" s="9"/>
      <c r="BF353" s="9"/>
      <c r="BG353" s="35"/>
      <c r="BH353" s="9"/>
      <c r="BI353" s="9">
        <v>1</v>
      </c>
      <c r="BJ353" s="9"/>
      <c r="BK353" s="9"/>
      <c r="BL353" s="9"/>
      <c r="BM353" s="9"/>
      <c r="BN353" s="9"/>
      <c r="BO353" s="9"/>
      <c r="BP353" s="9"/>
      <c r="BQ353" s="9"/>
      <c r="BR353" s="9"/>
      <c r="BS353" s="9"/>
      <c r="BT353" s="9"/>
      <c r="BU353" s="9"/>
      <c r="BV353" s="9"/>
      <c r="BW353" s="9"/>
      <c r="BX353" s="9"/>
      <c r="BY353" s="9"/>
      <c r="BZ353" s="9"/>
      <c r="CA353" s="9"/>
      <c r="CB353" s="9"/>
      <c r="CC353" s="9"/>
      <c r="CD353" s="9"/>
      <c r="CE353" s="9"/>
      <c r="CF353" s="9"/>
      <c r="CG353" s="9"/>
      <c r="CH353" s="9"/>
      <c r="CI353" s="9"/>
      <c r="CJ353" s="9"/>
      <c r="CK353" s="9"/>
      <c r="CL353" s="9"/>
      <c r="CM353" s="9"/>
      <c r="CN353" s="9"/>
      <c r="CO353" s="9"/>
      <c r="CP353" s="9"/>
      <c r="CQ353" s="9"/>
      <c r="CR353" s="9"/>
      <c r="CS353" s="9"/>
      <c r="CT353" s="9"/>
      <c r="CU353" s="9"/>
      <c r="CV353" s="9"/>
      <c r="CW353" s="9"/>
      <c r="CX353" s="9"/>
      <c r="CY353" s="9"/>
      <c r="CZ353" s="9"/>
      <c r="DA353" s="9"/>
      <c r="DB353" s="9"/>
      <c r="DC353" s="9"/>
      <c r="DD353" s="9"/>
      <c r="DE353" s="9"/>
      <c r="DF353" s="9"/>
      <c r="DG353" s="9"/>
      <c r="DH353" s="9"/>
      <c r="DI353" s="9"/>
      <c r="DJ353" s="9"/>
      <c r="DK353" s="9"/>
      <c r="DL353" s="9"/>
      <c r="DM353" s="9"/>
      <c r="DN353" s="9"/>
      <c r="DO353" s="9"/>
      <c r="DP353" s="9"/>
      <c r="DQ353" s="9"/>
      <c r="DR353" s="9"/>
      <c r="DS353" s="9"/>
      <c r="DT353" s="9"/>
      <c r="DU353" s="9"/>
      <c r="DV353" s="9"/>
      <c r="DW353" s="9"/>
      <c r="DX353" s="9"/>
      <c r="DY353" s="9"/>
      <c r="DZ353" s="9"/>
      <c r="EA353" s="9"/>
      <c r="EB353" s="9"/>
      <c r="EC353" s="9"/>
      <c r="ED353" s="9"/>
      <c r="EE353" s="9"/>
      <c r="EF353" s="9"/>
      <c r="EG353" s="9"/>
      <c r="EH353" s="9"/>
      <c r="EI353" s="9"/>
      <c r="EJ353" s="9"/>
      <c r="EK353" s="9"/>
      <c r="EL353" s="9"/>
      <c r="EM353" s="9"/>
      <c r="EN353" s="9"/>
      <c r="EO353" s="9"/>
      <c r="EP353" s="9"/>
      <c r="EQ353" s="9"/>
      <c r="ER353" s="36">
        <f t="shared" si="68"/>
        <v>1</v>
      </c>
      <c r="ES353" s="9">
        <f t="shared" si="69"/>
        <v>1</v>
      </c>
      <c r="ET353" s="9" t="s">
        <v>1362</v>
      </c>
      <c r="EU353" s="32" t="s">
        <v>2050</v>
      </c>
      <c r="EV353" s="32" t="s">
        <v>1480</v>
      </c>
      <c r="EW353" s="32"/>
      <c r="EX353" s="35"/>
      <c r="EY353" s="37"/>
      <c r="EZ353" s="37"/>
      <c r="FA353" s="35"/>
      <c r="FB353" s="37"/>
      <c r="FC353" s="32"/>
      <c r="FD353" s="32"/>
      <c r="FE353" s="32">
        <f t="shared" si="70"/>
        <v>4839</v>
      </c>
      <c r="FF353" s="9">
        <f t="shared" si="71"/>
        <v>24216</v>
      </c>
      <c r="FG353" s="6" t="s">
        <v>1480</v>
      </c>
    </row>
    <row r="354" spans="1:163" ht="17.25" customHeight="1" x14ac:dyDescent="0.25">
      <c r="A354" s="9">
        <v>460900024</v>
      </c>
      <c r="B354" s="22" t="s">
        <v>801</v>
      </c>
      <c r="C354" s="9"/>
      <c r="D354" s="9"/>
      <c r="E354" s="9"/>
      <c r="F354" s="9"/>
      <c r="G354" s="23"/>
      <c r="H354" s="23"/>
      <c r="I354" s="9">
        <v>2908</v>
      </c>
      <c r="J354" s="9">
        <v>5406</v>
      </c>
      <c r="K354" s="24">
        <f t="shared" si="60"/>
        <v>2583</v>
      </c>
      <c r="L354" s="24">
        <f t="shared" si="61"/>
        <v>8314</v>
      </c>
      <c r="M354" s="25">
        <v>2</v>
      </c>
      <c r="N354" s="9" t="s">
        <v>1493</v>
      </c>
      <c r="O354" s="9" t="s">
        <v>1494</v>
      </c>
      <c r="P354" s="9" t="s">
        <v>45</v>
      </c>
      <c r="Q354" s="26">
        <v>18995</v>
      </c>
      <c r="R354" s="27">
        <v>85</v>
      </c>
      <c r="S354" s="27">
        <f t="shared" si="62"/>
        <v>0</v>
      </c>
      <c r="T354" s="27">
        <v>0</v>
      </c>
      <c r="U354" s="28" t="s">
        <v>20</v>
      </c>
      <c r="V354" s="29">
        <f t="shared" si="63"/>
        <v>5.3912219156931528E-2</v>
      </c>
      <c r="W354" s="29">
        <f t="shared" si="64"/>
        <v>5.0931502730086741E-3</v>
      </c>
      <c r="X354" s="29" t="str">
        <f t="shared" si="65"/>
        <v>FLOW</v>
      </c>
      <c r="Y354" s="9" t="str">
        <f t="shared" si="66"/>
        <v>-</v>
      </c>
      <c r="Z354" s="9" t="s">
        <v>1496</v>
      </c>
      <c r="AA354" s="9" t="s">
        <v>20</v>
      </c>
      <c r="AB354" s="22"/>
      <c r="AC354" s="9"/>
      <c r="AD354" s="9"/>
      <c r="AE354" s="30"/>
      <c r="AF354" s="31" t="s">
        <v>20</v>
      </c>
      <c r="AG354" s="32"/>
      <c r="AH354" s="9" t="s">
        <v>495</v>
      </c>
      <c r="AI354" s="32"/>
      <c r="AJ354" s="32"/>
      <c r="AK354" s="32"/>
      <c r="AL354" s="32">
        <v>5491</v>
      </c>
      <c r="AM354" s="26">
        <v>18995</v>
      </c>
      <c r="AN354" s="24">
        <v>57</v>
      </c>
      <c r="AO354" s="23" t="s">
        <v>20</v>
      </c>
      <c r="AP354" s="23" t="str">
        <f t="shared" si="67"/>
        <v>FLOW</v>
      </c>
      <c r="AQ354" s="23"/>
      <c r="AR354" s="23"/>
      <c r="AS354" s="23"/>
      <c r="AT354" s="23"/>
      <c r="AU354" s="9" t="s">
        <v>1491</v>
      </c>
      <c r="AV354" s="33" t="s">
        <v>995</v>
      </c>
      <c r="AW354" s="22" t="s">
        <v>1209</v>
      </c>
      <c r="AX354" s="34">
        <v>45258</v>
      </c>
      <c r="AY354" s="9">
        <v>36</v>
      </c>
      <c r="AZ354" s="9" t="s">
        <v>1125</v>
      </c>
      <c r="BA354" s="32" t="s">
        <v>20</v>
      </c>
      <c r="BB354" s="32"/>
      <c r="BC354" s="32"/>
      <c r="BD354" s="9"/>
      <c r="BE354" s="9"/>
      <c r="BF354" s="9"/>
      <c r="BG354" s="35"/>
      <c r="BH354" s="9"/>
      <c r="BI354" s="9"/>
      <c r="BJ354" s="9"/>
      <c r="BK354" s="9"/>
      <c r="BL354" s="9"/>
      <c r="BM354" s="9"/>
      <c r="BN354" s="9"/>
      <c r="BO354" s="9"/>
      <c r="BP354" s="9"/>
      <c r="BQ354" s="9"/>
      <c r="BR354" s="9"/>
      <c r="BS354" s="9"/>
      <c r="BT354" s="9"/>
      <c r="BU354" s="9"/>
      <c r="BV354" s="9"/>
      <c r="BW354" s="9"/>
      <c r="BX354" s="9"/>
      <c r="BY354" s="9"/>
      <c r="BZ354" s="9"/>
      <c r="CA354" s="9"/>
      <c r="CB354" s="9"/>
      <c r="CC354" s="9"/>
      <c r="CD354" s="9"/>
      <c r="CE354" s="9"/>
      <c r="CF354" s="9"/>
      <c r="CG354" s="9"/>
      <c r="CH354" s="9"/>
      <c r="CI354" s="9"/>
      <c r="CJ354" s="9"/>
      <c r="CK354" s="9"/>
      <c r="CL354" s="9"/>
      <c r="CM354" s="9"/>
      <c r="CN354" s="9"/>
      <c r="CO354" s="9"/>
      <c r="CP354" s="9"/>
      <c r="CQ354" s="9"/>
      <c r="CR354" s="9"/>
      <c r="CS354" s="9"/>
      <c r="CT354" s="9"/>
      <c r="CU354" s="9"/>
      <c r="CV354" s="9"/>
      <c r="CW354" s="9"/>
      <c r="CX354" s="9"/>
      <c r="CY354" s="9"/>
      <c r="CZ354" s="9"/>
      <c r="DA354" s="9"/>
      <c r="DB354" s="9"/>
      <c r="DC354" s="9"/>
      <c r="DD354" s="9"/>
      <c r="DE354" s="9"/>
      <c r="DF354" s="9"/>
      <c r="DG354" s="9"/>
      <c r="DH354" s="9"/>
      <c r="DI354" s="9"/>
      <c r="DJ354" s="9"/>
      <c r="DK354" s="9"/>
      <c r="DL354" s="9"/>
      <c r="DM354" s="9"/>
      <c r="DN354" s="9"/>
      <c r="DO354" s="9"/>
      <c r="DP354" s="9"/>
      <c r="DQ354" s="9"/>
      <c r="DR354" s="9"/>
      <c r="DS354" s="9"/>
      <c r="DT354" s="9"/>
      <c r="DU354" s="9"/>
      <c r="DV354" s="9"/>
      <c r="DW354" s="9"/>
      <c r="DX354" s="9"/>
      <c r="DY354" s="9"/>
      <c r="DZ354" s="9"/>
      <c r="EA354" s="9"/>
      <c r="EB354" s="9"/>
      <c r="EC354" s="9"/>
      <c r="ED354" s="9"/>
      <c r="EE354" s="9"/>
      <c r="EF354" s="9"/>
      <c r="EG354" s="9"/>
      <c r="EH354" s="9"/>
      <c r="EI354" s="9"/>
      <c r="EJ354" s="9"/>
      <c r="EK354" s="9"/>
      <c r="EL354" s="9"/>
      <c r="EM354" s="9"/>
      <c r="EN354" s="9"/>
      <c r="EO354" s="9"/>
      <c r="EP354" s="9"/>
      <c r="EQ354" s="9"/>
      <c r="ER354" s="36">
        <f t="shared" si="68"/>
        <v>0</v>
      </c>
      <c r="ES354" s="9" t="str">
        <f t="shared" si="69"/>
        <v/>
      </c>
      <c r="ET354" s="9" t="s">
        <v>1374</v>
      </c>
      <c r="EU354" s="32" t="s">
        <v>2000</v>
      </c>
      <c r="EV354" s="32" t="s">
        <v>1480</v>
      </c>
      <c r="EW354" s="32"/>
      <c r="EX354" s="35"/>
      <c r="EY354" s="37"/>
      <c r="EZ354" s="37"/>
      <c r="FA354" s="35"/>
      <c r="FB354" s="37"/>
      <c r="FC354" s="32"/>
      <c r="FD354" s="32"/>
      <c r="FE354" s="32">
        <f t="shared" si="70"/>
        <v>2583</v>
      </c>
      <c r="FF354" s="9">
        <f t="shared" si="71"/>
        <v>8314</v>
      </c>
      <c r="FG354" s="6" t="s">
        <v>1480</v>
      </c>
    </row>
    <row r="355" spans="1:163" ht="17.25" customHeight="1" x14ac:dyDescent="0.25">
      <c r="A355" s="9">
        <v>464131543</v>
      </c>
      <c r="B355" s="22" t="s">
        <v>1625</v>
      </c>
      <c r="C355" s="9"/>
      <c r="D355" s="9"/>
      <c r="E355" s="9"/>
      <c r="F355" s="9"/>
      <c r="G355" s="23"/>
      <c r="H355" s="23"/>
      <c r="I355" s="9">
        <v>4976</v>
      </c>
      <c r="J355" s="9">
        <v>4976</v>
      </c>
      <c r="K355" s="24">
        <f t="shared" si="60"/>
        <v>5054</v>
      </c>
      <c r="L355" s="24">
        <f t="shared" si="61"/>
        <v>9952</v>
      </c>
      <c r="M355" s="25">
        <v>1</v>
      </c>
      <c r="N355" s="9" t="s">
        <v>1493</v>
      </c>
      <c r="O355" s="9" t="s">
        <v>1494</v>
      </c>
      <c r="P355" s="9" t="s">
        <v>251</v>
      </c>
      <c r="Q355" s="26">
        <v>18987</v>
      </c>
      <c r="R355" s="27">
        <v>78</v>
      </c>
      <c r="S355" s="27">
        <f t="shared" si="62"/>
        <v>0</v>
      </c>
      <c r="T355" s="27">
        <v>2931</v>
      </c>
      <c r="U355" s="28" t="s">
        <v>20</v>
      </c>
      <c r="V355" s="29">
        <f t="shared" si="63"/>
        <v>1.7899361581895177E-2</v>
      </c>
      <c r="W355" s="29">
        <f t="shared" si="64"/>
        <v>1.6632887532497607E-3</v>
      </c>
      <c r="X355" s="29" t="str">
        <f t="shared" si="65"/>
        <v>FLOW</v>
      </c>
      <c r="Y355" s="9" t="str">
        <f t="shared" si="66"/>
        <v>-</v>
      </c>
      <c r="Z355" s="9" t="s">
        <v>20</v>
      </c>
      <c r="AA355" s="9" t="s">
        <v>20</v>
      </c>
      <c r="AB355" s="22"/>
      <c r="AC355" s="9"/>
      <c r="AD355" s="9"/>
      <c r="AE355" s="30"/>
      <c r="AF355" s="31" t="s">
        <v>20</v>
      </c>
      <c r="AG355" s="32"/>
      <c r="AH355" s="9" t="s">
        <v>368</v>
      </c>
      <c r="AI355" s="32"/>
      <c r="AJ355" s="32"/>
      <c r="AK355" s="32"/>
      <c r="AL355" s="32">
        <v>7985</v>
      </c>
      <c r="AM355" s="26">
        <v>18987</v>
      </c>
      <c r="AN355" s="24">
        <v>27</v>
      </c>
      <c r="AO355" s="23" t="s">
        <v>20</v>
      </c>
      <c r="AP355" s="23" t="str">
        <f t="shared" si="67"/>
        <v>FLOW</v>
      </c>
      <c r="AQ355" s="23"/>
      <c r="AR355" s="23"/>
      <c r="AS355" s="23"/>
      <c r="AT355" s="23"/>
      <c r="AU355" s="9" t="s">
        <v>1491</v>
      </c>
      <c r="AV355" s="33" t="s">
        <v>1673</v>
      </c>
      <c r="AW355" s="22" t="s">
        <v>1219</v>
      </c>
      <c r="AX355" s="34">
        <v>45562</v>
      </c>
      <c r="AY355" s="9">
        <v>24</v>
      </c>
      <c r="AZ355" s="9" t="s">
        <v>1592</v>
      </c>
      <c r="BA355" s="32" t="s">
        <v>20</v>
      </c>
      <c r="BB355" s="32"/>
      <c r="BC355" s="32"/>
      <c r="BD355" s="9"/>
      <c r="BE355" s="9"/>
      <c r="BF355" s="9"/>
      <c r="BG355" s="35"/>
      <c r="BH355" s="9"/>
      <c r="BI355" s="9"/>
      <c r="BJ355" s="9"/>
      <c r="BK355" s="9"/>
      <c r="BL355" s="9"/>
      <c r="BM355" s="9"/>
      <c r="BN355" s="9"/>
      <c r="BO355" s="9"/>
      <c r="BP355" s="9"/>
      <c r="BQ355" s="9"/>
      <c r="BR355" s="9"/>
      <c r="BS355" s="9"/>
      <c r="BT355" s="9"/>
      <c r="BU355" s="9"/>
      <c r="BV355" s="9"/>
      <c r="BW355" s="9"/>
      <c r="BX355" s="9"/>
      <c r="BY355" s="9"/>
      <c r="BZ355" s="9"/>
      <c r="CA355" s="9"/>
      <c r="CB355" s="9"/>
      <c r="CC355" s="9"/>
      <c r="CD355" s="9"/>
      <c r="CE355" s="9"/>
      <c r="CF355" s="9"/>
      <c r="CG355" s="9"/>
      <c r="CH355" s="9"/>
      <c r="CI355" s="9"/>
      <c r="CJ355" s="9"/>
      <c r="CK355" s="9"/>
      <c r="CL355" s="9"/>
      <c r="CM355" s="9"/>
      <c r="CN355" s="9"/>
      <c r="CO355" s="9"/>
      <c r="CP355" s="9"/>
      <c r="CQ355" s="9"/>
      <c r="CR355" s="9"/>
      <c r="CS355" s="9"/>
      <c r="CT355" s="9"/>
      <c r="CU355" s="9"/>
      <c r="CV355" s="9"/>
      <c r="CW355" s="9"/>
      <c r="CX355" s="9"/>
      <c r="CY355" s="9"/>
      <c r="CZ355" s="9"/>
      <c r="DA355" s="9"/>
      <c r="DB355" s="9"/>
      <c r="DC355" s="9"/>
      <c r="DD355" s="9"/>
      <c r="DE355" s="9"/>
      <c r="DF355" s="9"/>
      <c r="DG355" s="9"/>
      <c r="DH355" s="9"/>
      <c r="DI355" s="9"/>
      <c r="DJ355" s="9"/>
      <c r="DK355" s="9"/>
      <c r="DL355" s="9"/>
      <c r="DM355" s="9"/>
      <c r="DN355" s="9"/>
      <c r="DO355" s="9"/>
      <c r="DP355" s="9"/>
      <c r="DQ355" s="9"/>
      <c r="DR355" s="9"/>
      <c r="DS355" s="9"/>
      <c r="DT355" s="9"/>
      <c r="DU355" s="9"/>
      <c r="DV355" s="9"/>
      <c r="DW355" s="9"/>
      <c r="DX355" s="9"/>
      <c r="DY355" s="9"/>
      <c r="DZ355" s="9"/>
      <c r="EA355" s="9"/>
      <c r="EB355" s="9"/>
      <c r="EC355" s="9"/>
      <c r="ED355" s="9"/>
      <c r="EE355" s="9"/>
      <c r="EF355" s="9"/>
      <c r="EG355" s="9"/>
      <c r="EH355" s="9"/>
      <c r="EI355" s="9"/>
      <c r="EJ355" s="9"/>
      <c r="EK355" s="9"/>
      <c r="EL355" s="9"/>
      <c r="EM355" s="9"/>
      <c r="EN355" s="9"/>
      <c r="EO355" s="9"/>
      <c r="EP355" s="9"/>
      <c r="EQ355" s="9"/>
      <c r="ER355" s="36">
        <f t="shared" si="68"/>
        <v>0</v>
      </c>
      <c r="ES355" s="9" t="str">
        <f t="shared" si="69"/>
        <v/>
      </c>
      <c r="ET355" s="9" t="s">
        <v>1363</v>
      </c>
      <c r="EU355" s="32" t="s">
        <v>2231</v>
      </c>
      <c r="EV355" s="32" t="s">
        <v>1480</v>
      </c>
      <c r="EW355" s="32"/>
      <c r="EX355" s="35"/>
      <c r="EY355" s="37"/>
      <c r="EZ355" s="37"/>
      <c r="FA355" s="35"/>
      <c r="FB355" s="37"/>
      <c r="FC355" s="32"/>
      <c r="FD355" s="32"/>
      <c r="FE355" s="32">
        <f t="shared" si="70"/>
        <v>5054</v>
      </c>
      <c r="FF355" s="9">
        <f t="shared" si="71"/>
        <v>9952</v>
      </c>
      <c r="FG355" s="6" t="e">
        <v>#N/A</v>
      </c>
    </row>
    <row r="356" spans="1:163" ht="17.25" customHeight="1" x14ac:dyDescent="0.25">
      <c r="A356" s="9">
        <v>463788352</v>
      </c>
      <c r="B356" s="22" t="s">
        <v>847</v>
      </c>
      <c r="C356" s="9"/>
      <c r="D356" s="9"/>
      <c r="E356" s="9"/>
      <c r="F356" s="9"/>
      <c r="G356" s="23"/>
      <c r="H356" s="23"/>
      <c r="I356" s="9">
        <v>4925</v>
      </c>
      <c r="J356" s="9">
        <v>14775</v>
      </c>
      <c r="K356" s="24">
        <f t="shared" si="60"/>
        <v>5171</v>
      </c>
      <c r="L356" s="24">
        <f t="shared" si="61"/>
        <v>19700</v>
      </c>
      <c r="M356" s="25">
        <v>3</v>
      </c>
      <c r="N356" s="9" t="s">
        <v>1493</v>
      </c>
      <c r="O356" s="9" t="s">
        <v>1494</v>
      </c>
      <c r="P356" s="9" t="s">
        <v>263</v>
      </c>
      <c r="Q356" s="26">
        <v>18909</v>
      </c>
      <c r="R356" s="27">
        <v>246</v>
      </c>
      <c r="S356" s="27">
        <f t="shared" si="62"/>
        <v>0</v>
      </c>
      <c r="T356" s="27">
        <v>1350</v>
      </c>
      <c r="U356" s="28" t="s">
        <v>20</v>
      </c>
      <c r="V356" s="29">
        <f t="shared" si="63"/>
        <v>8.5375581445907192E-2</v>
      </c>
      <c r="W356" s="29">
        <f t="shared" si="64"/>
        <v>5.3617120423771767E-3</v>
      </c>
      <c r="X356" s="29" t="str">
        <f t="shared" si="65"/>
        <v>FLOW</v>
      </c>
      <c r="Y356" s="9" t="str">
        <f t="shared" si="66"/>
        <v>-</v>
      </c>
      <c r="Z356" s="9" t="s">
        <v>1495</v>
      </c>
      <c r="AA356" s="9" t="s">
        <v>20</v>
      </c>
      <c r="AB356" s="22"/>
      <c r="AC356" s="9"/>
      <c r="AD356" s="9"/>
      <c r="AE356" s="30"/>
      <c r="AF356" s="31" t="s">
        <v>20</v>
      </c>
      <c r="AG356" s="32"/>
      <c r="AH356" s="9" t="s">
        <v>702</v>
      </c>
      <c r="AI356" s="32"/>
      <c r="AJ356" s="32"/>
      <c r="AK356" s="32"/>
      <c r="AL356" s="32">
        <v>16371</v>
      </c>
      <c r="AM356" s="26">
        <v>18909</v>
      </c>
      <c r="AN356" s="24">
        <v>88</v>
      </c>
      <c r="AO356" s="23" t="s">
        <v>20</v>
      </c>
      <c r="AP356" s="23" t="str">
        <f t="shared" si="67"/>
        <v>FLOW</v>
      </c>
      <c r="AQ356" s="23"/>
      <c r="AR356" s="23"/>
      <c r="AS356" s="23"/>
      <c r="AT356" s="23"/>
      <c r="AU356" s="9" t="s">
        <v>1491</v>
      </c>
      <c r="AV356" s="33" t="s">
        <v>1040</v>
      </c>
      <c r="AW356" s="22" t="s">
        <v>1177</v>
      </c>
      <c r="AX356" s="34">
        <v>45521</v>
      </c>
      <c r="AY356" s="9">
        <v>24</v>
      </c>
      <c r="AZ356" s="9" t="s">
        <v>1125</v>
      </c>
      <c r="BA356" s="32" t="s">
        <v>20</v>
      </c>
      <c r="BB356" s="32"/>
      <c r="BC356" s="32">
        <v>1</v>
      </c>
      <c r="BD356" s="9"/>
      <c r="BE356" s="9"/>
      <c r="BF356" s="9"/>
      <c r="BG356" s="35"/>
      <c r="BH356" s="9"/>
      <c r="BI356" s="9">
        <v>1</v>
      </c>
      <c r="BJ356" s="9"/>
      <c r="BK356" s="9"/>
      <c r="BL356" s="9"/>
      <c r="BM356" s="9"/>
      <c r="BN356" s="9"/>
      <c r="BO356" s="9"/>
      <c r="BP356" s="9"/>
      <c r="BQ356" s="9"/>
      <c r="BR356" s="9"/>
      <c r="BS356" s="9"/>
      <c r="BT356" s="9"/>
      <c r="BU356" s="9"/>
      <c r="BV356" s="9"/>
      <c r="BW356" s="9"/>
      <c r="BX356" s="9"/>
      <c r="BY356" s="9"/>
      <c r="BZ356" s="9"/>
      <c r="CA356" s="9"/>
      <c r="CB356" s="9"/>
      <c r="CC356" s="9"/>
      <c r="CD356" s="9"/>
      <c r="CE356" s="9"/>
      <c r="CF356" s="9"/>
      <c r="CG356" s="9"/>
      <c r="CH356" s="9"/>
      <c r="CI356" s="9"/>
      <c r="CJ356" s="9"/>
      <c r="CK356" s="9"/>
      <c r="CL356" s="9"/>
      <c r="CM356" s="9"/>
      <c r="CN356" s="9"/>
      <c r="CO356" s="9"/>
      <c r="CP356" s="9"/>
      <c r="CQ356" s="9"/>
      <c r="CR356" s="9"/>
      <c r="CS356" s="9"/>
      <c r="CT356" s="9"/>
      <c r="CU356" s="9"/>
      <c r="CV356" s="9"/>
      <c r="CW356" s="9"/>
      <c r="CX356" s="9"/>
      <c r="CY356" s="9"/>
      <c r="CZ356" s="9"/>
      <c r="DA356" s="9"/>
      <c r="DB356" s="9"/>
      <c r="DC356" s="9"/>
      <c r="DD356" s="9"/>
      <c r="DE356" s="9"/>
      <c r="DF356" s="9"/>
      <c r="DG356" s="9"/>
      <c r="DH356" s="9"/>
      <c r="DI356" s="9"/>
      <c r="DJ356" s="9"/>
      <c r="DK356" s="9"/>
      <c r="DL356" s="9"/>
      <c r="DM356" s="9"/>
      <c r="DN356" s="9"/>
      <c r="DO356" s="9"/>
      <c r="DP356" s="9"/>
      <c r="DQ356" s="9"/>
      <c r="DR356" s="9"/>
      <c r="DS356" s="9"/>
      <c r="DT356" s="9"/>
      <c r="DU356" s="9"/>
      <c r="DV356" s="9"/>
      <c r="DW356" s="9"/>
      <c r="DX356" s="9"/>
      <c r="DY356" s="9"/>
      <c r="DZ356" s="9"/>
      <c r="EA356" s="9"/>
      <c r="EB356" s="9"/>
      <c r="EC356" s="9"/>
      <c r="ED356" s="9"/>
      <c r="EE356" s="9"/>
      <c r="EF356" s="9"/>
      <c r="EG356" s="9"/>
      <c r="EH356" s="9"/>
      <c r="EI356" s="9"/>
      <c r="EJ356" s="9"/>
      <c r="EK356" s="9"/>
      <c r="EL356" s="9"/>
      <c r="EM356" s="9"/>
      <c r="EN356" s="9"/>
      <c r="EO356" s="9"/>
      <c r="EP356" s="9"/>
      <c r="EQ356" s="9"/>
      <c r="ER356" s="36">
        <f t="shared" si="68"/>
        <v>2</v>
      </c>
      <c r="ES356" s="9">
        <f t="shared" si="69"/>
        <v>1</v>
      </c>
      <c r="ET356" s="9" t="s">
        <v>1372</v>
      </c>
      <c r="EU356" s="32" t="s">
        <v>2179</v>
      </c>
      <c r="EV356" s="32" t="s">
        <v>1480</v>
      </c>
      <c r="EW356" s="32"/>
      <c r="EX356" s="35"/>
      <c r="EY356" s="37"/>
      <c r="EZ356" s="37"/>
      <c r="FA356" s="35"/>
      <c r="FB356" s="37"/>
      <c r="FC356" s="32"/>
      <c r="FD356" s="32"/>
      <c r="FE356" s="32">
        <f t="shared" si="70"/>
        <v>5171</v>
      </c>
      <c r="FF356" s="9">
        <f t="shared" si="71"/>
        <v>19700</v>
      </c>
      <c r="FG356" s="6" t="s">
        <v>1480</v>
      </c>
    </row>
    <row r="357" spans="1:163" ht="17.25" customHeight="1" x14ac:dyDescent="0.25">
      <c r="A357" s="9">
        <v>460268914</v>
      </c>
      <c r="B357" s="22" t="s">
        <v>793</v>
      </c>
      <c r="C357" s="9"/>
      <c r="D357" s="9"/>
      <c r="E357" s="9"/>
      <c r="F357" s="9"/>
      <c r="G357" s="23"/>
      <c r="H357" s="23"/>
      <c r="I357" s="9">
        <v>3324</v>
      </c>
      <c r="J357" s="9">
        <v>5992.31</v>
      </c>
      <c r="K357" s="24">
        <f t="shared" si="60"/>
        <v>2710.3100000000013</v>
      </c>
      <c r="L357" s="24">
        <f t="shared" si="61"/>
        <v>9316.3100000000013</v>
      </c>
      <c r="M357" s="25">
        <v>2</v>
      </c>
      <c r="N357" s="9" t="s">
        <v>1493</v>
      </c>
      <c r="O357" s="9" t="s">
        <v>1494</v>
      </c>
      <c r="P357" s="9" t="s">
        <v>2211</v>
      </c>
      <c r="Q357" s="26">
        <v>18547.310000000001</v>
      </c>
      <c r="R357" s="27">
        <v>42</v>
      </c>
      <c r="S357" s="27">
        <f t="shared" si="62"/>
        <v>0</v>
      </c>
      <c r="T357" s="27">
        <v>900</v>
      </c>
      <c r="U357" s="28" t="s">
        <v>20</v>
      </c>
      <c r="V357" s="29">
        <f t="shared" si="63"/>
        <v>5.4020981821560447E-2</v>
      </c>
      <c r="W357" s="29">
        <f t="shared" si="64"/>
        <v>4.9731106601777582E-3</v>
      </c>
      <c r="X357" s="29" t="str">
        <f t="shared" si="65"/>
        <v>FLOW</v>
      </c>
      <c r="Y357" s="9" t="str">
        <f t="shared" si="66"/>
        <v>-</v>
      </c>
      <c r="Z357" s="9" t="s">
        <v>1496</v>
      </c>
      <c r="AA357" s="9" t="s">
        <v>20</v>
      </c>
      <c r="AB357" s="22"/>
      <c r="AC357" s="9"/>
      <c r="AD357" s="9"/>
      <c r="AE357" s="30"/>
      <c r="AF357" s="31" t="s">
        <v>20</v>
      </c>
      <c r="AG357" s="32"/>
      <c r="AH357" s="9" t="s">
        <v>1137</v>
      </c>
      <c r="AI357" s="32"/>
      <c r="AJ357" s="32"/>
      <c r="AK357" s="32"/>
      <c r="AL357" s="32">
        <v>6934.31</v>
      </c>
      <c r="AM357" s="26">
        <v>18547.310000000001</v>
      </c>
      <c r="AN357" s="24">
        <v>57</v>
      </c>
      <c r="AO357" s="23" t="s">
        <v>20</v>
      </c>
      <c r="AP357" s="23" t="str">
        <f t="shared" si="67"/>
        <v>FLOW</v>
      </c>
      <c r="AQ357" s="23"/>
      <c r="AR357" s="23"/>
      <c r="AS357" s="23"/>
      <c r="AT357" s="23"/>
      <c r="AU357" s="9" t="s">
        <v>1491</v>
      </c>
      <c r="AV357" s="33" t="s">
        <v>988</v>
      </c>
      <c r="AW357" s="22" t="s">
        <v>1178</v>
      </c>
      <c r="AX357" s="34">
        <v>45222</v>
      </c>
      <c r="AY357" s="9">
        <v>36</v>
      </c>
      <c r="AZ357" s="9" t="s">
        <v>1125</v>
      </c>
      <c r="BA357" s="32" t="s">
        <v>20</v>
      </c>
      <c r="BB357" s="32"/>
      <c r="BC357" s="32"/>
      <c r="BD357" s="9"/>
      <c r="BE357" s="9"/>
      <c r="BF357" s="9"/>
      <c r="BG357" s="35"/>
      <c r="BH357" s="9"/>
      <c r="BI357" s="9"/>
      <c r="BJ357" s="9"/>
      <c r="BK357" s="9"/>
      <c r="BL357" s="9"/>
      <c r="BM357" s="9"/>
      <c r="BN357" s="9"/>
      <c r="BO357" s="9"/>
      <c r="BP357" s="9"/>
      <c r="BQ357" s="9"/>
      <c r="BR357" s="9"/>
      <c r="BS357" s="9"/>
      <c r="BT357" s="9"/>
      <c r="BU357" s="9"/>
      <c r="BV357" s="9"/>
      <c r="BW357" s="9"/>
      <c r="BX357" s="9"/>
      <c r="BY357" s="9"/>
      <c r="BZ357" s="9"/>
      <c r="CA357" s="9"/>
      <c r="CB357" s="9"/>
      <c r="CC357" s="9"/>
      <c r="CD357" s="9"/>
      <c r="CE357" s="9"/>
      <c r="CF357" s="9"/>
      <c r="CG357" s="9"/>
      <c r="CH357" s="9"/>
      <c r="CI357" s="9"/>
      <c r="CJ357" s="9"/>
      <c r="CK357" s="9"/>
      <c r="CL357" s="9"/>
      <c r="CM357" s="9"/>
      <c r="CN357" s="9"/>
      <c r="CO357" s="9"/>
      <c r="CP357" s="9"/>
      <c r="CQ357" s="9"/>
      <c r="CR357" s="9"/>
      <c r="CS357" s="9"/>
      <c r="CT357" s="9"/>
      <c r="CU357" s="9"/>
      <c r="CV357" s="9"/>
      <c r="CW357" s="9"/>
      <c r="CX357" s="9"/>
      <c r="CY357" s="9"/>
      <c r="CZ357" s="9"/>
      <c r="DA357" s="9"/>
      <c r="DB357" s="9"/>
      <c r="DC357" s="9"/>
      <c r="DD357" s="9"/>
      <c r="DE357" s="9"/>
      <c r="DF357" s="9"/>
      <c r="DG357" s="9"/>
      <c r="DH357" s="9"/>
      <c r="DI357" s="9"/>
      <c r="DJ357" s="9"/>
      <c r="DK357" s="9"/>
      <c r="DL357" s="9"/>
      <c r="DM357" s="9"/>
      <c r="DN357" s="9"/>
      <c r="DO357" s="9"/>
      <c r="DP357" s="9"/>
      <c r="DQ357" s="9"/>
      <c r="DR357" s="9"/>
      <c r="DS357" s="9"/>
      <c r="DT357" s="9"/>
      <c r="DU357" s="9"/>
      <c r="DV357" s="9"/>
      <c r="DW357" s="9"/>
      <c r="DX357" s="9"/>
      <c r="DY357" s="9"/>
      <c r="DZ357" s="9"/>
      <c r="EA357" s="9"/>
      <c r="EB357" s="9"/>
      <c r="EC357" s="9"/>
      <c r="ED357" s="9"/>
      <c r="EE357" s="9"/>
      <c r="EF357" s="9"/>
      <c r="EG357" s="9"/>
      <c r="EH357" s="9"/>
      <c r="EI357" s="9"/>
      <c r="EJ357" s="9"/>
      <c r="EK357" s="9"/>
      <c r="EL357" s="9"/>
      <c r="EM357" s="9"/>
      <c r="EN357" s="9"/>
      <c r="EO357" s="9"/>
      <c r="EP357" s="9"/>
      <c r="EQ357" s="9"/>
      <c r="ER357" s="36">
        <f t="shared" si="68"/>
        <v>0</v>
      </c>
      <c r="ES357" s="9" t="str">
        <f t="shared" si="69"/>
        <v/>
      </c>
      <c r="ET357" s="9" t="s">
        <v>2262</v>
      </c>
      <c r="EU357" s="32" t="s">
        <v>2153</v>
      </c>
      <c r="EV357" s="32" t="s">
        <v>1480</v>
      </c>
      <c r="EW357" s="32"/>
      <c r="EX357" s="35"/>
      <c r="EY357" s="37"/>
      <c r="EZ357" s="37"/>
      <c r="FA357" s="35"/>
      <c r="FB357" s="37"/>
      <c r="FC357" s="32"/>
      <c r="FD357" s="32"/>
      <c r="FE357" s="32">
        <f t="shared" si="70"/>
        <v>2710.3100000000013</v>
      </c>
      <c r="FF357" s="9">
        <f t="shared" si="71"/>
        <v>9316.3100000000013</v>
      </c>
      <c r="FG357" s="6" t="s">
        <v>1480</v>
      </c>
    </row>
    <row r="358" spans="1:163" ht="17.25" customHeight="1" x14ac:dyDescent="0.25">
      <c r="A358" s="9">
        <v>459021769</v>
      </c>
      <c r="B358" s="22" t="s">
        <v>480</v>
      </c>
      <c r="C358" s="9"/>
      <c r="D358" s="9"/>
      <c r="E358" s="9"/>
      <c r="F358" s="9"/>
      <c r="G358" s="23"/>
      <c r="H358" s="23"/>
      <c r="I358" s="9">
        <v>3867</v>
      </c>
      <c r="J358" s="9">
        <v>19335</v>
      </c>
      <c r="K358" s="24">
        <f t="shared" si="60"/>
        <v>1094</v>
      </c>
      <c r="L358" s="24">
        <f t="shared" si="61"/>
        <v>23202</v>
      </c>
      <c r="M358" s="25">
        <v>6</v>
      </c>
      <c r="N358" s="9" t="s">
        <v>1493</v>
      </c>
      <c r="O358" s="9" t="s">
        <v>1494</v>
      </c>
      <c r="P358" s="9" t="s">
        <v>1132</v>
      </c>
      <c r="Q358" s="26">
        <v>18336.45</v>
      </c>
      <c r="R358" s="27">
        <v>1094</v>
      </c>
      <c r="S358" s="27">
        <f t="shared" si="62"/>
        <v>0</v>
      </c>
      <c r="T358" s="27">
        <v>4050</v>
      </c>
      <c r="U358" s="28" t="s">
        <v>20</v>
      </c>
      <c r="V358" s="29">
        <f t="shared" si="63"/>
        <v>1</v>
      </c>
      <c r="W358" s="29">
        <f t="shared" si="64"/>
        <v>8.4031016307790033E-3</v>
      </c>
      <c r="X358" s="29" t="str">
        <f t="shared" si="65"/>
        <v>FLOW</v>
      </c>
      <c r="Y358" s="9" t="str">
        <f t="shared" si="66"/>
        <v>-</v>
      </c>
      <c r="Z358" s="9" t="s">
        <v>1501</v>
      </c>
      <c r="AA358" s="9" t="s">
        <v>20</v>
      </c>
      <c r="AB358" s="22"/>
      <c r="AC358" s="9"/>
      <c r="AD358" s="9"/>
      <c r="AE358" s="30"/>
      <c r="AF358" s="31" t="s">
        <v>20</v>
      </c>
      <c r="AG358" s="32"/>
      <c r="AH358" s="9" t="s">
        <v>481</v>
      </c>
      <c r="AI358" s="32"/>
      <c r="AJ358" s="32"/>
      <c r="AK358" s="32"/>
      <c r="AL358" s="32">
        <v>24479</v>
      </c>
      <c r="AM358" s="26">
        <v>18336.45</v>
      </c>
      <c r="AN358" s="24">
        <v>177</v>
      </c>
      <c r="AO358" s="23" t="s">
        <v>20</v>
      </c>
      <c r="AP358" s="23" t="str">
        <f t="shared" si="67"/>
        <v>FLOW</v>
      </c>
      <c r="AQ358" s="23"/>
      <c r="AR358" s="23"/>
      <c r="AS358" s="23"/>
      <c r="AT358" s="23"/>
      <c r="AU358" s="9" t="s">
        <v>13</v>
      </c>
      <c r="AV358" s="33" t="s">
        <v>482</v>
      </c>
      <c r="AW358" s="22" t="s">
        <v>1222</v>
      </c>
      <c r="AX358" s="34">
        <v>45124</v>
      </c>
      <c r="AY358" s="9">
        <v>36</v>
      </c>
      <c r="AZ358" s="9" t="s">
        <v>1125</v>
      </c>
      <c r="BA358" s="32" t="s">
        <v>20</v>
      </c>
      <c r="BB358" s="32"/>
      <c r="BC358" s="32"/>
      <c r="BD358" s="9"/>
      <c r="BE358" s="9"/>
      <c r="BF358" s="9"/>
      <c r="BG358" s="35"/>
      <c r="BH358" s="9"/>
      <c r="BI358" s="9"/>
      <c r="BJ358" s="9"/>
      <c r="BK358" s="9"/>
      <c r="BL358" s="9">
        <v>1</v>
      </c>
      <c r="BM358" s="9"/>
      <c r="BN358" s="9"/>
      <c r="BO358" s="9"/>
      <c r="BP358" s="9"/>
      <c r="BQ358" s="9"/>
      <c r="BR358" s="9"/>
      <c r="BS358" s="9"/>
      <c r="BT358" s="9"/>
      <c r="BU358" s="9"/>
      <c r="BV358" s="9"/>
      <c r="BW358" s="9"/>
      <c r="BX358" s="9"/>
      <c r="BY358" s="9"/>
      <c r="BZ358" s="9"/>
      <c r="CA358" s="9"/>
      <c r="CB358" s="9"/>
      <c r="CC358" s="9"/>
      <c r="CD358" s="9"/>
      <c r="CE358" s="9"/>
      <c r="CF358" s="9"/>
      <c r="CG358" s="9"/>
      <c r="CH358" s="9"/>
      <c r="CI358" s="9"/>
      <c r="CJ358" s="9"/>
      <c r="CK358" s="9"/>
      <c r="CL358" s="9"/>
      <c r="CM358" s="9"/>
      <c r="CN358" s="9"/>
      <c r="CO358" s="9"/>
      <c r="CP358" s="9"/>
      <c r="CQ358" s="9"/>
      <c r="CR358" s="9"/>
      <c r="CS358" s="9"/>
      <c r="CT358" s="9"/>
      <c r="CU358" s="9"/>
      <c r="CV358" s="9"/>
      <c r="CW358" s="9"/>
      <c r="CX358" s="9"/>
      <c r="CY358" s="9"/>
      <c r="CZ358" s="9"/>
      <c r="DA358" s="9"/>
      <c r="DB358" s="9"/>
      <c r="DC358" s="9"/>
      <c r="DD358" s="9"/>
      <c r="DE358" s="9"/>
      <c r="DF358" s="9"/>
      <c r="DG358" s="9"/>
      <c r="DH358" s="9"/>
      <c r="DI358" s="9"/>
      <c r="DJ358" s="9"/>
      <c r="DK358" s="9"/>
      <c r="DL358" s="9"/>
      <c r="DM358" s="9"/>
      <c r="DN358" s="9"/>
      <c r="DO358" s="9"/>
      <c r="DP358" s="9"/>
      <c r="DQ358" s="9"/>
      <c r="DR358" s="9"/>
      <c r="DS358" s="9"/>
      <c r="DT358" s="9"/>
      <c r="DU358" s="9"/>
      <c r="DV358" s="9"/>
      <c r="DW358" s="9"/>
      <c r="DX358" s="9"/>
      <c r="DY358" s="9"/>
      <c r="DZ358" s="9"/>
      <c r="EA358" s="9"/>
      <c r="EB358" s="9"/>
      <c r="EC358" s="9"/>
      <c r="ED358" s="9"/>
      <c r="EE358" s="9"/>
      <c r="EF358" s="9"/>
      <c r="EG358" s="9"/>
      <c r="EH358" s="9"/>
      <c r="EI358" s="9"/>
      <c r="EJ358" s="9"/>
      <c r="EK358" s="9"/>
      <c r="EL358" s="9"/>
      <c r="EM358" s="9"/>
      <c r="EN358" s="9"/>
      <c r="EO358" s="9"/>
      <c r="EP358" s="9"/>
      <c r="EQ358" s="9"/>
      <c r="ER358" s="36">
        <f t="shared" si="68"/>
        <v>1</v>
      </c>
      <c r="ES358" s="9">
        <f t="shared" si="69"/>
        <v>1</v>
      </c>
      <c r="ET358" s="9" t="s">
        <v>1376</v>
      </c>
      <c r="EU358" s="32" t="s">
        <v>1986</v>
      </c>
      <c r="EV358" s="32" t="s">
        <v>1480</v>
      </c>
      <c r="EW358" s="32"/>
      <c r="EX358" s="35"/>
      <c r="EY358" s="37"/>
      <c r="EZ358" s="37"/>
      <c r="FA358" s="35"/>
      <c r="FB358" s="37"/>
      <c r="FC358" s="32"/>
      <c r="FD358" s="32"/>
      <c r="FE358" s="32">
        <f t="shared" si="70"/>
        <v>1094</v>
      </c>
      <c r="FF358" s="9">
        <f t="shared" si="71"/>
        <v>23202</v>
      </c>
      <c r="FG358" s="6" t="s">
        <v>1480</v>
      </c>
    </row>
    <row r="359" spans="1:163" ht="17.25" customHeight="1" x14ac:dyDescent="0.25">
      <c r="A359" s="9">
        <v>460212955</v>
      </c>
      <c r="B359" s="22" t="s">
        <v>1626</v>
      </c>
      <c r="C359" s="9"/>
      <c r="D359" s="9"/>
      <c r="E359" s="9"/>
      <c r="F359" s="9"/>
      <c r="G359" s="23"/>
      <c r="H359" s="23"/>
      <c r="I359" s="9">
        <v>3784</v>
      </c>
      <c r="J359" s="9">
        <v>7568</v>
      </c>
      <c r="K359" s="24">
        <f t="shared" si="60"/>
        <v>3890</v>
      </c>
      <c r="L359" s="24">
        <f t="shared" si="61"/>
        <v>11352</v>
      </c>
      <c r="M359" s="25">
        <v>2</v>
      </c>
      <c r="N359" s="9" t="s">
        <v>1493</v>
      </c>
      <c r="O359" s="9" t="s">
        <v>1494</v>
      </c>
      <c r="P359" s="9" t="s">
        <v>121</v>
      </c>
      <c r="Q359" s="26">
        <v>18141.25</v>
      </c>
      <c r="R359" s="27">
        <v>106</v>
      </c>
      <c r="S359" s="27">
        <f t="shared" si="62"/>
        <v>0</v>
      </c>
      <c r="T359" s="27">
        <v>5663</v>
      </c>
      <c r="U359" s="28" t="s">
        <v>20</v>
      </c>
      <c r="V359" s="29">
        <f t="shared" si="63"/>
        <v>0.10017131206266074</v>
      </c>
      <c r="W359" s="29">
        <f t="shared" si="64"/>
        <v>4.8642333451023216E-3</v>
      </c>
      <c r="X359" s="29" t="str">
        <f t="shared" si="65"/>
        <v>FLOW</v>
      </c>
      <c r="Y359" s="9" t="str">
        <f t="shared" si="66"/>
        <v>-</v>
      </c>
      <c r="Z359" s="9" t="s">
        <v>1495</v>
      </c>
      <c r="AA359" s="9" t="s">
        <v>20</v>
      </c>
      <c r="AB359" s="22"/>
      <c r="AC359" s="9"/>
      <c r="AD359" s="9"/>
      <c r="AE359" s="30"/>
      <c r="AF359" s="31" t="s">
        <v>20</v>
      </c>
      <c r="AG359" s="32"/>
      <c r="AH359" s="9" t="s">
        <v>120</v>
      </c>
      <c r="AI359" s="32"/>
      <c r="AJ359" s="32"/>
      <c r="AK359" s="32"/>
      <c r="AL359" s="32">
        <v>13337</v>
      </c>
      <c r="AM359" s="26">
        <v>18141.25</v>
      </c>
      <c r="AN359" s="24">
        <v>57</v>
      </c>
      <c r="AO359" s="23" t="s">
        <v>20</v>
      </c>
      <c r="AP359" s="23" t="str">
        <f t="shared" si="67"/>
        <v>FLOW</v>
      </c>
      <c r="AQ359" s="23"/>
      <c r="AR359" s="23"/>
      <c r="AS359" s="23"/>
      <c r="AT359" s="23"/>
      <c r="AU359" s="9" t="s">
        <v>1491</v>
      </c>
      <c r="AV359" s="33" t="s">
        <v>1674</v>
      </c>
      <c r="AW359" s="22" t="s">
        <v>1184</v>
      </c>
      <c r="AX359" s="34">
        <v>45219</v>
      </c>
      <c r="AY359" s="9">
        <v>36</v>
      </c>
      <c r="AZ359" s="9" t="s">
        <v>1592</v>
      </c>
      <c r="BA359" s="32" t="s">
        <v>20</v>
      </c>
      <c r="BB359" s="32"/>
      <c r="BC359" s="32"/>
      <c r="BD359" s="9"/>
      <c r="BE359" s="9"/>
      <c r="BF359" s="9"/>
      <c r="BG359" s="35"/>
      <c r="BH359" s="9"/>
      <c r="BI359" s="9"/>
      <c r="BJ359" s="9"/>
      <c r="BK359" s="9"/>
      <c r="BL359" s="9">
        <v>1</v>
      </c>
      <c r="BM359" s="9"/>
      <c r="BN359" s="9"/>
      <c r="BO359" s="9"/>
      <c r="BP359" s="9"/>
      <c r="BQ359" s="9"/>
      <c r="BR359" s="9"/>
      <c r="BS359" s="9"/>
      <c r="BT359" s="9"/>
      <c r="BU359" s="9"/>
      <c r="BV359" s="9"/>
      <c r="BW359" s="9"/>
      <c r="BX359" s="9"/>
      <c r="BY359" s="9"/>
      <c r="BZ359" s="9"/>
      <c r="CA359" s="9"/>
      <c r="CB359" s="9"/>
      <c r="CC359" s="9"/>
      <c r="CD359" s="9"/>
      <c r="CE359" s="9"/>
      <c r="CF359" s="9"/>
      <c r="CG359" s="9"/>
      <c r="CH359" s="9"/>
      <c r="CI359" s="9"/>
      <c r="CJ359" s="9"/>
      <c r="CK359" s="9"/>
      <c r="CL359" s="9"/>
      <c r="CM359" s="9"/>
      <c r="CN359" s="9"/>
      <c r="CO359" s="9"/>
      <c r="CP359" s="9"/>
      <c r="CQ359" s="9"/>
      <c r="CR359" s="9"/>
      <c r="CS359" s="9"/>
      <c r="CT359" s="9"/>
      <c r="CU359" s="9"/>
      <c r="CV359" s="9"/>
      <c r="CW359" s="9"/>
      <c r="CX359" s="9"/>
      <c r="CY359" s="9"/>
      <c r="CZ359" s="9"/>
      <c r="DA359" s="9"/>
      <c r="DB359" s="9"/>
      <c r="DC359" s="9"/>
      <c r="DD359" s="9"/>
      <c r="DE359" s="9"/>
      <c r="DF359" s="9"/>
      <c r="DG359" s="9"/>
      <c r="DH359" s="9"/>
      <c r="DI359" s="9"/>
      <c r="DJ359" s="9"/>
      <c r="DK359" s="9"/>
      <c r="DL359" s="9"/>
      <c r="DM359" s="9"/>
      <c r="DN359" s="9"/>
      <c r="DO359" s="9"/>
      <c r="DP359" s="9"/>
      <c r="DQ359" s="9"/>
      <c r="DR359" s="9"/>
      <c r="DS359" s="9"/>
      <c r="DT359" s="9"/>
      <c r="DU359" s="9"/>
      <c r="DV359" s="9"/>
      <c r="DW359" s="9"/>
      <c r="DX359" s="9"/>
      <c r="DY359" s="9"/>
      <c r="DZ359" s="9"/>
      <c r="EA359" s="9"/>
      <c r="EB359" s="9"/>
      <c r="EC359" s="9"/>
      <c r="ED359" s="9"/>
      <c r="EE359" s="9"/>
      <c r="EF359" s="9"/>
      <c r="EG359" s="9"/>
      <c r="EH359" s="9"/>
      <c r="EI359" s="9"/>
      <c r="EJ359" s="9"/>
      <c r="EK359" s="9"/>
      <c r="EL359" s="9"/>
      <c r="EM359" s="9"/>
      <c r="EN359" s="9"/>
      <c r="EO359" s="9"/>
      <c r="EP359" s="9"/>
      <c r="EQ359" s="9"/>
      <c r="ER359" s="36">
        <f t="shared" si="68"/>
        <v>1</v>
      </c>
      <c r="ES359" s="9">
        <f t="shared" si="69"/>
        <v>1</v>
      </c>
      <c r="ET359" s="9" t="s">
        <v>1373</v>
      </c>
      <c r="EU359" s="32" t="e">
        <v>#N/A</v>
      </c>
      <c r="EV359" s="32" t="e">
        <v>#N/A</v>
      </c>
      <c r="EW359" s="32"/>
      <c r="EX359" s="35"/>
      <c r="EY359" s="37"/>
      <c r="EZ359" s="37"/>
      <c r="FA359" s="35"/>
      <c r="FB359" s="37"/>
      <c r="FC359" s="32"/>
      <c r="FD359" s="32"/>
      <c r="FE359" s="32">
        <f t="shared" si="70"/>
        <v>3890</v>
      </c>
      <c r="FF359" s="9">
        <f t="shared" si="71"/>
        <v>11352</v>
      </c>
      <c r="FG359" s="6" t="e">
        <v>#N/A</v>
      </c>
    </row>
    <row r="360" spans="1:163" ht="17.25" customHeight="1" x14ac:dyDescent="0.25">
      <c r="A360" s="9">
        <v>459838566</v>
      </c>
      <c r="B360" s="22" t="s">
        <v>401</v>
      </c>
      <c r="C360" s="9" t="s">
        <v>2208</v>
      </c>
      <c r="D360" s="9" t="s">
        <v>2263</v>
      </c>
      <c r="E360" s="9">
        <v>4814</v>
      </c>
      <c r="F360" s="9"/>
      <c r="G360" s="23"/>
      <c r="H360" s="23"/>
      <c r="I360" s="9">
        <v>4661</v>
      </c>
      <c r="J360" s="9">
        <v>4661</v>
      </c>
      <c r="K360" s="24">
        <f t="shared" si="60"/>
        <v>4733</v>
      </c>
      <c r="L360" s="24">
        <f t="shared" si="61"/>
        <v>4508</v>
      </c>
      <c r="M360" s="39">
        <v>1</v>
      </c>
      <c r="N360" s="9" t="s">
        <v>2210</v>
      </c>
      <c r="O360" s="9" t="s">
        <v>1489</v>
      </c>
      <c r="P360" s="9" t="s">
        <v>251</v>
      </c>
      <c r="Q360" s="26">
        <v>18001</v>
      </c>
      <c r="R360" s="27">
        <v>72</v>
      </c>
      <c r="S360" s="27">
        <f t="shared" si="62"/>
        <v>0</v>
      </c>
      <c r="T360" s="27">
        <v>5789</v>
      </c>
      <c r="U360" s="28" t="s">
        <v>20</v>
      </c>
      <c r="V360" s="29">
        <f t="shared" si="63"/>
        <v>1.6969842936519465E-2</v>
      </c>
      <c r="W360" s="29">
        <f t="shared" si="64"/>
        <v>1.5769137224021141E-3</v>
      </c>
      <c r="X360" s="29" t="str">
        <f t="shared" si="65"/>
        <v>STABLE</v>
      </c>
      <c r="Y360" s="9" t="str">
        <f t="shared" si="66"/>
        <v>PAID</v>
      </c>
      <c r="Z360" s="9" t="s">
        <v>20</v>
      </c>
      <c r="AA360" s="9" t="s">
        <v>20</v>
      </c>
      <c r="AB360" s="22"/>
      <c r="AC360" s="9"/>
      <c r="AD360" s="9"/>
      <c r="AE360" s="30"/>
      <c r="AF360" s="31" t="s">
        <v>20</v>
      </c>
      <c r="AG360" s="32"/>
      <c r="AH360" s="9" t="s">
        <v>394</v>
      </c>
      <c r="AI360" s="32"/>
      <c r="AJ360" s="32"/>
      <c r="AK360" s="32"/>
      <c r="AL360" s="32">
        <v>10522</v>
      </c>
      <c r="AM360" s="26">
        <v>18001</v>
      </c>
      <c r="AN360" s="24">
        <v>27</v>
      </c>
      <c r="AO360" s="23" t="s">
        <v>20</v>
      </c>
      <c r="AP360" s="23" t="str">
        <f t="shared" si="67"/>
        <v>FLOW</v>
      </c>
      <c r="AQ360" s="23"/>
      <c r="AR360" s="23"/>
      <c r="AS360" s="23"/>
      <c r="AT360" s="23"/>
      <c r="AU360" s="9" t="s">
        <v>13</v>
      </c>
      <c r="AV360" s="33" t="s">
        <v>402</v>
      </c>
      <c r="AW360" s="22" t="s">
        <v>1195</v>
      </c>
      <c r="AX360" s="34">
        <v>45191</v>
      </c>
      <c r="AY360" s="9">
        <v>36</v>
      </c>
      <c r="AZ360" s="9" t="s">
        <v>1125</v>
      </c>
      <c r="BA360" s="32" t="s">
        <v>20</v>
      </c>
      <c r="BB360" s="32"/>
      <c r="BC360" s="32"/>
      <c r="BD360" s="9"/>
      <c r="BE360" s="9"/>
      <c r="BF360" s="9"/>
      <c r="BG360" s="35"/>
      <c r="BH360" s="9"/>
      <c r="BI360" s="9"/>
      <c r="BJ360" s="9"/>
      <c r="BK360" s="9"/>
      <c r="BL360" s="9">
        <v>1</v>
      </c>
      <c r="BM360" s="9"/>
      <c r="BN360" s="9"/>
      <c r="BO360" s="9"/>
      <c r="BP360" s="9"/>
      <c r="BQ360" s="9"/>
      <c r="BR360" s="9"/>
      <c r="BS360" s="9"/>
      <c r="BT360" s="9"/>
      <c r="BU360" s="9"/>
      <c r="BV360" s="9"/>
      <c r="BW360" s="9"/>
      <c r="BX360" s="9"/>
      <c r="BY360" s="9"/>
      <c r="BZ360" s="9"/>
      <c r="CA360" s="9"/>
      <c r="CB360" s="9"/>
      <c r="CC360" s="9"/>
      <c r="CD360" s="9"/>
      <c r="CE360" s="9"/>
      <c r="CF360" s="9"/>
      <c r="CG360" s="9"/>
      <c r="CH360" s="9"/>
      <c r="CI360" s="9"/>
      <c r="CJ360" s="9"/>
      <c r="CK360" s="9"/>
      <c r="CL360" s="9"/>
      <c r="CM360" s="9"/>
      <c r="CN360" s="9"/>
      <c r="CO360" s="9"/>
      <c r="CP360" s="9"/>
      <c r="CQ360" s="9"/>
      <c r="CR360" s="9"/>
      <c r="CS360" s="9"/>
      <c r="CT360" s="9"/>
      <c r="CU360" s="9"/>
      <c r="CV360" s="9"/>
      <c r="CW360" s="9"/>
      <c r="CX360" s="9"/>
      <c r="CY360" s="9"/>
      <c r="CZ360" s="9"/>
      <c r="DA360" s="9"/>
      <c r="DB360" s="9"/>
      <c r="DC360" s="9"/>
      <c r="DD360" s="9"/>
      <c r="DE360" s="9"/>
      <c r="DF360" s="9"/>
      <c r="DG360" s="9"/>
      <c r="DH360" s="9"/>
      <c r="DI360" s="9"/>
      <c r="DJ360" s="9"/>
      <c r="DK360" s="9"/>
      <c r="DL360" s="9"/>
      <c r="DM360" s="9"/>
      <c r="DN360" s="9"/>
      <c r="DO360" s="9"/>
      <c r="DP360" s="9"/>
      <c r="DQ360" s="9"/>
      <c r="DR360" s="9"/>
      <c r="DS360" s="9"/>
      <c r="DT360" s="9"/>
      <c r="DU360" s="9"/>
      <c r="DV360" s="9"/>
      <c r="DW360" s="9"/>
      <c r="DX360" s="9"/>
      <c r="DY360" s="9"/>
      <c r="DZ360" s="9"/>
      <c r="EA360" s="9"/>
      <c r="EB360" s="9"/>
      <c r="EC360" s="9"/>
      <c r="ED360" s="9"/>
      <c r="EE360" s="9"/>
      <c r="EF360" s="9"/>
      <c r="EG360" s="9"/>
      <c r="EH360" s="9"/>
      <c r="EI360" s="9"/>
      <c r="EJ360" s="9"/>
      <c r="EK360" s="9"/>
      <c r="EL360" s="9"/>
      <c r="EM360" s="9"/>
      <c r="EN360" s="9"/>
      <c r="EO360" s="9"/>
      <c r="EP360" s="9"/>
      <c r="EQ360" s="9"/>
      <c r="ER360" s="36">
        <f t="shared" si="68"/>
        <v>1</v>
      </c>
      <c r="ES360" s="9">
        <f t="shared" si="69"/>
        <v>1</v>
      </c>
      <c r="ET360" s="9" t="s">
        <v>1363</v>
      </c>
      <c r="EU360" s="32" t="s">
        <v>1945</v>
      </c>
      <c r="EV360" s="32" t="s">
        <v>1480</v>
      </c>
      <c r="EW360" s="32"/>
      <c r="EX360" s="35"/>
      <c r="EY360" s="37"/>
      <c r="EZ360" s="37"/>
      <c r="FA360" s="35"/>
      <c r="FB360" s="37"/>
      <c r="FC360" s="32"/>
      <c r="FD360" s="32"/>
      <c r="FE360" s="32">
        <f t="shared" si="70"/>
        <v>4733</v>
      </c>
      <c r="FF360" s="9">
        <f t="shared" si="71"/>
        <v>9322</v>
      </c>
      <c r="FG360" s="6" t="s">
        <v>1480</v>
      </c>
    </row>
    <row r="361" spans="1:163" ht="17.25" customHeight="1" x14ac:dyDescent="0.25">
      <c r="A361" s="9">
        <v>460384585</v>
      </c>
      <c r="B361" s="22" t="s">
        <v>722</v>
      </c>
      <c r="C361" s="9"/>
      <c r="D361" s="9"/>
      <c r="E361" s="9"/>
      <c r="F361" s="9"/>
      <c r="G361" s="23"/>
      <c r="H361" s="23"/>
      <c r="I361" s="9">
        <v>3181</v>
      </c>
      <c r="J361" s="9">
        <v>5903</v>
      </c>
      <c r="K361" s="24">
        <f t="shared" si="60"/>
        <v>3022</v>
      </c>
      <c r="L361" s="24">
        <f t="shared" si="61"/>
        <v>9084</v>
      </c>
      <c r="M361" s="25">
        <v>2</v>
      </c>
      <c r="N361" s="9" t="s">
        <v>1493</v>
      </c>
      <c r="O361" s="9" t="s">
        <v>1494</v>
      </c>
      <c r="P361" s="9" t="s">
        <v>251</v>
      </c>
      <c r="Q361" s="26">
        <v>17916</v>
      </c>
      <c r="R361" s="27">
        <v>300</v>
      </c>
      <c r="S361" s="27">
        <f t="shared" si="62"/>
        <v>0</v>
      </c>
      <c r="T361" s="27">
        <v>6701</v>
      </c>
      <c r="U361" s="28" t="s">
        <v>20</v>
      </c>
      <c r="V361" s="29">
        <f t="shared" si="63"/>
        <v>6.134154954930772E-2</v>
      </c>
      <c r="W361" s="29">
        <f t="shared" si="64"/>
        <v>4.8038368144892553E-3</v>
      </c>
      <c r="X361" s="29" t="str">
        <f t="shared" si="65"/>
        <v>FLOW</v>
      </c>
      <c r="Y361" s="9" t="str">
        <f t="shared" si="66"/>
        <v>-</v>
      </c>
      <c r="Z361" s="9" t="s">
        <v>1489</v>
      </c>
      <c r="AA361" s="9" t="s">
        <v>20</v>
      </c>
      <c r="AB361" s="22"/>
      <c r="AC361" s="9"/>
      <c r="AD361" s="9"/>
      <c r="AE361" s="30"/>
      <c r="AF361" s="31" t="s">
        <v>20</v>
      </c>
      <c r="AG361" s="32"/>
      <c r="AH361" s="9" t="s">
        <v>720</v>
      </c>
      <c r="AI361" s="32"/>
      <c r="AJ361" s="32"/>
      <c r="AK361" s="32"/>
      <c r="AL361" s="32">
        <v>12904</v>
      </c>
      <c r="AM361" s="26">
        <v>17916</v>
      </c>
      <c r="AN361" s="24">
        <v>57</v>
      </c>
      <c r="AO361" s="23" t="s">
        <v>20</v>
      </c>
      <c r="AP361" s="23" t="str">
        <f t="shared" si="67"/>
        <v>FLOW</v>
      </c>
      <c r="AQ361" s="23"/>
      <c r="AR361" s="23"/>
      <c r="AS361" s="23"/>
      <c r="AT361" s="23"/>
      <c r="AU361" s="9" t="s">
        <v>13</v>
      </c>
      <c r="AV361" s="33" t="s">
        <v>723</v>
      </c>
      <c r="AW361" s="22" t="s">
        <v>1211</v>
      </c>
      <c r="AX361" s="34">
        <v>45229</v>
      </c>
      <c r="AY361" s="9">
        <v>36</v>
      </c>
      <c r="AZ361" s="9" t="s">
        <v>1125</v>
      </c>
      <c r="BA361" s="32" t="s">
        <v>20</v>
      </c>
      <c r="BB361" s="32"/>
      <c r="BC361" s="32"/>
      <c r="BD361" s="9"/>
      <c r="BE361" s="9"/>
      <c r="BF361" s="9"/>
      <c r="BG361" s="35"/>
      <c r="BH361" s="9"/>
      <c r="BI361" s="9"/>
      <c r="BJ361" s="9"/>
      <c r="BK361" s="9"/>
      <c r="BL361" s="9">
        <v>1</v>
      </c>
      <c r="BM361" s="9"/>
      <c r="BN361" s="9"/>
      <c r="BO361" s="9"/>
      <c r="BP361" s="9"/>
      <c r="BQ361" s="9"/>
      <c r="BR361" s="9"/>
      <c r="BS361" s="9"/>
      <c r="BT361" s="9"/>
      <c r="BU361" s="9"/>
      <c r="BV361" s="9"/>
      <c r="BW361" s="9"/>
      <c r="BX361" s="9"/>
      <c r="BY361" s="9"/>
      <c r="BZ361" s="9"/>
      <c r="CA361" s="9"/>
      <c r="CB361" s="9"/>
      <c r="CC361" s="9"/>
      <c r="CD361" s="9"/>
      <c r="CE361" s="9"/>
      <c r="CF361" s="9"/>
      <c r="CG361" s="9"/>
      <c r="CH361" s="9"/>
      <c r="CI361" s="9"/>
      <c r="CJ361" s="9"/>
      <c r="CK361" s="9"/>
      <c r="CL361" s="9"/>
      <c r="CM361" s="9"/>
      <c r="CN361" s="9"/>
      <c r="CO361" s="9"/>
      <c r="CP361" s="9"/>
      <c r="CQ361" s="9"/>
      <c r="CR361" s="9"/>
      <c r="CS361" s="9"/>
      <c r="CT361" s="9"/>
      <c r="CU361" s="9"/>
      <c r="CV361" s="9"/>
      <c r="CW361" s="9"/>
      <c r="CX361" s="9"/>
      <c r="CY361" s="9"/>
      <c r="CZ361" s="9"/>
      <c r="DA361" s="9"/>
      <c r="DB361" s="9"/>
      <c r="DC361" s="9"/>
      <c r="DD361" s="9"/>
      <c r="DE361" s="9"/>
      <c r="DF361" s="9"/>
      <c r="DG361" s="9"/>
      <c r="DH361" s="9"/>
      <c r="DI361" s="9"/>
      <c r="DJ361" s="9"/>
      <c r="DK361" s="9"/>
      <c r="DL361" s="9"/>
      <c r="DM361" s="9"/>
      <c r="DN361" s="9"/>
      <c r="DO361" s="9"/>
      <c r="DP361" s="9"/>
      <c r="DQ361" s="9"/>
      <c r="DR361" s="9"/>
      <c r="DS361" s="9"/>
      <c r="DT361" s="9"/>
      <c r="DU361" s="9"/>
      <c r="DV361" s="9"/>
      <c r="DW361" s="9"/>
      <c r="DX361" s="9"/>
      <c r="DY361" s="9"/>
      <c r="DZ361" s="9"/>
      <c r="EA361" s="9"/>
      <c r="EB361" s="9"/>
      <c r="EC361" s="9"/>
      <c r="ED361" s="9"/>
      <c r="EE361" s="9"/>
      <c r="EF361" s="9"/>
      <c r="EG361" s="9"/>
      <c r="EH361" s="9"/>
      <c r="EI361" s="9"/>
      <c r="EJ361" s="9"/>
      <c r="EK361" s="9"/>
      <c r="EL361" s="9"/>
      <c r="EM361" s="9"/>
      <c r="EN361" s="9"/>
      <c r="EO361" s="9"/>
      <c r="EP361" s="9"/>
      <c r="EQ361" s="9"/>
      <c r="ER361" s="36">
        <f t="shared" si="68"/>
        <v>1</v>
      </c>
      <c r="ES361" s="9">
        <f t="shared" si="69"/>
        <v>1</v>
      </c>
      <c r="ET361" s="9" t="s">
        <v>1363</v>
      </c>
      <c r="EU361" s="32" t="s">
        <v>2186</v>
      </c>
      <c r="EV361" s="32" t="s">
        <v>1480</v>
      </c>
      <c r="EW361" s="32"/>
      <c r="EX361" s="35"/>
      <c r="EY361" s="37"/>
      <c r="EZ361" s="37"/>
      <c r="FA361" s="35"/>
      <c r="FB361" s="37"/>
      <c r="FC361" s="32"/>
      <c r="FD361" s="32"/>
      <c r="FE361" s="32">
        <f t="shared" si="70"/>
        <v>3022</v>
      </c>
      <c r="FF361" s="9">
        <f t="shared" si="71"/>
        <v>9084</v>
      </c>
      <c r="FG361" s="6" t="s">
        <v>1480</v>
      </c>
    </row>
    <row r="362" spans="1:163" ht="17.25" customHeight="1" x14ac:dyDescent="0.25">
      <c r="A362" s="9">
        <v>460718470</v>
      </c>
      <c r="B362" s="22" t="s">
        <v>546</v>
      </c>
      <c r="C362" s="9" t="s">
        <v>2212</v>
      </c>
      <c r="D362" s="9" t="s">
        <v>2263</v>
      </c>
      <c r="E362" s="9">
        <v>3800</v>
      </c>
      <c r="F362" s="9"/>
      <c r="G362" s="23"/>
      <c r="H362" s="23"/>
      <c r="I362" s="9">
        <v>3736</v>
      </c>
      <c r="J362" s="9">
        <v>3736</v>
      </c>
      <c r="K362" s="24">
        <f t="shared" si="60"/>
        <v>3797</v>
      </c>
      <c r="L362" s="24">
        <f t="shared" si="61"/>
        <v>3672</v>
      </c>
      <c r="M362" s="39">
        <v>1</v>
      </c>
      <c r="N362" s="9" t="s">
        <v>2210</v>
      </c>
      <c r="O362" s="9" t="s">
        <v>1489</v>
      </c>
      <c r="P362" s="9" t="s">
        <v>321</v>
      </c>
      <c r="Q362" s="26">
        <v>17799.77</v>
      </c>
      <c r="R362" s="27">
        <v>61</v>
      </c>
      <c r="S362" s="27">
        <f t="shared" si="62"/>
        <v>0</v>
      </c>
      <c r="T362" s="27">
        <v>6930</v>
      </c>
      <c r="U362" s="28" t="s">
        <v>20</v>
      </c>
      <c r="V362" s="29">
        <f t="shared" si="63"/>
        <v>3.2552440785202079E-2</v>
      </c>
      <c r="W362" s="29">
        <f t="shared" si="64"/>
        <v>1.5592856823843943E-3</v>
      </c>
      <c r="X362" s="29" t="str">
        <f t="shared" si="65"/>
        <v>STABLE</v>
      </c>
      <c r="Y362" s="9" t="str">
        <f t="shared" si="66"/>
        <v>PAID</v>
      </c>
      <c r="Z362" s="9" t="s">
        <v>1489</v>
      </c>
      <c r="AA362" s="9" t="s">
        <v>20</v>
      </c>
      <c r="AB362" s="22"/>
      <c r="AC362" s="9"/>
      <c r="AD362" s="9"/>
      <c r="AE362" s="30"/>
      <c r="AF362" s="31" t="s">
        <v>20</v>
      </c>
      <c r="AG362" s="32"/>
      <c r="AH362" s="9" t="s">
        <v>542</v>
      </c>
      <c r="AI362" s="32"/>
      <c r="AJ362" s="32"/>
      <c r="AK362" s="32"/>
      <c r="AL362" s="32">
        <v>10727</v>
      </c>
      <c r="AM362" s="26">
        <v>17799.77</v>
      </c>
      <c r="AN362" s="24">
        <v>27</v>
      </c>
      <c r="AO362" s="23" t="s">
        <v>20</v>
      </c>
      <c r="AP362" s="23" t="str">
        <f t="shared" si="67"/>
        <v>FLOW</v>
      </c>
      <c r="AQ362" s="23"/>
      <c r="AR362" s="23"/>
      <c r="AS362" s="23"/>
      <c r="AT362" s="23"/>
      <c r="AU362" s="9" t="s">
        <v>1491</v>
      </c>
      <c r="AV362" s="33" t="s">
        <v>547</v>
      </c>
      <c r="AW362" s="22" t="s">
        <v>1228</v>
      </c>
      <c r="AX362" s="34">
        <v>45245</v>
      </c>
      <c r="AY362" s="9">
        <v>36</v>
      </c>
      <c r="AZ362" s="9" t="s">
        <v>1125</v>
      </c>
      <c r="BA362" s="32" t="s">
        <v>20</v>
      </c>
      <c r="BB362" s="32"/>
      <c r="BC362" s="32"/>
      <c r="BD362" s="9"/>
      <c r="BE362" s="9"/>
      <c r="BF362" s="9"/>
      <c r="BG362" s="35"/>
      <c r="BH362" s="9"/>
      <c r="BI362" s="9"/>
      <c r="BJ362" s="9"/>
      <c r="BK362" s="9"/>
      <c r="BL362" s="9">
        <v>2</v>
      </c>
      <c r="BM362" s="9"/>
      <c r="BN362" s="9"/>
      <c r="BO362" s="9"/>
      <c r="BP362" s="9"/>
      <c r="BQ362" s="9"/>
      <c r="BR362" s="9"/>
      <c r="BS362" s="9"/>
      <c r="BT362" s="9"/>
      <c r="BU362" s="9"/>
      <c r="BV362" s="9"/>
      <c r="BW362" s="9"/>
      <c r="BX362" s="9"/>
      <c r="BY362" s="9"/>
      <c r="BZ362" s="9"/>
      <c r="CA362" s="9"/>
      <c r="CB362" s="9"/>
      <c r="CC362" s="9"/>
      <c r="CD362" s="9"/>
      <c r="CE362" s="9"/>
      <c r="CF362" s="9"/>
      <c r="CG362" s="9"/>
      <c r="CH362" s="9"/>
      <c r="CI362" s="9"/>
      <c r="CJ362" s="9"/>
      <c r="CK362" s="9"/>
      <c r="CL362" s="9"/>
      <c r="CM362" s="9"/>
      <c r="CN362" s="9"/>
      <c r="CO362" s="9"/>
      <c r="CP362" s="9"/>
      <c r="CQ362" s="9"/>
      <c r="CR362" s="9"/>
      <c r="CS362" s="9"/>
      <c r="CT362" s="9"/>
      <c r="CU362" s="9"/>
      <c r="CV362" s="9"/>
      <c r="CW362" s="9"/>
      <c r="CX362" s="9"/>
      <c r="CY362" s="9"/>
      <c r="CZ362" s="9"/>
      <c r="DA362" s="9"/>
      <c r="DB362" s="9"/>
      <c r="DC362" s="9"/>
      <c r="DD362" s="9"/>
      <c r="DE362" s="9"/>
      <c r="DF362" s="9"/>
      <c r="DG362" s="9"/>
      <c r="DH362" s="9"/>
      <c r="DI362" s="9"/>
      <c r="DJ362" s="9"/>
      <c r="DK362" s="9"/>
      <c r="DL362" s="9"/>
      <c r="DM362" s="9"/>
      <c r="DN362" s="9"/>
      <c r="DO362" s="9"/>
      <c r="DP362" s="9"/>
      <c r="DQ362" s="9"/>
      <c r="DR362" s="9"/>
      <c r="DS362" s="9"/>
      <c r="DT362" s="9"/>
      <c r="DU362" s="9"/>
      <c r="DV362" s="9"/>
      <c r="DW362" s="9"/>
      <c r="DX362" s="9"/>
      <c r="DY362" s="9"/>
      <c r="DZ362" s="9"/>
      <c r="EA362" s="9"/>
      <c r="EB362" s="9"/>
      <c r="EC362" s="9"/>
      <c r="ED362" s="9"/>
      <c r="EE362" s="9"/>
      <c r="EF362" s="9"/>
      <c r="EG362" s="9"/>
      <c r="EH362" s="9"/>
      <c r="EI362" s="9"/>
      <c r="EJ362" s="9"/>
      <c r="EK362" s="9"/>
      <c r="EL362" s="9"/>
      <c r="EM362" s="9"/>
      <c r="EN362" s="9"/>
      <c r="EO362" s="9"/>
      <c r="EP362" s="9"/>
      <c r="EQ362" s="9"/>
      <c r="ER362" s="36">
        <f t="shared" si="68"/>
        <v>2</v>
      </c>
      <c r="ES362" s="9">
        <f t="shared" si="69"/>
        <v>1</v>
      </c>
      <c r="ET362" s="9" t="s">
        <v>1362</v>
      </c>
      <c r="EU362" s="32" t="s">
        <v>2033</v>
      </c>
      <c r="EV362" s="32" t="s">
        <v>1480</v>
      </c>
      <c r="EW362" s="32"/>
      <c r="EX362" s="35"/>
      <c r="EY362" s="37"/>
      <c r="EZ362" s="37"/>
      <c r="FA362" s="35"/>
      <c r="FB362" s="37"/>
      <c r="FC362" s="32"/>
      <c r="FD362" s="32"/>
      <c r="FE362" s="32">
        <f t="shared" si="70"/>
        <v>3797</v>
      </c>
      <c r="FF362" s="9">
        <f t="shared" si="71"/>
        <v>7472</v>
      </c>
      <c r="FG362" s="6" t="s">
        <v>1480</v>
      </c>
    </row>
    <row r="363" spans="1:163" ht="17.25" customHeight="1" x14ac:dyDescent="0.25">
      <c r="A363" s="9">
        <v>461125158</v>
      </c>
      <c r="B363" s="22" t="s">
        <v>157</v>
      </c>
      <c r="C363" s="9"/>
      <c r="D363" s="9"/>
      <c r="E363" s="9"/>
      <c r="F363" s="9"/>
      <c r="G363" s="23"/>
      <c r="H363" s="23"/>
      <c r="I363" s="9">
        <v>3228</v>
      </c>
      <c r="J363" s="9">
        <v>2417</v>
      </c>
      <c r="K363" s="24">
        <f t="shared" si="60"/>
        <v>2499</v>
      </c>
      <c r="L363" s="24">
        <f t="shared" si="61"/>
        <v>5645</v>
      </c>
      <c r="M363" s="39">
        <v>1</v>
      </c>
      <c r="N363" s="9" t="s">
        <v>1493</v>
      </c>
      <c r="O363" s="9" t="s">
        <v>1494</v>
      </c>
      <c r="P363" s="9" t="s">
        <v>155</v>
      </c>
      <c r="Q363" s="26">
        <v>17769.38</v>
      </c>
      <c r="R363" s="27">
        <v>82</v>
      </c>
      <c r="S363" s="27">
        <f t="shared" si="62"/>
        <v>0</v>
      </c>
      <c r="T363" s="27">
        <v>0</v>
      </c>
      <c r="U363" s="28" t="s">
        <v>20</v>
      </c>
      <c r="V363" s="29">
        <f t="shared" si="63"/>
        <v>3.9740936413222475E-2</v>
      </c>
      <c r="W363" s="29">
        <f t="shared" si="64"/>
        <v>1.556623474283522E-3</v>
      </c>
      <c r="X363" s="29" t="str">
        <f t="shared" si="65"/>
        <v>FLOW</v>
      </c>
      <c r="Y363" s="9" t="str">
        <f t="shared" si="66"/>
        <v>-</v>
      </c>
      <c r="Z363" s="9" t="s">
        <v>1496</v>
      </c>
      <c r="AA363" s="9" t="s">
        <v>20</v>
      </c>
      <c r="AB363" s="22"/>
      <c r="AC363" s="9"/>
      <c r="AD363" s="9"/>
      <c r="AE363" s="30"/>
      <c r="AF363" s="31" t="s">
        <v>20</v>
      </c>
      <c r="AG363" s="32"/>
      <c r="AH363" s="9" t="s">
        <v>154</v>
      </c>
      <c r="AI363" s="32"/>
      <c r="AJ363" s="32"/>
      <c r="AK363" s="32"/>
      <c r="AL363" s="32">
        <v>2499</v>
      </c>
      <c r="AM363" s="26">
        <v>17769.38</v>
      </c>
      <c r="AN363" s="24">
        <v>27</v>
      </c>
      <c r="AO363" s="23" t="s">
        <v>20</v>
      </c>
      <c r="AP363" s="23" t="str">
        <f t="shared" si="67"/>
        <v>FLOW</v>
      </c>
      <c r="AQ363" s="23"/>
      <c r="AR363" s="23"/>
      <c r="AS363" s="23"/>
      <c r="AT363" s="23"/>
      <c r="AU363" s="9" t="s">
        <v>1491</v>
      </c>
      <c r="AV363" s="33" t="s">
        <v>158</v>
      </c>
      <c r="AW363" s="22" t="s">
        <v>1233</v>
      </c>
      <c r="AX363" s="34">
        <v>45274</v>
      </c>
      <c r="AY363" s="9">
        <v>36</v>
      </c>
      <c r="AZ363" s="9" t="s">
        <v>1125</v>
      </c>
      <c r="BA363" s="32" t="s">
        <v>20</v>
      </c>
      <c r="BB363" s="32"/>
      <c r="BC363" s="32"/>
      <c r="BD363" s="9"/>
      <c r="BE363" s="9"/>
      <c r="BF363" s="9"/>
      <c r="BG363" s="35"/>
      <c r="BH363" s="9"/>
      <c r="BI363" s="9">
        <v>1</v>
      </c>
      <c r="BJ363" s="9"/>
      <c r="BK363" s="9"/>
      <c r="BL363" s="9"/>
      <c r="BM363" s="9"/>
      <c r="BN363" s="9"/>
      <c r="BO363" s="9"/>
      <c r="BP363" s="9"/>
      <c r="BQ363" s="9"/>
      <c r="BR363" s="9"/>
      <c r="BS363" s="9"/>
      <c r="BT363" s="9"/>
      <c r="BU363" s="9"/>
      <c r="BV363" s="9"/>
      <c r="BW363" s="9"/>
      <c r="BX363" s="9"/>
      <c r="BY363" s="9"/>
      <c r="BZ363" s="9"/>
      <c r="CA363" s="9"/>
      <c r="CB363" s="9"/>
      <c r="CC363" s="9"/>
      <c r="CD363" s="9"/>
      <c r="CE363" s="9"/>
      <c r="CF363" s="9"/>
      <c r="CG363" s="9"/>
      <c r="CH363" s="9"/>
      <c r="CI363" s="9"/>
      <c r="CJ363" s="9"/>
      <c r="CK363" s="9"/>
      <c r="CL363" s="9"/>
      <c r="CM363" s="9"/>
      <c r="CN363" s="9"/>
      <c r="CO363" s="9"/>
      <c r="CP363" s="9"/>
      <c r="CQ363" s="9"/>
      <c r="CR363" s="9"/>
      <c r="CS363" s="9"/>
      <c r="CT363" s="9"/>
      <c r="CU363" s="9"/>
      <c r="CV363" s="9"/>
      <c r="CW363" s="9"/>
      <c r="CX363" s="9"/>
      <c r="CY363" s="9"/>
      <c r="CZ363" s="9"/>
      <c r="DA363" s="9"/>
      <c r="DB363" s="9"/>
      <c r="DC363" s="9"/>
      <c r="DD363" s="9"/>
      <c r="DE363" s="9"/>
      <c r="DF363" s="9"/>
      <c r="DG363" s="9"/>
      <c r="DH363" s="9"/>
      <c r="DI363" s="9"/>
      <c r="DJ363" s="9"/>
      <c r="DK363" s="9"/>
      <c r="DL363" s="9"/>
      <c r="DM363" s="9"/>
      <c r="DN363" s="9"/>
      <c r="DO363" s="9"/>
      <c r="DP363" s="9"/>
      <c r="DQ363" s="9"/>
      <c r="DR363" s="9"/>
      <c r="DS363" s="9"/>
      <c r="DT363" s="9"/>
      <c r="DU363" s="9"/>
      <c r="DV363" s="9"/>
      <c r="DW363" s="9"/>
      <c r="DX363" s="9"/>
      <c r="DY363" s="9"/>
      <c r="DZ363" s="9"/>
      <c r="EA363" s="9"/>
      <c r="EB363" s="9"/>
      <c r="EC363" s="9"/>
      <c r="ED363" s="9"/>
      <c r="EE363" s="9"/>
      <c r="EF363" s="9"/>
      <c r="EG363" s="9"/>
      <c r="EH363" s="9"/>
      <c r="EI363" s="9"/>
      <c r="EJ363" s="9"/>
      <c r="EK363" s="9"/>
      <c r="EL363" s="9"/>
      <c r="EM363" s="9"/>
      <c r="EN363" s="9"/>
      <c r="EO363" s="9"/>
      <c r="EP363" s="9"/>
      <c r="EQ363" s="9"/>
      <c r="ER363" s="36">
        <f t="shared" si="68"/>
        <v>1</v>
      </c>
      <c r="ES363" s="9">
        <f t="shared" si="69"/>
        <v>1</v>
      </c>
      <c r="ET363" s="9" t="s">
        <v>1375</v>
      </c>
      <c r="EU363" s="32" t="s">
        <v>1798</v>
      </c>
      <c r="EV363" s="32" t="s">
        <v>1480</v>
      </c>
      <c r="EW363" s="32"/>
      <c r="EX363" s="35"/>
      <c r="EY363" s="37"/>
      <c r="EZ363" s="37"/>
      <c r="FA363" s="35"/>
      <c r="FB363" s="37"/>
      <c r="FC363" s="32"/>
      <c r="FD363" s="32"/>
      <c r="FE363" s="32">
        <f t="shared" si="70"/>
        <v>2499</v>
      </c>
      <c r="FF363" s="9">
        <f t="shared" si="71"/>
        <v>5645</v>
      </c>
      <c r="FG363" s="6" t="s">
        <v>1480</v>
      </c>
    </row>
    <row r="364" spans="1:163" ht="17.25" customHeight="1" x14ac:dyDescent="0.25">
      <c r="A364" s="9">
        <v>461528342</v>
      </c>
      <c r="B364" s="22" t="s">
        <v>814</v>
      </c>
      <c r="C364" s="9"/>
      <c r="D364" s="9"/>
      <c r="E364" s="9"/>
      <c r="F364" s="9"/>
      <c r="G364" s="23"/>
      <c r="H364" s="23"/>
      <c r="I364" s="9">
        <v>4569</v>
      </c>
      <c r="J364" s="9">
        <v>18272</v>
      </c>
      <c r="K364" s="24">
        <f t="shared" si="60"/>
        <v>5079</v>
      </c>
      <c r="L364" s="24">
        <f t="shared" si="61"/>
        <v>22841</v>
      </c>
      <c r="M364" s="25">
        <v>4</v>
      </c>
      <c r="N364" s="9" t="s">
        <v>1493</v>
      </c>
      <c r="O364" s="9" t="s">
        <v>1494</v>
      </c>
      <c r="P364" s="9" t="s">
        <v>93</v>
      </c>
      <c r="Q364" s="26">
        <v>17590.02</v>
      </c>
      <c r="R364" s="27">
        <v>514</v>
      </c>
      <c r="S364" s="27">
        <f t="shared" si="62"/>
        <v>0</v>
      </c>
      <c r="T364" s="27">
        <v>2700</v>
      </c>
      <c r="U364" s="28" t="s">
        <v>20</v>
      </c>
      <c r="V364" s="29">
        <f t="shared" si="63"/>
        <v>6.5467124710227351E-2</v>
      </c>
      <c r="W364" s="29">
        <f t="shared" si="64"/>
        <v>6.7379870742724631E-3</v>
      </c>
      <c r="X364" s="29" t="str">
        <f t="shared" si="65"/>
        <v>FLOW</v>
      </c>
      <c r="Y364" s="9" t="str">
        <f t="shared" si="66"/>
        <v>-</v>
      </c>
      <c r="Z364" s="9" t="s">
        <v>1495</v>
      </c>
      <c r="AA364" s="9" t="s">
        <v>20</v>
      </c>
      <c r="AB364" s="22"/>
      <c r="AC364" s="9"/>
      <c r="AD364" s="9"/>
      <c r="AE364" s="30"/>
      <c r="AF364" s="31" t="s">
        <v>20</v>
      </c>
      <c r="AG364" s="32"/>
      <c r="AH364" s="9" t="s">
        <v>1142</v>
      </c>
      <c r="AI364" s="32"/>
      <c r="AJ364" s="32"/>
      <c r="AK364" s="32"/>
      <c r="AL364" s="32">
        <v>21486</v>
      </c>
      <c r="AM364" s="26">
        <v>17590.02</v>
      </c>
      <c r="AN364" s="24">
        <v>118</v>
      </c>
      <c r="AO364" s="23" t="s">
        <v>20</v>
      </c>
      <c r="AP364" s="23" t="str">
        <f t="shared" si="67"/>
        <v>FLOW</v>
      </c>
      <c r="AQ364" s="23"/>
      <c r="AR364" s="23"/>
      <c r="AS364" s="23"/>
      <c r="AT364" s="23"/>
      <c r="AU364" s="9" t="s">
        <v>13</v>
      </c>
      <c r="AV364" s="33" t="s">
        <v>1008</v>
      </c>
      <c r="AW364" s="22" t="s">
        <v>1204</v>
      </c>
      <c r="AX364" s="34">
        <v>45307</v>
      </c>
      <c r="AY364" s="9">
        <v>30</v>
      </c>
      <c r="AZ364" s="9" t="s">
        <v>1125</v>
      </c>
      <c r="BA364" s="32" t="s">
        <v>20</v>
      </c>
      <c r="BB364" s="32"/>
      <c r="BC364" s="32"/>
      <c r="BD364" s="9"/>
      <c r="BE364" s="9"/>
      <c r="BF364" s="9"/>
      <c r="BG364" s="35"/>
      <c r="BH364" s="9"/>
      <c r="BI364" s="9">
        <v>1</v>
      </c>
      <c r="BJ364" s="9"/>
      <c r="BK364" s="9"/>
      <c r="BL364" s="9"/>
      <c r="BM364" s="9"/>
      <c r="BN364" s="9"/>
      <c r="BO364" s="9"/>
      <c r="BP364" s="9"/>
      <c r="BQ364" s="9"/>
      <c r="BR364" s="9"/>
      <c r="BS364" s="9"/>
      <c r="BT364" s="9"/>
      <c r="BU364" s="9"/>
      <c r="BV364" s="9"/>
      <c r="BW364" s="9"/>
      <c r="BX364" s="9"/>
      <c r="BY364" s="9"/>
      <c r="BZ364" s="9"/>
      <c r="CA364" s="9"/>
      <c r="CB364" s="9"/>
      <c r="CC364" s="9"/>
      <c r="CD364" s="9"/>
      <c r="CE364" s="9"/>
      <c r="CF364" s="9"/>
      <c r="CG364" s="9"/>
      <c r="CH364" s="9"/>
      <c r="CI364" s="9"/>
      <c r="CJ364" s="9"/>
      <c r="CK364" s="9"/>
      <c r="CL364" s="9"/>
      <c r="CM364" s="9"/>
      <c r="CN364" s="9"/>
      <c r="CO364" s="9"/>
      <c r="CP364" s="9"/>
      <c r="CQ364" s="9"/>
      <c r="CR364" s="9"/>
      <c r="CS364" s="9"/>
      <c r="CT364" s="9"/>
      <c r="CU364" s="9"/>
      <c r="CV364" s="9"/>
      <c r="CW364" s="9"/>
      <c r="CX364" s="9"/>
      <c r="CY364" s="9"/>
      <c r="CZ364" s="9"/>
      <c r="DA364" s="9"/>
      <c r="DB364" s="9"/>
      <c r="DC364" s="9"/>
      <c r="DD364" s="9"/>
      <c r="DE364" s="9"/>
      <c r="DF364" s="9"/>
      <c r="DG364" s="9"/>
      <c r="DH364" s="9"/>
      <c r="DI364" s="9"/>
      <c r="DJ364" s="9"/>
      <c r="DK364" s="9"/>
      <c r="DL364" s="9"/>
      <c r="DM364" s="9"/>
      <c r="DN364" s="9"/>
      <c r="DO364" s="9"/>
      <c r="DP364" s="9"/>
      <c r="DQ364" s="9"/>
      <c r="DR364" s="9"/>
      <c r="DS364" s="9"/>
      <c r="DT364" s="9"/>
      <c r="DU364" s="9"/>
      <c r="DV364" s="9"/>
      <c r="DW364" s="9"/>
      <c r="DX364" s="9"/>
      <c r="DY364" s="9"/>
      <c r="DZ364" s="9"/>
      <c r="EA364" s="9"/>
      <c r="EB364" s="9"/>
      <c r="EC364" s="9"/>
      <c r="ED364" s="9"/>
      <c r="EE364" s="9"/>
      <c r="EF364" s="9"/>
      <c r="EG364" s="9"/>
      <c r="EH364" s="9"/>
      <c r="EI364" s="9"/>
      <c r="EJ364" s="9"/>
      <c r="EK364" s="9"/>
      <c r="EL364" s="9"/>
      <c r="EM364" s="9"/>
      <c r="EN364" s="9"/>
      <c r="EO364" s="9"/>
      <c r="EP364" s="9"/>
      <c r="EQ364" s="9"/>
      <c r="ER364" s="36">
        <f t="shared" si="68"/>
        <v>1</v>
      </c>
      <c r="ES364" s="9">
        <f t="shared" si="69"/>
        <v>1</v>
      </c>
      <c r="ET364" s="9" t="s">
        <v>1367</v>
      </c>
      <c r="EU364" s="32" t="s">
        <v>1960</v>
      </c>
      <c r="EV364" s="32" t="s">
        <v>1480</v>
      </c>
      <c r="EW364" s="32"/>
      <c r="EX364" s="35"/>
      <c r="EY364" s="37"/>
      <c r="EZ364" s="37"/>
      <c r="FA364" s="35"/>
      <c r="FB364" s="37"/>
      <c r="FC364" s="32"/>
      <c r="FD364" s="32"/>
      <c r="FE364" s="32">
        <f t="shared" si="70"/>
        <v>5079</v>
      </c>
      <c r="FF364" s="9">
        <f t="shared" si="71"/>
        <v>22841</v>
      </c>
      <c r="FG364" s="6" t="s">
        <v>1480</v>
      </c>
    </row>
    <row r="365" spans="1:163" ht="17.25" customHeight="1" x14ac:dyDescent="0.25">
      <c r="A365" s="9">
        <v>454823699</v>
      </c>
      <c r="B365" s="22" t="s">
        <v>506</v>
      </c>
      <c r="C365" s="9"/>
      <c r="D365" s="9"/>
      <c r="E365" s="9"/>
      <c r="F365" s="9"/>
      <c r="G365" s="23"/>
      <c r="H365" s="23"/>
      <c r="I365" s="9">
        <v>3033</v>
      </c>
      <c r="J365" s="9">
        <v>9088</v>
      </c>
      <c r="K365" s="24">
        <f t="shared" si="60"/>
        <v>3250</v>
      </c>
      <c r="L365" s="24">
        <f t="shared" si="61"/>
        <v>12121</v>
      </c>
      <c r="M365" s="25">
        <v>3</v>
      </c>
      <c r="N365" s="9" t="s">
        <v>1493</v>
      </c>
      <c r="O365" s="9" t="s">
        <v>1494</v>
      </c>
      <c r="P365" s="9" t="s">
        <v>43</v>
      </c>
      <c r="Q365" s="26">
        <v>17194</v>
      </c>
      <c r="R365" s="27">
        <v>228</v>
      </c>
      <c r="S365" s="27">
        <f t="shared" si="62"/>
        <v>0</v>
      </c>
      <c r="T365" s="27">
        <v>5305.99</v>
      </c>
      <c r="U365" s="28" t="s">
        <v>20</v>
      </c>
      <c r="V365" s="29">
        <f t="shared" si="63"/>
        <v>9.910486302041005E-2</v>
      </c>
      <c r="W365" s="29">
        <f t="shared" si="64"/>
        <v>4.8754178886579493E-3</v>
      </c>
      <c r="X365" s="29" t="str">
        <f t="shared" si="65"/>
        <v>FLOW</v>
      </c>
      <c r="Y365" s="9" t="str">
        <f t="shared" si="66"/>
        <v>-</v>
      </c>
      <c r="Z365" s="9" t="s">
        <v>1497</v>
      </c>
      <c r="AA365" s="9" t="s">
        <v>20</v>
      </c>
      <c r="AB365" s="22"/>
      <c r="AC365" s="9"/>
      <c r="AD365" s="9"/>
      <c r="AE365" s="30"/>
      <c r="AF365" s="31" t="s">
        <v>20</v>
      </c>
      <c r="AG365" s="32"/>
      <c r="AH365" s="9" t="s">
        <v>507</v>
      </c>
      <c r="AI365" s="32"/>
      <c r="AJ365" s="32"/>
      <c r="AK365" s="32"/>
      <c r="AL365" s="32">
        <v>14621.99</v>
      </c>
      <c r="AM365" s="26">
        <v>17194</v>
      </c>
      <c r="AN365" s="24">
        <v>88</v>
      </c>
      <c r="AO365" s="23" t="s">
        <v>20</v>
      </c>
      <c r="AP365" s="23" t="str">
        <f t="shared" si="67"/>
        <v>FLOW</v>
      </c>
      <c r="AQ365" s="23"/>
      <c r="AR365" s="23"/>
      <c r="AS365" s="23"/>
      <c r="AT365" s="23"/>
      <c r="AU365" s="9" t="s">
        <v>13</v>
      </c>
      <c r="AV365" s="33" t="s">
        <v>508</v>
      </c>
      <c r="AW365" s="22" t="s">
        <v>1192</v>
      </c>
      <c r="AX365" s="34">
        <v>44831</v>
      </c>
      <c r="AY365" s="9">
        <v>48</v>
      </c>
      <c r="AZ365" s="9" t="s">
        <v>1125</v>
      </c>
      <c r="BA365" s="32" t="s">
        <v>20</v>
      </c>
      <c r="BB365" s="32"/>
      <c r="BC365" s="32"/>
      <c r="BD365" s="9"/>
      <c r="BE365" s="9"/>
      <c r="BF365" s="9"/>
      <c r="BG365" s="35"/>
      <c r="BH365" s="9"/>
      <c r="BI365" s="9"/>
      <c r="BJ365" s="9"/>
      <c r="BK365" s="9"/>
      <c r="BL365" s="9">
        <v>1</v>
      </c>
      <c r="BM365" s="9"/>
      <c r="BN365" s="9"/>
      <c r="BO365" s="9"/>
      <c r="BP365" s="9"/>
      <c r="BQ365" s="9"/>
      <c r="BR365" s="9"/>
      <c r="BS365" s="9"/>
      <c r="BT365" s="9"/>
      <c r="BU365" s="9"/>
      <c r="BV365" s="9"/>
      <c r="BW365" s="9"/>
      <c r="BX365" s="9"/>
      <c r="BY365" s="9"/>
      <c r="BZ365" s="9"/>
      <c r="CA365" s="9"/>
      <c r="CB365" s="9"/>
      <c r="CC365" s="9"/>
      <c r="CD365" s="9"/>
      <c r="CE365" s="9"/>
      <c r="CF365" s="9"/>
      <c r="CG365" s="9"/>
      <c r="CH365" s="9"/>
      <c r="CI365" s="9"/>
      <c r="CJ365" s="9"/>
      <c r="CK365" s="9"/>
      <c r="CL365" s="9"/>
      <c r="CM365" s="9"/>
      <c r="CN365" s="9"/>
      <c r="CO365" s="9"/>
      <c r="CP365" s="9"/>
      <c r="CQ365" s="9"/>
      <c r="CR365" s="9"/>
      <c r="CS365" s="9"/>
      <c r="CT365" s="9"/>
      <c r="CU365" s="9"/>
      <c r="CV365" s="9"/>
      <c r="CW365" s="9"/>
      <c r="CX365" s="9"/>
      <c r="CY365" s="9"/>
      <c r="CZ365" s="9"/>
      <c r="DA365" s="9"/>
      <c r="DB365" s="9"/>
      <c r="DC365" s="9"/>
      <c r="DD365" s="9"/>
      <c r="DE365" s="9"/>
      <c r="DF365" s="9"/>
      <c r="DG365" s="9"/>
      <c r="DH365" s="9"/>
      <c r="DI365" s="9"/>
      <c r="DJ365" s="9"/>
      <c r="DK365" s="9"/>
      <c r="DL365" s="9"/>
      <c r="DM365" s="9"/>
      <c r="DN365" s="9"/>
      <c r="DO365" s="9"/>
      <c r="DP365" s="9"/>
      <c r="DQ365" s="9"/>
      <c r="DR365" s="9"/>
      <c r="DS365" s="9"/>
      <c r="DT365" s="9"/>
      <c r="DU365" s="9"/>
      <c r="DV365" s="9"/>
      <c r="DW365" s="9"/>
      <c r="DX365" s="9"/>
      <c r="DY365" s="9"/>
      <c r="DZ365" s="9"/>
      <c r="EA365" s="9"/>
      <c r="EB365" s="9"/>
      <c r="EC365" s="9"/>
      <c r="ED365" s="9"/>
      <c r="EE365" s="9"/>
      <c r="EF365" s="9"/>
      <c r="EG365" s="9"/>
      <c r="EH365" s="9"/>
      <c r="EI365" s="9"/>
      <c r="EJ365" s="9"/>
      <c r="EK365" s="9"/>
      <c r="EL365" s="9"/>
      <c r="EM365" s="9"/>
      <c r="EN365" s="9"/>
      <c r="EO365" s="9"/>
      <c r="EP365" s="9"/>
      <c r="EQ365" s="9"/>
      <c r="ER365" s="36">
        <f t="shared" si="68"/>
        <v>1</v>
      </c>
      <c r="ES365" s="9">
        <f t="shared" si="69"/>
        <v>1</v>
      </c>
      <c r="ET365" s="9" t="s">
        <v>1364</v>
      </c>
      <c r="EU365" s="32" t="s">
        <v>2006</v>
      </c>
      <c r="EV365" s="32" t="s">
        <v>1480</v>
      </c>
      <c r="EW365" s="32"/>
      <c r="EX365" s="35"/>
      <c r="EY365" s="37"/>
      <c r="EZ365" s="37"/>
      <c r="FA365" s="35"/>
      <c r="FB365" s="37"/>
      <c r="FC365" s="32"/>
      <c r="FD365" s="32"/>
      <c r="FE365" s="32">
        <f t="shared" si="70"/>
        <v>3250</v>
      </c>
      <c r="FF365" s="9">
        <f t="shared" si="71"/>
        <v>12121</v>
      </c>
      <c r="FG365" s="6" t="s">
        <v>1480</v>
      </c>
    </row>
    <row r="366" spans="1:163" ht="17.25" customHeight="1" x14ac:dyDescent="0.25">
      <c r="A366" s="9">
        <v>460434530</v>
      </c>
      <c r="B366" s="22" t="s">
        <v>794</v>
      </c>
      <c r="C366" s="9"/>
      <c r="D366" s="9"/>
      <c r="E366" s="9"/>
      <c r="F366" s="9"/>
      <c r="G366" s="23"/>
      <c r="H366" s="23"/>
      <c r="I366" s="9">
        <v>3537</v>
      </c>
      <c r="J366" s="9">
        <v>3537</v>
      </c>
      <c r="K366" s="24">
        <f t="shared" si="60"/>
        <v>3703</v>
      </c>
      <c r="L366" s="24">
        <f t="shared" si="61"/>
        <v>7074</v>
      </c>
      <c r="M366" s="25">
        <v>2</v>
      </c>
      <c r="N366" s="9" t="s">
        <v>1493</v>
      </c>
      <c r="O366" s="9" t="s">
        <v>1494</v>
      </c>
      <c r="P366" s="9" t="s">
        <v>60</v>
      </c>
      <c r="Q366" s="26">
        <v>17000</v>
      </c>
      <c r="R366" s="27">
        <v>166</v>
      </c>
      <c r="S366" s="27">
        <f t="shared" si="62"/>
        <v>0</v>
      </c>
      <c r="T366" s="27">
        <v>3150</v>
      </c>
      <c r="U366" s="28" t="s">
        <v>20</v>
      </c>
      <c r="V366" s="29">
        <f t="shared" si="63"/>
        <v>0.16573562243475379</v>
      </c>
      <c r="W366" s="29">
        <f t="shared" si="64"/>
        <v>4.558228725514475E-3</v>
      </c>
      <c r="X366" s="29" t="str">
        <f t="shared" si="65"/>
        <v>FLOW</v>
      </c>
      <c r="Y366" s="9" t="str">
        <f t="shared" si="66"/>
        <v>-</v>
      </c>
      <c r="Z366" s="9" t="s">
        <v>20</v>
      </c>
      <c r="AA366" s="9" t="s">
        <v>20</v>
      </c>
      <c r="AB366" s="22"/>
      <c r="AC366" s="9"/>
      <c r="AD366" s="9"/>
      <c r="AE366" s="30"/>
      <c r="AF366" s="31" t="s">
        <v>20</v>
      </c>
      <c r="AG366" s="32"/>
      <c r="AH366" s="9" t="s">
        <v>1141</v>
      </c>
      <c r="AI366" s="32"/>
      <c r="AJ366" s="32"/>
      <c r="AK366" s="32"/>
      <c r="AL366" s="32">
        <v>6853</v>
      </c>
      <c r="AM366" s="26">
        <v>17000</v>
      </c>
      <c r="AN366" s="24">
        <v>57</v>
      </c>
      <c r="AO366" s="23" t="s">
        <v>20</v>
      </c>
      <c r="AP366" s="23" t="str">
        <f t="shared" si="67"/>
        <v>FLOW</v>
      </c>
      <c r="AQ366" s="23"/>
      <c r="AR366" s="23"/>
      <c r="AS366" s="23"/>
      <c r="AT366" s="23"/>
      <c r="AU366" s="9" t="s">
        <v>1491</v>
      </c>
      <c r="AV366" s="33" t="s">
        <v>989</v>
      </c>
      <c r="AW366" s="22" t="s">
        <v>1174</v>
      </c>
      <c r="AX366" s="34">
        <v>45232</v>
      </c>
      <c r="AY366" s="9">
        <v>36</v>
      </c>
      <c r="AZ366" s="9" t="s">
        <v>1125</v>
      </c>
      <c r="BA366" s="32" t="s">
        <v>20</v>
      </c>
      <c r="BB366" s="32"/>
      <c r="BC366" s="32"/>
      <c r="BD366" s="9"/>
      <c r="BE366" s="9"/>
      <c r="BF366" s="9"/>
      <c r="BG366" s="35"/>
      <c r="BH366" s="9"/>
      <c r="BI366" s="9"/>
      <c r="BJ366" s="9"/>
      <c r="BK366" s="9"/>
      <c r="BL366" s="9"/>
      <c r="BM366" s="9"/>
      <c r="BN366" s="9"/>
      <c r="BO366" s="9"/>
      <c r="BP366" s="9"/>
      <c r="BQ366" s="9"/>
      <c r="BR366" s="9"/>
      <c r="BS366" s="9"/>
      <c r="BT366" s="9"/>
      <c r="BU366" s="9"/>
      <c r="BV366" s="9"/>
      <c r="BW366" s="9"/>
      <c r="BX366" s="9"/>
      <c r="BY366" s="9"/>
      <c r="BZ366" s="9"/>
      <c r="CA366" s="9"/>
      <c r="CB366" s="9"/>
      <c r="CC366" s="9"/>
      <c r="CD366" s="9"/>
      <c r="CE366" s="9"/>
      <c r="CF366" s="9"/>
      <c r="CG366" s="9"/>
      <c r="CH366" s="9"/>
      <c r="CI366" s="9"/>
      <c r="CJ366" s="9"/>
      <c r="CK366" s="9"/>
      <c r="CL366" s="9"/>
      <c r="CM366" s="9"/>
      <c r="CN366" s="9"/>
      <c r="CO366" s="9"/>
      <c r="CP366" s="9"/>
      <c r="CQ366" s="9"/>
      <c r="CR366" s="9"/>
      <c r="CS366" s="9"/>
      <c r="CT366" s="9"/>
      <c r="CU366" s="9"/>
      <c r="CV366" s="9"/>
      <c r="CW366" s="9"/>
      <c r="CX366" s="9"/>
      <c r="CY366" s="9"/>
      <c r="CZ366" s="9"/>
      <c r="DA366" s="9"/>
      <c r="DB366" s="9"/>
      <c r="DC366" s="9"/>
      <c r="DD366" s="9"/>
      <c r="DE366" s="9"/>
      <c r="DF366" s="9"/>
      <c r="DG366" s="9"/>
      <c r="DH366" s="9"/>
      <c r="DI366" s="9"/>
      <c r="DJ366" s="9"/>
      <c r="DK366" s="9"/>
      <c r="DL366" s="9"/>
      <c r="DM366" s="9"/>
      <c r="DN366" s="9"/>
      <c r="DO366" s="9"/>
      <c r="DP366" s="9"/>
      <c r="DQ366" s="9"/>
      <c r="DR366" s="9"/>
      <c r="DS366" s="9"/>
      <c r="DT366" s="9"/>
      <c r="DU366" s="9"/>
      <c r="DV366" s="9"/>
      <c r="DW366" s="9"/>
      <c r="DX366" s="9"/>
      <c r="DY366" s="9"/>
      <c r="DZ366" s="9"/>
      <c r="EA366" s="9"/>
      <c r="EB366" s="9"/>
      <c r="EC366" s="9"/>
      <c r="ED366" s="9"/>
      <c r="EE366" s="9"/>
      <c r="EF366" s="9"/>
      <c r="EG366" s="9"/>
      <c r="EH366" s="9"/>
      <c r="EI366" s="9"/>
      <c r="EJ366" s="9"/>
      <c r="EK366" s="9"/>
      <c r="EL366" s="9"/>
      <c r="EM366" s="9"/>
      <c r="EN366" s="9"/>
      <c r="EO366" s="9"/>
      <c r="EP366" s="9"/>
      <c r="EQ366" s="9"/>
      <c r="ER366" s="36">
        <f t="shared" si="68"/>
        <v>0</v>
      </c>
      <c r="ES366" s="9" t="str">
        <f t="shared" si="69"/>
        <v/>
      </c>
      <c r="ET366" s="9" t="s">
        <v>1360</v>
      </c>
      <c r="EU366" s="32" t="s">
        <v>1782</v>
      </c>
      <c r="EV366" s="32" t="s">
        <v>1480</v>
      </c>
      <c r="EW366" s="32"/>
      <c r="EX366" s="35"/>
      <c r="EY366" s="37"/>
      <c r="EZ366" s="37"/>
      <c r="FA366" s="35"/>
      <c r="FB366" s="37"/>
      <c r="FC366" s="32"/>
      <c r="FD366" s="32"/>
      <c r="FE366" s="32">
        <f t="shared" si="70"/>
        <v>3703</v>
      </c>
      <c r="FF366" s="9">
        <f t="shared" si="71"/>
        <v>7074</v>
      </c>
      <c r="FG366" s="6" t="s">
        <v>1480</v>
      </c>
    </row>
    <row r="367" spans="1:163" ht="17.25" customHeight="1" x14ac:dyDescent="0.25">
      <c r="A367" s="9">
        <v>459691612</v>
      </c>
      <c r="B367" s="22" t="s">
        <v>785</v>
      </c>
      <c r="C367" s="9"/>
      <c r="D367" s="9"/>
      <c r="E367" s="9"/>
      <c r="F367" s="9"/>
      <c r="G367" s="23"/>
      <c r="H367" s="23"/>
      <c r="I367" s="9">
        <v>3813</v>
      </c>
      <c r="J367" s="9">
        <v>9827.24</v>
      </c>
      <c r="K367" s="24">
        <f t="shared" si="60"/>
        <v>2352.2399999999998</v>
      </c>
      <c r="L367" s="24">
        <f t="shared" si="61"/>
        <v>13640.24</v>
      </c>
      <c r="M367" s="25">
        <v>3</v>
      </c>
      <c r="N367" s="9" t="s">
        <v>1493</v>
      </c>
      <c r="O367" s="9" t="s">
        <v>1494</v>
      </c>
      <c r="P367" s="9" t="s">
        <v>27</v>
      </c>
      <c r="Q367" s="26">
        <v>16938.310000000001</v>
      </c>
      <c r="R367" s="27">
        <v>151</v>
      </c>
      <c r="S367" s="27">
        <f t="shared" si="62"/>
        <v>0</v>
      </c>
      <c r="T367" s="27">
        <v>1350</v>
      </c>
      <c r="U367" s="28" t="s">
        <v>20</v>
      </c>
      <c r="V367" s="29">
        <f t="shared" si="63"/>
        <v>4.4123561842554553E-2</v>
      </c>
      <c r="W367" s="29">
        <f t="shared" si="64"/>
        <v>4.802916108970213E-3</v>
      </c>
      <c r="X367" s="29" t="str">
        <f t="shared" si="65"/>
        <v>FLOW</v>
      </c>
      <c r="Y367" s="9" t="str">
        <f t="shared" si="66"/>
        <v>-</v>
      </c>
      <c r="Z367" s="9" t="s">
        <v>2270</v>
      </c>
      <c r="AA367" s="9" t="s">
        <v>20</v>
      </c>
      <c r="AB367" s="22"/>
      <c r="AC367" s="9"/>
      <c r="AD367" s="9"/>
      <c r="AE367" s="30"/>
      <c r="AF367" s="31" t="s">
        <v>20</v>
      </c>
      <c r="AG367" s="32"/>
      <c r="AH367" s="9" t="s">
        <v>146</v>
      </c>
      <c r="AI367" s="32"/>
      <c r="AJ367" s="32"/>
      <c r="AK367" s="32"/>
      <c r="AL367" s="32">
        <v>11328.24</v>
      </c>
      <c r="AM367" s="26">
        <v>16938.310000000001</v>
      </c>
      <c r="AN367" s="24">
        <v>88</v>
      </c>
      <c r="AO367" s="23" t="s">
        <v>20</v>
      </c>
      <c r="AP367" s="23" t="str">
        <f t="shared" si="67"/>
        <v>FLOW</v>
      </c>
      <c r="AQ367" s="23"/>
      <c r="AR367" s="23"/>
      <c r="AS367" s="23"/>
      <c r="AT367" s="23"/>
      <c r="AU367" s="9" t="s">
        <v>1491</v>
      </c>
      <c r="AV367" s="33" t="s">
        <v>980</v>
      </c>
      <c r="AW367" s="22" t="s">
        <v>1226</v>
      </c>
      <c r="AX367" s="34">
        <v>45177</v>
      </c>
      <c r="AY367" s="9">
        <v>36</v>
      </c>
      <c r="AZ367" s="9" t="s">
        <v>1125</v>
      </c>
      <c r="BA367" s="32" t="s">
        <v>20</v>
      </c>
      <c r="BB367" s="32"/>
      <c r="BC367" s="32">
        <v>1</v>
      </c>
      <c r="BD367" s="9"/>
      <c r="BE367" s="9"/>
      <c r="BF367" s="9"/>
      <c r="BG367" s="35"/>
      <c r="BH367" s="9"/>
      <c r="BI367" s="9"/>
      <c r="BJ367" s="9"/>
      <c r="BK367" s="9"/>
      <c r="BL367" s="9"/>
      <c r="BM367" s="9"/>
      <c r="BN367" s="9"/>
      <c r="BO367" s="9"/>
      <c r="BP367" s="9"/>
      <c r="BQ367" s="9"/>
      <c r="BR367" s="9"/>
      <c r="BS367" s="9"/>
      <c r="BT367" s="9"/>
      <c r="BU367" s="9"/>
      <c r="BV367" s="9"/>
      <c r="BW367" s="9"/>
      <c r="BX367" s="9"/>
      <c r="BY367" s="9"/>
      <c r="BZ367" s="9"/>
      <c r="CA367" s="9"/>
      <c r="CB367" s="9"/>
      <c r="CC367" s="9"/>
      <c r="CD367" s="9"/>
      <c r="CE367" s="9"/>
      <c r="CF367" s="9"/>
      <c r="CG367" s="9"/>
      <c r="CH367" s="9"/>
      <c r="CI367" s="9"/>
      <c r="CJ367" s="9"/>
      <c r="CK367" s="9"/>
      <c r="CL367" s="9"/>
      <c r="CM367" s="9"/>
      <c r="CN367" s="9"/>
      <c r="CO367" s="9"/>
      <c r="CP367" s="9"/>
      <c r="CQ367" s="9"/>
      <c r="CR367" s="9"/>
      <c r="CS367" s="9"/>
      <c r="CT367" s="9"/>
      <c r="CU367" s="9"/>
      <c r="CV367" s="9"/>
      <c r="CW367" s="9"/>
      <c r="CX367" s="9"/>
      <c r="CY367" s="9"/>
      <c r="CZ367" s="9"/>
      <c r="DA367" s="9"/>
      <c r="DB367" s="9"/>
      <c r="DC367" s="9"/>
      <c r="DD367" s="9"/>
      <c r="DE367" s="9"/>
      <c r="DF367" s="9"/>
      <c r="DG367" s="9"/>
      <c r="DH367" s="9"/>
      <c r="DI367" s="9"/>
      <c r="DJ367" s="9"/>
      <c r="DK367" s="9"/>
      <c r="DL367" s="9"/>
      <c r="DM367" s="9"/>
      <c r="DN367" s="9"/>
      <c r="DO367" s="9"/>
      <c r="DP367" s="9"/>
      <c r="DQ367" s="9"/>
      <c r="DR367" s="9"/>
      <c r="DS367" s="9"/>
      <c r="DT367" s="9"/>
      <c r="DU367" s="9"/>
      <c r="DV367" s="9"/>
      <c r="DW367" s="9"/>
      <c r="DX367" s="9"/>
      <c r="DY367" s="9"/>
      <c r="DZ367" s="9"/>
      <c r="EA367" s="9"/>
      <c r="EB367" s="9"/>
      <c r="EC367" s="9"/>
      <c r="ED367" s="9"/>
      <c r="EE367" s="9"/>
      <c r="EF367" s="9"/>
      <c r="EG367" s="9"/>
      <c r="EH367" s="9"/>
      <c r="EI367" s="9"/>
      <c r="EJ367" s="9"/>
      <c r="EK367" s="9"/>
      <c r="EL367" s="9"/>
      <c r="EM367" s="9"/>
      <c r="EN367" s="9"/>
      <c r="EO367" s="9"/>
      <c r="EP367" s="9"/>
      <c r="EQ367" s="9"/>
      <c r="ER367" s="36">
        <f t="shared" si="68"/>
        <v>1</v>
      </c>
      <c r="ES367" s="9">
        <f t="shared" si="69"/>
        <v>1</v>
      </c>
      <c r="ET367" s="9" t="s">
        <v>1368</v>
      </c>
      <c r="EU367" s="32" t="s">
        <v>1791</v>
      </c>
      <c r="EV367" s="32" t="s">
        <v>1480</v>
      </c>
      <c r="EW367" s="32"/>
      <c r="EX367" s="35"/>
      <c r="EY367" s="37"/>
      <c r="EZ367" s="37"/>
      <c r="FA367" s="35"/>
      <c r="FB367" s="37"/>
      <c r="FC367" s="32"/>
      <c r="FD367" s="32"/>
      <c r="FE367" s="32">
        <f t="shared" si="70"/>
        <v>2352.2399999999998</v>
      </c>
      <c r="FF367" s="9">
        <f t="shared" si="71"/>
        <v>13640.24</v>
      </c>
      <c r="FG367" s="6" t="s">
        <v>1480</v>
      </c>
    </row>
    <row r="368" spans="1:163" ht="17.25" customHeight="1" x14ac:dyDescent="0.25">
      <c r="A368" s="9">
        <v>458111295</v>
      </c>
      <c r="B368" s="22" t="s">
        <v>1627</v>
      </c>
      <c r="C368" s="9"/>
      <c r="D368" s="9"/>
      <c r="E368" s="9"/>
      <c r="F368" s="9"/>
      <c r="G368" s="23"/>
      <c r="H368" s="23"/>
      <c r="I368" s="9">
        <v>5795</v>
      </c>
      <c r="J368" s="9">
        <v>17385</v>
      </c>
      <c r="K368" s="24">
        <f t="shared" si="60"/>
        <v>-10249</v>
      </c>
      <c r="L368" s="24">
        <f t="shared" si="61"/>
        <v>23180</v>
      </c>
      <c r="M368" s="25">
        <v>6</v>
      </c>
      <c r="N368" s="9" t="s">
        <v>1493</v>
      </c>
      <c r="O368" s="9" t="s">
        <v>1494</v>
      </c>
      <c r="P368" s="9" t="s">
        <v>251</v>
      </c>
      <c r="Q368" s="26">
        <v>16914.650000000001</v>
      </c>
      <c r="R368" s="27">
        <v>1341</v>
      </c>
      <c r="S368" s="27">
        <f t="shared" si="62"/>
        <v>0</v>
      </c>
      <c r="T368" s="27">
        <v>6300</v>
      </c>
      <c r="U368" s="28" t="s">
        <v>20</v>
      </c>
      <c r="V368" s="29">
        <f t="shared" si="63"/>
        <v>0.15110778187678589</v>
      </c>
      <c r="W368" s="29">
        <f t="shared" si="64"/>
        <v>7.7515289491180712E-3</v>
      </c>
      <c r="X368" s="29" t="str">
        <f t="shared" si="65"/>
        <v>FLOW</v>
      </c>
      <c r="Y368" s="9" t="str">
        <f t="shared" si="66"/>
        <v>-</v>
      </c>
      <c r="Z368" s="9" t="s">
        <v>1496</v>
      </c>
      <c r="AA368" s="9" t="s">
        <v>20</v>
      </c>
      <c r="AB368" s="22"/>
      <c r="AC368" s="9"/>
      <c r="AD368" s="9"/>
      <c r="AE368" s="30"/>
      <c r="AF368" s="31" t="s">
        <v>20</v>
      </c>
      <c r="AG368" s="32"/>
      <c r="AH368" s="9" t="s">
        <v>2200</v>
      </c>
      <c r="AI368" s="32"/>
      <c r="AJ368" s="32"/>
      <c r="AK368" s="32"/>
      <c r="AL368" s="32">
        <v>25026</v>
      </c>
      <c r="AM368" s="26">
        <v>16914.650000000001</v>
      </c>
      <c r="AN368" s="24">
        <v>177</v>
      </c>
      <c r="AO368" s="23" t="s">
        <v>20</v>
      </c>
      <c r="AP368" s="23" t="str">
        <f t="shared" si="67"/>
        <v>FLOW</v>
      </c>
      <c r="AQ368" s="23"/>
      <c r="AR368" s="23"/>
      <c r="AS368" s="23"/>
      <c r="AT368" s="23"/>
      <c r="AU368" s="9" t="s">
        <v>13</v>
      </c>
      <c r="AV368" s="33" t="s">
        <v>1675</v>
      </c>
      <c r="AW368" s="22" t="s">
        <v>1210</v>
      </c>
      <c r="AX368" s="34">
        <v>45061</v>
      </c>
      <c r="AY368" s="9">
        <v>36</v>
      </c>
      <c r="AZ368" s="9" t="s">
        <v>1592</v>
      </c>
      <c r="BA368" s="32" t="s">
        <v>20</v>
      </c>
      <c r="BB368" s="32"/>
      <c r="BC368" s="32"/>
      <c r="BD368" s="9"/>
      <c r="BE368" s="9"/>
      <c r="BF368" s="9"/>
      <c r="BG368" s="35"/>
      <c r="BH368" s="9"/>
      <c r="BI368" s="9"/>
      <c r="BJ368" s="9"/>
      <c r="BK368" s="9"/>
      <c r="BL368" s="9">
        <v>1</v>
      </c>
      <c r="BM368" s="9"/>
      <c r="BN368" s="9"/>
      <c r="BO368" s="9"/>
      <c r="BP368" s="9"/>
      <c r="BQ368" s="9"/>
      <c r="BR368" s="9"/>
      <c r="BS368" s="9"/>
      <c r="BT368" s="9"/>
      <c r="BU368" s="9"/>
      <c r="BV368" s="9"/>
      <c r="BW368" s="9"/>
      <c r="BX368" s="9"/>
      <c r="BY368" s="9"/>
      <c r="BZ368" s="9"/>
      <c r="CA368" s="9"/>
      <c r="CB368" s="9"/>
      <c r="CC368" s="9"/>
      <c r="CD368" s="9"/>
      <c r="CE368" s="9"/>
      <c r="CF368" s="9"/>
      <c r="CG368" s="9"/>
      <c r="CH368" s="9"/>
      <c r="CI368" s="9"/>
      <c r="CJ368" s="9"/>
      <c r="CK368" s="9"/>
      <c r="CL368" s="9"/>
      <c r="CM368" s="9"/>
      <c r="CN368" s="9"/>
      <c r="CO368" s="9"/>
      <c r="CP368" s="9"/>
      <c r="CQ368" s="9"/>
      <c r="CR368" s="9"/>
      <c r="CS368" s="9"/>
      <c r="CT368" s="9"/>
      <c r="CU368" s="9"/>
      <c r="CV368" s="9"/>
      <c r="CW368" s="9"/>
      <c r="CX368" s="9"/>
      <c r="CY368" s="9"/>
      <c r="CZ368" s="9"/>
      <c r="DA368" s="9"/>
      <c r="DB368" s="9"/>
      <c r="DC368" s="9"/>
      <c r="DD368" s="9"/>
      <c r="DE368" s="9"/>
      <c r="DF368" s="9"/>
      <c r="DG368" s="9"/>
      <c r="DH368" s="9"/>
      <c r="DI368" s="9"/>
      <c r="DJ368" s="9"/>
      <c r="DK368" s="9"/>
      <c r="DL368" s="9"/>
      <c r="DM368" s="9"/>
      <c r="DN368" s="9"/>
      <c r="DO368" s="9"/>
      <c r="DP368" s="9"/>
      <c r="DQ368" s="9"/>
      <c r="DR368" s="9"/>
      <c r="DS368" s="9"/>
      <c r="DT368" s="9"/>
      <c r="DU368" s="9"/>
      <c r="DV368" s="9"/>
      <c r="DW368" s="9"/>
      <c r="DX368" s="9"/>
      <c r="DY368" s="9"/>
      <c r="DZ368" s="9"/>
      <c r="EA368" s="9"/>
      <c r="EB368" s="9"/>
      <c r="EC368" s="9"/>
      <c r="ED368" s="9"/>
      <c r="EE368" s="9"/>
      <c r="EF368" s="9"/>
      <c r="EG368" s="9"/>
      <c r="EH368" s="9"/>
      <c r="EI368" s="9"/>
      <c r="EJ368" s="9"/>
      <c r="EK368" s="9"/>
      <c r="EL368" s="9"/>
      <c r="EM368" s="9"/>
      <c r="EN368" s="9"/>
      <c r="EO368" s="9"/>
      <c r="EP368" s="9"/>
      <c r="EQ368" s="9"/>
      <c r="ER368" s="36">
        <f t="shared" si="68"/>
        <v>1</v>
      </c>
      <c r="ES368" s="9">
        <f t="shared" si="69"/>
        <v>1</v>
      </c>
      <c r="ET368" s="9" t="s">
        <v>1363</v>
      </c>
      <c r="EU368" s="32" t="s">
        <v>2226</v>
      </c>
      <c r="EV368" s="32" t="s">
        <v>1480</v>
      </c>
      <c r="EW368" s="32"/>
      <c r="EX368" s="35"/>
      <c r="EY368" s="37"/>
      <c r="EZ368" s="37"/>
      <c r="FA368" s="35"/>
      <c r="FB368" s="37"/>
      <c r="FC368" s="32"/>
      <c r="FD368" s="32"/>
      <c r="FE368" s="32">
        <f t="shared" si="70"/>
        <v>-10249</v>
      </c>
      <c r="FF368" s="9">
        <f t="shared" si="71"/>
        <v>23180</v>
      </c>
      <c r="FG368" s="6" t="e">
        <v>#N/A</v>
      </c>
    </row>
    <row r="369" spans="1:163" ht="17.25" customHeight="1" x14ac:dyDescent="0.25">
      <c r="A369" s="9">
        <v>136793784</v>
      </c>
      <c r="B369" s="22" t="s">
        <v>289</v>
      </c>
      <c r="C369" s="9"/>
      <c r="D369" s="9"/>
      <c r="E369" s="9"/>
      <c r="F369" s="9"/>
      <c r="G369" s="23"/>
      <c r="H369" s="23"/>
      <c r="I369" s="9">
        <v>2832</v>
      </c>
      <c r="J369" s="9">
        <v>2825</v>
      </c>
      <c r="K369" s="24">
        <f t="shared" si="60"/>
        <v>2890</v>
      </c>
      <c r="L369" s="24">
        <f t="shared" si="61"/>
        <v>5657</v>
      </c>
      <c r="M369" s="39">
        <v>1</v>
      </c>
      <c r="N369" s="9" t="s">
        <v>1493</v>
      </c>
      <c r="O369" s="9" t="s">
        <v>1494</v>
      </c>
      <c r="P369" s="9" t="s">
        <v>43</v>
      </c>
      <c r="Q369" s="26">
        <v>16191.5</v>
      </c>
      <c r="R369" s="27">
        <v>65</v>
      </c>
      <c r="S369" s="27">
        <f t="shared" si="62"/>
        <v>0</v>
      </c>
      <c r="T369" s="27">
        <v>5421</v>
      </c>
      <c r="U369" s="28" t="s">
        <v>20</v>
      </c>
      <c r="V369" s="29">
        <f t="shared" si="63"/>
        <v>3.0110932607078058E-2</v>
      </c>
      <c r="W369" s="29">
        <f t="shared" si="64"/>
        <v>1.4183988965209616E-3</v>
      </c>
      <c r="X369" s="29" t="str">
        <f t="shared" si="65"/>
        <v>FLOW</v>
      </c>
      <c r="Y369" s="9" t="str">
        <f t="shared" si="66"/>
        <v>-</v>
      </c>
      <c r="Z369" s="9" t="s">
        <v>1496</v>
      </c>
      <c r="AA369" s="9" t="s">
        <v>20</v>
      </c>
      <c r="AB369" s="22"/>
      <c r="AC369" s="9"/>
      <c r="AD369" s="9"/>
      <c r="AE369" s="30"/>
      <c r="AF369" s="31" t="s">
        <v>20</v>
      </c>
      <c r="AG369" s="32"/>
      <c r="AH369" s="9" t="s">
        <v>288</v>
      </c>
      <c r="AI369" s="32"/>
      <c r="AJ369" s="32"/>
      <c r="AK369" s="32"/>
      <c r="AL369" s="32">
        <v>8311</v>
      </c>
      <c r="AM369" s="26">
        <v>16191.5</v>
      </c>
      <c r="AN369" s="24">
        <v>27</v>
      </c>
      <c r="AO369" s="23" t="s">
        <v>20</v>
      </c>
      <c r="AP369" s="23" t="str">
        <f t="shared" si="67"/>
        <v>FLOW</v>
      </c>
      <c r="AQ369" s="23"/>
      <c r="AR369" s="23"/>
      <c r="AS369" s="23"/>
      <c r="AT369" s="23"/>
      <c r="AU369" s="9" t="s">
        <v>1491</v>
      </c>
      <c r="AV369" s="33" t="s">
        <v>290</v>
      </c>
      <c r="AW369" s="22" t="s">
        <v>1172</v>
      </c>
      <c r="AX369" s="34">
        <v>44910</v>
      </c>
      <c r="AY369" s="9">
        <v>48</v>
      </c>
      <c r="AZ369" s="9" t="s">
        <v>1125</v>
      </c>
      <c r="BA369" s="32" t="s">
        <v>20</v>
      </c>
      <c r="BB369" s="32"/>
      <c r="BC369" s="32"/>
      <c r="BD369" s="9"/>
      <c r="BE369" s="9"/>
      <c r="BF369" s="9"/>
      <c r="BG369" s="35"/>
      <c r="BH369" s="9"/>
      <c r="BI369" s="9"/>
      <c r="BJ369" s="9"/>
      <c r="BK369" s="9"/>
      <c r="BL369" s="9"/>
      <c r="BM369" s="9"/>
      <c r="BN369" s="9"/>
      <c r="BO369" s="9">
        <v>1</v>
      </c>
      <c r="BP369" s="9"/>
      <c r="BQ369" s="9"/>
      <c r="BR369" s="9"/>
      <c r="BS369" s="9"/>
      <c r="BT369" s="9"/>
      <c r="BU369" s="9"/>
      <c r="BV369" s="9"/>
      <c r="BW369" s="9"/>
      <c r="BX369" s="9"/>
      <c r="BY369" s="9"/>
      <c r="BZ369" s="9"/>
      <c r="CA369" s="9"/>
      <c r="CB369" s="9"/>
      <c r="CC369" s="9"/>
      <c r="CD369" s="9"/>
      <c r="CE369" s="9"/>
      <c r="CF369" s="9"/>
      <c r="CG369" s="9"/>
      <c r="CH369" s="9"/>
      <c r="CI369" s="9"/>
      <c r="CJ369" s="9"/>
      <c r="CK369" s="9"/>
      <c r="CL369" s="9"/>
      <c r="CM369" s="9"/>
      <c r="CN369" s="9"/>
      <c r="CO369" s="9"/>
      <c r="CP369" s="9"/>
      <c r="CQ369" s="9"/>
      <c r="CR369" s="9"/>
      <c r="CS369" s="9"/>
      <c r="CT369" s="9"/>
      <c r="CU369" s="9"/>
      <c r="CV369" s="9"/>
      <c r="CW369" s="9"/>
      <c r="CX369" s="9"/>
      <c r="CY369" s="9"/>
      <c r="CZ369" s="9"/>
      <c r="DA369" s="9"/>
      <c r="DB369" s="9"/>
      <c r="DC369" s="9"/>
      <c r="DD369" s="9"/>
      <c r="DE369" s="9"/>
      <c r="DF369" s="9"/>
      <c r="DG369" s="9"/>
      <c r="DH369" s="9"/>
      <c r="DI369" s="9"/>
      <c r="DJ369" s="9"/>
      <c r="DK369" s="9"/>
      <c r="DL369" s="9"/>
      <c r="DM369" s="9"/>
      <c r="DN369" s="9"/>
      <c r="DO369" s="9"/>
      <c r="DP369" s="9"/>
      <c r="DQ369" s="9"/>
      <c r="DR369" s="9"/>
      <c r="DS369" s="9"/>
      <c r="DT369" s="9"/>
      <c r="DU369" s="9"/>
      <c r="DV369" s="9"/>
      <c r="DW369" s="9"/>
      <c r="DX369" s="9"/>
      <c r="DY369" s="9"/>
      <c r="DZ369" s="9"/>
      <c r="EA369" s="9"/>
      <c r="EB369" s="9"/>
      <c r="EC369" s="9"/>
      <c r="ED369" s="9"/>
      <c r="EE369" s="9"/>
      <c r="EF369" s="9"/>
      <c r="EG369" s="9"/>
      <c r="EH369" s="9"/>
      <c r="EI369" s="9"/>
      <c r="EJ369" s="9"/>
      <c r="EK369" s="9"/>
      <c r="EL369" s="9"/>
      <c r="EM369" s="9"/>
      <c r="EN369" s="9"/>
      <c r="EO369" s="9"/>
      <c r="EP369" s="9"/>
      <c r="EQ369" s="9"/>
      <c r="ER369" s="36">
        <f t="shared" si="68"/>
        <v>1</v>
      </c>
      <c r="ES369" s="9">
        <f t="shared" si="69"/>
        <v>1</v>
      </c>
      <c r="ET369" s="9" t="s">
        <v>1364</v>
      </c>
      <c r="EU369" s="32" t="s">
        <v>1882</v>
      </c>
      <c r="EV369" s="32" t="s">
        <v>1480</v>
      </c>
      <c r="EW369" s="32"/>
      <c r="EX369" s="35"/>
      <c r="EY369" s="37"/>
      <c r="EZ369" s="37"/>
      <c r="FA369" s="35"/>
      <c r="FB369" s="37"/>
      <c r="FC369" s="32"/>
      <c r="FD369" s="32"/>
      <c r="FE369" s="32">
        <f t="shared" si="70"/>
        <v>2890</v>
      </c>
      <c r="FF369" s="9">
        <f t="shared" si="71"/>
        <v>5657</v>
      </c>
      <c r="FG369" s="6" t="s">
        <v>1480</v>
      </c>
    </row>
    <row r="370" spans="1:163" ht="17.25" customHeight="1" x14ac:dyDescent="0.25">
      <c r="A370" s="9">
        <v>466394730</v>
      </c>
      <c r="B370" s="22" t="s">
        <v>857</v>
      </c>
      <c r="C370" s="9"/>
      <c r="D370" s="9"/>
      <c r="E370" s="9"/>
      <c r="F370" s="9"/>
      <c r="G370" s="23"/>
      <c r="H370" s="23"/>
      <c r="I370" s="9">
        <v>5558</v>
      </c>
      <c r="J370" s="9">
        <v>16672</v>
      </c>
      <c r="K370" s="24">
        <f t="shared" si="60"/>
        <v>5837</v>
      </c>
      <c r="L370" s="24">
        <f t="shared" si="61"/>
        <v>22230</v>
      </c>
      <c r="M370" s="25">
        <v>3</v>
      </c>
      <c r="N370" s="9" t="s">
        <v>1493</v>
      </c>
      <c r="O370" s="9" t="s">
        <v>1494</v>
      </c>
      <c r="P370" s="9" t="s">
        <v>45</v>
      </c>
      <c r="Q370" s="26">
        <v>16134</v>
      </c>
      <c r="R370" s="27">
        <v>281</v>
      </c>
      <c r="S370" s="27">
        <f t="shared" si="62"/>
        <v>0</v>
      </c>
      <c r="T370" s="27">
        <v>1423</v>
      </c>
      <c r="U370" s="28" t="s">
        <v>20</v>
      </c>
      <c r="V370" s="29">
        <f t="shared" si="63"/>
        <v>3.3150004943529932E-2</v>
      </c>
      <c r="W370" s="29">
        <f t="shared" si="64"/>
        <v>4.5748512397119556E-3</v>
      </c>
      <c r="X370" s="29" t="str">
        <f t="shared" si="65"/>
        <v>FLOW</v>
      </c>
      <c r="Y370" s="9" t="str">
        <f t="shared" si="66"/>
        <v>-</v>
      </c>
      <c r="Z370" s="9" t="s">
        <v>1495</v>
      </c>
      <c r="AA370" s="9" t="s">
        <v>20</v>
      </c>
      <c r="AB370" s="22"/>
      <c r="AC370" s="9"/>
      <c r="AD370" s="9"/>
      <c r="AE370" s="30"/>
      <c r="AF370" s="31" t="s">
        <v>20</v>
      </c>
      <c r="AG370" s="32"/>
      <c r="AH370" s="9" t="s">
        <v>617</v>
      </c>
      <c r="AI370" s="32"/>
      <c r="AJ370" s="32"/>
      <c r="AK370" s="32"/>
      <c r="AL370" s="32">
        <v>18376</v>
      </c>
      <c r="AM370" s="26">
        <v>16134</v>
      </c>
      <c r="AN370" s="24">
        <v>87</v>
      </c>
      <c r="AO370" s="23" t="s">
        <v>20</v>
      </c>
      <c r="AP370" s="23" t="str">
        <f t="shared" si="67"/>
        <v>FLOW</v>
      </c>
      <c r="AQ370" s="23"/>
      <c r="AR370" s="23"/>
      <c r="AS370" s="23"/>
      <c r="AT370" s="23"/>
      <c r="AU370" s="9" t="s">
        <v>1491</v>
      </c>
      <c r="AV370" s="33" t="s">
        <v>1050</v>
      </c>
      <c r="AW370" s="22" t="s">
        <v>1297</v>
      </c>
      <c r="AX370" s="34">
        <v>45833</v>
      </c>
      <c r="AY370" s="9">
        <v>12</v>
      </c>
      <c r="AZ370" s="9" t="s">
        <v>1125</v>
      </c>
      <c r="BA370" s="32" t="s">
        <v>20</v>
      </c>
      <c r="BB370" s="32"/>
      <c r="BC370" s="32">
        <v>1</v>
      </c>
      <c r="BD370" s="9"/>
      <c r="BE370" s="9"/>
      <c r="BF370" s="9"/>
      <c r="BG370" s="35"/>
      <c r="BH370" s="9"/>
      <c r="BI370" s="9"/>
      <c r="BJ370" s="9"/>
      <c r="BK370" s="9"/>
      <c r="BL370" s="9"/>
      <c r="BM370" s="9"/>
      <c r="BN370" s="9"/>
      <c r="BO370" s="9"/>
      <c r="BP370" s="9"/>
      <c r="BQ370" s="9"/>
      <c r="BR370" s="9"/>
      <c r="BS370" s="9"/>
      <c r="BT370" s="9"/>
      <c r="BU370" s="9"/>
      <c r="BV370" s="9"/>
      <c r="BW370" s="9"/>
      <c r="BX370" s="9"/>
      <c r="BY370" s="9"/>
      <c r="BZ370" s="9"/>
      <c r="CA370" s="9"/>
      <c r="CB370" s="9"/>
      <c r="CC370" s="9"/>
      <c r="CD370" s="9"/>
      <c r="CE370" s="9"/>
      <c r="CF370" s="9"/>
      <c r="CG370" s="9"/>
      <c r="CH370" s="9"/>
      <c r="CI370" s="9"/>
      <c r="CJ370" s="9"/>
      <c r="CK370" s="9"/>
      <c r="CL370" s="9"/>
      <c r="CM370" s="9"/>
      <c r="CN370" s="9"/>
      <c r="CO370" s="9"/>
      <c r="CP370" s="9"/>
      <c r="CQ370" s="9"/>
      <c r="CR370" s="9"/>
      <c r="CS370" s="9"/>
      <c r="CT370" s="9"/>
      <c r="CU370" s="9"/>
      <c r="CV370" s="9"/>
      <c r="CW370" s="9"/>
      <c r="CX370" s="9"/>
      <c r="CY370" s="9"/>
      <c r="CZ370" s="9"/>
      <c r="DA370" s="9"/>
      <c r="DB370" s="9"/>
      <c r="DC370" s="9"/>
      <c r="DD370" s="9"/>
      <c r="DE370" s="9"/>
      <c r="DF370" s="9"/>
      <c r="DG370" s="9"/>
      <c r="DH370" s="9"/>
      <c r="DI370" s="9"/>
      <c r="DJ370" s="9"/>
      <c r="DK370" s="9"/>
      <c r="DL370" s="9"/>
      <c r="DM370" s="9"/>
      <c r="DN370" s="9"/>
      <c r="DO370" s="9"/>
      <c r="DP370" s="9"/>
      <c r="DQ370" s="9"/>
      <c r="DR370" s="9"/>
      <c r="DS370" s="9"/>
      <c r="DT370" s="9"/>
      <c r="DU370" s="9"/>
      <c r="DV370" s="9"/>
      <c r="DW370" s="9"/>
      <c r="DX370" s="9"/>
      <c r="DY370" s="9"/>
      <c r="DZ370" s="9"/>
      <c r="EA370" s="9"/>
      <c r="EB370" s="9"/>
      <c r="EC370" s="9"/>
      <c r="ED370" s="9"/>
      <c r="EE370" s="9"/>
      <c r="EF370" s="9"/>
      <c r="EG370" s="9"/>
      <c r="EH370" s="9"/>
      <c r="EI370" s="9"/>
      <c r="EJ370" s="9"/>
      <c r="EK370" s="9"/>
      <c r="EL370" s="9"/>
      <c r="EM370" s="9"/>
      <c r="EN370" s="9"/>
      <c r="EO370" s="9"/>
      <c r="EP370" s="9"/>
      <c r="EQ370" s="9"/>
      <c r="ER370" s="36">
        <f t="shared" si="68"/>
        <v>1</v>
      </c>
      <c r="ES370" s="9">
        <f t="shared" si="69"/>
        <v>1</v>
      </c>
      <c r="ET370" s="9" t="s">
        <v>1374</v>
      </c>
      <c r="EU370" s="32" t="s">
        <v>2114</v>
      </c>
      <c r="EV370" s="32" t="s">
        <v>1480</v>
      </c>
      <c r="EW370" s="32"/>
      <c r="EX370" s="35"/>
      <c r="EY370" s="37"/>
      <c r="EZ370" s="37"/>
      <c r="FA370" s="35"/>
      <c r="FB370" s="37"/>
      <c r="FC370" s="32"/>
      <c r="FD370" s="32"/>
      <c r="FE370" s="32">
        <f t="shared" si="70"/>
        <v>5837</v>
      </c>
      <c r="FF370" s="9">
        <f t="shared" si="71"/>
        <v>22230</v>
      </c>
      <c r="FG370" s="6" t="s">
        <v>1480</v>
      </c>
    </row>
    <row r="371" spans="1:163" ht="17.25" customHeight="1" x14ac:dyDescent="0.25">
      <c r="A371" s="9">
        <v>460051993</v>
      </c>
      <c r="B371" s="22" t="s">
        <v>1628</v>
      </c>
      <c r="C371" s="9"/>
      <c r="D371" s="9"/>
      <c r="E371" s="9"/>
      <c r="F371" s="9"/>
      <c r="G371" s="23"/>
      <c r="H371" s="23"/>
      <c r="I371" s="9">
        <v>3380</v>
      </c>
      <c r="J371" s="9">
        <v>6721</v>
      </c>
      <c r="K371" s="24">
        <f t="shared" si="60"/>
        <v>3629</v>
      </c>
      <c r="L371" s="24">
        <f t="shared" si="61"/>
        <v>10101</v>
      </c>
      <c r="M371" s="25">
        <v>2</v>
      </c>
      <c r="N371" s="9" t="s">
        <v>1493</v>
      </c>
      <c r="O371" s="9" t="s">
        <v>1494</v>
      </c>
      <c r="P371" s="9" t="s">
        <v>43</v>
      </c>
      <c r="Q371" s="26">
        <v>16109.64</v>
      </c>
      <c r="R371" s="27">
        <v>288</v>
      </c>
      <c r="S371" s="27">
        <f t="shared" si="62"/>
        <v>0</v>
      </c>
      <c r="T371" s="27">
        <v>7200</v>
      </c>
      <c r="U371" s="28" t="s">
        <v>20</v>
      </c>
      <c r="V371" s="29">
        <f t="shared" si="63"/>
        <v>3.260496148096137E-2</v>
      </c>
      <c r="W371" s="29">
        <f t="shared" si="64"/>
        <v>4.3194955179821767E-3</v>
      </c>
      <c r="X371" s="29" t="str">
        <f t="shared" si="65"/>
        <v>FLOW</v>
      </c>
      <c r="Y371" s="9" t="str">
        <f t="shared" si="66"/>
        <v>-</v>
      </c>
      <c r="Z371" s="9" t="s">
        <v>1489</v>
      </c>
      <c r="AA371" s="9" t="s">
        <v>20</v>
      </c>
      <c r="AB371" s="22"/>
      <c r="AC371" s="9"/>
      <c r="AD371" s="9"/>
      <c r="AE371" s="30"/>
      <c r="AF371" s="31" t="s">
        <v>20</v>
      </c>
      <c r="AG371" s="32"/>
      <c r="AH371" s="9" t="s">
        <v>507</v>
      </c>
      <c r="AI371" s="32"/>
      <c r="AJ371" s="32"/>
      <c r="AK371" s="32"/>
      <c r="AL371" s="32">
        <v>14209</v>
      </c>
      <c r="AM371" s="26">
        <v>16109.64</v>
      </c>
      <c r="AN371" s="24">
        <v>57</v>
      </c>
      <c r="AO371" s="23" t="s">
        <v>20</v>
      </c>
      <c r="AP371" s="23" t="str">
        <f t="shared" si="67"/>
        <v>FLOW</v>
      </c>
      <c r="AQ371" s="23"/>
      <c r="AR371" s="23"/>
      <c r="AS371" s="23"/>
      <c r="AT371" s="23"/>
      <c r="AU371" s="9" t="s">
        <v>1491</v>
      </c>
      <c r="AV371" s="33" t="s">
        <v>1676</v>
      </c>
      <c r="AW371" s="22" t="s">
        <v>1177</v>
      </c>
      <c r="AX371" s="34">
        <v>45208</v>
      </c>
      <c r="AY371" s="9">
        <v>36</v>
      </c>
      <c r="AZ371" s="9" t="s">
        <v>1592</v>
      </c>
      <c r="BA371" s="32" t="s">
        <v>20</v>
      </c>
      <c r="BB371" s="32"/>
      <c r="BC371" s="32"/>
      <c r="BD371" s="9"/>
      <c r="BE371" s="9"/>
      <c r="BF371" s="9"/>
      <c r="BG371" s="35"/>
      <c r="BH371" s="9"/>
      <c r="BI371" s="9"/>
      <c r="BJ371" s="9"/>
      <c r="BK371" s="9"/>
      <c r="BL371" s="9"/>
      <c r="BM371" s="9"/>
      <c r="BN371" s="9"/>
      <c r="BO371" s="9"/>
      <c r="BP371" s="9"/>
      <c r="BQ371" s="9"/>
      <c r="BR371" s="9"/>
      <c r="BS371" s="9"/>
      <c r="BT371" s="9"/>
      <c r="BU371" s="9"/>
      <c r="BV371" s="9"/>
      <c r="BW371" s="9"/>
      <c r="BX371" s="9"/>
      <c r="BY371" s="9"/>
      <c r="BZ371" s="9"/>
      <c r="CA371" s="9"/>
      <c r="CB371" s="9"/>
      <c r="CC371" s="9"/>
      <c r="CD371" s="9"/>
      <c r="CE371" s="9"/>
      <c r="CF371" s="9"/>
      <c r="CG371" s="9"/>
      <c r="CH371" s="9"/>
      <c r="CI371" s="9"/>
      <c r="CJ371" s="9"/>
      <c r="CK371" s="9"/>
      <c r="CL371" s="9"/>
      <c r="CM371" s="9"/>
      <c r="CN371" s="9"/>
      <c r="CO371" s="9"/>
      <c r="CP371" s="9"/>
      <c r="CQ371" s="9"/>
      <c r="CR371" s="9"/>
      <c r="CS371" s="9"/>
      <c r="CT371" s="9"/>
      <c r="CU371" s="9"/>
      <c r="CV371" s="9"/>
      <c r="CW371" s="9"/>
      <c r="CX371" s="9"/>
      <c r="CY371" s="9"/>
      <c r="CZ371" s="9"/>
      <c r="DA371" s="9"/>
      <c r="DB371" s="9"/>
      <c r="DC371" s="9"/>
      <c r="DD371" s="9"/>
      <c r="DE371" s="9"/>
      <c r="DF371" s="9"/>
      <c r="DG371" s="9"/>
      <c r="DH371" s="9"/>
      <c r="DI371" s="9"/>
      <c r="DJ371" s="9"/>
      <c r="DK371" s="9"/>
      <c r="DL371" s="9"/>
      <c r="DM371" s="9"/>
      <c r="DN371" s="9"/>
      <c r="DO371" s="9"/>
      <c r="DP371" s="9"/>
      <c r="DQ371" s="9"/>
      <c r="DR371" s="9"/>
      <c r="DS371" s="9"/>
      <c r="DT371" s="9"/>
      <c r="DU371" s="9"/>
      <c r="DV371" s="9"/>
      <c r="DW371" s="9"/>
      <c r="DX371" s="9"/>
      <c r="DY371" s="9"/>
      <c r="DZ371" s="9"/>
      <c r="EA371" s="9"/>
      <c r="EB371" s="9"/>
      <c r="EC371" s="9"/>
      <c r="ED371" s="9"/>
      <c r="EE371" s="9"/>
      <c r="EF371" s="9"/>
      <c r="EG371" s="9"/>
      <c r="EH371" s="9"/>
      <c r="EI371" s="9"/>
      <c r="EJ371" s="9"/>
      <c r="EK371" s="9"/>
      <c r="EL371" s="9"/>
      <c r="EM371" s="9"/>
      <c r="EN371" s="9"/>
      <c r="EO371" s="9"/>
      <c r="EP371" s="9"/>
      <c r="EQ371" s="9"/>
      <c r="ER371" s="36">
        <f t="shared" si="68"/>
        <v>0</v>
      </c>
      <c r="ES371" s="9" t="str">
        <f t="shared" si="69"/>
        <v/>
      </c>
      <c r="ET371" s="9" t="s">
        <v>1364</v>
      </c>
      <c r="EU371" s="32" t="s">
        <v>2239</v>
      </c>
      <c r="EV371" s="32" t="s">
        <v>1480</v>
      </c>
      <c r="EW371" s="32"/>
      <c r="EX371" s="35"/>
      <c r="EY371" s="37"/>
      <c r="EZ371" s="37"/>
      <c r="FA371" s="35"/>
      <c r="FB371" s="37"/>
      <c r="FC371" s="32"/>
      <c r="FD371" s="32"/>
      <c r="FE371" s="32">
        <f t="shared" si="70"/>
        <v>3629</v>
      </c>
      <c r="FF371" s="9">
        <f t="shared" si="71"/>
        <v>10101</v>
      </c>
      <c r="FG371" s="6" t="e">
        <v>#N/A</v>
      </c>
    </row>
    <row r="372" spans="1:163" ht="17.25" customHeight="1" x14ac:dyDescent="0.25">
      <c r="A372" s="9">
        <v>459935551</v>
      </c>
      <c r="B372" s="22" t="s">
        <v>786</v>
      </c>
      <c r="C372" s="9"/>
      <c r="D372" s="9"/>
      <c r="E372" s="9"/>
      <c r="F372" s="9"/>
      <c r="G372" s="23"/>
      <c r="H372" s="23"/>
      <c r="I372" s="9">
        <v>4148</v>
      </c>
      <c r="J372" s="9">
        <v>4064</v>
      </c>
      <c r="K372" s="24">
        <f t="shared" si="60"/>
        <v>4132</v>
      </c>
      <c r="L372" s="24">
        <f t="shared" si="61"/>
        <v>8212</v>
      </c>
      <c r="M372" s="39">
        <v>1</v>
      </c>
      <c r="N372" s="9" t="s">
        <v>1493</v>
      </c>
      <c r="O372" s="9" t="s">
        <v>1494</v>
      </c>
      <c r="P372" s="9" t="s">
        <v>121</v>
      </c>
      <c r="Q372" s="26">
        <v>15932</v>
      </c>
      <c r="R372" s="27">
        <v>68</v>
      </c>
      <c r="S372" s="27">
        <f t="shared" si="62"/>
        <v>0</v>
      </c>
      <c r="T372" s="27">
        <v>900</v>
      </c>
      <c r="U372" s="28" t="s">
        <v>20</v>
      </c>
      <c r="V372" s="29">
        <f t="shared" si="63"/>
        <v>7.948119909451698E-2</v>
      </c>
      <c r="W372" s="29">
        <f t="shared" si="64"/>
        <v>1.3956663199439188E-3</v>
      </c>
      <c r="X372" s="29" t="str">
        <f t="shared" si="65"/>
        <v>FLOW</v>
      </c>
      <c r="Y372" s="9" t="str">
        <f t="shared" si="66"/>
        <v>-</v>
      </c>
      <c r="Z372" s="9" t="s">
        <v>1496</v>
      </c>
      <c r="AA372" s="9" t="s">
        <v>20</v>
      </c>
      <c r="AB372" s="22"/>
      <c r="AC372" s="9"/>
      <c r="AD372" s="9"/>
      <c r="AE372" s="30"/>
      <c r="AF372" s="31" t="s">
        <v>20</v>
      </c>
      <c r="AG372" s="32"/>
      <c r="AH372" s="9" t="s">
        <v>120</v>
      </c>
      <c r="AI372" s="32"/>
      <c r="AJ372" s="32"/>
      <c r="AK372" s="32"/>
      <c r="AL372" s="32">
        <v>5032</v>
      </c>
      <c r="AM372" s="26">
        <v>15932</v>
      </c>
      <c r="AN372" s="24">
        <v>27</v>
      </c>
      <c r="AO372" s="23" t="s">
        <v>20</v>
      </c>
      <c r="AP372" s="23" t="str">
        <f t="shared" si="67"/>
        <v>FLOW</v>
      </c>
      <c r="AQ372" s="23"/>
      <c r="AR372" s="23"/>
      <c r="AS372" s="23"/>
      <c r="AT372" s="23"/>
      <c r="AU372" s="9" t="s">
        <v>1491</v>
      </c>
      <c r="AV372" s="33" t="s">
        <v>981</v>
      </c>
      <c r="AW372" s="22" t="s">
        <v>1219</v>
      </c>
      <c r="AX372" s="34">
        <v>45198</v>
      </c>
      <c r="AY372" s="9">
        <v>36</v>
      </c>
      <c r="AZ372" s="9" t="s">
        <v>1125</v>
      </c>
      <c r="BA372" s="32" t="s">
        <v>20</v>
      </c>
      <c r="BB372" s="32"/>
      <c r="BC372" s="32"/>
      <c r="BD372" s="9"/>
      <c r="BE372" s="9"/>
      <c r="BF372" s="9"/>
      <c r="BG372" s="35"/>
      <c r="BH372" s="9"/>
      <c r="BI372" s="9"/>
      <c r="BJ372" s="9"/>
      <c r="BK372" s="9"/>
      <c r="BL372" s="9">
        <v>1</v>
      </c>
      <c r="BM372" s="9"/>
      <c r="BN372" s="9"/>
      <c r="BO372" s="9"/>
      <c r="BP372" s="9"/>
      <c r="BQ372" s="9"/>
      <c r="BR372" s="9"/>
      <c r="BS372" s="9"/>
      <c r="BT372" s="9"/>
      <c r="BU372" s="9"/>
      <c r="BV372" s="9"/>
      <c r="BW372" s="9"/>
      <c r="BX372" s="9"/>
      <c r="BY372" s="9"/>
      <c r="BZ372" s="9"/>
      <c r="CA372" s="9"/>
      <c r="CB372" s="9"/>
      <c r="CC372" s="9"/>
      <c r="CD372" s="9"/>
      <c r="CE372" s="9"/>
      <c r="CF372" s="9"/>
      <c r="CG372" s="9"/>
      <c r="CH372" s="9"/>
      <c r="CI372" s="9"/>
      <c r="CJ372" s="9"/>
      <c r="CK372" s="9"/>
      <c r="CL372" s="9"/>
      <c r="CM372" s="9"/>
      <c r="CN372" s="9"/>
      <c r="CO372" s="9"/>
      <c r="CP372" s="9"/>
      <c r="CQ372" s="9"/>
      <c r="CR372" s="9"/>
      <c r="CS372" s="9"/>
      <c r="CT372" s="9"/>
      <c r="CU372" s="9"/>
      <c r="CV372" s="9"/>
      <c r="CW372" s="9"/>
      <c r="CX372" s="9"/>
      <c r="CY372" s="9"/>
      <c r="CZ372" s="9"/>
      <c r="DA372" s="9"/>
      <c r="DB372" s="9"/>
      <c r="DC372" s="9"/>
      <c r="DD372" s="9"/>
      <c r="DE372" s="9"/>
      <c r="DF372" s="9"/>
      <c r="DG372" s="9"/>
      <c r="DH372" s="9"/>
      <c r="DI372" s="9"/>
      <c r="DJ372" s="9"/>
      <c r="DK372" s="9"/>
      <c r="DL372" s="9"/>
      <c r="DM372" s="9"/>
      <c r="DN372" s="9"/>
      <c r="DO372" s="9"/>
      <c r="DP372" s="9"/>
      <c r="DQ372" s="9"/>
      <c r="DR372" s="9"/>
      <c r="DS372" s="9"/>
      <c r="DT372" s="9"/>
      <c r="DU372" s="9"/>
      <c r="DV372" s="9"/>
      <c r="DW372" s="9"/>
      <c r="DX372" s="9"/>
      <c r="DY372" s="9"/>
      <c r="DZ372" s="9"/>
      <c r="EA372" s="9"/>
      <c r="EB372" s="9"/>
      <c r="EC372" s="9"/>
      <c r="ED372" s="9"/>
      <c r="EE372" s="9"/>
      <c r="EF372" s="9"/>
      <c r="EG372" s="9"/>
      <c r="EH372" s="9"/>
      <c r="EI372" s="9"/>
      <c r="EJ372" s="9"/>
      <c r="EK372" s="9"/>
      <c r="EL372" s="9"/>
      <c r="EM372" s="9"/>
      <c r="EN372" s="9"/>
      <c r="EO372" s="9"/>
      <c r="EP372" s="9"/>
      <c r="EQ372" s="9"/>
      <c r="ER372" s="36">
        <f t="shared" si="68"/>
        <v>1</v>
      </c>
      <c r="ES372" s="9">
        <f t="shared" si="69"/>
        <v>1</v>
      </c>
      <c r="ET372" s="9" t="s">
        <v>1373</v>
      </c>
      <c r="EU372" s="32" t="s">
        <v>1768</v>
      </c>
      <c r="EV372" s="32" t="s">
        <v>1480</v>
      </c>
      <c r="EW372" s="32"/>
      <c r="EX372" s="35"/>
      <c r="EY372" s="37"/>
      <c r="EZ372" s="37"/>
      <c r="FA372" s="35"/>
      <c r="FB372" s="37"/>
      <c r="FC372" s="32"/>
      <c r="FD372" s="32"/>
      <c r="FE372" s="32">
        <f t="shared" si="70"/>
        <v>4132</v>
      </c>
      <c r="FF372" s="9">
        <f t="shared" si="71"/>
        <v>8212</v>
      </c>
      <c r="FG372" s="6" t="s">
        <v>1480</v>
      </c>
    </row>
    <row r="373" spans="1:163" ht="17.25" customHeight="1" x14ac:dyDescent="0.25">
      <c r="A373" s="9">
        <v>460465980</v>
      </c>
      <c r="B373" s="22" t="s">
        <v>213</v>
      </c>
      <c r="C373" s="9"/>
      <c r="D373" s="9"/>
      <c r="E373" s="9"/>
      <c r="F373" s="9"/>
      <c r="G373" s="23"/>
      <c r="H373" s="23"/>
      <c r="I373" s="9">
        <v>2751</v>
      </c>
      <c r="J373" s="9">
        <v>5502</v>
      </c>
      <c r="K373" s="24">
        <f t="shared" si="60"/>
        <v>389</v>
      </c>
      <c r="L373" s="24">
        <f t="shared" si="61"/>
        <v>8253</v>
      </c>
      <c r="M373" s="25">
        <v>3</v>
      </c>
      <c r="N373" s="9" t="s">
        <v>1493</v>
      </c>
      <c r="O373" s="9" t="s">
        <v>1494</v>
      </c>
      <c r="P373" s="9" t="s">
        <v>27</v>
      </c>
      <c r="Q373" s="26">
        <v>15541</v>
      </c>
      <c r="R373" s="27">
        <v>389</v>
      </c>
      <c r="S373" s="27">
        <f t="shared" si="62"/>
        <v>0</v>
      </c>
      <c r="T373" s="27">
        <v>4500</v>
      </c>
      <c r="U373" s="28" t="s">
        <v>20</v>
      </c>
      <c r="V373" s="29">
        <f t="shared" si="63"/>
        <v>4.0483629984050369E-2</v>
      </c>
      <c r="W373" s="29">
        <f t="shared" si="64"/>
        <v>4.4067040483676398E-3</v>
      </c>
      <c r="X373" s="29" t="str">
        <f t="shared" si="65"/>
        <v>FLOW</v>
      </c>
      <c r="Y373" s="9" t="str">
        <f t="shared" si="66"/>
        <v>-</v>
      </c>
      <c r="Z373" s="9" t="s">
        <v>1489</v>
      </c>
      <c r="AA373" s="9" t="s">
        <v>20</v>
      </c>
      <c r="AB373" s="22"/>
      <c r="AC373" s="9"/>
      <c r="AD373" s="9"/>
      <c r="AE373" s="30"/>
      <c r="AF373" s="31" t="s">
        <v>20</v>
      </c>
      <c r="AG373" s="32"/>
      <c r="AH373" s="9" t="s">
        <v>211</v>
      </c>
      <c r="AI373" s="32"/>
      <c r="AJ373" s="32"/>
      <c r="AK373" s="32"/>
      <c r="AL373" s="32">
        <v>10391</v>
      </c>
      <c r="AM373" s="26">
        <v>15541</v>
      </c>
      <c r="AN373" s="24">
        <v>88</v>
      </c>
      <c r="AO373" s="23" t="s">
        <v>20</v>
      </c>
      <c r="AP373" s="23" t="str">
        <f t="shared" si="67"/>
        <v>FLOW</v>
      </c>
      <c r="AQ373" s="23"/>
      <c r="AR373" s="23"/>
      <c r="AS373" s="23"/>
      <c r="AT373" s="23"/>
      <c r="AU373" s="9" t="s">
        <v>13</v>
      </c>
      <c r="AV373" s="33" t="s">
        <v>214</v>
      </c>
      <c r="AW373" s="22" t="s">
        <v>1193</v>
      </c>
      <c r="AX373" s="34">
        <v>45234</v>
      </c>
      <c r="AY373" s="9">
        <v>36</v>
      </c>
      <c r="AZ373" s="9" t="s">
        <v>1125</v>
      </c>
      <c r="BA373" s="32" t="s">
        <v>20</v>
      </c>
      <c r="BB373" s="32"/>
      <c r="BC373" s="32"/>
      <c r="BD373" s="9"/>
      <c r="BE373" s="9"/>
      <c r="BF373" s="9"/>
      <c r="BG373" s="35"/>
      <c r="BH373" s="9"/>
      <c r="BI373" s="9">
        <v>1</v>
      </c>
      <c r="BJ373" s="9"/>
      <c r="BK373" s="9"/>
      <c r="BL373" s="9"/>
      <c r="BM373" s="9"/>
      <c r="BN373" s="9"/>
      <c r="BO373" s="9"/>
      <c r="BP373" s="9"/>
      <c r="BQ373" s="9"/>
      <c r="BR373" s="9"/>
      <c r="BS373" s="9"/>
      <c r="BT373" s="9"/>
      <c r="BU373" s="9"/>
      <c r="BV373" s="9"/>
      <c r="BW373" s="9"/>
      <c r="BX373" s="9"/>
      <c r="BY373" s="9"/>
      <c r="BZ373" s="9"/>
      <c r="CA373" s="9"/>
      <c r="CB373" s="9"/>
      <c r="CC373" s="9"/>
      <c r="CD373" s="9"/>
      <c r="CE373" s="9"/>
      <c r="CF373" s="9"/>
      <c r="CG373" s="9"/>
      <c r="CH373" s="9"/>
      <c r="CI373" s="9"/>
      <c r="CJ373" s="9"/>
      <c r="CK373" s="9"/>
      <c r="CL373" s="9"/>
      <c r="CM373" s="9"/>
      <c r="CN373" s="9"/>
      <c r="CO373" s="9"/>
      <c r="CP373" s="9"/>
      <c r="CQ373" s="9"/>
      <c r="CR373" s="9"/>
      <c r="CS373" s="9"/>
      <c r="CT373" s="9"/>
      <c r="CU373" s="9"/>
      <c r="CV373" s="9"/>
      <c r="CW373" s="9"/>
      <c r="CX373" s="9"/>
      <c r="CY373" s="9"/>
      <c r="CZ373" s="9"/>
      <c r="DA373" s="9"/>
      <c r="DB373" s="9"/>
      <c r="DC373" s="9"/>
      <c r="DD373" s="9"/>
      <c r="DE373" s="9"/>
      <c r="DF373" s="9"/>
      <c r="DG373" s="9"/>
      <c r="DH373" s="9"/>
      <c r="DI373" s="9"/>
      <c r="DJ373" s="9"/>
      <c r="DK373" s="9"/>
      <c r="DL373" s="9"/>
      <c r="DM373" s="9"/>
      <c r="DN373" s="9"/>
      <c r="DO373" s="9"/>
      <c r="DP373" s="9"/>
      <c r="DQ373" s="9"/>
      <c r="DR373" s="9"/>
      <c r="DS373" s="9"/>
      <c r="DT373" s="9"/>
      <c r="DU373" s="9"/>
      <c r="DV373" s="9"/>
      <c r="DW373" s="9"/>
      <c r="DX373" s="9"/>
      <c r="DY373" s="9"/>
      <c r="DZ373" s="9"/>
      <c r="EA373" s="9"/>
      <c r="EB373" s="9"/>
      <c r="EC373" s="9"/>
      <c r="ED373" s="9"/>
      <c r="EE373" s="9"/>
      <c r="EF373" s="9"/>
      <c r="EG373" s="9"/>
      <c r="EH373" s="9"/>
      <c r="EI373" s="9"/>
      <c r="EJ373" s="9"/>
      <c r="EK373" s="9"/>
      <c r="EL373" s="9"/>
      <c r="EM373" s="9"/>
      <c r="EN373" s="9"/>
      <c r="EO373" s="9"/>
      <c r="EP373" s="9"/>
      <c r="EQ373" s="9"/>
      <c r="ER373" s="36">
        <f t="shared" si="68"/>
        <v>1</v>
      </c>
      <c r="ES373" s="9">
        <f t="shared" si="69"/>
        <v>1</v>
      </c>
      <c r="ET373" s="9" t="s">
        <v>1368</v>
      </c>
      <c r="EU373" s="32" t="s">
        <v>1835</v>
      </c>
      <c r="EV373" s="32" t="s">
        <v>1480</v>
      </c>
      <c r="EW373" s="32"/>
      <c r="EX373" s="35"/>
      <c r="EY373" s="37"/>
      <c r="EZ373" s="37"/>
      <c r="FA373" s="35"/>
      <c r="FB373" s="37"/>
      <c r="FC373" s="32"/>
      <c r="FD373" s="32"/>
      <c r="FE373" s="32">
        <f t="shared" si="70"/>
        <v>389</v>
      </c>
      <c r="FF373" s="9">
        <f t="shared" si="71"/>
        <v>8253</v>
      </c>
      <c r="FG373" s="6" t="s">
        <v>1480</v>
      </c>
    </row>
    <row r="374" spans="1:163" ht="17.25" customHeight="1" x14ac:dyDescent="0.25">
      <c r="A374" s="9">
        <v>459782251</v>
      </c>
      <c r="B374" s="22" t="s">
        <v>229</v>
      </c>
      <c r="C374" s="9"/>
      <c r="D374" s="9"/>
      <c r="E374" s="9"/>
      <c r="F374" s="9"/>
      <c r="G374" s="23"/>
      <c r="H374" s="23"/>
      <c r="I374" s="9">
        <v>3664</v>
      </c>
      <c r="J374" s="9">
        <v>8737</v>
      </c>
      <c r="K374" s="24">
        <f t="shared" si="60"/>
        <v>1825</v>
      </c>
      <c r="L374" s="24">
        <f t="shared" si="61"/>
        <v>12401</v>
      </c>
      <c r="M374" s="25">
        <v>3</v>
      </c>
      <c r="N374" s="9" t="s">
        <v>1493</v>
      </c>
      <c r="O374" s="9" t="s">
        <v>1494</v>
      </c>
      <c r="P374" s="9" t="s">
        <v>60</v>
      </c>
      <c r="Q374" s="26">
        <v>15481.94</v>
      </c>
      <c r="R374" s="27">
        <v>416</v>
      </c>
      <c r="S374" s="27">
        <f t="shared" si="62"/>
        <v>0</v>
      </c>
      <c r="T374" s="27">
        <v>6444</v>
      </c>
      <c r="U374" s="28" t="s">
        <v>20</v>
      </c>
      <c r="V374" s="29">
        <f t="shared" si="63"/>
        <v>6.7346693132746535E-2</v>
      </c>
      <c r="W374" s="29">
        <f t="shared" si="64"/>
        <v>4.3899573820593849E-3</v>
      </c>
      <c r="X374" s="29" t="str">
        <f t="shared" si="65"/>
        <v>FLOW</v>
      </c>
      <c r="Y374" s="9" t="str">
        <f t="shared" si="66"/>
        <v>-</v>
      </c>
      <c r="Z374" s="9" t="s">
        <v>1489</v>
      </c>
      <c r="AA374" s="9" t="s">
        <v>20</v>
      </c>
      <c r="AB374" s="22"/>
      <c r="AC374" s="9"/>
      <c r="AD374" s="9"/>
      <c r="AE374" s="30"/>
      <c r="AF374" s="31" t="s">
        <v>20</v>
      </c>
      <c r="AG374" s="32"/>
      <c r="AH374" s="9" t="s">
        <v>230</v>
      </c>
      <c r="AI374" s="32"/>
      <c r="AJ374" s="32"/>
      <c r="AK374" s="32"/>
      <c r="AL374" s="32">
        <v>15597</v>
      </c>
      <c r="AM374" s="26">
        <v>15481.94</v>
      </c>
      <c r="AN374" s="24">
        <v>88</v>
      </c>
      <c r="AO374" s="23" t="s">
        <v>20</v>
      </c>
      <c r="AP374" s="23" t="str">
        <f t="shared" si="67"/>
        <v>FLOW</v>
      </c>
      <c r="AQ374" s="23"/>
      <c r="AR374" s="23"/>
      <c r="AS374" s="23"/>
      <c r="AT374" s="23"/>
      <c r="AU374" s="9" t="s">
        <v>1491</v>
      </c>
      <c r="AV374" s="33" t="s">
        <v>231</v>
      </c>
      <c r="AW374" s="22" t="s">
        <v>1218</v>
      </c>
      <c r="AX374" s="34">
        <v>45185</v>
      </c>
      <c r="AY374" s="9">
        <v>36</v>
      </c>
      <c r="AZ374" s="9" t="s">
        <v>1125</v>
      </c>
      <c r="BA374" s="32" t="s">
        <v>20</v>
      </c>
      <c r="BB374" s="32"/>
      <c r="BC374" s="32"/>
      <c r="BD374" s="9"/>
      <c r="BE374" s="9"/>
      <c r="BF374" s="9"/>
      <c r="BG374" s="35"/>
      <c r="BH374" s="9"/>
      <c r="BI374" s="9"/>
      <c r="BJ374" s="9"/>
      <c r="BK374" s="9"/>
      <c r="BL374" s="9"/>
      <c r="BM374" s="9"/>
      <c r="BN374" s="9"/>
      <c r="BO374" s="9"/>
      <c r="BP374" s="9"/>
      <c r="BQ374" s="9"/>
      <c r="BR374" s="9"/>
      <c r="BS374" s="9"/>
      <c r="BT374" s="9"/>
      <c r="BU374" s="9"/>
      <c r="BV374" s="9"/>
      <c r="BW374" s="9"/>
      <c r="BX374" s="9"/>
      <c r="BY374" s="9"/>
      <c r="BZ374" s="9"/>
      <c r="CA374" s="9"/>
      <c r="CB374" s="9"/>
      <c r="CC374" s="9"/>
      <c r="CD374" s="9"/>
      <c r="CE374" s="9"/>
      <c r="CF374" s="9"/>
      <c r="CG374" s="9"/>
      <c r="CH374" s="9"/>
      <c r="CI374" s="9"/>
      <c r="CJ374" s="9"/>
      <c r="CK374" s="9"/>
      <c r="CL374" s="9"/>
      <c r="CM374" s="9"/>
      <c r="CN374" s="9"/>
      <c r="CO374" s="9"/>
      <c r="CP374" s="9"/>
      <c r="CQ374" s="9"/>
      <c r="CR374" s="9"/>
      <c r="CS374" s="9"/>
      <c r="CT374" s="9"/>
      <c r="CU374" s="9"/>
      <c r="CV374" s="9"/>
      <c r="CW374" s="9"/>
      <c r="CX374" s="9"/>
      <c r="CY374" s="9"/>
      <c r="CZ374" s="9"/>
      <c r="DA374" s="9"/>
      <c r="DB374" s="9"/>
      <c r="DC374" s="9"/>
      <c r="DD374" s="9"/>
      <c r="DE374" s="9"/>
      <c r="DF374" s="9"/>
      <c r="DG374" s="9"/>
      <c r="DH374" s="9"/>
      <c r="DI374" s="9"/>
      <c r="DJ374" s="9"/>
      <c r="DK374" s="9"/>
      <c r="DL374" s="9"/>
      <c r="DM374" s="9"/>
      <c r="DN374" s="9"/>
      <c r="DO374" s="9"/>
      <c r="DP374" s="9"/>
      <c r="DQ374" s="9"/>
      <c r="DR374" s="9"/>
      <c r="DS374" s="9"/>
      <c r="DT374" s="9"/>
      <c r="DU374" s="9"/>
      <c r="DV374" s="9"/>
      <c r="DW374" s="9"/>
      <c r="DX374" s="9"/>
      <c r="DY374" s="9"/>
      <c r="DZ374" s="9"/>
      <c r="EA374" s="9"/>
      <c r="EB374" s="9"/>
      <c r="EC374" s="9"/>
      <c r="ED374" s="9"/>
      <c r="EE374" s="9"/>
      <c r="EF374" s="9"/>
      <c r="EG374" s="9"/>
      <c r="EH374" s="9"/>
      <c r="EI374" s="9"/>
      <c r="EJ374" s="9"/>
      <c r="EK374" s="9"/>
      <c r="EL374" s="9"/>
      <c r="EM374" s="9"/>
      <c r="EN374" s="9"/>
      <c r="EO374" s="9"/>
      <c r="EP374" s="9"/>
      <c r="EQ374" s="9"/>
      <c r="ER374" s="36">
        <f t="shared" si="68"/>
        <v>0</v>
      </c>
      <c r="ES374" s="9" t="str">
        <f t="shared" si="69"/>
        <v/>
      </c>
      <c r="ET374" s="9" t="s">
        <v>1360</v>
      </c>
      <c r="EU374" s="32" t="s">
        <v>1844</v>
      </c>
      <c r="EV374" s="32" t="s">
        <v>1480</v>
      </c>
      <c r="EW374" s="32"/>
      <c r="EX374" s="35"/>
      <c r="EY374" s="37"/>
      <c r="EZ374" s="37"/>
      <c r="FA374" s="35"/>
      <c r="FB374" s="37"/>
      <c r="FC374" s="32"/>
      <c r="FD374" s="32"/>
      <c r="FE374" s="32">
        <f t="shared" si="70"/>
        <v>1825</v>
      </c>
      <c r="FF374" s="9">
        <f t="shared" si="71"/>
        <v>12401</v>
      </c>
      <c r="FG374" s="6" t="s">
        <v>1480</v>
      </c>
    </row>
    <row r="375" spans="1:163" ht="17.25" customHeight="1" x14ac:dyDescent="0.25">
      <c r="A375" s="9">
        <v>457900568</v>
      </c>
      <c r="B375" s="22" t="s">
        <v>604</v>
      </c>
      <c r="C375" s="9"/>
      <c r="D375" s="9"/>
      <c r="E375" s="9"/>
      <c r="F375" s="9"/>
      <c r="G375" s="23"/>
      <c r="H375" s="23"/>
      <c r="I375" s="9">
        <v>4053</v>
      </c>
      <c r="J375" s="9">
        <v>16188</v>
      </c>
      <c r="K375" s="24">
        <f t="shared" si="60"/>
        <v>-2885</v>
      </c>
      <c r="L375" s="24">
        <f t="shared" si="61"/>
        <v>20241</v>
      </c>
      <c r="M375" s="25">
        <v>6</v>
      </c>
      <c r="N375" s="9" t="s">
        <v>1493</v>
      </c>
      <c r="O375" s="9" t="s">
        <v>1494</v>
      </c>
      <c r="P375" s="9" t="s">
        <v>93</v>
      </c>
      <c r="Q375" s="26">
        <v>15411</v>
      </c>
      <c r="R375" s="27">
        <v>1192</v>
      </c>
      <c r="S375" s="27">
        <f t="shared" si="62"/>
        <v>0</v>
      </c>
      <c r="T375" s="27">
        <v>1800</v>
      </c>
      <c r="U375" s="28" t="s">
        <v>20</v>
      </c>
      <c r="V375" s="29">
        <f t="shared" si="63"/>
        <v>1</v>
      </c>
      <c r="W375" s="29">
        <f t="shared" si="64"/>
        <v>7.0624466149082944E-3</v>
      </c>
      <c r="X375" s="29" t="str">
        <f t="shared" si="65"/>
        <v>FLOW</v>
      </c>
      <c r="Y375" s="9" t="str">
        <f t="shared" si="66"/>
        <v>-</v>
      </c>
      <c r="Z375" s="9" t="s">
        <v>1503</v>
      </c>
      <c r="AA375" s="9" t="s">
        <v>20</v>
      </c>
      <c r="AB375" s="22"/>
      <c r="AC375" s="9"/>
      <c r="AD375" s="9"/>
      <c r="AE375" s="30"/>
      <c r="AF375" s="31" t="s">
        <v>20</v>
      </c>
      <c r="AG375" s="32"/>
      <c r="AH375" s="9" t="s">
        <v>602</v>
      </c>
      <c r="AI375" s="32"/>
      <c r="AJ375" s="32"/>
      <c r="AK375" s="32"/>
      <c r="AL375" s="32">
        <v>19180</v>
      </c>
      <c r="AM375" s="26">
        <v>15411</v>
      </c>
      <c r="AN375" s="24">
        <v>177</v>
      </c>
      <c r="AO375" s="23" t="s">
        <v>20</v>
      </c>
      <c r="AP375" s="23" t="str">
        <f t="shared" si="67"/>
        <v>FLOW</v>
      </c>
      <c r="AQ375" s="23"/>
      <c r="AR375" s="23"/>
      <c r="AS375" s="23"/>
      <c r="AT375" s="23"/>
      <c r="AU375" s="9" t="s">
        <v>13</v>
      </c>
      <c r="AV375" s="33" t="s">
        <v>605</v>
      </c>
      <c r="AW375" s="22" t="s">
        <v>1196</v>
      </c>
      <c r="AX375" s="34">
        <v>45045</v>
      </c>
      <c r="AY375" s="9">
        <v>36</v>
      </c>
      <c r="AZ375" s="9" t="s">
        <v>1125</v>
      </c>
      <c r="BA375" s="32" t="s">
        <v>20</v>
      </c>
      <c r="BB375" s="32"/>
      <c r="BC375" s="32"/>
      <c r="BD375" s="9"/>
      <c r="BE375" s="9"/>
      <c r="BF375" s="9"/>
      <c r="BG375" s="35"/>
      <c r="BH375" s="9"/>
      <c r="BI375" s="9"/>
      <c r="BJ375" s="9"/>
      <c r="BK375" s="9"/>
      <c r="BL375" s="9">
        <v>1</v>
      </c>
      <c r="BM375" s="9"/>
      <c r="BN375" s="9"/>
      <c r="BO375" s="9"/>
      <c r="BP375" s="9"/>
      <c r="BQ375" s="9"/>
      <c r="BR375" s="9"/>
      <c r="BS375" s="9"/>
      <c r="BT375" s="9"/>
      <c r="BU375" s="9"/>
      <c r="BV375" s="9"/>
      <c r="BW375" s="9"/>
      <c r="BX375" s="9"/>
      <c r="BY375" s="9"/>
      <c r="BZ375" s="9"/>
      <c r="CA375" s="9"/>
      <c r="CB375" s="9"/>
      <c r="CC375" s="9"/>
      <c r="CD375" s="9"/>
      <c r="CE375" s="9"/>
      <c r="CF375" s="9"/>
      <c r="CG375" s="9"/>
      <c r="CH375" s="9"/>
      <c r="CI375" s="9"/>
      <c r="CJ375" s="9"/>
      <c r="CK375" s="9"/>
      <c r="CL375" s="9"/>
      <c r="CM375" s="9"/>
      <c r="CN375" s="9"/>
      <c r="CO375" s="9"/>
      <c r="CP375" s="9"/>
      <c r="CQ375" s="9"/>
      <c r="CR375" s="9"/>
      <c r="CS375" s="9"/>
      <c r="CT375" s="9"/>
      <c r="CU375" s="9"/>
      <c r="CV375" s="9"/>
      <c r="CW375" s="9"/>
      <c r="CX375" s="9"/>
      <c r="CY375" s="9"/>
      <c r="CZ375" s="9"/>
      <c r="DA375" s="9"/>
      <c r="DB375" s="9"/>
      <c r="DC375" s="9"/>
      <c r="DD375" s="9"/>
      <c r="DE375" s="9"/>
      <c r="DF375" s="9"/>
      <c r="DG375" s="9"/>
      <c r="DH375" s="9"/>
      <c r="DI375" s="9"/>
      <c r="DJ375" s="9"/>
      <c r="DK375" s="9"/>
      <c r="DL375" s="9"/>
      <c r="DM375" s="9"/>
      <c r="DN375" s="9"/>
      <c r="DO375" s="9"/>
      <c r="DP375" s="9"/>
      <c r="DQ375" s="9"/>
      <c r="DR375" s="9"/>
      <c r="DS375" s="9"/>
      <c r="DT375" s="9"/>
      <c r="DU375" s="9"/>
      <c r="DV375" s="9"/>
      <c r="DW375" s="9"/>
      <c r="DX375" s="9"/>
      <c r="DY375" s="9"/>
      <c r="DZ375" s="9"/>
      <c r="EA375" s="9"/>
      <c r="EB375" s="9"/>
      <c r="EC375" s="9"/>
      <c r="ED375" s="9"/>
      <c r="EE375" s="9"/>
      <c r="EF375" s="9"/>
      <c r="EG375" s="9"/>
      <c r="EH375" s="9"/>
      <c r="EI375" s="9"/>
      <c r="EJ375" s="9"/>
      <c r="EK375" s="9"/>
      <c r="EL375" s="9"/>
      <c r="EM375" s="9"/>
      <c r="EN375" s="9"/>
      <c r="EO375" s="9"/>
      <c r="EP375" s="9"/>
      <c r="EQ375" s="9"/>
      <c r="ER375" s="36">
        <f t="shared" si="68"/>
        <v>1</v>
      </c>
      <c r="ES375" s="9">
        <f t="shared" si="69"/>
        <v>1</v>
      </c>
      <c r="ET375" s="9" t="s">
        <v>1367</v>
      </c>
      <c r="EU375" s="32" t="s">
        <v>2078</v>
      </c>
      <c r="EV375" s="32" t="s">
        <v>1480</v>
      </c>
      <c r="EW375" s="32"/>
      <c r="EX375" s="35"/>
      <c r="EY375" s="37"/>
      <c r="EZ375" s="37"/>
      <c r="FA375" s="35"/>
      <c r="FB375" s="37"/>
      <c r="FC375" s="32"/>
      <c r="FD375" s="32"/>
      <c r="FE375" s="32">
        <f t="shared" si="70"/>
        <v>-2885</v>
      </c>
      <c r="FF375" s="9">
        <f t="shared" si="71"/>
        <v>20241</v>
      </c>
      <c r="FG375" s="6" t="s">
        <v>1480</v>
      </c>
    </row>
    <row r="376" spans="1:163" ht="17.25" customHeight="1" x14ac:dyDescent="0.25">
      <c r="A376" s="9">
        <v>467004508</v>
      </c>
      <c r="B376" s="22" t="s">
        <v>833</v>
      </c>
      <c r="C376" s="9"/>
      <c r="D376" s="9"/>
      <c r="E376" s="9"/>
      <c r="F376" s="9"/>
      <c r="G376" s="23"/>
      <c r="H376" s="23"/>
      <c r="I376" s="9">
        <v>1000</v>
      </c>
      <c r="J376" s="9">
        <v>3000</v>
      </c>
      <c r="K376" s="24">
        <f t="shared" si="60"/>
        <v>1059</v>
      </c>
      <c r="L376" s="24">
        <f t="shared" si="61"/>
        <v>4000</v>
      </c>
      <c r="M376" s="25">
        <v>3</v>
      </c>
      <c r="N376" s="9" t="s">
        <v>1493</v>
      </c>
      <c r="O376" s="9" t="s">
        <v>1494</v>
      </c>
      <c r="P376" s="9" t="s">
        <v>251</v>
      </c>
      <c r="Q376" s="26">
        <v>15045</v>
      </c>
      <c r="R376" s="27">
        <v>59</v>
      </c>
      <c r="S376" s="27">
        <f t="shared" si="62"/>
        <v>0</v>
      </c>
      <c r="T376" s="27">
        <v>1350</v>
      </c>
      <c r="U376" s="28" t="s">
        <v>20</v>
      </c>
      <c r="V376" s="29">
        <f t="shared" si="63"/>
        <v>3.9257636399607408E-2</v>
      </c>
      <c r="W376" s="29">
        <f t="shared" si="64"/>
        <v>4.2660615409363068E-3</v>
      </c>
      <c r="X376" s="29" t="str">
        <f t="shared" si="65"/>
        <v>FLOW</v>
      </c>
      <c r="Y376" s="9" t="str">
        <f t="shared" si="66"/>
        <v>-</v>
      </c>
      <c r="Z376" s="9" t="s">
        <v>1501</v>
      </c>
      <c r="AA376" s="9" t="s">
        <v>20</v>
      </c>
      <c r="AB376" s="22"/>
      <c r="AC376" s="9"/>
      <c r="AD376" s="9"/>
      <c r="AE376" s="30"/>
      <c r="AF376" s="31" t="s">
        <v>20</v>
      </c>
      <c r="AG376" s="32"/>
      <c r="AH376" s="9" t="s">
        <v>720</v>
      </c>
      <c r="AI376" s="32"/>
      <c r="AJ376" s="32"/>
      <c r="AK376" s="32"/>
      <c r="AL376" s="32">
        <v>4409</v>
      </c>
      <c r="AM376" s="26">
        <v>15045</v>
      </c>
      <c r="AN376" s="24">
        <v>87</v>
      </c>
      <c r="AO376" s="23" t="s">
        <v>20</v>
      </c>
      <c r="AP376" s="23" t="str">
        <f t="shared" si="67"/>
        <v>FLOW</v>
      </c>
      <c r="AQ376" s="23"/>
      <c r="AR376" s="23"/>
      <c r="AS376" s="23"/>
      <c r="AT376" s="23"/>
      <c r="AU376" s="9" t="s">
        <v>1491</v>
      </c>
      <c r="AV376" s="33" t="s">
        <v>1027</v>
      </c>
      <c r="AW376" s="22" t="s">
        <v>1271</v>
      </c>
      <c r="AX376" s="34">
        <v>45934</v>
      </c>
      <c r="AY376" s="9">
        <v>24</v>
      </c>
      <c r="AZ376" s="9" t="s">
        <v>1125</v>
      </c>
      <c r="BA376" s="32" t="s">
        <v>20</v>
      </c>
      <c r="BB376" s="32"/>
      <c r="BC376" s="32"/>
      <c r="BD376" s="9"/>
      <c r="BE376" s="9"/>
      <c r="BF376" s="9"/>
      <c r="BG376" s="35"/>
      <c r="BH376" s="9"/>
      <c r="BI376" s="9">
        <v>1</v>
      </c>
      <c r="BJ376" s="9"/>
      <c r="BK376" s="9"/>
      <c r="BL376" s="9"/>
      <c r="BM376" s="9"/>
      <c r="BN376" s="9"/>
      <c r="BO376" s="9">
        <v>1</v>
      </c>
      <c r="BP376" s="9"/>
      <c r="BQ376" s="9"/>
      <c r="BR376" s="9"/>
      <c r="BS376" s="9"/>
      <c r="BT376" s="9"/>
      <c r="BU376" s="9"/>
      <c r="BV376" s="9"/>
      <c r="BW376" s="9"/>
      <c r="BX376" s="9"/>
      <c r="BY376" s="9"/>
      <c r="BZ376" s="9"/>
      <c r="CA376" s="9"/>
      <c r="CB376" s="9"/>
      <c r="CC376" s="9"/>
      <c r="CD376" s="9"/>
      <c r="CE376" s="9"/>
      <c r="CF376" s="9"/>
      <c r="CG376" s="9"/>
      <c r="CH376" s="9"/>
      <c r="CI376" s="9"/>
      <c r="CJ376" s="9"/>
      <c r="CK376" s="9"/>
      <c r="CL376" s="9"/>
      <c r="CM376" s="9"/>
      <c r="CN376" s="9"/>
      <c r="CO376" s="9"/>
      <c r="CP376" s="9"/>
      <c r="CQ376" s="9"/>
      <c r="CR376" s="9"/>
      <c r="CS376" s="9"/>
      <c r="CT376" s="9"/>
      <c r="CU376" s="9"/>
      <c r="CV376" s="9"/>
      <c r="CW376" s="9"/>
      <c r="CX376" s="9"/>
      <c r="CY376" s="9"/>
      <c r="CZ376" s="9"/>
      <c r="DA376" s="9"/>
      <c r="DB376" s="9"/>
      <c r="DC376" s="9"/>
      <c r="DD376" s="9"/>
      <c r="DE376" s="9"/>
      <c r="DF376" s="9"/>
      <c r="DG376" s="9"/>
      <c r="DH376" s="9"/>
      <c r="DI376" s="9"/>
      <c r="DJ376" s="9"/>
      <c r="DK376" s="9"/>
      <c r="DL376" s="9"/>
      <c r="DM376" s="9"/>
      <c r="DN376" s="9"/>
      <c r="DO376" s="9"/>
      <c r="DP376" s="9"/>
      <c r="DQ376" s="9"/>
      <c r="DR376" s="9"/>
      <c r="DS376" s="9"/>
      <c r="DT376" s="9"/>
      <c r="DU376" s="9"/>
      <c r="DV376" s="9"/>
      <c r="DW376" s="9"/>
      <c r="DX376" s="9"/>
      <c r="DY376" s="9"/>
      <c r="DZ376" s="9"/>
      <c r="EA376" s="9"/>
      <c r="EB376" s="9"/>
      <c r="EC376" s="9"/>
      <c r="ED376" s="9"/>
      <c r="EE376" s="9"/>
      <c r="EF376" s="9"/>
      <c r="EG376" s="9"/>
      <c r="EH376" s="9"/>
      <c r="EI376" s="9"/>
      <c r="EJ376" s="9"/>
      <c r="EK376" s="9"/>
      <c r="EL376" s="9"/>
      <c r="EM376" s="9"/>
      <c r="EN376" s="9"/>
      <c r="EO376" s="9"/>
      <c r="EP376" s="9"/>
      <c r="EQ376" s="9"/>
      <c r="ER376" s="36">
        <f t="shared" si="68"/>
        <v>2</v>
      </c>
      <c r="ES376" s="9">
        <f t="shared" si="69"/>
        <v>1</v>
      </c>
      <c r="ET376" s="9" t="s">
        <v>1363</v>
      </c>
      <c r="EU376" s="32" t="s">
        <v>2198</v>
      </c>
      <c r="EV376" s="32" t="s">
        <v>1480</v>
      </c>
      <c r="EW376" s="32"/>
      <c r="EX376" s="35"/>
      <c r="EY376" s="37"/>
      <c r="EZ376" s="37"/>
      <c r="FA376" s="35"/>
      <c r="FB376" s="37"/>
      <c r="FC376" s="32"/>
      <c r="FD376" s="32"/>
      <c r="FE376" s="32">
        <f t="shared" si="70"/>
        <v>1059</v>
      </c>
      <c r="FF376" s="9">
        <f t="shared" si="71"/>
        <v>4000</v>
      </c>
      <c r="FG376" s="6" t="s">
        <v>1480</v>
      </c>
    </row>
    <row r="377" spans="1:163" ht="17.25" customHeight="1" x14ac:dyDescent="0.25">
      <c r="A377" s="9">
        <v>459472743</v>
      </c>
      <c r="B377" s="22" t="s">
        <v>782</v>
      </c>
      <c r="C377" s="9"/>
      <c r="D377" s="9"/>
      <c r="E377" s="9"/>
      <c r="F377" s="9"/>
      <c r="G377" s="23"/>
      <c r="H377" s="23"/>
      <c r="I377" s="9">
        <v>3566</v>
      </c>
      <c r="J377" s="9">
        <v>8452</v>
      </c>
      <c r="K377" s="24">
        <f t="shared" si="60"/>
        <v>1742</v>
      </c>
      <c r="L377" s="24">
        <f t="shared" si="61"/>
        <v>12018</v>
      </c>
      <c r="M377" s="25">
        <v>3</v>
      </c>
      <c r="N377" s="9" t="s">
        <v>1493</v>
      </c>
      <c r="O377" s="9" t="s">
        <v>1494</v>
      </c>
      <c r="P377" s="9" t="s">
        <v>60</v>
      </c>
      <c r="Q377" s="26">
        <v>14910</v>
      </c>
      <c r="R377" s="27">
        <v>422</v>
      </c>
      <c r="S377" s="27">
        <f t="shared" si="62"/>
        <v>0</v>
      </c>
      <c r="T377" s="27">
        <v>6300</v>
      </c>
      <c r="U377" s="28" t="s">
        <v>20</v>
      </c>
      <c r="V377" s="29">
        <f t="shared" si="63"/>
        <v>6.4858744744473298E-2</v>
      </c>
      <c r="W377" s="29">
        <f t="shared" si="64"/>
        <v>4.2277818262120527E-3</v>
      </c>
      <c r="X377" s="29" t="str">
        <f t="shared" si="65"/>
        <v>FLOW</v>
      </c>
      <c r="Y377" s="9" t="str">
        <f t="shared" si="66"/>
        <v>-</v>
      </c>
      <c r="Z377" s="9" t="s">
        <v>20</v>
      </c>
      <c r="AA377" s="9" t="s">
        <v>20</v>
      </c>
      <c r="AB377" s="22"/>
      <c r="AC377" s="9"/>
      <c r="AD377" s="9"/>
      <c r="AE377" s="30"/>
      <c r="AF377" s="31" t="s">
        <v>20</v>
      </c>
      <c r="AG377" s="32"/>
      <c r="AH377" s="9" t="s">
        <v>1133</v>
      </c>
      <c r="AI377" s="32"/>
      <c r="AJ377" s="32"/>
      <c r="AK377" s="32"/>
      <c r="AL377" s="32">
        <v>15174</v>
      </c>
      <c r="AM377" s="26">
        <v>14910</v>
      </c>
      <c r="AN377" s="24">
        <v>88</v>
      </c>
      <c r="AO377" s="23" t="s">
        <v>20</v>
      </c>
      <c r="AP377" s="23" t="str">
        <f t="shared" si="67"/>
        <v>FLOW</v>
      </c>
      <c r="AQ377" s="23"/>
      <c r="AR377" s="23"/>
      <c r="AS377" s="23"/>
      <c r="AT377" s="23"/>
      <c r="AU377" s="9" t="s">
        <v>13</v>
      </c>
      <c r="AV377" s="33" t="s">
        <v>977</v>
      </c>
      <c r="AW377" s="22" t="s">
        <v>1201</v>
      </c>
      <c r="AX377" s="34">
        <v>45159</v>
      </c>
      <c r="AY377" s="9">
        <v>36</v>
      </c>
      <c r="AZ377" s="9" t="s">
        <v>1125</v>
      </c>
      <c r="BA377" s="32" t="s">
        <v>20</v>
      </c>
      <c r="BB377" s="32"/>
      <c r="BC377" s="32"/>
      <c r="BD377" s="9"/>
      <c r="BE377" s="9"/>
      <c r="BF377" s="9"/>
      <c r="BG377" s="35"/>
      <c r="BH377" s="9"/>
      <c r="BI377" s="9"/>
      <c r="BJ377" s="9"/>
      <c r="BK377" s="9"/>
      <c r="BL377" s="9">
        <v>1</v>
      </c>
      <c r="BM377" s="9"/>
      <c r="BN377" s="9"/>
      <c r="BO377" s="9"/>
      <c r="BP377" s="9"/>
      <c r="BQ377" s="9"/>
      <c r="BR377" s="9"/>
      <c r="BS377" s="9"/>
      <c r="BT377" s="9"/>
      <c r="BU377" s="9"/>
      <c r="BV377" s="9"/>
      <c r="BW377" s="9"/>
      <c r="BX377" s="9"/>
      <c r="BY377" s="9"/>
      <c r="BZ377" s="9"/>
      <c r="CA377" s="9"/>
      <c r="CB377" s="9"/>
      <c r="CC377" s="9"/>
      <c r="CD377" s="9"/>
      <c r="CE377" s="9"/>
      <c r="CF377" s="9"/>
      <c r="CG377" s="9"/>
      <c r="CH377" s="9"/>
      <c r="CI377" s="9"/>
      <c r="CJ377" s="9"/>
      <c r="CK377" s="9"/>
      <c r="CL377" s="9"/>
      <c r="CM377" s="9"/>
      <c r="CN377" s="9"/>
      <c r="CO377" s="9"/>
      <c r="CP377" s="9"/>
      <c r="CQ377" s="9"/>
      <c r="CR377" s="9"/>
      <c r="CS377" s="9"/>
      <c r="CT377" s="9"/>
      <c r="CU377" s="9"/>
      <c r="CV377" s="9"/>
      <c r="CW377" s="9"/>
      <c r="CX377" s="9"/>
      <c r="CY377" s="9"/>
      <c r="CZ377" s="9"/>
      <c r="DA377" s="9"/>
      <c r="DB377" s="9"/>
      <c r="DC377" s="9"/>
      <c r="DD377" s="9"/>
      <c r="DE377" s="9"/>
      <c r="DF377" s="9"/>
      <c r="DG377" s="9"/>
      <c r="DH377" s="9"/>
      <c r="DI377" s="9"/>
      <c r="DJ377" s="9"/>
      <c r="DK377" s="9"/>
      <c r="DL377" s="9"/>
      <c r="DM377" s="9"/>
      <c r="DN377" s="9"/>
      <c r="DO377" s="9"/>
      <c r="DP377" s="9"/>
      <c r="DQ377" s="9"/>
      <c r="DR377" s="9"/>
      <c r="DS377" s="9"/>
      <c r="DT377" s="9"/>
      <c r="DU377" s="9"/>
      <c r="DV377" s="9"/>
      <c r="DW377" s="9"/>
      <c r="DX377" s="9"/>
      <c r="DY377" s="9"/>
      <c r="DZ377" s="9"/>
      <c r="EA377" s="9"/>
      <c r="EB377" s="9"/>
      <c r="EC377" s="9"/>
      <c r="ED377" s="9"/>
      <c r="EE377" s="9"/>
      <c r="EF377" s="9"/>
      <c r="EG377" s="9"/>
      <c r="EH377" s="9"/>
      <c r="EI377" s="9"/>
      <c r="EJ377" s="9"/>
      <c r="EK377" s="9"/>
      <c r="EL377" s="9"/>
      <c r="EM377" s="9"/>
      <c r="EN377" s="9"/>
      <c r="EO377" s="9"/>
      <c r="EP377" s="9"/>
      <c r="EQ377" s="9"/>
      <c r="ER377" s="36">
        <f t="shared" si="68"/>
        <v>1</v>
      </c>
      <c r="ES377" s="9">
        <f t="shared" si="69"/>
        <v>1</v>
      </c>
      <c r="ET377" s="9" t="s">
        <v>1360</v>
      </c>
      <c r="EU377" s="32" t="s">
        <v>1961</v>
      </c>
      <c r="EV377" s="32" t="s">
        <v>1480</v>
      </c>
      <c r="EW377" s="32"/>
      <c r="EX377" s="35"/>
      <c r="EY377" s="37"/>
      <c r="EZ377" s="37"/>
      <c r="FA377" s="35"/>
      <c r="FB377" s="37"/>
      <c r="FC377" s="32"/>
      <c r="FD377" s="32"/>
      <c r="FE377" s="32">
        <f t="shared" si="70"/>
        <v>1742</v>
      </c>
      <c r="FF377" s="9">
        <f t="shared" si="71"/>
        <v>12018</v>
      </c>
      <c r="FG377" s="6" t="s">
        <v>1480</v>
      </c>
    </row>
    <row r="378" spans="1:163" ht="17.25" customHeight="1" x14ac:dyDescent="0.25">
      <c r="A378" s="9">
        <v>461898596</v>
      </c>
      <c r="B378" s="22" t="s">
        <v>183</v>
      </c>
      <c r="C378" s="9"/>
      <c r="D378" s="9"/>
      <c r="E378" s="9"/>
      <c r="F378" s="9"/>
      <c r="G378" s="23"/>
      <c r="H378" s="23"/>
      <c r="I378" s="9">
        <v>3953</v>
      </c>
      <c r="J378" s="9">
        <v>11231</v>
      </c>
      <c r="K378" s="24">
        <f t="shared" si="60"/>
        <v>3734</v>
      </c>
      <c r="L378" s="24">
        <f t="shared" si="61"/>
        <v>15184</v>
      </c>
      <c r="M378" s="25">
        <v>3</v>
      </c>
      <c r="N378" s="9" t="s">
        <v>1493</v>
      </c>
      <c r="O378" s="9" t="s">
        <v>1494</v>
      </c>
      <c r="P378" s="9" t="s">
        <v>22</v>
      </c>
      <c r="Q378" s="26">
        <v>14804.28</v>
      </c>
      <c r="R378" s="27">
        <v>409</v>
      </c>
      <c r="S378" s="27">
        <f t="shared" si="62"/>
        <v>0</v>
      </c>
      <c r="T378" s="27">
        <v>5208.91</v>
      </c>
      <c r="U378" s="28" t="s">
        <v>20</v>
      </c>
      <c r="V378" s="29">
        <f t="shared" si="63"/>
        <v>3.4641378657738885E-2</v>
      </c>
      <c r="W378" s="29">
        <f t="shared" si="64"/>
        <v>4.197804556281326E-3</v>
      </c>
      <c r="X378" s="29" t="str">
        <f t="shared" si="65"/>
        <v>FLOW</v>
      </c>
      <c r="Y378" s="9" t="str">
        <f t="shared" si="66"/>
        <v>-</v>
      </c>
      <c r="Z378" s="9" t="s">
        <v>1490</v>
      </c>
      <c r="AA378" s="9" t="s">
        <v>20</v>
      </c>
      <c r="AB378" s="22"/>
      <c r="AC378" s="9"/>
      <c r="AD378" s="9"/>
      <c r="AE378" s="30"/>
      <c r="AF378" s="31" t="s">
        <v>20</v>
      </c>
      <c r="AG378" s="32"/>
      <c r="AH378" s="9" t="s">
        <v>176</v>
      </c>
      <c r="AI378" s="32"/>
      <c r="AJ378" s="32"/>
      <c r="AK378" s="32"/>
      <c r="AL378" s="32">
        <v>16848.91</v>
      </c>
      <c r="AM378" s="26">
        <v>14804.28</v>
      </c>
      <c r="AN378" s="24">
        <v>88</v>
      </c>
      <c r="AO378" s="23" t="s">
        <v>20</v>
      </c>
      <c r="AP378" s="23" t="str">
        <f t="shared" si="67"/>
        <v>FLOW</v>
      </c>
      <c r="AQ378" s="23"/>
      <c r="AR378" s="23"/>
      <c r="AS378" s="23"/>
      <c r="AT378" s="23"/>
      <c r="AU378" s="9" t="s">
        <v>1491</v>
      </c>
      <c r="AV378" s="33" t="s">
        <v>184</v>
      </c>
      <c r="AW378" s="22" t="s">
        <v>15</v>
      </c>
      <c r="AX378" s="34">
        <v>45335</v>
      </c>
      <c r="AY378" s="9">
        <v>30</v>
      </c>
      <c r="AZ378" s="9" t="s">
        <v>1125</v>
      </c>
      <c r="BA378" s="32" t="s">
        <v>20</v>
      </c>
      <c r="BB378" s="32"/>
      <c r="BC378" s="32">
        <v>1</v>
      </c>
      <c r="BD378" s="9"/>
      <c r="BE378" s="9"/>
      <c r="BF378" s="9"/>
      <c r="BG378" s="35"/>
      <c r="BH378" s="9"/>
      <c r="BI378" s="9"/>
      <c r="BJ378" s="9"/>
      <c r="BK378" s="9"/>
      <c r="BL378" s="9">
        <v>1</v>
      </c>
      <c r="BM378" s="9"/>
      <c r="BN378" s="9"/>
      <c r="BO378" s="9"/>
      <c r="BP378" s="9"/>
      <c r="BQ378" s="9"/>
      <c r="BR378" s="9"/>
      <c r="BS378" s="9"/>
      <c r="BT378" s="9"/>
      <c r="BU378" s="9"/>
      <c r="BV378" s="9"/>
      <c r="BW378" s="9"/>
      <c r="BX378" s="9"/>
      <c r="BY378" s="9"/>
      <c r="BZ378" s="9"/>
      <c r="CA378" s="9"/>
      <c r="CB378" s="9"/>
      <c r="CC378" s="9"/>
      <c r="CD378" s="9"/>
      <c r="CE378" s="9"/>
      <c r="CF378" s="9"/>
      <c r="CG378" s="9"/>
      <c r="CH378" s="9"/>
      <c r="CI378" s="9"/>
      <c r="CJ378" s="9"/>
      <c r="CK378" s="9"/>
      <c r="CL378" s="9"/>
      <c r="CM378" s="9"/>
      <c r="CN378" s="9"/>
      <c r="CO378" s="9"/>
      <c r="CP378" s="9"/>
      <c r="CQ378" s="9"/>
      <c r="CR378" s="9"/>
      <c r="CS378" s="9"/>
      <c r="CT378" s="9"/>
      <c r="CU378" s="9"/>
      <c r="CV378" s="9"/>
      <c r="CW378" s="9"/>
      <c r="CX378" s="9"/>
      <c r="CY378" s="9"/>
      <c r="CZ378" s="9"/>
      <c r="DA378" s="9"/>
      <c r="DB378" s="9"/>
      <c r="DC378" s="9"/>
      <c r="DD378" s="9"/>
      <c r="DE378" s="9"/>
      <c r="DF378" s="9"/>
      <c r="DG378" s="9"/>
      <c r="DH378" s="9"/>
      <c r="DI378" s="9"/>
      <c r="DJ378" s="9"/>
      <c r="DK378" s="9"/>
      <c r="DL378" s="9"/>
      <c r="DM378" s="9"/>
      <c r="DN378" s="9"/>
      <c r="DO378" s="9"/>
      <c r="DP378" s="9"/>
      <c r="DQ378" s="9"/>
      <c r="DR378" s="9"/>
      <c r="DS378" s="9"/>
      <c r="DT378" s="9"/>
      <c r="DU378" s="9"/>
      <c r="DV378" s="9"/>
      <c r="DW378" s="9"/>
      <c r="DX378" s="9"/>
      <c r="DY378" s="9"/>
      <c r="DZ378" s="9"/>
      <c r="EA378" s="9"/>
      <c r="EB378" s="9"/>
      <c r="EC378" s="9"/>
      <c r="ED378" s="9"/>
      <c r="EE378" s="9"/>
      <c r="EF378" s="9"/>
      <c r="EG378" s="9"/>
      <c r="EH378" s="9"/>
      <c r="EI378" s="9"/>
      <c r="EJ378" s="9"/>
      <c r="EK378" s="9"/>
      <c r="EL378" s="9"/>
      <c r="EM378" s="9"/>
      <c r="EN378" s="9"/>
      <c r="EO378" s="9"/>
      <c r="EP378" s="9"/>
      <c r="EQ378" s="9"/>
      <c r="ER378" s="36">
        <f t="shared" si="68"/>
        <v>2</v>
      </c>
      <c r="ES378" s="9">
        <f t="shared" si="69"/>
        <v>1</v>
      </c>
      <c r="ET378" s="9" t="s">
        <v>1365</v>
      </c>
      <c r="EU378" s="32" t="s">
        <v>1813</v>
      </c>
      <c r="EV378" s="32" t="s">
        <v>1480</v>
      </c>
      <c r="EW378" s="32"/>
      <c r="EX378" s="35"/>
      <c r="EY378" s="37"/>
      <c r="EZ378" s="37"/>
      <c r="FA378" s="35"/>
      <c r="FB378" s="37"/>
      <c r="FC378" s="32"/>
      <c r="FD378" s="32"/>
      <c r="FE378" s="32">
        <f t="shared" si="70"/>
        <v>3734</v>
      </c>
      <c r="FF378" s="9">
        <f t="shared" si="71"/>
        <v>15184</v>
      </c>
      <c r="FG378" s="6" t="s">
        <v>1480</v>
      </c>
    </row>
    <row r="379" spans="1:163" ht="17.25" customHeight="1" x14ac:dyDescent="0.25">
      <c r="A379" s="9">
        <v>458787050</v>
      </c>
      <c r="B379" s="22" t="s">
        <v>422</v>
      </c>
      <c r="C379" s="9"/>
      <c r="D379" s="9"/>
      <c r="E379" s="9"/>
      <c r="F379" s="9"/>
      <c r="G379" s="23"/>
      <c r="H379" s="23"/>
      <c r="I379" s="9">
        <v>3668</v>
      </c>
      <c r="J379" s="9">
        <v>15358</v>
      </c>
      <c r="K379" s="24">
        <f t="shared" si="60"/>
        <v>2081</v>
      </c>
      <c r="L379" s="24">
        <f t="shared" si="61"/>
        <v>19026</v>
      </c>
      <c r="M379" s="25">
        <v>5</v>
      </c>
      <c r="N379" s="9" t="s">
        <v>1493</v>
      </c>
      <c r="O379" s="9" t="s">
        <v>1494</v>
      </c>
      <c r="P379" s="9" t="s">
        <v>2211</v>
      </c>
      <c r="Q379" s="26">
        <v>14709</v>
      </c>
      <c r="R379" s="27">
        <v>1395</v>
      </c>
      <c r="S379" s="27">
        <f t="shared" si="62"/>
        <v>0</v>
      </c>
      <c r="T379" s="27">
        <v>7200</v>
      </c>
      <c r="U379" s="28" t="s">
        <v>20</v>
      </c>
      <c r="V379" s="29">
        <f t="shared" si="63"/>
        <v>1</v>
      </c>
      <c r="W379" s="29">
        <f t="shared" si="64"/>
        <v>7.8312510168740222E-3</v>
      </c>
      <c r="X379" s="29" t="str">
        <f t="shared" si="65"/>
        <v>FLOW</v>
      </c>
      <c r="Y379" s="9" t="str">
        <f t="shared" si="66"/>
        <v>-</v>
      </c>
      <c r="Z379" s="9" t="s">
        <v>1489</v>
      </c>
      <c r="AA379" s="9" t="s">
        <v>20</v>
      </c>
      <c r="AB379" s="22"/>
      <c r="AC379" s="9"/>
      <c r="AD379" s="9"/>
      <c r="AE379" s="30"/>
      <c r="AF379" s="31" t="s">
        <v>20</v>
      </c>
      <c r="AG379" s="32"/>
      <c r="AH379" s="9" t="s">
        <v>423</v>
      </c>
      <c r="AI379" s="32"/>
      <c r="AJ379" s="32"/>
      <c r="AK379" s="32"/>
      <c r="AL379" s="32">
        <v>23953</v>
      </c>
      <c r="AM379" s="26">
        <v>14709</v>
      </c>
      <c r="AN379" s="24">
        <v>149</v>
      </c>
      <c r="AO379" s="23" t="s">
        <v>20</v>
      </c>
      <c r="AP379" s="23" t="str">
        <f t="shared" si="67"/>
        <v>FLOW</v>
      </c>
      <c r="AQ379" s="23"/>
      <c r="AR379" s="23"/>
      <c r="AS379" s="23"/>
      <c r="AT379" s="23"/>
      <c r="AU379" s="9" t="s">
        <v>13</v>
      </c>
      <c r="AV379" s="33" t="s">
        <v>424</v>
      </c>
      <c r="AW379" s="22" t="s">
        <v>1178</v>
      </c>
      <c r="AX379" s="34">
        <v>45108</v>
      </c>
      <c r="AY379" s="9">
        <v>36</v>
      </c>
      <c r="AZ379" s="9" t="s">
        <v>1125</v>
      </c>
      <c r="BA379" s="32" t="s">
        <v>20</v>
      </c>
      <c r="BB379" s="32"/>
      <c r="BC379" s="32"/>
      <c r="BD379" s="9"/>
      <c r="BE379" s="9"/>
      <c r="BF379" s="9"/>
      <c r="BG379" s="35"/>
      <c r="BH379" s="9"/>
      <c r="BI379" s="9"/>
      <c r="BJ379" s="9"/>
      <c r="BK379" s="9"/>
      <c r="BL379" s="9"/>
      <c r="BM379" s="9"/>
      <c r="BN379" s="9"/>
      <c r="BO379" s="9"/>
      <c r="BP379" s="9"/>
      <c r="BQ379" s="9"/>
      <c r="BR379" s="9"/>
      <c r="BS379" s="9"/>
      <c r="BT379" s="9"/>
      <c r="BU379" s="9"/>
      <c r="BV379" s="9"/>
      <c r="BW379" s="9"/>
      <c r="BX379" s="9"/>
      <c r="BY379" s="9"/>
      <c r="BZ379" s="9"/>
      <c r="CA379" s="9"/>
      <c r="CB379" s="9"/>
      <c r="CC379" s="9"/>
      <c r="CD379" s="9"/>
      <c r="CE379" s="9"/>
      <c r="CF379" s="9"/>
      <c r="CG379" s="9"/>
      <c r="CH379" s="9"/>
      <c r="CI379" s="9"/>
      <c r="CJ379" s="9"/>
      <c r="CK379" s="9"/>
      <c r="CL379" s="9"/>
      <c r="CM379" s="9"/>
      <c r="CN379" s="9"/>
      <c r="CO379" s="9"/>
      <c r="CP379" s="9"/>
      <c r="CQ379" s="9"/>
      <c r="CR379" s="9"/>
      <c r="CS379" s="9"/>
      <c r="CT379" s="9"/>
      <c r="CU379" s="9"/>
      <c r="CV379" s="9"/>
      <c r="CW379" s="9"/>
      <c r="CX379" s="9"/>
      <c r="CY379" s="9"/>
      <c r="CZ379" s="9"/>
      <c r="DA379" s="9"/>
      <c r="DB379" s="9"/>
      <c r="DC379" s="9"/>
      <c r="DD379" s="9"/>
      <c r="DE379" s="9"/>
      <c r="DF379" s="9"/>
      <c r="DG379" s="9"/>
      <c r="DH379" s="9"/>
      <c r="DI379" s="9"/>
      <c r="DJ379" s="9"/>
      <c r="DK379" s="9"/>
      <c r="DL379" s="9"/>
      <c r="DM379" s="9"/>
      <c r="DN379" s="9"/>
      <c r="DO379" s="9"/>
      <c r="DP379" s="9"/>
      <c r="DQ379" s="9"/>
      <c r="DR379" s="9"/>
      <c r="DS379" s="9"/>
      <c r="DT379" s="9"/>
      <c r="DU379" s="9"/>
      <c r="DV379" s="9"/>
      <c r="DW379" s="9"/>
      <c r="DX379" s="9"/>
      <c r="DY379" s="9"/>
      <c r="DZ379" s="9"/>
      <c r="EA379" s="9"/>
      <c r="EB379" s="9"/>
      <c r="EC379" s="9"/>
      <c r="ED379" s="9"/>
      <c r="EE379" s="9"/>
      <c r="EF379" s="9"/>
      <c r="EG379" s="9"/>
      <c r="EH379" s="9"/>
      <c r="EI379" s="9"/>
      <c r="EJ379" s="9"/>
      <c r="EK379" s="9"/>
      <c r="EL379" s="9"/>
      <c r="EM379" s="9"/>
      <c r="EN379" s="9"/>
      <c r="EO379" s="9"/>
      <c r="EP379" s="9"/>
      <c r="EQ379" s="9"/>
      <c r="ER379" s="36">
        <f t="shared" si="68"/>
        <v>0</v>
      </c>
      <c r="ES379" s="9" t="str">
        <f t="shared" si="69"/>
        <v/>
      </c>
      <c r="ET379" s="9" t="s">
        <v>2262</v>
      </c>
      <c r="EU379" s="32" t="s">
        <v>1958</v>
      </c>
      <c r="EV379" s="32" t="s">
        <v>1480</v>
      </c>
      <c r="EW379" s="32"/>
      <c r="EX379" s="35"/>
      <c r="EY379" s="37"/>
      <c r="EZ379" s="37"/>
      <c r="FA379" s="35"/>
      <c r="FB379" s="37"/>
      <c r="FC379" s="32"/>
      <c r="FD379" s="32"/>
      <c r="FE379" s="32">
        <f t="shared" si="70"/>
        <v>2081</v>
      </c>
      <c r="FF379" s="9">
        <f t="shared" si="71"/>
        <v>19026</v>
      </c>
      <c r="FG379" s="6" t="s">
        <v>1480</v>
      </c>
    </row>
    <row r="380" spans="1:163" ht="17.25" customHeight="1" x14ac:dyDescent="0.25">
      <c r="A380" s="9">
        <v>463787781</v>
      </c>
      <c r="B380" s="22" t="s">
        <v>846</v>
      </c>
      <c r="C380" s="9" t="s">
        <v>2208</v>
      </c>
      <c r="D380" s="9" t="s">
        <v>2209</v>
      </c>
      <c r="E380" s="9">
        <v>4800</v>
      </c>
      <c r="F380" s="9"/>
      <c r="G380" s="23"/>
      <c r="H380" s="23"/>
      <c r="I380" s="9">
        <v>4260</v>
      </c>
      <c r="J380" s="9">
        <v>10826</v>
      </c>
      <c r="K380" s="24">
        <f t="shared" si="60"/>
        <v>2911</v>
      </c>
      <c r="L380" s="24">
        <f t="shared" si="61"/>
        <v>10286</v>
      </c>
      <c r="M380" s="25">
        <v>3</v>
      </c>
      <c r="N380" s="9" t="s">
        <v>2210</v>
      </c>
      <c r="O380" s="9" t="s">
        <v>1489</v>
      </c>
      <c r="P380" s="9" t="s">
        <v>71</v>
      </c>
      <c r="Q380" s="26">
        <v>14572</v>
      </c>
      <c r="R380" s="27">
        <v>605</v>
      </c>
      <c r="S380" s="27">
        <f t="shared" si="62"/>
        <v>0</v>
      </c>
      <c r="T380" s="27">
        <v>5400</v>
      </c>
      <c r="U380" s="28" t="s">
        <v>20</v>
      </c>
      <c r="V380" s="29">
        <f t="shared" si="63"/>
        <v>4.6991782597413059E-2</v>
      </c>
      <c r="W380" s="29">
        <f t="shared" si="64"/>
        <v>4.1319407626802165E-3</v>
      </c>
      <c r="X380" s="29" t="str">
        <f t="shared" si="65"/>
        <v>STABLE</v>
      </c>
      <c r="Y380" s="9" t="str">
        <f t="shared" si="66"/>
        <v>PAID</v>
      </c>
      <c r="Z380" s="9" t="s">
        <v>1495</v>
      </c>
      <c r="AA380" s="9" t="s">
        <v>20</v>
      </c>
      <c r="AB380" s="22"/>
      <c r="AC380" s="9"/>
      <c r="AD380" s="9"/>
      <c r="AE380" s="30"/>
      <c r="AF380" s="31" t="s">
        <v>20</v>
      </c>
      <c r="AG380" s="32"/>
      <c r="AH380" s="9" t="s">
        <v>521</v>
      </c>
      <c r="AI380" s="32"/>
      <c r="AJ380" s="32"/>
      <c r="AK380" s="32"/>
      <c r="AL380" s="32">
        <v>16831</v>
      </c>
      <c r="AM380" s="26">
        <v>14572</v>
      </c>
      <c r="AN380" s="24">
        <v>88</v>
      </c>
      <c r="AO380" s="23" t="s">
        <v>20</v>
      </c>
      <c r="AP380" s="23" t="str">
        <f t="shared" si="67"/>
        <v>FLOW</v>
      </c>
      <c r="AQ380" s="23"/>
      <c r="AR380" s="23"/>
      <c r="AS380" s="23"/>
      <c r="AT380" s="23"/>
      <c r="AU380" s="9" t="s">
        <v>1491</v>
      </c>
      <c r="AV380" s="33" t="s">
        <v>1039</v>
      </c>
      <c r="AW380" s="22" t="s">
        <v>1217</v>
      </c>
      <c r="AX380" s="34">
        <v>45521</v>
      </c>
      <c r="AY380" s="9">
        <v>24</v>
      </c>
      <c r="AZ380" s="9" t="s">
        <v>1125</v>
      </c>
      <c r="BA380" s="32" t="s">
        <v>20</v>
      </c>
      <c r="BB380" s="32"/>
      <c r="BC380" s="32">
        <v>1</v>
      </c>
      <c r="BD380" s="9"/>
      <c r="BE380" s="9"/>
      <c r="BF380" s="9"/>
      <c r="BG380" s="35"/>
      <c r="BH380" s="9"/>
      <c r="BI380" s="9"/>
      <c r="BJ380" s="9"/>
      <c r="BK380" s="9"/>
      <c r="BL380" s="9"/>
      <c r="BM380" s="9"/>
      <c r="BN380" s="9"/>
      <c r="BO380" s="9"/>
      <c r="BP380" s="9"/>
      <c r="BQ380" s="9"/>
      <c r="BR380" s="9"/>
      <c r="BS380" s="9"/>
      <c r="BT380" s="9"/>
      <c r="BU380" s="9"/>
      <c r="BV380" s="9"/>
      <c r="BW380" s="9"/>
      <c r="BX380" s="9"/>
      <c r="BY380" s="9"/>
      <c r="BZ380" s="9"/>
      <c r="CA380" s="9"/>
      <c r="CB380" s="9"/>
      <c r="CC380" s="9"/>
      <c r="CD380" s="9"/>
      <c r="CE380" s="9"/>
      <c r="CF380" s="9"/>
      <c r="CG380" s="9"/>
      <c r="CH380" s="9"/>
      <c r="CI380" s="9"/>
      <c r="CJ380" s="9"/>
      <c r="CK380" s="9"/>
      <c r="CL380" s="9"/>
      <c r="CM380" s="9"/>
      <c r="CN380" s="9"/>
      <c r="CO380" s="9"/>
      <c r="CP380" s="9"/>
      <c r="CQ380" s="9"/>
      <c r="CR380" s="9"/>
      <c r="CS380" s="9"/>
      <c r="CT380" s="9"/>
      <c r="CU380" s="9"/>
      <c r="CV380" s="9"/>
      <c r="CW380" s="9"/>
      <c r="CX380" s="9"/>
      <c r="CY380" s="9"/>
      <c r="CZ380" s="9"/>
      <c r="DA380" s="9"/>
      <c r="DB380" s="9"/>
      <c r="DC380" s="9"/>
      <c r="DD380" s="9"/>
      <c r="DE380" s="9"/>
      <c r="DF380" s="9"/>
      <c r="DG380" s="9"/>
      <c r="DH380" s="9"/>
      <c r="DI380" s="9"/>
      <c r="DJ380" s="9"/>
      <c r="DK380" s="9"/>
      <c r="DL380" s="9"/>
      <c r="DM380" s="9"/>
      <c r="DN380" s="9"/>
      <c r="DO380" s="9"/>
      <c r="DP380" s="9"/>
      <c r="DQ380" s="9"/>
      <c r="DR380" s="9"/>
      <c r="DS380" s="9"/>
      <c r="DT380" s="9"/>
      <c r="DU380" s="9"/>
      <c r="DV380" s="9"/>
      <c r="DW380" s="9"/>
      <c r="DX380" s="9"/>
      <c r="DY380" s="9"/>
      <c r="DZ380" s="9"/>
      <c r="EA380" s="9"/>
      <c r="EB380" s="9"/>
      <c r="EC380" s="9"/>
      <c r="ED380" s="9"/>
      <c r="EE380" s="9"/>
      <c r="EF380" s="9"/>
      <c r="EG380" s="9"/>
      <c r="EH380" s="9"/>
      <c r="EI380" s="9"/>
      <c r="EJ380" s="9"/>
      <c r="EK380" s="9"/>
      <c r="EL380" s="9"/>
      <c r="EM380" s="9"/>
      <c r="EN380" s="9"/>
      <c r="EO380" s="9"/>
      <c r="EP380" s="9"/>
      <c r="EQ380" s="9"/>
      <c r="ER380" s="36">
        <f t="shared" si="68"/>
        <v>1</v>
      </c>
      <c r="ES380" s="9">
        <f t="shared" si="69"/>
        <v>1</v>
      </c>
      <c r="ET380" s="9" t="s">
        <v>1361</v>
      </c>
      <c r="EU380" s="32" t="s">
        <v>2018</v>
      </c>
      <c r="EV380" s="32" t="s">
        <v>1480</v>
      </c>
      <c r="EW380" s="32"/>
      <c r="EX380" s="35"/>
      <c r="EY380" s="37"/>
      <c r="EZ380" s="37"/>
      <c r="FA380" s="35"/>
      <c r="FB380" s="37"/>
      <c r="FC380" s="32"/>
      <c r="FD380" s="32"/>
      <c r="FE380" s="32">
        <f t="shared" si="70"/>
        <v>2911</v>
      </c>
      <c r="FF380" s="9">
        <f t="shared" si="71"/>
        <v>15086</v>
      </c>
      <c r="FG380" s="6" t="s">
        <v>1480</v>
      </c>
    </row>
    <row r="381" spans="1:163" ht="17.25" customHeight="1" x14ac:dyDescent="0.25">
      <c r="A381" s="9">
        <v>460639769</v>
      </c>
      <c r="B381" s="22" t="s">
        <v>301</v>
      </c>
      <c r="C381" s="9"/>
      <c r="D381" s="9"/>
      <c r="E381" s="9"/>
      <c r="F381" s="9"/>
      <c r="G381" s="23"/>
      <c r="H381" s="23"/>
      <c r="I381" s="9">
        <v>3040</v>
      </c>
      <c r="J381" s="9">
        <v>2977</v>
      </c>
      <c r="K381" s="24">
        <f t="shared" si="60"/>
        <v>3039</v>
      </c>
      <c r="L381" s="24">
        <f t="shared" si="61"/>
        <v>6017</v>
      </c>
      <c r="M381" s="39">
        <v>1</v>
      </c>
      <c r="N381" s="9" t="s">
        <v>1493</v>
      </c>
      <c r="O381" s="9" t="s">
        <v>1494</v>
      </c>
      <c r="P381" s="9" t="s">
        <v>43</v>
      </c>
      <c r="Q381" s="26">
        <v>14524.03</v>
      </c>
      <c r="R381" s="27">
        <v>62</v>
      </c>
      <c r="S381" s="27">
        <f t="shared" si="62"/>
        <v>0</v>
      </c>
      <c r="T381" s="27">
        <v>0</v>
      </c>
      <c r="U381" s="28" t="s">
        <v>20</v>
      </c>
      <c r="V381" s="29">
        <f t="shared" si="63"/>
        <v>2.7009979835912665E-2</v>
      </c>
      <c r="W381" s="29">
        <f t="shared" si="64"/>
        <v>1.2723261047486239E-3</v>
      </c>
      <c r="X381" s="29" t="str">
        <f t="shared" si="65"/>
        <v>FLOW</v>
      </c>
      <c r="Y381" s="9" t="str">
        <f t="shared" si="66"/>
        <v>-</v>
      </c>
      <c r="Z381" s="9" t="s">
        <v>1489</v>
      </c>
      <c r="AA381" s="9" t="s">
        <v>20</v>
      </c>
      <c r="AB381" s="22"/>
      <c r="AC381" s="9"/>
      <c r="AD381" s="9"/>
      <c r="AE381" s="30"/>
      <c r="AF381" s="31" t="s">
        <v>20</v>
      </c>
      <c r="AG381" s="32"/>
      <c r="AH381" s="9" t="s">
        <v>288</v>
      </c>
      <c r="AI381" s="32"/>
      <c r="AJ381" s="32"/>
      <c r="AK381" s="32"/>
      <c r="AL381" s="32">
        <v>3039</v>
      </c>
      <c r="AM381" s="26">
        <v>14524.03</v>
      </c>
      <c r="AN381" s="24">
        <v>27</v>
      </c>
      <c r="AO381" s="23" t="s">
        <v>20</v>
      </c>
      <c r="AP381" s="23" t="str">
        <f t="shared" si="67"/>
        <v>FLOW</v>
      </c>
      <c r="AQ381" s="23"/>
      <c r="AR381" s="23"/>
      <c r="AS381" s="23"/>
      <c r="AT381" s="23"/>
      <c r="AU381" s="9" t="s">
        <v>1491</v>
      </c>
      <c r="AV381" s="33" t="s">
        <v>302</v>
      </c>
      <c r="AW381" s="22" t="s">
        <v>1217</v>
      </c>
      <c r="AX381" s="34">
        <v>45243</v>
      </c>
      <c r="AY381" s="9">
        <v>36</v>
      </c>
      <c r="AZ381" s="9" t="s">
        <v>1125</v>
      </c>
      <c r="BA381" s="32" t="s">
        <v>20</v>
      </c>
      <c r="BB381" s="32"/>
      <c r="BC381" s="32"/>
      <c r="BD381" s="9"/>
      <c r="BE381" s="9"/>
      <c r="BF381" s="9"/>
      <c r="BG381" s="35"/>
      <c r="BH381" s="9"/>
      <c r="BI381" s="9"/>
      <c r="BJ381" s="9"/>
      <c r="BK381" s="9"/>
      <c r="BL381" s="9"/>
      <c r="BM381" s="9"/>
      <c r="BN381" s="9"/>
      <c r="BO381" s="9">
        <v>1</v>
      </c>
      <c r="BP381" s="9"/>
      <c r="BQ381" s="9"/>
      <c r="BR381" s="9"/>
      <c r="BS381" s="9"/>
      <c r="BT381" s="9"/>
      <c r="BU381" s="9"/>
      <c r="BV381" s="9"/>
      <c r="BW381" s="9"/>
      <c r="BX381" s="9"/>
      <c r="BY381" s="9"/>
      <c r="BZ381" s="9"/>
      <c r="CA381" s="9"/>
      <c r="CB381" s="9"/>
      <c r="CC381" s="9"/>
      <c r="CD381" s="9"/>
      <c r="CE381" s="9"/>
      <c r="CF381" s="9"/>
      <c r="CG381" s="9"/>
      <c r="CH381" s="9"/>
      <c r="CI381" s="9"/>
      <c r="CJ381" s="9"/>
      <c r="CK381" s="9"/>
      <c r="CL381" s="9"/>
      <c r="CM381" s="9"/>
      <c r="CN381" s="9"/>
      <c r="CO381" s="9"/>
      <c r="CP381" s="9"/>
      <c r="CQ381" s="9"/>
      <c r="CR381" s="9"/>
      <c r="CS381" s="9"/>
      <c r="CT381" s="9"/>
      <c r="CU381" s="9"/>
      <c r="CV381" s="9"/>
      <c r="CW381" s="9"/>
      <c r="CX381" s="9"/>
      <c r="CY381" s="9"/>
      <c r="CZ381" s="9"/>
      <c r="DA381" s="9"/>
      <c r="DB381" s="9"/>
      <c r="DC381" s="9"/>
      <c r="DD381" s="9"/>
      <c r="DE381" s="9"/>
      <c r="DF381" s="9"/>
      <c r="DG381" s="9"/>
      <c r="DH381" s="9"/>
      <c r="DI381" s="9"/>
      <c r="DJ381" s="9"/>
      <c r="DK381" s="9"/>
      <c r="DL381" s="9"/>
      <c r="DM381" s="9"/>
      <c r="DN381" s="9"/>
      <c r="DO381" s="9"/>
      <c r="DP381" s="9"/>
      <c r="DQ381" s="9"/>
      <c r="DR381" s="9"/>
      <c r="DS381" s="9"/>
      <c r="DT381" s="9"/>
      <c r="DU381" s="9"/>
      <c r="DV381" s="9"/>
      <c r="DW381" s="9"/>
      <c r="DX381" s="9"/>
      <c r="DY381" s="9"/>
      <c r="DZ381" s="9"/>
      <c r="EA381" s="9"/>
      <c r="EB381" s="9"/>
      <c r="EC381" s="9"/>
      <c r="ED381" s="9"/>
      <c r="EE381" s="9"/>
      <c r="EF381" s="9"/>
      <c r="EG381" s="9"/>
      <c r="EH381" s="9"/>
      <c r="EI381" s="9"/>
      <c r="EJ381" s="9"/>
      <c r="EK381" s="9"/>
      <c r="EL381" s="9"/>
      <c r="EM381" s="9"/>
      <c r="EN381" s="9"/>
      <c r="EO381" s="9"/>
      <c r="EP381" s="9"/>
      <c r="EQ381" s="9"/>
      <c r="ER381" s="36">
        <f t="shared" si="68"/>
        <v>1</v>
      </c>
      <c r="ES381" s="9">
        <f t="shared" si="69"/>
        <v>1</v>
      </c>
      <c r="ET381" s="9" t="s">
        <v>1364</v>
      </c>
      <c r="EU381" s="32" t="s">
        <v>1888</v>
      </c>
      <c r="EV381" s="32" t="s">
        <v>1480</v>
      </c>
      <c r="EW381" s="32"/>
      <c r="EX381" s="35"/>
      <c r="EY381" s="37"/>
      <c r="EZ381" s="37"/>
      <c r="FA381" s="35"/>
      <c r="FB381" s="37"/>
      <c r="FC381" s="32"/>
      <c r="FD381" s="32"/>
      <c r="FE381" s="32">
        <f t="shared" si="70"/>
        <v>3039</v>
      </c>
      <c r="FF381" s="9">
        <f t="shared" si="71"/>
        <v>6017</v>
      </c>
      <c r="FG381" s="6" t="s">
        <v>1480</v>
      </c>
    </row>
    <row r="382" spans="1:163" ht="17.25" customHeight="1" x14ac:dyDescent="0.25">
      <c r="A382" s="9">
        <v>465402369</v>
      </c>
      <c r="B382" s="22" t="s">
        <v>54</v>
      </c>
      <c r="C382" s="9"/>
      <c r="D382" s="9"/>
      <c r="E382" s="9"/>
      <c r="F382" s="9"/>
      <c r="G382" s="23"/>
      <c r="H382" s="23"/>
      <c r="I382" s="9">
        <v>1317</v>
      </c>
      <c r="J382" s="9">
        <v>6479</v>
      </c>
      <c r="K382" s="24">
        <f t="shared" si="60"/>
        <v>1453</v>
      </c>
      <c r="L382" s="24">
        <f t="shared" si="61"/>
        <v>7796</v>
      </c>
      <c r="M382" s="25">
        <v>5</v>
      </c>
      <c r="N382" s="9" t="s">
        <v>1493</v>
      </c>
      <c r="O382" s="9" t="s">
        <v>1494</v>
      </c>
      <c r="P382" s="9" t="s">
        <v>18</v>
      </c>
      <c r="Q382" s="26">
        <v>14515</v>
      </c>
      <c r="R382" s="27">
        <v>242</v>
      </c>
      <c r="S382" s="27">
        <f t="shared" si="62"/>
        <v>0</v>
      </c>
      <c r="T382" s="27">
        <v>3804.53</v>
      </c>
      <c r="U382" s="28" t="s">
        <v>20</v>
      </c>
      <c r="V382" s="29">
        <f t="shared" si="63"/>
        <v>1</v>
      </c>
      <c r="W382" s="29">
        <f t="shared" si="64"/>
        <v>7.7279630505082894E-3</v>
      </c>
      <c r="X382" s="29" t="str">
        <f t="shared" si="65"/>
        <v>FLOW</v>
      </c>
      <c r="Y382" s="9" t="str">
        <f t="shared" si="66"/>
        <v>-</v>
      </c>
      <c r="Z382" s="9" t="s">
        <v>1501</v>
      </c>
      <c r="AA382" s="9" t="s">
        <v>20</v>
      </c>
      <c r="AB382" s="22"/>
      <c r="AC382" s="9"/>
      <c r="AD382" s="9"/>
      <c r="AE382" s="30"/>
      <c r="AF382" s="31" t="s">
        <v>20</v>
      </c>
      <c r="AG382" s="32"/>
      <c r="AH382" s="9" t="s">
        <v>55</v>
      </c>
      <c r="AI382" s="32"/>
      <c r="AJ382" s="32"/>
      <c r="AK382" s="32"/>
      <c r="AL382" s="32">
        <v>10525.53</v>
      </c>
      <c r="AM382" s="26">
        <v>14515</v>
      </c>
      <c r="AN382" s="24">
        <v>148</v>
      </c>
      <c r="AO382" s="23" t="s">
        <v>20</v>
      </c>
      <c r="AP382" s="23" t="str">
        <f t="shared" si="67"/>
        <v>FLOW</v>
      </c>
      <c r="AQ382" s="23"/>
      <c r="AR382" s="23"/>
      <c r="AS382" s="23"/>
      <c r="AT382" s="23"/>
      <c r="AU382" s="9" t="s">
        <v>13</v>
      </c>
      <c r="AV382" s="33" t="s">
        <v>56</v>
      </c>
      <c r="AW382" s="22" t="s">
        <v>1277</v>
      </c>
      <c r="AX382" s="34">
        <v>45691</v>
      </c>
      <c r="AY382" s="9">
        <v>24</v>
      </c>
      <c r="AZ382" s="9" t="s">
        <v>1125</v>
      </c>
      <c r="BA382" s="32" t="s">
        <v>20</v>
      </c>
      <c r="BB382" s="32"/>
      <c r="BC382" s="32"/>
      <c r="BD382" s="9"/>
      <c r="BE382" s="9"/>
      <c r="BF382" s="9"/>
      <c r="BG382" s="35"/>
      <c r="BH382" s="9"/>
      <c r="BI382" s="9"/>
      <c r="BJ382" s="9"/>
      <c r="BK382" s="9"/>
      <c r="BL382" s="9"/>
      <c r="BM382" s="9"/>
      <c r="BN382" s="9"/>
      <c r="BO382" s="9"/>
      <c r="BP382" s="9"/>
      <c r="BQ382" s="9"/>
      <c r="BR382" s="9"/>
      <c r="BS382" s="9"/>
      <c r="BT382" s="9"/>
      <c r="BU382" s="9"/>
      <c r="BV382" s="9"/>
      <c r="BW382" s="9"/>
      <c r="BX382" s="9"/>
      <c r="BY382" s="9"/>
      <c r="BZ382" s="9"/>
      <c r="CA382" s="9"/>
      <c r="CB382" s="9"/>
      <c r="CC382" s="9"/>
      <c r="CD382" s="9"/>
      <c r="CE382" s="9"/>
      <c r="CF382" s="9"/>
      <c r="CG382" s="9"/>
      <c r="CH382" s="9"/>
      <c r="CI382" s="9"/>
      <c r="CJ382" s="9"/>
      <c r="CK382" s="9"/>
      <c r="CL382" s="9"/>
      <c r="CM382" s="9"/>
      <c r="CN382" s="9"/>
      <c r="CO382" s="9"/>
      <c r="CP382" s="9"/>
      <c r="CQ382" s="9"/>
      <c r="CR382" s="9"/>
      <c r="CS382" s="9"/>
      <c r="CT382" s="9"/>
      <c r="CU382" s="9"/>
      <c r="CV382" s="9"/>
      <c r="CW382" s="9"/>
      <c r="CX382" s="9"/>
      <c r="CY382" s="9"/>
      <c r="CZ382" s="9"/>
      <c r="DA382" s="9"/>
      <c r="DB382" s="9"/>
      <c r="DC382" s="9"/>
      <c r="DD382" s="9"/>
      <c r="DE382" s="9"/>
      <c r="DF382" s="9"/>
      <c r="DG382" s="9"/>
      <c r="DH382" s="9"/>
      <c r="DI382" s="9"/>
      <c r="DJ382" s="9"/>
      <c r="DK382" s="9"/>
      <c r="DL382" s="9"/>
      <c r="DM382" s="9"/>
      <c r="DN382" s="9"/>
      <c r="DO382" s="9"/>
      <c r="DP382" s="9"/>
      <c r="DQ382" s="9"/>
      <c r="DR382" s="9"/>
      <c r="DS382" s="9"/>
      <c r="DT382" s="9"/>
      <c r="DU382" s="9"/>
      <c r="DV382" s="9"/>
      <c r="DW382" s="9"/>
      <c r="DX382" s="9"/>
      <c r="DY382" s="9"/>
      <c r="DZ382" s="9"/>
      <c r="EA382" s="9"/>
      <c r="EB382" s="9"/>
      <c r="EC382" s="9"/>
      <c r="ED382" s="9"/>
      <c r="EE382" s="9"/>
      <c r="EF382" s="9"/>
      <c r="EG382" s="9"/>
      <c r="EH382" s="9"/>
      <c r="EI382" s="9"/>
      <c r="EJ382" s="9"/>
      <c r="EK382" s="9"/>
      <c r="EL382" s="9"/>
      <c r="EM382" s="9"/>
      <c r="EN382" s="9"/>
      <c r="EO382" s="9"/>
      <c r="EP382" s="9"/>
      <c r="EQ382" s="9"/>
      <c r="ER382" s="36">
        <f t="shared" si="68"/>
        <v>0</v>
      </c>
      <c r="ES382" s="9" t="str">
        <f t="shared" si="69"/>
        <v/>
      </c>
      <c r="ET382" s="9" t="s">
        <v>1377</v>
      </c>
      <c r="EU382" s="32" t="s">
        <v>1721</v>
      </c>
      <c r="EV382" s="32" t="s">
        <v>1480</v>
      </c>
      <c r="EW382" s="32"/>
      <c r="EX382" s="35"/>
      <c r="EY382" s="37"/>
      <c r="EZ382" s="37"/>
      <c r="FA382" s="35"/>
      <c r="FB382" s="37"/>
      <c r="FC382" s="32"/>
      <c r="FD382" s="32"/>
      <c r="FE382" s="32">
        <f t="shared" si="70"/>
        <v>1453</v>
      </c>
      <c r="FF382" s="9">
        <f t="shared" si="71"/>
        <v>7796</v>
      </c>
      <c r="FG382" s="6" t="s">
        <v>1480</v>
      </c>
    </row>
    <row r="383" spans="1:163" ht="17.25" customHeight="1" x14ac:dyDescent="0.25">
      <c r="A383" s="9">
        <v>460005853</v>
      </c>
      <c r="B383" s="22" t="s">
        <v>788</v>
      </c>
      <c r="C383" s="9"/>
      <c r="D383" s="9"/>
      <c r="E383" s="9"/>
      <c r="F383" s="9"/>
      <c r="G383" s="23"/>
      <c r="H383" s="23"/>
      <c r="I383" s="9">
        <v>3731</v>
      </c>
      <c r="J383" s="9">
        <v>3714</v>
      </c>
      <c r="K383" s="24">
        <f t="shared" si="60"/>
        <v>3823</v>
      </c>
      <c r="L383" s="24">
        <f t="shared" si="61"/>
        <v>7445</v>
      </c>
      <c r="M383" s="39">
        <v>1</v>
      </c>
      <c r="N383" s="9" t="s">
        <v>1493</v>
      </c>
      <c r="O383" s="9" t="s">
        <v>1494</v>
      </c>
      <c r="P383" s="9" t="s">
        <v>60</v>
      </c>
      <c r="Q383" s="26">
        <v>14335</v>
      </c>
      <c r="R383" s="27">
        <v>109</v>
      </c>
      <c r="S383" s="27">
        <f t="shared" si="62"/>
        <v>0</v>
      </c>
      <c r="T383" s="27">
        <v>0</v>
      </c>
      <c r="U383" s="28" t="s">
        <v>20</v>
      </c>
      <c r="V383" s="29">
        <f t="shared" si="63"/>
        <v>4.6000772723130218E-2</v>
      </c>
      <c r="W383" s="29">
        <f t="shared" si="64"/>
        <v>1.255766802435104E-3</v>
      </c>
      <c r="X383" s="29" t="str">
        <f t="shared" si="65"/>
        <v>FLOW</v>
      </c>
      <c r="Y383" s="9" t="str">
        <f t="shared" si="66"/>
        <v>-</v>
      </c>
      <c r="Z383" s="9" t="s">
        <v>1496</v>
      </c>
      <c r="AA383" s="9" t="s">
        <v>20</v>
      </c>
      <c r="AB383" s="22"/>
      <c r="AC383" s="9"/>
      <c r="AD383" s="9"/>
      <c r="AE383" s="30"/>
      <c r="AF383" s="31" t="s">
        <v>20</v>
      </c>
      <c r="AG383" s="32"/>
      <c r="AH383" s="9" t="s">
        <v>1134</v>
      </c>
      <c r="AI383" s="32"/>
      <c r="AJ383" s="32"/>
      <c r="AK383" s="32"/>
      <c r="AL383" s="32">
        <v>3823</v>
      </c>
      <c r="AM383" s="26">
        <v>14335</v>
      </c>
      <c r="AN383" s="24">
        <v>27</v>
      </c>
      <c r="AO383" s="23" t="s">
        <v>20</v>
      </c>
      <c r="AP383" s="23" t="str">
        <f t="shared" si="67"/>
        <v>FLOW</v>
      </c>
      <c r="AQ383" s="23"/>
      <c r="AR383" s="23"/>
      <c r="AS383" s="23"/>
      <c r="AT383" s="23"/>
      <c r="AU383" s="9" t="s">
        <v>1491</v>
      </c>
      <c r="AV383" s="33" t="s">
        <v>983</v>
      </c>
      <c r="AW383" s="22" t="s">
        <v>1228</v>
      </c>
      <c r="AX383" s="34">
        <v>45204</v>
      </c>
      <c r="AY383" s="9">
        <v>36</v>
      </c>
      <c r="AZ383" s="9" t="s">
        <v>1125</v>
      </c>
      <c r="BA383" s="32" t="s">
        <v>20</v>
      </c>
      <c r="BB383" s="32"/>
      <c r="BC383" s="32"/>
      <c r="BD383" s="9"/>
      <c r="BE383" s="9"/>
      <c r="BF383" s="9"/>
      <c r="BG383" s="35"/>
      <c r="BH383" s="9"/>
      <c r="BI383" s="9"/>
      <c r="BJ383" s="9"/>
      <c r="BK383" s="9"/>
      <c r="BL383" s="9">
        <v>1</v>
      </c>
      <c r="BM383" s="9"/>
      <c r="BN383" s="9"/>
      <c r="BO383" s="9"/>
      <c r="BP383" s="9"/>
      <c r="BQ383" s="9"/>
      <c r="BR383" s="9"/>
      <c r="BS383" s="9"/>
      <c r="BT383" s="9"/>
      <c r="BU383" s="9"/>
      <c r="BV383" s="9"/>
      <c r="BW383" s="9"/>
      <c r="BX383" s="9"/>
      <c r="BY383" s="9"/>
      <c r="BZ383" s="9"/>
      <c r="CA383" s="9"/>
      <c r="CB383" s="9"/>
      <c r="CC383" s="9"/>
      <c r="CD383" s="9"/>
      <c r="CE383" s="9"/>
      <c r="CF383" s="9"/>
      <c r="CG383" s="9"/>
      <c r="CH383" s="9"/>
      <c r="CI383" s="9"/>
      <c r="CJ383" s="9"/>
      <c r="CK383" s="9"/>
      <c r="CL383" s="9"/>
      <c r="CM383" s="9"/>
      <c r="CN383" s="9"/>
      <c r="CO383" s="9"/>
      <c r="CP383" s="9"/>
      <c r="CQ383" s="9"/>
      <c r="CR383" s="9"/>
      <c r="CS383" s="9"/>
      <c r="CT383" s="9"/>
      <c r="CU383" s="9"/>
      <c r="CV383" s="9"/>
      <c r="CW383" s="9"/>
      <c r="CX383" s="9"/>
      <c r="CY383" s="9"/>
      <c r="CZ383" s="9"/>
      <c r="DA383" s="9"/>
      <c r="DB383" s="9"/>
      <c r="DC383" s="9"/>
      <c r="DD383" s="9"/>
      <c r="DE383" s="9"/>
      <c r="DF383" s="9"/>
      <c r="DG383" s="9"/>
      <c r="DH383" s="9"/>
      <c r="DI383" s="9"/>
      <c r="DJ383" s="9"/>
      <c r="DK383" s="9"/>
      <c r="DL383" s="9"/>
      <c r="DM383" s="9"/>
      <c r="DN383" s="9"/>
      <c r="DO383" s="9"/>
      <c r="DP383" s="9"/>
      <c r="DQ383" s="9"/>
      <c r="DR383" s="9"/>
      <c r="DS383" s="9"/>
      <c r="DT383" s="9"/>
      <c r="DU383" s="9"/>
      <c r="DV383" s="9"/>
      <c r="DW383" s="9"/>
      <c r="DX383" s="9"/>
      <c r="DY383" s="9"/>
      <c r="DZ383" s="9"/>
      <c r="EA383" s="9"/>
      <c r="EB383" s="9"/>
      <c r="EC383" s="9"/>
      <c r="ED383" s="9"/>
      <c r="EE383" s="9"/>
      <c r="EF383" s="9"/>
      <c r="EG383" s="9"/>
      <c r="EH383" s="9"/>
      <c r="EI383" s="9"/>
      <c r="EJ383" s="9"/>
      <c r="EK383" s="9"/>
      <c r="EL383" s="9"/>
      <c r="EM383" s="9"/>
      <c r="EN383" s="9"/>
      <c r="EO383" s="9"/>
      <c r="EP383" s="9"/>
      <c r="EQ383" s="9"/>
      <c r="ER383" s="36">
        <f t="shared" si="68"/>
        <v>1</v>
      </c>
      <c r="ES383" s="9">
        <f t="shared" si="69"/>
        <v>1</v>
      </c>
      <c r="ET383" s="9" t="s">
        <v>1360</v>
      </c>
      <c r="EU383" s="32" t="s">
        <v>1864</v>
      </c>
      <c r="EV383" s="32" t="s">
        <v>1480</v>
      </c>
      <c r="EW383" s="32"/>
      <c r="EX383" s="35"/>
      <c r="EY383" s="37"/>
      <c r="EZ383" s="37"/>
      <c r="FA383" s="35"/>
      <c r="FB383" s="37"/>
      <c r="FC383" s="32"/>
      <c r="FD383" s="32"/>
      <c r="FE383" s="32">
        <f t="shared" si="70"/>
        <v>3823</v>
      </c>
      <c r="FF383" s="9">
        <f t="shared" si="71"/>
        <v>7445</v>
      </c>
      <c r="FG383" s="6" t="s">
        <v>1480</v>
      </c>
    </row>
    <row r="384" spans="1:163" ht="17.25" customHeight="1" x14ac:dyDescent="0.25">
      <c r="A384" s="9">
        <v>460122210</v>
      </c>
      <c r="B384" s="22" t="s">
        <v>72</v>
      </c>
      <c r="C384" s="9"/>
      <c r="D384" s="9"/>
      <c r="E384" s="9"/>
      <c r="F384" s="9"/>
      <c r="G384" s="23"/>
      <c r="H384" s="23"/>
      <c r="I384" s="9">
        <v>3674</v>
      </c>
      <c r="J384" s="9">
        <v>3514</v>
      </c>
      <c r="K384" s="24">
        <f t="shared" si="60"/>
        <v>3601</v>
      </c>
      <c r="L384" s="24">
        <f t="shared" si="61"/>
        <v>7188</v>
      </c>
      <c r="M384" s="39">
        <v>1</v>
      </c>
      <c r="N384" s="9" t="s">
        <v>1493</v>
      </c>
      <c r="O384" s="9" t="s">
        <v>1494</v>
      </c>
      <c r="P384" s="9" t="s">
        <v>18</v>
      </c>
      <c r="Q384" s="26">
        <v>14189.4</v>
      </c>
      <c r="R384" s="27">
        <v>87</v>
      </c>
      <c r="S384" s="27">
        <f t="shared" si="62"/>
        <v>0</v>
      </c>
      <c r="T384" s="27">
        <v>5389</v>
      </c>
      <c r="U384" s="28" t="s">
        <v>20</v>
      </c>
      <c r="V384" s="29">
        <f t="shared" si="63"/>
        <v>7.9789961897135761E-2</v>
      </c>
      <c r="W384" s="29">
        <f t="shared" si="64"/>
        <v>1.243012031145634E-3</v>
      </c>
      <c r="X384" s="29" t="str">
        <f t="shared" si="65"/>
        <v>FLOW</v>
      </c>
      <c r="Y384" s="9" t="str">
        <f t="shared" si="66"/>
        <v>-</v>
      </c>
      <c r="Z384" s="9" t="s">
        <v>1496</v>
      </c>
      <c r="AA384" s="9" t="s">
        <v>20</v>
      </c>
      <c r="AB384" s="22"/>
      <c r="AC384" s="9"/>
      <c r="AD384" s="9"/>
      <c r="AE384" s="30"/>
      <c r="AF384" s="31" t="s">
        <v>20</v>
      </c>
      <c r="AG384" s="32"/>
      <c r="AH384" s="9" t="s">
        <v>73</v>
      </c>
      <c r="AI384" s="32"/>
      <c r="AJ384" s="32"/>
      <c r="AK384" s="32"/>
      <c r="AL384" s="32">
        <v>8990</v>
      </c>
      <c r="AM384" s="26">
        <v>14189.4</v>
      </c>
      <c r="AN384" s="24">
        <v>27</v>
      </c>
      <c r="AO384" s="23" t="s">
        <v>20</v>
      </c>
      <c r="AP384" s="23" t="str">
        <f t="shared" si="67"/>
        <v>FLOW</v>
      </c>
      <c r="AQ384" s="23"/>
      <c r="AR384" s="23"/>
      <c r="AS384" s="23"/>
      <c r="AT384" s="23"/>
      <c r="AU384" s="9" t="s">
        <v>1491</v>
      </c>
      <c r="AV384" s="33" t="s">
        <v>74</v>
      </c>
      <c r="AW384" s="22" t="s">
        <v>1207</v>
      </c>
      <c r="AX384" s="34">
        <v>45213</v>
      </c>
      <c r="AY384" s="9">
        <v>36</v>
      </c>
      <c r="AZ384" s="9" t="s">
        <v>1125</v>
      </c>
      <c r="BA384" s="32" t="s">
        <v>20</v>
      </c>
      <c r="BB384" s="32"/>
      <c r="BC384" s="32"/>
      <c r="BD384" s="9"/>
      <c r="BE384" s="9"/>
      <c r="BF384" s="9"/>
      <c r="BG384" s="35"/>
      <c r="BH384" s="9"/>
      <c r="BI384" s="9"/>
      <c r="BJ384" s="9"/>
      <c r="BK384" s="9"/>
      <c r="BL384" s="9">
        <v>1</v>
      </c>
      <c r="BM384" s="9"/>
      <c r="BN384" s="9"/>
      <c r="BO384" s="9"/>
      <c r="BP384" s="9"/>
      <c r="BQ384" s="9"/>
      <c r="BR384" s="9"/>
      <c r="BS384" s="9"/>
      <c r="BT384" s="9"/>
      <c r="BU384" s="9"/>
      <c r="BV384" s="9"/>
      <c r="BW384" s="9"/>
      <c r="BX384" s="9"/>
      <c r="BY384" s="9"/>
      <c r="BZ384" s="9"/>
      <c r="CA384" s="9"/>
      <c r="CB384" s="9"/>
      <c r="CC384" s="9"/>
      <c r="CD384" s="9"/>
      <c r="CE384" s="9"/>
      <c r="CF384" s="9"/>
      <c r="CG384" s="9"/>
      <c r="CH384" s="9"/>
      <c r="CI384" s="9"/>
      <c r="CJ384" s="9"/>
      <c r="CK384" s="9"/>
      <c r="CL384" s="9"/>
      <c r="CM384" s="9"/>
      <c r="CN384" s="9"/>
      <c r="CO384" s="9"/>
      <c r="CP384" s="9"/>
      <c r="CQ384" s="9"/>
      <c r="CR384" s="9"/>
      <c r="CS384" s="9"/>
      <c r="CT384" s="9"/>
      <c r="CU384" s="9"/>
      <c r="CV384" s="9"/>
      <c r="CW384" s="9"/>
      <c r="CX384" s="9"/>
      <c r="CY384" s="9"/>
      <c r="CZ384" s="9"/>
      <c r="DA384" s="9"/>
      <c r="DB384" s="9"/>
      <c r="DC384" s="9"/>
      <c r="DD384" s="9"/>
      <c r="DE384" s="9"/>
      <c r="DF384" s="9"/>
      <c r="DG384" s="9"/>
      <c r="DH384" s="9"/>
      <c r="DI384" s="9"/>
      <c r="DJ384" s="9"/>
      <c r="DK384" s="9"/>
      <c r="DL384" s="9"/>
      <c r="DM384" s="9"/>
      <c r="DN384" s="9"/>
      <c r="DO384" s="9"/>
      <c r="DP384" s="9"/>
      <c r="DQ384" s="9"/>
      <c r="DR384" s="9"/>
      <c r="DS384" s="9"/>
      <c r="DT384" s="9"/>
      <c r="DU384" s="9"/>
      <c r="DV384" s="9"/>
      <c r="DW384" s="9"/>
      <c r="DX384" s="9"/>
      <c r="DY384" s="9"/>
      <c r="DZ384" s="9"/>
      <c r="EA384" s="9"/>
      <c r="EB384" s="9"/>
      <c r="EC384" s="9"/>
      <c r="ED384" s="9"/>
      <c r="EE384" s="9"/>
      <c r="EF384" s="9"/>
      <c r="EG384" s="9"/>
      <c r="EH384" s="9"/>
      <c r="EI384" s="9"/>
      <c r="EJ384" s="9"/>
      <c r="EK384" s="9"/>
      <c r="EL384" s="9"/>
      <c r="EM384" s="9"/>
      <c r="EN384" s="9"/>
      <c r="EO384" s="9"/>
      <c r="EP384" s="9"/>
      <c r="EQ384" s="9"/>
      <c r="ER384" s="36">
        <f t="shared" si="68"/>
        <v>1</v>
      </c>
      <c r="ES384" s="9">
        <f t="shared" si="69"/>
        <v>1</v>
      </c>
      <c r="ET384" s="9" t="s">
        <v>1377</v>
      </c>
      <c r="EU384" s="32" t="s">
        <v>1734</v>
      </c>
      <c r="EV384" s="32" t="s">
        <v>1480</v>
      </c>
      <c r="EW384" s="32"/>
      <c r="EX384" s="35"/>
      <c r="EY384" s="37"/>
      <c r="EZ384" s="37"/>
      <c r="FA384" s="35"/>
      <c r="FB384" s="37"/>
      <c r="FC384" s="32"/>
      <c r="FD384" s="32"/>
      <c r="FE384" s="32">
        <f t="shared" si="70"/>
        <v>3601</v>
      </c>
      <c r="FF384" s="9">
        <f t="shared" si="71"/>
        <v>7188</v>
      </c>
      <c r="FG384" s="6" t="s">
        <v>1480</v>
      </c>
    </row>
    <row r="385" spans="1:163" ht="17.25" customHeight="1" x14ac:dyDescent="0.25">
      <c r="A385" s="9">
        <v>460370800</v>
      </c>
      <c r="B385" s="22" t="s">
        <v>190</v>
      </c>
      <c r="C385" s="9"/>
      <c r="D385" s="9"/>
      <c r="E385" s="9"/>
      <c r="F385" s="9"/>
      <c r="G385" s="23"/>
      <c r="H385" s="23"/>
      <c r="I385" s="9">
        <v>2950</v>
      </c>
      <c r="J385" s="9">
        <v>2950</v>
      </c>
      <c r="K385" s="24">
        <f t="shared" si="60"/>
        <v>2992</v>
      </c>
      <c r="L385" s="24">
        <f t="shared" si="61"/>
        <v>5900</v>
      </c>
      <c r="M385" s="39">
        <v>1</v>
      </c>
      <c r="N385" s="9" t="s">
        <v>1493</v>
      </c>
      <c r="O385" s="9" t="s">
        <v>1494</v>
      </c>
      <c r="P385" s="9" t="s">
        <v>155</v>
      </c>
      <c r="Q385" s="26">
        <v>14145</v>
      </c>
      <c r="R385" s="27">
        <v>42</v>
      </c>
      <c r="S385" s="27">
        <f t="shared" si="62"/>
        <v>0</v>
      </c>
      <c r="T385" s="27">
        <v>4546.57</v>
      </c>
      <c r="U385" s="28" t="s">
        <v>20</v>
      </c>
      <c r="V385" s="29">
        <f t="shared" si="63"/>
        <v>3.1635068053304717E-2</v>
      </c>
      <c r="W385" s="29">
        <f t="shared" si="64"/>
        <v>1.2391225267139551E-3</v>
      </c>
      <c r="X385" s="29" t="str">
        <f t="shared" si="65"/>
        <v>FLOW</v>
      </c>
      <c r="Y385" s="9" t="str">
        <f t="shared" si="66"/>
        <v>-</v>
      </c>
      <c r="Z385" s="9" t="s">
        <v>1496</v>
      </c>
      <c r="AA385" s="9" t="s">
        <v>20</v>
      </c>
      <c r="AB385" s="22"/>
      <c r="AC385" s="9"/>
      <c r="AD385" s="9"/>
      <c r="AE385" s="30"/>
      <c r="AF385" s="31" t="s">
        <v>20</v>
      </c>
      <c r="AG385" s="32"/>
      <c r="AH385" s="9" t="s">
        <v>191</v>
      </c>
      <c r="AI385" s="32"/>
      <c r="AJ385" s="32"/>
      <c r="AK385" s="32"/>
      <c r="AL385" s="32">
        <v>7538.57</v>
      </c>
      <c r="AM385" s="26">
        <v>14145</v>
      </c>
      <c r="AN385" s="24">
        <v>27</v>
      </c>
      <c r="AO385" s="23" t="s">
        <v>20</v>
      </c>
      <c r="AP385" s="23" t="str">
        <f t="shared" si="67"/>
        <v>FLOW</v>
      </c>
      <c r="AQ385" s="23"/>
      <c r="AR385" s="23"/>
      <c r="AS385" s="23"/>
      <c r="AT385" s="23"/>
      <c r="AU385" s="9" t="s">
        <v>1491</v>
      </c>
      <c r="AV385" s="33" t="s">
        <v>192</v>
      </c>
      <c r="AW385" s="22" t="s">
        <v>1236</v>
      </c>
      <c r="AX385" s="34">
        <v>45228</v>
      </c>
      <c r="AY385" s="9">
        <v>36</v>
      </c>
      <c r="AZ385" s="9" t="s">
        <v>1125</v>
      </c>
      <c r="BA385" s="32" t="s">
        <v>20</v>
      </c>
      <c r="BB385" s="32"/>
      <c r="BC385" s="32"/>
      <c r="BD385" s="9"/>
      <c r="BE385" s="9"/>
      <c r="BF385" s="9"/>
      <c r="BG385" s="35"/>
      <c r="BH385" s="9"/>
      <c r="BI385" s="9"/>
      <c r="BJ385" s="9"/>
      <c r="BK385" s="9"/>
      <c r="BL385" s="9">
        <v>1</v>
      </c>
      <c r="BM385" s="9"/>
      <c r="BN385" s="9"/>
      <c r="BO385" s="9"/>
      <c r="BP385" s="9"/>
      <c r="BQ385" s="9"/>
      <c r="BR385" s="9"/>
      <c r="BS385" s="9"/>
      <c r="BT385" s="9"/>
      <c r="BU385" s="9"/>
      <c r="BV385" s="9"/>
      <c r="BW385" s="9"/>
      <c r="BX385" s="9"/>
      <c r="BY385" s="9"/>
      <c r="BZ385" s="9"/>
      <c r="CA385" s="9"/>
      <c r="CB385" s="9"/>
      <c r="CC385" s="9"/>
      <c r="CD385" s="9"/>
      <c r="CE385" s="9"/>
      <c r="CF385" s="9"/>
      <c r="CG385" s="9"/>
      <c r="CH385" s="9"/>
      <c r="CI385" s="9"/>
      <c r="CJ385" s="9"/>
      <c r="CK385" s="9"/>
      <c r="CL385" s="9"/>
      <c r="CM385" s="9"/>
      <c r="CN385" s="9"/>
      <c r="CO385" s="9"/>
      <c r="CP385" s="9"/>
      <c r="CQ385" s="9"/>
      <c r="CR385" s="9"/>
      <c r="CS385" s="9"/>
      <c r="CT385" s="9"/>
      <c r="CU385" s="9"/>
      <c r="CV385" s="9"/>
      <c r="CW385" s="9"/>
      <c r="CX385" s="9"/>
      <c r="CY385" s="9"/>
      <c r="CZ385" s="9"/>
      <c r="DA385" s="9"/>
      <c r="DB385" s="9"/>
      <c r="DC385" s="9"/>
      <c r="DD385" s="9"/>
      <c r="DE385" s="9"/>
      <c r="DF385" s="9"/>
      <c r="DG385" s="9"/>
      <c r="DH385" s="9"/>
      <c r="DI385" s="9"/>
      <c r="DJ385" s="9"/>
      <c r="DK385" s="9"/>
      <c r="DL385" s="9"/>
      <c r="DM385" s="9"/>
      <c r="DN385" s="9"/>
      <c r="DO385" s="9"/>
      <c r="DP385" s="9"/>
      <c r="DQ385" s="9"/>
      <c r="DR385" s="9"/>
      <c r="DS385" s="9"/>
      <c r="DT385" s="9"/>
      <c r="DU385" s="9"/>
      <c r="DV385" s="9"/>
      <c r="DW385" s="9"/>
      <c r="DX385" s="9"/>
      <c r="DY385" s="9"/>
      <c r="DZ385" s="9"/>
      <c r="EA385" s="9"/>
      <c r="EB385" s="9"/>
      <c r="EC385" s="9"/>
      <c r="ED385" s="9"/>
      <c r="EE385" s="9"/>
      <c r="EF385" s="9"/>
      <c r="EG385" s="9"/>
      <c r="EH385" s="9"/>
      <c r="EI385" s="9"/>
      <c r="EJ385" s="9"/>
      <c r="EK385" s="9"/>
      <c r="EL385" s="9"/>
      <c r="EM385" s="9"/>
      <c r="EN385" s="9"/>
      <c r="EO385" s="9"/>
      <c r="EP385" s="9"/>
      <c r="EQ385" s="9"/>
      <c r="ER385" s="36">
        <f t="shared" si="68"/>
        <v>1</v>
      </c>
      <c r="ES385" s="9">
        <f t="shared" si="69"/>
        <v>1</v>
      </c>
      <c r="ET385" s="9" t="s">
        <v>1375</v>
      </c>
      <c r="EU385" s="32" t="s">
        <v>1817</v>
      </c>
      <c r="EV385" s="32" t="s">
        <v>1480</v>
      </c>
      <c r="EW385" s="32"/>
      <c r="EX385" s="35"/>
      <c r="EY385" s="37"/>
      <c r="EZ385" s="37"/>
      <c r="FA385" s="35"/>
      <c r="FB385" s="37"/>
      <c r="FC385" s="32"/>
      <c r="FD385" s="32"/>
      <c r="FE385" s="32">
        <f t="shared" si="70"/>
        <v>2992</v>
      </c>
      <c r="FF385" s="9">
        <f t="shared" si="71"/>
        <v>5900</v>
      </c>
      <c r="FG385" s="6" t="s">
        <v>1480</v>
      </c>
    </row>
    <row r="386" spans="1:163" ht="17.25" customHeight="1" x14ac:dyDescent="0.25">
      <c r="A386" s="9">
        <v>462695298</v>
      </c>
      <c r="B386" s="22" t="s">
        <v>1629</v>
      </c>
      <c r="C386" s="9"/>
      <c r="D386" s="9"/>
      <c r="E386" s="9"/>
      <c r="F386" s="9"/>
      <c r="G386" s="23"/>
      <c r="H386" s="23"/>
      <c r="I386" s="9">
        <v>4905</v>
      </c>
      <c r="J386" s="9">
        <v>14361</v>
      </c>
      <c r="K386" s="24">
        <f t="shared" ref="K386:K449" si="72">IF((J386+R386)&lt;=I386+R386,(J386+R386),((I386-(I386*(M386+1)-(I386+J386)))+R386))</f>
        <v>-4130</v>
      </c>
      <c r="L386" s="24">
        <f t="shared" ref="L386:L449" si="73">FF386-E386</f>
        <v>19266</v>
      </c>
      <c r="M386" s="25">
        <v>5</v>
      </c>
      <c r="N386" s="9" t="s">
        <v>1493</v>
      </c>
      <c r="O386" s="9" t="s">
        <v>1494</v>
      </c>
      <c r="P386" s="9" t="s">
        <v>155</v>
      </c>
      <c r="Q386" s="26">
        <v>14102</v>
      </c>
      <c r="R386" s="27">
        <v>1129</v>
      </c>
      <c r="S386" s="27">
        <f t="shared" ref="S386:S449" si="74">IF(H386="CBC COLL",T386,)</f>
        <v>0</v>
      </c>
      <c r="T386" s="27">
        <v>2250</v>
      </c>
      <c r="U386" s="28" t="s">
        <v>20</v>
      </c>
      <c r="V386" s="29">
        <f t="shared" ref="V386:V449" si="75">Q386/SUMIFS($Q:$Q,$M:$M,M386,$P:$P,P386)</f>
        <v>0.3556123558019888</v>
      </c>
      <c r="W386" s="29">
        <f t="shared" ref="W386:W449" si="76">Q386/SUMIFS($Q:$Q,$M:$M,M386)</f>
        <v>7.508076812832787E-3</v>
      </c>
      <c r="X386" s="29" t="str">
        <f t="shared" ref="X386:X449" si="77">N386</f>
        <v>FLOW</v>
      </c>
      <c r="Y386" s="9" t="str">
        <f t="shared" ref="Y386:Y449" si="78">IF(OR(N386="STABLE", N386="RB" ),"PAID",AA386)</f>
        <v>-</v>
      </c>
      <c r="Z386" s="9" t="s">
        <v>1499</v>
      </c>
      <c r="AA386" s="9" t="s">
        <v>20</v>
      </c>
      <c r="AB386" s="22"/>
      <c r="AC386" s="9"/>
      <c r="AD386" s="9"/>
      <c r="AE386" s="30"/>
      <c r="AF386" s="31" t="s">
        <v>20</v>
      </c>
      <c r="AG386" s="32"/>
      <c r="AH386" s="9" t="s">
        <v>2202</v>
      </c>
      <c r="AI386" s="32"/>
      <c r="AJ386" s="32"/>
      <c r="AK386" s="32"/>
      <c r="AL386" s="32">
        <v>17740</v>
      </c>
      <c r="AM386" s="26">
        <v>14102</v>
      </c>
      <c r="AN386" s="24">
        <v>149</v>
      </c>
      <c r="AO386" s="23" t="s">
        <v>20</v>
      </c>
      <c r="AP386" s="23" t="str">
        <f t="shared" ref="AP386:AP449" si="79">IF(AO386=0,"RB",IF(AO386&lt;AN386,"STABLE",IF(AO386&gt;AN386,"FLOW","SAME")))</f>
        <v>FLOW</v>
      </c>
      <c r="AQ386" s="23"/>
      <c r="AR386" s="23"/>
      <c r="AS386" s="23"/>
      <c r="AT386" s="23"/>
      <c r="AU386" s="9" t="s">
        <v>13</v>
      </c>
      <c r="AV386" s="33" t="s">
        <v>1677</v>
      </c>
      <c r="AW386" s="22" t="s">
        <v>1178</v>
      </c>
      <c r="AX386" s="34">
        <v>45407</v>
      </c>
      <c r="AY386" s="9">
        <v>24</v>
      </c>
      <c r="AZ386" s="9" t="s">
        <v>1592</v>
      </c>
      <c r="BA386" s="32" t="s">
        <v>20</v>
      </c>
      <c r="BB386" s="32"/>
      <c r="BC386" s="32"/>
      <c r="BD386" s="9"/>
      <c r="BE386" s="9"/>
      <c r="BF386" s="9"/>
      <c r="BG386" s="35"/>
      <c r="BH386" s="9"/>
      <c r="BI386" s="9"/>
      <c r="BJ386" s="9"/>
      <c r="BK386" s="9"/>
      <c r="BL386" s="9">
        <v>1</v>
      </c>
      <c r="BM386" s="9"/>
      <c r="BN386" s="9"/>
      <c r="BO386" s="9"/>
      <c r="BP386" s="9"/>
      <c r="BQ386" s="9"/>
      <c r="BR386" s="9"/>
      <c r="BS386" s="9"/>
      <c r="BT386" s="9"/>
      <c r="BU386" s="9"/>
      <c r="BV386" s="9"/>
      <c r="BW386" s="9"/>
      <c r="BX386" s="9"/>
      <c r="BY386" s="9"/>
      <c r="BZ386" s="9"/>
      <c r="CA386" s="9"/>
      <c r="CB386" s="9"/>
      <c r="CC386" s="9"/>
      <c r="CD386" s="9"/>
      <c r="CE386" s="9"/>
      <c r="CF386" s="9"/>
      <c r="CG386" s="9"/>
      <c r="CH386" s="9"/>
      <c r="CI386" s="9"/>
      <c r="CJ386" s="9"/>
      <c r="CK386" s="9"/>
      <c r="CL386" s="9"/>
      <c r="CM386" s="9"/>
      <c r="CN386" s="9"/>
      <c r="CO386" s="9"/>
      <c r="CP386" s="9"/>
      <c r="CQ386" s="9"/>
      <c r="CR386" s="9"/>
      <c r="CS386" s="9"/>
      <c r="CT386" s="9"/>
      <c r="CU386" s="9"/>
      <c r="CV386" s="9"/>
      <c r="CW386" s="9"/>
      <c r="CX386" s="9"/>
      <c r="CY386" s="9"/>
      <c r="CZ386" s="9"/>
      <c r="DA386" s="9"/>
      <c r="DB386" s="9"/>
      <c r="DC386" s="9"/>
      <c r="DD386" s="9"/>
      <c r="DE386" s="9"/>
      <c r="DF386" s="9"/>
      <c r="DG386" s="9"/>
      <c r="DH386" s="9"/>
      <c r="DI386" s="9"/>
      <c r="DJ386" s="9"/>
      <c r="DK386" s="9"/>
      <c r="DL386" s="9"/>
      <c r="DM386" s="9"/>
      <c r="DN386" s="9"/>
      <c r="DO386" s="9"/>
      <c r="DP386" s="9"/>
      <c r="DQ386" s="9"/>
      <c r="DR386" s="9"/>
      <c r="DS386" s="9"/>
      <c r="DT386" s="9"/>
      <c r="DU386" s="9"/>
      <c r="DV386" s="9"/>
      <c r="DW386" s="9"/>
      <c r="DX386" s="9"/>
      <c r="DY386" s="9"/>
      <c r="DZ386" s="9"/>
      <c r="EA386" s="9"/>
      <c r="EB386" s="9"/>
      <c r="EC386" s="9"/>
      <c r="ED386" s="9"/>
      <c r="EE386" s="9"/>
      <c r="EF386" s="9"/>
      <c r="EG386" s="9"/>
      <c r="EH386" s="9"/>
      <c r="EI386" s="9"/>
      <c r="EJ386" s="9"/>
      <c r="EK386" s="9"/>
      <c r="EL386" s="9"/>
      <c r="EM386" s="9"/>
      <c r="EN386" s="9"/>
      <c r="EO386" s="9"/>
      <c r="EP386" s="9"/>
      <c r="EQ386" s="9"/>
      <c r="ER386" s="36">
        <f t="shared" ref="ER386:ER449" si="80">BC386+BF386+BI386+BL386+BO386+BR386+BU386+BX386+CA386+CD386+CG386+CJ386+CM386+CP386+CS386+CV386+CY386+DB386+DE386+DH386+DK386+DN386+DQ386+DT386+DW386+DZ386+EC386+EF386+EI386+EL386+EO386</f>
        <v>1</v>
      </c>
      <c r="ES386" s="9">
        <f t="shared" ref="ES386:ES449" si="81">IF(ER386&gt;0,1,"")</f>
        <v>1</v>
      </c>
      <c r="ET386" s="9" t="s">
        <v>1375</v>
      </c>
      <c r="EU386" s="32" t="e">
        <v>#N/A</v>
      </c>
      <c r="EV386" s="32" t="e">
        <v>#N/A</v>
      </c>
      <c r="EW386" s="32"/>
      <c r="EX386" s="35"/>
      <c r="EY386" s="37"/>
      <c r="EZ386" s="37"/>
      <c r="FA386" s="35"/>
      <c r="FB386" s="37"/>
      <c r="FC386" s="32"/>
      <c r="FD386" s="32"/>
      <c r="FE386" s="32">
        <f t="shared" ref="FE386:FE449" si="82">IF((J386+R386)&lt;=I386+R386,(J386+R386),((I386-(I386*(M386+1)-(I386+J386)))+R386))</f>
        <v>-4130</v>
      </c>
      <c r="FF386" s="9">
        <f t="shared" ref="FF386:FF449" si="83">I386+J386+FD386</f>
        <v>19266</v>
      </c>
      <c r="FG386" s="6" t="e">
        <v>#N/A</v>
      </c>
    </row>
    <row r="387" spans="1:163" ht="17.25" customHeight="1" x14ac:dyDescent="0.25">
      <c r="A387" s="9">
        <v>460591015</v>
      </c>
      <c r="B387" s="22" t="s">
        <v>299</v>
      </c>
      <c r="C387" s="9"/>
      <c r="D387" s="9"/>
      <c r="E387" s="9"/>
      <c r="F387" s="9"/>
      <c r="G387" s="23"/>
      <c r="H387" s="23"/>
      <c r="I387" s="9">
        <v>2951</v>
      </c>
      <c r="J387" s="9">
        <v>2726</v>
      </c>
      <c r="K387" s="24">
        <f t="shared" si="72"/>
        <v>2764</v>
      </c>
      <c r="L387" s="24">
        <f t="shared" si="73"/>
        <v>5677</v>
      </c>
      <c r="M387" s="39">
        <v>1</v>
      </c>
      <c r="N387" s="9" t="s">
        <v>1493</v>
      </c>
      <c r="O387" s="9" t="s">
        <v>1494</v>
      </c>
      <c r="P387" s="9" t="s">
        <v>43</v>
      </c>
      <c r="Q387" s="26">
        <v>14089.44</v>
      </c>
      <c r="R387" s="27">
        <v>38</v>
      </c>
      <c r="S387" s="27">
        <f t="shared" si="74"/>
        <v>0</v>
      </c>
      <c r="T387" s="27">
        <v>450</v>
      </c>
      <c r="U387" s="28" t="s">
        <v>20</v>
      </c>
      <c r="V387" s="29">
        <f t="shared" si="75"/>
        <v>2.6201783547631155E-2</v>
      </c>
      <c r="W387" s="29">
        <f t="shared" si="76"/>
        <v>1.2342553900872865E-3</v>
      </c>
      <c r="X387" s="29" t="str">
        <f t="shared" si="77"/>
        <v>FLOW</v>
      </c>
      <c r="Y387" s="9" t="str">
        <f t="shared" si="78"/>
        <v>-</v>
      </c>
      <c r="Z387" s="9" t="s">
        <v>1489</v>
      </c>
      <c r="AA387" s="9" t="s">
        <v>20</v>
      </c>
      <c r="AB387" s="22"/>
      <c r="AC387" s="9"/>
      <c r="AD387" s="9"/>
      <c r="AE387" s="30"/>
      <c r="AF387" s="31" t="s">
        <v>20</v>
      </c>
      <c r="AG387" s="32"/>
      <c r="AH387" s="9" t="s">
        <v>288</v>
      </c>
      <c r="AI387" s="32"/>
      <c r="AJ387" s="32"/>
      <c r="AK387" s="32"/>
      <c r="AL387" s="32">
        <v>3214</v>
      </c>
      <c r="AM387" s="26">
        <v>14089.44</v>
      </c>
      <c r="AN387" s="24">
        <v>27</v>
      </c>
      <c r="AO387" s="23" t="s">
        <v>20</v>
      </c>
      <c r="AP387" s="23" t="str">
        <f t="shared" si="79"/>
        <v>FLOW</v>
      </c>
      <c r="AQ387" s="23"/>
      <c r="AR387" s="23"/>
      <c r="AS387" s="23"/>
      <c r="AT387" s="23"/>
      <c r="AU387" s="9" t="s">
        <v>1491</v>
      </c>
      <c r="AV387" s="33" t="s">
        <v>300</v>
      </c>
      <c r="AW387" s="22" t="s">
        <v>1231</v>
      </c>
      <c r="AX387" s="34">
        <v>45240</v>
      </c>
      <c r="AY387" s="9">
        <v>36</v>
      </c>
      <c r="AZ387" s="9" t="s">
        <v>1125</v>
      </c>
      <c r="BA387" s="32" t="s">
        <v>20</v>
      </c>
      <c r="BB387" s="32"/>
      <c r="BC387" s="32"/>
      <c r="BD387" s="9"/>
      <c r="BE387" s="9"/>
      <c r="BF387" s="9"/>
      <c r="BG387" s="35"/>
      <c r="BH387" s="9"/>
      <c r="BI387" s="9">
        <v>1</v>
      </c>
      <c r="BJ387" s="9"/>
      <c r="BK387" s="9"/>
      <c r="BL387" s="9"/>
      <c r="BM387" s="9"/>
      <c r="BN387" s="9"/>
      <c r="BO387" s="9"/>
      <c r="BP387" s="9"/>
      <c r="BQ387" s="9"/>
      <c r="BR387" s="9"/>
      <c r="BS387" s="9"/>
      <c r="BT387" s="9"/>
      <c r="BU387" s="9"/>
      <c r="BV387" s="9"/>
      <c r="BW387" s="9"/>
      <c r="BX387" s="9"/>
      <c r="BY387" s="9"/>
      <c r="BZ387" s="9"/>
      <c r="CA387" s="9"/>
      <c r="CB387" s="9"/>
      <c r="CC387" s="9"/>
      <c r="CD387" s="9"/>
      <c r="CE387" s="9"/>
      <c r="CF387" s="9"/>
      <c r="CG387" s="9"/>
      <c r="CH387" s="9"/>
      <c r="CI387" s="9"/>
      <c r="CJ387" s="9"/>
      <c r="CK387" s="9"/>
      <c r="CL387" s="9"/>
      <c r="CM387" s="9"/>
      <c r="CN387" s="9"/>
      <c r="CO387" s="9"/>
      <c r="CP387" s="9"/>
      <c r="CQ387" s="9"/>
      <c r="CR387" s="9"/>
      <c r="CS387" s="9"/>
      <c r="CT387" s="9"/>
      <c r="CU387" s="9"/>
      <c r="CV387" s="9"/>
      <c r="CW387" s="9"/>
      <c r="CX387" s="9"/>
      <c r="CY387" s="9"/>
      <c r="CZ387" s="9"/>
      <c r="DA387" s="9"/>
      <c r="DB387" s="9"/>
      <c r="DC387" s="9"/>
      <c r="DD387" s="9"/>
      <c r="DE387" s="9"/>
      <c r="DF387" s="9"/>
      <c r="DG387" s="9"/>
      <c r="DH387" s="9"/>
      <c r="DI387" s="9"/>
      <c r="DJ387" s="9"/>
      <c r="DK387" s="9"/>
      <c r="DL387" s="9"/>
      <c r="DM387" s="9"/>
      <c r="DN387" s="9"/>
      <c r="DO387" s="9"/>
      <c r="DP387" s="9"/>
      <c r="DQ387" s="9"/>
      <c r="DR387" s="9"/>
      <c r="DS387" s="9"/>
      <c r="DT387" s="9"/>
      <c r="DU387" s="9"/>
      <c r="DV387" s="9"/>
      <c r="DW387" s="9"/>
      <c r="DX387" s="9"/>
      <c r="DY387" s="9"/>
      <c r="DZ387" s="9"/>
      <c r="EA387" s="9"/>
      <c r="EB387" s="9"/>
      <c r="EC387" s="9"/>
      <c r="ED387" s="9"/>
      <c r="EE387" s="9"/>
      <c r="EF387" s="9"/>
      <c r="EG387" s="9"/>
      <c r="EH387" s="9"/>
      <c r="EI387" s="9"/>
      <c r="EJ387" s="9"/>
      <c r="EK387" s="9"/>
      <c r="EL387" s="9"/>
      <c r="EM387" s="9"/>
      <c r="EN387" s="9"/>
      <c r="EO387" s="9"/>
      <c r="EP387" s="9"/>
      <c r="EQ387" s="9"/>
      <c r="ER387" s="36">
        <f t="shared" si="80"/>
        <v>1</v>
      </c>
      <c r="ES387" s="9">
        <f t="shared" si="81"/>
        <v>1</v>
      </c>
      <c r="ET387" s="9" t="s">
        <v>1364</v>
      </c>
      <c r="EU387" s="32" t="s">
        <v>1887</v>
      </c>
      <c r="EV387" s="32" t="s">
        <v>1480</v>
      </c>
      <c r="EW387" s="32"/>
      <c r="EX387" s="35"/>
      <c r="EY387" s="37"/>
      <c r="EZ387" s="37"/>
      <c r="FA387" s="35"/>
      <c r="FB387" s="37"/>
      <c r="FC387" s="32"/>
      <c r="FD387" s="32"/>
      <c r="FE387" s="32">
        <f t="shared" si="82"/>
        <v>2764</v>
      </c>
      <c r="FF387" s="9">
        <f t="shared" si="83"/>
        <v>5677</v>
      </c>
      <c r="FG387" s="6" t="s">
        <v>1480</v>
      </c>
    </row>
    <row r="388" spans="1:163" ht="17.25" customHeight="1" x14ac:dyDescent="0.25">
      <c r="A388" s="9">
        <v>142456496</v>
      </c>
      <c r="B388" s="22" t="s">
        <v>524</v>
      </c>
      <c r="C388" s="9"/>
      <c r="D388" s="9"/>
      <c r="E388" s="9"/>
      <c r="F388" s="9"/>
      <c r="G388" s="23"/>
      <c r="H388" s="23"/>
      <c r="I388" s="9">
        <v>3125</v>
      </c>
      <c r="J388" s="9">
        <v>14415</v>
      </c>
      <c r="K388" s="24">
        <f t="shared" si="72"/>
        <v>-439</v>
      </c>
      <c r="L388" s="24">
        <f t="shared" si="73"/>
        <v>17540</v>
      </c>
      <c r="M388" s="25">
        <v>6</v>
      </c>
      <c r="N388" s="9" t="s">
        <v>1493</v>
      </c>
      <c r="O388" s="9" t="s">
        <v>1494</v>
      </c>
      <c r="P388" s="9" t="s">
        <v>321</v>
      </c>
      <c r="Q388" s="26">
        <v>13966.14</v>
      </c>
      <c r="R388" s="27">
        <v>771</v>
      </c>
      <c r="S388" s="27">
        <f t="shared" si="74"/>
        <v>0</v>
      </c>
      <c r="T388" s="27">
        <v>0</v>
      </c>
      <c r="U388" s="28" t="s">
        <v>20</v>
      </c>
      <c r="V388" s="29">
        <f t="shared" si="75"/>
        <v>0.1300257144080752</v>
      </c>
      <c r="W388" s="29">
        <f t="shared" si="76"/>
        <v>6.4003061557546771E-3</v>
      </c>
      <c r="X388" s="29" t="str">
        <f t="shared" si="77"/>
        <v>FLOW</v>
      </c>
      <c r="Y388" s="9" t="str">
        <f t="shared" si="78"/>
        <v>-</v>
      </c>
      <c r="Z388" s="9" t="s">
        <v>1499</v>
      </c>
      <c r="AA388" s="9" t="s">
        <v>20</v>
      </c>
      <c r="AB388" s="22"/>
      <c r="AC388" s="9"/>
      <c r="AD388" s="9"/>
      <c r="AE388" s="30"/>
      <c r="AF388" s="31" t="s">
        <v>20</v>
      </c>
      <c r="AG388" s="32"/>
      <c r="AH388" s="9" t="s">
        <v>542</v>
      </c>
      <c r="AI388" s="32"/>
      <c r="AJ388" s="32"/>
      <c r="AK388" s="32"/>
      <c r="AL388" s="32">
        <v>15186</v>
      </c>
      <c r="AM388" s="26">
        <v>13966.14</v>
      </c>
      <c r="AN388" s="24">
        <v>176</v>
      </c>
      <c r="AO388" s="23" t="s">
        <v>20</v>
      </c>
      <c r="AP388" s="23" t="str">
        <f t="shared" si="79"/>
        <v>FLOW</v>
      </c>
      <c r="AQ388" s="23"/>
      <c r="AR388" s="23"/>
      <c r="AS388" s="23"/>
      <c r="AT388" s="23"/>
      <c r="AU388" s="9" t="s">
        <v>13</v>
      </c>
      <c r="AV388" s="33" t="s">
        <v>525</v>
      </c>
      <c r="AW388" s="22" t="s">
        <v>1177</v>
      </c>
      <c r="AX388" s="34">
        <v>45092</v>
      </c>
      <c r="AY388" s="9">
        <v>36</v>
      </c>
      <c r="AZ388" s="9" t="s">
        <v>1125</v>
      </c>
      <c r="BA388" s="32" t="s">
        <v>20</v>
      </c>
      <c r="BB388" s="32"/>
      <c r="BC388" s="32"/>
      <c r="BD388" s="9"/>
      <c r="BE388" s="9"/>
      <c r="BF388" s="9"/>
      <c r="BG388" s="35"/>
      <c r="BH388" s="9"/>
      <c r="BI388" s="9"/>
      <c r="BJ388" s="9"/>
      <c r="BK388" s="9"/>
      <c r="BL388" s="9"/>
      <c r="BM388" s="9"/>
      <c r="BN388" s="9"/>
      <c r="BO388" s="9">
        <v>1</v>
      </c>
      <c r="BP388" s="9"/>
      <c r="BQ388" s="9"/>
      <c r="BR388" s="9"/>
      <c r="BS388" s="9"/>
      <c r="BT388" s="9"/>
      <c r="BU388" s="9"/>
      <c r="BV388" s="9"/>
      <c r="BW388" s="9"/>
      <c r="BX388" s="9"/>
      <c r="BY388" s="9"/>
      <c r="BZ388" s="9"/>
      <c r="CA388" s="9"/>
      <c r="CB388" s="9"/>
      <c r="CC388" s="9"/>
      <c r="CD388" s="9"/>
      <c r="CE388" s="9"/>
      <c r="CF388" s="9"/>
      <c r="CG388" s="9"/>
      <c r="CH388" s="9"/>
      <c r="CI388" s="9"/>
      <c r="CJ388" s="9"/>
      <c r="CK388" s="9"/>
      <c r="CL388" s="9"/>
      <c r="CM388" s="9"/>
      <c r="CN388" s="9"/>
      <c r="CO388" s="9"/>
      <c r="CP388" s="9"/>
      <c r="CQ388" s="9"/>
      <c r="CR388" s="9"/>
      <c r="CS388" s="9"/>
      <c r="CT388" s="9"/>
      <c r="CU388" s="9"/>
      <c r="CV388" s="9"/>
      <c r="CW388" s="9"/>
      <c r="CX388" s="9"/>
      <c r="CY388" s="9"/>
      <c r="CZ388" s="9"/>
      <c r="DA388" s="9"/>
      <c r="DB388" s="9"/>
      <c r="DC388" s="9"/>
      <c r="DD388" s="9"/>
      <c r="DE388" s="9"/>
      <c r="DF388" s="9"/>
      <c r="DG388" s="9"/>
      <c r="DH388" s="9"/>
      <c r="DI388" s="9"/>
      <c r="DJ388" s="9"/>
      <c r="DK388" s="9"/>
      <c r="DL388" s="9"/>
      <c r="DM388" s="9"/>
      <c r="DN388" s="9"/>
      <c r="DO388" s="9"/>
      <c r="DP388" s="9"/>
      <c r="DQ388" s="9"/>
      <c r="DR388" s="9"/>
      <c r="DS388" s="9"/>
      <c r="DT388" s="9"/>
      <c r="DU388" s="9"/>
      <c r="DV388" s="9"/>
      <c r="DW388" s="9"/>
      <c r="DX388" s="9"/>
      <c r="DY388" s="9"/>
      <c r="DZ388" s="9"/>
      <c r="EA388" s="9"/>
      <c r="EB388" s="9"/>
      <c r="EC388" s="9"/>
      <c r="ED388" s="9"/>
      <c r="EE388" s="9"/>
      <c r="EF388" s="9"/>
      <c r="EG388" s="9"/>
      <c r="EH388" s="9"/>
      <c r="EI388" s="9"/>
      <c r="EJ388" s="9"/>
      <c r="EK388" s="9"/>
      <c r="EL388" s="9"/>
      <c r="EM388" s="9"/>
      <c r="EN388" s="9"/>
      <c r="EO388" s="9"/>
      <c r="EP388" s="9"/>
      <c r="EQ388" s="9"/>
      <c r="ER388" s="36">
        <f t="shared" si="80"/>
        <v>1</v>
      </c>
      <c r="ES388" s="9">
        <f t="shared" si="81"/>
        <v>1</v>
      </c>
      <c r="ET388" s="9" t="s">
        <v>1362</v>
      </c>
      <c r="EU388" s="32" t="s">
        <v>2028</v>
      </c>
      <c r="EV388" s="32" t="s">
        <v>1480</v>
      </c>
      <c r="EW388" s="32"/>
      <c r="EX388" s="35"/>
      <c r="EY388" s="37"/>
      <c r="EZ388" s="37"/>
      <c r="FA388" s="35"/>
      <c r="FB388" s="37"/>
      <c r="FC388" s="32"/>
      <c r="FD388" s="32"/>
      <c r="FE388" s="32">
        <f t="shared" si="82"/>
        <v>-439</v>
      </c>
      <c r="FF388" s="9">
        <f t="shared" si="83"/>
        <v>17540</v>
      </c>
      <c r="FG388" s="6" t="s">
        <v>1480</v>
      </c>
    </row>
    <row r="389" spans="1:163" ht="17.25" customHeight="1" x14ac:dyDescent="0.25">
      <c r="A389" s="9">
        <v>458063666</v>
      </c>
      <c r="B389" s="22" t="s">
        <v>124</v>
      </c>
      <c r="C389" s="9"/>
      <c r="D389" s="9"/>
      <c r="E389" s="9"/>
      <c r="F389" s="9"/>
      <c r="G389" s="23"/>
      <c r="H389" s="23"/>
      <c r="I389" s="9">
        <v>6040</v>
      </c>
      <c r="J389" s="9">
        <v>14063</v>
      </c>
      <c r="K389" s="24">
        <f t="shared" si="72"/>
        <v>-9142</v>
      </c>
      <c r="L389" s="24">
        <f t="shared" si="73"/>
        <v>20103</v>
      </c>
      <c r="M389" s="25">
        <v>5</v>
      </c>
      <c r="N389" s="9" t="s">
        <v>1493</v>
      </c>
      <c r="O389" s="9" t="s">
        <v>1494</v>
      </c>
      <c r="P389" s="9" t="s">
        <v>121</v>
      </c>
      <c r="Q389" s="26">
        <v>13817.2</v>
      </c>
      <c r="R389" s="27">
        <v>955</v>
      </c>
      <c r="S389" s="27">
        <f t="shared" si="74"/>
        <v>0</v>
      </c>
      <c r="T389" s="27">
        <v>0</v>
      </c>
      <c r="U389" s="28" t="s">
        <v>20</v>
      </c>
      <c r="V389" s="29">
        <f t="shared" si="75"/>
        <v>0.63838683640170713</v>
      </c>
      <c r="W389" s="29">
        <f t="shared" si="76"/>
        <v>7.3564458189103099E-3</v>
      </c>
      <c r="X389" s="29" t="str">
        <f t="shared" si="77"/>
        <v>FLOW</v>
      </c>
      <c r="Y389" s="9" t="str">
        <f t="shared" si="78"/>
        <v>-</v>
      </c>
      <c r="Z389" s="9" t="s">
        <v>1495</v>
      </c>
      <c r="AA389" s="9" t="s">
        <v>20</v>
      </c>
      <c r="AB389" s="22"/>
      <c r="AC389" s="9"/>
      <c r="AD389" s="9"/>
      <c r="AE389" s="30"/>
      <c r="AF389" s="31" t="s">
        <v>20</v>
      </c>
      <c r="AG389" s="32"/>
      <c r="AH389" s="9" t="s">
        <v>120</v>
      </c>
      <c r="AI389" s="32"/>
      <c r="AJ389" s="32"/>
      <c r="AK389" s="32"/>
      <c r="AL389" s="32">
        <v>15018</v>
      </c>
      <c r="AM389" s="26">
        <v>13817.2</v>
      </c>
      <c r="AN389" s="24">
        <v>149</v>
      </c>
      <c r="AO389" s="23" t="s">
        <v>20</v>
      </c>
      <c r="AP389" s="23" t="str">
        <f t="shared" si="79"/>
        <v>FLOW</v>
      </c>
      <c r="AQ389" s="23"/>
      <c r="AR389" s="23"/>
      <c r="AS389" s="23"/>
      <c r="AT389" s="23"/>
      <c r="AU389" s="9" t="s">
        <v>13</v>
      </c>
      <c r="AV389" s="33" t="s">
        <v>125</v>
      </c>
      <c r="AW389" s="22" t="s">
        <v>1173</v>
      </c>
      <c r="AX389" s="34">
        <v>45057</v>
      </c>
      <c r="AY389" s="9">
        <v>36</v>
      </c>
      <c r="AZ389" s="9" t="s">
        <v>1125</v>
      </c>
      <c r="BA389" s="32" t="s">
        <v>20</v>
      </c>
      <c r="BB389" s="32"/>
      <c r="BC389" s="32"/>
      <c r="BD389" s="9"/>
      <c r="BE389" s="9"/>
      <c r="BF389" s="9"/>
      <c r="BG389" s="35"/>
      <c r="BH389" s="9"/>
      <c r="BI389" s="9">
        <v>1</v>
      </c>
      <c r="BJ389" s="9"/>
      <c r="BK389" s="9"/>
      <c r="BL389" s="9"/>
      <c r="BM389" s="9"/>
      <c r="BN389" s="9"/>
      <c r="BO389" s="9"/>
      <c r="BP389" s="9"/>
      <c r="BQ389" s="9"/>
      <c r="BR389" s="9"/>
      <c r="BS389" s="9"/>
      <c r="BT389" s="9"/>
      <c r="BU389" s="9"/>
      <c r="BV389" s="9"/>
      <c r="BW389" s="9"/>
      <c r="BX389" s="9"/>
      <c r="BY389" s="9"/>
      <c r="BZ389" s="9"/>
      <c r="CA389" s="9"/>
      <c r="CB389" s="9"/>
      <c r="CC389" s="9"/>
      <c r="CD389" s="9"/>
      <c r="CE389" s="9"/>
      <c r="CF389" s="9"/>
      <c r="CG389" s="9"/>
      <c r="CH389" s="9"/>
      <c r="CI389" s="9"/>
      <c r="CJ389" s="9"/>
      <c r="CK389" s="9"/>
      <c r="CL389" s="9"/>
      <c r="CM389" s="9"/>
      <c r="CN389" s="9"/>
      <c r="CO389" s="9"/>
      <c r="CP389" s="9"/>
      <c r="CQ389" s="9"/>
      <c r="CR389" s="9"/>
      <c r="CS389" s="9"/>
      <c r="CT389" s="9"/>
      <c r="CU389" s="9"/>
      <c r="CV389" s="9"/>
      <c r="CW389" s="9"/>
      <c r="CX389" s="9"/>
      <c r="CY389" s="9"/>
      <c r="CZ389" s="9"/>
      <c r="DA389" s="9"/>
      <c r="DB389" s="9"/>
      <c r="DC389" s="9"/>
      <c r="DD389" s="9"/>
      <c r="DE389" s="9"/>
      <c r="DF389" s="9"/>
      <c r="DG389" s="9"/>
      <c r="DH389" s="9"/>
      <c r="DI389" s="9"/>
      <c r="DJ389" s="9"/>
      <c r="DK389" s="9"/>
      <c r="DL389" s="9"/>
      <c r="DM389" s="9"/>
      <c r="DN389" s="9"/>
      <c r="DO389" s="9"/>
      <c r="DP389" s="9"/>
      <c r="DQ389" s="9"/>
      <c r="DR389" s="9"/>
      <c r="DS389" s="9"/>
      <c r="DT389" s="9"/>
      <c r="DU389" s="9"/>
      <c r="DV389" s="9"/>
      <c r="DW389" s="9"/>
      <c r="DX389" s="9"/>
      <c r="DY389" s="9"/>
      <c r="DZ389" s="9"/>
      <c r="EA389" s="9"/>
      <c r="EB389" s="9"/>
      <c r="EC389" s="9"/>
      <c r="ED389" s="9"/>
      <c r="EE389" s="9"/>
      <c r="EF389" s="9"/>
      <c r="EG389" s="9"/>
      <c r="EH389" s="9"/>
      <c r="EI389" s="9"/>
      <c r="EJ389" s="9"/>
      <c r="EK389" s="9"/>
      <c r="EL389" s="9"/>
      <c r="EM389" s="9"/>
      <c r="EN389" s="9"/>
      <c r="EO389" s="9"/>
      <c r="EP389" s="9"/>
      <c r="EQ389" s="9"/>
      <c r="ER389" s="36">
        <f t="shared" si="80"/>
        <v>1</v>
      </c>
      <c r="ES389" s="9">
        <f t="shared" si="81"/>
        <v>1</v>
      </c>
      <c r="ET389" s="9" t="s">
        <v>1373</v>
      </c>
      <c r="EU389" s="32" t="s">
        <v>1766</v>
      </c>
      <c r="EV389" s="32" t="s">
        <v>1480</v>
      </c>
      <c r="EW389" s="32"/>
      <c r="EX389" s="35"/>
      <c r="EY389" s="37"/>
      <c r="EZ389" s="37"/>
      <c r="FA389" s="35"/>
      <c r="FB389" s="37"/>
      <c r="FC389" s="32"/>
      <c r="FD389" s="32"/>
      <c r="FE389" s="32">
        <f t="shared" si="82"/>
        <v>-9142</v>
      </c>
      <c r="FF389" s="9">
        <f t="shared" si="83"/>
        <v>20103</v>
      </c>
      <c r="FG389" s="6" t="s">
        <v>1480</v>
      </c>
    </row>
    <row r="390" spans="1:163" ht="17.25" customHeight="1" x14ac:dyDescent="0.25">
      <c r="A390" s="9">
        <v>461099948</v>
      </c>
      <c r="B390" s="22" t="s">
        <v>802</v>
      </c>
      <c r="C390" s="9"/>
      <c r="D390" s="9"/>
      <c r="E390" s="9"/>
      <c r="F390" s="9"/>
      <c r="G390" s="23"/>
      <c r="H390" s="23"/>
      <c r="I390" s="9">
        <v>2409</v>
      </c>
      <c r="J390" s="9">
        <v>2213</v>
      </c>
      <c r="K390" s="24">
        <f t="shared" si="72"/>
        <v>2270</v>
      </c>
      <c r="L390" s="24">
        <f t="shared" si="73"/>
        <v>4622</v>
      </c>
      <c r="M390" s="39">
        <v>1</v>
      </c>
      <c r="N390" s="9" t="s">
        <v>1493</v>
      </c>
      <c r="O390" s="9" t="s">
        <v>1494</v>
      </c>
      <c r="P390" s="9" t="s">
        <v>45</v>
      </c>
      <c r="Q390" s="26">
        <v>13633.87</v>
      </c>
      <c r="R390" s="27">
        <v>57</v>
      </c>
      <c r="S390" s="27">
        <f t="shared" si="74"/>
        <v>0</v>
      </c>
      <c r="T390" s="27">
        <v>7199</v>
      </c>
      <c r="U390" s="28" t="s">
        <v>20</v>
      </c>
      <c r="V390" s="29">
        <f t="shared" si="75"/>
        <v>1.0581255546936957E-2</v>
      </c>
      <c r="W390" s="29">
        <f t="shared" si="76"/>
        <v>1.1943467969805295E-3</v>
      </c>
      <c r="X390" s="29" t="str">
        <f t="shared" si="77"/>
        <v>FLOW</v>
      </c>
      <c r="Y390" s="9" t="str">
        <f t="shared" si="78"/>
        <v>-</v>
      </c>
      <c r="Z390" s="9" t="s">
        <v>1496</v>
      </c>
      <c r="AA390" s="9" t="s">
        <v>20</v>
      </c>
      <c r="AB390" s="22"/>
      <c r="AC390" s="9"/>
      <c r="AD390" s="9"/>
      <c r="AE390" s="30"/>
      <c r="AF390" s="31" t="s">
        <v>20</v>
      </c>
      <c r="AG390" s="32"/>
      <c r="AH390" s="9" t="s">
        <v>67</v>
      </c>
      <c r="AI390" s="32"/>
      <c r="AJ390" s="32"/>
      <c r="AK390" s="32"/>
      <c r="AL390" s="32">
        <v>9469</v>
      </c>
      <c r="AM390" s="26">
        <v>13633.87</v>
      </c>
      <c r="AN390" s="24">
        <v>27</v>
      </c>
      <c r="AO390" s="23" t="s">
        <v>20</v>
      </c>
      <c r="AP390" s="23" t="str">
        <f t="shared" si="79"/>
        <v>FLOW</v>
      </c>
      <c r="AQ390" s="23"/>
      <c r="AR390" s="23"/>
      <c r="AS390" s="23"/>
      <c r="AT390" s="23"/>
      <c r="AU390" s="9" t="s">
        <v>13</v>
      </c>
      <c r="AV390" s="33"/>
      <c r="AW390" s="22" t="s">
        <v>1197</v>
      </c>
      <c r="AX390" s="34">
        <v>45272</v>
      </c>
      <c r="AY390" s="9">
        <v>36</v>
      </c>
      <c r="AZ390" s="9" t="s">
        <v>1125</v>
      </c>
      <c r="BA390" s="32" t="s">
        <v>20</v>
      </c>
      <c r="BB390" s="32"/>
      <c r="BC390" s="32"/>
      <c r="BD390" s="9"/>
      <c r="BE390" s="9"/>
      <c r="BF390" s="9"/>
      <c r="BG390" s="35"/>
      <c r="BH390" s="9"/>
      <c r="BI390" s="9"/>
      <c r="BJ390" s="9"/>
      <c r="BK390" s="9"/>
      <c r="BL390" s="9"/>
      <c r="BM390" s="9"/>
      <c r="BN390" s="9"/>
      <c r="BO390" s="9"/>
      <c r="BP390" s="9"/>
      <c r="BQ390" s="9"/>
      <c r="BR390" s="9"/>
      <c r="BS390" s="9"/>
      <c r="BT390" s="9"/>
      <c r="BU390" s="9"/>
      <c r="BV390" s="9"/>
      <c r="BW390" s="9"/>
      <c r="BX390" s="9"/>
      <c r="BY390" s="9"/>
      <c r="BZ390" s="9"/>
      <c r="CA390" s="9"/>
      <c r="CB390" s="9"/>
      <c r="CC390" s="9"/>
      <c r="CD390" s="9"/>
      <c r="CE390" s="9"/>
      <c r="CF390" s="9"/>
      <c r="CG390" s="9"/>
      <c r="CH390" s="9"/>
      <c r="CI390" s="9"/>
      <c r="CJ390" s="9"/>
      <c r="CK390" s="9"/>
      <c r="CL390" s="9"/>
      <c r="CM390" s="9"/>
      <c r="CN390" s="9"/>
      <c r="CO390" s="9"/>
      <c r="CP390" s="9"/>
      <c r="CQ390" s="9"/>
      <c r="CR390" s="9"/>
      <c r="CS390" s="9"/>
      <c r="CT390" s="9"/>
      <c r="CU390" s="9"/>
      <c r="CV390" s="9"/>
      <c r="CW390" s="9"/>
      <c r="CX390" s="9"/>
      <c r="CY390" s="9"/>
      <c r="CZ390" s="9"/>
      <c r="DA390" s="9"/>
      <c r="DB390" s="9"/>
      <c r="DC390" s="9"/>
      <c r="DD390" s="9"/>
      <c r="DE390" s="9"/>
      <c r="DF390" s="9"/>
      <c r="DG390" s="9"/>
      <c r="DH390" s="9"/>
      <c r="DI390" s="9"/>
      <c r="DJ390" s="9"/>
      <c r="DK390" s="9"/>
      <c r="DL390" s="9"/>
      <c r="DM390" s="9"/>
      <c r="DN390" s="9"/>
      <c r="DO390" s="9"/>
      <c r="DP390" s="9"/>
      <c r="DQ390" s="9"/>
      <c r="DR390" s="9"/>
      <c r="DS390" s="9"/>
      <c r="DT390" s="9"/>
      <c r="DU390" s="9"/>
      <c r="DV390" s="9"/>
      <c r="DW390" s="9"/>
      <c r="DX390" s="9"/>
      <c r="DY390" s="9"/>
      <c r="DZ390" s="9"/>
      <c r="EA390" s="9"/>
      <c r="EB390" s="9"/>
      <c r="EC390" s="9"/>
      <c r="ED390" s="9"/>
      <c r="EE390" s="9"/>
      <c r="EF390" s="9"/>
      <c r="EG390" s="9"/>
      <c r="EH390" s="9"/>
      <c r="EI390" s="9"/>
      <c r="EJ390" s="9"/>
      <c r="EK390" s="9"/>
      <c r="EL390" s="9"/>
      <c r="EM390" s="9"/>
      <c r="EN390" s="9"/>
      <c r="EO390" s="9"/>
      <c r="EP390" s="9"/>
      <c r="EQ390" s="9"/>
      <c r="ER390" s="36">
        <f t="shared" si="80"/>
        <v>0</v>
      </c>
      <c r="ES390" s="9" t="str">
        <f t="shared" si="81"/>
        <v/>
      </c>
      <c r="ET390" s="9" t="s">
        <v>1374</v>
      </c>
      <c r="EU390" s="32" t="s">
        <v>1729</v>
      </c>
      <c r="EV390" s="32" t="s">
        <v>1480</v>
      </c>
      <c r="EW390" s="32"/>
      <c r="EX390" s="35"/>
      <c r="EY390" s="37"/>
      <c r="EZ390" s="37"/>
      <c r="FA390" s="35"/>
      <c r="FB390" s="37"/>
      <c r="FC390" s="32"/>
      <c r="FD390" s="32"/>
      <c r="FE390" s="32">
        <f t="shared" si="82"/>
        <v>2270</v>
      </c>
      <c r="FF390" s="9">
        <f t="shared" si="83"/>
        <v>4622</v>
      </c>
      <c r="FG390" s="6" t="s">
        <v>1480</v>
      </c>
    </row>
    <row r="391" spans="1:163" ht="17.25" customHeight="1" x14ac:dyDescent="0.25">
      <c r="A391" s="9">
        <v>460273888</v>
      </c>
      <c r="B391" s="22" t="s">
        <v>295</v>
      </c>
      <c r="C391" s="9"/>
      <c r="D391" s="9"/>
      <c r="E391" s="9"/>
      <c r="F391" s="9"/>
      <c r="G391" s="23"/>
      <c r="H391" s="23"/>
      <c r="I391" s="9">
        <v>2843</v>
      </c>
      <c r="J391" s="9">
        <v>2752</v>
      </c>
      <c r="K391" s="24">
        <f t="shared" si="72"/>
        <v>2796</v>
      </c>
      <c r="L391" s="24">
        <f t="shared" si="73"/>
        <v>5595</v>
      </c>
      <c r="M391" s="39">
        <v>1</v>
      </c>
      <c r="N391" s="9" t="s">
        <v>1493</v>
      </c>
      <c r="O391" s="9" t="s">
        <v>1494</v>
      </c>
      <c r="P391" s="9" t="s">
        <v>43</v>
      </c>
      <c r="Q391" s="26">
        <v>13579</v>
      </c>
      <c r="R391" s="27">
        <v>44</v>
      </c>
      <c r="S391" s="27">
        <f t="shared" si="74"/>
        <v>0</v>
      </c>
      <c r="T391" s="27">
        <v>5062</v>
      </c>
      <c r="U391" s="28" t="s">
        <v>20</v>
      </c>
      <c r="V391" s="29">
        <f t="shared" si="75"/>
        <v>2.5252530887904946E-2</v>
      </c>
      <c r="W391" s="29">
        <f t="shared" si="76"/>
        <v>1.189540105355164E-3</v>
      </c>
      <c r="X391" s="29" t="str">
        <f t="shared" si="77"/>
        <v>FLOW</v>
      </c>
      <c r="Y391" s="9" t="str">
        <f t="shared" si="78"/>
        <v>-</v>
      </c>
      <c r="Z391" s="9" t="s">
        <v>1496</v>
      </c>
      <c r="AA391" s="9" t="s">
        <v>20</v>
      </c>
      <c r="AB391" s="22"/>
      <c r="AC391" s="9"/>
      <c r="AD391" s="9"/>
      <c r="AE391" s="30"/>
      <c r="AF391" s="31" t="s">
        <v>20</v>
      </c>
      <c r="AG391" s="32"/>
      <c r="AH391" s="9" t="s">
        <v>288</v>
      </c>
      <c r="AI391" s="32"/>
      <c r="AJ391" s="32"/>
      <c r="AK391" s="32"/>
      <c r="AL391" s="32">
        <v>7858</v>
      </c>
      <c r="AM391" s="26">
        <v>13579</v>
      </c>
      <c r="AN391" s="24">
        <v>27</v>
      </c>
      <c r="AO391" s="23" t="s">
        <v>20</v>
      </c>
      <c r="AP391" s="23" t="str">
        <f t="shared" si="79"/>
        <v>FLOW</v>
      </c>
      <c r="AQ391" s="23"/>
      <c r="AR391" s="23"/>
      <c r="AS391" s="23"/>
      <c r="AT391" s="23"/>
      <c r="AU391" s="9" t="s">
        <v>1491</v>
      </c>
      <c r="AV391" s="33" t="s">
        <v>296</v>
      </c>
      <c r="AW391" s="22" t="s">
        <v>1235</v>
      </c>
      <c r="AX391" s="34">
        <v>45222</v>
      </c>
      <c r="AY391" s="9">
        <v>36</v>
      </c>
      <c r="AZ391" s="9" t="s">
        <v>1125</v>
      </c>
      <c r="BA391" s="32" t="s">
        <v>20</v>
      </c>
      <c r="BB391" s="32"/>
      <c r="BC391" s="32"/>
      <c r="BD391" s="9"/>
      <c r="BE391" s="9"/>
      <c r="BF391" s="9"/>
      <c r="BG391" s="35"/>
      <c r="BH391" s="9"/>
      <c r="BI391" s="9"/>
      <c r="BJ391" s="9"/>
      <c r="BK391" s="9"/>
      <c r="BL391" s="9">
        <v>1</v>
      </c>
      <c r="BM391" s="9"/>
      <c r="BN391" s="9"/>
      <c r="BO391" s="9"/>
      <c r="BP391" s="9"/>
      <c r="BQ391" s="9"/>
      <c r="BR391" s="9"/>
      <c r="BS391" s="9"/>
      <c r="BT391" s="9"/>
      <c r="BU391" s="9"/>
      <c r="BV391" s="9"/>
      <c r="BW391" s="9"/>
      <c r="BX391" s="9"/>
      <c r="BY391" s="9"/>
      <c r="BZ391" s="9"/>
      <c r="CA391" s="9"/>
      <c r="CB391" s="9"/>
      <c r="CC391" s="9"/>
      <c r="CD391" s="9"/>
      <c r="CE391" s="9"/>
      <c r="CF391" s="9"/>
      <c r="CG391" s="9"/>
      <c r="CH391" s="9"/>
      <c r="CI391" s="9"/>
      <c r="CJ391" s="9"/>
      <c r="CK391" s="9"/>
      <c r="CL391" s="9"/>
      <c r="CM391" s="9"/>
      <c r="CN391" s="9"/>
      <c r="CO391" s="9"/>
      <c r="CP391" s="9"/>
      <c r="CQ391" s="9"/>
      <c r="CR391" s="9"/>
      <c r="CS391" s="9"/>
      <c r="CT391" s="9"/>
      <c r="CU391" s="9"/>
      <c r="CV391" s="9"/>
      <c r="CW391" s="9"/>
      <c r="CX391" s="9"/>
      <c r="CY391" s="9"/>
      <c r="CZ391" s="9"/>
      <c r="DA391" s="9"/>
      <c r="DB391" s="9"/>
      <c r="DC391" s="9"/>
      <c r="DD391" s="9"/>
      <c r="DE391" s="9"/>
      <c r="DF391" s="9"/>
      <c r="DG391" s="9"/>
      <c r="DH391" s="9"/>
      <c r="DI391" s="9"/>
      <c r="DJ391" s="9"/>
      <c r="DK391" s="9"/>
      <c r="DL391" s="9"/>
      <c r="DM391" s="9"/>
      <c r="DN391" s="9"/>
      <c r="DO391" s="9"/>
      <c r="DP391" s="9"/>
      <c r="DQ391" s="9"/>
      <c r="DR391" s="9"/>
      <c r="DS391" s="9"/>
      <c r="DT391" s="9"/>
      <c r="DU391" s="9"/>
      <c r="DV391" s="9"/>
      <c r="DW391" s="9"/>
      <c r="DX391" s="9"/>
      <c r="DY391" s="9"/>
      <c r="DZ391" s="9"/>
      <c r="EA391" s="9"/>
      <c r="EB391" s="9"/>
      <c r="EC391" s="9"/>
      <c r="ED391" s="9"/>
      <c r="EE391" s="9"/>
      <c r="EF391" s="9"/>
      <c r="EG391" s="9"/>
      <c r="EH391" s="9"/>
      <c r="EI391" s="9"/>
      <c r="EJ391" s="9"/>
      <c r="EK391" s="9"/>
      <c r="EL391" s="9"/>
      <c r="EM391" s="9"/>
      <c r="EN391" s="9"/>
      <c r="EO391" s="9"/>
      <c r="EP391" s="9"/>
      <c r="EQ391" s="9"/>
      <c r="ER391" s="36">
        <f t="shared" si="80"/>
        <v>1</v>
      </c>
      <c r="ES391" s="9">
        <f t="shared" si="81"/>
        <v>1</v>
      </c>
      <c r="ET391" s="9" t="s">
        <v>1364</v>
      </c>
      <c r="EU391" s="32" t="s">
        <v>2215</v>
      </c>
      <c r="EV391" s="32" t="s">
        <v>1480</v>
      </c>
      <c r="EW391" s="32"/>
      <c r="EX391" s="35"/>
      <c r="EY391" s="37"/>
      <c r="EZ391" s="37"/>
      <c r="FA391" s="35"/>
      <c r="FB391" s="37"/>
      <c r="FC391" s="32"/>
      <c r="FD391" s="32"/>
      <c r="FE391" s="32">
        <f t="shared" si="82"/>
        <v>2796</v>
      </c>
      <c r="FF391" s="9">
        <f t="shared" si="83"/>
        <v>5595</v>
      </c>
      <c r="FG391" s="6" t="s">
        <v>1480</v>
      </c>
    </row>
    <row r="392" spans="1:163" ht="17.25" customHeight="1" x14ac:dyDescent="0.25">
      <c r="A392" s="9">
        <v>460112492</v>
      </c>
      <c r="B392" s="22" t="s">
        <v>63</v>
      </c>
      <c r="C392" s="9"/>
      <c r="D392" s="9"/>
      <c r="E392" s="9"/>
      <c r="F392" s="9"/>
      <c r="G392" s="23"/>
      <c r="H392" s="23"/>
      <c r="I392" s="9">
        <v>3292</v>
      </c>
      <c r="J392" s="9">
        <v>4149</v>
      </c>
      <c r="K392" s="24">
        <f t="shared" si="72"/>
        <v>985</v>
      </c>
      <c r="L392" s="24">
        <f t="shared" si="73"/>
        <v>7441</v>
      </c>
      <c r="M392" s="25">
        <v>2</v>
      </c>
      <c r="N392" s="9" t="s">
        <v>1493</v>
      </c>
      <c r="O392" s="9" t="s">
        <v>1494</v>
      </c>
      <c r="P392" s="9" t="s">
        <v>2211</v>
      </c>
      <c r="Q392" s="26">
        <v>13571.99</v>
      </c>
      <c r="R392" s="27">
        <v>128</v>
      </c>
      <c r="S392" s="27">
        <f t="shared" si="74"/>
        <v>0</v>
      </c>
      <c r="T392" s="27">
        <v>7200</v>
      </c>
      <c r="U392" s="28" t="s">
        <v>20</v>
      </c>
      <c r="V392" s="29">
        <f t="shared" si="75"/>
        <v>3.9529841528092219E-2</v>
      </c>
      <c r="W392" s="29">
        <f t="shared" si="76"/>
        <v>3.6390726282585413E-3</v>
      </c>
      <c r="X392" s="29" t="str">
        <f t="shared" si="77"/>
        <v>FLOW</v>
      </c>
      <c r="Y392" s="9" t="str">
        <f t="shared" si="78"/>
        <v>-</v>
      </c>
      <c r="Z392" s="9" t="s">
        <v>1489</v>
      </c>
      <c r="AA392" s="9" t="s">
        <v>20</v>
      </c>
      <c r="AB392" s="22"/>
      <c r="AC392" s="9"/>
      <c r="AD392" s="9"/>
      <c r="AE392" s="30"/>
      <c r="AF392" s="31" t="s">
        <v>20</v>
      </c>
      <c r="AG392" s="32"/>
      <c r="AH392" s="9" t="s">
        <v>64</v>
      </c>
      <c r="AI392" s="32"/>
      <c r="AJ392" s="32"/>
      <c r="AK392" s="32"/>
      <c r="AL392" s="32">
        <v>11477</v>
      </c>
      <c r="AM392" s="26">
        <v>13571.99</v>
      </c>
      <c r="AN392" s="24">
        <v>57</v>
      </c>
      <c r="AO392" s="23" t="s">
        <v>20</v>
      </c>
      <c r="AP392" s="23" t="str">
        <f t="shared" si="79"/>
        <v>FLOW</v>
      </c>
      <c r="AQ392" s="23"/>
      <c r="AR392" s="23"/>
      <c r="AS392" s="23"/>
      <c r="AT392" s="23"/>
      <c r="AU392" s="9" t="s">
        <v>13</v>
      </c>
      <c r="AV392" s="33" t="s">
        <v>65</v>
      </c>
      <c r="AW392" s="22" t="s">
        <v>1182</v>
      </c>
      <c r="AX392" s="34">
        <v>45212</v>
      </c>
      <c r="AY392" s="9">
        <v>36</v>
      </c>
      <c r="AZ392" s="9" t="s">
        <v>1125</v>
      </c>
      <c r="BA392" s="32" t="s">
        <v>20</v>
      </c>
      <c r="BB392" s="32"/>
      <c r="BC392" s="32"/>
      <c r="BD392" s="9"/>
      <c r="BE392" s="9"/>
      <c r="BF392" s="9"/>
      <c r="BG392" s="35"/>
      <c r="BH392" s="9"/>
      <c r="BI392" s="9"/>
      <c r="BJ392" s="9"/>
      <c r="BK392" s="9"/>
      <c r="BL392" s="9"/>
      <c r="BM392" s="9"/>
      <c r="BN392" s="9"/>
      <c r="BO392" s="9"/>
      <c r="BP392" s="9"/>
      <c r="BQ392" s="9"/>
      <c r="BR392" s="9"/>
      <c r="BS392" s="9"/>
      <c r="BT392" s="9"/>
      <c r="BU392" s="9"/>
      <c r="BV392" s="9"/>
      <c r="BW392" s="9"/>
      <c r="BX392" s="9"/>
      <c r="BY392" s="9"/>
      <c r="BZ392" s="9"/>
      <c r="CA392" s="9"/>
      <c r="CB392" s="9"/>
      <c r="CC392" s="9"/>
      <c r="CD392" s="9"/>
      <c r="CE392" s="9"/>
      <c r="CF392" s="9"/>
      <c r="CG392" s="9"/>
      <c r="CH392" s="9"/>
      <c r="CI392" s="9"/>
      <c r="CJ392" s="9"/>
      <c r="CK392" s="9"/>
      <c r="CL392" s="9"/>
      <c r="CM392" s="9"/>
      <c r="CN392" s="9"/>
      <c r="CO392" s="9"/>
      <c r="CP392" s="9"/>
      <c r="CQ392" s="9"/>
      <c r="CR392" s="9"/>
      <c r="CS392" s="9"/>
      <c r="CT392" s="9"/>
      <c r="CU392" s="9"/>
      <c r="CV392" s="9"/>
      <c r="CW392" s="9"/>
      <c r="CX392" s="9"/>
      <c r="CY392" s="9"/>
      <c r="CZ392" s="9"/>
      <c r="DA392" s="9"/>
      <c r="DB392" s="9"/>
      <c r="DC392" s="9"/>
      <c r="DD392" s="9"/>
      <c r="DE392" s="9"/>
      <c r="DF392" s="9"/>
      <c r="DG392" s="9"/>
      <c r="DH392" s="9"/>
      <c r="DI392" s="9"/>
      <c r="DJ392" s="9"/>
      <c r="DK392" s="9"/>
      <c r="DL392" s="9"/>
      <c r="DM392" s="9"/>
      <c r="DN392" s="9"/>
      <c r="DO392" s="9"/>
      <c r="DP392" s="9"/>
      <c r="DQ392" s="9"/>
      <c r="DR392" s="9"/>
      <c r="DS392" s="9"/>
      <c r="DT392" s="9"/>
      <c r="DU392" s="9"/>
      <c r="DV392" s="9"/>
      <c r="DW392" s="9"/>
      <c r="DX392" s="9"/>
      <c r="DY392" s="9"/>
      <c r="DZ392" s="9"/>
      <c r="EA392" s="9"/>
      <c r="EB392" s="9"/>
      <c r="EC392" s="9"/>
      <c r="ED392" s="9"/>
      <c r="EE392" s="9"/>
      <c r="EF392" s="9"/>
      <c r="EG392" s="9"/>
      <c r="EH392" s="9"/>
      <c r="EI392" s="9"/>
      <c r="EJ392" s="9"/>
      <c r="EK392" s="9"/>
      <c r="EL392" s="9"/>
      <c r="EM392" s="9"/>
      <c r="EN392" s="9"/>
      <c r="EO392" s="9"/>
      <c r="EP392" s="9"/>
      <c r="EQ392" s="9"/>
      <c r="ER392" s="36">
        <f t="shared" si="80"/>
        <v>0</v>
      </c>
      <c r="ES392" s="9" t="str">
        <f t="shared" si="81"/>
        <v/>
      </c>
      <c r="ET392" s="9" t="s">
        <v>2262</v>
      </c>
      <c r="EU392" s="32" t="s">
        <v>1728</v>
      </c>
      <c r="EV392" s="32" t="s">
        <v>1480</v>
      </c>
      <c r="EW392" s="32"/>
      <c r="EX392" s="35"/>
      <c r="EY392" s="37"/>
      <c r="EZ392" s="37"/>
      <c r="FA392" s="35"/>
      <c r="FB392" s="37"/>
      <c r="FC392" s="32"/>
      <c r="FD392" s="32"/>
      <c r="FE392" s="32">
        <f t="shared" si="82"/>
        <v>985</v>
      </c>
      <c r="FF392" s="9">
        <f t="shared" si="83"/>
        <v>7441</v>
      </c>
      <c r="FG392" s="6" t="s">
        <v>1480</v>
      </c>
    </row>
    <row r="393" spans="1:163" ht="17.25" customHeight="1" x14ac:dyDescent="0.25">
      <c r="A393" s="9">
        <v>465543510</v>
      </c>
      <c r="B393" s="22" t="s">
        <v>883</v>
      </c>
      <c r="C393" s="9"/>
      <c r="D393" s="9"/>
      <c r="E393" s="9"/>
      <c r="F393" s="9"/>
      <c r="G393" s="23"/>
      <c r="H393" s="23"/>
      <c r="I393" s="9">
        <v>4599</v>
      </c>
      <c r="J393" s="9">
        <v>9198</v>
      </c>
      <c r="K393" s="24">
        <f t="shared" si="72"/>
        <v>4673</v>
      </c>
      <c r="L393" s="24">
        <f t="shared" si="73"/>
        <v>13797</v>
      </c>
      <c r="M393" s="25">
        <v>2</v>
      </c>
      <c r="N393" s="9" t="s">
        <v>1493</v>
      </c>
      <c r="O393" s="9" t="s">
        <v>1494</v>
      </c>
      <c r="P393" s="9" t="s">
        <v>60</v>
      </c>
      <c r="Q393" s="26">
        <v>13366</v>
      </c>
      <c r="R393" s="27">
        <v>74</v>
      </c>
      <c r="S393" s="27">
        <f t="shared" si="74"/>
        <v>0</v>
      </c>
      <c r="T393" s="27">
        <v>900</v>
      </c>
      <c r="U393" s="28" t="s">
        <v>20</v>
      </c>
      <c r="V393" s="29">
        <f t="shared" si="75"/>
        <v>0.13030719585075995</v>
      </c>
      <c r="W393" s="29">
        <f t="shared" si="76"/>
        <v>3.5838403026603807E-3</v>
      </c>
      <c r="X393" s="29" t="str">
        <f t="shared" si="77"/>
        <v>FLOW</v>
      </c>
      <c r="Y393" s="9" t="str">
        <f t="shared" si="78"/>
        <v>-</v>
      </c>
      <c r="Z393" s="9" t="s">
        <v>20</v>
      </c>
      <c r="AA393" s="9" t="s">
        <v>20</v>
      </c>
      <c r="AB393" s="22"/>
      <c r="AC393" s="9"/>
      <c r="AD393" s="9"/>
      <c r="AE393" s="30"/>
      <c r="AF393" s="31" t="s">
        <v>20</v>
      </c>
      <c r="AG393" s="32"/>
      <c r="AH393" s="9" t="s">
        <v>1156</v>
      </c>
      <c r="AI393" s="32"/>
      <c r="AJ393" s="32"/>
      <c r="AK393" s="32"/>
      <c r="AL393" s="32">
        <v>10172</v>
      </c>
      <c r="AM393" s="26">
        <v>13366</v>
      </c>
      <c r="AN393" s="24">
        <v>56</v>
      </c>
      <c r="AO393" s="23" t="s">
        <v>20</v>
      </c>
      <c r="AP393" s="23" t="str">
        <f t="shared" si="79"/>
        <v>FLOW</v>
      </c>
      <c r="AQ393" s="23"/>
      <c r="AR393" s="23"/>
      <c r="AS393" s="23"/>
      <c r="AT393" s="23"/>
      <c r="AU393" s="9" t="s">
        <v>1491</v>
      </c>
      <c r="AV393" s="33" t="s">
        <v>1076</v>
      </c>
      <c r="AW393" s="22" t="s">
        <v>1210</v>
      </c>
      <c r="AX393" s="34">
        <v>45708</v>
      </c>
      <c r="AY393" s="9">
        <v>18</v>
      </c>
      <c r="AZ393" s="9" t="s">
        <v>1125</v>
      </c>
      <c r="BA393" s="32" t="s">
        <v>20</v>
      </c>
      <c r="BB393" s="32"/>
      <c r="BC393" s="32"/>
      <c r="BD393" s="9"/>
      <c r="BE393" s="9"/>
      <c r="BF393" s="9"/>
      <c r="BG393" s="35"/>
      <c r="BH393" s="9"/>
      <c r="BI393" s="9"/>
      <c r="BJ393" s="9"/>
      <c r="BK393" s="9"/>
      <c r="BL393" s="9"/>
      <c r="BM393" s="9"/>
      <c r="BN393" s="9"/>
      <c r="BO393" s="9"/>
      <c r="BP393" s="9"/>
      <c r="BQ393" s="9"/>
      <c r="BR393" s="9"/>
      <c r="BS393" s="9"/>
      <c r="BT393" s="9"/>
      <c r="BU393" s="9"/>
      <c r="BV393" s="9"/>
      <c r="BW393" s="9"/>
      <c r="BX393" s="9"/>
      <c r="BY393" s="9"/>
      <c r="BZ393" s="9"/>
      <c r="CA393" s="9"/>
      <c r="CB393" s="9"/>
      <c r="CC393" s="9"/>
      <c r="CD393" s="9"/>
      <c r="CE393" s="9"/>
      <c r="CF393" s="9"/>
      <c r="CG393" s="9"/>
      <c r="CH393" s="9"/>
      <c r="CI393" s="9"/>
      <c r="CJ393" s="9"/>
      <c r="CK393" s="9"/>
      <c r="CL393" s="9"/>
      <c r="CM393" s="9"/>
      <c r="CN393" s="9"/>
      <c r="CO393" s="9"/>
      <c r="CP393" s="9"/>
      <c r="CQ393" s="9"/>
      <c r="CR393" s="9"/>
      <c r="CS393" s="9"/>
      <c r="CT393" s="9"/>
      <c r="CU393" s="9"/>
      <c r="CV393" s="9"/>
      <c r="CW393" s="9"/>
      <c r="CX393" s="9"/>
      <c r="CY393" s="9"/>
      <c r="CZ393" s="9"/>
      <c r="DA393" s="9"/>
      <c r="DB393" s="9"/>
      <c r="DC393" s="9"/>
      <c r="DD393" s="9"/>
      <c r="DE393" s="9"/>
      <c r="DF393" s="9"/>
      <c r="DG393" s="9"/>
      <c r="DH393" s="9"/>
      <c r="DI393" s="9"/>
      <c r="DJ393" s="9"/>
      <c r="DK393" s="9"/>
      <c r="DL393" s="9"/>
      <c r="DM393" s="9"/>
      <c r="DN393" s="9"/>
      <c r="DO393" s="9"/>
      <c r="DP393" s="9"/>
      <c r="DQ393" s="9"/>
      <c r="DR393" s="9"/>
      <c r="DS393" s="9"/>
      <c r="DT393" s="9"/>
      <c r="DU393" s="9"/>
      <c r="DV393" s="9"/>
      <c r="DW393" s="9"/>
      <c r="DX393" s="9"/>
      <c r="DY393" s="9"/>
      <c r="DZ393" s="9"/>
      <c r="EA393" s="9"/>
      <c r="EB393" s="9"/>
      <c r="EC393" s="9"/>
      <c r="ED393" s="9"/>
      <c r="EE393" s="9"/>
      <c r="EF393" s="9"/>
      <c r="EG393" s="9"/>
      <c r="EH393" s="9"/>
      <c r="EI393" s="9"/>
      <c r="EJ393" s="9"/>
      <c r="EK393" s="9"/>
      <c r="EL393" s="9"/>
      <c r="EM393" s="9"/>
      <c r="EN393" s="9"/>
      <c r="EO393" s="9"/>
      <c r="EP393" s="9"/>
      <c r="EQ393" s="9"/>
      <c r="ER393" s="36">
        <f t="shared" si="80"/>
        <v>0</v>
      </c>
      <c r="ES393" s="9" t="str">
        <f t="shared" si="81"/>
        <v/>
      </c>
      <c r="ET393" s="9" t="s">
        <v>1360</v>
      </c>
      <c r="EU393" s="32" t="s">
        <v>1724</v>
      </c>
      <c r="EV393" s="32" t="s">
        <v>1480</v>
      </c>
      <c r="EW393" s="32"/>
      <c r="EX393" s="35"/>
      <c r="EY393" s="37"/>
      <c r="EZ393" s="37"/>
      <c r="FA393" s="35"/>
      <c r="FB393" s="37"/>
      <c r="FC393" s="32"/>
      <c r="FD393" s="32"/>
      <c r="FE393" s="32">
        <f t="shared" si="82"/>
        <v>4673</v>
      </c>
      <c r="FF393" s="9">
        <f t="shared" si="83"/>
        <v>13797</v>
      </c>
      <c r="FG393" s="6" t="s">
        <v>1480</v>
      </c>
    </row>
    <row r="394" spans="1:163" ht="17.25" customHeight="1" x14ac:dyDescent="0.25">
      <c r="A394" s="9">
        <v>129678051</v>
      </c>
      <c r="B394" s="22" t="s">
        <v>79</v>
      </c>
      <c r="C394" s="9"/>
      <c r="D394" s="9"/>
      <c r="E394" s="9"/>
      <c r="F394" s="9"/>
      <c r="G394" s="23"/>
      <c r="H394" s="23"/>
      <c r="I394" s="9">
        <v>6682</v>
      </c>
      <c r="J394" s="9">
        <v>13175</v>
      </c>
      <c r="K394" s="24">
        <f t="shared" si="72"/>
        <v>-6404</v>
      </c>
      <c r="L394" s="24">
        <f t="shared" si="73"/>
        <v>19857</v>
      </c>
      <c r="M394" s="25">
        <v>4</v>
      </c>
      <c r="N394" s="9" t="s">
        <v>1493</v>
      </c>
      <c r="O394" s="9" t="s">
        <v>1494</v>
      </c>
      <c r="P394" s="9" t="s">
        <v>71</v>
      </c>
      <c r="Q394" s="26">
        <v>13101.15</v>
      </c>
      <c r="R394" s="27">
        <v>467</v>
      </c>
      <c r="S394" s="27">
        <f t="shared" si="74"/>
        <v>0</v>
      </c>
      <c r="T394" s="27">
        <v>5400</v>
      </c>
      <c r="U394" s="28" t="s">
        <v>20</v>
      </c>
      <c r="V394" s="29">
        <f t="shared" si="75"/>
        <v>0.20280075769619366</v>
      </c>
      <c r="W394" s="29">
        <f t="shared" si="76"/>
        <v>5.0184922676668178E-3</v>
      </c>
      <c r="X394" s="29" t="str">
        <f t="shared" si="77"/>
        <v>FLOW</v>
      </c>
      <c r="Y394" s="9" t="str">
        <f t="shared" si="78"/>
        <v>-</v>
      </c>
      <c r="Z394" s="9" t="s">
        <v>1495</v>
      </c>
      <c r="AA394" s="9" t="s">
        <v>20</v>
      </c>
      <c r="AB394" s="22"/>
      <c r="AC394" s="9"/>
      <c r="AD394" s="9"/>
      <c r="AE394" s="30"/>
      <c r="AF394" s="31" t="s">
        <v>20</v>
      </c>
      <c r="AG394" s="32"/>
      <c r="AH394" s="9" t="s">
        <v>78</v>
      </c>
      <c r="AI394" s="32"/>
      <c r="AJ394" s="32"/>
      <c r="AK394" s="32"/>
      <c r="AL394" s="32">
        <v>19042</v>
      </c>
      <c r="AM394" s="26">
        <v>13101.15</v>
      </c>
      <c r="AN394" s="24">
        <v>118</v>
      </c>
      <c r="AO394" s="23" t="s">
        <v>20</v>
      </c>
      <c r="AP394" s="23" t="str">
        <f t="shared" si="79"/>
        <v>FLOW</v>
      </c>
      <c r="AQ394" s="23"/>
      <c r="AR394" s="23"/>
      <c r="AS394" s="23"/>
      <c r="AT394" s="23"/>
      <c r="AU394" s="9" t="s">
        <v>13</v>
      </c>
      <c r="AV394" s="33" t="s">
        <v>80</v>
      </c>
      <c r="AW394" s="22" t="s">
        <v>1164</v>
      </c>
      <c r="AX394" s="34">
        <v>44682</v>
      </c>
      <c r="AY394" s="9">
        <v>48</v>
      </c>
      <c r="AZ394" s="9" t="s">
        <v>1125</v>
      </c>
      <c r="BA394" s="32" t="s">
        <v>20</v>
      </c>
      <c r="BB394" s="32"/>
      <c r="BC394" s="32"/>
      <c r="BD394" s="9"/>
      <c r="BE394" s="9"/>
      <c r="BF394" s="9"/>
      <c r="BG394" s="35"/>
      <c r="BH394" s="9"/>
      <c r="BI394" s="9"/>
      <c r="BJ394" s="9"/>
      <c r="BK394" s="9"/>
      <c r="BL394" s="9"/>
      <c r="BM394" s="9"/>
      <c r="BN394" s="9"/>
      <c r="BO394" s="9"/>
      <c r="BP394" s="9"/>
      <c r="BQ394" s="9"/>
      <c r="BR394" s="9"/>
      <c r="BS394" s="9"/>
      <c r="BT394" s="9"/>
      <c r="BU394" s="9"/>
      <c r="BV394" s="9"/>
      <c r="BW394" s="9"/>
      <c r="BX394" s="9"/>
      <c r="BY394" s="9"/>
      <c r="BZ394" s="9"/>
      <c r="CA394" s="9"/>
      <c r="CB394" s="9"/>
      <c r="CC394" s="9"/>
      <c r="CD394" s="9"/>
      <c r="CE394" s="9"/>
      <c r="CF394" s="9"/>
      <c r="CG394" s="9"/>
      <c r="CH394" s="9"/>
      <c r="CI394" s="9"/>
      <c r="CJ394" s="9"/>
      <c r="CK394" s="9"/>
      <c r="CL394" s="9"/>
      <c r="CM394" s="9"/>
      <c r="CN394" s="9"/>
      <c r="CO394" s="9"/>
      <c r="CP394" s="9"/>
      <c r="CQ394" s="9"/>
      <c r="CR394" s="9"/>
      <c r="CS394" s="9"/>
      <c r="CT394" s="9"/>
      <c r="CU394" s="9"/>
      <c r="CV394" s="9"/>
      <c r="CW394" s="9"/>
      <c r="CX394" s="9"/>
      <c r="CY394" s="9"/>
      <c r="CZ394" s="9"/>
      <c r="DA394" s="9"/>
      <c r="DB394" s="9"/>
      <c r="DC394" s="9"/>
      <c r="DD394" s="9"/>
      <c r="DE394" s="9"/>
      <c r="DF394" s="9"/>
      <c r="DG394" s="9"/>
      <c r="DH394" s="9"/>
      <c r="DI394" s="9"/>
      <c r="DJ394" s="9"/>
      <c r="DK394" s="9"/>
      <c r="DL394" s="9"/>
      <c r="DM394" s="9"/>
      <c r="DN394" s="9"/>
      <c r="DO394" s="9"/>
      <c r="DP394" s="9"/>
      <c r="DQ394" s="9"/>
      <c r="DR394" s="9"/>
      <c r="DS394" s="9"/>
      <c r="DT394" s="9"/>
      <c r="DU394" s="9"/>
      <c r="DV394" s="9"/>
      <c r="DW394" s="9"/>
      <c r="DX394" s="9"/>
      <c r="DY394" s="9"/>
      <c r="DZ394" s="9"/>
      <c r="EA394" s="9"/>
      <c r="EB394" s="9"/>
      <c r="EC394" s="9"/>
      <c r="ED394" s="9"/>
      <c r="EE394" s="9"/>
      <c r="EF394" s="9"/>
      <c r="EG394" s="9"/>
      <c r="EH394" s="9"/>
      <c r="EI394" s="9"/>
      <c r="EJ394" s="9"/>
      <c r="EK394" s="9"/>
      <c r="EL394" s="9"/>
      <c r="EM394" s="9"/>
      <c r="EN394" s="9"/>
      <c r="EO394" s="9"/>
      <c r="EP394" s="9"/>
      <c r="EQ394" s="9"/>
      <c r="ER394" s="36">
        <f t="shared" si="80"/>
        <v>0</v>
      </c>
      <c r="ES394" s="9" t="str">
        <f t="shared" si="81"/>
        <v/>
      </c>
      <c r="ET394" s="9" t="s">
        <v>1361</v>
      </c>
      <c r="EU394" s="32" t="s">
        <v>1736</v>
      </c>
      <c r="EV394" s="32" t="s">
        <v>1480</v>
      </c>
      <c r="EW394" s="32"/>
      <c r="EX394" s="35"/>
      <c r="EY394" s="37"/>
      <c r="EZ394" s="37"/>
      <c r="FA394" s="35"/>
      <c r="FB394" s="37"/>
      <c r="FC394" s="32"/>
      <c r="FD394" s="32"/>
      <c r="FE394" s="32">
        <f t="shared" si="82"/>
        <v>-6404</v>
      </c>
      <c r="FF394" s="9">
        <f t="shared" si="83"/>
        <v>19857</v>
      </c>
      <c r="FG394" s="6" t="s">
        <v>1480</v>
      </c>
    </row>
    <row r="395" spans="1:163" ht="17.25" customHeight="1" x14ac:dyDescent="0.25">
      <c r="A395" s="9">
        <v>466625956</v>
      </c>
      <c r="B395" s="22" t="s">
        <v>636</v>
      </c>
      <c r="C395" s="9"/>
      <c r="D395" s="9"/>
      <c r="E395" s="9"/>
      <c r="F395" s="9"/>
      <c r="G395" s="23"/>
      <c r="H395" s="23"/>
      <c r="I395" s="9">
        <v>3329</v>
      </c>
      <c r="J395" s="9">
        <v>9981</v>
      </c>
      <c r="K395" s="24">
        <f t="shared" si="72"/>
        <v>3644</v>
      </c>
      <c r="L395" s="24">
        <f t="shared" si="73"/>
        <v>13310</v>
      </c>
      <c r="M395" s="25">
        <v>3</v>
      </c>
      <c r="N395" s="9" t="s">
        <v>1493</v>
      </c>
      <c r="O395" s="9" t="s">
        <v>1494</v>
      </c>
      <c r="P395" s="9" t="s">
        <v>60</v>
      </c>
      <c r="Q395" s="26">
        <v>12689</v>
      </c>
      <c r="R395" s="27">
        <v>321</v>
      </c>
      <c r="S395" s="27">
        <f t="shared" si="74"/>
        <v>0</v>
      </c>
      <c r="T395" s="27">
        <v>1800</v>
      </c>
      <c r="U395" s="28" t="s">
        <v>20</v>
      </c>
      <c r="V395" s="29">
        <f t="shared" si="75"/>
        <v>5.5197358287231497E-2</v>
      </c>
      <c r="W395" s="29">
        <f t="shared" si="76"/>
        <v>3.5980096306374738E-3</v>
      </c>
      <c r="X395" s="29" t="str">
        <f t="shared" si="77"/>
        <v>FLOW</v>
      </c>
      <c r="Y395" s="9" t="str">
        <f t="shared" si="78"/>
        <v>-</v>
      </c>
      <c r="Z395" s="9" t="s">
        <v>20</v>
      </c>
      <c r="AA395" s="9" t="s">
        <v>20</v>
      </c>
      <c r="AB395" s="22"/>
      <c r="AC395" s="9"/>
      <c r="AD395" s="9"/>
      <c r="AE395" s="30"/>
      <c r="AF395" s="31" t="s">
        <v>20</v>
      </c>
      <c r="AG395" s="32"/>
      <c r="AH395" s="9" t="s">
        <v>1160</v>
      </c>
      <c r="AI395" s="32"/>
      <c r="AJ395" s="32"/>
      <c r="AK395" s="32"/>
      <c r="AL395" s="32">
        <v>12102</v>
      </c>
      <c r="AM395" s="26">
        <v>12689</v>
      </c>
      <c r="AN395" s="24">
        <v>87</v>
      </c>
      <c r="AO395" s="23" t="s">
        <v>20</v>
      </c>
      <c r="AP395" s="23" t="str">
        <f t="shared" si="79"/>
        <v>FLOW</v>
      </c>
      <c r="AQ395" s="23"/>
      <c r="AR395" s="23"/>
      <c r="AS395" s="23"/>
      <c r="AT395" s="23"/>
      <c r="AU395" s="9" t="s">
        <v>13</v>
      </c>
      <c r="AV395" s="33" t="s">
        <v>637</v>
      </c>
      <c r="AW395" s="22" t="s">
        <v>1201</v>
      </c>
      <c r="AX395" s="34">
        <v>45871</v>
      </c>
      <c r="AY395" s="9">
        <v>12</v>
      </c>
      <c r="AZ395" s="9" t="s">
        <v>1125</v>
      </c>
      <c r="BA395" s="32" t="s">
        <v>20</v>
      </c>
      <c r="BB395" s="32"/>
      <c r="BC395" s="32"/>
      <c r="BD395" s="9"/>
      <c r="BE395" s="9"/>
      <c r="BF395" s="9"/>
      <c r="BG395" s="35"/>
      <c r="BH395" s="9"/>
      <c r="BI395" s="9"/>
      <c r="BJ395" s="9"/>
      <c r="BK395" s="9"/>
      <c r="BL395" s="9"/>
      <c r="BM395" s="9"/>
      <c r="BN395" s="9"/>
      <c r="BO395" s="9">
        <v>1</v>
      </c>
      <c r="BP395" s="9"/>
      <c r="BQ395" s="9"/>
      <c r="BR395" s="9"/>
      <c r="BS395" s="9"/>
      <c r="BT395" s="9"/>
      <c r="BU395" s="9"/>
      <c r="BV395" s="9"/>
      <c r="BW395" s="9"/>
      <c r="BX395" s="9"/>
      <c r="BY395" s="9"/>
      <c r="BZ395" s="9"/>
      <c r="CA395" s="9"/>
      <c r="CB395" s="9"/>
      <c r="CC395" s="9"/>
      <c r="CD395" s="9"/>
      <c r="CE395" s="9"/>
      <c r="CF395" s="9"/>
      <c r="CG395" s="9"/>
      <c r="CH395" s="9"/>
      <c r="CI395" s="9"/>
      <c r="CJ395" s="9"/>
      <c r="CK395" s="9"/>
      <c r="CL395" s="9"/>
      <c r="CM395" s="9"/>
      <c r="CN395" s="9"/>
      <c r="CO395" s="9"/>
      <c r="CP395" s="9"/>
      <c r="CQ395" s="9"/>
      <c r="CR395" s="9"/>
      <c r="CS395" s="9"/>
      <c r="CT395" s="9"/>
      <c r="CU395" s="9"/>
      <c r="CV395" s="9"/>
      <c r="CW395" s="9"/>
      <c r="CX395" s="9"/>
      <c r="CY395" s="9"/>
      <c r="CZ395" s="9"/>
      <c r="DA395" s="9"/>
      <c r="DB395" s="9"/>
      <c r="DC395" s="9"/>
      <c r="DD395" s="9"/>
      <c r="DE395" s="9"/>
      <c r="DF395" s="9"/>
      <c r="DG395" s="9"/>
      <c r="DH395" s="9"/>
      <c r="DI395" s="9"/>
      <c r="DJ395" s="9"/>
      <c r="DK395" s="9"/>
      <c r="DL395" s="9"/>
      <c r="DM395" s="9"/>
      <c r="DN395" s="9"/>
      <c r="DO395" s="9"/>
      <c r="DP395" s="9"/>
      <c r="DQ395" s="9"/>
      <c r="DR395" s="9"/>
      <c r="DS395" s="9"/>
      <c r="DT395" s="9"/>
      <c r="DU395" s="9"/>
      <c r="DV395" s="9"/>
      <c r="DW395" s="9"/>
      <c r="DX395" s="9"/>
      <c r="DY395" s="9"/>
      <c r="DZ395" s="9"/>
      <c r="EA395" s="9"/>
      <c r="EB395" s="9"/>
      <c r="EC395" s="9"/>
      <c r="ED395" s="9"/>
      <c r="EE395" s="9"/>
      <c r="EF395" s="9"/>
      <c r="EG395" s="9"/>
      <c r="EH395" s="9"/>
      <c r="EI395" s="9"/>
      <c r="EJ395" s="9"/>
      <c r="EK395" s="9"/>
      <c r="EL395" s="9"/>
      <c r="EM395" s="9"/>
      <c r="EN395" s="9"/>
      <c r="EO395" s="9"/>
      <c r="EP395" s="9"/>
      <c r="EQ395" s="9"/>
      <c r="ER395" s="36">
        <f t="shared" si="80"/>
        <v>1</v>
      </c>
      <c r="ES395" s="9">
        <f t="shared" si="81"/>
        <v>1</v>
      </c>
      <c r="ET395" s="9" t="s">
        <v>1360</v>
      </c>
      <c r="EU395" s="32" t="s">
        <v>2125</v>
      </c>
      <c r="EV395" s="32" t="s">
        <v>1480</v>
      </c>
      <c r="EW395" s="32"/>
      <c r="EX395" s="35"/>
      <c r="EY395" s="37"/>
      <c r="EZ395" s="37"/>
      <c r="FA395" s="35"/>
      <c r="FB395" s="37"/>
      <c r="FC395" s="32"/>
      <c r="FD395" s="32"/>
      <c r="FE395" s="32">
        <f t="shared" si="82"/>
        <v>3644</v>
      </c>
      <c r="FF395" s="9">
        <f t="shared" si="83"/>
        <v>13310</v>
      </c>
      <c r="FG395" s="6" t="s">
        <v>1480</v>
      </c>
    </row>
    <row r="396" spans="1:163" ht="17.25" customHeight="1" x14ac:dyDescent="0.25">
      <c r="A396" s="9">
        <v>459748188</v>
      </c>
      <c r="B396" s="22" t="s">
        <v>430</v>
      </c>
      <c r="C396" s="9"/>
      <c r="D396" s="9"/>
      <c r="E396" s="9"/>
      <c r="F396" s="9"/>
      <c r="G396" s="23"/>
      <c r="H396" s="23"/>
      <c r="I396" s="9">
        <v>3283</v>
      </c>
      <c r="J396" s="9">
        <v>6571</v>
      </c>
      <c r="K396" s="24">
        <f t="shared" si="72"/>
        <v>266</v>
      </c>
      <c r="L396" s="24">
        <f t="shared" si="73"/>
        <v>9854</v>
      </c>
      <c r="M396" s="25">
        <v>3</v>
      </c>
      <c r="N396" s="9" t="s">
        <v>1493</v>
      </c>
      <c r="O396" s="9" t="s">
        <v>1494</v>
      </c>
      <c r="P396" s="9" t="s">
        <v>14</v>
      </c>
      <c r="Q396" s="26">
        <v>12619.83</v>
      </c>
      <c r="R396" s="27">
        <v>261</v>
      </c>
      <c r="S396" s="27">
        <f t="shared" si="74"/>
        <v>0</v>
      </c>
      <c r="T396" s="27">
        <v>2250</v>
      </c>
      <c r="U396" s="28" t="s">
        <v>20</v>
      </c>
      <c r="V396" s="29">
        <f t="shared" si="75"/>
        <v>8.3535622001911156E-2</v>
      </c>
      <c r="W396" s="29">
        <f t="shared" si="76"/>
        <v>3.5783962390265357E-3</v>
      </c>
      <c r="X396" s="29" t="str">
        <f t="shared" si="77"/>
        <v>FLOW</v>
      </c>
      <c r="Y396" s="9" t="str">
        <f t="shared" si="78"/>
        <v>-</v>
      </c>
      <c r="Z396" s="9" t="s">
        <v>1499</v>
      </c>
      <c r="AA396" s="9" t="s">
        <v>20</v>
      </c>
      <c r="AB396" s="22"/>
      <c r="AC396" s="9"/>
      <c r="AD396" s="9"/>
      <c r="AE396" s="30"/>
      <c r="AF396" s="31" t="s">
        <v>20</v>
      </c>
      <c r="AG396" s="32"/>
      <c r="AH396" s="9" t="s">
        <v>241</v>
      </c>
      <c r="AI396" s="32"/>
      <c r="AJ396" s="32"/>
      <c r="AK396" s="32"/>
      <c r="AL396" s="32">
        <v>9082</v>
      </c>
      <c r="AM396" s="26">
        <v>12619.83</v>
      </c>
      <c r="AN396" s="24">
        <v>88</v>
      </c>
      <c r="AO396" s="23" t="s">
        <v>20</v>
      </c>
      <c r="AP396" s="23" t="str">
        <f t="shared" si="79"/>
        <v>FLOW</v>
      </c>
      <c r="AQ396" s="23"/>
      <c r="AR396" s="23"/>
      <c r="AS396" s="23"/>
      <c r="AT396" s="23"/>
      <c r="AU396" s="9" t="s">
        <v>13</v>
      </c>
      <c r="AV396" s="33" t="s">
        <v>431</v>
      </c>
      <c r="AW396" s="22" t="s">
        <v>1218</v>
      </c>
      <c r="AX396" s="34">
        <v>45182</v>
      </c>
      <c r="AY396" s="9">
        <v>36</v>
      </c>
      <c r="AZ396" s="9" t="s">
        <v>1125</v>
      </c>
      <c r="BA396" s="32" t="s">
        <v>20</v>
      </c>
      <c r="BB396" s="32"/>
      <c r="BC396" s="32"/>
      <c r="BD396" s="9"/>
      <c r="BE396" s="9"/>
      <c r="BF396" s="9"/>
      <c r="BG396" s="35"/>
      <c r="BH396" s="9"/>
      <c r="BI396" s="9"/>
      <c r="BJ396" s="9"/>
      <c r="BK396" s="9"/>
      <c r="BL396" s="9"/>
      <c r="BM396" s="9"/>
      <c r="BN396" s="9"/>
      <c r="BO396" s="9"/>
      <c r="BP396" s="9"/>
      <c r="BQ396" s="9"/>
      <c r="BR396" s="9"/>
      <c r="BS396" s="9"/>
      <c r="BT396" s="9"/>
      <c r="BU396" s="9"/>
      <c r="BV396" s="9"/>
      <c r="BW396" s="9"/>
      <c r="BX396" s="9"/>
      <c r="BY396" s="9"/>
      <c r="BZ396" s="9"/>
      <c r="CA396" s="9"/>
      <c r="CB396" s="9"/>
      <c r="CC396" s="9"/>
      <c r="CD396" s="9"/>
      <c r="CE396" s="9"/>
      <c r="CF396" s="9"/>
      <c r="CG396" s="9"/>
      <c r="CH396" s="9"/>
      <c r="CI396" s="9"/>
      <c r="CJ396" s="9"/>
      <c r="CK396" s="9"/>
      <c r="CL396" s="9"/>
      <c r="CM396" s="9"/>
      <c r="CN396" s="9"/>
      <c r="CO396" s="9"/>
      <c r="CP396" s="9"/>
      <c r="CQ396" s="9"/>
      <c r="CR396" s="9"/>
      <c r="CS396" s="9"/>
      <c r="CT396" s="9"/>
      <c r="CU396" s="9"/>
      <c r="CV396" s="9"/>
      <c r="CW396" s="9"/>
      <c r="CX396" s="9"/>
      <c r="CY396" s="9"/>
      <c r="CZ396" s="9"/>
      <c r="DA396" s="9"/>
      <c r="DB396" s="9"/>
      <c r="DC396" s="9"/>
      <c r="DD396" s="9"/>
      <c r="DE396" s="9"/>
      <c r="DF396" s="9"/>
      <c r="DG396" s="9"/>
      <c r="DH396" s="9"/>
      <c r="DI396" s="9"/>
      <c r="DJ396" s="9"/>
      <c r="DK396" s="9"/>
      <c r="DL396" s="9"/>
      <c r="DM396" s="9"/>
      <c r="DN396" s="9"/>
      <c r="DO396" s="9"/>
      <c r="DP396" s="9"/>
      <c r="DQ396" s="9"/>
      <c r="DR396" s="9"/>
      <c r="DS396" s="9"/>
      <c r="DT396" s="9"/>
      <c r="DU396" s="9"/>
      <c r="DV396" s="9"/>
      <c r="DW396" s="9"/>
      <c r="DX396" s="9"/>
      <c r="DY396" s="9"/>
      <c r="DZ396" s="9"/>
      <c r="EA396" s="9"/>
      <c r="EB396" s="9"/>
      <c r="EC396" s="9"/>
      <c r="ED396" s="9"/>
      <c r="EE396" s="9"/>
      <c r="EF396" s="9"/>
      <c r="EG396" s="9"/>
      <c r="EH396" s="9"/>
      <c r="EI396" s="9"/>
      <c r="EJ396" s="9"/>
      <c r="EK396" s="9"/>
      <c r="EL396" s="9"/>
      <c r="EM396" s="9"/>
      <c r="EN396" s="9"/>
      <c r="EO396" s="9"/>
      <c r="EP396" s="9"/>
      <c r="EQ396" s="9"/>
      <c r="ER396" s="36">
        <f t="shared" si="80"/>
        <v>0</v>
      </c>
      <c r="ES396" s="9" t="str">
        <f t="shared" si="81"/>
        <v/>
      </c>
      <c r="ET396" s="9" t="s">
        <v>1366</v>
      </c>
      <c r="EU396" s="32" t="s">
        <v>1965</v>
      </c>
      <c r="EV396" s="32" t="s">
        <v>1480</v>
      </c>
      <c r="EW396" s="32"/>
      <c r="EX396" s="35"/>
      <c r="EY396" s="37"/>
      <c r="EZ396" s="37"/>
      <c r="FA396" s="35"/>
      <c r="FB396" s="37"/>
      <c r="FC396" s="32"/>
      <c r="FD396" s="32"/>
      <c r="FE396" s="32">
        <f t="shared" si="82"/>
        <v>266</v>
      </c>
      <c r="FF396" s="9">
        <f t="shared" si="83"/>
        <v>9854</v>
      </c>
      <c r="FG396" s="6" t="s">
        <v>1480</v>
      </c>
    </row>
    <row r="397" spans="1:163" ht="17.25" customHeight="1" x14ac:dyDescent="0.25">
      <c r="A397" s="9">
        <v>459133250</v>
      </c>
      <c r="B397" s="22" t="s">
        <v>779</v>
      </c>
      <c r="C397" s="9" t="s">
        <v>2212</v>
      </c>
      <c r="D397" s="9" t="s">
        <v>2263</v>
      </c>
      <c r="E397" s="9">
        <v>3500</v>
      </c>
      <c r="F397" s="9"/>
      <c r="G397" s="23"/>
      <c r="H397" s="23"/>
      <c r="I397" s="9">
        <v>3259</v>
      </c>
      <c r="J397" s="9">
        <v>9730</v>
      </c>
      <c r="K397" s="24">
        <f t="shared" si="72"/>
        <v>3400</v>
      </c>
      <c r="L397" s="24">
        <f t="shared" si="73"/>
        <v>9489</v>
      </c>
      <c r="M397" s="25">
        <v>3</v>
      </c>
      <c r="N397" s="9" t="s">
        <v>2210</v>
      </c>
      <c r="O397" s="9" t="s">
        <v>1489</v>
      </c>
      <c r="P397" s="9" t="s">
        <v>71</v>
      </c>
      <c r="Q397" s="26">
        <v>12469</v>
      </c>
      <c r="R397" s="27">
        <v>188</v>
      </c>
      <c r="S397" s="27">
        <f t="shared" si="74"/>
        <v>0</v>
      </c>
      <c r="T397" s="27">
        <v>7170</v>
      </c>
      <c r="U397" s="28" t="s">
        <v>20</v>
      </c>
      <c r="V397" s="29">
        <f t="shared" si="75"/>
        <v>4.0210028630740011E-2</v>
      </c>
      <c r="W397" s="29">
        <f t="shared" si="76"/>
        <v>3.53562787330906E-3</v>
      </c>
      <c r="X397" s="29" t="str">
        <f t="shared" si="77"/>
        <v>STABLE</v>
      </c>
      <c r="Y397" s="9" t="str">
        <f t="shared" si="78"/>
        <v>PAID</v>
      </c>
      <c r="Z397" s="9" t="s">
        <v>1489</v>
      </c>
      <c r="AA397" s="9" t="s">
        <v>20</v>
      </c>
      <c r="AB397" s="22"/>
      <c r="AC397" s="9"/>
      <c r="AD397" s="9"/>
      <c r="AE397" s="30"/>
      <c r="AF397" s="31" t="s">
        <v>20</v>
      </c>
      <c r="AG397" s="32"/>
      <c r="AH397" s="9" t="s">
        <v>342</v>
      </c>
      <c r="AI397" s="32"/>
      <c r="AJ397" s="32"/>
      <c r="AK397" s="32"/>
      <c r="AL397" s="32">
        <v>17088</v>
      </c>
      <c r="AM397" s="26">
        <v>12469</v>
      </c>
      <c r="AN397" s="24">
        <v>88</v>
      </c>
      <c r="AO397" s="23" t="s">
        <v>20</v>
      </c>
      <c r="AP397" s="23" t="str">
        <f t="shared" si="79"/>
        <v>FLOW</v>
      </c>
      <c r="AQ397" s="23"/>
      <c r="AR397" s="23"/>
      <c r="AS397" s="23"/>
      <c r="AT397" s="23"/>
      <c r="AU397" s="9" t="s">
        <v>1491</v>
      </c>
      <c r="AV397" s="33" t="s">
        <v>974</v>
      </c>
      <c r="AW397" s="22" t="s">
        <v>1224</v>
      </c>
      <c r="AX397" s="34">
        <v>45133</v>
      </c>
      <c r="AY397" s="9">
        <v>36</v>
      </c>
      <c r="AZ397" s="9" t="s">
        <v>1125</v>
      </c>
      <c r="BA397" s="32" t="s">
        <v>20</v>
      </c>
      <c r="BB397" s="32"/>
      <c r="BC397" s="32">
        <v>1</v>
      </c>
      <c r="BD397" s="9"/>
      <c r="BE397" s="9"/>
      <c r="BF397" s="9"/>
      <c r="BG397" s="35"/>
      <c r="BH397" s="9"/>
      <c r="BI397" s="9"/>
      <c r="BJ397" s="9"/>
      <c r="BK397" s="9"/>
      <c r="BL397" s="9">
        <v>1</v>
      </c>
      <c r="BM397" s="9"/>
      <c r="BN397" s="9"/>
      <c r="BO397" s="9"/>
      <c r="BP397" s="9"/>
      <c r="BQ397" s="9"/>
      <c r="BR397" s="9"/>
      <c r="BS397" s="9"/>
      <c r="BT397" s="9"/>
      <c r="BU397" s="9"/>
      <c r="BV397" s="9"/>
      <c r="BW397" s="9"/>
      <c r="BX397" s="9"/>
      <c r="BY397" s="9"/>
      <c r="BZ397" s="9"/>
      <c r="CA397" s="9"/>
      <c r="CB397" s="9"/>
      <c r="CC397" s="9"/>
      <c r="CD397" s="9"/>
      <c r="CE397" s="9"/>
      <c r="CF397" s="9"/>
      <c r="CG397" s="9"/>
      <c r="CH397" s="9"/>
      <c r="CI397" s="9"/>
      <c r="CJ397" s="9"/>
      <c r="CK397" s="9"/>
      <c r="CL397" s="9"/>
      <c r="CM397" s="9"/>
      <c r="CN397" s="9"/>
      <c r="CO397" s="9"/>
      <c r="CP397" s="9"/>
      <c r="CQ397" s="9"/>
      <c r="CR397" s="9"/>
      <c r="CS397" s="9"/>
      <c r="CT397" s="9"/>
      <c r="CU397" s="9"/>
      <c r="CV397" s="9"/>
      <c r="CW397" s="9"/>
      <c r="CX397" s="9"/>
      <c r="CY397" s="9"/>
      <c r="CZ397" s="9"/>
      <c r="DA397" s="9"/>
      <c r="DB397" s="9"/>
      <c r="DC397" s="9"/>
      <c r="DD397" s="9"/>
      <c r="DE397" s="9"/>
      <c r="DF397" s="9"/>
      <c r="DG397" s="9"/>
      <c r="DH397" s="9"/>
      <c r="DI397" s="9"/>
      <c r="DJ397" s="9"/>
      <c r="DK397" s="9"/>
      <c r="DL397" s="9"/>
      <c r="DM397" s="9"/>
      <c r="DN397" s="9"/>
      <c r="DO397" s="9"/>
      <c r="DP397" s="9"/>
      <c r="DQ397" s="9"/>
      <c r="DR397" s="9"/>
      <c r="DS397" s="9"/>
      <c r="DT397" s="9"/>
      <c r="DU397" s="9"/>
      <c r="DV397" s="9"/>
      <c r="DW397" s="9"/>
      <c r="DX397" s="9"/>
      <c r="DY397" s="9"/>
      <c r="DZ397" s="9"/>
      <c r="EA397" s="9"/>
      <c r="EB397" s="9"/>
      <c r="EC397" s="9"/>
      <c r="ED397" s="9"/>
      <c r="EE397" s="9"/>
      <c r="EF397" s="9"/>
      <c r="EG397" s="9"/>
      <c r="EH397" s="9"/>
      <c r="EI397" s="9"/>
      <c r="EJ397" s="9"/>
      <c r="EK397" s="9"/>
      <c r="EL397" s="9"/>
      <c r="EM397" s="9"/>
      <c r="EN397" s="9"/>
      <c r="EO397" s="9"/>
      <c r="EP397" s="9"/>
      <c r="EQ397" s="9"/>
      <c r="ER397" s="36">
        <f t="shared" si="80"/>
        <v>2</v>
      </c>
      <c r="ES397" s="9">
        <f t="shared" si="81"/>
        <v>1</v>
      </c>
      <c r="ET397" s="9" t="s">
        <v>1361</v>
      </c>
      <c r="EU397" s="32" t="s">
        <v>1919</v>
      </c>
      <c r="EV397" s="32" t="s">
        <v>1480</v>
      </c>
      <c r="EW397" s="32"/>
      <c r="EX397" s="35"/>
      <c r="EY397" s="37"/>
      <c r="EZ397" s="37"/>
      <c r="FA397" s="35"/>
      <c r="FB397" s="37"/>
      <c r="FC397" s="32"/>
      <c r="FD397" s="32"/>
      <c r="FE397" s="32">
        <f t="shared" si="82"/>
        <v>3400</v>
      </c>
      <c r="FF397" s="9">
        <f t="shared" si="83"/>
        <v>12989</v>
      </c>
      <c r="FG397" s="6" t="s">
        <v>1480</v>
      </c>
    </row>
    <row r="398" spans="1:163" ht="17.25" customHeight="1" x14ac:dyDescent="0.25">
      <c r="A398" s="9">
        <v>459222071</v>
      </c>
      <c r="B398" s="22" t="s">
        <v>585</v>
      </c>
      <c r="C398" s="9"/>
      <c r="D398" s="9"/>
      <c r="E398" s="9"/>
      <c r="F398" s="9"/>
      <c r="G398" s="23"/>
      <c r="H398" s="23"/>
      <c r="I398" s="9">
        <v>3248</v>
      </c>
      <c r="J398" s="9">
        <v>9591</v>
      </c>
      <c r="K398" s="24">
        <f t="shared" si="72"/>
        <v>3434</v>
      </c>
      <c r="L398" s="24">
        <f t="shared" si="73"/>
        <v>12839</v>
      </c>
      <c r="M398" s="25">
        <v>3</v>
      </c>
      <c r="N398" s="9" t="s">
        <v>1493</v>
      </c>
      <c r="O398" s="9" t="s">
        <v>1494</v>
      </c>
      <c r="P398" s="9" t="s">
        <v>45</v>
      </c>
      <c r="Q398" s="26">
        <v>12434</v>
      </c>
      <c r="R398" s="27">
        <v>339</v>
      </c>
      <c r="S398" s="27">
        <f t="shared" si="74"/>
        <v>0</v>
      </c>
      <c r="T398" s="27">
        <v>3144.75</v>
      </c>
      <c r="U398" s="28" t="s">
        <v>20</v>
      </c>
      <c r="V398" s="29">
        <f t="shared" si="75"/>
        <v>2.5547735308531744E-2</v>
      </c>
      <c r="W398" s="29">
        <f t="shared" si="76"/>
        <v>3.5257035028249941E-3</v>
      </c>
      <c r="X398" s="29" t="str">
        <f t="shared" si="77"/>
        <v>FLOW</v>
      </c>
      <c r="Y398" s="9" t="str">
        <f t="shared" si="78"/>
        <v>-</v>
      </c>
      <c r="Z398" s="9" t="s">
        <v>20</v>
      </c>
      <c r="AA398" s="9" t="s">
        <v>20</v>
      </c>
      <c r="AB398" s="22"/>
      <c r="AC398" s="9"/>
      <c r="AD398" s="9"/>
      <c r="AE398" s="30"/>
      <c r="AF398" s="31" t="s">
        <v>20</v>
      </c>
      <c r="AG398" s="32"/>
      <c r="AH398" s="9" t="s">
        <v>584</v>
      </c>
      <c r="AI398" s="32"/>
      <c r="AJ398" s="32"/>
      <c r="AK398" s="32"/>
      <c r="AL398" s="32">
        <v>13074.75</v>
      </c>
      <c r="AM398" s="26">
        <v>12434</v>
      </c>
      <c r="AN398" s="24">
        <v>88</v>
      </c>
      <c r="AO398" s="23" t="s">
        <v>20</v>
      </c>
      <c r="AP398" s="23" t="str">
        <f t="shared" si="79"/>
        <v>FLOW</v>
      </c>
      <c r="AQ398" s="23"/>
      <c r="AR398" s="23"/>
      <c r="AS398" s="23"/>
      <c r="AT398" s="23"/>
      <c r="AU398" s="9" t="s">
        <v>13</v>
      </c>
      <c r="AV398" s="33" t="s">
        <v>586</v>
      </c>
      <c r="AW398" s="22" t="s">
        <v>1178</v>
      </c>
      <c r="AX398" s="34">
        <v>45140</v>
      </c>
      <c r="AY398" s="9">
        <v>36</v>
      </c>
      <c r="AZ398" s="9" t="s">
        <v>1125</v>
      </c>
      <c r="BA398" s="32" t="s">
        <v>20</v>
      </c>
      <c r="BB398" s="32"/>
      <c r="BC398" s="32"/>
      <c r="BD398" s="9"/>
      <c r="BE398" s="9"/>
      <c r="BF398" s="9"/>
      <c r="BG398" s="35"/>
      <c r="BH398" s="9"/>
      <c r="BI398" s="9"/>
      <c r="BJ398" s="9"/>
      <c r="BK398" s="9"/>
      <c r="BL398" s="9">
        <v>1</v>
      </c>
      <c r="BM398" s="9"/>
      <c r="BN398" s="9"/>
      <c r="BO398" s="9"/>
      <c r="BP398" s="9"/>
      <c r="BQ398" s="9"/>
      <c r="BR398" s="9"/>
      <c r="BS398" s="9"/>
      <c r="BT398" s="9"/>
      <c r="BU398" s="9"/>
      <c r="BV398" s="9"/>
      <c r="BW398" s="9"/>
      <c r="BX398" s="9"/>
      <c r="BY398" s="9"/>
      <c r="BZ398" s="9"/>
      <c r="CA398" s="9"/>
      <c r="CB398" s="9"/>
      <c r="CC398" s="9"/>
      <c r="CD398" s="9"/>
      <c r="CE398" s="9"/>
      <c r="CF398" s="9"/>
      <c r="CG398" s="9"/>
      <c r="CH398" s="9"/>
      <c r="CI398" s="9"/>
      <c r="CJ398" s="9"/>
      <c r="CK398" s="9"/>
      <c r="CL398" s="9"/>
      <c r="CM398" s="9"/>
      <c r="CN398" s="9"/>
      <c r="CO398" s="9"/>
      <c r="CP398" s="9"/>
      <c r="CQ398" s="9"/>
      <c r="CR398" s="9"/>
      <c r="CS398" s="9"/>
      <c r="CT398" s="9"/>
      <c r="CU398" s="9"/>
      <c r="CV398" s="9"/>
      <c r="CW398" s="9"/>
      <c r="CX398" s="9"/>
      <c r="CY398" s="9"/>
      <c r="CZ398" s="9"/>
      <c r="DA398" s="9"/>
      <c r="DB398" s="9"/>
      <c r="DC398" s="9"/>
      <c r="DD398" s="9"/>
      <c r="DE398" s="9"/>
      <c r="DF398" s="9"/>
      <c r="DG398" s="9"/>
      <c r="DH398" s="9"/>
      <c r="DI398" s="9"/>
      <c r="DJ398" s="9"/>
      <c r="DK398" s="9"/>
      <c r="DL398" s="9"/>
      <c r="DM398" s="9"/>
      <c r="DN398" s="9"/>
      <c r="DO398" s="9"/>
      <c r="DP398" s="9"/>
      <c r="DQ398" s="9"/>
      <c r="DR398" s="9"/>
      <c r="DS398" s="9"/>
      <c r="DT398" s="9"/>
      <c r="DU398" s="9"/>
      <c r="DV398" s="9"/>
      <c r="DW398" s="9"/>
      <c r="DX398" s="9"/>
      <c r="DY398" s="9"/>
      <c r="DZ398" s="9"/>
      <c r="EA398" s="9"/>
      <c r="EB398" s="9"/>
      <c r="EC398" s="9"/>
      <c r="ED398" s="9"/>
      <c r="EE398" s="9"/>
      <c r="EF398" s="9"/>
      <c r="EG398" s="9"/>
      <c r="EH398" s="9"/>
      <c r="EI398" s="9"/>
      <c r="EJ398" s="9"/>
      <c r="EK398" s="9"/>
      <c r="EL398" s="9"/>
      <c r="EM398" s="9"/>
      <c r="EN398" s="9"/>
      <c r="EO398" s="9"/>
      <c r="EP398" s="9"/>
      <c r="EQ398" s="9"/>
      <c r="ER398" s="36">
        <f t="shared" si="80"/>
        <v>1</v>
      </c>
      <c r="ES398" s="9">
        <f t="shared" si="81"/>
        <v>1</v>
      </c>
      <c r="ET398" s="9" t="s">
        <v>1374</v>
      </c>
      <c r="EU398" s="32" t="s">
        <v>2063</v>
      </c>
      <c r="EV398" s="32" t="s">
        <v>1480</v>
      </c>
      <c r="EW398" s="32"/>
      <c r="EX398" s="35"/>
      <c r="EY398" s="37"/>
      <c r="EZ398" s="37"/>
      <c r="FA398" s="35"/>
      <c r="FB398" s="37"/>
      <c r="FC398" s="32"/>
      <c r="FD398" s="32"/>
      <c r="FE398" s="32">
        <f t="shared" si="82"/>
        <v>3434</v>
      </c>
      <c r="FF398" s="9">
        <f t="shared" si="83"/>
        <v>12839</v>
      </c>
      <c r="FG398" s="6" t="s">
        <v>1480</v>
      </c>
    </row>
    <row r="399" spans="1:163" ht="17.25" customHeight="1" x14ac:dyDescent="0.25">
      <c r="A399" s="9">
        <v>458467971</v>
      </c>
      <c r="B399" s="22" t="s">
        <v>769</v>
      </c>
      <c r="C399" s="9"/>
      <c r="D399" s="9"/>
      <c r="E399" s="9"/>
      <c r="F399" s="9"/>
      <c r="G399" s="23"/>
      <c r="H399" s="23"/>
      <c r="I399" s="9">
        <v>6388</v>
      </c>
      <c r="J399" s="9">
        <v>12188</v>
      </c>
      <c r="K399" s="24">
        <f t="shared" si="72"/>
        <v>-103</v>
      </c>
      <c r="L399" s="24">
        <f t="shared" si="73"/>
        <v>18576</v>
      </c>
      <c r="M399" s="25">
        <v>3</v>
      </c>
      <c r="N399" s="9" t="s">
        <v>1493</v>
      </c>
      <c r="O399" s="9" t="s">
        <v>1494</v>
      </c>
      <c r="P399" s="9" t="s">
        <v>321</v>
      </c>
      <c r="Q399" s="26">
        <v>12099.6</v>
      </c>
      <c r="R399" s="27">
        <v>485</v>
      </c>
      <c r="S399" s="27">
        <f t="shared" si="74"/>
        <v>0</v>
      </c>
      <c r="T399" s="27">
        <v>2700</v>
      </c>
      <c r="U399" s="28" t="s">
        <v>20</v>
      </c>
      <c r="V399" s="29">
        <f t="shared" si="75"/>
        <v>0.5715824381395086</v>
      </c>
      <c r="W399" s="29">
        <f t="shared" si="76"/>
        <v>3.4308832316858051E-3</v>
      </c>
      <c r="X399" s="29" t="str">
        <f t="shared" si="77"/>
        <v>FLOW</v>
      </c>
      <c r="Y399" s="9" t="str">
        <f t="shared" si="78"/>
        <v>-</v>
      </c>
      <c r="Z399" s="9" t="s">
        <v>1496</v>
      </c>
      <c r="AA399" s="9" t="s">
        <v>20</v>
      </c>
      <c r="AB399" s="22"/>
      <c r="AC399" s="9"/>
      <c r="AD399" s="9"/>
      <c r="AE399" s="30"/>
      <c r="AF399" s="31" t="s">
        <v>20</v>
      </c>
      <c r="AG399" s="32"/>
      <c r="AH399" s="9" t="s">
        <v>373</v>
      </c>
      <c r="AI399" s="32"/>
      <c r="AJ399" s="32"/>
      <c r="AK399" s="32"/>
      <c r="AL399" s="32">
        <v>15373</v>
      </c>
      <c r="AM399" s="26">
        <v>12099.6</v>
      </c>
      <c r="AN399" s="24">
        <v>88</v>
      </c>
      <c r="AO399" s="23" t="s">
        <v>20</v>
      </c>
      <c r="AP399" s="23" t="str">
        <f t="shared" si="79"/>
        <v>FLOW</v>
      </c>
      <c r="AQ399" s="23"/>
      <c r="AR399" s="23"/>
      <c r="AS399" s="23"/>
      <c r="AT399" s="23"/>
      <c r="AU399" s="9" t="s">
        <v>1491</v>
      </c>
      <c r="AV399" s="33" t="s">
        <v>964</v>
      </c>
      <c r="AW399" s="22" t="s">
        <v>1214</v>
      </c>
      <c r="AX399" s="34">
        <v>45085</v>
      </c>
      <c r="AY399" s="9">
        <v>36</v>
      </c>
      <c r="AZ399" s="9" t="s">
        <v>1125</v>
      </c>
      <c r="BA399" s="32" t="s">
        <v>20</v>
      </c>
      <c r="BB399" s="32"/>
      <c r="BC399" s="32"/>
      <c r="BD399" s="9"/>
      <c r="BE399" s="9"/>
      <c r="BF399" s="9"/>
      <c r="BG399" s="35"/>
      <c r="BH399" s="9"/>
      <c r="BI399" s="9">
        <v>1</v>
      </c>
      <c r="BJ399" s="9"/>
      <c r="BK399" s="9"/>
      <c r="BL399" s="9"/>
      <c r="BM399" s="9"/>
      <c r="BN399" s="9"/>
      <c r="BO399" s="9"/>
      <c r="BP399" s="9"/>
      <c r="BQ399" s="9"/>
      <c r="BR399" s="9"/>
      <c r="BS399" s="9"/>
      <c r="BT399" s="9"/>
      <c r="BU399" s="9"/>
      <c r="BV399" s="9"/>
      <c r="BW399" s="9"/>
      <c r="BX399" s="9"/>
      <c r="BY399" s="9"/>
      <c r="BZ399" s="9"/>
      <c r="CA399" s="9"/>
      <c r="CB399" s="9"/>
      <c r="CC399" s="9"/>
      <c r="CD399" s="9"/>
      <c r="CE399" s="9"/>
      <c r="CF399" s="9"/>
      <c r="CG399" s="9"/>
      <c r="CH399" s="9"/>
      <c r="CI399" s="9"/>
      <c r="CJ399" s="9"/>
      <c r="CK399" s="9"/>
      <c r="CL399" s="9"/>
      <c r="CM399" s="9"/>
      <c r="CN399" s="9"/>
      <c r="CO399" s="9"/>
      <c r="CP399" s="9"/>
      <c r="CQ399" s="9"/>
      <c r="CR399" s="9"/>
      <c r="CS399" s="9"/>
      <c r="CT399" s="9"/>
      <c r="CU399" s="9"/>
      <c r="CV399" s="9"/>
      <c r="CW399" s="9"/>
      <c r="CX399" s="9"/>
      <c r="CY399" s="9"/>
      <c r="CZ399" s="9"/>
      <c r="DA399" s="9"/>
      <c r="DB399" s="9"/>
      <c r="DC399" s="9"/>
      <c r="DD399" s="9"/>
      <c r="DE399" s="9"/>
      <c r="DF399" s="9"/>
      <c r="DG399" s="9"/>
      <c r="DH399" s="9"/>
      <c r="DI399" s="9"/>
      <c r="DJ399" s="9"/>
      <c r="DK399" s="9"/>
      <c r="DL399" s="9"/>
      <c r="DM399" s="9"/>
      <c r="DN399" s="9"/>
      <c r="DO399" s="9"/>
      <c r="DP399" s="9"/>
      <c r="DQ399" s="9"/>
      <c r="DR399" s="9"/>
      <c r="DS399" s="9"/>
      <c r="DT399" s="9"/>
      <c r="DU399" s="9"/>
      <c r="DV399" s="9"/>
      <c r="DW399" s="9"/>
      <c r="DX399" s="9"/>
      <c r="DY399" s="9"/>
      <c r="DZ399" s="9"/>
      <c r="EA399" s="9"/>
      <c r="EB399" s="9"/>
      <c r="EC399" s="9"/>
      <c r="ED399" s="9"/>
      <c r="EE399" s="9"/>
      <c r="EF399" s="9"/>
      <c r="EG399" s="9"/>
      <c r="EH399" s="9"/>
      <c r="EI399" s="9"/>
      <c r="EJ399" s="9"/>
      <c r="EK399" s="9"/>
      <c r="EL399" s="9"/>
      <c r="EM399" s="9"/>
      <c r="EN399" s="9"/>
      <c r="EO399" s="9"/>
      <c r="EP399" s="9"/>
      <c r="EQ399" s="9"/>
      <c r="ER399" s="36">
        <f t="shared" si="80"/>
        <v>1</v>
      </c>
      <c r="ES399" s="9">
        <f t="shared" si="81"/>
        <v>1</v>
      </c>
      <c r="ET399" s="9" t="s">
        <v>1362</v>
      </c>
      <c r="EU399" s="32" t="s">
        <v>1936</v>
      </c>
      <c r="EV399" s="32" t="s">
        <v>1480</v>
      </c>
      <c r="EW399" s="32"/>
      <c r="EX399" s="35"/>
      <c r="EY399" s="37"/>
      <c r="EZ399" s="37"/>
      <c r="FA399" s="35"/>
      <c r="FB399" s="37"/>
      <c r="FC399" s="32"/>
      <c r="FD399" s="32"/>
      <c r="FE399" s="32">
        <f t="shared" si="82"/>
        <v>-103</v>
      </c>
      <c r="FF399" s="9">
        <f t="shared" si="83"/>
        <v>18576</v>
      </c>
      <c r="FG399" s="6" t="s">
        <v>1480</v>
      </c>
    </row>
    <row r="400" spans="1:163" ht="17.25" customHeight="1" x14ac:dyDescent="0.25">
      <c r="A400" s="9">
        <v>463729101</v>
      </c>
      <c r="B400" s="22" t="s">
        <v>845</v>
      </c>
      <c r="C400" s="9"/>
      <c r="D400" s="9"/>
      <c r="E400" s="9"/>
      <c r="F400" s="9"/>
      <c r="G400" s="23"/>
      <c r="H400" s="23"/>
      <c r="I400" s="9">
        <v>4132</v>
      </c>
      <c r="J400" s="9">
        <v>8264</v>
      </c>
      <c r="K400" s="24">
        <f t="shared" si="72"/>
        <v>4280</v>
      </c>
      <c r="L400" s="24">
        <f t="shared" si="73"/>
        <v>12396</v>
      </c>
      <c r="M400" s="25">
        <v>2</v>
      </c>
      <c r="N400" s="9" t="s">
        <v>1493</v>
      </c>
      <c r="O400" s="9" t="s">
        <v>1494</v>
      </c>
      <c r="P400" s="9" t="s">
        <v>121</v>
      </c>
      <c r="Q400" s="26">
        <v>11935</v>
      </c>
      <c r="R400" s="27">
        <v>148</v>
      </c>
      <c r="S400" s="27">
        <f t="shared" si="74"/>
        <v>0</v>
      </c>
      <c r="T400" s="27">
        <v>1800</v>
      </c>
      <c r="U400" s="28" t="s">
        <v>20</v>
      </c>
      <c r="V400" s="29">
        <f t="shared" si="75"/>
        <v>6.5901997352324451E-2</v>
      </c>
      <c r="W400" s="29">
        <f t="shared" si="76"/>
        <v>3.2001446964126626E-3</v>
      </c>
      <c r="X400" s="29" t="str">
        <f t="shared" si="77"/>
        <v>FLOW</v>
      </c>
      <c r="Y400" s="9" t="str">
        <f t="shared" si="78"/>
        <v>-</v>
      </c>
      <c r="Z400" s="9" t="s">
        <v>1495</v>
      </c>
      <c r="AA400" s="9" t="s">
        <v>20</v>
      </c>
      <c r="AB400" s="22"/>
      <c r="AC400" s="9"/>
      <c r="AD400" s="9"/>
      <c r="AE400" s="30"/>
      <c r="AF400" s="31" t="s">
        <v>20</v>
      </c>
      <c r="AG400" s="32"/>
      <c r="AH400" s="9" t="s">
        <v>120</v>
      </c>
      <c r="AI400" s="32"/>
      <c r="AJ400" s="32"/>
      <c r="AK400" s="32"/>
      <c r="AL400" s="32">
        <v>10212</v>
      </c>
      <c r="AM400" s="26">
        <v>11935</v>
      </c>
      <c r="AN400" s="24">
        <v>57</v>
      </c>
      <c r="AO400" s="23" t="s">
        <v>20</v>
      </c>
      <c r="AP400" s="23" t="str">
        <f t="shared" si="79"/>
        <v>FLOW</v>
      </c>
      <c r="AQ400" s="23"/>
      <c r="AR400" s="23"/>
      <c r="AS400" s="23"/>
      <c r="AT400" s="23"/>
      <c r="AU400" s="9" t="s">
        <v>1491</v>
      </c>
      <c r="AV400" s="33" t="s">
        <v>1038</v>
      </c>
      <c r="AW400" s="22" t="s">
        <v>15</v>
      </c>
      <c r="AX400" s="34">
        <v>45516</v>
      </c>
      <c r="AY400" s="9">
        <v>24</v>
      </c>
      <c r="AZ400" s="9" t="s">
        <v>1125</v>
      </c>
      <c r="BA400" s="32" t="s">
        <v>20</v>
      </c>
      <c r="BB400" s="32"/>
      <c r="BC400" s="32"/>
      <c r="BD400" s="9"/>
      <c r="BE400" s="9"/>
      <c r="BF400" s="9"/>
      <c r="BG400" s="35"/>
      <c r="BH400" s="9"/>
      <c r="BI400" s="9"/>
      <c r="BJ400" s="9"/>
      <c r="BK400" s="9"/>
      <c r="BL400" s="9">
        <v>1</v>
      </c>
      <c r="BM400" s="9"/>
      <c r="BN400" s="9"/>
      <c r="BO400" s="9"/>
      <c r="BP400" s="9"/>
      <c r="BQ400" s="9"/>
      <c r="BR400" s="9"/>
      <c r="BS400" s="9"/>
      <c r="BT400" s="9"/>
      <c r="BU400" s="9"/>
      <c r="BV400" s="9"/>
      <c r="BW400" s="9"/>
      <c r="BX400" s="9"/>
      <c r="BY400" s="9"/>
      <c r="BZ400" s="9"/>
      <c r="CA400" s="9"/>
      <c r="CB400" s="9"/>
      <c r="CC400" s="9"/>
      <c r="CD400" s="9"/>
      <c r="CE400" s="9"/>
      <c r="CF400" s="9"/>
      <c r="CG400" s="9"/>
      <c r="CH400" s="9"/>
      <c r="CI400" s="9"/>
      <c r="CJ400" s="9"/>
      <c r="CK400" s="9"/>
      <c r="CL400" s="9"/>
      <c r="CM400" s="9"/>
      <c r="CN400" s="9"/>
      <c r="CO400" s="9"/>
      <c r="CP400" s="9"/>
      <c r="CQ400" s="9"/>
      <c r="CR400" s="9"/>
      <c r="CS400" s="9"/>
      <c r="CT400" s="9"/>
      <c r="CU400" s="9"/>
      <c r="CV400" s="9"/>
      <c r="CW400" s="9"/>
      <c r="CX400" s="9"/>
      <c r="CY400" s="9"/>
      <c r="CZ400" s="9"/>
      <c r="DA400" s="9"/>
      <c r="DB400" s="9"/>
      <c r="DC400" s="9"/>
      <c r="DD400" s="9"/>
      <c r="DE400" s="9"/>
      <c r="DF400" s="9"/>
      <c r="DG400" s="9"/>
      <c r="DH400" s="9"/>
      <c r="DI400" s="9"/>
      <c r="DJ400" s="9"/>
      <c r="DK400" s="9"/>
      <c r="DL400" s="9"/>
      <c r="DM400" s="9"/>
      <c r="DN400" s="9"/>
      <c r="DO400" s="9"/>
      <c r="DP400" s="9"/>
      <c r="DQ400" s="9"/>
      <c r="DR400" s="9"/>
      <c r="DS400" s="9"/>
      <c r="DT400" s="9"/>
      <c r="DU400" s="9"/>
      <c r="DV400" s="9"/>
      <c r="DW400" s="9"/>
      <c r="DX400" s="9"/>
      <c r="DY400" s="9"/>
      <c r="DZ400" s="9"/>
      <c r="EA400" s="9"/>
      <c r="EB400" s="9"/>
      <c r="EC400" s="9"/>
      <c r="ED400" s="9"/>
      <c r="EE400" s="9"/>
      <c r="EF400" s="9"/>
      <c r="EG400" s="9"/>
      <c r="EH400" s="9"/>
      <c r="EI400" s="9"/>
      <c r="EJ400" s="9"/>
      <c r="EK400" s="9"/>
      <c r="EL400" s="9"/>
      <c r="EM400" s="9"/>
      <c r="EN400" s="9"/>
      <c r="EO400" s="9"/>
      <c r="EP400" s="9"/>
      <c r="EQ400" s="9"/>
      <c r="ER400" s="36">
        <f t="shared" si="80"/>
        <v>1</v>
      </c>
      <c r="ES400" s="9">
        <f t="shared" si="81"/>
        <v>1</v>
      </c>
      <c r="ET400" s="9" t="s">
        <v>1373</v>
      </c>
      <c r="EU400" s="32" t="s">
        <v>1773</v>
      </c>
      <c r="EV400" s="32" t="s">
        <v>1480</v>
      </c>
      <c r="EW400" s="32"/>
      <c r="EX400" s="35"/>
      <c r="EY400" s="37"/>
      <c r="EZ400" s="37"/>
      <c r="FA400" s="35"/>
      <c r="FB400" s="37"/>
      <c r="FC400" s="32"/>
      <c r="FD400" s="32"/>
      <c r="FE400" s="32">
        <f t="shared" si="82"/>
        <v>4280</v>
      </c>
      <c r="FF400" s="9">
        <f t="shared" si="83"/>
        <v>12396</v>
      </c>
      <c r="FG400" s="6" t="s">
        <v>1480</v>
      </c>
    </row>
    <row r="401" spans="1:163" ht="17.25" customHeight="1" x14ac:dyDescent="0.25">
      <c r="A401" s="9">
        <v>461881614</v>
      </c>
      <c r="B401" s="22" t="s">
        <v>815</v>
      </c>
      <c r="C401" s="9"/>
      <c r="D401" s="9"/>
      <c r="E401" s="9"/>
      <c r="F401" s="9"/>
      <c r="G401" s="23"/>
      <c r="H401" s="23"/>
      <c r="I401" s="9">
        <v>4121</v>
      </c>
      <c r="J401" s="9">
        <v>8242</v>
      </c>
      <c r="K401" s="24">
        <f t="shared" si="72"/>
        <v>294</v>
      </c>
      <c r="L401" s="24">
        <f t="shared" si="73"/>
        <v>12363</v>
      </c>
      <c r="M401" s="25">
        <v>3</v>
      </c>
      <c r="N401" s="9" t="s">
        <v>1493</v>
      </c>
      <c r="O401" s="9" t="s">
        <v>1494</v>
      </c>
      <c r="P401" s="9" t="s">
        <v>93</v>
      </c>
      <c r="Q401" s="26">
        <v>11911.79</v>
      </c>
      <c r="R401" s="27">
        <v>294</v>
      </c>
      <c r="S401" s="27">
        <f t="shared" si="74"/>
        <v>0</v>
      </c>
      <c r="T401" s="27">
        <v>2242</v>
      </c>
      <c r="U401" s="28" t="s">
        <v>20</v>
      </c>
      <c r="V401" s="29">
        <f t="shared" si="75"/>
        <v>0.71418789972174246</v>
      </c>
      <c r="W401" s="29">
        <f t="shared" si="76"/>
        <v>3.3776290596683077E-3</v>
      </c>
      <c r="X401" s="29" t="str">
        <f t="shared" si="77"/>
        <v>FLOW</v>
      </c>
      <c r="Y401" s="9" t="str">
        <f t="shared" si="78"/>
        <v>-</v>
      </c>
      <c r="Z401" s="9" t="s">
        <v>1495</v>
      </c>
      <c r="AA401" s="9" t="s">
        <v>20</v>
      </c>
      <c r="AB401" s="22"/>
      <c r="AC401" s="9"/>
      <c r="AD401" s="9"/>
      <c r="AE401" s="30"/>
      <c r="AF401" s="31" t="s">
        <v>20</v>
      </c>
      <c r="AG401" s="32"/>
      <c r="AH401" s="9" t="s">
        <v>261</v>
      </c>
      <c r="AI401" s="32"/>
      <c r="AJ401" s="32"/>
      <c r="AK401" s="32"/>
      <c r="AL401" s="32">
        <v>10778</v>
      </c>
      <c r="AM401" s="26">
        <v>11911.79</v>
      </c>
      <c r="AN401" s="24">
        <v>88</v>
      </c>
      <c r="AO401" s="23" t="s">
        <v>20</v>
      </c>
      <c r="AP401" s="23" t="str">
        <f t="shared" si="79"/>
        <v>FLOW</v>
      </c>
      <c r="AQ401" s="23"/>
      <c r="AR401" s="23"/>
      <c r="AS401" s="23"/>
      <c r="AT401" s="23"/>
      <c r="AU401" s="9" t="s">
        <v>1491</v>
      </c>
      <c r="AV401" s="33" t="s">
        <v>1010</v>
      </c>
      <c r="AW401" s="22" t="s">
        <v>1201</v>
      </c>
      <c r="AX401" s="34">
        <v>45334</v>
      </c>
      <c r="AY401" s="9">
        <v>30</v>
      </c>
      <c r="AZ401" s="9" t="s">
        <v>1125</v>
      </c>
      <c r="BA401" s="32" t="s">
        <v>20</v>
      </c>
      <c r="BB401" s="32"/>
      <c r="BC401" s="32">
        <v>1</v>
      </c>
      <c r="BD401" s="9"/>
      <c r="BE401" s="9"/>
      <c r="BF401" s="9"/>
      <c r="BG401" s="35"/>
      <c r="BH401" s="9"/>
      <c r="BI401" s="9"/>
      <c r="BJ401" s="9"/>
      <c r="BK401" s="9"/>
      <c r="BL401" s="9"/>
      <c r="BM401" s="9"/>
      <c r="BN401" s="9"/>
      <c r="BO401" s="9"/>
      <c r="BP401" s="9"/>
      <c r="BQ401" s="9"/>
      <c r="BR401" s="9"/>
      <c r="BS401" s="9"/>
      <c r="BT401" s="9"/>
      <c r="BU401" s="9"/>
      <c r="BV401" s="9"/>
      <c r="BW401" s="9"/>
      <c r="BX401" s="9"/>
      <c r="BY401" s="9"/>
      <c r="BZ401" s="9"/>
      <c r="CA401" s="9"/>
      <c r="CB401" s="9"/>
      <c r="CC401" s="9"/>
      <c r="CD401" s="9"/>
      <c r="CE401" s="9"/>
      <c r="CF401" s="9"/>
      <c r="CG401" s="9"/>
      <c r="CH401" s="9"/>
      <c r="CI401" s="9"/>
      <c r="CJ401" s="9"/>
      <c r="CK401" s="9"/>
      <c r="CL401" s="9"/>
      <c r="CM401" s="9"/>
      <c r="CN401" s="9"/>
      <c r="CO401" s="9"/>
      <c r="CP401" s="9"/>
      <c r="CQ401" s="9"/>
      <c r="CR401" s="9"/>
      <c r="CS401" s="9"/>
      <c r="CT401" s="9"/>
      <c r="CU401" s="9"/>
      <c r="CV401" s="9"/>
      <c r="CW401" s="9"/>
      <c r="CX401" s="9"/>
      <c r="CY401" s="9"/>
      <c r="CZ401" s="9"/>
      <c r="DA401" s="9"/>
      <c r="DB401" s="9"/>
      <c r="DC401" s="9"/>
      <c r="DD401" s="9"/>
      <c r="DE401" s="9"/>
      <c r="DF401" s="9"/>
      <c r="DG401" s="9"/>
      <c r="DH401" s="9"/>
      <c r="DI401" s="9"/>
      <c r="DJ401" s="9"/>
      <c r="DK401" s="9"/>
      <c r="DL401" s="9"/>
      <c r="DM401" s="9"/>
      <c r="DN401" s="9"/>
      <c r="DO401" s="9"/>
      <c r="DP401" s="9"/>
      <c r="DQ401" s="9"/>
      <c r="DR401" s="9"/>
      <c r="DS401" s="9"/>
      <c r="DT401" s="9"/>
      <c r="DU401" s="9"/>
      <c r="DV401" s="9"/>
      <c r="DW401" s="9"/>
      <c r="DX401" s="9"/>
      <c r="DY401" s="9"/>
      <c r="DZ401" s="9"/>
      <c r="EA401" s="9"/>
      <c r="EB401" s="9"/>
      <c r="EC401" s="9"/>
      <c r="ED401" s="9"/>
      <c r="EE401" s="9"/>
      <c r="EF401" s="9"/>
      <c r="EG401" s="9"/>
      <c r="EH401" s="9"/>
      <c r="EI401" s="9"/>
      <c r="EJ401" s="9"/>
      <c r="EK401" s="9"/>
      <c r="EL401" s="9"/>
      <c r="EM401" s="9"/>
      <c r="EN401" s="9"/>
      <c r="EO401" s="9"/>
      <c r="EP401" s="9"/>
      <c r="EQ401" s="9"/>
      <c r="ER401" s="36">
        <f t="shared" si="80"/>
        <v>1</v>
      </c>
      <c r="ES401" s="9">
        <f t="shared" si="81"/>
        <v>1</v>
      </c>
      <c r="ET401" s="9" t="s">
        <v>1367</v>
      </c>
      <c r="EU401" s="32" t="s">
        <v>1862</v>
      </c>
      <c r="EV401" s="32" t="s">
        <v>1480</v>
      </c>
      <c r="EW401" s="32"/>
      <c r="EX401" s="35"/>
      <c r="EY401" s="37"/>
      <c r="EZ401" s="37"/>
      <c r="FA401" s="35"/>
      <c r="FB401" s="37"/>
      <c r="FC401" s="32"/>
      <c r="FD401" s="32"/>
      <c r="FE401" s="32">
        <f t="shared" si="82"/>
        <v>294</v>
      </c>
      <c r="FF401" s="9">
        <f t="shared" si="83"/>
        <v>12363</v>
      </c>
      <c r="FG401" s="6" t="s">
        <v>1480</v>
      </c>
    </row>
    <row r="402" spans="1:163" ht="17.25" customHeight="1" x14ac:dyDescent="0.25">
      <c r="A402" s="9">
        <v>135586566</v>
      </c>
      <c r="B402" s="22" t="s">
        <v>669</v>
      </c>
      <c r="C402" s="9"/>
      <c r="D402" s="9"/>
      <c r="E402" s="9"/>
      <c r="F402" s="9"/>
      <c r="G402" s="23"/>
      <c r="H402" s="23"/>
      <c r="I402" s="9">
        <v>2466</v>
      </c>
      <c r="J402" s="9">
        <v>2466</v>
      </c>
      <c r="K402" s="24">
        <f t="shared" si="72"/>
        <v>2491</v>
      </c>
      <c r="L402" s="24">
        <f t="shared" si="73"/>
        <v>4932</v>
      </c>
      <c r="M402" s="39">
        <v>1</v>
      </c>
      <c r="N402" s="9" t="s">
        <v>1493</v>
      </c>
      <c r="O402" s="9" t="s">
        <v>1494</v>
      </c>
      <c r="P402" s="9" t="s">
        <v>251</v>
      </c>
      <c r="Q402" s="26">
        <v>11851.55</v>
      </c>
      <c r="R402" s="27">
        <v>25</v>
      </c>
      <c r="S402" s="27">
        <f t="shared" si="74"/>
        <v>0</v>
      </c>
      <c r="T402" s="27">
        <v>3733</v>
      </c>
      <c r="U402" s="28" t="s">
        <v>20</v>
      </c>
      <c r="V402" s="29">
        <f t="shared" si="75"/>
        <v>1.1172653855580649E-2</v>
      </c>
      <c r="W402" s="29">
        <f t="shared" si="76"/>
        <v>1.038212978542013E-3</v>
      </c>
      <c r="X402" s="29" t="str">
        <f t="shared" si="77"/>
        <v>FLOW</v>
      </c>
      <c r="Y402" s="9" t="str">
        <f t="shared" si="78"/>
        <v>-</v>
      </c>
      <c r="Z402" s="9" t="s">
        <v>20</v>
      </c>
      <c r="AA402" s="9" t="s">
        <v>20</v>
      </c>
      <c r="AB402" s="22"/>
      <c r="AC402" s="9"/>
      <c r="AD402" s="9"/>
      <c r="AE402" s="30"/>
      <c r="AF402" s="31" t="s">
        <v>20</v>
      </c>
      <c r="AG402" s="32"/>
      <c r="AH402" s="9" t="s">
        <v>670</v>
      </c>
      <c r="AI402" s="32"/>
      <c r="AJ402" s="32"/>
      <c r="AK402" s="32"/>
      <c r="AL402" s="32">
        <v>6224</v>
      </c>
      <c r="AM402" s="26">
        <v>11851.55</v>
      </c>
      <c r="AN402" s="24">
        <v>26</v>
      </c>
      <c r="AO402" s="23" t="s">
        <v>20</v>
      </c>
      <c r="AP402" s="23" t="str">
        <f t="shared" si="79"/>
        <v>FLOW</v>
      </c>
      <c r="AQ402" s="23"/>
      <c r="AR402" s="23"/>
      <c r="AS402" s="23"/>
      <c r="AT402" s="23"/>
      <c r="AU402" s="9" t="s">
        <v>13</v>
      </c>
      <c r="AV402" s="33" t="s">
        <v>671</v>
      </c>
      <c r="AW402" s="22" t="s">
        <v>1170</v>
      </c>
      <c r="AX402" s="34">
        <v>44874</v>
      </c>
      <c r="AY402" s="9">
        <v>48</v>
      </c>
      <c r="AZ402" s="9" t="s">
        <v>1125</v>
      </c>
      <c r="BA402" s="32" t="s">
        <v>20</v>
      </c>
      <c r="BB402" s="32"/>
      <c r="BC402" s="32"/>
      <c r="BD402" s="9"/>
      <c r="BE402" s="9"/>
      <c r="BF402" s="9"/>
      <c r="BG402" s="35"/>
      <c r="BH402" s="9"/>
      <c r="BI402" s="9"/>
      <c r="BJ402" s="9"/>
      <c r="BK402" s="9"/>
      <c r="BL402" s="9"/>
      <c r="BM402" s="9"/>
      <c r="BN402" s="9"/>
      <c r="BO402" s="9">
        <v>2</v>
      </c>
      <c r="BP402" s="9"/>
      <c r="BQ402" s="9"/>
      <c r="BR402" s="9"/>
      <c r="BS402" s="9"/>
      <c r="BT402" s="9"/>
      <c r="BU402" s="9"/>
      <c r="BV402" s="9"/>
      <c r="BW402" s="9"/>
      <c r="BX402" s="9"/>
      <c r="BY402" s="9"/>
      <c r="BZ402" s="9"/>
      <c r="CA402" s="9"/>
      <c r="CB402" s="9"/>
      <c r="CC402" s="9"/>
      <c r="CD402" s="9"/>
      <c r="CE402" s="9"/>
      <c r="CF402" s="9"/>
      <c r="CG402" s="9"/>
      <c r="CH402" s="9"/>
      <c r="CI402" s="9"/>
      <c r="CJ402" s="9"/>
      <c r="CK402" s="9"/>
      <c r="CL402" s="9"/>
      <c r="CM402" s="9"/>
      <c r="CN402" s="9"/>
      <c r="CO402" s="9"/>
      <c r="CP402" s="9"/>
      <c r="CQ402" s="9"/>
      <c r="CR402" s="9"/>
      <c r="CS402" s="9"/>
      <c r="CT402" s="9"/>
      <c r="CU402" s="9"/>
      <c r="CV402" s="9"/>
      <c r="CW402" s="9"/>
      <c r="CX402" s="9"/>
      <c r="CY402" s="9"/>
      <c r="CZ402" s="9"/>
      <c r="DA402" s="9"/>
      <c r="DB402" s="9"/>
      <c r="DC402" s="9"/>
      <c r="DD402" s="9"/>
      <c r="DE402" s="9"/>
      <c r="DF402" s="9"/>
      <c r="DG402" s="9"/>
      <c r="DH402" s="9"/>
      <c r="DI402" s="9"/>
      <c r="DJ402" s="9"/>
      <c r="DK402" s="9"/>
      <c r="DL402" s="9"/>
      <c r="DM402" s="9"/>
      <c r="DN402" s="9"/>
      <c r="DO402" s="9"/>
      <c r="DP402" s="9"/>
      <c r="DQ402" s="9"/>
      <c r="DR402" s="9"/>
      <c r="DS402" s="9"/>
      <c r="DT402" s="9"/>
      <c r="DU402" s="9"/>
      <c r="DV402" s="9"/>
      <c r="DW402" s="9"/>
      <c r="DX402" s="9"/>
      <c r="DY402" s="9"/>
      <c r="DZ402" s="9"/>
      <c r="EA402" s="9"/>
      <c r="EB402" s="9"/>
      <c r="EC402" s="9"/>
      <c r="ED402" s="9"/>
      <c r="EE402" s="9"/>
      <c r="EF402" s="9"/>
      <c r="EG402" s="9"/>
      <c r="EH402" s="9"/>
      <c r="EI402" s="9"/>
      <c r="EJ402" s="9"/>
      <c r="EK402" s="9"/>
      <c r="EL402" s="9"/>
      <c r="EM402" s="9"/>
      <c r="EN402" s="9"/>
      <c r="EO402" s="9"/>
      <c r="EP402" s="9"/>
      <c r="EQ402" s="9"/>
      <c r="ER402" s="36">
        <f t="shared" si="80"/>
        <v>2</v>
      </c>
      <c r="ES402" s="9">
        <f t="shared" si="81"/>
        <v>1</v>
      </c>
      <c r="ET402" s="9" t="s">
        <v>1363</v>
      </c>
      <c r="EU402" s="32" t="s">
        <v>2151</v>
      </c>
      <c r="EV402" s="32" t="s">
        <v>1480</v>
      </c>
      <c r="EW402" s="32"/>
      <c r="EX402" s="35"/>
      <c r="EY402" s="37"/>
      <c r="EZ402" s="37"/>
      <c r="FA402" s="35"/>
      <c r="FB402" s="37"/>
      <c r="FC402" s="32"/>
      <c r="FD402" s="32"/>
      <c r="FE402" s="32">
        <f t="shared" si="82"/>
        <v>2491</v>
      </c>
      <c r="FF402" s="9">
        <f t="shared" si="83"/>
        <v>4932</v>
      </c>
      <c r="FG402" s="6" t="s">
        <v>1480</v>
      </c>
    </row>
    <row r="403" spans="1:163" ht="17.25" customHeight="1" x14ac:dyDescent="0.25">
      <c r="A403" s="9">
        <v>458963031</v>
      </c>
      <c r="B403" s="22" t="s">
        <v>383</v>
      </c>
      <c r="C403" s="9"/>
      <c r="D403" s="9"/>
      <c r="E403" s="9"/>
      <c r="F403" s="9"/>
      <c r="G403" s="23"/>
      <c r="H403" s="23"/>
      <c r="I403" s="9">
        <v>3084</v>
      </c>
      <c r="J403" s="9">
        <v>12216</v>
      </c>
      <c r="K403" s="24">
        <f t="shared" si="72"/>
        <v>3465</v>
      </c>
      <c r="L403" s="24">
        <f t="shared" si="73"/>
        <v>15300</v>
      </c>
      <c r="M403" s="25">
        <v>4</v>
      </c>
      <c r="N403" s="9" t="s">
        <v>1493</v>
      </c>
      <c r="O403" s="9" t="s">
        <v>1494</v>
      </c>
      <c r="P403" s="9" t="s">
        <v>45</v>
      </c>
      <c r="Q403" s="26">
        <v>11803.8</v>
      </c>
      <c r="R403" s="27">
        <v>501</v>
      </c>
      <c r="S403" s="27">
        <f t="shared" si="74"/>
        <v>0</v>
      </c>
      <c r="T403" s="27">
        <v>7161</v>
      </c>
      <c r="U403" s="28" t="s">
        <v>20</v>
      </c>
      <c r="V403" s="29">
        <f t="shared" si="75"/>
        <v>2.6991286519030242E-2</v>
      </c>
      <c r="W403" s="29">
        <f t="shared" si="76"/>
        <v>4.5215327684276253E-3</v>
      </c>
      <c r="X403" s="29" t="str">
        <f t="shared" si="77"/>
        <v>FLOW</v>
      </c>
      <c r="Y403" s="9" t="str">
        <f t="shared" si="78"/>
        <v>-</v>
      </c>
      <c r="Z403" s="9" t="s">
        <v>1499</v>
      </c>
      <c r="AA403" s="9" t="s">
        <v>20</v>
      </c>
      <c r="AB403" s="22"/>
      <c r="AC403" s="9"/>
      <c r="AD403" s="9"/>
      <c r="AE403" s="30"/>
      <c r="AF403" s="31" t="s">
        <v>20</v>
      </c>
      <c r="AG403" s="32"/>
      <c r="AH403" s="9" t="s">
        <v>384</v>
      </c>
      <c r="AI403" s="32"/>
      <c r="AJ403" s="32"/>
      <c r="AK403" s="32"/>
      <c r="AL403" s="32">
        <v>19878</v>
      </c>
      <c r="AM403" s="26">
        <v>11803.8</v>
      </c>
      <c r="AN403" s="24">
        <v>118</v>
      </c>
      <c r="AO403" s="23" t="s">
        <v>20</v>
      </c>
      <c r="AP403" s="23" t="str">
        <f t="shared" si="79"/>
        <v>FLOW</v>
      </c>
      <c r="AQ403" s="23"/>
      <c r="AR403" s="23"/>
      <c r="AS403" s="23"/>
      <c r="AT403" s="23"/>
      <c r="AU403" s="9" t="s">
        <v>13</v>
      </c>
      <c r="AV403" s="33" t="s">
        <v>385</v>
      </c>
      <c r="AW403" s="22" t="s">
        <v>1211</v>
      </c>
      <c r="AX403" s="34">
        <v>45119</v>
      </c>
      <c r="AY403" s="9">
        <v>36</v>
      </c>
      <c r="AZ403" s="9" t="s">
        <v>1125</v>
      </c>
      <c r="BA403" s="32" t="s">
        <v>20</v>
      </c>
      <c r="BB403" s="32"/>
      <c r="BC403" s="32"/>
      <c r="BD403" s="9"/>
      <c r="BE403" s="9"/>
      <c r="BF403" s="9"/>
      <c r="BG403" s="35"/>
      <c r="BH403" s="9"/>
      <c r="BI403" s="9"/>
      <c r="BJ403" s="9"/>
      <c r="BK403" s="9"/>
      <c r="BL403" s="9"/>
      <c r="BM403" s="9"/>
      <c r="BN403" s="9"/>
      <c r="BO403" s="9">
        <v>1</v>
      </c>
      <c r="BP403" s="9"/>
      <c r="BQ403" s="9"/>
      <c r="BR403" s="9"/>
      <c r="BS403" s="9"/>
      <c r="BT403" s="9"/>
      <c r="BU403" s="9"/>
      <c r="BV403" s="9"/>
      <c r="BW403" s="9"/>
      <c r="BX403" s="9"/>
      <c r="BY403" s="9"/>
      <c r="BZ403" s="9"/>
      <c r="CA403" s="9"/>
      <c r="CB403" s="9"/>
      <c r="CC403" s="9"/>
      <c r="CD403" s="9"/>
      <c r="CE403" s="9"/>
      <c r="CF403" s="9"/>
      <c r="CG403" s="9"/>
      <c r="CH403" s="9"/>
      <c r="CI403" s="9"/>
      <c r="CJ403" s="9"/>
      <c r="CK403" s="9"/>
      <c r="CL403" s="9"/>
      <c r="CM403" s="9"/>
      <c r="CN403" s="9"/>
      <c r="CO403" s="9"/>
      <c r="CP403" s="9"/>
      <c r="CQ403" s="9"/>
      <c r="CR403" s="9"/>
      <c r="CS403" s="9"/>
      <c r="CT403" s="9"/>
      <c r="CU403" s="9"/>
      <c r="CV403" s="9"/>
      <c r="CW403" s="9"/>
      <c r="CX403" s="9"/>
      <c r="CY403" s="9"/>
      <c r="CZ403" s="9"/>
      <c r="DA403" s="9"/>
      <c r="DB403" s="9"/>
      <c r="DC403" s="9"/>
      <c r="DD403" s="9"/>
      <c r="DE403" s="9"/>
      <c r="DF403" s="9"/>
      <c r="DG403" s="9"/>
      <c r="DH403" s="9"/>
      <c r="DI403" s="9"/>
      <c r="DJ403" s="9"/>
      <c r="DK403" s="9"/>
      <c r="DL403" s="9"/>
      <c r="DM403" s="9"/>
      <c r="DN403" s="9"/>
      <c r="DO403" s="9"/>
      <c r="DP403" s="9"/>
      <c r="DQ403" s="9"/>
      <c r="DR403" s="9"/>
      <c r="DS403" s="9"/>
      <c r="DT403" s="9"/>
      <c r="DU403" s="9"/>
      <c r="DV403" s="9"/>
      <c r="DW403" s="9"/>
      <c r="DX403" s="9"/>
      <c r="DY403" s="9"/>
      <c r="DZ403" s="9"/>
      <c r="EA403" s="9"/>
      <c r="EB403" s="9"/>
      <c r="EC403" s="9"/>
      <c r="ED403" s="9"/>
      <c r="EE403" s="9"/>
      <c r="EF403" s="9"/>
      <c r="EG403" s="9"/>
      <c r="EH403" s="9"/>
      <c r="EI403" s="9"/>
      <c r="EJ403" s="9"/>
      <c r="EK403" s="9"/>
      <c r="EL403" s="9"/>
      <c r="EM403" s="9"/>
      <c r="EN403" s="9"/>
      <c r="EO403" s="9"/>
      <c r="EP403" s="9"/>
      <c r="EQ403" s="9"/>
      <c r="ER403" s="36">
        <f t="shared" si="80"/>
        <v>1</v>
      </c>
      <c r="ES403" s="9">
        <f t="shared" si="81"/>
        <v>1</v>
      </c>
      <c r="ET403" s="9" t="s">
        <v>1374</v>
      </c>
      <c r="EU403" s="32" t="s">
        <v>1941</v>
      </c>
      <c r="EV403" s="32" t="s">
        <v>1480</v>
      </c>
      <c r="EW403" s="32"/>
      <c r="EX403" s="35"/>
      <c r="EY403" s="37"/>
      <c r="EZ403" s="37"/>
      <c r="FA403" s="35"/>
      <c r="FB403" s="37"/>
      <c r="FC403" s="32"/>
      <c r="FD403" s="32"/>
      <c r="FE403" s="32">
        <f t="shared" si="82"/>
        <v>3465</v>
      </c>
      <c r="FF403" s="9">
        <f t="shared" si="83"/>
        <v>15300</v>
      </c>
      <c r="FG403" s="6" t="s">
        <v>1480</v>
      </c>
    </row>
    <row r="404" spans="1:163" ht="17.25" customHeight="1" x14ac:dyDescent="0.25">
      <c r="A404" s="9">
        <v>465334990</v>
      </c>
      <c r="B404" s="22" t="s">
        <v>371</v>
      </c>
      <c r="C404" s="9"/>
      <c r="D404" s="9"/>
      <c r="E404" s="9"/>
      <c r="F404" s="9"/>
      <c r="G404" s="23"/>
      <c r="H404" s="23"/>
      <c r="I404" s="9">
        <v>5848</v>
      </c>
      <c r="J404" s="9">
        <v>5760</v>
      </c>
      <c r="K404" s="24">
        <f t="shared" si="72"/>
        <v>5917</v>
      </c>
      <c r="L404" s="24">
        <f t="shared" si="73"/>
        <v>11608</v>
      </c>
      <c r="M404" s="39">
        <v>1</v>
      </c>
      <c r="N404" s="9" t="s">
        <v>1493</v>
      </c>
      <c r="O404" s="9" t="s">
        <v>1494</v>
      </c>
      <c r="P404" s="9" t="s">
        <v>251</v>
      </c>
      <c r="Q404" s="26">
        <v>11347</v>
      </c>
      <c r="R404" s="27">
        <v>157</v>
      </c>
      <c r="S404" s="27">
        <f t="shared" si="74"/>
        <v>0</v>
      </c>
      <c r="T404" s="27">
        <v>6294</v>
      </c>
      <c r="U404" s="28" t="s">
        <v>20</v>
      </c>
      <c r="V404" s="29">
        <f t="shared" si="75"/>
        <v>1.0697006155251728E-2</v>
      </c>
      <c r="W404" s="29">
        <f t="shared" si="76"/>
        <v>9.9401366635724626E-4</v>
      </c>
      <c r="X404" s="29" t="str">
        <f t="shared" si="77"/>
        <v>FLOW</v>
      </c>
      <c r="Y404" s="9" t="str">
        <f t="shared" si="78"/>
        <v>-</v>
      </c>
      <c r="Z404" s="9" t="s">
        <v>1496</v>
      </c>
      <c r="AA404" s="9" t="s">
        <v>20</v>
      </c>
      <c r="AB404" s="22"/>
      <c r="AC404" s="9"/>
      <c r="AD404" s="9"/>
      <c r="AE404" s="30"/>
      <c r="AF404" s="31" t="s">
        <v>20</v>
      </c>
      <c r="AG404" s="32"/>
      <c r="AH404" s="9" t="s">
        <v>368</v>
      </c>
      <c r="AI404" s="32"/>
      <c r="AJ404" s="32"/>
      <c r="AK404" s="32"/>
      <c r="AL404" s="32">
        <v>12211</v>
      </c>
      <c r="AM404" s="26">
        <v>11347</v>
      </c>
      <c r="AN404" s="24">
        <v>27</v>
      </c>
      <c r="AO404" s="23" t="s">
        <v>20</v>
      </c>
      <c r="AP404" s="23" t="str">
        <f t="shared" si="79"/>
        <v>FLOW</v>
      </c>
      <c r="AQ404" s="23"/>
      <c r="AR404" s="23"/>
      <c r="AS404" s="23"/>
      <c r="AT404" s="23"/>
      <c r="AU404" s="9" t="s">
        <v>1491</v>
      </c>
      <c r="AV404" s="33" t="s">
        <v>372</v>
      </c>
      <c r="AW404" s="22" t="s">
        <v>1308</v>
      </c>
      <c r="AX404" s="34">
        <v>45684</v>
      </c>
      <c r="AY404" s="9">
        <v>18</v>
      </c>
      <c r="AZ404" s="9" t="s">
        <v>1125</v>
      </c>
      <c r="BA404" s="32" t="s">
        <v>20</v>
      </c>
      <c r="BB404" s="32"/>
      <c r="BC404" s="32"/>
      <c r="BD404" s="9"/>
      <c r="BE404" s="9"/>
      <c r="BF404" s="9"/>
      <c r="BG404" s="35"/>
      <c r="BH404" s="9"/>
      <c r="BI404" s="9"/>
      <c r="BJ404" s="9"/>
      <c r="BK404" s="9"/>
      <c r="BL404" s="9"/>
      <c r="BM404" s="9"/>
      <c r="BN404" s="9"/>
      <c r="BO404" s="9"/>
      <c r="BP404" s="9"/>
      <c r="BQ404" s="9"/>
      <c r="BR404" s="9"/>
      <c r="BS404" s="9"/>
      <c r="BT404" s="9"/>
      <c r="BU404" s="9"/>
      <c r="BV404" s="9"/>
      <c r="BW404" s="9"/>
      <c r="BX404" s="9"/>
      <c r="BY404" s="9"/>
      <c r="BZ404" s="9"/>
      <c r="CA404" s="9"/>
      <c r="CB404" s="9"/>
      <c r="CC404" s="9"/>
      <c r="CD404" s="9"/>
      <c r="CE404" s="9"/>
      <c r="CF404" s="9"/>
      <c r="CG404" s="9"/>
      <c r="CH404" s="9"/>
      <c r="CI404" s="9"/>
      <c r="CJ404" s="9"/>
      <c r="CK404" s="9"/>
      <c r="CL404" s="9"/>
      <c r="CM404" s="9"/>
      <c r="CN404" s="9"/>
      <c r="CO404" s="9"/>
      <c r="CP404" s="9"/>
      <c r="CQ404" s="9"/>
      <c r="CR404" s="9"/>
      <c r="CS404" s="9"/>
      <c r="CT404" s="9"/>
      <c r="CU404" s="9"/>
      <c r="CV404" s="9"/>
      <c r="CW404" s="9"/>
      <c r="CX404" s="9"/>
      <c r="CY404" s="9"/>
      <c r="CZ404" s="9"/>
      <c r="DA404" s="9"/>
      <c r="DB404" s="9"/>
      <c r="DC404" s="9"/>
      <c r="DD404" s="9"/>
      <c r="DE404" s="9"/>
      <c r="DF404" s="9"/>
      <c r="DG404" s="9"/>
      <c r="DH404" s="9"/>
      <c r="DI404" s="9"/>
      <c r="DJ404" s="9"/>
      <c r="DK404" s="9"/>
      <c r="DL404" s="9"/>
      <c r="DM404" s="9"/>
      <c r="DN404" s="9"/>
      <c r="DO404" s="9"/>
      <c r="DP404" s="9"/>
      <c r="DQ404" s="9"/>
      <c r="DR404" s="9"/>
      <c r="DS404" s="9"/>
      <c r="DT404" s="9"/>
      <c r="DU404" s="9"/>
      <c r="DV404" s="9"/>
      <c r="DW404" s="9"/>
      <c r="DX404" s="9"/>
      <c r="DY404" s="9"/>
      <c r="DZ404" s="9"/>
      <c r="EA404" s="9"/>
      <c r="EB404" s="9"/>
      <c r="EC404" s="9"/>
      <c r="ED404" s="9"/>
      <c r="EE404" s="9"/>
      <c r="EF404" s="9"/>
      <c r="EG404" s="9"/>
      <c r="EH404" s="9"/>
      <c r="EI404" s="9"/>
      <c r="EJ404" s="9"/>
      <c r="EK404" s="9"/>
      <c r="EL404" s="9"/>
      <c r="EM404" s="9"/>
      <c r="EN404" s="9"/>
      <c r="EO404" s="9"/>
      <c r="EP404" s="9"/>
      <c r="EQ404" s="9"/>
      <c r="ER404" s="36">
        <f t="shared" si="80"/>
        <v>0</v>
      </c>
      <c r="ES404" s="9" t="str">
        <f t="shared" si="81"/>
        <v/>
      </c>
      <c r="ET404" s="9" t="s">
        <v>1363</v>
      </c>
      <c r="EU404" s="32" t="s">
        <v>1933</v>
      </c>
      <c r="EV404" s="32" t="s">
        <v>1480</v>
      </c>
      <c r="EW404" s="32"/>
      <c r="EX404" s="35"/>
      <c r="EY404" s="37"/>
      <c r="EZ404" s="37"/>
      <c r="FA404" s="35"/>
      <c r="FB404" s="37"/>
      <c r="FC404" s="32"/>
      <c r="FD404" s="32"/>
      <c r="FE404" s="32">
        <f t="shared" si="82"/>
        <v>5917</v>
      </c>
      <c r="FF404" s="9">
        <f t="shared" si="83"/>
        <v>11608</v>
      </c>
      <c r="FG404" s="6" t="s">
        <v>1480</v>
      </c>
    </row>
    <row r="405" spans="1:163" ht="17.25" customHeight="1" x14ac:dyDescent="0.25">
      <c r="A405" s="9">
        <v>463254087</v>
      </c>
      <c r="B405" s="22" t="s">
        <v>324</v>
      </c>
      <c r="C405" s="9"/>
      <c r="D405" s="9"/>
      <c r="E405" s="9"/>
      <c r="F405" s="9"/>
      <c r="G405" s="23"/>
      <c r="H405" s="23"/>
      <c r="I405" s="9">
        <v>4397</v>
      </c>
      <c r="J405" s="9">
        <v>11191</v>
      </c>
      <c r="K405" s="24">
        <f t="shared" si="72"/>
        <v>-1555</v>
      </c>
      <c r="L405" s="24">
        <f t="shared" si="73"/>
        <v>15588</v>
      </c>
      <c r="M405" s="25">
        <v>4</v>
      </c>
      <c r="N405" s="9" t="s">
        <v>1493</v>
      </c>
      <c r="O405" s="9" t="s">
        <v>1494</v>
      </c>
      <c r="P405" s="9" t="s">
        <v>321</v>
      </c>
      <c r="Q405" s="26">
        <v>10977</v>
      </c>
      <c r="R405" s="27">
        <v>445</v>
      </c>
      <c r="S405" s="27">
        <f t="shared" si="74"/>
        <v>0</v>
      </c>
      <c r="T405" s="27">
        <v>1350</v>
      </c>
      <c r="U405" s="28" t="s">
        <v>20</v>
      </c>
      <c r="V405" s="29">
        <f t="shared" si="75"/>
        <v>7.8768979416805288E-2</v>
      </c>
      <c r="W405" s="29">
        <f t="shared" si="76"/>
        <v>4.2048209219937684E-3</v>
      </c>
      <c r="X405" s="29" t="str">
        <f t="shared" si="77"/>
        <v>FLOW</v>
      </c>
      <c r="Y405" s="9" t="str">
        <f t="shared" si="78"/>
        <v>-</v>
      </c>
      <c r="Z405" s="9" t="s">
        <v>1495</v>
      </c>
      <c r="AA405" s="9" t="s">
        <v>20</v>
      </c>
      <c r="AB405" s="22"/>
      <c r="AC405" s="9"/>
      <c r="AD405" s="9"/>
      <c r="AE405" s="30"/>
      <c r="AF405" s="31" t="s">
        <v>20</v>
      </c>
      <c r="AG405" s="32"/>
      <c r="AH405" s="9" t="s">
        <v>320</v>
      </c>
      <c r="AI405" s="32"/>
      <c r="AJ405" s="32"/>
      <c r="AK405" s="32"/>
      <c r="AL405" s="32">
        <v>12986</v>
      </c>
      <c r="AM405" s="26">
        <v>10977</v>
      </c>
      <c r="AN405" s="24">
        <v>118</v>
      </c>
      <c r="AO405" s="23" t="s">
        <v>20</v>
      </c>
      <c r="AP405" s="23" t="str">
        <f t="shared" si="79"/>
        <v>FLOW</v>
      </c>
      <c r="AQ405" s="23"/>
      <c r="AR405" s="23"/>
      <c r="AS405" s="23"/>
      <c r="AT405" s="23"/>
      <c r="AU405" s="9" t="s">
        <v>13</v>
      </c>
      <c r="AV405" s="33" t="s">
        <v>325</v>
      </c>
      <c r="AW405" s="22" t="s">
        <v>1171</v>
      </c>
      <c r="AX405" s="34">
        <v>45462</v>
      </c>
      <c r="AY405" s="9">
        <v>24</v>
      </c>
      <c r="AZ405" s="9" t="s">
        <v>1125</v>
      </c>
      <c r="BA405" s="32" t="s">
        <v>20</v>
      </c>
      <c r="BB405" s="32"/>
      <c r="BC405" s="32"/>
      <c r="BD405" s="9"/>
      <c r="BE405" s="9"/>
      <c r="BF405" s="9"/>
      <c r="BG405" s="35"/>
      <c r="BH405" s="9"/>
      <c r="BI405" s="9"/>
      <c r="BJ405" s="9"/>
      <c r="BK405" s="9"/>
      <c r="BL405" s="9"/>
      <c r="BM405" s="9"/>
      <c r="BN405" s="9"/>
      <c r="BO405" s="9">
        <v>1</v>
      </c>
      <c r="BP405" s="9"/>
      <c r="BQ405" s="9"/>
      <c r="BR405" s="9"/>
      <c r="BS405" s="9"/>
      <c r="BT405" s="9"/>
      <c r="BU405" s="9"/>
      <c r="BV405" s="9"/>
      <c r="BW405" s="9"/>
      <c r="BX405" s="9"/>
      <c r="BY405" s="9"/>
      <c r="BZ405" s="9"/>
      <c r="CA405" s="9"/>
      <c r="CB405" s="9"/>
      <c r="CC405" s="9"/>
      <c r="CD405" s="9"/>
      <c r="CE405" s="9"/>
      <c r="CF405" s="9"/>
      <c r="CG405" s="9"/>
      <c r="CH405" s="9"/>
      <c r="CI405" s="9"/>
      <c r="CJ405" s="9"/>
      <c r="CK405" s="9"/>
      <c r="CL405" s="9"/>
      <c r="CM405" s="9"/>
      <c r="CN405" s="9"/>
      <c r="CO405" s="9"/>
      <c r="CP405" s="9"/>
      <c r="CQ405" s="9"/>
      <c r="CR405" s="9"/>
      <c r="CS405" s="9"/>
      <c r="CT405" s="9"/>
      <c r="CU405" s="9"/>
      <c r="CV405" s="9"/>
      <c r="CW405" s="9"/>
      <c r="CX405" s="9"/>
      <c r="CY405" s="9"/>
      <c r="CZ405" s="9"/>
      <c r="DA405" s="9"/>
      <c r="DB405" s="9"/>
      <c r="DC405" s="9"/>
      <c r="DD405" s="9"/>
      <c r="DE405" s="9"/>
      <c r="DF405" s="9"/>
      <c r="DG405" s="9"/>
      <c r="DH405" s="9"/>
      <c r="DI405" s="9"/>
      <c r="DJ405" s="9"/>
      <c r="DK405" s="9"/>
      <c r="DL405" s="9"/>
      <c r="DM405" s="9"/>
      <c r="DN405" s="9"/>
      <c r="DO405" s="9"/>
      <c r="DP405" s="9"/>
      <c r="DQ405" s="9"/>
      <c r="DR405" s="9"/>
      <c r="DS405" s="9"/>
      <c r="DT405" s="9"/>
      <c r="DU405" s="9"/>
      <c r="DV405" s="9"/>
      <c r="DW405" s="9"/>
      <c r="DX405" s="9"/>
      <c r="DY405" s="9"/>
      <c r="DZ405" s="9"/>
      <c r="EA405" s="9"/>
      <c r="EB405" s="9"/>
      <c r="EC405" s="9"/>
      <c r="ED405" s="9"/>
      <c r="EE405" s="9"/>
      <c r="EF405" s="9"/>
      <c r="EG405" s="9"/>
      <c r="EH405" s="9"/>
      <c r="EI405" s="9"/>
      <c r="EJ405" s="9"/>
      <c r="EK405" s="9"/>
      <c r="EL405" s="9"/>
      <c r="EM405" s="9"/>
      <c r="EN405" s="9"/>
      <c r="EO405" s="9"/>
      <c r="EP405" s="9"/>
      <c r="EQ405" s="9"/>
      <c r="ER405" s="36">
        <f t="shared" si="80"/>
        <v>1</v>
      </c>
      <c r="ES405" s="9">
        <f t="shared" si="81"/>
        <v>1</v>
      </c>
      <c r="ET405" s="9" t="s">
        <v>1362</v>
      </c>
      <c r="EU405" s="32" t="s">
        <v>1900</v>
      </c>
      <c r="EV405" s="32" t="s">
        <v>1480</v>
      </c>
      <c r="EW405" s="32"/>
      <c r="EX405" s="35"/>
      <c r="EY405" s="37"/>
      <c r="EZ405" s="37"/>
      <c r="FA405" s="35"/>
      <c r="FB405" s="37"/>
      <c r="FC405" s="32"/>
      <c r="FD405" s="32"/>
      <c r="FE405" s="32">
        <f t="shared" si="82"/>
        <v>-1555</v>
      </c>
      <c r="FF405" s="9">
        <f t="shared" si="83"/>
        <v>15588</v>
      </c>
      <c r="FG405" s="6" t="s">
        <v>1480</v>
      </c>
    </row>
    <row r="406" spans="1:163" ht="17.25" customHeight="1" x14ac:dyDescent="0.25">
      <c r="A406" s="9">
        <v>460859858</v>
      </c>
      <c r="B406" s="22" t="s">
        <v>532</v>
      </c>
      <c r="C406" s="9"/>
      <c r="D406" s="9"/>
      <c r="E406" s="9"/>
      <c r="F406" s="9"/>
      <c r="G406" s="23"/>
      <c r="H406" s="23"/>
      <c r="I406" s="9">
        <v>3900</v>
      </c>
      <c r="J406" s="9">
        <v>11151</v>
      </c>
      <c r="K406" s="24">
        <f t="shared" si="72"/>
        <v>193</v>
      </c>
      <c r="L406" s="24">
        <f t="shared" si="73"/>
        <v>15051</v>
      </c>
      <c r="M406" s="25">
        <v>4</v>
      </c>
      <c r="N406" s="9" t="s">
        <v>1493</v>
      </c>
      <c r="O406" s="9" t="s">
        <v>1494</v>
      </c>
      <c r="P406" s="9" t="s">
        <v>1132</v>
      </c>
      <c r="Q406" s="26">
        <v>10975</v>
      </c>
      <c r="R406" s="27">
        <v>742</v>
      </c>
      <c r="S406" s="27">
        <f t="shared" si="74"/>
        <v>0</v>
      </c>
      <c r="T406" s="27">
        <v>3600</v>
      </c>
      <c r="U406" s="28" t="s">
        <v>20</v>
      </c>
      <c r="V406" s="29">
        <f t="shared" si="75"/>
        <v>0.62707119186378701</v>
      </c>
      <c r="W406" s="29">
        <f t="shared" si="76"/>
        <v>4.2040548072225211E-3</v>
      </c>
      <c r="X406" s="29" t="str">
        <f t="shared" si="77"/>
        <v>FLOW</v>
      </c>
      <c r="Y406" s="9" t="str">
        <f t="shared" si="78"/>
        <v>-</v>
      </c>
      <c r="Z406" s="9" t="s">
        <v>1496</v>
      </c>
      <c r="AA406" s="9" t="s">
        <v>20</v>
      </c>
      <c r="AB406" s="22"/>
      <c r="AC406" s="9"/>
      <c r="AD406" s="9"/>
      <c r="AE406" s="30"/>
      <c r="AF406" s="31" t="s">
        <v>20</v>
      </c>
      <c r="AG406" s="32"/>
      <c r="AH406" s="9" t="s">
        <v>533</v>
      </c>
      <c r="AI406" s="32"/>
      <c r="AJ406" s="32"/>
      <c r="AK406" s="32"/>
      <c r="AL406" s="32">
        <v>15493</v>
      </c>
      <c r="AM406" s="26">
        <v>10975</v>
      </c>
      <c r="AN406" s="24">
        <v>118</v>
      </c>
      <c r="AO406" s="23" t="s">
        <v>20</v>
      </c>
      <c r="AP406" s="23" t="str">
        <f t="shared" si="79"/>
        <v>FLOW</v>
      </c>
      <c r="AQ406" s="23"/>
      <c r="AR406" s="23"/>
      <c r="AS406" s="23"/>
      <c r="AT406" s="23"/>
      <c r="AU406" s="9" t="s">
        <v>13</v>
      </c>
      <c r="AV406" s="33" t="s">
        <v>534</v>
      </c>
      <c r="AW406" s="22" t="s">
        <v>1244</v>
      </c>
      <c r="AX406" s="34">
        <v>45254</v>
      </c>
      <c r="AY406" s="9">
        <v>30</v>
      </c>
      <c r="AZ406" s="9" t="s">
        <v>1125</v>
      </c>
      <c r="BA406" s="32" t="s">
        <v>20</v>
      </c>
      <c r="BB406" s="32"/>
      <c r="BC406" s="32"/>
      <c r="BD406" s="9"/>
      <c r="BE406" s="9"/>
      <c r="BF406" s="9"/>
      <c r="BG406" s="35"/>
      <c r="BH406" s="9"/>
      <c r="BI406" s="9"/>
      <c r="BJ406" s="9"/>
      <c r="BK406" s="9"/>
      <c r="BL406" s="9">
        <v>1</v>
      </c>
      <c r="BM406" s="9"/>
      <c r="BN406" s="9"/>
      <c r="BO406" s="9"/>
      <c r="BP406" s="9"/>
      <c r="BQ406" s="9"/>
      <c r="BR406" s="9"/>
      <c r="BS406" s="9"/>
      <c r="BT406" s="9"/>
      <c r="BU406" s="9"/>
      <c r="BV406" s="9"/>
      <c r="BW406" s="9"/>
      <c r="BX406" s="9"/>
      <c r="BY406" s="9"/>
      <c r="BZ406" s="9"/>
      <c r="CA406" s="9"/>
      <c r="CB406" s="9"/>
      <c r="CC406" s="9"/>
      <c r="CD406" s="9"/>
      <c r="CE406" s="9"/>
      <c r="CF406" s="9"/>
      <c r="CG406" s="9"/>
      <c r="CH406" s="9"/>
      <c r="CI406" s="9"/>
      <c r="CJ406" s="9"/>
      <c r="CK406" s="9"/>
      <c r="CL406" s="9"/>
      <c r="CM406" s="9"/>
      <c r="CN406" s="9"/>
      <c r="CO406" s="9"/>
      <c r="CP406" s="9"/>
      <c r="CQ406" s="9"/>
      <c r="CR406" s="9"/>
      <c r="CS406" s="9"/>
      <c r="CT406" s="9"/>
      <c r="CU406" s="9"/>
      <c r="CV406" s="9"/>
      <c r="CW406" s="9"/>
      <c r="CX406" s="9"/>
      <c r="CY406" s="9"/>
      <c r="CZ406" s="9"/>
      <c r="DA406" s="9"/>
      <c r="DB406" s="9"/>
      <c r="DC406" s="9"/>
      <c r="DD406" s="9"/>
      <c r="DE406" s="9"/>
      <c r="DF406" s="9"/>
      <c r="DG406" s="9"/>
      <c r="DH406" s="9"/>
      <c r="DI406" s="9"/>
      <c r="DJ406" s="9"/>
      <c r="DK406" s="9"/>
      <c r="DL406" s="9"/>
      <c r="DM406" s="9"/>
      <c r="DN406" s="9"/>
      <c r="DO406" s="9"/>
      <c r="DP406" s="9"/>
      <c r="DQ406" s="9"/>
      <c r="DR406" s="9"/>
      <c r="DS406" s="9"/>
      <c r="DT406" s="9"/>
      <c r="DU406" s="9"/>
      <c r="DV406" s="9"/>
      <c r="DW406" s="9"/>
      <c r="DX406" s="9"/>
      <c r="DY406" s="9"/>
      <c r="DZ406" s="9"/>
      <c r="EA406" s="9"/>
      <c r="EB406" s="9"/>
      <c r="EC406" s="9"/>
      <c r="ED406" s="9"/>
      <c r="EE406" s="9"/>
      <c r="EF406" s="9"/>
      <c r="EG406" s="9"/>
      <c r="EH406" s="9"/>
      <c r="EI406" s="9"/>
      <c r="EJ406" s="9"/>
      <c r="EK406" s="9"/>
      <c r="EL406" s="9"/>
      <c r="EM406" s="9"/>
      <c r="EN406" s="9"/>
      <c r="EO406" s="9"/>
      <c r="EP406" s="9"/>
      <c r="EQ406" s="9"/>
      <c r="ER406" s="36">
        <f t="shared" si="80"/>
        <v>1</v>
      </c>
      <c r="ES406" s="9">
        <f t="shared" si="81"/>
        <v>1</v>
      </c>
      <c r="ET406" s="9" t="s">
        <v>1376</v>
      </c>
      <c r="EU406" s="32" t="s">
        <v>2022</v>
      </c>
      <c r="EV406" s="32" t="s">
        <v>1480</v>
      </c>
      <c r="EW406" s="32"/>
      <c r="EX406" s="35"/>
      <c r="EY406" s="37"/>
      <c r="EZ406" s="37"/>
      <c r="FA406" s="35"/>
      <c r="FB406" s="37"/>
      <c r="FC406" s="32"/>
      <c r="FD406" s="32"/>
      <c r="FE406" s="32">
        <f t="shared" si="82"/>
        <v>193</v>
      </c>
      <c r="FF406" s="9">
        <f t="shared" si="83"/>
        <v>15051</v>
      </c>
      <c r="FG406" s="6" t="s">
        <v>1480</v>
      </c>
    </row>
    <row r="407" spans="1:163" ht="17.25" customHeight="1" x14ac:dyDescent="0.25">
      <c r="A407" s="9">
        <v>463022170</v>
      </c>
      <c r="B407" s="22" t="s">
        <v>706</v>
      </c>
      <c r="C407" s="9"/>
      <c r="D407" s="9"/>
      <c r="E407" s="9"/>
      <c r="F407" s="9"/>
      <c r="G407" s="23"/>
      <c r="H407" s="23"/>
      <c r="I407" s="9">
        <v>5571</v>
      </c>
      <c r="J407" s="9">
        <v>11142</v>
      </c>
      <c r="K407" s="24">
        <f t="shared" si="72"/>
        <v>616</v>
      </c>
      <c r="L407" s="24">
        <f t="shared" si="73"/>
        <v>16713</v>
      </c>
      <c r="M407" s="25">
        <v>3</v>
      </c>
      <c r="N407" s="9" t="s">
        <v>1493</v>
      </c>
      <c r="O407" s="9" t="s">
        <v>1494</v>
      </c>
      <c r="P407" s="9" t="s">
        <v>263</v>
      </c>
      <c r="Q407" s="26">
        <v>10870</v>
      </c>
      <c r="R407" s="27">
        <v>616</v>
      </c>
      <c r="S407" s="27">
        <f t="shared" si="74"/>
        <v>0</v>
      </c>
      <c r="T407" s="27">
        <v>5400</v>
      </c>
      <c r="U407" s="28" t="s">
        <v>20</v>
      </c>
      <c r="V407" s="29">
        <f t="shared" si="75"/>
        <v>4.9078881501772233E-2</v>
      </c>
      <c r="W407" s="29">
        <f t="shared" si="76"/>
        <v>3.0822259189084516E-3</v>
      </c>
      <c r="X407" s="29" t="str">
        <f t="shared" si="77"/>
        <v>FLOW</v>
      </c>
      <c r="Y407" s="9" t="str">
        <f t="shared" si="78"/>
        <v>-</v>
      </c>
      <c r="Z407" s="9" t="s">
        <v>1490</v>
      </c>
      <c r="AA407" s="9" t="s">
        <v>20</v>
      </c>
      <c r="AB407" s="22"/>
      <c r="AC407" s="9"/>
      <c r="AD407" s="9"/>
      <c r="AE407" s="30"/>
      <c r="AF407" s="31" t="s">
        <v>20</v>
      </c>
      <c r="AG407" s="32"/>
      <c r="AH407" s="9" t="s">
        <v>702</v>
      </c>
      <c r="AI407" s="32"/>
      <c r="AJ407" s="32"/>
      <c r="AK407" s="32"/>
      <c r="AL407" s="32">
        <v>17158</v>
      </c>
      <c r="AM407" s="26">
        <v>10870</v>
      </c>
      <c r="AN407" s="24">
        <v>88</v>
      </c>
      <c r="AO407" s="23" t="s">
        <v>20</v>
      </c>
      <c r="AP407" s="23" t="str">
        <f t="shared" si="79"/>
        <v>FLOW</v>
      </c>
      <c r="AQ407" s="23"/>
      <c r="AR407" s="23"/>
      <c r="AS407" s="23"/>
      <c r="AT407" s="23"/>
      <c r="AU407" s="9" t="s">
        <v>13</v>
      </c>
      <c r="AV407" s="33" t="s">
        <v>707</v>
      </c>
      <c r="AW407" s="22" t="s">
        <v>1237</v>
      </c>
      <c r="AX407" s="34">
        <v>45439</v>
      </c>
      <c r="AY407" s="9">
        <v>24</v>
      </c>
      <c r="AZ407" s="9" t="s">
        <v>1125</v>
      </c>
      <c r="BA407" s="32" t="s">
        <v>20</v>
      </c>
      <c r="BB407" s="32"/>
      <c r="BC407" s="32"/>
      <c r="BD407" s="9"/>
      <c r="BE407" s="9"/>
      <c r="BF407" s="9"/>
      <c r="BG407" s="35"/>
      <c r="BH407" s="9"/>
      <c r="BI407" s="9"/>
      <c r="BJ407" s="9"/>
      <c r="BK407" s="9"/>
      <c r="BL407" s="9"/>
      <c r="BM407" s="9"/>
      <c r="BN407" s="9"/>
      <c r="BO407" s="9">
        <v>1</v>
      </c>
      <c r="BP407" s="9"/>
      <c r="BQ407" s="9"/>
      <c r="BR407" s="9"/>
      <c r="BS407" s="9"/>
      <c r="BT407" s="9"/>
      <c r="BU407" s="9"/>
      <c r="BV407" s="9"/>
      <c r="BW407" s="9"/>
      <c r="BX407" s="9"/>
      <c r="BY407" s="9"/>
      <c r="BZ407" s="9"/>
      <c r="CA407" s="9"/>
      <c r="CB407" s="9"/>
      <c r="CC407" s="9"/>
      <c r="CD407" s="9"/>
      <c r="CE407" s="9"/>
      <c r="CF407" s="9"/>
      <c r="CG407" s="9"/>
      <c r="CH407" s="9"/>
      <c r="CI407" s="9"/>
      <c r="CJ407" s="9"/>
      <c r="CK407" s="9"/>
      <c r="CL407" s="9"/>
      <c r="CM407" s="9"/>
      <c r="CN407" s="9"/>
      <c r="CO407" s="9"/>
      <c r="CP407" s="9"/>
      <c r="CQ407" s="9"/>
      <c r="CR407" s="9"/>
      <c r="CS407" s="9"/>
      <c r="CT407" s="9"/>
      <c r="CU407" s="9"/>
      <c r="CV407" s="9"/>
      <c r="CW407" s="9"/>
      <c r="CX407" s="9"/>
      <c r="CY407" s="9"/>
      <c r="CZ407" s="9"/>
      <c r="DA407" s="9"/>
      <c r="DB407" s="9"/>
      <c r="DC407" s="9"/>
      <c r="DD407" s="9"/>
      <c r="DE407" s="9"/>
      <c r="DF407" s="9"/>
      <c r="DG407" s="9"/>
      <c r="DH407" s="9"/>
      <c r="DI407" s="9"/>
      <c r="DJ407" s="9"/>
      <c r="DK407" s="9"/>
      <c r="DL407" s="9"/>
      <c r="DM407" s="9"/>
      <c r="DN407" s="9"/>
      <c r="DO407" s="9"/>
      <c r="DP407" s="9"/>
      <c r="DQ407" s="9"/>
      <c r="DR407" s="9"/>
      <c r="DS407" s="9"/>
      <c r="DT407" s="9"/>
      <c r="DU407" s="9"/>
      <c r="DV407" s="9"/>
      <c r="DW407" s="9"/>
      <c r="DX407" s="9"/>
      <c r="DY407" s="9"/>
      <c r="DZ407" s="9"/>
      <c r="EA407" s="9"/>
      <c r="EB407" s="9"/>
      <c r="EC407" s="9"/>
      <c r="ED407" s="9"/>
      <c r="EE407" s="9"/>
      <c r="EF407" s="9"/>
      <c r="EG407" s="9"/>
      <c r="EH407" s="9"/>
      <c r="EI407" s="9"/>
      <c r="EJ407" s="9"/>
      <c r="EK407" s="9"/>
      <c r="EL407" s="9"/>
      <c r="EM407" s="9"/>
      <c r="EN407" s="9"/>
      <c r="EO407" s="9"/>
      <c r="EP407" s="9"/>
      <c r="EQ407" s="9"/>
      <c r="ER407" s="36">
        <f t="shared" si="80"/>
        <v>1</v>
      </c>
      <c r="ES407" s="9">
        <f t="shared" si="81"/>
        <v>1</v>
      </c>
      <c r="ET407" s="9" t="s">
        <v>1372</v>
      </c>
      <c r="EU407" s="32" t="s">
        <v>2178</v>
      </c>
      <c r="EV407" s="32" t="s">
        <v>1480</v>
      </c>
      <c r="EW407" s="32"/>
      <c r="EX407" s="35"/>
      <c r="EY407" s="37"/>
      <c r="EZ407" s="37"/>
      <c r="FA407" s="35"/>
      <c r="FB407" s="37"/>
      <c r="FC407" s="32"/>
      <c r="FD407" s="32"/>
      <c r="FE407" s="32">
        <f t="shared" si="82"/>
        <v>616</v>
      </c>
      <c r="FF407" s="9">
        <f t="shared" si="83"/>
        <v>16713</v>
      </c>
      <c r="FG407" s="6" t="s">
        <v>1480</v>
      </c>
    </row>
    <row r="408" spans="1:163" ht="17.25" customHeight="1" x14ac:dyDescent="0.25">
      <c r="A408" s="9">
        <v>459583659</v>
      </c>
      <c r="B408" s="22" t="s">
        <v>784</v>
      </c>
      <c r="C408" s="9"/>
      <c r="D408" s="9"/>
      <c r="E408" s="9"/>
      <c r="F408" s="9"/>
      <c r="G408" s="23"/>
      <c r="H408" s="23"/>
      <c r="I408" s="9">
        <v>2830</v>
      </c>
      <c r="J408" s="9">
        <v>5660</v>
      </c>
      <c r="K408" s="24">
        <f t="shared" si="72"/>
        <v>2881</v>
      </c>
      <c r="L408" s="24">
        <f t="shared" si="73"/>
        <v>8490</v>
      </c>
      <c r="M408" s="25">
        <v>2</v>
      </c>
      <c r="N408" s="9" t="s">
        <v>1493</v>
      </c>
      <c r="O408" s="9" t="s">
        <v>1494</v>
      </c>
      <c r="P408" s="9" t="s">
        <v>251</v>
      </c>
      <c r="Q408" s="26">
        <v>10828</v>
      </c>
      <c r="R408" s="27">
        <v>51</v>
      </c>
      <c r="S408" s="27">
        <f t="shared" si="74"/>
        <v>0</v>
      </c>
      <c r="T408" s="27">
        <v>1350</v>
      </c>
      <c r="U408" s="28" t="s">
        <v>20</v>
      </c>
      <c r="V408" s="29">
        <f t="shared" si="75"/>
        <v>3.7073358926094216E-2</v>
      </c>
      <c r="W408" s="29">
        <f t="shared" si="76"/>
        <v>2.90332356705122E-3</v>
      </c>
      <c r="X408" s="29" t="str">
        <f t="shared" si="77"/>
        <v>FLOW</v>
      </c>
      <c r="Y408" s="9" t="str">
        <f t="shared" si="78"/>
        <v>-</v>
      </c>
      <c r="Z408" s="9" t="s">
        <v>1495</v>
      </c>
      <c r="AA408" s="9" t="s">
        <v>20</v>
      </c>
      <c r="AB408" s="22"/>
      <c r="AC408" s="9"/>
      <c r="AD408" s="9"/>
      <c r="AE408" s="30"/>
      <c r="AF408" s="31" t="s">
        <v>20</v>
      </c>
      <c r="AG408" s="32"/>
      <c r="AH408" s="9" t="s">
        <v>720</v>
      </c>
      <c r="AI408" s="32"/>
      <c r="AJ408" s="32"/>
      <c r="AK408" s="32"/>
      <c r="AL408" s="32">
        <v>7061</v>
      </c>
      <c r="AM408" s="26">
        <v>10828</v>
      </c>
      <c r="AN408" s="24">
        <v>57</v>
      </c>
      <c r="AO408" s="23" t="s">
        <v>20</v>
      </c>
      <c r="AP408" s="23" t="str">
        <f t="shared" si="79"/>
        <v>FLOW</v>
      </c>
      <c r="AQ408" s="23"/>
      <c r="AR408" s="23"/>
      <c r="AS408" s="23"/>
      <c r="AT408" s="23"/>
      <c r="AU408" s="9" t="s">
        <v>1491</v>
      </c>
      <c r="AV408" s="33" t="s">
        <v>979</v>
      </c>
      <c r="AW408" s="22" t="s">
        <v>1182</v>
      </c>
      <c r="AX408" s="34">
        <v>45168</v>
      </c>
      <c r="AY408" s="9">
        <v>36</v>
      </c>
      <c r="AZ408" s="9" t="s">
        <v>1125</v>
      </c>
      <c r="BA408" s="32" t="s">
        <v>20</v>
      </c>
      <c r="BB408" s="32"/>
      <c r="BC408" s="32"/>
      <c r="BD408" s="9"/>
      <c r="BE408" s="9"/>
      <c r="BF408" s="9"/>
      <c r="BG408" s="35"/>
      <c r="BH408" s="9"/>
      <c r="BI408" s="9"/>
      <c r="BJ408" s="9"/>
      <c r="BK408" s="9"/>
      <c r="BL408" s="9">
        <v>1</v>
      </c>
      <c r="BM408" s="9"/>
      <c r="BN408" s="9"/>
      <c r="BO408" s="9"/>
      <c r="BP408" s="9"/>
      <c r="BQ408" s="9"/>
      <c r="BR408" s="9"/>
      <c r="BS408" s="9"/>
      <c r="BT408" s="9"/>
      <c r="BU408" s="9"/>
      <c r="BV408" s="9"/>
      <c r="BW408" s="9"/>
      <c r="BX408" s="9"/>
      <c r="BY408" s="9"/>
      <c r="BZ408" s="9"/>
      <c r="CA408" s="9"/>
      <c r="CB408" s="9"/>
      <c r="CC408" s="9"/>
      <c r="CD408" s="9"/>
      <c r="CE408" s="9"/>
      <c r="CF408" s="9"/>
      <c r="CG408" s="9"/>
      <c r="CH408" s="9"/>
      <c r="CI408" s="9"/>
      <c r="CJ408" s="9"/>
      <c r="CK408" s="9"/>
      <c r="CL408" s="9"/>
      <c r="CM408" s="9"/>
      <c r="CN408" s="9"/>
      <c r="CO408" s="9"/>
      <c r="CP408" s="9"/>
      <c r="CQ408" s="9"/>
      <c r="CR408" s="9"/>
      <c r="CS408" s="9"/>
      <c r="CT408" s="9"/>
      <c r="CU408" s="9"/>
      <c r="CV408" s="9"/>
      <c r="CW408" s="9"/>
      <c r="CX408" s="9"/>
      <c r="CY408" s="9"/>
      <c r="CZ408" s="9"/>
      <c r="DA408" s="9"/>
      <c r="DB408" s="9"/>
      <c r="DC408" s="9"/>
      <c r="DD408" s="9"/>
      <c r="DE408" s="9"/>
      <c r="DF408" s="9"/>
      <c r="DG408" s="9"/>
      <c r="DH408" s="9"/>
      <c r="DI408" s="9"/>
      <c r="DJ408" s="9"/>
      <c r="DK408" s="9"/>
      <c r="DL408" s="9"/>
      <c r="DM408" s="9"/>
      <c r="DN408" s="9"/>
      <c r="DO408" s="9"/>
      <c r="DP408" s="9"/>
      <c r="DQ408" s="9"/>
      <c r="DR408" s="9"/>
      <c r="DS408" s="9"/>
      <c r="DT408" s="9"/>
      <c r="DU408" s="9"/>
      <c r="DV408" s="9"/>
      <c r="DW408" s="9"/>
      <c r="DX408" s="9"/>
      <c r="DY408" s="9"/>
      <c r="DZ408" s="9"/>
      <c r="EA408" s="9"/>
      <c r="EB408" s="9"/>
      <c r="EC408" s="9"/>
      <c r="ED408" s="9"/>
      <c r="EE408" s="9"/>
      <c r="EF408" s="9"/>
      <c r="EG408" s="9"/>
      <c r="EH408" s="9"/>
      <c r="EI408" s="9"/>
      <c r="EJ408" s="9"/>
      <c r="EK408" s="9"/>
      <c r="EL408" s="9"/>
      <c r="EM408" s="9"/>
      <c r="EN408" s="9"/>
      <c r="EO408" s="9"/>
      <c r="EP408" s="9"/>
      <c r="EQ408" s="9"/>
      <c r="ER408" s="36">
        <f t="shared" si="80"/>
        <v>1</v>
      </c>
      <c r="ES408" s="9">
        <f t="shared" si="81"/>
        <v>1</v>
      </c>
      <c r="ET408" s="9" t="s">
        <v>1363</v>
      </c>
      <c r="EU408" s="32" t="s">
        <v>2185</v>
      </c>
      <c r="EV408" s="32" t="s">
        <v>1480</v>
      </c>
      <c r="EW408" s="32"/>
      <c r="EX408" s="35"/>
      <c r="EY408" s="37"/>
      <c r="EZ408" s="37"/>
      <c r="FA408" s="35"/>
      <c r="FB408" s="37"/>
      <c r="FC408" s="32"/>
      <c r="FD408" s="32"/>
      <c r="FE408" s="32">
        <f t="shared" si="82"/>
        <v>2881</v>
      </c>
      <c r="FF408" s="9">
        <f t="shared" si="83"/>
        <v>8490</v>
      </c>
      <c r="FG408" s="6" t="s">
        <v>1480</v>
      </c>
    </row>
    <row r="409" spans="1:163" ht="17.25" customHeight="1" x14ac:dyDescent="0.25">
      <c r="A409" s="9">
        <v>458545884</v>
      </c>
      <c r="B409" s="22" t="s">
        <v>466</v>
      </c>
      <c r="C409" s="9"/>
      <c r="D409" s="9"/>
      <c r="E409" s="9"/>
      <c r="F409" s="9"/>
      <c r="G409" s="23"/>
      <c r="H409" s="23"/>
      <c r="I409" s="9">
        <v>3817</v>
      </c>
      <c r="J409" s="9">
        <v>10994</v>
      </c>
      <c r="K409" s="24">
        <f t="shared" si="72"/>
        <v>330</v>
      </c>
      <c r="L409" s="24">
        <f t="shared" si="73"/>
        <v>14811</v>
      </c>
      <c r="M409" s="25">
        <v>4</v>
      </c>
      <c r="N409" s="9" t="s">
        <v>1493</v>
      </c>
      <c r="O409" s="9" t="s">
        <v>1494</v>
      </c>
      <c r="P409" s="9" t="s">
        <v>45</v>
      </c>
      <c r="Q409" s="26">
        <v>10808.24</v>
      </c>
      <c r="R409" s="27">
        <v>787</v>
      </c>
      <c r="S409" s="27">
        <f t="shared" si="74"/>
        <v>0</v>
      </c>
      <c r="T409" s="27">
        <v>6635</v>
      </c>
      <c r="U409" s="28" t="s">
        <v>20</v>
      </c>
      <c r="V409" s="29">
        <f t="shared" si="75"/>
        <v>2.4714778512550488E-2</v>
      </c>
      <c r="W409" s="29">
        <f t="shared" si="76"/>
        <v>4.1401761575958753E-3</v>
      </c>
      <c r="X409" s="29" t="str">
        <f t="shared" si="77"/>
        <v>FLOW</v>
      </c>
      <c r="Y409" s="9" t="str">
        <f t="shared" si="78"/>
        <v>-</v>
      </c>
      <c r="Z409" s="9" t="s">
        <v>1496</v>
      </c>
      <c r="AA409" s="9" t="s">
        <v>20</v>
      </c>
      <c r="AB409" s="22"/>
      <c r="AC409" s="9"/>
      <c r="AD409" s="9"/>
      <c r="AE409" s="30"/>
      <c r="AF409" s="31" t="s">
        <v>20</v>
      </c>
      <c r="AG409" s="32"/>
      <c r="AH409" s="9" t="s">
        <v>467</v>
      </c>
      <c r="AI409" s="32"/>
      <c r="AJ409" s="32"/>
      <c r="AK409" s="32"/>
      <c r="AL409" s="32">
        <v>18416</v>
      </c>
      <c r="AM409" s="26">
        <v>10808.24</v>
      </c>
      <c r="AN409" s="24">
        <v>118</v>
      </c>
      <c r="AO409" s="23" t="s">
        <v>20</v>
      </c>
      <c r="AP409" s="23" t="str">
        <f t="shared" si="79"/>
        <v>FLOW</v>
      </c>
      <c r="AQ409" s="23"/>
      <c r="AR409" s="23"/>
      <c r="AS409" s="23"/>
      <c r="AT409" s="23"/>
      <c r="AU409" s="9" t="s">
        <v>13</v>
      </c>
      <c r="AV409" s="33" t="s">
        <v>468</v>
      </c>
      <c r="AW409" s="22" t="s">
        <v>1215</v>
      </c>
      <c r="AX409" s="34">
        <v>45091</v>
      </c>
      <c r="AY409" s="9">
        <v>36</v>
      </c>
      <c r="AZ409" s="9" t="s">
        <v>1125</v>
      </c>
      <c r="BA409" s="32" t="s">
        <v>20</v>
      </c>
      <c r="BB409" s="32"/>
      <c r="BC409" s="32"/>
      <c r="BD409" s="9"/>
      <c r="BE409" s="9"/>
      <c r="BF409" s="9"/>
      <c r="BG409" s="35"/>
      <c r="BH409" s="9"/>
      <c r="BI409" s="9"/>
      <c r="BJ409" s="9"/>
      <c r="BK409" s="9"/>
      <c r="BL409" s="9">
        <v>1</v>
      </c>
      <c r="BM409" s="9"/>
      <c r="BN409" s="9"/>
      <c r="BO409" s="9"/>
      <c r="BP409" s="9"/>
      <c r="BQ409" s="9"/>
      <c r="BR409" s="9"/>
      <c r="BS409" s="9"/>
      <c r="BT409" s="9"/>
      <c r="BU409" s="9"/>
      <c r="BV409" s="9"/>
      <c r="BW409" s="9"/>
      <c r="BX409" s="9"/>
      <c r="BY409" s="9"/>
      <c r="BZ409" s="9"/>
      <c r="CA409" s="9"/>
      <c r="CB409" s="9"/>
      <c r="CC409" s="9"/>
      <c r="CD409" s="9"/>
      <c r="CE409" s="9"/>
      <c r="CF409" s="9"/>
      <c r="CG409" s="9"/>
      <c r="CH409" s="9"/>
      <c r="CI409" s="9"/>
      <c r="CJ409" s="9"/>
      <c r="CK409" s="9"/>
      <c r="CL409" s="9"/>
      <c r="CM409" s="9"/>
      <c r="CN409" s="9"/>
      <c r="CO409" s="9"/>
      <c r="CP409" s="9"/>
      <c r="CQ409" s="9"/>
      <c r="CR409" s="9"/>
      <c r="CS409" s="9"/>
      <c r="CT409" s="9"/>
      <c r="CU409" s="9"/>
      <c r="CV409" s="9"/>
      <c r="CW409" s="9"/>
      <c r="CX409" s="9"/>
      <c r="CY409" s="9"/>
      <c r="CZ409" s="9"/>
      <c r="DA409" s="9"/>
      <c r="DB409" s="9"/>
      <c r="DC409" s="9"/>
      <c r="DD409" s="9"/>
      <c r="DE409" s="9"/>
      <c r="DF409" s="9"/>
      <c r="DG409" s="9"/>
      <c r="DH409" s="9"/>
      <c r="DI409" s="9"/>
      <c r="DJ409" s="9"/>
      <c r="DK409" s="9"/>
      <c r="DL409" s="9"/>
      <c r="DM409" s="9"/>
      <c r="DN409" s="9"/>
      <c r="DO409" s="9"/>
      <c r="DP409" s="9"/>
      <c r="DQ409" s="9"/>
      <c r="DR409" s="9"/>
      <c r="DS409" s="9"/>
      <c r="DT409" s="9"/>
      <c r="DU409" s="9"/>
      <c r="DV409" s="9"/>
      <c r="DW409" s="9"/>
      <c r="DX409" s="9"/>
      <c r="DY409" s="9"/>
      <c r="DZ409" s="9"/>
      <c r="EA409" s="9"/>
      <c r="EB409" s="9"/>
      <c r="EC409" s="9"/>
      <c r="ED409" s="9"/>
      <c r="EE409" s="9"/>
      <c r="EF409" s="9"/>
      <c r="EG409" s="9"/>
      <c r="EH409" s="9"/>
      <c r="EI409" s="9"/>
      <c r="EJ409" s="9"/>
      <c r="EK409" s="9"/>
      <c r="EL409" s="9"/>
      <c r="EM409" s="9"/>
      <c r="EN409" s="9"/>
      <c r="EO409" s="9"/>
      <c r="EP409" s="9"/>
      <c r="EQ409" s="9"/>
      <c r="ER409" s="36">
        <f t="shared" si="80"/>
        <v>1</v>
      </c>
      <c r="ES409" s="9">
        <f t="shared" si="81"/>
        <v>1</v>
      </c>
      <c r="ET409" s="9" t="s">
        <v>1374</v>
      </c>
      <c r="EU409" s="32" t="s">
        <v>1979</v>
      </c>
      <c r="EV409" s="32" t="s">
        <v>1480</v>
      </c>
      <c r="EW409" s="32"/>
      <c r="EX409" s="35"/>
      <c r="EY409" s="37"/>
      <c r="EZ409" s="37"/>
      <c r="FA409" s="35"/>
      <c r="FB409" s="37"/>
      <c r="FC409" s="32"/>
      <c r="FD409" s="32"/>
      <c r="FE409" s="32">
        <f t="shared" si="82"/>
        <v>330</v>
      </c>
      <c r="FF409" s="9">
        <f t="shared" si="83"/>
        <v>14811</v>
      </c>
      <c r="FG409" s="6" t="s">
        <v>1480</v>
      </c>
    </row>
    <row r="410" spans="1:163" ht="17.25" customHeight="1" x14ac:dyDescent="0.25">
      <c r="A410" s="9">
        <v>465971898</v>
      </c>
      <c r="B410" s="22" t="s">
        <v>569</v>
      </c>
      <c r="C410" s="9"/>
      <c r="D410" s="9"/>
      <c r="E410" s="9"/>
      <c r="F410" s="9"/>
      <c r="G410" s="23"/>
      <c r="H410" s="23"/>
      <c r="I410" s="9">
        <v>2240</v>
      </c>
      <c r="J410" s="9">
        <v>2284</v>
      </c>
      <c r="K410" s="24">
        <f t="shared" si="72"/>
        <v>145</v>
      </c>
      <c r="L410" s="24">
        <f t="shared" si="73"/>
        <v>4524</v>
      </c>
      <c r="M410" s="25">
        <v>2</v>
      </c>
      <c r="N410" s="9" t="s">
        <v>1493</v>
      </c>
      <c r="O410" s="9" t="s">
        <v>1494</v>
      </c>
      <c r="P410" s="9" t="s">
        <v>2211</v>
      </c>
      <c r="Q410" s="26">
        <v>10614</v>
      </c>
      <c r="R410" s="27">
        <v>101</v>
      </c>
      <c r="S410" s="27">
        <f t="shared" si="74"/>
        <v>0</v>
      </c>
      <c r="T410" s="27">
        <v>1800</v>
      </c>
      <c r="U410" s="28" t="s">
        <v>20</v>
      </c>
      <c r="V410" s="29">
        <f t="shared" si="75"/>
        <v>3.0914386024390735E-2</v>
      </c>
      <c r="W410" s="29">
        <f t="shared" si="76"/>
        <v>2.8459435113300374E-3</v>
      </c>
      <c r="X410" s="29" t="str">
        <f t="shared" si="77"/>
        <v>FLOW</v>
      </c>
      <c r="Y410" s="9" t="str">
        <f t="shared" si="78"/>
        <v>-</v>
      </c>
      <c r="Z410" s="9" t="s">
        <v>20</v>
      </c>
      <c r="AA410" s="9" t="s">
        <v>20</v>
      </c>
      <c r="AB410" s="22"/>
      <c r="AC410" s="9"/>
      <c r="AD410" s="9"/>
      <c r="AE410" s="30"/>
      <c r="AF410" s="31" t="s">
        <v>20</v>
      </c>
      <c r="AG410" s="32"/>
      <c r="AH410" s="9" t="s">
        <v>564</v>
      </c>
      <c r="AI410" s="32"/>
      <c r="AJ410" s="32"/>
      <c r="AK410" s="32"/>
      <c r="AL410" s="32">
        <v>4185</v>
      </c>
      <c r="AM410" s="26">
        <v>10614</v>
      </c>
      <c r="AN410" s="24">
        <v>56</v>
      </c>
      <c r="AO410" s="23" t="s">
        <v>20</v>
      </c>
      <c r="AP410" s="23" t="str">
        <f t="shared" si="79"/>
        <v>FLOW</v>
      </c>
      <c r="AQ410" s="23"/>
      <c r="AR410" s="23"/>
      <c r="AS410" s="23"/>
      <c r="AT410" s="23"/>
      <c r="AU410" s="9" t="s">
        <v>1491</v>
      </c>
      <c r="AV410" s="33" t="s">
        <v>570</v>
      </c>
      <c r="AW410" s="22" t="s">
        <v>1268</v>
      </c>
      <c r="AX410" s="34">
        <v>45769</v>
      </c>
      <c r="AY410" s="9">
        <v>18</v>
      </c>
      <c r="AZ410" s="9" t="s">
        <v>1125</v>
      </c>
      <c r="BA410" s="32" t="s">
        <v>20</v>
      </c>
      <c r="BB410" s="32"/>
      <c r="BC410" s="32"/>
      <c r="BD410" s="9"/>
      <c r="BE410" s="9"/>
      <c r="BF410" s="9"/>
      <c r="BG410" s="35"/>
      <c r="BH410" s="9"/>
      <c r="BI410" s="9"/>
      <c r="BJ410" s="9"/>
      <c r="BK410" s="9"/>
      <c r="BL410" s="9"/>
      <c r="BM410" s="9"/>
      <c r="BN410" s="9"/>
      <c r="BO410" s="9"/>
      <c r="BP410" s="9"/>
      <c r="BQ410" s="9"/>
      <c r="BR410" s="9"/>
      <c r="BS410" s="9"/>
      <c r="BT410" s="9"/>
      <c r="BU410" s="9"/>
      <c r="BV410" s="9"/>
      <c r="BW410" s="9"/>
      <c r="BX410" s="9"/>
      <c r="BY410" s="9"/>
      <c r="BZ410" s="9"/>
      <c r="CA410" s="9"/>
      <c r="CB410" s="9"/>
      <c r="CC410" s="9"/>
      <c r="CD410" s="9"/>
      <c r="CE410" s="9"/>
      <c r="CF410" s="9"/>
      <c r="CG410" s="9"/>
      <c r="CH410" s="9"/>
      <c r="CI410" s="9"/>
      <c r="CJ410" s="9"/>
      <c r="CK410" s="9"/>
      <c r="CL410" s="9"/>
      <c r="CM410" s="9"/>
      <c r="CN410" s="9"/>
      <c r="CO410" s="9"/>
      <c r="CP410" s="9"/>
      <c r="CQ410" s="9"/>
      <c r="CR410" s="9"/>
      <c r="CS410" s="9"/>
      <c r="CT410" s="9"/>
      <c r="CU410" s="9"/>
      <c r="CV410" s="9"/>
      <c r="CW410" s="9"/>
      <c r="CX410" s="9"/>
      <c r="CY410" s="9"/>
      <c r="CZ410" s="9"/>
      <c r="DA410" s="9"/>
      <c r="DB410" s="9"/>
      <c r="DC410" s="9"/>
      <c r="DD410" s="9"/>
      <c r="DE410" s="9"/>
      <c r="DF410" s="9"/>
      <c r="DG410" s="9"/>
      <c r="DH410" s="9"/>
      <c r="DI410" s="9"/>
      <c r="DJ410" s="9"/>
      <c r="DK410" s="9"/>
      <c r="DL410" s="9"/>
      <c r="DM410" s="9"/>
      <c r="DN410" s="9"/>
      <c r="DO410" s="9"/>
      <c r="DP410" s="9"/>
      <c r="DQ410" s="9"/>
      <c r="DR410" s="9"/>
      <c r="DS410" s="9"/>
      <c r="DT410" s="9"/>
      <c r="DU410" s="9"/>
      <c r="DV410" s="9"/>
      <c r="DW410" s="9"/>
      <c r="DX410" s="9"/>
      <c r="DY410" s="9"/>
      <c r="DZ410" s="9"/>
      <c r="EA410" s="9"/>
      <c r="EB410" s="9"/>
      <c r="EC410" s="9"/>
      <c r="ED410" s="9"/>
      <c r="EE410" s="9"/>
      <c r="EF410" s="9"/>
      <c r="EG410" s="9"/>
      <c r="EH410" s="9"/>
      <c r="EI410" s="9"/>
      <c r="EJ410" s="9"/>
      <c r="EK410" s="9"/>
      <c r="EL410" s="9"/>
      <c r="EM410" s="9"/>
      <c r="EN410" s="9"/>
      <c r="EO410" s="9"/>
      <c r="EP410" s="9"/>
      <c r="EQ410" s="9"/>
      <c r="ER410" s="36">
        <f t="shared" si="80"/>
        <v>0</v>
      </c>
      <c r="ES410" s="9" t="str">
        <f t="shared" si="81"/>
        <v/>
      </c>
      <c r="ET410" s="9" t="s">
        <v>2262</v>
      </c>
      <c r="EU410" s="32" t="s">
        <v>2055</v>
      </c>
      <c r="EV410" s="32" t="s">
        <v>1480</v>
      </c>
      <c r="EW410" s="32"/>
      <c r="EX410" s="35"/>
      <c r="EY410" s="37"/>
      <c r="EZ410" s="37"/>
      <c r="FA410" s="35"/>
      <c r="FB410" s="37"/>
      <c r="FC410" s="32"/>
      <c r="FD410" s="32"/>
      <c r="FE410" s="32">
        <f t="shared" si="82"/>
        <v>145</v>
      </c>
      <c r="FF410" s="9">
        <f t="shared" si="83"/>
        <v>4524</v>
      </c>
      <c r="FG410" s="6" t="s">
        <v>1480</v>
      </c>
    </row>
    <row r="411" spans="1:163" ht="17.25" customHeight="1" x14ac:dyDescent="0.25">
      <c r="A411" s="9">
        <v>459036007</v>
      </c>
      <c r="B411" s="22" t="s">
        <v>366</v>
      </c>
      <c r="C411" s="9"/>
      <c r="D411" s="9"/>
      <c r="E411" s="9"/>
      <c r="F411" s="9"/>
      <c r="G411" s="23"/>
      <c r="H411" s="23"/>
      <c r="I411" s="9">
        <v>5438</v>
      </c>
      <c r="J411" s="9">
        <v>10613.75</v>
      </c>
      <c r="K411" s="24">
        <f t="shared" si="72"/>
        <v>5346.75</v>
      </c>
      <c r="L411" s="24">
        <f t="shared" si="73"/>
        <v>16051.75</v>
      </c>
      <c r="M411" s="25">
        <v>2</v>
      </c>
      <c r="N411" s="9" t="s">
        <v>1493</v>
      </c>
      <c r="O411" s="9" t="s">
        <v>1494</v>
      </c>
      <c r="P411" s="9" t="s">
        <v>155</v>
      </c>
      <c r="Q411" s="26">
        <v>10541.62</v>
      </c>
      <c r="R411" s="27">
        <v>171</v>
      </c>
      <c r="S411" s="27">
        <f t="shared" si="74"/>
        <v>0</v>
      </c>
      <c r="T411" s="27">
        <v>1800</v>
      </c>
      <c r="U411" s="28" t="s">
        <v>20</v>
      </c>
      <c r="V411" s="29">
        <f t="shared" si="75"/>
        <v>0.21618833631930912</v>
      </c>
      <c r="W411" s="29">
        <f t="shared" si="76"/>
        <v>2.8265361822034062E-3</v>
      </c>
      <c r="X411" s="29" t="str">
        <f t="shared" si="77"/>
        <v>FLOW</v>
      </c>
      <c r="Y411" s="9" t="str">
        <f t="shared" si="78"/>
        <v>-</v>
      </c>
      <c r="Z411" s="9" t="s">
        <v>1497</v>
      </c>
      <c r="AA411" s="9" t="s">
        <v>20</v>
      </c>
      <c r="AB411" s="22"/>
      <c r="AC411" s="9"/>
      <c r="AD411" s="9"/>
      <c r="AE411" s="30"/>
      <c r="AF411" s="31" t="s">
        <v>20</v>
      </c>
      <c r="AG411" s="32"/>
      <c r="AH411" s="9" t="s">
        <v>365</v>
      </c>
      <c r="AI411" s="32"/>
      <c r="AJ411" s="32"/>
      <c r="AK411" s="32"/>
      <c r="AL411" s="32">
        <v>12584.75</v>
      </c>
      <c r="AM411" s="26">
        <v>10541.62</v>
      </c>
      <c r="AN411" s="24">
        <v>57</v>
      </c>
      <c r="AO411" s="23" t="s">
        <v>20</v>
      </c>
      <c r="AP411" s="23" t="str">
        <f t="shared" si="79"/>
        <v>FLOW</v>
      </c>
      <c r="AQ411" s="23"/>
      <c r="AR411" s="23"/>
      <c r="AS411" s="23"/>
      <c r="AT411" s="23"/>
      <c r="AU411" s="9" t="s">
        <v>13</v>
      </c>
      <c r="AV411" s="33" t="s">
        <v>367</v>
      </c>
      <c r="AW411" s="22" t="s">
        <v>1223</v>
      </c>
      <c r="AX411" s="34">
        <v>45125</v>
      </c>
      <c r="AY411" s="9">
        <v>36</v>
      </c>
      <c r="AZ411" s="9" t="s">
        <v>1125</v>
      </c>
      <c r="BA411" s="32" t="s">
        <v>20</v>
      </c>
      <c r="BB411" s="32"/>
      <c r="BC411" s="32"/>
      <c r="BD411" s="9"/>
      <c r="BE411" s="9"/>
      <c r="BF411" s="9"/>
      <c r="BG411" s="35"/>
      <c r="BH411" s="9"/>
      <c r="BI411" s="9"/>
      <c r="BJ411" s="9"/>
      <c r="BK411" s="9"/>
      <c r="BL411" s="9">
        <v>1</v>
      </c>
      <c r="BM411" s="9"/>
      <c r="BN411" s="9"/>
      <c r="BO411" s="9"/>
      <c r="BP411" s="9"/>
      <c r="BQ411" s="9"/>
      <c r="BR411" s="9"/>
      <c r="BS411" s="9"/>
      <c r="BT411" s="9"/>
      <c r="BU411" s="9"/>
      <c r="BV411" s="9"/>
      <c r="BW411" s="9"/>
      <c r="BX411" s="9"/>
      <c r="BY411" s="9"/>
      <c r="BZ411" s="9"/>
      <c r="CA411" s="9"/>
      <c r="CB411" s="9"/>
      <c r="CC411" s="9"/>
      <c r="CD411" s="9"/>
      <c r="CE411" s="9"/>
      <c r="CF411" s="9"/>
      <c r="CG411" s="9"/>
      <c r="CH411" s="9"/>
      <c r="CI411" s="9"/>
      <c r="CJ411" s="9"/>
      <c r="CK411" s="9"/>
      <c r="CL411" s="9"/>
      <c r="CM411" s="9"/>
      <c r="CN411" s="9"/>
      <c r="CO411" s="9"/>
      <c r="CP411" s="9"/>
      <c r="CQ411" s="9"/>
      <c r="CR411" s="9"/>
      <c r="CS411" s="9"/>
      <c r="CT411" s="9"/>
      <c r="CU411" s="9"/>
      <c r="CV411" s="9"/>
      <c r="CW411" s="9"/>
      <c r="CX411" s="9"/>
      <c r="CY411" s="9"/>
      <c r="CZ411" s="9"/>
      <c r="DA411" s="9"/>
      <c r="DB411" s="9"/>
      <c r="DC411" s="9"/>
      <c r="DD411" s="9"/>
      <c r="DE411" s="9"/>
      <c r="DF411" s="9"/>
      <c r="DG411" s="9"/>
      <c r="DH411" s="9"/>
      <c r="DI411" s="9"/>
      <c r="DJ411" s="9"/>
      <c r="DK411" s="9"/>
      <c r="DL411" s="9"/>
      <c r="DM411" s="9"/>
      <c r="DN411" s="9"/>
      <c r="DO411" s="9"/>
      <c r="DP411" s="9"/>
      <c r="DQ411" s="9"/>
      <c r="DR411" s="9"/>
      <c r="DS411" s="9"/>
      <c r="DT411" s="9"/>
      <c r="DU411" s="9"/>
      <c r="DV411" s="9"/>
      <c r="DW411" s="9"/>
      <c r="DX411" s="9"/>
      <c r="DY411" s="9"/>
      <c r="DZ411" s="9"/>
      <c r="EA411" s="9"/>
      <c r="EB411" s="9"/>
      <c r="EC411" s="9"/>
      <c r="ED411" s="9"/>
      <c r="EE411" s="9"/>
      <c r="EF411" s="9"/>
      <c r="EG411" s="9"/>
      <c r="EH411" s="9"/>
      <c r="EI411" s="9"/>
      <c r="EJ411" s="9"/>
      <c r="EK411" s="9"/>
      <c r="EL411" s="9"/>
      <c r="EM411" s="9"/>
      <c r="EN411" s="9"/>
      <c r="EO411" s="9"/>
      <c r="EP411" s="9"/>
      <c r="EQ411" s="9"/>
      <c r="ER411" s="36">
        <f t="shared" si="80"/>
        <v>1</v>
      </c>
      <c r="ES411" s="9">
        <f t="shared" si="81"/>
        <v>1</v>
      </c>
      <c r="ET411" s="9" t="s">
        <v>1375</v>
      </c>
      <c r="EU411" s="32" t="s">
        <v>1931</v>
      </c>
      <c r="EV411" s="32" t="s">
        <v>1480</v>
      </c>
      <c r="EW411" s="32"/>
      <c r="EX411" s="35"/>
      <c r="EY411" s="37"/>
      <c r="EZ411" s="37"/>
      <c r="FA411" s="35"/>
      <c r="FB411" s="37"/>
      <c r="FC411" s="32"/>
      <c r="FD411" s="32"/>
      <c r="FE411" s="32">
        <f t="shared" si="82"/>
        <v>5346.75</v>
      </c>
      <c r="FF411" s="9">
        <f t="shared" si="83"/>
        <v>16051.75</v>
      </c>
      <c r="FG411" s="6" t="s">
        <v>1480</v>
      </c>
    </row>
    <row r="412" spans="1:163" ht="17.25" customHeight="1" x14ac:dyDescent="0.25">
      <c r="A412" s="9">
        <v>454220390</v>
      </c>
      <c r="B412" s="22" t="s">
        <v>749</v>
      </c>
      <c r="C412" s="9" t="s">
        <v>2208</v>
      </c>
      <c r="D412" s="9" t="s">
        <v>1592</v>
      </c>
      <c r="E412" s="9">
        <v>2000</v>
      </c>
      <c r="F412" s="9"/>
      <c r="G412" s="23"/>
      <c r="H412" s="23"/>
      <c r="I412" s="9">
        <v>3127</v>
      </c>
      <c r="J412" s="9">
        <v>7580.19</v>
      </c>
      <c r="K412" s="24">
        <f t="shared" si="72"/>
        <v>1465.1899999999987</v>
      </c>
      <c r="L412" s="24">
        <f t="shared" si="73"/>
        <v>8707.1899999999987</v>
      </c>
      <c r="M412" s="25">
        <v>3</v>
      </c>
      <c r="N412" s="9" t="s">
        <v>2210</v>
      </c>
      <c r="O412" s="9" t="s">
        <v>1489</v>
      </c>
      <c r="P412" s="9" t="s">
        <v>263</v>
      </c>
      <c r="Q412" s="26">
        <v>10407.19</v>
      </c>
      <c r="R412" s="27">
        <v>139</v>
      </c>
      <c r="S412" s="27">
        <f t="shared" si="74"/>
        <v>0</v>
      </c>
      <c r="T412" s="27">
        <v>1350</v>
      </c>
      <c r="U412" s="28" t="s">
        <v>20</v>
      </c>
      <c r="V412" s="29">
        <f t="shared" si="75"/>
        <v>4.6989258949073506E-2</v>
      </c>
      <c r="W412" s="29">
        <f t="shared" si="76"/>
        <v>2.9509945502304369E-3</v>
      </c>
      <c r="X412" s="29" t="str">
        <f t="shared" si="77"/>
        <v>STABLE</v>
      </c>
      <c r="Y412" s="9" t="str">
        <f t="shared" si="78"/>
        <v>PAID</v>
      </c>
      <c r="Z412" s="9" t="s">
        <v>1495</v>
      </c>
      <c r="AA412" s="9" t="s">
        <v>20</v>
      </c>
      <c r="AB412" s="22"/>
      <c r="AC412" s="9"/>
      <c r="AD412" s="9"/>
      <c r="AE412" s="30"/>
      <c r="AF412" s="31" t="s">
        <v>20</v>
      </c>
      <c r="AG412" s="32"/>
      <c r="AH412" s="9" t="s">
        <v>1126</v>
      </c>
      <c r="AI412" s="32"/>
      <c r="AJ412" s="32"/>
      <c r="AK412" s="32"/>
      <c r="AL412" s="32">
        <v>9069.19</v>
      </c>
      <c r="AM412" s="26">
        <v>10407.19</v>
      </c>
      <c r="AN412" s="24">
        <v>88</v>
      </c>
      <c r="AO412" s="23" t="s">
        <v>20</v>
      </c>
      <c r="AP412" s="23" t="str">
        <f t="shared" si="79"/>
        <v>FLOW</v>
      </c>
      <c r="AQ412" s="23"/>
      <c r="AR412" s="23"/>
      <c r="AS412" s="23"/>
      <c r="AT412" s="23"/>
      <c r="AU412" s="9" t="s">
        <v>1491</v>
      </c>
      <c r="AV412" s="33" t="s">
        <v>944</v>
      </c>
      <c r="AW412" s="22" t="s">
        <v>1189</v>
      </c>
      <c r="AX412" s="34">
        <v>44773</v>
      </c>
      <c r="AY412" s="9">
        <v>48</v>
      </c>
      <c r="AZ412" s="9" t="s">
        <v>1125</v>
      </c>
      <c r="BA412" s="32" t="s">
        <v>20</v>
      </c>
      <c r="BB412" s="32"/>
      <c r="BC412" s="32">
        <v>1</v>
      </c>
      <c r="BD412" s="9"/>
      <c r="BE412" s="9"/>
      <c r="BF412" s="9"/>
      <c r="BG412" s="35"/>
      <c r="BH412" s="9"/>
      <c r="BI412" s="9"/>
      <c r="BJ412" s="9"/>
      <c r="BK412" s="9"/>
      <c r="BL412" s="9"/>
      <c r="BM412" s="9"/>
      <c r="BN412" s="9"/>
      <c r="BO412" s="9"/>
      <c r="BP412" s="9"/>
      <c r="BQ412" s="9"/>
      <c r="BR412" s="9"/>
      <c r="BS412" s="9"/>
      <c r="BT412" s="9"/>
      <c r="BU412" s="9"/>
      <c r="BV412" s="9"/>
      <c r="BW412" s="9"/>
      <c r="BX412" s="9"/>
      <c r="BY412" s="9"/>
      <c r="BZ412" s="9"/>
      <c r="CA412" s="9"/>
      <c r="CB412" s="9"/>
      <c r="CC412" s="9"/>
      <c r="CD412" s="9"/>
      <c r="CE412" s="9"/>
      <c r="CF412" s="9"/>
      <c r="CG412" s="9"/>
      <c r="CH412" s="9"/>
      <c r="CI412" s="9"/>
      <c r="CJ412" s="9"/>
      <c r="CK412" s="9"/>
      <c r="CL412" s="9"/>
      <c r="CM412" s="9"/>
      <c r="CN412" s="9"/>
      <c r="CO412" s="9"/>
      <c r="CP412" s="9"/>
      <c r="CQ412" s="9"/>
      <c r="CR412" s="9"/>
      <c r="CS412" s="9"/>
      <c r="CT412" s="9"/>
      <c r="CU412" s="9"/>
      <c r="CV412" s="9"/>
      <c r="CW412" s="9"/>
      <c r="CX412" s="9"/>
      <c r="CY412" s="9"/>
      <c r="CZ412" s="9"/>
      <c r="DA412" s="9"/>
      <c r="DB412" s="9"/>
      <c r="DC412" s="9"/>
      <c r="DD412" s="9"/>
      <c r="DE412" s="9"/>
      <c r="DF412" s="9"/>
      <c r="DG412" s="9"/>
      <c r="DH412" s="9"/>
      <c r="DI412" s="9"/>
      <c r="DJ412" s="9"/>
      <c r="DK412" s="9"/>
      <c r="DL412" s="9"/>
      <c r="DM412" s="9"/>
      <c r="DN412" s="9"/>
      <c r="DO412" s="9"/>
      <c r="DP412" s="9"/>
      <c r="DQ412" s="9"/>
      <c r="DR412" s="9"/>
      <c r="DS412" s="9"/>
      <c r="DT412" s="9"/>
      <c r="DU412" s="9"/>
      <c r="DV412" s="9"/>
      <c r="DW412" s="9"/>
      <c r="DX412" s="9"/>
      <c r="DY412" s="9"/>
      <c r="DZ412" s="9"/>
      <c r="EA412" s="9"/>
      <c r="EB412" s="9"/>
      <c r="EC412" s="9"/>
      <c r="ED412" s="9"/>
      <c r="EE412" s="9"/>
      <c r="EF412" s="9"/>
      <c r="EG412" s="9"/>
      <c r="EH412" s="9"/>
      <c r="EI412" s="9"/>
      <c r="EJ412" s="9"/>
      <c r="EK412" s="9"/>
      <c r="EL412" s="9"/>
      <c r="EM412" s="9"/>
      <c r="EN412" s="9"/>
      <c r="EO412" s="9"/>
      <c r="EP412" s="9"/>
      <c r="EQ412" s="9"/>
      <c r="ER412" s="36">
        <f t="shared" si="80"/>
        <v>1</v>
      </c>
      <c r="ES412" s="9">
        <f t="shared" si="81"/>
        <v>1</v>
      </c>
      <c r="ET412" s="9" t="s">
        <v>1372</v>
      </c>
      <c r="EU412" s="32" t="s">
        <v>2020</v>
      </c>
      <c r="EV412" s="32" t="s">
        <v>1480</v>
      </c>
      <c r="EW412" s="32"/>
      <c r="EX412" s="35"/>
      <c r="EY412" s="37"/>
      <c r="EZ412" s="37"/>
      <c r="FA412" s="35"/>
      <c r="FB412" s="37"/>
      <c r="FC412" s="32"/>
      <c r="FD412" s="32"/>
      <c r="FE412" s="32">
        <f t="shared" si="82"/>
        <v>1465.1899999999987</v>
      </c>
      <c r="FF412" s="9">
        <f t="shared" si="83"/>
        <v>10707.189999999999</v>
      </c>
      <c r="FG412" s="6" t="s">
        <v>1480</v>
      </c>
    </row>
    <row r="413" spans="1:163" ht="17.25" customHeight="1" x14ac:dyDescent="0.25">
      <c r="A413" s="9">
        <v>467233620</v>
      </c>
      <c r="B413" s="22" t="s">
        <v>270</v>
      </c>
      <c r="C413" s="9" t="s">
        <v>2208</v>
      </c>
      <c r="D413" s="9" t="s">
        <v>2263</v>
      </c>
      <c r="E413" s="9">
        <v>1415</v>
      </c>
      <c r="F413" s="9"/>
      <c r="G413" s="23"/>
      <c r="H413" s="23"/>
      <c r="I413" s="9">
        <v>1415</v>
      </c>
      <c r="J413" s="9">
        <v>5660</v>
      </c>
      <c r="K413" s="24">
        <f t="shared" si="72"/>
        <v>1658</v>
      </c>
      <c r="L413" s="24">
        <f t="shared" si="73"/>
        <v>5660</v>
      </c>
      <c r="M413" s="25">
        <v>4</v>
      </c>
      <c r="N413" s="9" t="s">
        <v>1493</v>
      </c>
      <c r="O413" s="9" t="s">
        <v>1494</v>
      </c>
      <c r="P413" s="9" t="s">
        <v>263</v>
      </c>
      <c r="Q413" s="26">
        <v>10383</v>
      </c>
      <c r="R413" s="27">
        <v>243</v>
      </c>
      <c r="S413" s="27">
        <f t="shared" si="74"/>
        <v>0</v>
      </c>
      <c r="T413" s="27">
        <v>2250</v>
      </c>
      <c r="U413" s="28" t="s">
        <v>20</v>
      </c>
      <c r="V413" s="29">
        <f t="shared" si="75"/>
        <v>9.5319844300822562E-2</v>
      </c>
      <c r="W413" s="29">
        <f t="shared" si="76"/>
        <v>3.9772848349331601E-3</v>
      </c>
      <c r="X413" s="29" t="str">
        <f t="shared" si="77"/>
        <v>FLOW</v>
      </c>
      <c r="Y413" s="9" t="str">
        <f t="shared" si="78"/>
        <v>-</v>
      </c>
      <c r="Z413" s="9" t="s">
        <v>1490</v>
      </c>
      <c r="AA413" s="9" t="s">
        <v>20</v>
      </c>
      <c r="AB413" s="22"/>
      <c r="AC413" s="9"/>
      <c r="AD413" s="9"/>
      <c r="AE413" s="30"/>
      <c r="AF413" s="31" t="s">
        <v>20</v>
      </c>
      <c r="AG413" s="32"/>
      <c r="AH413" s="9" t="s">
        <v>262</v>
      </c>
      <c r="AI413" s="32"/>
      <c r="AJ413" s="32"/>
      <c r="AK413" s="32"/>
      <c r="AL413" s="32">
        <v>8153</v>
      </c>
      <c r="AM413" s="26">
        <v>10383</v>
      </c>
      <c r="AN413" s="24">
        <v>117</v>
      </c>
      <c r="AO413" s="23" t="s">
        <v>20</v>
      </c>
      <c r="AP413" s="23" t="str">
        <f t="shared" si="79"/>
        <v>FLOW</v>
      </c>
      <c r="AQ413" s="23"/>
      <c r="AR413" s="23"/>
      <c r="AS413" s="23"/>
      <c r="AT413" s="23"/>
      <c r="AU413" s="9" t="s">
        <v>13</v>
      </c>
      <c r="AV413" s="33" t="s">
        <v>271</v>
      </c>
      <c r="AW413" s="22" t="s">
        <v>1263</v>
      </c>
      <c r="AX413" s="34">
        <v>45965</v>
      </c>
      <c r="AY413" s="9">
        <v>12</v>
      </c>
      <c r="AZ413" s="9" t="s">
        <v>1125</v>
      </c>
      <c r="BA413" s="32" t="s">
        <v>20</v>
      </c>
      <c r="BB413" s="32"/>
      <c r="BC413" s="32"/>
      <c r="BD413" s="9"/>
      <c r="BE413" s="9"/>
      <c r="BF413" s="9"/>
      <c r="BG413" s="35"/>
      <c r="BH413" s="9"/>
      <c r="BI413" s="9"/>
      <c r="BJ413" s="9"/>
      <c r="BK413" s="9"/>
      <c r="BL413" s="9">
        <v>1</v>
      </c>
      <c r="BM413" s="9"/>
      <c r="BN413" s="9"/>
      <c r="BO413" s="9"/>
      <c r="BP413" s="9"/>
      <c r="BQ413" s="9"/>
      <c r="BR413" s="9"/>
      <c r="BS413" s="9"/>
      <c r="BT413" s="9"/>
      <c r="BU413" s="9"/>
      <c r="BV413" s="9"/>
      <c r="BW413" s="9"/>
      <c r="BX413" s="9"/>
      <c r="BY413" s="9"/>
      <c r="BZ413" s="9"/>
      <c r="CA413" s="9"/>
      <c r="CB413" s="9"/>
      <c r="CC413" s="9"/>
      <c r="CD413" s="9"/>
      <c r="CE413" s="9"/>
      <c r="CF413" s="9"/>
      <c r="CG413" s="9"/>
      <c r="CH413" s="9"/>
      <c r="CI413" s="9"/>
      <c r="CJ413" s="9"/>
      <c r="CK413" s="9"/>
      <c r="CL413" s="9"/>
      <c r="CM413" s="9"/>
      <c r="CN413" s="9"/>
      <c r="CO413" s="9"/>
      <c r="CP413" s="9"/>
      <c r="CQ413" s="9"/>
      <c r="CR413" s="9"/>
      <c r="CS413" s="9"/>
      <c r="CT413" s="9"/>
      <c r="CU413" s="9"/>
      <c r="CV413" s="9"/>
      <c r="CW413" s="9"/>
      <c r="CX413" s="9"/>
      <c r="CY413" s="9"/>
      <c r="CZ413" s="9"/>
      <c r="DA413" s="9"/>
      <c r="DB413" s="9"/>
      <c r="DC413" s="9"/>
      <c r="DD413" s="9"/>
      <c r="DE413" s="9"/>
      <c r="DF413" s="9"/>
      <c r="DG413" s="9"/>
      <c r="DH413" s="9"/>
      <c r="DI413" s="9"/>
      <c r="DJ413" s="9"/>
      <c r="DK413" s="9"/>
      <c r="DL413" s="9"/>
      <c r="DM413" s="9"/>
      <c r="DN413" s="9"/>
      <c r="DO413" s="9"/>
      <c r="DP413" s="9"/>
      <c r="DQ413" s="9"/>
      <c r="DR413" s="9"/>
      <c r="DS413" s="9"/>
      <c r="DT413" s="9"/>
      <c r="DU413" s="9"/>
      <c r="DV413" s="9"/>
      <c r="DW413" s="9"/>
      <c r="DX413" s="9"/>
      <c r="DY413" s="9"/>
      <c r="DZ413" s="9"/>
      <c r="EA413" s="9"/>
      <c r="EB413" s="9"/>
      <c r="EC413" s="9"/>
      <c r="ED413" s="9"/>
      <c r="EE413" s="9"/>
      <c r="EF413" s="9"/>
      <c r="EG413" s="9"/>
      <c r="EH413" s="9"/>
      <c r="EI413" s="9"/>
      <c r="EJ413" s="9"/>
      <c r="EK413" s="9"/>
      <c r="EL413" s="9"/>
      <c r="EM413" s="9"/>
      <c r="EN413" s="9"/>
      <c r="EO413" s="9"/>
      <c r="EP413" s="9"/>
      <c r="EQ413" s="9"/>
      <c r="ER413" s="36">
        <f t="shared" si="80"/>
        <v>1</v>
      </c>
      <c r="ES413" s="9">
        <f t="shared" si="81"/>
        <v>1</v>
      </c>
      <c r="ET413" s="9" t="s">
        <v>1372</v>
      </c>
      <c r="EU413" s="32" t="s">
        <v>1872</v>
      </c>
      <c r="EV413" s="32" t="s">
        <v>1480</v>
      </c>
      <c r="EW413" s="32"/>
      <c r="EX413" s="35"/>
      <c r="EY413" s="37"/>
      <c r="EZ413" s="37"/>
      <c r="FA413" s="35"/>
      <c r="FB413" s="37"/>
      <c r="FC413" s="32"/>
      <c r="FD413" s="32"/>
      <c r="FE413" s="32">
        <f t="shared" si="82"/>
        <v>1658</v>
      </c>
      <c r="FF413" s="9">
        <f t="shared" si="83"/>
        <v>7075</v>
      </c>
      <c r="FG413" s="6" t="s">
        <v>1480</v>
      </c>
    </row>
    <row r="414" spans="1:163" ht="17.25" customHeight="1" x14ac:dyDescent="0.25">
      <c r="A414" s="9">
        <v>463199669</v>
      </c>
      <c r="B414" s="22" t="s">
        <v>836</v>
      </c>
      <c r="C414" s="9"/>
      <c r="D414" s="9"/>
      <c r="E414" s="9"/>
      <c r="F414" s="9"/>
      <c r="G414" s="23"/>
      <c r="H414" s="23"/>
      <c r="I414" s="9">
        <v>5339</v>
      </c>
      <c r="J414" s="9">
        <v>10209</v>
      </c>
      <c r="K414" s="24">
        <f t="shared" si="72"/>
        <v>-39</v>
      </c>
      <c r="L414" s="24">
        <f t="shared" si="73"/>
        <v>15548</v>
      </c>
      <c r="M414" s="25">
        <v>3</v>
      </c>
      <c r="N414" s="9" t="s">
        <v>1493</v>
      </c>
      <c r="O414" s="9" t="s">
        <v>1494</v>
      </c>
      <c r="P414" s="9" t="s">
        <v>121</v>
      </c>
      <c r="Q414" s="26">
        <v>10127</v>
      </c>
      <c r="R414" s="27">
        <v>430</v>
      </c>
      <c r="S414" s="27">
        <f t="shared" si="74"/>
        <v>0</v>
      </c>
      <c r="T414" s="27">
        <v>4893</v>
      </c>
      <c r="U414" s="28" t="s">
        <v>20</v>
      </c>
      <c r="V414" s="29">
        <f t="shared" si="75"/>
        <v>0.12424193648117195</v>
      </c>
      <c r="W414" s="29">
        <f t="shared" si="76"/>
        <v>2.8715457112038533E-3</v>
      </c>
      <c r="X414" s="29" t="str">
        <f t="shared" si="77"/>
        <v>FLOW</v>
      </c>
      <c r="Y414" s="9" t="str">
        <f t="shared" si="78"/>
        <v>-</v>
      </c>
      <c r="Z414" s="9" t="s">
        <v>1496</v>
      </c>
      <c r="AA414" s="9" t="s">
        <v>20</v>
      </c>
      <c r="AB414" s="22"/>
      <c r="AC414" s="9"/>
      <c r="AD414" s="9"/>
      <c r="AE414" s="30"/>
      <c r="AF414" s="31" t="s">
        <v>20</v>
      </c>
      <c r="AG414" s="32"/>
      <c r="AH414" s="9" t="s">
        <v>120</v>
      </c>
      <c r="AI414" s="32"/>
      <c r="AJ414" s="32"/>
      <c r="AK414" s="32"/>
      <c r="AL414" s="32">
        <v>15532</v>
      </c>
      <c r="AM414" s="26">
        <v>10127</v>
      </c>
      <c r="AN414" s="24">
        <v>88</v>
      </c>
      <c r="AO414" s="23" t="s">
        <v>20</v>
      </c>
      <c r="AP414" s="23" t="str">
        <f t="shared" si="79"/>
        <v>FLOW</v>
      </c>
      <c r="AQ414" s="23"/>
      <c r="AR414" s="23"/>
      <c r="AS414" s="23"/>
      <c r="AT414" s="23"/>
      <c r="AU414" s="9" t="s">
        <v>1491</v>
      </c>
      <c r="AV414" s="33" t="s">
        <v>1030</v>
      </c>
      <c r="AW414" s="22" t="s">
        <v>1195</v>
      </c>
      <c r="AX414" s="34">
        <v>45456</v>
      </c>
      <c r="AY414" s="9">
        <v>24</v>
      </c>
      <c r="AZ414" s="9" t="s">
        <v>1125</v>
      </c>
      <c r="BA414" s="32" t="s">
        <v>20</v>
      </c>
      <c r="BB414" s="32"/>
      <c r="BC414" s="32"/>
      <c r="BD414" s="9"/>
      <c r="BE414" s="9"/>
      <c r="BF414" s="9"/>
      <c r="BG414" s="35"/>
      <c r="BH414" s="9"/>
      <c r="BI414" s="9">
        <v>1</v>
      </c>
      <c r="BJ414" s="9"/>
      <c r="BK414" s="9"/>
      <c r="BL414" s="9"/>
      <c r="BM414" s="9"/>
      <c r="BN414" s="9"/>
      <c r="BO414" s="9"/>
      <c r="BP414" s="9"/>
      <c r="BQ414" s="9"/>
      <c r="BR414" s="9"/>
      <c r="BS414" s="9"/>
      <c r="BT414" s="9"/>
      <c r="BU414" s="9"/>
      <c r="BV414" s="9"/>
      <c r="BW414" s="9"/>
      <c r="BX414" s="9"/>
      <c r="BY414" s="9"/>
      <c r="BZ414" s="9"/>
      <c r="CA414" s="9"/>
      <c r="CB414" s="9"/>
      <c r="CC414" s="9"/>
      <c r="CD414" s="9"/>
      <c r="CE414" s="9"/>
      <c r="CF414" s="9"/>
      <c r="CG414" s="9"/>
      <c r="CH414" s="9"/>
      <c r="CI414" s="9"/>
      <c r="CJ414" s="9"/>
      <c r="CK414" s="9"/>
      <c r="CL414" s="9"/>
      <c r="CM414" s="9"/>
      <c r="CN414" s="9"/>
      <c r="CO414" s="9"/>
      <c r="CP414" s="9"/>
      <c r="CQ414" s="9"/>
      <c r="CR414" s="9"/>
      <c r="CS414" s="9"/>
      <c r="CT414" s="9"/>
      <c r="CU414" s="9"/>
      <c r="CV414" s="9"/>
      <c r="CW414" s="9"/>
      <c r="CX414" s="9"/>
      <c r="CY414" s="9"/>
      <c r="CZ414" s="9"/>
      <c r="DA414" s="9"/>
      <c r="DB414" s="9"/>
      <c r="DC414" s="9"/>
      <c r="DD414" s="9"/>
      <c r="DE414" s="9"/>
      <c r="DF414" s="9"/>
      <c r="DG414" s="9"/>
      <c r="DH414" s="9"/>
      <c r="DI414" s="9"/>
      <c r="DJ414" s="9"/>
      <c r="DK414" s="9"/>
      <c r="DL414" s="9"/>
      <c r="DM414" s="9"/>
      <c r="DN414" s="9"/>
      <c r="DO414" s="9"/>
      <c r="DP414" s="9"/>
      <c r="DQ414" s="9"/>
      <c r="DR414" s="9"/>
      <c r="DS414" s="9"/>
      <c r="DT414" s="9"/>
      <c r="DU414" s="9"/>
      <c r="DV414" s="9"/>
      <c r="DW414" s="9"/>
      <c r="DX414" s="9"/>
      <c r="DY414" s="9"/>
      <c r="DZ414" s="9"/>
      <c r="EA414" s="9"/>
      <c r="EB414" s="9"/>
      <c r="EC414" s="9"/>
      <c r="ED414" s="9"/>
      <c r="EE414" s="9"/>
      <c r="EF414" s="9"/>
      <c r="EG414" s="9"/>
      <c r="EH414" s="9"/>
      <c r="EI414" s="9"/>
      <c r="EJ414" s="9"/>
      <c r="EK414" s="9"/>
      <c r="EL414" s="9"/>
      <c r="EM414" s="9"/>
      <c r="EN414" s="9"/>
      <c r="EO414" s="9"/>
      <c r="EP414" s="9"/>
      <c r="EQ414" s="9"/>
      <c r="ER414" s="36">
        <f t="shared" si="80"/>
        <v>1</v>
      </c>
      <c r="ES414" s="9">
        <f t="shared" si="81"/>
        <v>1</v>
      </c>
      <c r="ET414" s="9" t="s">
        <v>1373</v>
      </c>
      <c r="EU414" s="32" t="s">
        <v>1772</v>
      </c>
      <c r="EV414" s="32" t="s">
        <v>1480</v>
      </c>
      <c r="EW414" s="32"/>
      <c r="EX414" s="35"/>
      <c r="EY414" s="37"/>
      <c r="EZ414" s="37"/>
      <c r="FA414" s="35"/>
      <c r="FB414" s="37"/>
      <c r="FC414" s="32"/>
      <c r="FD414" s="32"/>
      <c r="FE414" s="32">
        <f t="shared" si="82"/>
        <v>-39</v>
      </c>
      <c r="FF414" s="9">
        <f t="shared" si="83"/>
        <v>15548</v>
      </c>
      <c r="FG414" s="6" t="s">
        <v>1480</v>
      </c>
    </row>
    <row r="415" spans="1:163" ht="17.25" customHeight="1" x14ac:dyDescent="0.25">
      <c r="A415" s="9">
        <v>454109710</v>
      </c>
      <c r="B415" s="22" t="s">
        <v>646</v>
      </c>
      <c r="C415" s="9"/>
      <c r="D415" s="9"/>
      <c r="E415" s="9"/>
      <c r="F415" s="9"/>
      <c r="G415" s="23"/>
      <c r="H415" s="23"/>
      <c r="I415" s="9">
        <v>2619</v>
      </c>
      <c r="J415" s="9">
        <v>10455</v>
      </c>
      <c r="K415" s="24">
        <f t="shared" si="72"/>
        <v>2942</v>
      </c>
      <c r="L415" s="24">
        <f t="shared" si="73"/>
        <v>13074</v>
      </c>
      <c r="M415" s="25">
        <v>4</v>
      </c>
      <c r="N415" s="9" t="s">
        <v>1493</v>
      </c>
      <c r="O415" s="9" t="s">
        <v>1494</v>
      </c>
      <c r="P415" s="9" t="s">
        <v>45</v>
      </c>
      <c r="Q415" s="26">
        <v>10061.870000000001</v>
      </c>
      <c r="R415" s="27">
        <v>344</v>
      </c>
      <c r="S415" s="27">
        <f t="shared" si="74"/>
        <v>0</v>
      </c>
      <c r="T415" s="27">
        <v>7132</v>
      </c>
      <c r="U415" s="28" t="s">
        <v>20</v>
      </c>
      <c r="V415" s="29">
        <f t="shared" si="75"/>
        <v>2.3008083505924776E-2</v>
      </c>
      <c r="W415" s="29">
        <f t="shared" si="76"/>
        <v>3.8542736166877509E-3</v>
      </c>
      <c r="X415" s="29" t="str">
        <f t="shared" si="77"/>
        <v>FLOW</v>
      </c>
      <c r="Y415" s="9" t="str">
        <f t="shared" si="78"/>
        <v>-</v>
      </c>
      <c r="Z415" s="9" t="s">
        <v>1499</v>
      </c>
      <c r="AA415" s="9" t="s">
        <v>20</v>
      </c>
      <c r="AB415" s="22"/>
      <c r="AC415" s="9"/>
      <c r="AD415" s="9"/>
      <c r="AE415" s="30"/>
      <c r="AF415" s="31" t="s">
        <v>20</v>
      </c>
      <c r="AG415" s="32"/>
      <c r="AH415" s="9" t="s">
        <v>647</v>
      </c>
      <c r="AI415" s="32"/>
      <c r="AJ415" s="32"/>
      <c r="AK415" s="32"/>
      <c r="AL415" s="32">
        <v>17931</v>
      </c>
      <c r="AM415" s="26">
        <v>10061.870000000001</v>
      </c>
      <c r="AN415" s="24">
        <v>118</v>
      </c>
      <c r="AO415" s="23" t="s">
        <v>20</v>
      </c>
      <c r="AP415" s="23" t="str">
        <f t="shared" si="79"/>
        <v>FLOW</v>
      </c>
      <c r="AQ415" s="23"/>
      <c r="AR415" s="23"/>
      <c r="AS415" s="23"/>
      <c r="AT415" s="23"/>
      <c r="AU415" s="9" t="s">
        <v>13</v>
      </c>
      <c r="AV415" s="33" t="s">
        <v>648</v>
      </c>
      <c r="AW415" s="22" t="s">
        <v>1188</v>
      </c>
      <c r="AX415" s="34">
        <v>44762</v>
      </c>
      <c r="AY415" s="9">
        <v>48</v>
      </c>
      <c r="AZ415" s="9" t="s">
        <v>1125</v>
      </c>
      <c r="BA415" s="32" t="s">
        <v>20</v>
      </c>
      <c r="BB415" s="32"/>
      <c r="BC415" s="32"/>
      <c r="BD415" s="9"/>
      <c r="BE415" s="9"/>
      <c r="BF415" s="9"/>
      <c r="BG415" s="35"/>
      <c r="BH415" s="9"/>
      <c r="BI415" s="9">
        <v>1</v>
      </c>
      <c r="BJ415" s="9"/>
      <c r="BK415" s="9"/>
      <c r="BL415" s="9"/>
      <c r="BM415" s="9"/>
      <c r="BN415" s="9"/>
      <c r="BO415" s="9"/>
      <c r="BP415" s="9"/>
      <c r="BQ415" s="9"/>
      <c r="BR415" s="9"/>
      <c r="BS415" s="9"/>
      <c r="BT415" s="9"/>
      <c r="BU415" s="9"/>
      <c r="BV415" s="9"/>
      <c r="BW415" s="9"/>
      <c r="BX415" s="9"/>
      <c r="BY415" s="9"/>
      <c r="BZ415" s="9"/>
      <c r="CA415" s="9"/>
      <c r="CB415" s="9"/>
      <c r="CC415" s="9"/>
      <c r="CD415" s="9"/>
      <c r="CE415" s="9"/>
      <c r="CF415" s="9"/>
      <c r="CG415" s="9"/>
      <c r="CH415" s="9"/>
      <c r="CI415" s="9"/>
      <c r="CJ415" s="9"/>
      <c r="CK415" s="9"/>
      <c r="CL415" s="9"/>
      <c r="CM415" s="9"/>
      <c r="CN415" s="9"/>
      <c r="CO415" s="9"/>
      <c r="CP415" s="9"/>
      <c r="CQ415" s="9"/>
      <c r="CR415" s="9"/>
      <c r="CS415" s="9"/>
      <c r="CT415" s="9"/>
      <c r="CU415" s="9"/>
      <c r="CV415" s="9"/>
      <c r="CW415" s="9"/>
      <c r="CX415" s="9"/>
      <c r="CY415" s="9"/>
      <c r="CZ415" s="9"/>
      <c r="DA415" s="9"/>
      <c r="DB415" s="9"/>
      <c r="DC415" s="9"/>
      <c r="DD415" s="9"/>
      <c r="DE415" s="9"/>
      <c r="DF415" s="9"/>
      <c r="DG415" s="9"/>
      <c r="DH415" s="9"/>
      <c r="DI415" s="9"/>
      <c r="DJ415" s="9"/>
      <c r="DK415" s="9"/>
      <c r="DL415" s="9"/>
      <c r="DM415" s="9"/>
      <c r="DN415" s="9"/>
      <c r="DO415" s="9"/>
      <c r="DP415" s="9"/>
      <c r="DQ415" s="9"/>
      <c r="DR415" s="9"/>
      <c r="DS415" s="9"/>
      <c r="DT415" s="9"/>
      <c r="DU415" s="9"/>
      <c r="DV415" s="9"/>
      <c r="DW415" s="9"/>
      <c r="DX415" s="9"/>
      <c r="DY415" s="9"/>
      <c r="DZ415" s="9"/>
      <c r="EA415" s="9"/>
      <c r="EB415" s="9"/>
      <c r="EC415" s="9"/>
      <c r="ED415" s="9"/>
      <c r="EE415" s="9"/>
      <c r="EF415" s="9"/>
      <c r="EG415" s="9"/>
      <c r="EH415" s="9"/>
      <c r="EI415" s="9"/>
      <c r="EJ415" s="9"/>
      <c r="EK415" s="9"/>
      <c r="EL415" s="9"/>
      <c r="EM415" s="9"/>
      <c r="EN415" s="9"/>
      <c r="EO415" s="9"/>
      <c r="EP415" s="9"/>
      <c r="EQ415" s="9"/>
      <c r="ER415" s="36">
        <f t="shared" si="80"/>
        <v>1</v>
      </c>
      <c r="ES415" s="9">
        <f t="shared" si="81"/>
        <v>1</v>
      </c>
      <c r="ET415" s="9" t="s">
        <v>1374</v>
      </c>
      <c r="EU415" s="32" t="s">
        <v>2135</v>
      </c>
      <c r="EV415" s="32" t="s">
        <v>1480</v>
      </c>
      <c r="EW415" s="32"/>
      <c r="EX415" s="35"/>
      <c r="EY415" s="37"/>
      <c r="EZ415" s="37"/>
      <c r="FA415" s="35"/>
      <c r="FB415" s="37"/>
      <c r="FC415" s="32"/>
      <c r="FD415" s="32"/>
      <c r="FE415" s="32">
        <f t="shared" si="82"/>
        <v>2942</v>
      </c>
      <c r="FF415" s="9">
        <f t="shared" si="83"/>
        <v>13074</v>
      </c>
      <c r="FG415" s="6" t="s">
        <v>1480</v>
      </c>
    </row>
    <row r="416" spans="1:163" ht="17.25" customHeight="1" x14ac:dyDescent="0.25">
      <c r="A416" s="9">
        <v>458739499</v>
      </c>
      <c r="B416" s="22" t="s">
        <v>649</v>
      </c>
      <c r="C416" s="9"/>
      <c r="D416" s="9"/>
      <c r="E416" s="9"/>
      <c r="F416" s="9"/>
      <c r="G416" s="23"/>
      <c r="H416" s="23"/>
      <c r="I416" s="9">
        <v>3402</v>
      </c>
      <c r="J416" s="9">
        <v>10198</v>
      </c>
      <c r="K416" s="24">
        <f t="shared" si="72"/>
        <v>3706</v>
      </c>
      <c r="L416" s="24">
        <f t="shared" si="73"/>
        <v>13600</v>
      </c>
      <c r="M416" s="25">
        <v>3</v>
      </c>
      <c r="N416" s="9" t="s">
        <v>1493</v>
      </c>
      <c r="O416" s="9" t="s">
        <v>1494</v>
      </c>
      <c r="P416" s="9" t="s">
        <v>45</v>
      </c>
      <c r="Q416" s="26">
        <v>9816</v>
      </c>
      <c r="R416" s="27">
        <v>312</v>
      </c>
      <c r="S416" s="27">
        <f t="shared" si="74"/>
        <v>0</v>
      </c>
      <c r="T416" s="27">
        <v>6293</v>
      </c>
      <c r="U416" s="28" t="s">
        <v>20</v>
      </c>
      <c r="V416" s="29">
        <f t="shared" si="75"/>
        <v>2.0168615874903296E-2</v>
      </c>
      <c r="W416" s="29">
        <f t="shared" si="76"/>
        <v>2.7833605906168683E-3</v>
      </c>
      <c r="X416" s="29" t="str">
        <f t="shared" si="77"/>
        <v>FLOW</v>
      </c>
      <c r="Y416" s="9" t="str">
        <f t="shared" si="78"/>
        <v>-</v>
      </c>
      <c r="Z416" s="9" t="s">
        <v>1496</v>
      </c>
      <c r="AA416" s="9" t="s">
        <v>20</v>
      </c>
      <c r="AB416" s="22"/>
      <c r="AC416" s="9"/>
      <c r="AD416" s="9"/>
      <c r="AE416" s="30"/>
      <c r="AF416" s="31" t="s">
        <v>20</v>
      </c>
      <c r="AG416" s="32"/>
      <c r="AH416" s="9" t="s">
        <v>647</v>
      </c>
      <c r="AI416" s="32"/>
      <c r="AJ416" s="32"/>
      <c r="AK416" s="32"/>
      <c r="AL416" s="32">
        <v>16803</v>
      </c>
      <c r="AM416" s="26">
        <v>9816</v>
      </c>
      <c r="AN416" s="24">
        <v>88</v>
      </c>
      <c r="AO416" s="23" t="s">
        <v>20</v>
      </c>
      <c r="AP416" s="23" t="str">
        <f t="shared" si="79"/>
        <v>FLOW</v>
      </c>
      <c r="AQ416" s="23"/>
      <c r="AR416" s="23"/>
      <c r="AS416" s="23"/>
      <c r="AT416" s="23"/>
      <c r="AU416" s="9" t="s">
        <v>1491</v>
      </c>
      <c r="AV416" s="33" t="s">
        <v>650</v>
      </c>
      <c r="AW416" s="22" t="s">
        <v>1211</v>
      </c>
      <c r="AX416" s="34">
        <v>45104</v>
      </c>
      <c r="AY416" s="9">
        <v>36</v>
      </c>
      <c r="AZ416" s="9" t="s">
        <v>1125</v>
      </c>
      <c r="BA416" s="32" t="s">
        <v>20</v>
      </c>
      <c r="BB416" s="32"/>
      <c r="BC416" s="32"/>
      <c r="BD416" s="9"/>
      <c r="BE416" s="9"/>
      <c r="BF416" s="9"/>
      <c r="BG416" s="35"/>
      <c r="BH416" s="9"/>
      <c r="BI416" s="9">
        <v>1</v>
      </c>
      <c r="BJ416" s="9"/>
      <c r="BK416" s="9"/>
      <c r="BL416" s="9"/>
      <c r="BM416" s="9"/>
      <c r="BN416" s="9"/>
      <c r="BO416" s="9"/>
      <c r="BP416" s="9"/>
      <c r="BQ416" s="9"/>
      <c r="BR416" s="9"/>
      <c r="BS416" s="9"/>
      <c r="BT416" s="9"/>
      <c r="BU416" s="9"/>
      <c r="BV416" s="9"/>
      <c r="BW416" s="9"/>
      <c r="BX416" s="9"/>
      <c r="BY416" s="9"/>
      <c r="BZ416" s="9"/>
      <c r="CA416" s="9"/>
      <c r="CB416" s="9"/>
      <c r="CC416" s="9"/>
      <c r="CD416" s="9"/>
      <c r="CE416" s="9"/>
      <c r="CF416" s="9"/>
      <c r="CG416" s="9"/>
      <c r="CH416" s="9"/>
      <c r="CI416" s="9"/>
      <c r="CJ416" s="9"/>
      <c r="CK416" s="9"/>
      <c r="CL416" s="9"/>
      <c r="CM416" s="9"/>
      <c r="CN416" s="9"/>
      <c r="CO416" s="9"/>
      <c r="CP416" s="9"/>
      <c r="CQ416" s="9"/>
      <c r="CR416" s="9"/>
      <c r="CS416" s="9"/>
      <c r="CT416" s="9"/>
      <c r="CU416" s="9"/>
      <c r="CV416" s="9"/>
      <c r="CW416" s="9"/>
      <c r="CX416" s="9"/>
      <c r="CY416" s="9"/>
      <c r="CZ416" s="9"/>
      <c r="DA416" s="9"/>
      <c r="DB416" s="9"/>
      <c r="DC416" s="9"/>
      <c r="DD416" s="9"/>
      <c r="DE416" s="9"/>
      <c r="DF416" s="9"/>
      <c r="DG416" s="9"/>
      <c r="DH416" s="9"/>
      <c r="DI416" s="9"/>
      <c r="DJ416" s="9"/>
      <c r="DK416" s="9"/>
      <c r="DL416" s="9"/>
      <c r="DM416" s="9"/>
      <c r="DN416" s="9"/>
      <c r="DO416" s="9"/>
      <c r="DP416" s="9"/>
      <c r="DQ416" s="9"/>
      <c r="DR416" s="9"/>
      <c r="DS416" s="9"/>
      <c r="DT416" s="9"/>
      <c r="DU416" s="9"/>
      <c r="DV416" s="9"/>
      <c r="DW416" s="9"/>
      <c r="DX416" s="9"/>
      <c r="DY416" s="9"/>
      <c r="DZ416" s="9"/>
      <c r="EA416" s="9"/>
      <c r="EB416" s="9"/>
      <c r="EC416" s="9"/>
      <c r="ED416" s="9"/>
      <c r="EE416" s="9"/>
      <c r="EF416" s="9"/>
      <c r="EG416" s="9"/>
      <c r="EH416" s="9"/>
      <c r="EI416" s="9"/>
      <c r="EJ416" s="9"/>
      <c r="EK416" s="9"/>
      <c r="EL416" s="9"/>
      <c r="EM416" s="9"/>
      <c r="EN416" s="9"/>
      <c r="EO416" s="9"/>
      <c r="EP416" s="9"/>
      <c r="EQ416" s="9"/>
      <c r="ER416" s="36">
        <f t="shared" si="80"/>
        <v>1</v>
      </c>
      <c r="ES416" s="9">
        <f t="shared" si="81"/>
        <v>1</v>
      </c>
      <c r="ET416" s="9" t="s">
        <v>1374</v>
      </c>
      <c r="EU416" s="32" t="s">
        <v>2136</v>
      </c>
      <c r="EV416" s="32" t="s">
        <v>1480</v>
      </c>
      <c r="EW416" s="32"/>
      <c r="EX416" s="35"/>
      <c r="EY416" s="37"/>
      <c r="EZ416" s="37"/>
      <c r="FA416" s="35"/>
      <c r="FB416" s="37"/>
      <c r="FC416" s="32"/>
      <c r="FD416" s="32"/>
      <c r="FE416" s="32">
        <f t="shared" si="82"/>
        <v>3706</v>
      </c>
      <c r="FF416" s="9">
        <f t="shared" si="83"/>
        <v>13600</v>
      </c>
      <c r="FG416" s="6" t="s">
        <v>1480</v>
      </c>
    </row>
    <row r="417" spans="1:163" ht="17.25" customHeight="1" x14ac:dyDescent="0.25">
      <c r="A417" s="9">
        <v>459750261</v>
      </c>
      <c r="B417" s="22" t="s">
        <v>227</v>
      </c>
      <c r="C417" s="9"/>
      <c r="D417" s="9"/>
      <c r="E417" s="9"/>
      <c r="F417" s="9"/>
      <c r="G417" s="23"/>
      <c r="H417" s="23"/>
      <c r="I417" s="9">
        <v>3370</v>
      </c>
      <c r="J417" s="9">
        <v>3331</v>
      </c>
      <c r="K417" s="24">
        <f t="shared" si="72"/>
        <v>3397</v>
      </c>
      <c r="L417" s="24">
        <f t="shared" si="73"/>
        <v>6701</v>
      </c>
      <c r="M417" s="39">
        <v>1</v>
      </c>
      <c r="N417" s="9" t="s">
        <v>1493</v>
      </c>
      <c r="O417" s="9" t="s">
        <v>1494</v>
      </c>
      <c r="P417" s="9" t="s">
        <v>27</v>
      </c>
      <c r="Q417" s="26">
        <v>9791.4</v>
      </c>
      <c r="R417" s="27">
        <v>66</v>
      </c>
      <c r="S417" s="27">
        <f t="shared" si="74"/>
        <v>0</v>
      </c>
      <c r="T417" s="27">
        <v>7200</v>
      </c>
      <c r="U417" s="28" t="s">
        <v>20</v>
      </c>
      <c r="V417" s="29">
        <f t="shared" si="75"/>
        <v>2.1910233874303717E-2</v>
      </c>
      <c r="W417" s="29">
        <f t="shared" si="76"/>
        <v>8.5774084892661852E-4</v>
      </c>
      <c r="X417" s="29" t="str">
        <f t="shared" si="77"/>
        <v>FLOW</v>
      </c>
      <c r="Y417" s="9" t="str">
        <f t="shared" si="78"/>
        <v>-</v>
      </c>
      <c r="Z417" s="9" t="s">
        <v>1496</v>
      </c>
      <c r="AA417" s="9" t="s">
        <v>20</v>
      </c>
      <c r="AB417" s="22"/>
      <c r="AC417" s="9"/>
      <c r="AD417" s="9"/>
      <c r="AE417" s="30"/>
      <c r="AF417" s="31" t="s">
        <v>20</v>
      </c>
      <c r="AG417" s="32"/>
      <c r="AH417" s="9" t="s">
        <v>211</v>
      </c>
      <c r="AI417" s="32"/>
      <c r="AJ417" s="32"/>
      <c r="AK417" s="32"/>
      <c r="AL417" s="32">
        <v>10597</v>
      </c>
      <c r="AM417" s="26">
        <v>9791.4</v>
      </c>
      <c r="AN417" s="24">
        <v>27</v>
      </c>
      <c r="AO417" s="23" t="s">
        <v>20</v>
      </c>
      <c r="AP417" s="23" t="str">
        <f t="shared" si="79"/>
        <v>FLOW</v>
      </c>
      <c r="AQ417" s="23"/>
      <c r="AR417" s="23"/>
      <c r="AS417" s="23"/>
      <c r="AT417" s="23"/>
      <c r="AU417" s="9" t="s">
        <v>1491</v>
      </c>
      <c r="AV417" s="33" t="s">
        <v>228</v>
      </c>
      <c r="AW417" s="22" t="s">
        <v>1178</v>
      </c>
      <c r="AX417" s="34">
        <v>45182</v>
      </c>
      <c r="AY417" s="9">
        <v>36</v>
      </c>
      <c r="AZ417" s="9" t="s">
        <v>1125</v>
      </c>
      <c r="BA417" s="32" t="s">
        <v>20</v>
      </c>
      <c r="BB417" s="32"/>
      <c r="BC417" s="32"/>
      <c r="BD417" s="9"/>
      <c r="BE417" s="9"/>
      <c r="BF417" s="9"/>
      <c r="BG417" s="35"/>
      <c r="BH417" s="9"/>
      <c r="BI417" s="9">
        <v>1</v>
      </c>
      <c r="BJ417" s="9"/>
      <c r="BK417" s="9"/>
      <c r="BL417" s="9"/>
      <c r="BM417" s="9"/>
      <c r="BN417" s="9"/>
      <c r="BO417" s="9"/>
      <c r="BP417" s="9"/>
      <c r="BQ417" s="9"/>
      <c r="BR417" s="9"/>
      <c r="BS417" s="9"/>
      <c r="BT417" s="9"/>
      <c r="BU417" s="9"/>
      <c r="BV417" s="9"/>
      <c r="BW417" s="9"/>
      <c r="BX417" s="9"/>
      <c r="BY417" s="9"/>
      <c r="BZ417" s="9"/>
      <c r="CA417" s="9"/>
      <c r="CB417" s="9"/>
      <c r="CC417" s="9"/>
      <c r="CD417" s="9"/>
      <c r="CE417" s="9"/>
      <c r="CF417" s="9"/>
      <c r="CG417" s="9"/>
      <c r="CH417" s="9"/>
      <c r="CI417" s="9"/>
      <c r="CJ417" s="9"/>
      <c r="CK417" s="9"/>
      <c r="CL417" s="9"/>
      <c r="CM417" s="9"/>
      <c r="CN417" s="9"/>
      <c r="CO417" s="9"/>
      <c r="CP417" s="9"/>
      <c r="CQ417" s="9"/>
      <c r="CR417" s="9"/>
      <c r="CS417" s="9"/>
      <c r="CT417" s="9"/>
      <c r="CU417" s="9"/>
      <c r="CV417" s="9"/>
      <c r="CW417" s="9"/>
      <c r="CX417" s="9"/>
      <c r="CY417" s="9"/>
      <c r="CZ417" s="9"/>
      <c r="DA417" s="9"/>
      <c r="DB417" s="9"/>
      <c r="DC417" s="9"/>
      <c r="DD417" s="9"/>
      <c r="DE417" s="9"/>
      <c r="DF417" s="9"/>
      <c r="DG417" s="9"/>
      <c r="DH417" s="9"/>
      <c r="DI417" s="9"/>
      <c r="DJ417" s="9"/>
      <c r="DK417" s="9"/>
      <c r="DL417" s="9"/>
      <c r="DM417" s="9"/>
      <c r="DN417" s="9"/>
      <c r="DO417" s="9"/>
      <c r="DP417" s="9"/>
      <c r="DQ417" s="9"/>
      <c r="DR417" s="9"/>
      <c r="DS417" s="9"/>
      <c r="DT417" s="9"/>
      <c r="DU417" s="9"/>
      <c r="DV417" s="9"/>
      <c r="DW417" s="9"/>
      <c r="DX417" s="9"/>
      <c r="DY417" s="9"/>
      <c r="DZ417" s="9"/>
      <c r="EA417" s="9"/>
      <c r="EB417" s="9"/>
      <c r="EC417" s="9"/>
      <c r="ED417" s="9"/>
      <c r="EE417" s="9"/>
      <c r="EF417" s="9"/>
      <c r="EG417" s="9"/>
      <c r="EH417" s="9"/>
      <c r="EI417" s="9"/>
      <c r="EJ417" s="9"/>
      <c r="EK417" s="9"/>
      <c r="EL417" s="9"/>
      <c r="EM417" s="9"/>
      <c r="EN417" s="9"/>
      <c r="EO417" s="9"/>
      <c r="EP417" s="9"/>
      <c r="EQ417" s="9"/>
      <c r="ER417" s="36">
        <f t="shared" si="80"/>
        <v>1</v>
      </c>
      <c r="ES417" s="9">
        <f t="shared" si="81"/>
        <v>1</v>
      </c>
      <c r="ET417" s="9" t="s">
        <v>1368</v>
      </c>
      <c r="EU417" s="32" t="s">
        <v>1834</v>
      </c>
      <c r="EV417" s="32" t="s">
        <v>1480</v>
      </c>
      <c r="EW417" s="32"/>
      <c r="EX417" s="35"/>
      <c r="EY417" s="37"/>
      <c r="EZ417" s="37"/>
      <c r="FA417" s="35"/>
      <c r="FB417" s="37"/>
      <c r="FC417" s="32"/>
      <c r="FD417" s="32"/>
      <c r="FE417" s="32">
        <f t="shared" si="82"/>
        <v>3397</v>
      </c>
      <c r="FF417" s="9">
        <f t="shared" si="83"/>
        <v>6701</v>
      </c>
      <c r="FG417" s="6" t="s">
        <v>1480</v>
      </c>
    </row>
    <row r="418" spans="1:163" ht="17.25" customHeight="1" x14ac:dyDescent="0.25">
      <c r="A418" s="9">
        <v>464934804</v>
      </c>
      <c r="B418" s="22" t="s">
        <v>874</v>
      </c>
      <c r="C418" s="9"/>
      <c r="D418" s="9"/>
      <c r="E418" s="9"/>
      <c r="F418" s="9"/>
      <c r="G418" s="23"/>
      <c r="H418" s="23"/>
      <c r="I418" s="9">
        <v>5870</v>
      </c>
      <c r="J418" s="9">
        <v>9436</v>
      </c>
      <c r="K418" s="24">
        <f t="shared" si="72"/>
        <v>-1540</v>
      </c>
      <c r="L418" s="24">
        <f t="shared" si="73"/>
        <v>15306</v>
      </c>
      <c r="M418" s="25">
        <v>3</v>
      </c>
      <c r="N418" s="9" t="s">
        <v>1493</v>
      </c>
      <c r="O418" s="9" t="s">
        <v>1494</v>
      </c>
      <c r="P418" s="9" t="s">
        <v>341</v>
      </c>
      <c r="Q418" s="26">
        <v>9320</v>
      </c>
      <c r="R418" s="27">
        <v>764</v>
      </c>
      <c r="S418" s="27">
        <f t="shared" si="74"/>
        <v>0</v>
      </c>
      <c r="T418" s="27">
        <v>1800</v>
      </c>
      <c r="U418" s="28" t="s">
        <v>20</v>
      </c>
      <c r="V418" s="29">
        <f t="shared" si="75"/>
        <v>0.74871465295629824</v>
      </c>
      <c r="W418" s="29">
        <f t="shared" si="76"/>
        <v>2.6427180831855353E-3</v>
      </c>
      <c r="X418" s="29" t="str">
        <f t="shared" si="77"/>
        <v>FLOW</v>
      </c>
      <c r="Y418" s="9" t="str">
        <f t="shared" si="78"/>
        <v>-</v>
      </c>
      <c r="Z418" s="9" t="s">
        <v>1495</v>
      </c>
      <c r="AA418" s="9" t="s">
        <v>20</v>
      </c>
      <c r="AB418" s="22"/>
      <c r="AC418" s="9"/>
      <c r="AD418" s="9"/>
      <c r="AE418" s="30"/>
      <c r="AF418" s="31" t="s">
        <v>20</v>
      </c>
      <c r="AG418" s="32"/>
      <c r="AH418" s="9" t="s">
        <v>696</v>
      </c>
      <c r="AI418" s="32"/>
      <c r="AJ418" s="32"/>
      <c r="AK418" s="32"/>
      <c r="AL418" s="32">
        <v>12000</v>
      </c>
      <c r="AM418" s="26">
        <v>9320</v>
      </c>
      <c r="AN418" s="24">
        <v>88</v>
      </c>
      <c r="AO418" s="23" t="s">
        <v>20</v>
      </c>
      <c r="AP418" s="23" t="str">
        <f t="shared" si="79"/>
        <v>FLOW</v>
      </c>
      <c r="AQ418" s="23"/>
      <c r="AR418" s="23"/>
      <c r="AS418" s="23"/>
      <c r="AT418" s="23"/>
      <c r="AU418" s="9" t="s">
        <v>13</v>
      </c>
      <c r="AV418" s="33" t="s">
        <v>1067</v>
      </c>
      <c r="AW418" s="22" t="s">
        <v>1218</v>
      </c>
      <c r="AX418" s="34">
        <v>45638</v>
      </c>
      <c r="AY418" s="9">
        <v>18</v>
      </c>
      <c r="AZ418" s="9" t="s">
        <v>1125</v>
      </c>
      <c r="BA418" s="32" t="s">
        <v>20</v>
      </c>
      <c r="BB418" s="32"/>
      <c r="BC418" s="32"/>
      <c r="BD418" s="9"/>
      <c r="BE418" s="9"/>
      <c r="BF418" s="9"/>
      <c r="BG418" s="35"/>
      <c r="BH418" s="9"/>
      <c r="BI418" s="9"/>
      <c r="BJ418" s="9"/>
      <c r="BK418" s="9"/>
      <c r="BL418" s="9"/>
      <c r="BM418" s="9"/>
      <c r="BN418" s="9"/>
      <c r="BO418" s="9"/>
      <c r="BP418" s="9"/>
      <c r="BQ418" s="9"/>
      <c r="BR418" s="9"/>
      <c r="BS418" s="9"/>
      <c r="BT418" s="9"/>
      <c r="BU418" s="9"/>
      <c r="BV418" s="9"/>
      <c r="BW418" s="9"/>
      <c r="BX418" s="9"/>
      <c r="BY418" s="9"/>
      <c r="BZ418" s="9"/>
      <c r="CA418" s="9"/>
      <c r="CB418" s="9"/>
      <c r="CC418" s="9"/>
      <c r="CD418" s="9"/>
      <c r="CE418" s="9"/>
      <c r="CF418" s="9"/>
      <c r="CG418" s="9"/>
      <c r="CH418" s="9"/>
      <c r="CI418" s="9"/>
      <c r="CJ418" s="9"/>
      <c r="CK418" s="9"/>
      <c r="CL418" s="9"/>
      <c r="CM418" s="9"/>
      <c r="CN418" s="9"/>
      <c r="CO418" s="9"/>
      <c r="CP418" s="9"/>
      <c r="CQ418" s="9"/>
      <c r="CR418" s="9"/>
      <c r="CS418" s="9"/>
      <c r="CT418" s="9"/>
      <c r="CU418" s="9"/>
      <c r="CV418" s="9"/>
      <c r="CW418" s="9"/>
      <c r="CX418" s="9"/>
      <c r="CY418" s="9"/>
      <c r="CZ418" s="9"/>
      <c r="DA418" s="9"/>
      <c r="DB418" s="9"/>
      <c r="DC418" s="9"/>
      <c r="DD418" s="9"/>
      <c r="DE418" s="9"/>
      <c r="DF418" s="9"/>
      <c r="DG418" s="9"/>
      <c r="DH418" s="9"/>
      <c r="DI418" s="9"/>
      <c r="DJ418" s="9"/>
      <c r="DK418" s="9"/>
      <c r="DL418" s="9"/>
      <c r="DM418" s="9"/>
      <c r="DN418" s="9"/>
      <c r="DO418" s="9"/>
      <c r="DP418" s="9"/>
      <c r="DQ418" s="9"/>
      <c r="DR418" s="9"/>
      <c r="DS418" s="9"/>
      <c r="DT418" s="9"/>
      <c r="DU418" s="9"/>
      <c r="DV418" s="9"/>
      <c r="DW418" s="9"/>
      <c r="DX418" s="9"/>
      <c r="DY418" s="9"/>
      <c r="DZ418" s="9"/>
      <c r="EA418" s="9"/>
      <c r="EB418" s="9"/>
      <c r="EC418" s="9"/>
      <c r="ED418" s="9"/>
      <c r="EE418" s="9"/>
      <c r="EF418" s="9"/>
      <c r="EG418" s="9"/>
      <c r="EH418" s="9"/>
      <c r="EI418" s="9"/>
      <c r="EJ418" s="9"/>
      <c r="EK418" s="9"/>
      <c r="EL418" s="9"/>
      <c r="EM418" s="9"/>
      <c r="EN418" s="9"/>
      <c r="EO418" s="9"/>
      <c r="EP418" s="9"/>
      <c r="EQ418" s="9"/>
      <c r="ER418" s="36">
        <f t="shared" si="80"/>
        <v>0</v>
      </c>
      <c r="ES418" s="9" t="str">
        <f t="shared" si="81"/>
        <v/>
      </c>
      <c r="ET418" s="9" t="s">
        <v>1369</v>
      </c>
      <c r="EU418" s="32" t="s">
        <v>2171</v>
      </c>
      <c r="EV418" s="32" t="s">
        <v>1480</v>
      </c>
      <c r="EW418" s="32"/>
      <c r="EX418" s="35"/>
      <c r="EY418" s="37"/>
      <c r="EZ418" s="37"/>
      <c r="FA418" s="35"/>
      <c r="FB418" s="37"/>
      <c r="FC418" s="32"/>
      <c r="FD418" s="32"/>
      <c r="FE418" s="32">
        <f t="shared" si="82"/>
        <v>-1540</v>
      </c>
      <c r="FF418" s="9">
        <f t="shared" si="83"/>
        <v>15306</v>
      </c>
      <c r="FG418" s="6" t="s">
        <v>1480</v>
      </c>
    </row>
    <row r="419" spans="1:163" ht="17.25" customHeight="1" x14ac:dyDescent="0.25">
      <c r="A419" s="9">
        <v>461914147</v>
      </c>
      <c r="B419" s="22" t="s">
        <v>726</v>
      </c>
      <c r="C419" s="9"/>
      <c r="D419" s="9"/>
      <c r="E419" s="9"/>
      <c r="F419" s="9"/>
      <c r="G419" s="23"/>
      <c r="H419" s="23"/>
      <c r="I419" s="9">
        <v>4841</v>
      </c>
      <c r="J419" s="9">
        <v>4460</v>
      </c>
      <c r="K419" s="24">
        <f t="shared" si="72"/>
        <v>4642</v>
      </c>
      <c r="L419" s="24">
        <f t="shared" si="73"/>
        <v>9301</v>
      </c>
      <c r="M419" s="39">
        <v>1</v>
      </c>
      <c r="N419" s="9" t="s">
        <v>1493</v>
      </c>
      <c r="O419" s="9" t="s">
        <v>1494</v>
      </c>
      <c r="P419" s="9" t="s">
        <v>251</v>
      </c>
      <c r="Q419" s="26">
        <v>9222.39</v>
      </c>
      <c r="R419" s="27">
        <v>182</v>
      </c>
      <c r="S419" s="27">
        <f t="shared" si="74"/>
        <v>0</v>
      </c>
      <c r="T419" s="27">
        <v>4372.4399999999996</v>
      </c>
      <c r="U419" s="28" t="s">
        <v>20</v>
      </c>
      <c r="V419" s="29">
        <f t="shared" si="75"/>
        <v>8.6941008721364219E-3</v>
      </c>
      <c r="W419" s="29">
        <f t="shared" si="76"/>
        <v>8.0789474719982401E-4</v>
      </c>
      <c r="X419" s="29" t="str">
        <f t="shared" si="77"/>
        <v>FLOW</v>
      </c>
      <c r="Y419" s="9" t="str">
        <f t="shared" si="78"/>
        <v>-</v>
      </c>
      <c r="Z419" s="9" t="s">
        <v>1499</v>
      </c>
      <c r="AA419" s="9" t="s">
        <v>20</v>
      </c>
      <c r="AB419" s="22"/>
      <c r="AC419" s="9"/>
      <c r="AD419" s="9"/>
      <c r="AE419" s="30"/>
      <c r="AF419" s="31" t="s">
        <v>20</v>
      </c>
      <c r="AG419" s="32"/>
      <c r="AH419" s="9" t="s">
        <v>720</v>
      </c>
      <c r="AI419" s="32"/>
      <c r="AJ419" s="32"/>
      <c r="AK419" s="32"/>
      <c r="AL419" s="32">
        <v>9014.44</v>
      </c>
      <c r="AM419" s="26">
        <v>9222.39</v>
      </c>
      <c r="AN419" s="24">
        <v>27</v>
      </c>
      <c r="AO419" s="23" t="s">
        <v>20</v>
      </c>
      <c r="AP419" s="23" t="str">
        <f t="shared" si="79"/>
        <v>FLOW</v>
      </c>
      <c r="AQ419" s="23"/>
      <c r="AR419" s="23"/>
      <c r="AS419" s="23"/>
      <c r="AT419" s="23"/>
      <c r="AU419" s="9" t="s">
        <v>1491</v>
      </c>
      <c r="AV419" s="33" t="s">
        <v>727</v>
      </c>
      <c r="AW419" s="22" t="s">
        <v>1219</v>
      </c>
      <c r="AX419" s="34">
        <v>45336</v>
      </c>
      <c r="AY419" s="9">
        <v>30</v>
      </c>
      <c r="AZ419" s="9" t="s">
        <v>1125</v>
      </c>
      <c r="BA419" s="32" t="s">
        <v>20</v>
      </c>
      <c r="BB419" s="32"/>
      <c r="BC419" s="32"/>
      <c r="BD419" s="9"/>
      <c r="BE419" s="9"/>
      <c r="BF419" s="9"/>
      <c r="BG419" s="35"/>
      <c r="BH419" s="9"/>
      <c r="BI419" s="9"/>
      <c r="BJ419" s="9"/>
      <c r="BK419" s="9"/>
      <c r="BL419" s="9">
        <v>1</v>
      </c>
      <c r="BM419" s="9"/>
      <c r="BN419" s="9"/>
      <c r="BO419" s="9"/>
      <c r="BP419" s="9"/>
      <c r="BQ419" s="9"/>
      <c r="BR419" s="9"/>
      <c r="BS419" s="9"/>
      <c r="BT419" s="9"/>
      <c r="BU419" s="9"/>
      <c r="BV419" s="9"/>
      <c r="BW419" s="9"/>
      <c r="BX419" s="9"/>
      <c r="BY419" s="9"/>
      <c r="BZ419" s="9"/>
      <c r="CA419" s="9"/>
      <c r="CB419" s="9"/>
      <c r="CC419" s="9"/>
      <c r="CD419" s="9"/>
      <c r="CE419" s="9"/>
      <c r="CF419" s="9"/>
      <c r="CG419" s="9"/>
      <c r="CH419" s="9"/>
      <c r="CI419" s="9"/>
      <c r="CJ419" s="9"/>
      <c r="CK419" s="9"/>
      <c r="CL419" s="9"/>
      <c r="CM419" s="9"/>
      <c r="CN419" s="9"/>
      <c r="CO419" s="9"/>
      <c r="CP419" s="9"/>
      <c r="CQ419" s="9"/>
      <c r="CR419" s="9"/>
      <c r="CS419" s="9"/>
      <c r="CT419" s="9"/>
      <c r="CU419" s="9"/>
      <c r="CV419" s="9"/>
      <c r="CW419" s="9"/>
      <c r="CX419" s="9"/>
      <c r="CY419" s="9"/>
      <c r="CZ419" s="9"/>
      <c r="DA419" s="9"/>
      <c r="DB419" s="9"/>
      <c r="DC419" s="9"/>
      <c r="DD419" s="9"/>
      <c r="DE419" s="9"/>
      <c r="DF419" s="9"/>
      <c r="DG419" s="9"/>
      <c r="DH419" s="9"/>
      <c r="DI419" s="9"/>
      <c r="DJ419" s="9"/>
      <c r="DK419" s="9"/>
      <c r="DL419" s="9"/>
      <c r="DM419" s="9"/>
      <c r="DN419" s="9"/>
      <c r="DO419" s="9"/>
      <c r="DP419" s="9"/>
      <c r="DQ419" s="9"/>
      <c r="DR419" s="9"/>
      <c r="DS419" s="9"/>
      <c r="DT419" s="9"/>
      <c r="DU419" s="9"/>
      <c r="DV419" s="9"/>
      <c r="DW419" s="9"/>
      <c r="DX419" s="9"/>
      <c r="DY419" s="9"/>
      <c r="DZ419" s="9"/>
      <c r="EA419" s="9"/>
      <c r="EB419" s="9"/>
      <c r="EC419" s="9"/>
      <c r="ED419" s="9"/>
      <c r="EE419" s="9"/>
      <c r="EF419" s="9"/>
      <c r="EG419" s="9"/>
      <c r="EH419" s="9"/>
      <c r="EI419" s="9"/>
      <c r="EJ419" s="9"/>
      <c r="EK419" s="9"/>
      <c r="EL419" s="9"/>
      <c r="EM419" s="9"/>
      <c r="EN419" s="9"/>
      <c r="EO419" s="9"/>
      <c r="EP419" s="9"/>
      <c r="EQ419" s="9"/>
      <c r="ER419" s="36">
        <f t="shared" si="80"/>
        <v>1</v>
      </c>
      <c r="ES419" s="9">
        <f t="shared" si="81"/>
        <v>1</v>
      </c>
      <c r="ET419" s="9" t="s">
        <v>1363</v>
      </c>
      <c r="EU419" s="32" t="s">
        <v>2188</v>
      </c>
      <c r="EV419" s="32" t="s">
        <v>1480</v>
      </c>
      <c r="EW419" s="32"/>
      <c r="EX419" s="35"/>
      <c r="EY419" s="37"/>
      <c r="EZ419" s="37"/>
      <c r="FA419" s="35"/>
      <c r="FB419" s="37"/>
      <c r="FC419" s="32"/>
      <c r="FD419" s="32"/>
      <c r="FE419" s="32">
        <f t="shared" si="82"/>
        <v>4642</v>
      </c>
      <c r="FF419" s="9">
        <f t="shared" si="83"/>
        <v>9301</v>
      </c>
      <c r="FG419" s="6" t="s">
        <v>1480</v>
      </c>
    </row>
    <row r="420" spans="1:163" ht="17.25" customHeight="1" x14ac:dyDescent="0.25">
      <c r="A420" s="9">
        <v>465718124</v>
      </c>
      <c r="B420" s="22" t="s">
        <v>219</v>
      </c>
      <c r="C420" s="9"/>
      <c r="D420" s="9"/>
      <c r="E420" s="9"/>
      <c r="F420" s="9"/>
      <c r="G420" s="23"/>
      <c r="H420" s="23"/>
      <c r="I420" s="9">
        <v>2406</v>
      </c>
      <c r="J420" s="9">
        <v>4805</v>
      </c>
      <c r="K420" s="24">
        <f t="shared" si="72"/>
        <v>2521</v>
      </c>
      <c r="L420" s="24">
        <f t="shared" si="73"/>
        <v>7211</v>
      </c>
      <c r="M420" s="25">
        <v>2</v>
      </c>
      <c r="N420" s="9" t="s">
        <v>1493</v>
      </c>
      <c r="O420" s="9" t="s">
        <v>1494</v>
      </c>
      <c r="P420" s="9" t="s">
        <v>27</v>
      </c>
      <c r="Q420" s="26">
        <v>9169</v>
      </c>
      <c r="R420" s="27">
        <v>122</v>
      </c>
      <c r="S420" s="27">
        <f t="shared" si="74"/>
        <v>0</v>
      </c>
      <c r="T420" s="27">
        <v>4050</v>
      </c>
      <c r="U420" s="28" t="s">
        <v>20</v>
      </c>
      <c r="V420" s="29">
        <f t="shared" si="75"/>
        <v>4.4159859751868688E-2</v>
      </c>
      <c r="W420" s="29">
        <f t="shared" si="76"/>
        <v>2.4584940696613074E-3</v>
      </c>
      <c r="X420" s="29" t="str">
        <f t="shared" si="77"/>
        <v>FLOW</v>
      </c>
      <c r="Y420" s="9" t="str">
        <f t="shared" si="78"/>
        <v>-</v>
      </c>
      <c r="Z420" s="9" t="s">
        <v>1496</v>
      </c>
      <c r="AA420" s="9" t="s">
        <v>20</v>
      </c>
      <c r="AB420" s="22"/>
      <c r="AC420" s="9"/>
      <c r="AD420" s="9"/>
      <c r="AE420" s="30"/>
      <c r="AF420" s="31" t="s">
        <v>20</v>
      </c>
      <c r="AG420" s="32"/>
      <c r="AH420" s="9" t="s">
        <v>211</v>
      </c>
      <c r="AI420" s="32"/>
      <c r="AJ420" s="32"/>
      <c r="AK420" s="32"/>
      <c r="AL420" s="32">
        <v>8977</v>
      </c>
      <c r="AM420" s="26">
        <v>9169</v>
      </c>
      <c r="AN420" s="24">
        <v>56</v>
      </c>
      <c r="AO420" s="23" t="s">
        <v>20</v>
      </c>
      <c r="AP420" s="23" t="str">
        <f t="shared" si="79"/>
        <v>FLOW</v>
      </c>
      <c r="AQ420" s="23"/>
      <c r="AR420" s="23"/>
      <c r="AS420" s="23"/>
      <c r="AT420" s="23"/>
      <c r="AU420" s="9" t="s">
        <v>1491</v>
      </c>
      <c r="AV420" s="33" t="s">
        <v>220</v>
      </c>
      <c r="AW420" s="22" t="s">
        <v>1205</v>
      </c>
      <c r="AX420" s="34">
        <v>45733</v>
      </c>
      <c r="AY420" s="9">
        <v>18</v>
      </c>
      <c r="AZ420" s="9" t="s">
        <v>1125</v>
      </c>
      <c r="BA420" s="32" t="s">
        <v>20</v>
      </c>
      <c r="BB420" s="32"/>
      <c r="BC420" s="32"/>
      <c r="BD420" s="9"/>
      <c r="BE420" s="9"/>
      <c r="BF420" s="9"/>
      <c r="BG420" s="35"/>
      <c r="BH420" s="9"/>
      <c r="BI420" s="9">
        <v>1</v>
      </c>
      <c r="BJ420" s="9"/>
      <c r="BK420" s="9"/>
      <c r="BL420" s="9"/>
      <c r="BM420" s="9"/>
      <c r="BN420" s="9"/>
      <c r="BO420" s="9"/>
      <c r="BP420" s="9"/>
      <c r="BQ420" s="9"/>
      <c r="BR420" s="9"/>
      <c r="BS420" s="9"/>
      <c r="BT420" s="9"/>
      <c r="BU420" s="9"/>
      <c r="BV420" s="9"/>
      <c r="BW420" s="9"/>
      <c r="BX420" s="9"/>
      <c r="BY420" s="9"/>
      <c r="BZ420" s="9"/>
      <c r="CA420" s="9"/>
      <c r="CB420" s="9"/>
      <c r="CC420" s="9"/>
      <c r="CD420" s="9"/>
      <c r="CE420" s="9"/>
      <c r="CF420" s="9"/>
      <c r="CG420" s="9"/>
      <c r="CH420" s="9"/>
      <c r="CI420" s="9"/>
      <c r="CJ420" s="9"/>
      <c r="CK420" s="9"/>
      <c r="CL420" s="9"/>
      <c r="CM420" s="9"/>
      <c r="CN420" s="9"/>
      <c r="CO420" s="9"/>
      <c r="CP420" s="9"/>
      <c r="CQ420" s="9"/>
      <c r="CR420" s="9"/>
      <c r="CS420" s="9"/>
      <c r="CT420" s="9"/>
      <c r="CU420" s="9"/>
      <c r="CV420" s="9"/>
      <c r="CW420" s="9"/>
      <c r="CX420" s="9"/>
      <c r="CY420" s="9"/>
      <c r="CZ420" s="9"/>
      <c r="DA420" s="9"/>
      <c r="DB420" s="9"/>
      <c r="DC420" s="9"/>
      <c r="DD420" s="9"/>
      <c r="DE420" s="9"/>
      <c r="DF420" s="9"/>
      <c r="DG420" s="9"/>
      <c r="DH420" s="9"/>
      <c r="DI420" s="9"/>
      <c r="DJ420" s="9"/>
      <c r="DK420" s="9"/>
      <c r="DL420" s="9"/>
      <c r="DM420" s="9"/>
      <c r="DN420" s="9"/>
      <c r="DO420" s="9"/>
      <c r="DP420" s="9"/>
      <c r="DQ420" s="9"/>
      <c r="DR420" s="9"/>
      <c r="DS420" s="9"/>
      <c r="DT420" s="9"/>
      <c r="DU420" s="9"/>
      <c r="DV420" s="9"/>
      <c r="DW420" s="9"/>
      <c r="DX420" s="9"/>
      <c r="DY420" s="9"/>
      <c r="DZ420" s="9"/>
      <c r="EA420" s="9"/>
      <c r="EB420" s="9"/>
      <c r="EC420" s="9"/>
      <c r="ED420" s="9"/>
      <c r="EE420" s="9"/>
      <c r="EF420" s="9"/>
      <c r="EG420" s="9"/>
      <c r="EH420" s="9"/>
      <c r="EI420" s="9"/>
      <c r="EJ420" s="9"/>
      <c r="EK420" s="9"/>
      <c r="EL420" s="9"/>
      <c r="EM420" s="9"/>
      <c r="EN420" s="9"/>
      <c r="EO420" s="9"/>
      <c r="EP420" s="9"/>
      <c r="EQ420" s="9"/>
      <c r="ER420" s="36">
        <f t="shared" si="80"/>
        <v>1</v>
      </c>
      <c r="ES420" s="9">
        <f t="shared" si="81"/>
        <v>1</v>
      </c>
      <c r="ET420" s="9" t="s">
        <v>1368</v>
      </c>
      <c r="EU420" s="32" t="s">
        <v>1840</v>
      </c>
      <c r="EV420" s="32" t="s">
        <v>1480</v>
      </c>
      <c r="EW420" s="32"/>
      <c r="EX420" s="35"/>
      <c r="EY420" s="37"/>
      <c r="EZ420" s="37"/>
      <c r="FA420" s="35"/>
      <c r="FB420" s="37"/>
      <c r="FC420" s="32"/>
      <c r="FD420" s="32"/>
      <c r="FE420" s="32">
        <f t="shared" si="82"/>
        <v>2521</v>
      </c>
      <c r="FF420" s="9">
        <f t="shared" si="83"/>
        <v>7211</v>
      </c>
      <c r="FG420" s="6" t="s">
        <v>1480</v>
      </c>
    </row>
    <row r="421" spans="1:163" ht="17.25" customHeight="1" x14ac:dyDescent="0.25">
      <c r="A421" s="9">
        <v>464721019</v>
      </c>
      <c r="B421" s="22" t="s">
        <v>871</v>
      </c>
      <c r="C421" s="9"/>
      <c r="D421" s="9"/>
      <c r="E421" s="9"/>
      <c r="F421" s="9"/>
      <c r="G421" s="23"/>
      <c r="H421" s="23"/>
      <c r="I421" s="9">
        <v>9546</v>
      </c>
      <c r="J421" s="9">
        <v>9069</v>
      </c>
      <c r="K421" s="24">
        <f t="shared" si="72"/>
        <v>9653</v>
      </c>
      <c r="L421" s="24">
        <f t="shared" si="73"/>
        <v>18615</v>
      </c>
      <c r="M421" s="25">
        <v>3</v>
      </c>
      <c r="N421" s="9" t="s">
        <v>1493</v>
      </c>
      <c r="O421" s="9" t="s">
        <v>1494</v>
      </c>
      <c r="P421" s="9" t="s">
        <v>321</v>
      </c>
      <c r="Q421" s="26">
        <v>9069</v>
      </c>
      <c r="R421" s="27">
        <v>584</v>
      </c>
      <c r="S421" s="27">
        <f t="shared" si="74"/>
        <v>0</v>
      </c>
      <c r="T421" s="27">
        <v>1350</v>
      </c>
      <c r="U421" s="28" t="s">
        <v>20</v>
      </c>
      <c r="V421" s="29">
        <f t="shared" si="75"/>
        <v>0.42841756186049151</v>
      </c>
      <c r="W421" s="29">
        <f t="shared" si="76"/>
        <v>2.5715461691426631E-3</v>
      </c>
      <c r="X421" s="29" t="str">
        <f t="shared" si="77"/>
        <v>FLOW</v>
      </c>
      <c r="Y421" s="9" t="str">
        <f t="shared" si="78"/>
        <v>-</v>
      </c>
      <c r="Z421" s="9" t="s">
        <v>1495</v>
      </c>
      <c r="AA421" s="9" t="s">
        <v>20</v>
      </c>
      <c r="AB421" s="22"/>
      <c r="AC421" s="9"/>
      <c r="AD421" s="9"/>
      <c r="AE421" s="30"/>
      <c r="AF421" s="31" t="s">
        <v>20</v>
      </c>
      <c r="AG421" s="32"/>
      <c r="AH421" s="9" t="s">
        <v>320</v>
      </c>
      <c r="AI421" s="32"/>
      <c r="AJ421" s="32"/>
      <c r="AK421" s="32"/>
      <c r="AL421" s="32">
        <v>11003</v>
      </c>
      <c r="AM421" s="26">
        <v>9069</v>
      </c>
      <c r="AN421" s="24">
        <v>88</v>
      </c>
      <c r="AO421" s="23" t="s">
        <v>20</v>
      </c>
      <c r="AP421" s="23" t="str">
        <f t="shared" si="79"/>
        <v>FLOW</v>
      </c>
      <c r="AQ421" s="23"/>
      <c r="AR421" s="23"/>
      <c r="AS421" s="23"/>
      <c r="AT421" s="23"/>
      <c r="AU421" s="9" t="s">
        <v>1491</v>
      </c>
      <c r="AV421" s="33" t="s">
        <v>1064</v>
      </c>
      <c r="AW421" s="22" t="s">
        <v>1288</v>
      </c>
      <c r="AX421" s="34">
        <v>45615</v>
      </c>
      <c r="AY421" s="9">
        <v>18</v>
      </c>
      <c r="AZ421" s="9" t="s">
        <v>1125</v>
      </c>
      <c r="BA421" s="32" t="s">
        <v>20</v>
      </c>
      <c r="BB421" s="32"/>
      <c r="BC421" s="32"/>
      <c r="BD421" s="9"/>
      <c r="BE421" s="9"/>
      <c r="BF421" s="9"/>
      <c r="BG421" s="35"/>
      <c r="BH421" s="9"/>
      <c r="BI421" s="9">
        <v>1</v>
      </c>
      <c r="BJ421" s="9"/>
      <c r="BK421" s="9"/>
      <c r="BL421" s="9"/>
      <c r="BM421" s="9"/>
      <c r="BN421" s="9"/>
      <c r="BO421" s="9">
        <v>1</v>
      </c>
      <c r="BP421" s="9"/>
      <c r="BQ421" s="9"/>
      <c r="BR421" s="9"/>
      <c r="BS421" s="9"/>
      <c r="BT421" s="9"/>
      <c r="BU421" s="9"/>
      <c r="BV421" s="9"/>
      <c r="BW421" s="9"/>
      <c r="BX421" s="9"/>
      <c r="BY421" s="9"/>
      <c r="BZ421" s="9"/>
      <c r="CA421" s="9"/>
      <c r="CB421" s="9"/>
      <c r="CC421" s="9"/>
      <c r="CD421" s="9"/>
      <c r="CE421" s="9"/>
      <c r="CF421" s="9"/>
      <c r="CG421" s="9"/>
      <c r="CH421" s="9"/>
      <c r="CI421" s="9"/>
      <c r="CJ421" s="9"/>
      <c r="CK421" s="9"/>
      <c r="CL421" s="9"/>
      <c r="CM421" s="9"/>
      <c r="CN421" s="9"/>
      <c r="CO421" s="9"/>
      <c r="CP421" s="9"/>
      <c r="CQ421" s="9"/>
      <c r="CR421" s="9"/>
      <c r="CS421" s="9"/>
      <c r="CT421" s="9"/>
      <c r="CU421" s="9"/>
      <c r="CV421" s="9"/>
      <c r="CW421" s="9"/>
      <c r="CX421" s="9"/>
      <c r="CY421" s="9"/>
      <c r="CZ421" s="9"/>
      <c r="DA421" s="9"/>
      <c r="DB421" s="9"/>
      <c r="DC421" s="9"/>
      <c r="DD421" s="9"/>
      <c r="DE421" s="9"/>
      <c r="DF421" s="9"/>
      <c r="DG421" s="9"/>
      <c r="DH421" s="9"/>
      <c r="DI421" s="9"/>
      <c r="DJ421" s="9"/>
      <c r="DK421" s="9"/>
      <c r="DL421" s="9"/>
      <c r="DM421" s="9"/>
      <c r="DN421" s="9"/>
      <c r="DO421" s="9"/>
      <c r="DP421" s="9"/>
      <c r="DQ421" s="9"/>
      <c r="DR421" s="9"/>
      <c r="DS421" s="9"/>
      <c r="DT421" s="9"/>
      <c r="DU421" s="9"/>
      <c r="DV421" s="9"/>
      <c r="DW421" s="9"/>
      <c r="DX421" s="9"/>
      <c r="DY421" s="9"/>
      <c r="DZ421" s="9"/>
      <c r="EA421" s="9"/>
      <c r="EB421" s="9"/>
      <c r="EC421" s="9"/>
      <c r="ED421" s="9"/>
      <c r="EE421" s="9"/>
      <c r="EF421" s="9"/>
      <c r="EG421" s="9"/>
      <c r="EH421" s="9"/>
      <c r="EI421" s="9"/>
      <c r="EJ421" s="9"/>
      <c r="EK421" s="9"/>
      <c r="EL421" s="9"/>
      <c r="EM421" s="9"/>
      <c r="EN421" s="9"/>
      <c r="EO421" s="9"/>
      <c r="EP421" s="9"/>
      <c r="EQ421" s="9"/>
      <c r="ER421" s="36">
        <f t="shared" si="80"/>
        <v>2</v>
      </c>
      <c r="ES421" s="9">
        <f t="shared" si="81"/>
        <v>1</v>
      </c>
      <c r="ET421" s="9" t="s">
        <v>1362</v>
      </c>
      <c r="EU421" s="32" t="s">
        <v>1904</v>
      </c>
      <c r="EV421" s="32" t="s">
        <v>1480</v>
      </c>
      <c r="EW421" s="32"/>
      <c r="EX421" s="35"/>
      <c r="EY421" s="37"/>
      <c r="EZ421" s="37"/>
      <c r="FA421" s="35"/>
      <c r="FB421" s="37"/>
      <c r="FC421" s="32"/>
      <c r="FD421" s="32"/>
      <c r="FE421" s="32">
        <f t="shared" si="82"/>
        <v>9653</v>
      </c>
      <c r="FF421" s="9">
        <f t="shared" si="83"/>
        <v>18615</v>
      </c>
      <c r="FG421" s="6" t="s">
        <v>1480</v>
      </c>
    </row>
    <row r="422" spans="1:163" ht="17.25" customHeight="1" x14ac:dyDescent="0.25">
      <c r="A422" s="9">
        <v>462843811</v>
      </c>
      <c r="B422" s="22" t="s">
        <v>832</v>
      </c>
      <c r="C422" s="9"/>
      <c r="D422" s="9"/>
      <c r="E422" s="9"/>
      <c r="F422" s="9"/>
      <c r="G422" s="23"/>
      <c r="H422" s="23"/>
      <c r="I422" s="9">
        <v>4000</v>
      </c>
      <c r="J422" s="9">
        <v>9231</v>
      </c>
      <c r="K422" s="24">
        <f t="shared" si="72"/>
        <v>-5990</v>
      </c>
      <c r="L422" s="24">
        <f t="shared" si="73"/>
        <v>13231</v>
      </c>
      <c r="M422" s="25">
        <v>5</v>
      </c>
      <c r="N422" s="9" t="s">
        <v>1493</v>
      </c>
      <c r="O422" s="9" t="s">
        <v>1494</v>
      </c>
      <c r="P422" s="9" t="s">
        <v>321</v>
      </c>
      <c r="Q422" s="26">
        <v>9034</v>
      </c>
      <c r="R422" s="27">
        <v>779</v>
      </c>
      <c r="S422" s="27">
        <f t="shared" si="74"/>
        <v>0</v>
      </c>
      <c r="T422" s="27">
        <v>3150</v>
      </c>
      <c r="U422" s="28" t="s">
        <v>20</v>
      </c>
      <c r="V422" s="29">
        <f t="shared" si="75"/>
        <v>0.12595504991355752</v>
      </c>
      <c r="W422" s="29">
        <f t="shared" si="76"/>
        <v>4.8098117945774635E-3</v>
      </c>
      <c r="X422" s="29" t="str">
        <f t="shared" si="77"/>
        <v>FLOW</v>
      </c>
      <c r="Y422" s="9" t="str">
        <f t="shared" si="78"/>
        <v>-</v>
      </c>
      <c r="Z422" s="9" t="s">
        <v>1495</v>
      </c>
      <c r="AA422" s="9" t="s">
        <v>20</v>
      </c>
      <c r="AB422" s="22"/>
      <c r="AC422" s="9"/>
      <c r="AD422" s="9"/>
      <c r="AE422" s="30"/>
      <c r="AF422" s="31" t="s">
        <v>20</v>
      </c>
      <c r="AG422" s="32"/>
      <c r="AH422" s="9" t="s">
        <v>542</v>
      </c>
      <c r="AI422" s="32"/>
      <c r="AJ422" s="32"/>
      <c r="AK422" s="32"/>
      <c r="AL422" s="32">
        <v>13160</v>
      </c>
      <c r="AM422" s="26">
        <v>9034</v>
      </c>
      <c r="AN422" s="24">
        <v>149</v>
      </c>
      <c r="AO422" s="23" t="s">
        <v>20</v>
      </c>
      <c r="AP422" s="23" t="str">
        <f t="shared" si="79"/>
        <v>FLOW</v>
      </c>
      <c r="AQ422" s="23"/>
      <c r="AR422" s="23"/>
      <c r="AS422" s="23"/>
      <c r="AT422" s="23"/>
      <c r="AU422" s="9" t="s">
        <v>13</v>
      </c>
      <c r="AV422" s="33"/>
      <c r="AW422" s="22" t="s">
        <v>1171</v>
      </c>
      <c r="AX422" s="34">
        <v>45421</v>
      </c>
      <c r="AY422" s="9">
        <v>24</v>
      </c>
      <c r="AZ422" s="9" t="s">
        <v>1125</v>
      </c>
      <c r="BA422" s="32" t="s">
        <v>20</v>
      </c>
      <c r="BB422" s="32"/>
      <c r="BC422" s="32"/>
      <c r="BD422" s="9"/>
      <c r="BE422" s="9"/>
      <c r="BF422" s="9"/>
      <c r="BG422" s="35"/>
      <c r="BH422" s="9"/>
      <c r="BI422" s="9"/>
      <c r="BJ422" s="9"/>
      <c r="BK422" s="9"/>
      <c r="BL422" s="9"/>
      <c r="BM422" s="9"/>
      <c r="BN422" s="9"/>
      <c r="BO422" s="9"/>
      <c r="BP422" s="9"/>
      <c r="BQ422" s="9"/>
      <c r="BR422" s="9"/>
      <c r="BS422" s="9"/>
      <c r="BT422" s="9"/>
      <c r="BU422" s="9"/>
      <c r="BV422" s="9"/>
      <c r="BW422" s="9"/>
      <c r="BX422" s="9"/>
      <c r="BY422" s="9"/>
      <c r="BZ422" s="9"/>
      <c r="CA422" s="9"/>
      <c r="CB422" s="9"/>
      <c r="CC422" s="9"/>
      <c r="CD422" s="9"/>
      <c r="CE422" s="9"/>
      <c r="CF422" s="9"/>
      <c r="CG422" s="9"/>
      <c r="CH422" s="9"/>
      <c r="CI422" s="9"/>
      <c r="CJ422" s="9"/>
      <c r="CK422" s="9"/>
      <c r="CL422" s="9"/>
      <c r="CM422" s="9"/>
      <c r="CN422" s="9"/>
      <c r="CO422" s="9"/>
      <c r="CP422" s="9"/>
      <c r="CQ422" s="9"/>
      <c r="CR422" s="9"/>
      <c r="CS422" s="9"/>
      <c r="CT422" s="9"/>
      <c r="CU422" s="9"/>
      <c r="CV422" s="9"/>
      <c r="CW422" s="9"/>
      <c r="CX422" s="9"/>
      <c r="CY422" s="9"/>
      <c r="CZ422" s="9"/>
      <c r="DA422" s="9"/>
      <c r="DB422" s="9"/>
      <c r="DC422" s="9"/>
      <c r="DD422" s="9"/>
      <c r="DE422" s="9"/>
      <c r="DF422" s="9"/>
      <c r="DG422" s="9"/>
      <c r="DH422" s="9"/>
      <c r="DI422" s="9"/>
      <c r="DJ422" s="9"/>
      <c r="DK422" s="9"/>
      <c r="DL422" s="9"/>
      <c r="DM422" s="9"/>
      <c r="DN422" s="9"/>
      <c r="DO422" s="9"/>
      <c r="DP422" s="9"/>
      <c r="DQ422" s="9"/>
      <c r="DR422" s="9"/>
      <c r="DS422" s="9"/>
      <c r="DT422" s="9"/>
      <c r="DU422" s="9"/>
      <c r="DV422" s="9"/>
      <c r="DW422" s="9"/>
      <c r="DX422" s="9"/>
      <c r="DY422" s="9"/>
      <c r="DZ422" s="9"/>
      <c r="EA422" s="9"/>
      <c r="EB422" s="9"/>
      <c r="EC422" s="9"/>
      <c r="ED422" s="9"/>
      <c r="EE422" s="9"/>
      <c r="EF422" s="9"/>
      <c r="EG422" s="9"/>
      <c r="EH422" s="9"/>
      <c r="EI422" s="9"/>
      <c r="EJ422" s="9"/>
      <c r="EK422" s="9"/>
      <c r="EL422" s="9"/>
      <c r="EM422" s="9"/>
      <c r="EN422" s="9"/>
      <c r="EO422" s="9"/>
      <c r="EP422" s="9"/>
      <c r="EQ422" s="9"/>
      <c r="ER422" s="36">
        <f t="shared" si="80"/>
        <v>0</v>
      </c>
      <c r="ES422" s="9" t="str">
        <f t="shared" si="81"/>
        <v/>
      </c>
      <c r="ET422" s="9" t="s">
        <v>1362</v>
      </c>
      <c r="EU422" s="32" t="s">
        <v>2034</v>
      </c>
      <c r="EV422" s="32" t="s">
        <v>1480</v>
      </c>
      <c r="EW422" s="32"/>
      <c r="EX422" s="35"/>
      <c r="EY422" s="37"/>
      <c r="EZ422" s="37"/>
      <c r="FA422" s="35"/>
      <c r="FB422" s="37"/>
      <c r="FC422" s="32"/>
      <c r="FD422" s="32"/>
      <c r="FE422" s="32">
        <f t="shared" si="82"/>
        <v>-5990</v>
      </c>
      <c r="FF422" s="9">
        <f t="shared" si="83"/>
        <v>13231</v>
      </c>
      <c r="FG422" s="6" t="s">
        <v>1480</v>
      </c>
    </row>
    <row r="423" spans="1:163" ht="17.25" customHeight="1" x14ac:dyDescent="0.25">
      <c r="A423" s="9">
        <v>462126435</v>
      </c>
      <c r="B423" s="22" t="s">
        <v>822</v>
      </c>
      <c r="C423" s="9"/>
      <c r="D423" s="9"/>
      <c r="E423" s="9"/>
      <c r="F423" s="9"/>
      <c r="G423" s="23"/>
      <c r="H423" s="23"/>
      <c r="I423" s="9">
        <v>4545</v>
      </c>
      <c r="J423" s="9">
        <v>9090</v>
      </c>
      <c r="K423" s="24">
        <f t="shared" si="72"/>
        <v>-12814</v>
      </c>
      <c r="L423" s="24">
        <f t="shared" si="73"/>
        <v>13635</v>
      </c>
      <c r="M423" s="25">
        <v>6</v>
      </c>
      <c r="N423" s="9" t="s">
        <v>1493</v>
      </c>
      <c r="O423" s="9" t="s">
        <v>1494</v>
      </c>
      <c r="P423" s="9" t="s">
        <v>71</v>
      </c>
      <c r="Q423" s="26">
        <v>8842</v>
      </c>
      <c r="R423" s="27">
        <v>821</v>
      </c>
      <c r="S423" s="27">
        <f t="shared" si="74"/>
        <v>0</v>
      </c>
      <c r="T423" s="27">
        <v>2250</v>
      </c>
      <c r="U423" s="28" t="s">
        <v>20</v>
      </c>
      <c r="V423" s="29">
        <f t="shared" si="75"/>
        <v>0.10482513337285121</v>
      </c>
      <c r="W423" s="29">
        <f t="shared" si="76"/>
        <v>4.0520506760767724E-3</v>
      </c>
      <c r="X423" s="29" t="str">
        <f t="shared" si="77"/>
        <v>FLOW</v>
      </c>
      <c r="Y423" s="9" t="str">
        <f t="shared" si="78"/>
        <v>-</v>
      </c>
      <c r="Z423" s="9" t="s">
        <v>20</v>
      </c>
      <c r="AA423" s="9" t="s">
        <v>20</v>
      </c>
      <c r="AB423" s="22"/>
      <c r="AC423" s="9"/>
      <c r="AD423" s="9"/>
      <c r="AE423" s="30"/>
      <c r="AF423" s="31" t="s">
        <v>20</v>
      </c>
      <c r="AG423" s="32"/>
      <c r="AH423" s="9" t="s">
        <v>84</v>
      </c>
      <c r="AI423" s="32"/>
      <c r="AJ423" s="32"/>
      <c r="AK423" s="32"/>
      <c r="AL423" s="32">
        <v>12161</v>
      </c>
      <c r="AM423" s="26">
        <v>8842</v>
      </c>
      <c r="AN423" s="24">
        <v>177</v>
      </c>
      <c r="AO423" s="23" t="s">
        <v>20</v>
      </c>
      <c r="AP423" s="23" t="str">
        <f t="shared" si="79"/>
        <v>FLOW</v>
      </c>
      <c r="AQ423" s="23"/>
      <c r="AR423" s="23"/>
      <c r="AS423" s="23"/>
      <c r="AT423" s="23"/>
      <c r="AU423" s="9" t="s">
        <v>13</v>
      </c>
      <c r="AV423" s="33" t="s">
        <v>1017</v>
      </c>
      <c r="AW423" s="22" t="s">
        <v>1262</v>
      </c>
      <c r="AX423" s="34">
        <v>45356</v>
      </c>
      <c r="AY423" s="9">
        <v>24</v>
      </c>
      <c r="AZ423" s="9" t="s">
        <v>1125</v>
      </c>
      <c r="BA423" s="32" t="s">
        <v>20</v>
      </c>
      <c r="BB423" s="32"/>
      <c r="BC423" s="32"/>
      <c r="BD423" s="9"/>
      <c r="BE423" s="9"/>
      <c r="BF423" s="9"/>
      <c r="BG423" s="35"/>
      <c r="BH423" s="9"/>
      <c r="BI423" s="9"/>
      <c r="BJ423" s="9"/>
      <c r="BK423" s="9"/>
      <c r="BL423" s="9"/>
      <c r="BM423" s="9"/>
      <c r="BN423" s="9"/>
      <c r="BO423" s="9"/>
      <c r="BP423" s="9"/>
      <c r="BQ423" s="9"/>
      <c r="BR423" s="9"/>
      <c r="BS423" s="9"/>
      <c r="BT423" s="9"/>
      <c r="BU423" s="9"/>
      <c r="BV423" s="9"/>
      <c r="BW423" s="9"/>
      <c r="BX423" s="9"/>
      <c r="BY423" s="9"/>
      <c r="BZ423" s="9"/>
      <c r="CA423" s="9"/>
      <c r="CB423" s="9"/>
      <c r="CC423" s="9"/>
      <c r="CD423" s="9"/>
      <c r="CE423" s="9"/>
      <c r="CF423" s="9"/>
      <c r="CG423" s="9"/>
      <c r="CH423" s="9"/>
      <c r="CI423" s="9"/>
      <c r="CJ423" s="9"/>
      <c r="CK423" s="9"/>
      <c r="CL423" s="9"/>
      <c r="CM423" s="9"/>
      <c r="CN423" s="9"/>
      <c r="CO423" s="9"/>
      <c r="CP423" s="9"/>
      <c r="CQ423" s="9"/>
      <c r="CR423" s="9"/>
      <c r="CS423" s="9"/>
      <c r="CT423" s="9"/>
      <c r="CU423" s="9"/>
      <c r="CV423" s="9"/>
      <c r="CW423" s="9"/>
      <c r="CX423" s="9"/>
      <c r="CY423" s="9"/>
      <c r="CZ423" s="9"/>
      <c r="DA423" s="9"/>
      <c r="DB423" s="9"/>
      <c r="DC423" s="9"/>
      <c r="DD423" s="9"/>
      <c r="DE423" s="9"/>
      <c r="DF423" s="9"/>
      <c r="DG423" s="9"/>
      <c r="DH423" s="9"/>
      <c r="DI423" s="9"/>
      <c r="DJ423" s="9"/>
      <c r="DK423" s="9"/>
      <c r="DL423" s="9"/>
      <c r="DM423" s="9"/>
      <c r="DN423" s="9"/>
      <c r="DO423" s="9"/>
      <c r="DP423" s="9"/>
      <c r="DQ423" s="9"/>
      <c r="DR423" s="9"/>
      <c r="DS423" s="9"/>
      <c r="DT423" s="9"/>
      <c r="DU423" s="9"/>
      <c r="DV423" s="9"/>
      <c r="DW423" s="9"/>
      <c r="DX423" s="9"/>
      <c r="DY423" s="9"/>
      <c r="DZ423" s="9"/>
      <c r="EA423" s="9"/>
      <c r="EB423" s="9"/>
      <c r="EC423" s="9"/>
      <c r="ED423" s="9"/>
      <c r="EE423" s="9"/>
      <c r="EF423" s="9"/>
      <c r="EG423" s="9"/>
      <c r="EH423" s="9"/>
      <c r="EI423" s="9"/>
      <c r="EJ423" s="9"/>
      <c r="EK423" s="9"/>
      <c r="EL423" s="9"/>
      <c r="EM423" s="9"/>
      <c r="EN423" s="9"/>
      <c r="EO423" s="9"/>
      <c r="EP423" s="9"/>
      <c r="EQ423" s="9"/>
      <c r="ER423" s="36">
        <f t="shared" si="80"/>
        <v>0</v>
      </c>
      <c r="ES423" s="9" t="str">
        <f t="shared" si="81"/>
        <v/>
      </c>
      <c r="ET423" s="9" t="s">
        <v>1361</v>
      </c>
      <c r="EU423" s="32" t="s">
        <v>1741</v>
      </c>
      <c r="EV423" s="32" t="s">
        <v>1480</v>
      </c>
      <c r="EW423" s="32"/>
      <c r="EX423" s="35"/>
      <c r="EY423" s="37"/>
      <c r="EZ423" s="37"/>
      <c r="FA423" s="35"/>
      <c r="FB423" s="37"/>
      <c r="FC423" s="32"/>
      <c r="FD423" s="32"/>
      <c r="FE423" s="32">
        <f t="shared" si="82"/>
        <v>-12814</v>
      </c>
      <c r="FF423" s="9">
        <f t="shared" si="83"/>
        <v>13635</v>
      </c>
      <c r="FG423" s="6" t="s">
        <v>1480</v>
      </c>
    </row>
    <row r="424" spans="1:163" ht="17.25" customHeight="1" x14ac:dyDescent="0.25">
      <c r="A424" s="9">
        <v>458203657</v>
      </c>
      <c r="B424" s="22" t="s">
        <v>32</v>
      </c>
      <c r="C424" s="9"/>
      <c r="D424" s="9"/>
      <c r="E424" s="9"/>
      <c r="F424" s="9"/>
      <c r="G424" s="23"/>
      <c r="H424" s="23"/>
      <c r="I424" s="9">
        <v>3038</v>
      </c>
      <c r="J424" s="9">
        <v>9114</v>
      </c>
      <c r="K424" s="24">
        <f t="shared" si="72"/>
        <v>328</v>
      </c>
      <c r="L424" s="24">
        <f t="shared" si="73"/>
        <v>12152</v>
      </c>
      <c r="M424" s="25">
        <v>4</v>
      </c>
      <c r="N424" s="9" t="s">
        <v>1493</v>
      </c>
      <c r="O424" s="9" t="s">
        <v>1494</v>
      </c>
      <c r="P424" s="9" t="s">
        <v>27</v>
      </c>
      <c r="Q424" s="26">
        <v>8792</v>
      </c>
      <c r="R424" s="27">
        <v>328</v>
      </c>
      <c r="S424" s="27">
        <f t="shared" si="74"/>
        <v>0</v>
      </c>
      <c r="T424" s="27">
        <v>1350</v>
      </c>
      <c r="U424" s="28" t="s">
        <v>20</v>
      </c>
      <c r="V424" s="29">
        <f t="shared" si="75"/>
        <v>2.5336807788152012E-2</v>
      </c>
      <c r="W424" s="29">
        <f t="shared" si="76"/>
        <v>3.3678405344055038E-3</v>
      </c>
      <c r="X424" s="29" t="str">
        <f t="shared" si="77"/>
        <v>FLOW</v>
      </c>
      <c r="Y424" s="9" t="str">
        <f t="shared" si="78"/>
        <v>-</v>
      </c>
      <c r="Z424" s="9" t="s">
        <v>20</v>
      </c>
      <c r="AA424" s="9" t="s">
        <v>20</v>
      </c>
      <c r="AB424" s="22"/>
      <c r="AC424" s="9"/>
      <c r="AD424" s="9"/>
      <c r="AE424" s="30"/>
      <c r="AF424" s="31" t="s">
        <v>20</v>
      </c>
      <c r="AG424" s="32"/>
      <c r="AH424" s="9" t="s">
        <v>30</v>
      </c>
      <c r="AI424" s="32"/>
      <c r="AJ424" s="32"/>
      <c r="AK424" s="32"/>
      <c r="AL424" s="32">
        <v>10792</v>
      </c>
      <c r="AM424" s="26">
        <v>8792</v>
      </c>
      <c r="AN424" s="24">
        <v>118</v>
      </c>
      <c r="AO424" s="23" t="s">
        <v>20</v>
      </c>
      <c r="AP424" s="23" t="str">
        <f t="shared" si="79"/>
        <v>FLOW</v>
      </c>
      <c r="AQ424" s="23"/>
      <c r="AR424" s="23"/>
      <c r="AS424" s="23"/>
      <c r="AT424" s="23"/>
      <c r="AU424" s="9" t="s">
        <v>13</v>
      </c>
      <c r="AV424" s="33" t="s">
        <v>33</v>
      </c>
      <c r="AW424" s="22" t="s">
        <v>1211</v>
      </c>
      <c r="AX424" s="34">
        <v>45068</v>
      </c>
      <c r="AY424" s="9">
        <v>36</v>
      </c>
      <c r="AZ424" s="9" t="s">
        <v>1125</v>
      </c>
      <c r="BA424" s="32" t="s">
        <v>20</v>
      </c>
      <c r="BB424" s="32"/>
      <c r="BC424" s="32"/>
      <c r="BD424" s="9"/>
      <c r="BE424" s="9"/>
      <c r="BF424" s="9"/>
      <c r="BG424" s="35"/>
      <c r="BH424" s="9"/>
      <c r="BI424" s="9"/>
      <c r="BJ424" s="9"/>
      <c r="BK424" s="9"/>
      <c r="BL424" s="9">
        <v>1</v>
      </c>
      <c r="BM424" s="9"/>
      <c r="BN424" s="9"/>
      <c r="BO424" s="9"/>
      <c r="BP424" s="9"/>
      <c r="BQ424" s="9"/>
      <c r="BR424" s="9"/>
      <c r="BS424" s="9"/>
      <c r="BT424" s="9"/>
      <c r="BU424" s="9"/>
      <c r="BV424" s="9"/>
      <c r="BW424" s="9"/>
      <c r="BX424" s="9"/>
      <c r="BY424" s="9"/>
      <c r="BZ424" s="9"/>
      <c r="CA424" s="9"/>
      <c r="CB424" s="9"/>
      <c r="CC424" s="9"/>
      <c r="CD424" s="9"/>
      <c r="CE424" s="9"/>
      <c r="CF424" s="9"/>
      <c r="CG424" s="9"/>
      <c r="CH424" s="9"/>
      <c r="CI424" s="9"/>
      <c r="CJ424" s="9"/>
      <c r="CK424" s="9"/>
      <c r="CL424" s="9"/>
      <c r="CM424" s="9"/>
      <c r="CN424" s="9"/>
      <c r="CO424" s="9"/>
      <c r="CP424" s="9"/>
      <c r="CQ424" s="9"/>
      <c r="CR424" s="9"/>
      <c r="CS424" s="9"/>
      <c r="CT424" s="9"/>
      <c r="CU424" s="9"/>
      <c r="CV424" s="9"/>
      <c r="CW424" s="9"/>
      <c r="CX424" s="9"/>
      <c r="CY424" s="9"/>
      <c r="CZ424" s="9"/>
      <c r="DA424" s="9"/>
      <c r="DB424" s="9"/>
      <c r="DC424" s="9"/>
      <c r="DD424" s="9"/>
      <c r="DE424" s="9"/>
      <c r="DF424" s="9"/>
      <c r="DG424" s="9"/>
      <c r="DH424" s="9"/>
      <c r="DI424" s="9"/>
      <c r="DJ424" s="9"/>
      <c r="DK424" s="9"/>
      <c r="DL424" s="9"/>
      <c r="DM424" s="9"/>
      <c r="DN424" s="9"/>
      <c r="DO424" s="9"/>
      <c r="DP424" s="9"/>
      <c r="DQ424" s="9"/>
      <c r="DR424" s="9"/>
      <c r="DS424" s="9"/>
      <c r="DT424" s="9"/>
      <c r="DU424" s="9"/>
      <c r="DV424" s="9"/>
      <c r="DW424" s="9"/>
      <c r="DX424" s="9"/>
      <c r="DY424" s="9"/>
      <c r="DZ424" s="9"/>
      <c r="EA424" s="9"/>
      <c r="EB424" s="9"/>
      <c r="EC424" s="9"/>
      <c r="ED424" s="9"/>
      <c r="EE424" s="9"/>
      <c r="EF424" s="9"/>
      <c r="EG424" s="9"/>
      <c r="EH424" s="9"/>
      <c r="EI424" s="9"/>
      <c r="EJ424" s="9"/>
      <c r="EK424" s="9"/>
      <c r="EL424" s="9"/>
      <c r="EM424" s="9"/>
      <c r="EN424" s="9"/>
      <c r="EO424" s="9"/>
      <c r="EP424" s="9"/>
      <c r="EQ424" s="9"/>
      <c r="ER424" s="36">
        <f t="shared" si="80"/>
        <v>1</v>
      </c>
      <c r="ES424" s="9">
        <f t="shared" si="81"/>
        <v>1</v>
      </c>
      <c r="ET424" s="9" t="s">
        <v>1368</v>
      </c>
      <c r="EU424" s="32" t="s">
        <v>1709</v>
      </c>
      <c r="EV424" s="32" t="s">
        <v>1480</v>
      </c>
      <c r="EW424" s="32"/>
      <c r="EX424" s="35"/>
      <c r="EY424" s="37"/>
      <c r="EZ424" s="37"/>
      <c r="FA424" s="35"/>
      <c r="FB424" s="37"/>
      <c r="FC424" s="32"/>
      <c r="FD424" s="32"/>
      <c r="FE424" s="32">
        <f t="shared" si="82"/>
        <v>328</v>
      </c>
      <c r="FF424" s="9">
        <f t="shared" si="83"/>
        <v>12152</v>
      </c>
      <c r="FG424" s="6" t="s">
        <v>1480</v>
      </c>
    </row>
    <row r="425" spans="1:163" ht="17.25" customHeight="1" x14ac:dyDescent="0.25">
      <c r="A425" s="9">
        <v>462898516</v>
      </c>
      <c r="B425" s="22" t="s">
        <v>1630</v>
      </c>
      <c r="C425" s="9"/>
      <c r="D425" s="9"/>
      <c r="E425" s="9"/>
      <c r="F425" s="9"/>
      <c r="G425" s="23"/>
      <c r="H425" s="23"/>
      <c r="I425" s="9">
        <v>4514</v>
      </c>
      <c r="J425" s="9">
        <v>8877</v>
      </c>
      <c r="K425" s="24">
        <f t="shared" si="72"/>
        <v>-3894</v>
      </c>
      <c r="L425" s="24">
        <f t="shared" si="73"/>
        <v>13391</v>
      </c>
      <c r="M425" s="25">
        <v>4</v>
      </c>
      <c r="N425" s="9" t="s">
        <v>1493</v>
      </c>
      <c r="O425" s="9" t="s">
        <v>1494</v>
      </c>
      <c r="P425" s="9" t="s">
        <v>251</v>
      </c>
      <c r="Q425" s="26">
        <v>8783</v>
      </c>
      <c r="R425" s="27">
        <v>771</v>
      </c>
      <c r="S425" s="27">
        <f t="shared" si="74"/>
        <v>0</v>
      </c>
      <c r="T425" s="27">
        <v>5333.03</v>
      </c>
      <c r="U425" s="28" t="s">
        <v>20</v>
      </c>
      <c r="V425" s="29">
        <f t="shared" si="75"/>
        <v>3.4687445695960571E-2</v>
      </c>
      <c r="W425" s="29">
        <f t="shared" si="76"/>
        <v>3.3643930179348882E-3</v>
      </c>
      <c r="X425" s="29" t="str">
        <f t="shared" si="77"/>
        <v>FLOW</v>
      </c>
      <c r="Y425" s="9" t="str">
        <f t="shared" si="78"/>
        <v>-</v>
      </c>
      <c r="Z425" s="9" t="s">
        <v>1499</v>
      </c>
      <c r="AA425" s="9" t="s">
        <v>20</v>
      </c>
      <c r="AB425" s="22"/>
      <c r="AC425" s="9"/>
      <c r="AD425" s="9"/>
      <c r="AE425" s="30"/>
      <c r="AF425" s="31" t="s">
        <v>20</v>
      </c>
      <c r="AG425" s="32"/>
      <c r="AH425" s="9" t="s">
        <v>720</v>
      </c>
      <c r="AI425" s="32"/>
      <c r="AJ425" s="32"/>
      <c r="AK425" s="32"/>
      <c r="AL425" s="32">
        <v>14981.03</v>
      </c>
      <c r="AM425" s="26">
        <v>8783</v>
      </c>
      <c r="AN425" s="24">
        <v>118</v>
      </c>
      <c r="AO425" s="23" t="s">
        <v>20</v>
      </c>
      <c r="AP425" s="23" t="str">
        <f t="shared" si="79"/>
        <v>FLOW</v>
      </c>
      <c r="AQ425" s="23"/>
      <c r="AR425" s="23"/>
      <c r="AS425" s="23"/>
      <c r="AT425" s="23"/>
      <c r="AU425" s="9" t="s">
        <v>13</v>
      </c>
      <c r="AV425" s="33" t="s">
        <v>1678</v>
      </c>
      <c r="AW425" s="22" t="s">
        <v>1177</v>
      </c>
      <c r="AX425" s="34">
        <v>45426</v>
      </c>
      <c r="AY425" s="9">
        <v>24</v>
      </c>
      <c r="AZ425" s="9" t="s">
        <v>1592</v>
      </c>
      <c r="BA425" s="32" t="s">
        <v>20</v>
      </c>
      <c r="BB425" s="32"/>
      <c r="BC425" s="32"/>
      <c r="BD425" s="9"/>
      <c r="BE425" s="9"/>
      <c r="BF425" s="9"/>
      <c r="BG425" s="35"/>
      <c r="BH425" s="9"/>
      <c r="BI425" s="9"/>
      <c r="BJ425" s="9"/>
      <c r="BK425" s="9"/>
      <c r="BL425" s="9"/>
      <c r="BM425" s="9"/>
      <c r="BN425" s="9"/>
      <c r="BO425" s="9">
        <v>1</v>
      </c>
      <c r="BP425" s="9"/>
      <c r="BQ425" s="9"/>
      <c r="BR425" s="9"/>
      <c r="BS425" s="9"/>
      <c r="BT425" s="9"/>
      <c r="BU425" s="9"/>
      <c r="BV425" s="9"/>
      <c r="BW425" s="9"/>
      <c r="BX425" s="9"/>
      <c r="BY425" s="9"/>
      <c r="BZ425" s="9"/>
      <c r="CA425" s="9"/>
      <c r="CB425" s="9"/>
      <c r="CC425" s="9"/>
      <c r="CD425" s="9"/>
      <c r="CE425" s="9"/>
      <c r="CF425" s="9"/>
      <c r="CG425" s="9"/>
      <c r="CH425" s="9"/>
      <c r="CI425" s="9"/>
      <c r="CJ425" s="9"/>
      <c r="CK425" s="9"/>
      <c r="CL425" s="9"/>
      <c r="CM425" s="9"/>
      <c r="CN425" s="9"/>
      <c r="CO425" s="9"/>
      <c r="CP425" s="9"/>
      <c r="CQ425" s="9"/>
      <c r="CR425" s="9"/>
      <c r="CS425" s="9"/>
      <c r="CT425" s="9"/>
      <c r="CU425" s="9"/>
      <c r="CV425" s="9"/>
      <c r="CW425" s="9"/>
      <c r="CX425" s="9"/>
      <c r="CY425" s="9"/>
      <c r="CZ425" s="9"/>
      <c r="DA425" s="9"/>
      <c r="DB425" s="9"/>
      <c r="DC425" s="9"/>
      <c r="DD425" s="9"/>
      <c r="DE425" s="9"/>
      <c r="DF425" s="9"/>
      <c r="DG425" s="9"/>
      <c r="DH425" s="9"/>
      <c r="DI425" s="9"/>
      <c r="DJ425" s="9"/>
      <c r="DK425" s="9"/>
      <c r="DL425" s="9"/>
      <c r="DM425" s="9"/>
      <c r="DN425" s="9"/>
      <c r="DO425" s="9"/>
      <c r="DP425" s="9"/>
      <c r="DQ425" s="9"/>
      <c r="DR425" s="9"/>
      <c r="DS425" s="9"/>
      <c r="DT425" s="9"/>
      <c r="DU425" s="9"/>
      <c r="DV425" s="9"/>
      <c r="DW425" s="9"/>
      <c r="DX425" s="9"/>
      <c r="DY425" s="9"/>
      <c r="DZ425" s="9"/>
      <c r="EA425" s="9"/>
      <c r="EB425" s="9"/>
      <c r="EC425" s="9"/>
      <c r="ED425" s="9"/>
      <c r="EE425" s="9"/>
      <c r="EF425" s="9"/>
      <c r="EG425" s="9"/>
      <c r="EH425" s="9"/>
      <c r="EI425" s="9"/>
      <c r="EJ425" s="9"/>
      <c r="EK425" s="9"/>
      <c r="EL425" s="9"/>
      <c r="EM425" s="9"/>
      <c r="EN425" s="9"/>
      <c r="EO425" s="9"/>
      <c r="EP425" s="9"/>
      <c r="EQ425" s="9"/>
      <c r="ER425" s="36">
        <f t="shared" si="80"/>
        <v>1</v>
      </c>
      <c r="ES425" s="9">
        <f t="shared" si="81"/>
        <v>1</v>
      </c>
      <c r="ET425" s="9" t="s">
        <v>1363</v>
      </c>
      <c r="EU425" s="32" t="s">
        <v>2260</v>
      </c>
      <c r="EV425" s="32" t="s">
        <v>1480</v>
      </c>
      <c r="EW425" s="32"/>
      <c r="EX425" s="35"/>
      <c r="EY425" s="37"/>
      <c r="EZ425" s="37"/>
      <c r="FA425" s="35"/>
      <c r="FB425" s="37"/>
      <c r="FC425" s="32"/>
      <c r="FD425" s="32"/>
      <c r="FE425" s="32">
        <f t="shared" si="82"/>
        <v>-3894</v>
      </c>
      <c r="FF425" s="9">
        <f t="shared" si="83"/>
        <v>13391</v>
      </c>
      <c r="FG425" s="6" t="e">
        <v>#N/A</v>
      </c>
    </row>
    <row r="426" spans="1:163" ht="17.25" customHeight="1" x14ac:dyDescent="0.25">
      <c r="A426" s="9">
        <v>461230557</v>
      </c>
      <c r="B426" s="22" t="s">
        <v>807</v>
      </c>
      <c r="C426" s="9"/>
      <c r="D426" s="9"/>
      <c r="E426" s="9"/>
      <c r="F426" s="9"/>
      <c r="G426" s="23"/>
      <c r="H426" s="23"/>
      <c r="I426" s="9">
        <v>4315</v>
      </c>
      <c r="J426" s="9">
        <v>8630</v>
      </c>
      <c r="K426" s="24">
        <f t="shared" si="72"/>
        <v>4386</v>
      </c>
      <c r="L426" s="24">
        <f t="shared" si="73"/>
        <v>12945</v>
      </c>
      <c r="M426" s="25">
        <v>2</v>
      </c>
      <c r="N426" s="9" t="s">
        <v>1493</v>
      </c>
      <c r="O426" s="9" t="s">
        <v>1494</v>
      </c>
      <c r="P426" s="9" t="s">
        <v>321</v>
      </c>
      <c r="Q426" s="26">
        <v>8419</v>
      </c>
      <c r="R426" s="27">
        <v>71</v>
      </c>
      <c r="S426" s="27">
        <f t="shared" si="74"/>
        <v>0</v>
      </c>
      <c r="T426" s="27">
        <v>1350</v>
      </c>
      <c r="U426" s="28" t="s">
        <v>20</v>
      </c>
      <c r="V426" s="29">
        <f t="shared" si="75"/>
        <v>5.3269442903749659E-2</v>
      </c>
      <c r="W426" s="29">
        <f t="shared" si="76"/>
        <v>2.2573957435356685E-3</v>
      </c>
      <c r="X426" s="29" t="str">
        <f t="shared" si="77"/>
        <v>FLOW</v>
      </c>
      <c r="Y426" s="9" t="str">
        <f t="shared" si="78"/>
        <v>-</v>
      </c>
      <c r="Z426" s="9" t="s">
        <v>1497</v>
      </c>
      <c r="AA426" s="9" t="s">
        <v>20</v>
      </c>
      <c r="AB426" s="22"/>
      <c r="AC426" s="9"/>
      <c r="AD426" s="9"/>
      <c r="AE426" s="30"/>
      <c r="AF426" s="31" t="s">
        <v>20</v>
      </c>
      <c r="AG426" s="32"/>
      <c r="AH426" s="9" t="s">
        <v>1139</v>
      </c>
      <c r="AI426" s="32"/>
      <c r="AJ426" s="32"/>
      <c r="AK426" s="32"/>
      <c r="AL426" s="32">
        <v>10051</v>
      </c>
      <c r="AM426" s="26">
        <v>8419</v>
      </c>
      <c r="AN426" s="24">
        <v>57</v>
      </c>
      <c r="AO426" s="23" t="s">
        <v>20</v>
      </c>
      <c r="AP426" s="23" t="str">
        <f t="shared" si="79"/>
        <v>FLOW</v>
      </c>
      <c r="AQ426" s="23"/>
      <c r="AR426" s="23"/>
      <c r="AS426" s="23"/>
      <c r="AT426" s="23"/>
      <c r="AU426" s="9" t="s">
        <v>1491</v>
      </c>
      <c r="AV426" s="33" t="s">
        <v>1000</v>
      </c>
      <c r="AW426" s="22" t="s">
        <v>1218</v>
      </c>
      <c r="AX426" s="34">
        <v>45285</v>
      </c>
      <c r="AY426" s="9">
        <v>30</v>
      </c>
      <c r="AZ426" s="9" t="s">
        <v>1125</v>
      </c>
      <c r="BA426" s="32" t="s">
        <v>20</v>
      </c>
      <c r="BB426" s="32"/>
      <c r="BC426" s="32"/>
      <c r="BD426" s="9"/>
      <c r="BE426" s="9"/>
      <c r="BF426" s="9"/>
      <c r="BG426" s="35"/>
      <c r="BH426" s="9"/>
      <c r="BI426" s="9"/>
      <c r="BJ426" s="9"/>
      <c r="BK426" s="9"/>
      <c r="BL426" s="9">
        <v>1</v>
      </c>
      <c r="BM426" s="9"/>
      <c r="BN426" s="9"/>
      <c r="BO426" s="9"/>
      <c r="BP426" s="9"/>
      <c r="BQ426" s="9"/>
      <c r="BR426" s="9"/>
      <c r="BS426" s="9"/>
      <c r="BT426" s="9"/>
      <c r="BU426" s="9"/>
      <c r="BV426" s="9"/>
      <c r="BW426" s="9"/>
      <c r="BX426" s="9"/>
      <c r="BY426" s="9"/>
      <c r="BZ426" s="9"/>
      <c r="CA426" s="9"/>
      <c r="CB426" s="9"/>
      <c r="CC426" s="9"/>
      <c r="CD426" s="9"/>
      <c r="CE426" s="9"/>
      <c r="CF426" s="9"/>
      <c r="CG426" s="9"/>
      <c r="CH426" s="9"/>
      <c r="CI426" s="9"/>
      <c r="CJ426" s="9"/>
      <c r="CK426" s="9"/>
      <c r="CL426" s="9"/>
      <c r="CM426" s="9"/>
      <c r="CN426" s="9"/>
      <c r="CO426" s="9"/>
      <c r="CP426" s="9"/>
      <c r="CQ426" s="9"/>
      <c r="CR426" s="9"/>
      <c r="CS426" s="9"/>
      <c r="CT426" s="9"/>
      <c r="CU426" s="9"/>
      <c r="CV426" s="9"/>
      <c r="CW426" s="9"/>
      <c r="CX426" s="9"/>
      <c r="CY426" s="9"/>
      <c r="CZ426" s="9"/>
      <c r="DA426" s="9"/>
      <c r="DB426" s="9"/>
      <c r="DC426" s="9"/>
      <c r="DD426" s="9"/>
      <c r="DE426" s="9"/>
      <c r="DF426" s="9"/>
      <c r="DG426" s="9"/>
      <c r="DH426" s="9"/>
      <c r="DI426" s="9"/>
      <c r="DJ426" s="9"/>
      <c r="DK426" s="9"/>
      <c r="DL426" s="9"/>
      <c r="DM426" s="9"/>
      <c r="DN426" s="9"/>
      <c r="DO426" s="9"/>
      <c r="DP426" s="9"/>
      <c r="DQ426" s="9"/>
      <c r="DR426" s="9"/>
      <c r="DS426" s="9"/>
      <c r="DT426" s="9"/>
      <c r="DU426" s="9"/>
      <c r="DV426" s="9"/>
      <c r="DW426" s="9"/>
      <c r="DX426" s="9"/>
      <c r="DY426" s="9"/>
      <c r="DZ426" s="9"/>
      <c r="EA426" s="9"/>
      <c r="EB426" s="9"/>
      <c r="EC426" s="9"/>
      <c r="ED426" s="9"/>
      <c r="EE426" s="9"/>
      <c r="EF426" s="9"/>
      <c r="EG426" s="9"/>
      <c r="EH426" s="9"/>
      <c r="EI426" s="9"/>
      <c r="EJ426" s="9"/>
      <c r="EK426" s="9"/>
      <c r="EL426" s="9"/>
      <c r="EM426" s="9"/>
      <c r="EN426" s="9"/>
      <c r="EO426" s="9"/>
      <c r="EP426" s="9"/>
      <c r="EQ426" s="9"/>
      <c r="ER426" s="36">
        <f t="shared" si="80"/>
        <v>1</v>
      </c>
      <c r="ES426" s="9">
        <f t="shared" si="81"/>
        <v>1</v>
      </c>
      <c r="ET426" s="9" t="s">
        <v>1362</v>
      </c>
      <c r="EU426" s="32" t="s">
        <v>1996</v>
      </c>
      <c r="EV426" s="32" t="s">
        <v>1480</v>
      </c>
      <c r="EW426" s="32"/>
      <c r="EX426" s="35"/>
      <c r="EY426" s="37"/>
      <c r="EZ426" s="37"/>
      <c r="FA426" s="35"/>
      <c r="FB426" s="37"/>
      <c r="FC426" s="32"/>
      <c r="FD426" s="32"/>
      <c r="FE426" s="32">
        <f t="shared" si="82"/>
        <v>4386</v>
      </c>
      <c r="FF426" s="9">
        <f t="shared" si="83"/>
        <v>12945</v>
      </c>
      <c r="FG426" s="6" t="s">
        <v>1480</v>
      </c>
    </row>
    <row r="427" spans="1:163" ht="17.25" customHeight="1" x14ac:dyDescent="0.25">
      <c r="A427" s="9">
        <v>466268688</v>
      </c>
      <c r="B427" s="22" t="s">
        <v>900</v>
      </c>
      <c r="C427" s="9" t="s">
        <v>2208</v>
      </c>
      <c r="D427" s="9" t="s">
        <v>1592</v>
      </c>
      <c r="E427" s="9">
        <v>1200</v>
      </c>
      <c r="F427" s="9"/>
      <c r="G427" s="23"/>
      <c r="H427" s="23"/>
      <c r="I427" s="9">
        <v>1136</v>
      </c>
      <c r="J427" s="9">
        <v>3408</v>
      </c>
      <c r="K427" s="24">
        <f t="shared" si="72"/>
        <v>1202</v>
      </c>
      <c r="L427" s="24">
        <f t="shared" si="73"/>
        <v>3344</v>
      </c>
      <c r="M427" s="25">
        <v>3</v>
      </c>
      <c r="N427" s="9" t="s">
        <v>2210</v>
      </c>
      <c r="O427" s="9" t="s">
        <v>1489</v>
      </c>
      <c r="P427" s="9" t="s">
        <v>263</v>
      </c>
      <c r="Q427" s="26">
        <v>8338</v>
      </c>
      <c r="R427" s="27">
        <v>66</v>
      </c>
      <c r="S427" s="27">
        <f t="shared" si="74"/>
        <v>0</v>
      </c>
      <c r="T427" s="27">
        <v>1350</v>
      </c>
      <c r="U427" s="28" t="s">
        <v>20</v>
      </c>
      <c r="V427" s="29">
        <f t="shared" si="75"/>
        <v>3.7646707816170827E-2</v>
      </c>
      <c r="W427" s="29">
        <f t="shared" si="76"/>
        <v>2.3642686027468877E-3</v>
      </c>
      <c r="X427" s="29" t="str">
        <f t="shared" si="77"/>
        <v>STABLE</v>
      </c>
      <c r="Y427" s="9" t="str">
        <f t="shared" si="78"/>
        <v>PAID</v>
      </c>
      <c r="Z427" s="9" t="s">
        <v>1495</v>
      </c>
      <c r="AA427" s="9" t="s">
        <v>20</v>
      </c>
      <c r="AB427" s="22"/>
      <c r="AC427" s="9"/>
      <c r="AD427" s="9"/>
      <c r="AE427" s="30"/>
      <c r="AF427" s="31" t="s">
        <v>20</v>
      </c>
      <c r="AG427" s="32"/>
      <c r="AH427" s="9" t="s">
        <v>469</v>
      </c>
      <c r="AI427" s="32"/>
      <c r="AJ427" s="32"/>
      <c r="AK427" s="32"/>
      <c r="AL427" s="32">
        <v>4824</v>
      </c>
      <c r="AM427" s="26">
        <v>8338</v>
      </c>
      <c r="AN427" s="24">
        <v>87</v>
      </c>
      <c r="AO427" s="23" t="s">
        <v>20</v>
      </c>
      <c r="AP427" s="23" t="str">
        <f t="shared" si="79"/>
        <v>FLOW</v>
      </c>
      <c r="AQ427" s="23"/>
      <c r="AR427" s="23"/>
      <c r="AS427" s="23"/>
      <c r="AT427" s="23"/>
      <c r="AU427" s="9" t="s">
        <v>1491</v>
      </c>
      <c r="AV427" s="33" t="s">
        <v>1092</v>
      </c>
      <c r="AW427" s="22" t="s">
        <v>1218</v>
      </c>
      <c r="AX427" s="34">
        <v>45812</v>
      </c>
      <c r="AY427" s="9">
        <v>18</v>
      </c>
      <c r="AZ427" s="9" t="s">
        <v>1125</v>
      </c>
      <c r="BA427" s="32" t="s">
        <v>20</v>
      </c>
      <c r="BB427" s="32"/>
      <c r="BC427" s="32">
        <v>1</v>
      </c>
      <c r="BD427" s="9"/>
      <c r="BE427" s="9"/>
      <c r="BF427" s="9"/>
      <c r="BG427" s="35"/>
      <c r="BH427" s="9"/>
      <c r="BI427" s="9"/>
      <c r="BJ427" s="9"/>
      <c r="BK427" s="9"/>
      <c r="BL427" s="9"/>
      <c r="BM427" s="9"/>
      <c r="BN427" s="9"/>
      <c r="BO427" s="9"/>
      <c r="BP427" s="9"/>
      <c r="BQ427" s="9"/>
      <c r="BR427" s="9"/>
      <c r="BS427" s="9"/>
      <c r="BT427" s="9"/>
      <c r="BU427" s="9"/>
      <c r="BV427" s="9"/>
      <c r="BW427" s="9"/>
      <c r="BX427" s="9"/>
      <c r="BY427" s="9"/>
      <c r="BZ427" s="9"/>
      <c r="CA427" s="9"/>
      <c r="CB427" s="9"/>
      <c r="CC427" s="9"/>
      <c r="CD427" s="9"/>
      <c r="CE427" s="9"/>
      <c r="CF427" s="9"/>
      <c r="CG427" s="9"/>
      <c r="CH427" s="9"/>
      <c r="CI427" s="9"/>
      <c r="CJ427" s="9"/>
      <c r="CK427" s="9"/>
      <c r="CL427" s="9"/>
      <c r="CM427" s="9"/>
      <c r="CN427" s="9"/>
      <c r="CO427" s="9"/>
      <c r="CP427" s="9"/>
      <c r="CQ427" s="9"/>
      <c r="CR427" s="9"/>
      <c r="CS427" s="9"/>
      <c r="CT427" s="9"/>
      <c r="CU427" s="9"/>
      <c r="CV427" s="9"/>
      <c r="CW427" s="9"/>
      <c r="CX427" s="9"/>
      <c r="CY427" s="9"/>
      <c r="CZ427" s="9"/>
      <c r="DA427" s="9"/>
      <c r="DB427" s="9"/>
      <c r="DC427" s="9"/>
      <c r="DD427" s="9"/>
      <c r="DE427" s="9"/>
      <c r="DF427" s="9"/>
      <c r="DG427" s="9"/>
      <c r="DH427" s="9"/>
      <c r="DI427" s="9"/>
      <c r="DJ427" s="9"/>
      <c r="DK427" s="9"/>
      <c r="DL427" s="9"/>
      <c r="DM427" s="9"/>
      <c r="DN427" s="9"/>
      <c r="DO427" s="9"/>
      <c r="DP427" s="9"/>
      <c r="DQ427" s="9"/>
      <c r="DR427" s="9"/>
      <c r="DS427" s="9"/>
      <c r="DT427" s="9"/>
      <c r="DU427" s="9"/>
      <c r="DV427" s="9"/>
      <c r="DW427" s="9"/>
      <c r="DX427" s="9"/>
      <c r="DY427" s="9"/>
      <c r="DZ427" s="9"/>
      <c r="EA427" s="9"/>
      <c r="EB427" s="9"/>
      <c r="EC427" s="9"/>
      <c r="ED427" s="9"/>
      <c r="EE427" s="9"/>
      <c r="EF427" s="9"/>
      <c r="EG427" s="9"/>
      <c r="EH427" s="9"/>
      <c r="EI427" s="9"/>
      <c r="EJ427" s="9"/>
      <c r="EK427" s="9"/>
      <c r="EL427" s="9"/>
      <c r="EM427" s="9"/>
      <c r="EN427" s="9"/>
      <c r="EO427" s="9"/>
      <c r="EP427" s="9"/>
      <c r="EQ427" s="9"/>
      <c r="ER427" s="36">
        <f t="shared" si="80"/>
        <v>1</v>
      </c>
      <c r="ES427" s="9">
        <f t="shared" si="81"/>
        <v>1</v>
      </c>
      <c r="ET427" s="9" t="s">
        <v>1372</v>
      </c>
      <c r="EU427" s="32" t="s">
        <v>1981</v>
      </c>
      <c r="EV427" s="32" t="s">
        <v>1480</v>
      </c>
      <c r="EW427" s="32"/>
      <c r="EX427" s="35"/>
      <c r="EY427" s="37"/>
      <c r="EZ427" s="37"/>
      <c r="FA427" s="35"/>
      <c r="FB427" s="37"/>
      <c r="FC427" s="32"/>
      <c r="FD427" s="32"/>
      <c r="FE427" s="32">
        <f t="shared" si="82"/>
        <v>1202</v>
      </c>
      <c r="FF427" s="9">
        <f t="shared" si="83"/>
        <v>4544</v>
      </c>
      <c r="FG427" s="6" t="s">
        <v>1480</v>
      </c>
    </row>
    <row r="428" spans="1:163" ht="17.25" customHeight="1" x14ac:dyDescent="0.25">
      <c r="A428" s="9">
        <v>458645849</v>
      </c>
      <c r="B428" s="22" t="s">
        <v>104</v>
      </c>
      <c r="C428" s="9"/>
      <c r="D428" s="9"/>
      <c r="E428" s="9"/>
      <c r="F428" s="9"/>
      <c r="G428" s="23"/>
      <c r="H428" s="23"/>
      <c r="I428" s="9">
        <v>4448</v>
      </c>
      <c r="J428" s="9">
        <v>8338</v>
      </c>
      <c r="K428" s="24">
        <f t="shared" si="72"/>
        <v>4078</v>
      </c>
      <c r="L428" s="24">
        <f t="shared" si="73"/>
        <v>12786</v>
      </c>
      <c r="M428" s="25">
        <v>2</v>
      </c>
      <c r="N428" s="9" t="s">
        <v>1493</v>
      </c>
      <c r="O428" s="9" t="s">
        <v>1494</v>
      </c>
      <c r="P428" s="9" t="s">
        <v>98</v>
      </c>
      <c r="Q428" s="26">
        <v>8264</v>
      </c>
      <c r="R428" s="27">
        <v>188</v>
      </c>
      <c r="S428" s="27">
        <f t="shared" si="74"/>
        <v>0</v>
      </c>
      <c r="T428" s="27">
        <v>3707</v>
      </c>
      <c r="U428" s="28" t="s">
        <v>20</v>
      </c>
      <c r="V428" s="29">
        <f t="shared" si="75"/>
        <v>0.13214154367674572</v>
      </c>
      <c r="W428" s="29">
        <f t="shared" si="76"/>
        <v>2.2158354228030367E-3</v>
      </c>
      <c r="X428" s="29" t="str">
        <f t="shared" si="77"/>
        <v>FLOW</v>
      </c>
      <c r="Y428" s="9" t="str">
        <f t="shared" si="78"/>
        <v>-</v>
      </c>
      <c r="Z428" s="9" t="s">
        <v>1497</v>
      </c>
      <c r="AA428" s="9" t="s">
        <v>20</v>
      </c>
      <c r="AB428" s="22"/>
      <c r="AC428" s="9"/>
      <c r="AD428" s="9"/>
      <c r="AE428" s="30"/>
      <c r="AF428" s="31" t="s">
        <v>20</v>
      </c>
      <c r="AG428" s="32"/>
      <c r="AH428" s="9" t="s">
        <v>97</v>
      </c>
      <c r="AI428" s="32"/>
      <c r="AJ428" s="32"/>
      <c r="AK428" s="32"/>
      <c r="AL428" s="32">
        <v>12233</v>
      </c>
      <c r="AM428" s="26">
        <v>8264</v>
      </c>
      <c r="AN428" s="24">
        <v>57</v>
      </c>
      <c r="AO428" s="23" t="s">
        <v>20</v>
      </c>
      <c r="AP428" s="23" t="str">
        <f t="shared" si="79"/>
        <v>FLOW</v>
      </c>
      <c r="AQ428" s="23"/>
      <c r="AR428" s="23"/>
      <c r="AS428" s="23"/>
      <c r="AT428" s="23"/>
      <c r="AU428" s="9" t="s">
        <v>1491</v>
      </c>
      <c r="AV428" s="33" t="s">
        <v>105</v>
      </c>
      <c r="AW428" s="22" t="s">
        <v>1183</v>
      </c>
      <c r="AX428" s="34">
        <v>45098</v>
      </c>
      <c r="AY428" s="9">
        <v>36</v>
      </c>
      <c r="AZ428" s="9" t="s">
        <v>1125</v>
      </c>
      <c r="BA428" s="32" t="s">
        <v>20</v>
      </c>
      <c r="BB428" s="32"/>
      <c r="BC428" s="32"/>
      <c r="BD428" s="9"/>
      <c r="BE428" s="9"/>
      <c r="BF428" s="9"/>
      <c r="BG428" s="35"/>
      <c r="BH428" s="9"/>
      <c r="BI428" s="9"/>
      <c r="BJ428" s="9"/>
      <c r="BK428" s="9"/>
      <c r="BL428" s="9"/>
      <c r="BM428" s="9"/>
      <c r="BN428" s="9"/>
      <c r="BO428" s="9">
        <v>1</v>
      </c>
      <c r="BP428" s="9"/>
      <c r="BQ428" s="9"/>
      <c r="BR428" s="9"/>
      <c r="BS428" s="9"/>
      <c r="BT428" s="9"/>
      <c r="BU428" s="9"/>
      <c r="BV428" s="9"/>
      <c r="BW428" s="9"/>
      <c r="BX428" s="9"/>
      <c r="BY428" s="9"/>
      <c r="BZ428" s="9"/>
      <c r="CA428" s="9"/>
      <c r="CB428" s="9"/>
      <c r="CC428" s="9"/>
      <c r="CD428" s="9"/>
      <c r="CE428" s="9"/>
      <c r="CF428" s="9"/>
      <c r="CG428" s="9"/>
      <c r="CH428" s="9"/>
      <c r="CI428" s="9"/>
      <c r="CJ428" s="9"/>
      <c r="CK428" s="9"/>
      <c r="CL428" s="9"/>
      <c r="CM428" s="9"/>
      <c r="CN428" s="9"/>
      <c r="CO428" s="9"/>
      <c r="CP428" s="9"/>
      <c r="CQ428" s="9"/>
      <c r="CR428" s="9"/>
      <c r="CS428" s="9"/>
      <c r="CT428" s="9"/>
      <c r="CU428" s="9"/>
      <c r="CV428" s="9"/>
      <c r="CW428" s="9"/>
      <c r="CX428" s="9"/>
      <c r="CY428" s="9"/>
      <c r="CZ428" s="9"/>
      <c r="DA428" s="9"/>
      <c r="DB428" s="9"/>
      <c r="DC428" s="9"/>
      <c r="DD428" s="9"/>
      <c r="DE428" s="9"/>
      <c r="DF428" s="9"/>
      <c r="DG428" s="9"/>
      <c r="DH428" s="9"/>
      <c r="DI428" s="9"/>
      <c r="DJ428" s="9"/>
      <c r="DK428" s="9"/>
      <c r="DL428" s="9"/>
      <c r="DM428" s="9"/>
      <c r="DN428" s="9"/>
      <c r="DO428" s="9"/>
      <c r="DP428" s="9"/>
      <c r="DQ428" s="9"/>
      <c r="DR428" s="9"/>
      <c r="DS428" s="9"/>
      <c r="DT428" s="9"/>
      <c r="DU428" s="9"/>
      <c r="DV428" s="9"/>
      <c r="DW428" s="9"/>
      <c r="DX428" s="9"/>
      <c r="DY428" s="9"/>
      <c r="DZ428" s="9"/>
      <c r="EA428" s="9"/>
      <c r="EB428" s="9"/>
      <c r="EC428" s="9"/>
      <c r="ED428" s="9"/>
      <c r="EE428" s="9"/>
      <c r="EF428" s="9"/>
      <c r="EG428" s="9"/>
      <c r="EH428" s="9"/>
      <c r="EI428" s="9"/>
      <c r="EJ428" s="9"/>
      <c r="EK428" s="9"/>
      <c r="EL428" s="9"/>
      <c r="EM428" s="9"/>
      <c r="EN428" s="9"/>
      <c r="EO428" s="9"/>
      <c r="EP428" s="9"/>
      <c r="EQ428" s="9"/>
      <c r="ER428" s="36">
        <f t="shared" si="80"/>
        <v>1</v>
      </c>
      <c r="ES428" s="9">
        <f t="shared" si="81"/>
        <v>1</v>
      </c>
      <c r="ET428" s="9" t="s">
        <v>1371</v>
      </c>
      <c r="EU428" s="32" t="s">
        <v>1752</v>
      </c>
      <c r="EV428" s="32" t="s">
        <v>1480</v>
      </c>
      <c r="EW428" s="32"/>
      <c r="EX428" s="35"/>
      <c r="EY428" s="37"/>
      <c r="EZ428" s="37"/>
      <c r="FA428" s="35"/>
      <c r="FB428" s="37"/>
      <c r="FC428" s="32"/>
      <c r="FD428" s="32"/>
      <c r="FE428" s="32">
        <f t="shared" si="82"/>
        <v>4078</v>
      </c>
      <c r="FF428" s="9">
        <f t="shared" si="83"/>
        <v>12786</v>
      </c>
      <c r="FG428" s="6" t="s">
        <v>1480</v>
      </c>
    </row>
    <row r="429" spans="1:163" ht="17.25" customHeight="1" x14ac:dyDescent="0.25">
      <c r="A429" s="9">
        <v>453843150</v>
      </c>
      <c r="B429" s="22" t="s">
        <v>747</v>
      </c>
      <c r="C429" s="9"/>
      <c r="D429" s="9"/>
      <c r="E429" s="9"/>
      <c r="F429" s="9"/>
      <c r="G429" s="23"/>
      <c r="H429" s="23"/>
      <c r="I429" s="9">
        <v>2805</v>
      </c>
      <c r="J429" s="9">
        <v>8415</v>
      </c>
      <c r="K429" s="24">
        <f t="shared" si="72"/>
        <v>2975</v>
      </c>
      <c r="L429" s="24">
        <f t="shared" si="73"/>
        <v>11220</v>
      </c>
      <c r="M429" s="25">
        <v>3</v>
      </c>
      <c r="N429" s="9" t="s">
        <v>1493</v>
      </c>
      <c r="O429" s="9" t="s">
        <v>1494</v>
      </c>
      <c r="P429" s="9" t="s">
        <v>45</v>
      </c>
      <c r="Q429" s="26">
        <v>8156</v>
      </c>
      <c r="R429" s="27">
        <v>170</v>
      </c>
      <c r="S429" s="27">
        <f t="shared" si="74"/>
        <v>0</v>
      </c>
      <c r="T429" s="27">
        <v>7105</v>
      </c>
      <c r="U429" s="28" t="s">
        <v>20</v>
      </c>
      <c r="V429" s="29">
        <f t="shared" si="75"/>
        <v>1.6757867876498706E-2</v>
      </c>
      <c r="W429" s="29">
        <f t="shared" si="76"/>
        <v>2.3126618762297452E-3</v>
      </c>
      <c r="X429" s="29" t="str">
        <f t="shared" si="77"/>
        <v>FLOW</v>
      </c>
      <c r="Y429" s="9" t="str">
        <f t="shared" si="78"/>
        <v>-</v>
      </c>
      <c r="Z429" s="9" t="s">
        <v>1496</v>
      </c>
      <c r="AA429" s="9" t="s">
        <v>20</v>
      </c>
      <c r="AB429" s="22"/>
      <c r="AC429" s="9"/>
      <c r="AD429" s="9"/>
      <c r="AE429" s="30"/>
      <c r="AF429" s="31" t="s">
        <v>20</v>
      </c>
      <c r="AG429" s="32"/>
      <c r="AH429" s="9" t="s">
        <v>494</v>
      </c>
      <c r="AI429" s="32"/>
      <c r="AJ429" s="32"/>
      <c r="AK429" s="32"/>
      <c r="AL429" s="32">
        <v>15690</v>
      </c>
      <c r="AM429" s="26">
        <v>8156</v>
      </c>
      <c r="AN429" s="24">
        <v>88</v>
      </c>
      <c r="AO429" s="23" t="s">
        <v>20</v>
      </c>
      <c r="AP429" s="23" t="str">
        <f t="shared" si="79"/>
        <v>FLOW</v>
      </c>
      <c r="AQ429" s="23"/>
      <c r="AR429" s="23"/>
      <c r="AS429" s="23"/>
      <c r="AT429" s="23"/>
      <c r="AU429" s="9" t="s">
        <v>1491</v>
      </c>
      <c r="AV429" s="33" t="s">
        <v>942</v>
      </c>
      <c r="AW429" s="22" t="s">
        <v>1177</v>
      </c>
      <c r="AX429" s="34">
        <v>44738</v>
      </c>
      <c r="AY429" s="9">
        <v>48</v>
      </c>
      <c r="AZ429" s="9" t="s">
        <v>1125</v>
      </c>
      <c r="BA429" s="32" t="s">
        <v>20</v>
      </c>
      <c r="BB429" s="32"/>
      <c r="BC429" s="32"/>
      <c r="BD429" s="9"/>
      <c r="BE429" s="9"/>
      <c r="BF429" s="9"/>
      <c r="BG429" s="35"/>
      <c r="BH429" s="9"/>
      <c r="BI429" s="9"/>
      <c r="BJ429" s="9"/>
      <c r="BK429" s="9"/>
      <c r="BL429" s="9"/>
      <c r="BM429" s="9"/>
      <c r="BN429" s="9"/>
      <c r="BO429" s="9"/>
      <c r="BP429" s="9"/>
      <c r="BQ429" s="9"/>
      <c r="BR429" s="9"/>
      <c r="BS429" s="9"/>
      <c r="BT429" s="9"/>
      <c r="BU429" s="9"/>
      <c r="BV429" s="9"/>
      <c r="BW429" s="9"/>
      <c r="BX429" s="9"/>
      <c r="BY429" s="9"/>
      <c r="BZ429" s="9"/>
      <c r="CA429" s="9"/>
      <c r="CB429" s="9"/>
      <c r="CC429" s="9"/>
      <c r="CD429" s="9"/>
      <c r="CE429" s="9"/>
      <c r="CF429" s="9"/>
      <c r="CG429" s="9"/>
      <c r="CH429" s="9"/>
      <c r="CI429" s="9"/>
      <c r="CJ429" s="9"/>
      <c r="CK429" s="9"/>
      <c r="CL429" s="9"/>
      <c r="CM429" s="9"/>
      <c r="CN429" s="9"/>
      <c r="CO429" s="9"/>
      <c r="CP429" s="9"/>
      <c r="CQ429" s="9"/>
      <c r="CR429" s="9"/>
      <c r="CS429" s="9"/>
      <c r="CT429" s="9"/>
      <c r="CU429" s="9"/>
      <c r="CV429" s="9"/>
      <c r="CW429" s="9"/>
      <c r="CX429" s="9"/>
      <c r="CY429" s="9"/>
      <c r="CZ429" s="9"/>
      <c r="DA429" s="9"/>
      <c r="DB429" s="9"/>
      <c r="DC429" s="9"/>
      <c r="DD429" s="9"/>
      <c r="DE429" s="9"/>
      <c r="DF429" s="9"/>
      <c r="DG429" s="9"/>
      <c r="DH429" s="9"/>
      <c r="DI429" s="9"/>
      <c r="DJ429" s="9"/>
      <c r="DK429" s="9"/>
      <c r="DL429" s="9"/>
      <c r="DM429" s="9"/>
      <c r="DN429" s="9"/>
      <c r="DO429" s="9"/>
      <c r="DP429" s="9"/>
      <c r="DQ429" s="9"/>
      <c r="DR429" s="9"/>
      <c r="DS429" s="9"/>
      <c r="DT429" s="9"/>
      <c r="DU429" s="9"/>
      <c r="DV429" s="9"/>
      <c r="DW429" s="9"/>
      <c r="DX429" s="9"/>
      <c r="DY429" s="9"/>
      <c r="DZ429" s="9"/>
      <c r="EA429" s="9"/>
      <c r="EB429" s="9"/>
      <c r="EC429" s="9"/>
      <c r="ED429" s="9"/>
      <c r="EE429" s="9"/>
      <c r="EF429" s="9"/>
      <c r="EG429" s="9"/>
      <c r="EH429" s="9"/>
      <c r="EI429" s="9"/>
      <c r="EJ429" s="9"/>
      <c r="EK429" s="9"/>
      <c r="EL429" s="9"/>
      <c r="EM429" s="9"/>
      <c r="EN429" s="9"/>
      <c r="EO429" s="9"/>
      <c r="EP429" s="9"/>
      <c r="EQ429" s="9"/>
      <c r="ER429" s="36">
        <f t="shared" si="80"/>
        <v>0</v>
      </c>
      <c r="ES429" s="9" t="str">
        <f t="shared" si="81"/>
        <v/>
      </c>
      <c r="ET429" s="9" t="s">
        <v>1374</v>
      </c>
      <c r="EU429" s="32" t="s">
        <v>1999</v>
      </c>
      <c r="EV429" s="32" t="s">
        <v>1480</v>
      </c>
      <c r="EW429" s="32"/>
      <c r="EX429" s="35"/>
      <c r="EY429" s="37"/>
      <c r="EZ429" s="37"/>
      <c r="FA429" s="35"/>
      <c r="FB429" s="37"/>
      <c r="FC429" s="32"/>
      <c r="FD429" s="32"/>
      <c r="FE429" s="32">
        <f t="shared" si="82"/>
        <v>2975</v>
      </c>
      <c r="FF429" s="9">
        <f t="shared" si="83"/>
        <v>11220</v>
      </c>
      <c r="FG429" s="6" t="s">
        <v>1480</v>
      </c>
    </row>
    <row r="430" spans="1:163" ht="17.25" customHeight="1" x14ac:dyDescent="0.25">
      <c r="A430" s="9">
        <v>463989879</v>
      </c>
      <c r="B430" s="22" t="s">
        <v>850</v>
      </c>
      <c r="C430" s="9"/>
      <c r="D430" s="9"/>
      <c r="E430" s="9"/>
      <c r="F430" s="9"/>
      <c r="G430" s="23"/>
      <c r="H430" s="23"/>
      <c r="I430" s="9">
        <v>2728</v>
      </c>
      <c r="J430" s="9">
        <v>2728</v>
      </c>
      <c r="K430" s="24">
        <f t="shared" si="72"/>
        <v>2744</v>
      </c>
      <c r="L430" s="24">
        <f t="shared" si="73"/>
        <v>5456</v>
      </c>
      <c r="M430" s="39">
        <v>1</v>
      </c>
      <c r="N430" s="9" t="s">
        <v>1493</v>
      </c>
      <c r="O430" s="9" t="s">
        <v>1494</v>
      </c>
      <c r="P430" s="9" t="s">
        <v>60</v>
      </c>
      <c r="Q430" s="26">
        <v>7920</v>
      </c>
      <c r="R430" s="27">
        <v>16</v>
      </c>
      <c r="S430" s="27">
        <f t="shared" si="74"/>
        <v>0</v>
      </c>
      <c r="T430" s="27">
        <v>945</v>
      </c>
      <c r="U430" s="28" t="s">
        <v>20</v>
      </c>
      <c r="V430" s="29">
        <f t="shared" si="75"/>
        <v>2.5415146143508292E-2</v>
      </c>
      <c r="W430" s="29">
        <f t="shared" si="76"/>
        <v>6.9380349321841814E-4</v>
      </c>
      <c r="X430" s="29" t="str">
        <f t="shared" si="77"/>
        <v>FLOW</v>
      </c>
      <c r="Y430" s="9" t="str">
        <f t="shared" si="78"/>
        <v>-</v>
      </c>
      <c r="Z430" s="9" t="s">
        <v>20</v>
      </c>
      <c r="AA430" s="9" t="s">
        <v>20</v>
      </c>
      <c r="AB430" s="22"/>
      <c r="AC430" s="9"/>
      <c r="AD430" s="9"/>
      <c r="AE430" s="30"/>
      <c r="AF430" s="31" t="s">
        <v>20</v>
      </c>
      <c r="AG430" s="32"/>
      <c r="AH430" s="9" t="s">
        <v>78</v>
      </c>
      <c r="AI430" s="32"/>
      <c r="AJ430" s="32"/>
      <c r="AK430" s="32"/>
      <c r="AL430" s="32">
        <v>3689</v>
      </c>
      <c r="AM430" s="26">
        <v>7920</v>
      </c>
      <c r="AN430" s="24">
        <v>26</v>
      </c>
      <c r="AO430" s="23" t="s">
        <v>20</v>
      </c>
      <c r="AP430" s="23" t="str">
        <f t="shared" si="79"/>
        <v>FLOW</v>
      </c>
      <c r="AQ430" s="23"/>
      <c r="AR430" s="23"/>
      <c r="AS430" s="23"/>
      <c r="AT430" s="23"/>
      <c r="AU430" s="9" t="s">
        <v>1491</v>
      </c>
      <c r="AV430" s="33" t="s">
        <v>1043</v>
      </c>
      <c r="AW430" s="22" t="s">
        <v>1285</v>
      </c>
      <c r="AX430" s="34">
        <v>45545</v>
      </c>
      <c r="AY430" s="9">
        <v>24</v>
      </c>
      <c r="AZ430" s="9" t="s">
        <v>1125</v>
      </c>
      <c r="BA430" s="32" t="s">
        <v>20</v>
      </c>
      <c r="BB430" s="32"/>
      <c r="BC430" s="32"/>
      <c r="BD430" s="9"/>
      <c r="BE430" s="9"/>
      <c r="BF430" s="9"/>
      <c r="BG430" s="35"/>
      <c r="BH430" s="9"/>
      <c r="BI430" s="9"/>
      <c r="BJ430" s="9"/>
      <c r="BK430" s="9"/>
      <c r="BL430" s="9"/>
      <c r="BM430" s="9"/>
      <c r="BN430" s="9"/>
      <c r="BO430" s="9"/>
      <c r="BP430" s="9"/>
      <c r="BQ430" s="9"/>
      <c r="BR430" s="9"/>
      <c r="BS430" s="9"/>
      <c r="BT430" s="9"/>
      <c r="BU430" s="9"/>
      <c r="BV430" s="9"/>
      <c r="BW430" s="9"/>
      <c r="BX430" s="9"/>
      <c r="BY430" s="9"/>
      <c r="BZ430" s="9"/>
      <c r="CA430" s="9"/>
      <c r="CB430" s="9"/>
      <c r="CC430" s="9"/>
      <c r="CD430" s="9"/>
      <c r="CE430" s="9"/>
      <c r="CF430" s="9"/>
      <c r="CG430" s="9"/>
      <c r="CH430" s="9"/>
      <c r="CI430" s="9"/>
      <c r="CJ430" s="9"/>
      <c r="CK430" s="9"/>
      <c r="CL430" s="9"/>
      <c r="CM430" s="9"/>
      <c r="CN430" s="9"/>
      <c r="CO430" s="9"/>
      <c r="CP430" s="9"/>
      <c r="CQ430" s="9"/>
      <c r="CR430" s="9"/>
      <c r="CS430" s="9"/>
      <c r="CT430" s="9"/>
      <c r="CU430" s="9"/>
      <c r="CV430" s="9"/>
      <c r="CW430" s="9"/>
      <c r="CX430" s="9"/>
      <c r="CY430" s="9"/>
      <c r="CZ430" s="9"/>
      <c r="DA430" s="9"/>
      <c r="DB430" s="9"/>
      <c r="DC430" s="9"/>
      <c r="DD430" s="9"/>
      <c r="DE430" s="9"/>
      <c r="DF430" s="9"/>
      <c r="DG430" s="9"/>
      <c r="DH430" s="9"/>
      <c r="DI430" s="9"/>
      <c r="DJ430" s="9"/>
      <c r="DK430" s="9"/>
      <c r="DL430" s="9"/>
      <c r="DM430" s="9"/>
      <c r="DN430" s="9"/>
      <c r="DO430" s="9"/>
      <c r="DP430" s="9"/>
      <c r="DQ430" s="9"/>
      <c r="DR430" s="9"/>
      <c r="DS430" s="9"/>
      <c r="DT430" s="9"/>
      <c r="DU430" s="9"/>
      <c r="DV430" s="9"/>
      <c r="DW430" s="9"/>
      <c r="DX430" s="9"/>
      <c r="DY430" s="9"/>
      <c r="DZ430" s="9"/>
      <c r="EA430" s="9"/>
      <c r="EB430" s="9"/>
      <c r="EC430" s="9"/>
      <c r="ED430" s="9"/>
      <c r="EE430" s="9"/>
      <c r="EF430" s="9"/>
      <c r="EG430" s="9"/>
      <c r="EH430" s="9"/>
      <c r="EI430" s="9"/>
      <c r="EJ430" s="9"/>
      <c r="EK430" s="9"/>
      <c r="EL430" s="9"/>
      <c r="EM430" s="9"/>
      <c r="EN430" s="9"/>
      <c r="EO430" s="9"/>
      <c r="EP430" s="9"/>
      <c r="EQ430" s="9"/>
      <c r="ER430" s="36">
        <f t="shared" si="80"/>
        <v>0</v>
      </c>
      <c r="ES430" s="9" t="str">
        <f t="shared" si="81"/>
        <v/>
      </c>
      <c r="ET430" s="9" t="s">
        <v>1360</v>
      </c>
      <c r="EU430" s="32" t="s">
        <v>1737</v>
      </c>
      <c r="EV430" s="32" t="s">
        <v>1480</v>
      </c>
      <c r="EW430" s="32"/>
      <c r="EX430" s="35"/>
      <c r="EY430" s="37"/>
      <c r="EZ430" s="37"/>
      <c r="FA430" s="35"/>
      <c r="FB430" s="37"/>
      <c r="FC430" s="32"/>
      <c r="FD430" s="32"/>
      <c r="FE430" s="32">
        <f t="shared" si="82"/>
        <v>2744</v>
      </c>
      <c r="FF430" s="9">
        <f t="shared" si="83"/>
        <v>5456</v>
      </c>
      <c r="FG430" s="6" t="s">
        <v>1480</v>
      </c>
    </row>
    <row r="431" spans="1:163" ht="17.25" customHeight="1" x14ac:dyDescent="0.25">
      <c r="A431" s="9">
        <v>140926524</v>
      </c>
      <c r="B431" s="22" t="s">
        <v>132</v>
      </c>
      <c r="C431" s="9"/>
      <c r="D431" s="9"/>
      <c r="E431" s="9"/>
      <c r="F431" s="9"/>
      <c r="G431" s="23"/>
      <c r="H431" s="23"/>
      <c r="I431" s="9">
        <v>3170</v>
      </c>
      <c r="J431" s="9">
        <v>7993</v>
      </c>
      <c r="K431" s="24">
        <f t="shared" si="72"/>
        <v>-3863</v>
      </c>
      <c r="L431" s="24">
        <f t="shared" si="73"/>
        <v>11163</v>
      </c>
      <c r="M431" s="25">
        <v>5</v>
      </c>
      <c r="N431" s="9" t="s">
        <v>1493</v>
      </c>
      <c r="O431" s="9" t="s">
        <v>1494</v>
      </c>
      <c r="P431" s="9" t="s">
        <v>121</v>
      </c>
      <c r="Q431" s="26">
        <v>7826.73</v>
      </c>
      <c r="R431" s="27">
        <v>824</v>
      </c>
      <c r="S431" s="27">
        <f t="shared" si="74"/>
        <v>0</v>
      </c>
      <c r="T431" s="27">
        <v>6300</v>
      </c>
      <c r="U431" s="28" t="s">
        <v>20</v>
      </c>
      <c r="V431" s="29">
        <f t="shared" si="75"/>
        <v>0.36161316359829287</v>
      </c>
      <c r="W431" s="29">
        <f t="shared" si="76"/>
        <v>4.1670465205859274E-3</v>
      </c>
      <c r="X431" s="29" t="str">
        <f t="shared" si="77"/>
        <v>FLOW</v>
      </c>
      <c r="Y431" s="9" t="str">
        <f t="shared" si="78"/>
        <v>-</v>
      </c>
      <c r="Z431" s="9" t="s">
        <v>1496</v>
      </c>
      <c r="AA431" s="9" t="s">
        <v>20</v>
      </c>
      <c r="AB431" s="22"/>
      <c r="AC431" s="9"/>
      <c r="AD431" s="9"/>
      <c r="AE431" s="30"/>
      <c r="AF431" s="31" t="s">
        <v>20</v>
      </c>
      <c r="AG431" s="32"/>
      <c r="AH431" s="9" t="s">
        <v>120</v>
      </c>
      <c r="AI431" s="32"/>
      <c r="AJ431" s="32"/>
      <c r="AK431" s="32"/>
      <c r="AL431" s="32">
        <v>15117</v>
      </c>
      <c r="AM431" s="26">
        <v>7826.73</v>
      </c>
      <c r="AN431" s="24">
        <v>148</v>
      </c>
      <c r="AO431" s="23" t="s">
        <v>20</v>
      </c>
      <c r="AP431" s="23" t="str">
        <f t="shared" si="79"/>
        <v>FLOW</v>
      </c>
      <c r="AQ431" s="23"/>
      <c r="AR431" s="23"/>
      <c r="AS431" s="23"/>
      <c r="AT431" s="23"/>
      <c r="AU431" s="9" t="s">
        <v>13</v>
      </c>
      <c r="AV431" s="33" t="s">
        <v>133</v>
      </c>
      <c r="AW431" s="22" t="s">
        <v>15</v>
      </c>
      <c r="AX431" s="34">
        <v>45045</v>
      </c>
      <c r="AY431" s="9">
        <v>36</v>
      </c>
      <c r="AZ431" s="9" t="s">
        <v>1125</v>
      </c>
      <c r="BA431" s="32" t="s">
        <v>20</v>
      </c>
      <c r="BB431" s="32"/>
      <c r="BC431" s="32"/>
      <c r="BD431" s="9"/>
      <c r="BE431" s="9"/>
      <c r="BF431" s="9"/>
      <c r="BG431" s="35"/>
      <c r="BH431" s="9"/>
      <c r="BI431" s="9">
        <v>1</v>
      </c>
      <c r="BJ431" s="9"/>
      <c r="BK431" s="9"/>
      <c r="BL431" s="9"/>
      <c r="BM431" s="9"/>
      <c r="BN431" s="9"/>
      <c r="BO431" s="9"/>
      <c r="BP431" s="9"/>
      <c r="BQ431" s="9"/>
      <c r="BR431" s="9"/>
      <c r="BS431" s="9"/>
      <c r="BT431" s="9"/>
      <c r="BU431" s="9"/>
      <c r="BV431" s="9"/>
      <c r="BW431" s="9"/>
      <c r="BX431" s="9"/>
      <c r="BY431" s="9"/>
      <c r="BZ431" s="9"/>
      <c r="CA431" s="9"/>
      <c r="CB431" s="9"/>
      <c r="CC431" s="9"/>
      <c r="CD431" s="9"/>
      <c r="CE431" s="9"/>
      <c r="CF431" s="9"/>
      <c r="CG431" s="9"/>
      <c r="CH431" s="9"/>
      <c r="CI431" s="9"/>
      <c r="CJ431" s="9"/>
      <c r="CK431" s="9"/>
      <c r="CL431" s="9"/>
      <c r="CM431" s="9"/>
      <c r="CN431" s="9"/>
      <c r="CO431" s="9"/>
      <c r="CP431" s="9"/>
      <c r="CQ431" s="9"/>
      <c r="CR431" s="9"/>
      <c r="CS431" s="9"/>
      <c r="CT431" s="9"/>
      <c r="CU431" s="9"/>
      <c r="CV431" s="9"/>
      <c r="CW431" s="9"/>
      <c r="CX431" s="9"/>
      <c r="CY431" s="9"/>
      <c r="CZ431" s="9"/>
      <c r="DA431" s="9"/>
      <c r="DB431" s="9"/>
      <c r="DC431" s="9"/>
      <c r="DD431" s="9"/>
      <c r="DE431" s="9"/>
      <c r="DF431" s="9"/>
      <c r="DG431" s="9"/>
      <c r="DH431" s="9"/>
      <c r="DI431" s="9"/>
      <c r="DJ431" s="9"/>
      <c r="DK431" s="9"/>
      <c r="DL431" s="9"/>
      <c r="DM431" s="9"/>
      <c r="DN431" s="9"/>
      <c r="DO431" s="9"/>
      <c r="DP431" s="9"/>
      <c r="DQ431" s="9"/>
      <c r="DR431" s="9"/>
      <c r="DS431" s="9"/>
      <c r="DT431" s="9"/>
      <c r="DU431" s="9"/>
      <c r="DV431" s="9"/>
      <c r="DW431" s="9"/>
      <c r="DX431" s="9"/>
      <c r="DY431" s="9"/>
      <c r="DZ431" s="9"/>
      <c r="EA431" s="9"/>
      <c r="EB431" s="9"/>
      <c r="EC431" s="9"/>
      <c r="ED431" s="9"/>
      <c r="EE431" s="9"/>
      <c r="EF431" s="9"/>
      <c r="EG431" s="9"/>
      <c r="EH431" s="9"/>
      <c r="EI431" s="9"/>
      <c r="EJ431" s="9"/>
      <c r="EK431" s="9"/>
      <c r="EL431" s="9"/>
      <c r="EM431" s="9"/>
      <c r="EN431" s="9"/>
      <c r="EO431" s="9"/>
      <c r="EP431" s="9"/>
      <c r="EQ431" s="9"/>
      <c r="ER431" s="36">
        <f t="shared" si="80"/>
        <v>1</v>
      </c>
      <c r="ES431" s="9">
        <f t="shared" si="81"/>
        <v>1</v>
      </c>
      <c r="ET431" s="9" t="s">
        <v>1373</v>
      </c>
      <c r="EU431" s="32" t="s">
        <v>1764</v>
      </c>
      <c r="EV431" s="32" t="s">
        <v>1480</v>
      </c>
      <c r="EW431" s="32"/>
      <c r="EX431" s="35"/>
      <c r="EY431" s="37"/>
      <c r="EZ431" s="37"/>
      <c r="FA431" s="35"/>
      <c r="FB431" s="37"/>
      <c r="FC431" s="32"/>
      <c r="FD431" s="32"/>
      <c r="FE431" s="32">
        <f t="shared" si="82"/>
        <v>-3863</v>
      </c>
      <c r="FF431" s="9">
        <f t="shared" si="83"/>
        <v>11163</v>
      </c>
      <c r="FG431" s="6" t="s">
        <v>1480</v>
      </c>
    </row>
    <row r="432" spans="1:163" ht="17.25" customHeight="1" x14ac:dyDescent="0.25">
      <c r="A432" s="9">
        <v>140085711</v>
      </c>
      <c r="B432" s="22" t="s">
        <v>641</v>
      </c>
      <c r="C432" s="9"/>
      <c r="D432" s="9"/>
      <c r="E432" s="9"/>
      <c r="F432" s="9"/>
      <c r="G432" s="23"/>
      <c r="H432" s="23"/>
      <c r="I432" s="9">
        <v>3881</v>
      </c>
      <c r="J432" s="9">
        <v>7951</v>
      </c>
      <c r="K432" s="24">
        <f t="shared" si="72"/>
        <v>-10909</v>
      </c>
      <c r="L432" s="24">
        <f t="shared" si="73"/>
        <v>11832</v>
      </c>
      <c r="M432" s="25">
        <v>6</v>
      </c>
      <c r="N432" s="9" t="s">
        <v>1493</v>
      </c>
      <c r="O432" s="9" t="s">
        <v>1494</v>
      </c>
      <c r="P432" s="9" t="s">
        <v>14</v>
      </c>
      <c r="Q432" s="26">
        <v>7789.19</v>
      </c>
      <c r="R432" s="27">
        <v>545</v>
      </c>
      <c r="S432" s="27">
        <f t="shared" si="74"/>
        <v>0</v>
      </c>
      <c r="T432" s="27">
        <v>4463.82</v>
      </c>
      <c r="U432" s="28" t="s">
        <v>20</v>
      </c>
      <c r="V432" s="29">
        <f t="shared" si="75"/>
        <v>8.2209458553786294E-2</v>
      </c>
      <c r="W432" s="29">
        <f t="shared" si="76"/>
        <v>3.5695761824915671E-3</v>
      </c>
      <c r="X432" s="29" t="str">
        <f t="shared" si="77"/>
        <v>FLOW</v>
      </c>
      <c r="Y432" s="9" t="str">
        <f t="shared" si="78"/>
        <v>-</v>
      </c>
      <c r="Z432" s="9" t="s">
        <v>1496</v>
      </c>
      <c r="AA432" s="9" t="s">
        <v>20</v>
      </c>
      <c r="AB432" s="22"/>
      <c r="AC432" s="9"/>
      <c r="AD432" s="9"/>
      <c r="AE432" s="30"/>
      <c r="AF432" s="31" t="s">
        <v>20</v>
      </c>
      <c r="AG432" s="32"/>
      <c r="AH432" s="9" t="s">
        <v>642</v>
      </c>
      <c r="AI432" s="32"/>
      <c r="AJ432" s="32"/>
      <c r="AK432" s="32"/>
      <c r="AL432" s="32">
        <v>12959.82</v>
      </c>
      <c r="AM432" s="26">
        <v>7789.19</v>
      </c>
      <c r="AN432" s="24">
        <v>176</v>
      </c>
      <c r="AO432" s="23" t="s">
        <v>20</v>
      </c>
      <c r="AP432" s="23" t="str">
        <f t="shared" si="79"/>
        <v>FLOW</v>
      </c>
      <c r="AQ432" s="23"/>
      <c r="AR432" s="23"/>
      <c r="AS432" s="23"/>
      <c r="AT432" s="23"/>
      <c r="AU432" s="9" t="s">
        <v>13</v>
      </c>
      <c r="AV432" s="33" t="s">
        <v>643</v>
      </c>
      <c r="AW432" s="22" t="s">
        <v>1183</v>
      </c>
      <c r="AX432" s="34">
        <v>45019</v>
      </c>
      <c r="AY432" s="9">
        <v>36</v>
      </c>
      <c r="AZ432" s="9" t="s">
        <v>1125</v>
      </c>
      <c r="BA432" s="32" t="s">
        <v>20</v>
      </c>
      <c r="BB432" s="32"/>
      <c r="BC432" s="32"/>
      <c r="BD432" s="9"/>
      <c r="BE432" s="9"/>
      <c r="BF432" s="9"/>
      <c r="BG432" s="35"/>
      <c r="BH432" s="9"/>
      <c r="BI432" s="9"/>
      <c r="BJ432" s="9"/>
      <c r="BK432" s="9"/>
      <c r="BL432" s="9"/>
      <c r="BM432" s="9"/>
      <c r="BN432" s="9"/>
      <c r="BO432" s="9"/>
      <c r="BP432" s="9"/>
      <c r="BQ432" s="9"/>
      <c r="BR432" s="9"/>
      <c r="BS432" s="9"/>
      <c r="BT432" s="9"/>
      <c r="BU432" s="9"/>
      <c r="BV432" s="9"/>
      <c r="BW432" s="9"/>
      <c r="BX432" s="9"/>
      <c r="BY432" s="9"/>
      <c r="BZ432" s="9"/>
      <c r="CA432" s="9"/>
      <c r="CB432" s="9"/>
      <c r="CC432" s="9"/>
      <c r="CD432" s="9"/>
      <c r="CE432" s="9"/>
      <c r="CF432" s="9"/>
      <c r="CG432" s="9"/>
      <c r="CH432" s="9"/>
      <c r="CI432" s="9"/>
      <c r="CJ432" s="9"/>
      <c r="CK432" s="9"/>
      <c r="CL432" s="9"/>
      <c r="CM432" s="9"/>
      <c r="CN432" s="9"/>
      <c r="CO432" s="9"/>
      <c r="CP432" s="9"/>
      <c r="CQ432" s="9"/>
      <c r="CR432" s="9"/>
      <c r="CS432" s="9"/>
      <c r="CT432" s="9"/>
      <c r="CU432" s="9"/>
      <c r="CV432" s="9"/>
      <c r="CW432" s="9"/>
      <c r="CX432" s="9"/>
      <c r="CY432" s="9"/>
      <c r="CZ432" s="9"/>
      <c r="DA432" s="9"/>
      <c r="DB432" s="9"/>
      <c r="DC432" s="9"/>
      <c r="DD432" s="9"/>
      <c r="DE432" s="9"/>
      <c r="DF432" s="9"/>
      <c r="DG432" s="9"/>
      <c r="DH432" s="9"/>
      <c r="DI432" s="9"/>
      <c r="DJ432" s="9"/>
      <c r="DK432" s="9"/>
      <c r="DL432" s="9"/>
      <c r="DM432" s="9"/>
      <c r="DN432" s="9"/>
      <c r="DO432" s="9"/>
      <c r="DP432" s="9"/>
      <c r="DQ432" s="9"/>
      <c r="DR432" s="9"/>
      <c r="DS432" s="9"/>
      <c r="DT432" s="9"/>
      <c r="DU432" s="9"/>
      <c r="DV432" s="9"/>
      <c r="DW432" s="9"/>
      <c r="DX432" s="9"/>
      <c r="DY432" s="9"/>
      <c r="DZ432" s="9"/>
      <c r="EA432" s="9"/>
      <c r="EB432" s="9"/>
      <c r="EC432" s="9"/>
      <c r="ED432" s="9"/>
      <c r="EE432" s="9"/>
      <c r="EF432" s="9"/>
      <c r="EG432" s="9"/>
      <c r="EH432" s="9"/>
      <c r="EI432" s="9"/>
      <c r="EJ432" s="9"/>
      <c r="EK432" s="9"/>
      <c r="EL432" s="9"/>
      <c r="EM432" s="9"/>
      <c r="EN432" s="9"/>
      <c r="EO432" s="9"/>
      <c r="EP432" s="9"/>
      <c r="EQ432" s="9"/>
      <c r="ER432" s="36">
        <f t="shared" si="80"/>
        <v>0</v>
      </c>
      <c r="ES432" s="9" t="str">
        <f t="shared" si="81"/>
        <v/>
      </c>
      <c r="ET432" s="9" t="s">
        <v>1366</v>
      </c>
      <c r="EU432" s="32" t="s">
        <v>2128</v>
      </c>
      <c r="EV432" s="32" t="s">
        <v>1480</v>
      </c>
      <c r="EW432" s="32"/>
      <c r="EX432" s="35"/>
      <c r="EY432" s="37"/>
      <c r="EZ432" s="37"/>
      <c r="FA432" s="35"/>
      <c r="FB432" s="37"/>
      <c r="FC432" s="32"/>
      <c r="FD432" s="32"/>
      <c r="FE432" s="32">
        <f t="shared" si="82"/>
        <v>-10909</v>
      </c>
      <c r="FF432" s="9">
        <f t="shared" si="83"/>
        <v>11832</v>
      </c>
      <c r="FG432" s="6" t="s">
        <v>1480</v>
      </c>
    </row>
    <row r="433" spans="1:163" ht="17.25" customHeight="1" x14ac:dyDescent="0.25">
      <c r="A433" s="9">
        <v>459445373</v>
      </c>
      <c r="B433" s="22" t="s">
        <v>781</v>
      </c>
      <c r="C433" s="9"/>
      <c r="D433" s="9"/>
      <c r="E433" s="9"/>
      <c r="F433" s="9"/>
      <c r="G433" s="23"/>
      <c r="H433" s="23"/>
      <c r="I433" s="9">
        <v>4550</v>
      </c>
      <c r="J433" s="9">
        <v>3241</v>
      </c>
      <c r="K433" s="24">
        <f t="shared" si="72"/>
        <v>3332</v>
      </c>
      <c r="L433" s="24">
        <f t="shared" si="73"/>
        <v>7791</v>
      </c>
      <c r="M433" s="39">
        <v>1</v>
      </c>
      <c r="N433" s="9" t="s">
        <v>1493</v>
      </c>
      <c r="O433" s="9" t="s">
        <v>1494</v>
      </c>
      <c r="P433" s="9" t="s">
        <v>71</v>
      </c>
      <c r="Q433" s="26">
        <v>7720.55</v>
      </c>
      <c r="R433" s="27">
        <v>91</v>
      </c>
      <c r="S433" s="27">
        <f t="shared" si="74"/>
        <v>0</v>
      </c>
      <c r="T433" s="27">
        <v>7200</v>
      </c>
      <c r="U433" s="28" t="s">
        <v>20</v>
      </c>
      <c r="V433" s="29">
        <f t="shared" si="75"/>
        <v>9.5513137217759E-3</v>
      </c>
      <c r="W433" s="29">
        <f t="shared" si="76"/>
        <v>6.7633138378376991E-4</v>
      </c>
      <c r="X433" s="29" t="str">
        <f t="shared" si="77"/>
        <v>FLOW</v>
      </c>
      <c r="Y433" s="9" t="str">
        <f t="shared" si="78"/>
        <v>-</v>
      </c>
      <c r="Z433" s="9" t="s">
        <v>1496</v>
      </c>
      <c r="AA433" s="9" t="s">
        <v>20</v>
      </c>
      <c r="AB433" s="22"/>
      <c r="AC433" s="9"/>
      <c r="AD433" s="9"/>
      <c r="AE433" s="30"/>
      <c r="AF433" s="31" t="s">
        <v>20</v>
      </c>
      <c r="AG433" s="32"/>
      <c r="AH433" s="9" t="s">
        <v>521</v>
      </c>
      <c r="AI433" s="32"/>
      <c r="AJ433" s="32"/>
      <c r="AK433" s="32"/>
      <c r="AL433" s="32">
        <v>10532</v>
      </c>
      <c r="AM433" s="26">
        <v>7720.55</v>
      </c>
      <c r="AN433" s="24">
        <v>27</v>
      </c>
      <c r="AO433" s="23" t="s">
        <v>20</v>
      </c>
      <c r="AP433" s="23" t="str">
        <f t="shared" si="79"/>
        <v>FLOW</v>
      </c>
      <c r="AQ433" s="23"/>
      <c r="AR433" s="23"/>
      <c r="AS433" s="23"/>
      <c r="AT433" s="23"/>
      <c r="AU433" s="9" t="s">
        <v>1491</v>
      </c>
      <c r="AV433" s="33" t="s">
        <v>976</v>
      </c>
      <c r="AW433" s="22" t="s">
        <v>1225</v>
      </c>
      <c r="AX433" s="34">
        <v>45156</v>
      </c>
      <c r="AY433" s="9">
        <v>36</v>
      </c>
      <c r="AZ433" s="9" t="s">
        <v>1125</v>
      </c>
      <c r="BA433" s="32" t="s">
        <v>20</v>
      </c>
      <c r="BB433" s="32"/>
      <c r="BC433" s="32"/>
      <c r="BD433" s="9"/>
      <c r="BE433" s="9"/>
      <c r="BF433" s="9"/>
      <c r="BG433" s="35"/>
      <c r="BH433" s="9"/>
      <c r="BI433" s="9"/>
      <c r="BJ433" s="9"/>
      <c r="BK433" s="9"/>
      <c r="BL433" s="9"/>
      <c r="BM433" s="9"/>
      <c r="BN433" s="9"/>
      <c r="BO433" s="9"/>
      <c r="BP433" s="9"/>
      <c r="BQ433" s="9"/>
      <c r="BR433" s="9"/>
      <c r="BS433" s="9"/>
      <c r="BT433" s="9"/>
      <c r="BU433" s="9"/>
      <c r="BV433" s="9"/>
      <c r="BW433" s="9"/>
      <c r="BX433" s="9"/>
      <c r="BY433" s="9"/>
      <c r="BZ433" s="9"/>
      <c r="CA433" s="9"/>
      <c r="CB433" s="9"/>
      <c r="CC433" s="9"/>
      <c r="CD433" s="9"/>
      <c r="CE433" s="9"/>
      <c r="CF433" s="9"/>
      <c r="CG433" s="9"/>
      <c r="CH433" s="9"/>
      <c r="CI433" s="9"/>
      <c r="CJ433" s="9"/>
      <c r="CK433" s="9"/>
      <c r="CL433" s="9"/>
      <c r="CM433" s="9"/>
      <c r="CN433" s="9"/>
      <c r="CO433" s="9"/>
      <c r="CP433" s="9"/>
      <c r="CQ433" s="9"/>
      <c r="CR433" s="9"/>
      <c r="CS433" s="9"/>
      <c r="CT433" s="9"/>
      <c r="CU433" s="9"/>
      <c r="CV433" s="9"/>
      <c r="CW433" s="9"/>
      <c r="CX433" s="9"/>
      <c r="CY433" s="9"/>
      <c r="CZ433" s="9"/>
      <c r="DA433" s="9"/>
      <c r="DB433" s="9"/>
      <c r="DC433" s="9"/>
      <c r="DD433" s="9"/>
      <c r="DE433" s="9"/>
      <c r="DF433" s="9"/>
      <c r="DG433" s="9"/>
      <c r="DH433" s="9"/>
      <c r="DI433" s="9"/>
      <c r="DJ433" s="9"/>
      <c r="DK433" s="9"/>
      <c r="DL433" s="9"/>
      <c r="DM433" s="9"/>
      <c r="DN433" s="9"/>
      <c r="DO433" s="9"/>
      <c r="DP433" s="9"/>
      <c r="DQ433" s="9"/>
      <c r="DR433" s="9"/>
      <c r="DS433" s="9"/>
      <c r="DT433" s="9"/>
      <c r="DU433" s="9"/>
      <c r="DV433" s="9"/>
      <c r="DW433" s="9"/>
      <c r="DX433" s="9"/>
      <c r="DY433" s="9"/>
      <c r="DZ433" s="9"/>
      <c r="EA433" s="9"/>
      <c r="EB433" s="9"/>
      <c r="EC433" s="9"/>
      <c r="ED433" s="9"/>
      <c r="EE433" s="9"/>
      <c r="EF433" s="9"/>
      <c r="EG433" s="9"/>
      <c r="EH433" s="9"/>
      <c r="EI433" s="9"/>
      <c r="EJ433" s="9"/>
      <c r="EK433" s="9"/>
      <c r="EL433" s="9"/>
      <c r="EM433" s="9"/>
      <c r="EN433" s="9"/>
      <c r="EO433" s="9"/>
      <c r="EP433" s="9"/>
      <c r="EQ433" s="9"/>
      <c r="ER433" s="36">
        <f t="shared" si="80"/>
        <v>0</v>
      </c>
      <c r="ES433" s="9" t="str">
        <f t="shared" si="81"/>
        <v/>
      </c>
      <c r="ET433" s="9" t="s">
        <v>1361</v>
      </c>
      <c r="EU433" s="32" t="s">
        <v>2017</v>
      </c>
      <c r="EV433" s="32" t="s">
        <v>1480</v>
      </c>
      <c r="EW433" s="32"/>
      <c r="EX433" s="35"/>
      <c r="EY433" s="37"/>
      <c r="EZ433" s="37"/>
      <c r="FA433" s="35"/>
      <c r="FB433" s="37"/>
      <c r="FC433" s="32"/>
      <c r="FD433" s="32"/>
      <c r="FE433" s="32">
        <f t="shared" si="82"/>
        <v>3332</v>
      </c>
      <c r="FF433" s="9">
        <f t="shared" si="83"/>
        <v>7791</v>
      </c>
      <c r="FG433" s="6" t="s">
        <v>1480</v>
      </c>
    </row>
    <row r="434" spans="1:163" ht="17.25" customHeight="1" x14ac:dyDescent="0.25">
      <c r="A434" s="9">
        <v>459720465</v>
      </c>
      <c r="B434" s="22" t="s">
        <v>1631</v>
      </c>
      <c r="C434" s="9"/>
      <c r="D434" s="9"/>
      <c r="E434" s="9"/>
      <c r="F434" s="9"/>
      <c r="G434" s="23"/>
      <c r="H434" s="23"/>
      <c r="I434" s="9">
        <v>2641</v>
      </c>
      <c r="J434" s="9">
        <v>2641</v>
      </c>
      <c r="K434" s="24">
        <f t="shared" si="72"/>
        <v>2720</v>
      </c>
      <c r="L434" s="24">
        <f t="shared" si="73"/>
        <v>5282</v>
      </c>
      <c r="M434" s="25">
        <v>2</v>
      </c>
      <c r="N434" s="9" t="s">
        <v>1493</v>
      </c>
      <c r="O434" s="9" t="s">
        <v>1494</v>
      </c>
      <c r="P434" s="9" t="s">
        <v>251</v>
      </c>
      <c r="Q434" s="26">
        <v>7653.46</v>
      </c>
      <c r="R434" s="27">
        <v>79</v>
      </c>
      <c r="S434" s="27">
        <f t="shared" si="74"/>
        <v>0</v>
      </c>
      <c r="T434" s="27">
        <v>1453</v>
      </c>
      <c r="U434" s="28" t="s">
        <v>20</v>
      </c>
      <c r="V434" s="29">
        <f t="shared" si="75"/>
        <v>2.6204236203038887E-2</v>
      </c>
      <c r="W434" s="29">
        <f t="shared" si="76"/>
        <v>2.0521306600927067E-3</v>
      </c>
      <c r="X434" s="29" t="str">
        <f t="shared" si="77"/>
        <v>FLOW</v>
      </c>
      <c r="Y434" s="9" t="str">
        <f t="shared" si="78"/>
        <v>-</v>
      </c>
      <c r="Z434" s="9" t="s">
        <v>1495</v>
      </c>
      <c r="AA434" s="9" t="s">
        <v>20</v>
      </c>
      <c r="AB434" s="22"/>
      <c r="AC434" s="9"/>
      <c r="AD434" s="9"/>
      <c r="AE434" s="30"/>
      <c r="AF434" s="31" t="s">
        <v>20</v>
      </c>
      <c r="AG434" s="32"/>
      <c r="AH434" s="9" t="s">
        <v>2207</v>
      </c>
      <c r="AI434" s="32"/>
      <c r="AJ434" s="32"/>
      <c r="AK434" s="32"/>
      <c r="AL434" s="32">
        <v>4173</v>
      </c>
      <c r="AM434" s="26">
        <v>7653.46</v>
      </c>
      <c r="AN434" s="24">
        <v>57</v>
      </c>
      <c r="AO434" s="23" t="s">
        <v>20</v>
      </c>
      <c r="AP434" s="23" t="str">
        <f t="shared" si="79"/>
        <v>FLOW</v>
      </c>
      <c r="AQ434" s="23"/>
      <c r="AR434" s="23"/>
      <c r="AS434" s="23"/>
      <c r="AT434" s="23"/>
      <c r="AU434" s="9" t="s">
        <v>13</v>
      </c>
      <c r="AV434" s="33" t="s">
        <v>1679</v>
      </c>
      <c r="AW434" s="22" t="s">
        <v>1219</v>
      </c>
      <c r="AX434" s="34">
        <v>45180</v>
      </c>
      <c r="AY434" s="9">
        <v>36</v>
      </c>
      <c r="AZ434" s="9" t="s">
        <v>1592</v>
      </c>
      <c r="BA434" s="32" t="s">
        <v>20</v>
      </c>
      <c r="BB434" s="32"/>
      <c r="BC434" s="32"/>
      <c r="BD434" s="9"/>
      <c r="BE434" s="9"/>
      <c r="BF434" s="9"/>
      <c r="BG434" s="35"/>
      <c r="BH434" s="9"/>
      <c r="BI434" s="9"/>
      <c r="BJ434" s="9"/>
      <c r="BK434" s="9"/>
      <c r="BL434" s="9"/>
      <c r="BM434" s="9"/>
      <c r="BN434" s="9"/>
      <c r="BO434" s="9"/>
      <c r="BP434" s="9"/>
      <c r="BQ434" s="9"/>
      <c r="BR434" s="9"/>
      <c r="BS434" s="9"/>
      <c r="BT434" s="9"/>
      <c r="BU434" s="9"/>
      <c r="BV434" s="9"/>
      <c r="BW434" s="9"/>
      <c r="BX434" s="9"/>
      <c r="BY434" s="9"/>
      <c r="BZ434" s="9"/>
      <c r="CA434" s="9"/>
      <c r="CB434" s="9"/>
      <c r="CC434" s="9"/>
      <c r="CD434" s="9"/>
      <c r="CE434" s="9"/>
      <c r="CF434" s="9"/>
      <c r="CG434" s="9"/>
      <c r="CH434" s="9"/>
      <c r="CI434" s="9"/>
      <c r="CJ434" s="9"/>
      <c r="CK434" s="9"/>
      <c r="CL434" s="9"/>
      <c r="CM434" s="9"/>
      <c r="CN434" s="9"/>
      <c r="CO434" s="9"/>
      <c r="CP434" s="9"/>
      <c r="CQ434" s="9"/>
      <c r="CR434" s="9"/>
      <c r="CS434" s="9"/>
      <c r="CT434" s="9"/>
      <c r="CU434" s="9"/>
      <c r="CV434" s="9"/>
      <c r="CW434" s="9"/>
      <c r="CX434" s="9"/>
      <c r="CY434" s="9"/>
      <c r="CZ434" s="9"/>
      <c r="DA434" s="9"/>
      <c r="DB434" s="9"/>
      <c r="DC434" s="9"/>
      <c r="DD434" s="9"/>
      <c r="DE434" s="9"/>
      <c r="DF434" s="9"/>
      <c r="DG434" s="9"/>
      <c r="DH434" s="9"/>
      <c r="DI434" s="9"/>
      <c r="DJ434" s="9"/>
      <c r="DK434" s="9"/>
      <c r="DL434" s="9"/>
      <c r="DM434" s="9"/>
      <c r="DN434" s="9"/>
      <c r="DO434" s="9"/>
      <c r="DP434" s="9"/>
      <c r="DQ434" s="9"/>
      <c r="DR434" s="9"/>
      <c r="DS434" s="9"/>
      <c r="DT434" s="9"/>
      <c r="DU434" s="9"/>
      <c r="DV434" s="9"/>
      <c r="DW434" s="9"/>
      <c r="DX434" s="9"/>
      <c r="DY434" s="9"/>
      <c r="DZ434" s="9"/>
      <c r="EA434" s="9"/>
      <c r="EB434" s="9"/>
      <c r="EC434" s="9"/>
      <c r="ED434" s="9"/>
      <c r="EE434" s="9"/>
      <c r="EF434" s="9"/>
      <c r="EG434" s="9"/>
      <c r="EH434" s="9"/>
      <c r="EI434" s="9"/>
      <c r="EJ434" s="9"/>
      <c r="EK434" s="9"/>
      <c r="EL434" s="9"/>
      <c r="EM434" s="9"/>
      <c r="EN434" s="9"/>
      <c r="EO434" s="9"/>
      <c r="EP434" s="9"/>
      <c r="EQ434" s="9"/>
      <c r="ER434" s="36">
        <f t="shared" si="80"/>
        <v>0</v>
      </c>
      <c r="ES434" s="9" t="str">
        <f t="shared" si="81"/>
        <v/>
      </c>
      <c r="ET434" s="9" t="s">
        <v>1363</v>
      </c>
      <c r="EU434" s="32" t="s">
        <v>2250</v>
      </c>
      <c r="EV434" s="32" t="s">
        <v>1480</v>
      </c>
      <c r="EW434" s="32"/>
      <c r="EX434" s="35"/>
      <c r="EY434" s="37"/>
      <c r="EZ434" s="37"/>
      <c r="FA434" s="35"/>
      <c r="FB434" s="37"/>
      <c r="FC434" s="32"/>
      <c r="FD434" s="32"/>
      <c r="FE434" s="32">
        <f t="shared" si="82"/>
        <v>2720</v>
      </c>
      <c r="FF434" s="9">
        <f t="shared" si="83"/>
        <v>5282</v>
      </c>
      <c r="FG434" s="6" t="e">
        <v>#N/A</v>
      </c>
    </row>
    <row r="435" spans="1:163" ht="17.25" customHeight="1" x14ac:dyDescent="0.25">
      <c r="A435" s="9">
        <v>459556508</v>
      </c>
      <c r="B435" s="22" t="s">
        <v>167</v>
      </c>
      <c r="C435" s="9"/>
      <c r="D435" s="9"/>
      <c r="E435" s="9"/>
      <c r="F435" s="9"/>
      <c r="G435" s="23"/>
      <c r="H435" s="23"/>
      <c r="I435" s="9">
        <v>1992</v>
      </c>
      <c r="J435" s="9">
        <v>3984</v>
      </c>
      <c r="K435" s="24">
        <f t="shared" si="72"/>
        <v>2068</v>
      </c>
      <c r="L435" s="24">
        <f t="shared" si="73"/>
        <v>5976</v>
      </c>
      <c r="M435" s="25">
        <v>2</v>
      </c>
      <c r="N435" s="9" t="s">
        <v>1493</v>
      </c>
      <c r="O435" s="9" t="s">
        <v>1494</v>
      </c>
      <c r="P435" s="9" t="s">
        <v>155</v>
      </c>
      <c r="Q435" s="26">
        <v>7625</v>
      </c>
      <c r="R435" s="27">
        <v>76</v>
      </c>
      <c r="S435" s="27">
        <f t="shared" si="74"/>
        <v>0</v>
      </c>
      <c r="T435" s="27">
        <v>900</v>
      </c>
      <c r="U435" s="28" t="s">
        <v>20</v>
      </c>
      <c r="V435" s="29">
        <f t="shared" si="75"/>
        <v>0.15637407385532129</v>
      </c>
      <c r="W435" s="29">
        <f t="shared" si="76"/>
        <v>2.0444996489439927E-3</v>
      </c>
      <c r="X435" s="29" t="str">
        <f t="shared" si="77"/>
        <v>FLOW</v>
      </c>
      <c r="Y435" s="9" t="str">
        <f t="shared" si="78"/>
        <v>-</v>
      </c>
      <c r="Z435" s="9" t="s">
        <v>1495</v>
      </c>
      <c r="AA435" s="9" t="s">
        <v>20</v>
      </c>
      <c r="AB435" s="22"/>
      <c r="AC435" s="9"/>
      <c r="AD435" s="9"/>
      <c r="AE435" s="30"/>
      <c r="AF435" s="31" t="s">
        <v>20</v>
      </c>
      <c r="AG435" s="32"/>
      <c r="AH435" s="9" t="s">
        <v>154</v>
      </c>
      <c r="AI435" s="32"/>
      <c r="AJ435" s="32"/>
      <c r="AK435" s="32"/>
      <c r="AL435" s="32">
        <v>4960</v>
      </c>
      <c r="AM435" s="26">
        <v>7625</v>
      </c>
      <c r="AN435" s="24">
        <v>57</v>
      </c>
      <c r="AO435" s="23" t="s">
        <v>20</v>
      </c>
      <c r="AP435" s="23" t="str">
        <f t="shared" si="79"/>
        <v>FLOW</v>
      </c>
      <c r="AQ435" s="23"/>
      <c r="AR435" s="23"/>
      <c r="AS435" s="23"/>
      <c r="AT435" s="23"/>
      <c r="AU435" s="9" t="s">
        <v>1491</v>
      </c>
      <c r="AV435" s="33" t="s">
        <v>168</v>
      </c>
      <c r="AW435" s="22" t="s">
        <v>1189</v>
      </c>
      <c r="AX435" s="34">
        <v>45163</v>
      </c>
      <c r="AY435" s="9">
        <v>36</v>
      </c>
      <c r="AZ435" s="9" t="s">
        <v>1125</v>
      </c>
      <c r="BA435" s="32" t="s">
        <v>20</v>
      </c>
      <c r="BB435" s="32"/>
      <c r="BC435" s="32"/>
      <c r="BD435" s="9"/>
      <c r="BE435" s="9"/>
      <c r="BF435" s="9"/>
      <c r="BG435" s="35"/>
      <c r="BH435" s="9"/>
      <c r="BI435" s="9">
        <v>1</v>
      </c>
      <c r="BJ435" s="9"/>
      <c r="BK435" s="9"/>
      <c r="BL435" s="9"/>
      <c r="BM435" s="9"/>
      <c r="BN435" s="9"/>
      <c r="BO435" s="9"/>
      <c r="BP435" s="9"/>
      <c r="BQ435" s="9"/>
      <c r="BR435" s="9"/>
      <c r="BS435" s="9"/>
      <c r="BT435" s="9"/>
      <c r="BU435" s="9"/>
      <c r="BV435" s="9"/>
      <c r="BW435" s="9"/>
      <c r="BX435" s="9"/>
      <c r="BY435" s="9"/>
      <c r="BZ435" s="9"/>
      <c r="CA435" s="9"/>
      <c r="CB435" s="9"/>
      <c r="CC435" s="9"/>
      <c r="CD435" s="9"/>
      <c r="CE435" s="9"/>
      <c r="CF435" s="9"/>
      <c r="CG435" s="9"/>
      <c r="CH435" s="9"/>
      <c r="CI435" s="9"/>
      <c r="CJ435" s="9"/>
      <c r="CK435" s="9"/>
      <c r="CL435" s="9"/>
      <c r="CM435" s="9"/>
      <c r="CN435" s="9"/>
      <c r="CO435" s="9"/>
      <c r="CP435" s="9"/>
      <c r="CQ435" s="9"/>
      <c r="CR435" s="9"/>
      <c r="CS435" s="9"/>
      <c r="CT435" s="9"/>
      <c r="CU435" s="9"/>
      <c r="CV435" s="9"/>
      <c r="CW435" s="9"/>
      <c r="CX435" s="9"/>
      <c r="CY435" s="9"/>
      <c r="CZ435" s="9"/>
      <c r="DA435" s="9"/>
      <c r="DB435" s="9"/>
      <c r="DC435" s="9"/>
      <c r="DD435" s="9"/>
      <c r="DE435" s="9"/>
      <c r="DF435" s="9"/>
      <c r="DG435" s="9"/>
      <c r="DH435" s="9"/>
      <c r="DI435" s="9"/>
      <c r="DJ435" s="9"/>
      <c r="DK435" s="9"/>
      <c r="DL435" s="9"/>
      <c r="DM435" s="9"/>
      <c r="DN435" s="9"/>
      <c r="DO435" s="9"/>
      <c r="DP435" s="9"/>
      <c r="DQ435" s="9"/>
      <c r="DR435" s="9"/>
      <c r="DS435" s="9"/>
      <c r="DT435" s="9"/>
      <c r="DU435" s="9"/>
      <c r="DV435" s="9"/>
      <c r="DW435" s="9"/>
      <c r="DX435" s="9"/>
      <c r="DY435" s="9"/>
      <c r="DZ435" s="9"/>
      <c r="EA435" s="9"/>
      <c r="EB435" s="9"/>
      <c r="EC435" s="9"/>
      <c r="ED435" s="9"/>
      <c r="EE435" s="9"/>
      <c r="EF435" s="9"/>
      <c r="EG435" s="9"/>
      <c r="EH435" s="9"/>
      <c r="EI435" s="9"/>
      <c r="EJ435" s="9"/>
      <c r="EK435" s="9"/>
      <c r="EL435" s="9"/>
      <c r="EM435" s="9"/>
      <c r="EN435" s="9"/>
      <c r="EO435" s="9"/>
      <c r="EP435" s="9"/>
      <c r="EQ435" s="9"/>
      <c r="ER435" s="36">
        <f t="shared" si="80"/>
        <v>1</v>
      </c>
      <c r="ES435" s="9">
        <f t="shared" si="81"/>
        <v>1</v>
      </c>
      <c r="ET435" s="9" t="s">
        <v>1375</v>
      </c>
      <c r="EU435" s="32" t="s">
        <v>1795</v>
      </c>
      <c r="EV435" s="32" t="s">
        <v>1480</v>
      </c>
      <c r="EW435" s="32"/>
      <c r="EX435" s="35"/>
      <c r="EY435" s="37"/>
      <c r="EZ435" s="37"/>
      <c r="FA435" s="35"/>
      <c r="FB435" s="37"/>
      <c r="FC435" s="32"/>
      <c r="FD435" s="32"/>
      <c r="FE435" s="32">
        <f t="shared" si="82"/>
        <v>2068</v>
      </c>
      <c r="FF435" s="9">
        <f t="shared" si="83"/>
        <v>5976</v>
      </c>
      <c r="FG435" s="6" t="s">
        <v>1480</v>
      </c>
    </row>
    <row r="436" spans="1:163" ht="17.25" customHeight="1" x14ac:dyDescent="0.25">
      <c r="A436" s="9">
        <v>459101138</v>
      </c>
      <c r="B436" s="22" t="s">
        <v>778</v>
      </c>
      <c r="C436" s="9"/>
      <c r="D436" s="9"/>
      <c r="E436" s="9"/>
      <c r="F436" s="9"/>
      <c r="G436" s="23"/>
      <c r="H436" s="23"/>
      <c r="I436" s="9">
        <v>3661</v>
      </c>
      <c r="J436" s="9">
        <v>4100</v>
      </c>
      <c r="K436" s="24">
        <f t="shared" si="72"/>
        <v>647</v>
      </c>
      <c r="L436" s="24">
        <f t="shared" si="73"/>
        <v>7761</v>
      </c>
      <c r="M436" s="25">
        <v>2</v>
      </c>
      <c r="N436" s="9" t="s">
        <v>1493</v>
      </c>
      <c r="O436" s="9" t="s">
        <v>1494</v>
      </c>
      <c r="P436" s="9" t="s">
        <v>321</v>
      </c>
      <c r="Q436" s="26">
        <v>7567</v>
      </c>
      <c r="R436" s="27">
        <v>208</v>
      </c>
      <c r="S436" s="27">
        <f t="shared" si="74"/>
        <v>0</v>
      </c>
      <c r="T436" s="27">
        <v>7200</v>
      </c>
      <c r="U436" s="28" t="s">
        <v>20</v>
      </c>
      <c r="V436" s="29">
        <f t="shared" si="75"/>
        <v>4.7878592998298337E-2</v>
      </c>
      <c r="W436" s="29">
        <f t="shared" si="76"/>
        <v>2.028948045056943E-3</v>
      </c>
      <c r="X436" s="29" t="str">
        <f t="shared" si="77"/>
        <v>FLOW</v>
      </c>
      <c r="Y436" s="9" t="str">
        <f t="shared" si="78"/>
        <v>-</v>
      </c>
      <c r="Z436" s="9" t="s">
        <v>1489</v>
      </c>
      <c r="AA436" s="9" t="s">
        <v>20</v>
      </c>
      <c r="AB436" s="22"/>
      <c r="AC436" s="9"/>
      <c r="AD436" s="9"/>
      <c r="AE436" s="30"/>
      <c r="AF436" s="31" t="s">
        <v>20</v>
      </c>
      <c r="AG436" s="32"/>
      <c r="AH436" s="9" t="s">
        <v>548</v>
      </c>
      <c r="AI436" s="32"/>
      <c r="AJ436" s="32"/>
      <c r="AK436" s="32"/>
      <c r="AL436" s="32">
        <v>11508</v>
      </c>
      <c r="AM436" s="26">
        <v>7567</v>
      </c>
      <c r="AN436" s="24">
        <v>57</v>
      </c>
      <c r="AO436" s="23" t="s">
        <v>20</v>
      </c>
      <c r="AP436" s="23" t="str">
        <f t="shared" si="79"/>
        <v>FLOW</v>
      </c>
      <c r="AQ436" s="23"/>
      <c r="AR436" s="23"/>
      <c r="AS436" s="23"/>
      <c r="AT436" s="23"/>
      <c r="AU436" s="9" t="s">
        <v>1491</v>
      </c>
      <c r="AV436" s="33" t="s">
        <v>973</v>
      </c>
      <c r="AW436" s="22" t="s">
        <v>1178</v>
      </c>
      <c r="AX436" s="34">
        <v>45131</v>
      </c>
      <c r="AY436" s="9">
        <v>36</v>
      </c>
      <c r="AZ436" s="9" t="s">
        <v>1125</v>
      </c>
      <c r="BA436" s="32" t="s">
        <v>20</v>
      </c>
      <c r="BB436" s="32"/>
      <c r="BC436" s="32"/>
      <c r="BD436" s="9"/>
      <c r="BE436" s="9"/>
      <c r="BF436" s="9"/>
      <c r="BG436" s="35"/>
      <c r="BH436" s="9"/>
      <c r="BI436" s="9"/>
      <c r="BJ436" s="9"/>
      <c r="BK436" s="9"/>
      <c r="BL436" s="9">
        <v>1</v>
      </c>
      <c r="BM436" s="9"/>
      <c r="BN436" s="9"/>
      <c r="BO436" s="9"/>
      <c r="BP436" s="9"/>
      <c r="BQ436" s="9"/>
      <c r="BR436" s="9"/>
      <c r="BS436" s="9"/>
      <c r="BT436" s="9"/>
      <c r="BU436" s="9"/>
      <c r="BV436" s="9"/>
      <c r="BW436" s="9"/>
      <c r="BX436" s="9"/>
      <c r="BY436" s="9"/>
      <c r="BZ436" s="9"/>
      <c r="CA436" s="9"/>
      <c r="CB436" s="9"/>
      <c r="CC436" s="9"/>
      <c r="CD436" s="9"/>
      <c r="CE436" s="9"/>
      <c r="CF436" s="9"/>
      <c r="CG436" s="9"/>
      <c r="CH436" s="9"/>
      <c r="CI436" s="9"/>
      <c r="CJ436" s="9"/>
      <c r="CK436" s="9"/>
      <c r="CL436" s="9"/>
      <c r="CM436" s="9"/>
      <c r="CN436" s="9"/>
      <c r="CO436" s="9"/>
      <c r="CP436" s="9"/>
      <c r="CQ436" s="9"/>
      <c r="CR436" s="9"/>
      <c r="CS436" s="9"/>
      <c r="CT436" s="9"/>
      <c r="CU436" s="9"/>
      <c r="CV436" s="9"/>
      <c r="CW436" s="9"/>
      <c r="CX436" s="9"/>
      <c r="CY436" s="9"/>
      <c r="CZ436" s="9"/>
      <c r="DA436" s="9"/>
      <c r="DB436" s="9"/>
      <c r="DC436" s="9"/>
      <c r="DD436" s="9"/>
      <c r="DE436" s="9"/>
      <c r="DF436" s="9"/>
      <c r="DG436" s="9"/>
      <c r="DH436" s="9"/>
      <c r="DI436" s="9"/>
      <c r="DJ436" s="9"/>
      <c r="DK436" s="9"/>
      <c r="DL436" s="9"/>
      <c r="DM436" s="9"/>
      <c r="DN436" s="9"/>
      <c r="DO436" s="9"/>
      <c r="DP436" s="9"/>
      <c r="DQ436" s="9"/>
      <c r="DR436" s="9"/>
      <c r="DS436" s="9"/>
      <c r="DT436" s="9"/>
      <c r="DU436" s="9"/>
      <c r="DV436" s="9"/>
      <c r="DW436" s="9"/>
      <c r="DX436" s="9"/>
      <c r="DY436" s="9"/>
      <c r="DZ436" s="9"/>
      <c r="EA436" s="9"/>
      <c r="EB436" s="9"/>
      <c r="EC436" s="9"/>
      <c r="ED436" s="9"/>
      <c r="EE436" s="9"/>
      <c r="EF436" s="9"/>
      <c r="EG436" s="9"/>
      <c r="EH436" s="9"/>
      <c r="EI436" s="9"/>
      <c r="EJ436" s="9"/>
      <c r="EK436" s="9"/>
      <c r="EL436" s="9"/>
      <c r="EM436" s="9"/>
      <c r="EN436" s="9"/>
      <c r="EO436" s="9"/>
      <c r="EP436" s="9"/>
      <c r="EQ436" s="9"/>
      <c r="ER436" s="36">
        <f t="shared" si="80"/>
        <v>1</v>
      </c>
      <c r="ES436" s="9">
        <f t="shared" si="81"/>
        <v>1</v>
      </c>
      <c r="ET436" s="9" t="s">
        <v>1362</v>
      </c>
      <c r="EU436" s="32" t="s">
        <v>2039</v>
      </c>
      <c r="EV436" s="32" t="s">
        <v>1480</v>
      </c>
      <c r="EW436" s="32"/>
      <c r="EX436" s="35"/>
      <c r="EY436" s="37"/>
      <c r="EZ436" s="37"/>
      <c r="FA436" s="35"/>
      <c r="FB436" s="37"/>
      <c r="FC436" s="32"/>
      <c r="FD436" s="32"/>
      <c r="FE436" s="32">
        <f t="shared" si="82"/>
        <v>647</v>
      </c>
      <c r="FF436" s="9">
        <f t="shared" si="83"/>
        <v>7761</v>
      </c>
      <c r="FG436" s="6" t="s">
        <v>1480</v>
      </c>
    </row>
    <row r="437" spans="1:163" ht="17.25" customHeight="1" x14ac:dyDescent="0.25">
      <c r="A437" s="9">
        <v>460407116</v>
      </c>
      <c r="B437" s="22" t="s">
        <v>619</v>
      </c>
      <c r="C437" s="9"/>
      <c r="D437" s="9"/>
      <c r="E437" s="9"/>
      <c r="F437" s="9"/>
      <c r="G437" s="23"/>
      <c r="H437" s="23"/>
      <c r="I437" s="9">
        <v>3806</v>
      </c>
      <c r="J437" s="9">
        <v>7612</v>
      </c>
      <c r="K437" s="24">
        <f t="shared" si="72"/>
        <v>-3392</v>
      </c>
      <c r="L437" s="24">
        <f t="shared" si="73"/>
        <v>11418</v>
      </c>
      <c r="M437" s="25">
        <v>4</v>
      </c>
      <c r="N437" s="9" t="s">
        <v>1493</v>
      </c>
      <c r="O437" s="9" t="s">
        <v>1494</v>
      </c>
      <c r="P437" s="9" t="s">
        <v>45</v>
      </c>
      <c r="Q437" s="26">
        <v>7438</v>
      </c>
      <c r="R437" s="27">
        <v>414</v>
      </c>
      <c r="S437" s="27">
        <f t="shared" si="74"/>
        <v>0</v>
      </c>
      <c r="T437" s="27">
        <v>6299</v>
      </c>
      <c r="U437" s="28" t="s">
        <v>20</v>
      </c>
      <c r="V437" s="29">
        <f t="shared" si="75"/>
        <v>1.7008182884202288E-2</v>
      </c>
      <c r="W437" s="29">
        <f t="shared" si="76"/>
        <v>2.8491808342707161E-3</v>
      </c>
      <c r="X437" s="29" t="str">
        <f t="shared" si="77"/>
        <v>FLOW</v>
      </c>
      <c r="Y437" s="9" t="str">
        <f t="shared" si="78"/>
        <v>-</v>
      </c>
      <c r="Z437" s="9" t="s">
        <v>1499</v>
      </c>
      <c r="AA437" s="9" t="s">
        <v>20</v>
      </c>
      <c r="AB437" s="22"/>
      <c r="AC437" s="9"/>
      <c r="AD437" s="9"/>
      <c r="AE437" s="30"/>
      <c r="AF437" s="31" t="s">
        <v>20</v>
      </c>
      <c r="AG437" s="32"/>
      <c r="AH437" s="9" t="s">
        <v>617</v>
      </c>
      <c r="AI437" s="32"/>
      <c r="AJ437" s="32"/>
      <c r="AK437" s="32"/>
      <c r="AL437" s="32">
        <v>14325</v>
      </c>
      <c r="AM437" s="26">
        <v>7438</v>
      </c>
      <c r="AN437" s="24">
        <v>118</v>
      </c>
      <c r="AO437" s="23" t="s">
        <v>20</v>
      </c>
      <c r="AP437" s="23" t="str">
        <f t="shared" si="79"/>
        <v>FLOW</v>
      </c>
      <c r="AQ437" s="23"/>
      <c r="AR437" s="23"/>
      <c r="AS437" s="23"/>
      <c r="AT437" s="23"/>
      <c r="AU437" s="9" t="s">
        <v>13</v>
      </c>
      <c r="AV437" s="33"/>
      <c r="AW437" s="22" t="s">
        <v>1238</v>
      </c>
      <c r="AX437" s="34">
        <v>45230</v>
      </c>
      <c r="AY437" s="9">
        <v>30</v>
      </c>
      <c r="AZ437" s="9" t="s">
        <v>1125</v>
      </c>
      <c r="BA437" s="32" t="s">
        <v>20</v>
      </c>
      <c r="BB437" s="32"/>
      <c r="BC437" s="32"/>
      <c r="BD437" s="9"/>
      <c r="BE437" s="9"/>
      <c r="BF437" s="9"/>
      <c r="BG437" s="35"/>
      <c r="BH437" s="9"/>
      <c r="BI437" s="9"/>
      <c r="BJ437" s="9"/>
      <c r="BK437" s="9"/>
      <c r="BL437" s="9"/>
      <c r="BM437" s="9"/>
      <c r="BN437" s="9"/>
      <c r="BO437" s="9"/>
      <c r="BP437" s="9"/>
      <c r="BQ437" s="9"/>
      <c r="BR437" s="9"/>
      <c r="BS437" s="9"/>
      <c r="BT437" s="9"/>
      <c r="BU437" s="9"/>
      <c r="BV437" s="9"/>
      <c r="BW437" s="9"/>
      <c r="BX437" s="9"/>
      <c r="BY437" s="9"/>
      <c r="BZ437" s="9"/>
      <c r="CA437" s="9"/>
      <c r="CB437" s="9"/>
      <c r="CC437" s="9"/>
      <c r="CD437" s="9"/>
      <c r="CE437" s="9"/>
      <c r="CF437" s="9"/>
      <c r="CG437" s="9"/>
      <c r="CH437" s="9"/>
      <c r="CI437" s="9"/>
      <c r="CJ437" s="9"/>
      <c r="CK437" s="9"/>
      <c r="CL437" s="9"/>
      <c r="CM437" s="9"/>
      <c r="CN437" s="9"/>
      <c r="CO437" s="9"/>
      <c r="CP437" s="9"/>
      <c r="CQ437" s="9"/>
      <c r="CR437" s="9"/>
      <c r="CS437" s="9"/>
      <c r="CT437" s="9"/>
      <c r="CU437" s="9"/>
      <c r="CV437" s="9"/>
      <c r="CW437" s="9"/>
      <c r="CX437" s="9"/>
      <c r="CY437" s="9"/>
      <c r="CZ437" s="9"/>
      <c r="DA437" s="9"/>
      <c r="DB437" s="9"/>
      <c r="DC437" s="9"/>
      <c r="DD437" s="9"/>
      <c r="DE437" s="9"/>
      <c r="DF437" s="9"/>
      <c r="DG437" s="9"/>
      <c r="DH437" s="9"/>
      <c r="DI437" s="9"/>
      <c r="DJ437" s="9"/>
      <c r="DK437" s="9"/>
      <c r="DL437" s="9"/>
      <c r="DM437" s="9"/>
      <c r="DN437" s="9"/>
      <c r="DO437" s="9"/>
      <c r="DP437" s="9"/>
      <c r="DQ437" s="9"/>
      <c r="DR437" s="9"/>
      <c r="DS437" s="9"/>
      <c r="DT437" s="9"/>
      <c r="DU437" s="9"/>
      <c r="DV437" s="9"/>
      <c r="DW437" s="9"/>
      <c r="DX437" s="9"/>
      <c r="DY437" s="9"/>
      <c r="DZ437" s="9"/>
      <c r="EA437" s="9"/>
      <c r="EB437" s="9"/>
      <c r="EC437" s="9"/>
      <c r="ED437" s="9"/>
      <c r="EE437" s="9"/>
      <c r="EF437" s="9"/>
      <c r="EG437" s="9"/>
      <c r="EH437" s="9"/>
      <c r="EI437" s="9"/>
      <c r="EJ437" s="9"/>
      <c r="EK437" s="9"/>
      <c r="EL437" s="9"/>
      <c r="EM437" s="9"/>
      <c r="EN437" s="9"/>
      <c r="EO437" s="9"/>
      <c r="EP437" s="9"/>
      <c r="EQ437" s="9"/>
      <c r="ER437" s="36">
        <f t="shared" si="80"/>
        <v>0</v>
      </c>
      <c r="ES437" s="9" t="str">
        <f t="shared" si="81"/>
        <v/>
      </c>
      <c r="ET437" s="9" t="s">
        <v>1374</v>
      </c>
      <c r="EU437" s="32" t="s">
        <v>2093</v>
      </c>
      <c r="EV437" s="32" t="s">
        <v>1480</v>
      </c>
      <c r="EW437" s="32"/>
      <c r="EX437" s="35"/>
      <c r="EY437" s="37"/>
      <c r="EZ437" s="37"/>
      <c r="FA437" s="35"/>
      <c r="FB437" s="37"/>
      <c r="FC437" s="32"/>
      <c r="FD437" s="32"/>
      <c r="FE437" s="32">
        <f t="shared" si="82"/>
        <v>-3392</v>
      </c>
      <c r="FF437" s="9">
        <f t="shared" si="83"/>
        <v>11418</v>
      </c>
      <c r="FG437" s="6" t="s">
        <v>1480</v>
      </c>
    </row>
    <row r="438" spans="1:163" ht="17.25" customHeight="1" x14ac:dyDescent="0.25">
      <c r="A438" s="9">
        <v>459755661</v>
      </c>
      <c r="B438" s="22" t="s">
        <v>1632</v>
      </c>
      <c r="C438" s="9"/>
      <c r="D438" s="9"/>
      <c r="E438" s="9"/>
      <c r="F438" s="9"/>
      <c r="G438" s="23"/>
      <c r="H438" s="23"/>
      <c r="I438" s="9">
        <v>2850</v>
      </c>
      <c r="J438" s="9">
        <v>1828</v>
      </c>
      <c r="K438" s="24">
        <f t="shared" si="72"/>
        <v>1880</v>
      </c>
      <c r="L438" s="24">
        <f t="shared" si="73"/>
        <v>4678</v>
      </c>
      <c r="M438" s="25">
        <v>1</v>
      </c>
      <c r="N438" s="9" t="s">
        <v>1493</v>
      </c>
      <c r="O438" s="9" t="s">
        <v>1494</v>
      </c>
      <c r="P438" s="9" t="s">
        <v>43</v>
      </c>
      <c r="Q438" s="26">
        <v>7382.02</v>
      </c>
      <c r="R438" s="27">
        <v>52</v>
      </c>
      <c r="S438" s="27">
        <f t="shared" si="74"/>
        <v>0</v>
      </c>
      <c r="T438" s="27">
        <v>7140</v>
      </c>
      <c r="U438" s="28" t="s">
        <v>20</v>
      </c>
      <c r="V438" s="29">
        <f t="shared" si="75"/>
        <v>1.3728160252237432E-2</v>
      </c>
      <c r="W438" s="29">
        <f t="shared" si="76"/>
        <v>6.4667566452124075E-4</v>
      </c>
      <c r="X438" s="29" t="str">
        <f t="shared" si="77"/>
        <v>FLOW</v>
      </c>
      <c r="Y438" s="9" t="str">
        <f t="shared" si="78"/>
        <v>-</v>
      </c>
      <c r="Z438" s="9" t="s">
        <v>1489</v>
      </c>
      <c r="AA438" s="9" t="s">
        <v>20</v>
      </c>
      <c r="AB438" s="22"/>
      <c r="AC438" s="9"/>
      <c r="AD438" s="9"/>
      <c r="AE438" s="30"/>
      <c r="AF438" s="31" t="s">
        <v>20</v>
      </c>
      <c r="AG438" s="32"/>
      <c r="AH438" s="9" t="s">
        <v>288</v>
      </c>
      <c r="AI438" s="32"/>
      <c r="AJ438" s="32"/>
      <c r="AK438" s="32"/>
      <c r="AL438" s="32">
        <v>9020</v>
      </c>
      <c r="AM438" s="26">
        <v>7382.02</v>
      </c>
      <c r="AN438" s="24">
        <v>27</v>
      </c>
      <c r="AO438" s="23" t="s">
        <v>20</v>
      </c>
      <c r="AP438" s="23" t="str">
        <f t="shared" si="79"/>
        <v>FLOW</v>
      </c>
      <c r="AQ438" s="23"/>
      <c r="AR438" s="23"/>
      <c r="AS438" s="23"/>
      <c r="AT438" s="23"/>
      <c r="AU438" s="9" t="s">
        <v>1491</v>
      </c>
      <c r="AV438" s="33"/>
      <c r="AW438" s="22" t="s">
        <v>1242</v>
      </c>
      <c r="AX438" s="34">
        <v>45183</v>
      </c>
      <c r="AY438" s="9">
        <v>36</v>
      </c>
      <c r="AZ438" s="9" t="s">
        <v>1592</v>
      </c>
      <c r="BA438" s="32" t="s">
        <v>20</v>
      </c>
      <c r="BB438" s="32"/>
      <c r="BC438" s="32"/>
      <c r="BD438" s="9"/>
      <c r="BE438" s="9"/>
      <c r="BF438" s="9"/>
      <c r="BG438" s="35"/>
      <c r="BH438" s="9"/>
      <c r="BI438" s="9"/>
      <c r="BJ438" s="9"/>
      <c r="BK438" s="9"/>
      <c r="BL438" s="9"/>
      <c r="BM438" s="9"/>
      <c r="BN438" s="9"/>
      <c r="BO438" s="9"/>
      <c r="BP438" s="9"/>
      <c r="BQ438" s="9"/>
      <c r="BR438" s="9"/>
      <c r="BS438" s="9"/>
      <c r="BT438" s="9"/>
      <c r="BU438" s="9"/>
      <c r="BV438" s="9"/>
      <c r="BW438" s="9"/>
      <c r="BX438" s="9"/>
      <c r="BY438" s="9"/>
      <c r="BZ438" s="9"/>
      <c r="CA438" s="9"/>
      <c r="CB438" s="9"/>
      <c r="CC438" s="9"/>
      <c r="CD438" s="9"/>
      <c r="CE438" s="9"/>
      <c r="CF438" s="9"/>
      <c r="CG438" s="9"/>
      <c r="CH438" s="9"/>
      <c r="CI438" s="9"/>
      <c r="CJ438" s="9"/>
      <c r="CK438" s="9"/>
      <c r="CL438" s="9"/>
      <c r="CM438" s="9"/>
      <c r="CN438" s="9"/>
      <c r="CO438" s="9"/>
      <c r="CP438" s="9"/>
      <c r="CQ438" s="9"/>
      <c r="CR438" s="9"/>
      <c r="CS438" s="9"/>
      <c r="CT438" s="9"/>
      <c r="CU438" s="9"/>
      <c r="CV438" s="9"/>
      <c r="CW438" s="9"/>
      <c r="CX438" s="9"/>
      <c r="CY438" s="9"/>
      <c r="CZ438" s="9"/>
      <c r="DA438" s="9"/>
      <c r="DB438" s="9"/>
      <c r="DC438" s="9"/>
      <c r="DD438" s="9"/>
      <c r="DE438" s="9"/>
      <c r="DF438" s="9"/>
      <c r="DG438" s="9"/>
      <c r="DH438" s="9"/>
      <c r="DI438" s="9"/>
      <c r="DJ438" s="9"/>
      <c r="DK438" s="9"/>
      <c r="DL438" s="9"/>
      <c r="DM438" s="9"/>
      <c r="DN438" s="9"/>
      <c r="DO438" s="9"/>
      <c r="DP438" s="9"/>
      <c r="DQ438" s="9"/>
      <c r="DR438" s="9"/>
      <c r="DS438" s="9"/>
      <c r="DT438" s="9"/>
      <c r="DU438" s="9"/>
      <c r="DV438" s="9"/>
      <c r="DW438" s="9"/>
      <c r="DX438" s="9"/>
      <c r="DY438" s="9"/>
      <c r="DZ438" s="9"/>
      <c r="EA438" s="9"/>
      <c r="EB438" s="9"/>
      <c r="EC438" s="9"/>
      <c r="ED438" s="9"/>
      <c r="EE438" s="9"/>
      <c r="EF438" s="9"/>
      <c r="EG438" s="9"/>
      <c r="EH438" s="9"/>
      <c r="EI438" s="9"/>
      <c r="EJ438" s="9"/>
      <c r="EK438" s="9"/>
      <c r="EL438" s="9"/>
      <c r="EM438" s="9"/>
      <c r="EN438" s="9"/>
      <c r="EO438" s="9"/>
      <c r="EP438" s="9"/>
      <c r="EQ438" s="9"/>
      <c r="ER438" s="36">
        <f t="shared" si="80"/>
        <v>0</v>
      </c>
      <c r="ES438" s="9" t="str">
        <f t="shared" si="81"/>
        <v/>
      </c>
      <c r="ET438" s="9" t="s">
        <v>1364</v>
      </c>
      <c r="EU438" s="32" t="s">
        <v>2228</v>
      </c>
      <c r="EV438" s="32" t="s">
        <v>1480</v>
      </c>
      <c r="EW438" s="32"/>
      <c r="EX438" s="35"/>
      <c r="EY438" s="37"/>
      <c r="EZ438" s="37"/>
      <c r="FA438" s="35"/>
      <c r="FB438" s="37"/>
      <c r="FC438" s="32"/>
      <c r="FD438" s="32"/>
      <c r="FE438" s="32">
        <f t="shared" si="82"/>
        <v>1880</v>
      </c>
      <c r="FF438" s="9">
        <f t="shared" si="83"/>
        <v>4678</v>
      </c>
      <c r="FG438" s="6" t="e">
        <v>#N/A</v>
      </c>
    </row>
    <row r="439" spans="1:163" ht="17.25" customHeight="1" x14ac:dyDescent="0.25">
      <c r="A439" s="9">
        <v>462289057</v>
      </c>
      <c r="B439" s="22" t="s">
        <v>587</v>
      </c>
      <c r="C439" s="9"/>
      <c r="D439" s="9"/>
      <c r="E439" s="9"/>
      <c r="F439" s="9"/>
      <c r="G439" s="23"/>
      <c r="H439" s="23"/>
      <c r="I439" s="9">
        <v>3932</v>
      </c>
      <c r="J439" s="9">
        <v>7337</v>
      </c>
      <c r="K439" s="24">
        <f t="shared" si="72"/>
        <v>-11409</v>
      </c>
      <c r="L439" s="24">
        <f t="shared" si="73"/>
        <v>11269</v>
      </c>
      <c r="M439" s="25">
        <v>6</v>
      </c>
      <c r="N439" s="9" t="s">
        <v>1493</v>
      </c>
      <c r="O439" s="9" t="s">
        <v>1494</v>
      </c>
      <c r="P439" s="9" t="s">
        <v>45</v>
      </c>
      <c r="Q439" s="26">
        <v>7269</v>
      </c>
      <c r="R439" s="27">
        <v>914</v>
      </c>
      <c r="S439" s="27">
        <f t="shared" si="74"/>
        <v>0</v>
      </c>
      <c r="T439" s="27">
        <v>4493</v>
      </c>
      <c r="U439" s="28" t="s">
        <v>20</v>
      </c>
      <c r="V439" s="29">
        <f t="shared" si="75"/>
        <v>3.7418888420673757E-2</v>
      </c>
      <c r="W439" s="29">
        <f t="shared" si="76"/>
        <v>3.3311871029633633E-3</v>
      </c>
      <c r="X439" s="29" t="str">
        <f t="shared" si="77"/>
        <v>FLOW</v>
      </c>
      <c r="Y439" s="9" t="str">
        <f t="shared" si="78"/>
        <v>-</v>
      </c>
      <c r="Z439" s="9" t="s">
        <v>20</v>
      </c>
      <c r="AA439" s="9" t="s">
        <v>20</v>
      </c>
      <c r="AB439" s="22"/>
      <c r="AC439" s="9"/>
      <c r="AD439" s="9"/>
      <c r="AE439" s="30"/>
      <c r="AF439" s="31" t="s">
        <v>20</v>
      </c>
      <c r="AG439" s="32"/>
      <c r="AH439" s="9" t="s">
        <v>584</v>
      </c>
      <c r="AI439" s="32"/>
      <c r="AJ439" s="32"/>
      <c r="AK439" s="32"/>
      <c r="AL439" s="32">
        <v>12744</v>
      </c>
      <c r="AM439" s="26">
        <v>7269</v>
      </c>
      <c r="AN439" s="24">
        <v>177</v>
      </c>
      <c r="AO439" s="23" t="s">
        <v>20</v>
      </c>
      <c r="AP439" s="23" t="str">
        <f t="shared" si="79"/>
        <v>FLOW</v>
      </c>
      <c r="AQ439" s="23"/>
      <c r="AR439" s="23"/>
      <c r="AS439" s="23"/>
      <c r="AT439" s="23"/>
      <c r="AU439" s="9" t="s">
        <v>13</v>
      </c>
      <c r="AV439" s="33" t="s">
        <v>588</v>
      </c>
      <c r="AW439" s="22" t="s">
        <v>1182</v>
      </c>
      <c r="AX439" s="34">
        <v>45370</v>
      </c>
      <c r="AY439" s="9">
        <v>24</v>
      </c>
      <c r="AZ439" s="9" t="s">
        <v>1125</v>
      </c>
      <c r="BA439" s="32" t="s">
        <v>20</v>
      </c>
      <c r="BB439" s="32"/>
      <c r="BC439" s="32"/>
      <c r="BD439" s="9"/>
      <c r="BE439" s="9"/>
      <c r="BF439" s="9"/>
      <c r="BG439" s="35"/>
      <c r="BH439" s="9"/>
      <c r="BI439" s="9"/>
      <c r="BJ439" s="9"/>
      <c r="BK439" s="9"/>
      <c r="BL439" s="9"/>
      <c r="BM439" s="9"/>
      <c r="BN439" s="9"/>
      <c r="BO439" s="9"/>
      <c r="BP439" s="9"/>
      <c r="BQ439" s="9"/>
      <c r="BR439" s="9"/>
      <c r="BS439" s="9"/>
      <c r="BT439" s="9"/>
      <c r="BU439" s="9"/>
      <c r="BV439" s="9"/>
      <c r="BW439" s="9"/>
      <c r="BX439" s="9"/>
      <c r="BY439" s="9"/>
      <c r="BZ439" s="9"/>
      <c r="CA439" s="9"/>
      <c r="CB439" s="9"/>
      <c r="CC439" s="9"/>
      <c r="CD439" s="9"/>
      <c r="CE439" s="9"/>
      <c r="CF439" s="9"/>
      <c r="CG439" s="9"/>
      <c r="CH439" s="9"/>
      <c r="CI439" s="9"/>
      <c r="CJ439" s="9"/>
      <c r="CK439" s="9"/>
      <c r="CL439" s="9"/>
      <c r="CM439" s="9"/>
      <c r="CN439" s="9"/>
      <c r="CO439" s="9"/>
      <c r="CP439" s="9"/>
      <c r="CQ439" s="9"/>
      <c r="CR439" s="9"/>
      <c r="CS439" s="9"/>
      <c r="CT439" s="9"/>
      <c r="CU439" s="9"/>
      <c r="CV439" s="9"/>
      <c r="CW439" s="9"/>
      <c r="CX439" s="9"/>
      <c r="CY439" s="9"/>
      <c r="CZ439" s="9"/>
      <c r="DA439" s="9"/>
      <c r="DB439" s="9"/>
      <c r="DC439" s="9"/>
      <c r="DD439" s="9"/>
      <c r="DE439" s="9"/>
      <c r="DF439" s="9"/>
      <c r="DG439" s="9"/>
      <c r="DH439" s="9"/>
      <c r="DI439" s="9"/>
      <c r="DJ439" s="9"/>
      <c r="DK439" s="9"/>
      <c r="DL439" s="9"/>
      <c r="DM439" s="9"/>
      <c r="DN439" s="9"/>
      <c r="DO439" s="9"/>
      <c r="DP439" s="9"/>
      <c r="DQ439" s="9"/>
      <c r="DR439" s="9"/>
      <c r="DS439" s="9"/>
      <c r="DT439" s="9"/>
      <c r="DU439" s="9"/>
      <c r="DV439" s="9"/>
      <c r="DW439" s="9"/>
      <c r="DX439" s="9"/>
      <c r="DY439" s="9"/>
      <c r="DZ439" s="9"/>
      <c r="EA439" s="9"/>
      <c r="EB439" s="9"/>
      <c r="EC439" s="9"/>
      <c r="ED439" s="9"/>
      <c r="EE439" s="9"/>
      <c r="EF439" s="9"/>
      <c r="EG439" s="9"/>
      <c r="EH439" s="9"/>
      <c r="EI439" s="9"/>
      <c r="EJ439" s="9"/>
      <c r="EK439" s="9"/>
      <c r="EL439" s="9"/>
      <c r="EM439" s="9"/>
      <c r="EN439" s="9"/>
      <c r="EO439" s="9"/>
      <c r="EP439" s="9"/>
      <c r="EQ439" s="9"/>
      <c r="ER439" s="36">
        <f t="shared" si="80"/>
        <v>0</v>
      </c>
      <c r="ES439" s="9" t="str">
        <f t="shared" si="81"/>
        <v/>
      </c>
      <c r="ET439" s="9" t="s">
        <v>1374</v>
      </c>
      <c r="EU439" s="32" t="s">
        <v>2065</v>
      </c>
      <c r="EV439" s="32" t="s">
        <v>1480</v>
      </c>
      <c r="EW439" s="32"/>
      <c r="EX439" s="35"/>
      <c r="EY439" s="37"/>
      <c r="EZ439" s="37"/>
      <c r="FA439" s="35"/>
      <c r="FB439" s="37"/>
      <c r="FC439" s="32"/>
      <c r="FD439" s="32"/>
      <c r="FE439" s="32">
        <f t="shared" si="82"/>
        <v>-11409</v>
      </c>
      <c r="FF439" s="9">
        <f t="shared" si="83"/>
        <v>11269</v>
      </c>
      <c r="FG439" s="6" t="s">
        <v>1480</v>
      </c>
    </row>
    <row r="440" spans="1:163" ht="17.25" customHeight="1" x14ac:dyDescent="0.25">
      <c r="A440" s="9">
        <v>459816044</v>
      </c>
      <c r="B440" s="22" t="s">
        <v>639</v>
      </c>
      <c r="C440" s="9"/>
      <c r="D440" s="9"/>
      <c r="E440" s="9"/>
      <c r="F440" s="9"/>
      <c r="G440" s="23"/>
      <c r="H440" s="23"/>
      <c r="I440" s="9">
        <v>3709</v>
      </c>
      <c r="J440" s="9">
        <v>7202</v>
      </c>
      <c r="K440" s="24">
        <f t="shared" si="72"/>
        <v>-10476</v>
      </c>
      <c r="L440" s="24">
        <f t="shared" si="73"/>
        <v>10911</v>
      </c>
      <c r="M440" s="25">
        <v>6</v>
      </c>
      <c r="N440" s="9" t="s">
        <v>1493</v>
      </c>
      <c r="O440" s="9" t="s">
        <v>1494</v>
      </c>
      <c r="P440" s="9" t="s">
        <v>263</v>
      </c>
      <c r="Q440" s="26">
        <v>7134.97</v>
      </c>
      <c r="R440" s="27">
        <v>867</v>
      </c>
      <c r="S440" s="27">
        <f t="shared" si="74"/>
        <v>0</v>
      </c>
      <c r="T440" s="27">
        <v>2465.1</v>
      </c>
      <c r="U440" s="28" t="s">
        <v>20</v>
      </c>
      <c r="V440" s="29">
        <f t="shared" si="75"/>
        <v>3.2430212139931656E-2</v>
      </c>
      <c r="W440" s="29">
        <f t="shared" si="76"/>
        <v>3.2697647604939483E-3</v>
      </c>
      <c r="X440" s="29" t="str">
        <f t="shared" si="77"/>
        <v>FLOW</v>
      </c>
      <c r="Y440" s="9" t="str">
        <f t="shared" si="78"/>
        <v>-</v>
      </c>
      <c r="Z440" s="9" t="s">
        <v>1495</v>
      </c>
      <c r="AA440" s="9" t="s">
        <v>20</v>
      </c>
      <c r="AB440" s="22"/>
      <c r="AC440" s="9"/>
      <c r="AD440" s="9"/>
      <c r="AE440" s="30"/>
      <c r="AF440" s="31" t="s">
        <v>20</v>
      </c>
      <c r="AG440" s="32"/>
      <c r="AH440" s="9" t="s">
        <v>638</v>
      </c>
      <c r="AI440" s="32"/>
      <c r="AJ440" s="32"/>
      <c r="AK440" s="32"/>
      <c r="AL440" s="32">
        <v>10534.1</v>
      </c>
      <c r="AM440" s="26">
        <v>7134.97</v>
      </c>
      <c r="AN440" s="24">
        <v>177</v>
      </c>
      <c r="AO440" s="23" t="s">
        <v>20</v>
      </c>
      <c r="AP440" s="23" t="str">
        <f t="shared" si="79"/>
        <v>FLOW</v>
      </c>
      <c r="AQ440" s="23"/>
      <c r="AR440" s="23"/>
      <c r="AS440" s="23"/>
      <c r="AT440" s="23"/>
      <c r="AU440" s="9" t="s">
        <v>13</v>
      </c>
      <c r="AV440" s="33" t="s">
        <v>640</v>
      </c>
      <c r="AW440" s="22" t="s">
        <v>1211</v>
      </c>
      <c r="AX440" s="34">
        <v>45189</v>
      </c>
      <c r="AY440" s="9">
        <v>30</v>
      </c>
      <c r="AZ440" s="9" t="s">
        <v>1125</v>
      </c>
      <c r="BA440" s="32" t="s">
        <v>20</v>
      </c>
      <c r="BB440" s="32"/>
      <c r="BC440" s="32"/>
      <c r="BD440" s="9"/>
      <c r="BE440" s="9"/>
      <c r="BF440" s="9"/>
      <c r="BG440" s="35"/>
      <c r="BH440" s="9"/>
      <c r="BI440" s="9"/>
      <c r="BJ440" s="9"/>
      <c r="BK440" s="9"/>
      <c r="BL440" s="9"/>
      <c r="BM440" s="9"/>
      <c r="BN440" s="9"/>
      <c r="BO440" s="9">
        <v>1</v>
      </c>
      <c r="BP440" s="9"/>
      <c r="BQ440" s="9"/>
      <c r="BR440" s="9"/>
      <c r="BS440" s="9"/>
      <c r="BT440" s="9"/>
      <c r="BU440" s="9"/>
      <c r="BV440" s="9"/>
      <c r="BW440" s="9"/>
      <c r="BX440" s="9"/>
      <c r="BY440" s="9"/>
      <c r="BZ440" s="9"/>
      <c r="CA440" s="9"/>
      <c r="CB440" s="9"/>
      <c r="CC440" s="9"/>
      <c r="CD440" s="9"/>
      <c r="CE440" s="9"/>
      <c r="CF440" s="9"/>
      <c r="CG440" s="9"/>
      <c r="CH440" s="9"/>
      <c r="CI440" s="9"/>
      <c r="CJ440" s="9"/>
      <c r="CK440" s="9"/>
      <c r="CL440" s="9"/>
      <c r="CM440" s="9"/>
      <c r="CN440" s="9"/>
      <c r="CO440" s="9"/>
      <c r="CP440" s="9"/>
      <c r="CQ440" s="9"/>
      <c r="CR440" s="9"/>
      <c r="CS440" s="9"/>
      <c r="CT440" s="9"/>
      <c r="CU440" s="9"/>
      <c r="CV440" s="9"/>
      <c r="CW440" s="9"/>
      <c r="CX440" s="9"/>
      <c r="CY440" s="9"/>
      <c r="CZ440" s="9"/>
      <c r="DA440" s="9"/>
      <c r="DB440" s="9"/>
      <c r="DC440" s="9"/>
      <c r="DD440" s="9"/>
      <c r="DE440" s="9"/>
      <c r="DF440" s="9"/>
      <c r="DG440" s="9"/>
      <c r="DH440" s="9"/>
      <c r="DI440" s="9"/>
      <c r="DJ440" s="9"/>
      <c r="DK440" s="9"/>
      <c r="DL440" s="9"/>
      <c r="DM440" s="9"/>
      <c r="DN440" s="9"/>
      <c r="DO440" s="9"/>
      <c r="DP440" s="9"/>
      <c r="DQ440" s="9"/>
      <c r="DR440" s="9"/>
      <c r="DS440" s="9"/>
      <c r="DT440" s="9"/>
      <c r="DU440" s="9"/>
      <c r="DV440" s="9"/>
      <c r="DW440" s="9"/>
      <c r="DX440" s="9"/>
      <c r="DY440" s="9"/>
      <c r="DZ440" s="9"/>
      <c r="EA440" s="9"/>
      <c r="EB440" s="9"/>
      <c r="EC440" s="9"/>
      <c r="ED440" s="9"/>
      <c r="EE440" s="9"/>
      <c r="EF440" s="9"/>
      <c r="EG440" s="9"/>
      <c r="EH440" s="9"/>
      <c r="EI440" s="9"/>
      <c r="EJ440" s="9"/>
      <c r="EK440" s="9"/>
      <c r="EL440" s="9"/>
      <c r="EM440" s="9"/>
      <c r="EN440" s="9"/>
      <c r="EO440" s="9"/>
      <c r="EP440" s="9"/>
      <c r="EQ440" s="9"/>
      <c r="ER440" s="36">
        <f t="shared" si="80"/>
        <v>1</v>
      </c>
      <c r="ES440" s="9">
        <f t="shared" si="81"/>
        <v>1</v>
      </c>
      <c r="ET440" s="9" t="s">
        <v>1372</v>
      </c>
      <c r="EU440" s="32" t="s">
        <v>2127</v>
      </c>
      <c r="EV440" s="32" t="s">
        <v>1480</v>
      </c>
      <c r="EW440" s="32"/>
      <c r="EX440" s="35"/>
      <c r="EY440" s="37"/>
      <c r="EZ440" s="37"/>
      <c r="FA440" s="35"/>
      <c r="FB440" s="37"/>
      <c r="FC440" s="32"/>
      <c r="FD440" s="32"/>
      <c r="FE440" s="32">
        <f t="shared" si="82"/>
        <v>-10476</v>
      </c>
      <c r="FF440" s="9">
        <f t="shared" si="83"/>
        <v>10911</v>
      </c>
      <c r="FG440" s="6" t="s">
        <v>1480</v>
      </c>
    </row>
    <row r="441" spans="1:163" ht="17.25" customHeight="1" x14ac:dyDescent="0.25">
      <c r="A441" s="9">
        <v>140231764</v>
      </c>
      <c r="B441" s="22" t="s">
        <v>210</v>
      </c>
      <c r="C441" s="9"/>
      <c r="D441" s="9"/>
      <c r="E441" s="9"/>
      <c r="F441" s="9"/>
      <c r="G441" s="23"/>
      <c r="H441" s="23"/>
      <c r="I441" s="9">
        <v>3653</v>
      </c>
      <c r="J441" s="9">
        <v>7306</v>
      </c>
      <c r="K441" s="24">
        <f t="shared" si="72"/>
        <v>-6804</v>
      </c>
      <c r="L441" s="24">
        <f t="shared" si="73"/>
        <v>10959</v>
      </c>
      <c r="M441" s="25">
        <v>5</v>
      </c>
      <c r="N441" s="9" t="s">
        <v>1493</v>
      </c>
      <c r="O441" s="9" t="s">
        <v>1494</v>
      </c>
      <c r="P441" s="9" t="s">
        <v>27</v>
      </c>
      <c r="Q441" s="26">
        <v>7105.45</v>
      </c>
      <c r="R441" s="27">
        <v>502</v>
      </c>
      <c r="S441" s="27">
        <f t="shared" si="74"/>
        <v>0</v>
      </c>
      <c r="T441" s="27">
        <v>1775</v>
      </c>
      <c r="U441" s="28" t="s">
        <v>20</v>
      </c>
      <c r="V441" s="29">
        <f t="shared" si="75"/>
        <v>0.21808268201691453</v>
      </c>
      <c r="W441" s="29">
        <f t="shared" si="76"/>
        <v>3.7830282505845075E-3</v>
      </c>
      <c r="X441" s="29" t="str">
        <f t="shared" si="77"/>
        <v>FLOW</v>
      </c>
      <c r="Y441" s="9" t="str">
        <f t="shared" si="78"/>
        <v>-</v>
      </c>
      <c r="Z441" s="9" t="s">
        <v>20</v>
      </c>
      <c r="AA441" s="9" t="s">
        <v>20</v>
      </c>
      <c r="AB441" s="22"/>
      <c r="AC441" s="9"/>
      <c r="AD441" s="9"/>
      <c r="AE441" s="30"/>
      <c r="AF441" s="31" t="s">
        <v>20</v>
      </c>
      <c r="AG441" s="32"/>
      <c r="AH441" s="9" t="s">
        <v>211</v>
      </c>
      <c r="AI441" s="32"/>
      <c r="AJ441" s="32"/>
      <c r="AK441" s="32"/>
      <c r="AL441" s="32">
        <v>9583</v>
      </c>
      <c r="AM441" s="26">
        <v>7105.45</v>
      </c>
      <c r="AN441" s="24">
        <v>149</v>
      </c>
      <c r="AO441" s="23" t="s">
        <v>20</v>
      </c>
      <c r="AP441" s="23" t="str">
        <f t="shared" si="79"/>
        <v>FLOW</v>
      </c>
      <c r="AQ441" s="23"/>
      <c r="AR441" s="23"/>
      <c r="AS441" s="23"/>
      <c r="AT441" s="23"/>
      <c r="AU441" s="9" t="s">
        <v>13</v>
      </c>
      <c r="AV441" s="33" t="s">
        <v>212</v>
      </c>
      <c r="AW441" s="22" t="s">
        <v>1178</v>
      </c>
      <c r="AX441" s="34">
        <v>45007</v>
      </c>
      <c r="AY441" s="9">
        <v>36</v>
      </c>
      <c r="AZ441" s="9" t="s">
        <v>1125</v>
      </c>
      <c r="BA441" s="32" t="s">
        <v>20</v>
      </c>
      <c r="BB441" s="32"/>
      <c r="BC441" s="32"/>
      <c r="BD441" s="9"/>
      <c r="BE441" s="9"/>
      <c r="BF441" s="9"/>
      <c r="BG441" s="35"/>
      <c r="BH441" s="9"/>
      <c r="BI441" s="9">
        <v>1</v>
      </c>
      <c r="BJ441" s="9"/>
      <c r="BK441" s="9"/>
      <c r="BL441" s="9"/>
      <c r="BM441" s="9"/>
      <c r="BN441" s="9"/>
      <c r="BO441" s="9"/>
      <c r="BP441" s="9"/>
      <c r="BQ441" s="9"/>
      <c r="BR441" s="9"/>
      <c r="BS441" s="9"/>
      <c r="BT441" s="9"/>
      <c r="BU441" s="9"/>
      <c r="BV441" s="9"/>
      <c r="BW441" s="9"/>
      <c r="BX441" s="9"/>
      <c r="BY441" s="9"/>
      <c r="BZ441" s="9"/>
      <c r="CA441" s="9"/>
      <c r="CB441" s="9"/>
      <c r="CC441" s="9"/>
      <c r="CD441" s="9"/>
      <c r="CE441" s="9"/>
      <c r="CF441" s="9"/>
      <c r="CG441" s="9"/>
      <c r="CH441" s="9"/>
      <c r="CI441" s="9"/>
      <c r="CJ441" s="9"/>
      <c r="CK441" s="9"/>
      <c r="CL441" s="9"/>
      <c r="CM441" s="9"/>
      <c r="CN441" s="9"/>
      <c r="CO441" s="9"/>
      <c r="CP441" s="9"/>
      <c r="CQ441" s="9"/>
      <c r="CR441" s="9"/>
      <c r="CS441" s="9"/>
      <c r="CT441" s="9"/>
      <c r="CU441" s="9"/>
      <c r="CV441" s="9"/>
      <c r="CW441" s="9"/>
      <c r="CX441" s="9"/>
      <c r="CY441" s="9"/>
      <c r="CZ441" s="9"/>
      <c r="DA441" s="9"/>
      <c r="DB441" s="9"/>
      <c r="DC441" s="9"/>
      <c r="DD441" s="9"/>
      <c r="DE441" s="9"/>
      <c r="DF441" s="9"/>
      <c r="DG441" s="9"/>
      <c r="DH441" s="9"/>
      <c r="DI441" s="9"/>
      <c r="DJ441" s="9"/>
      <c r="DK441" s="9"/>
      <c r="DL441" s="9"/>
      <c r="DM441" s="9"/>
      <c r="DN441" s="9"/>
      <c r="DO441" s="9"/>
      <c r="DP441" s="9"/>
      <c r="DQ441" s="9"/>
      <c r="DR441" s="9"/>
      <c r="DS441" s="9"/>
      <c r="DT441" s="9"/>
      <c r="DU441" s="9"/>
      <c r="DV441" s="9"/>
      <c r="DW441" s="9"/>
      <c r="DX441" s="9"/>
      <c r="DY441" s="9"/>
      <c r="DZ441" s="9"/>
      <c r="EA441" s="9"/>
      <c r="EB441" s="9"/>
      <c r="EC441" s="9"/>
      <c r="ED441" s="9"/>
      <c r="EE441" s="9"/>
      <c r="EF441" s="9"/>
      <c r="EG441" s="9"/>
      <c r="EH441" s="9"/>
      <c r="EI441" s="9"/>
      <c r="EJ441" s="9"/>
      <c r="EK441" s="9"/>
      <c r="EL441" s="9"/>
      <c r="EM441" s="9"/>
      <c r="EN441" s="9"/>
      <c r="EO441" s="9"/>
      <c r="EP441" s="9"/>
      <c r="EQ441" s="9"/>
      <c r="ER441" s="36">
        <f t="shared" si="80"/>
        <v>1</v>
      </c>
      <c r="ES441" s="9">
        <f t="shared" si="81"/>
        <v>1</v>
      </c>
      <c r="ET441" s="9" t="s">
        <v>1368</v>
      </c>
      <c r="EU441" s="32" t="s">
        <v>1831</v>
      </c>
      <c r="EV441" s="32" t="s">
        <v>1480</v>
      </c>
      <c r="EW441" s="32"/>
      <c r="EX441" s="35"/>
      <c r="EY441" s="37"/>
      <c r="EZ441" s="37"/>
      <c r="FA441" s="35"/>
      <c r="FB441" s="37"/>
      <c r="FC441" s="32"/>
      <c r="FD441" s="32"/>
      <c r="FE441" s="32">
        <f t="shared" si="82"/>
        <v>-6804</v>
      </c>
      <c r="FF441" s="9">
        <f t="shared" si="83"/>
        <v>10959</v>
      </c>
      <c r="FG441" s="6" t="s">
        <v>1480</v>
      </c>
    </row>
    <row r="442" spans="1:163" ht="17.25" customHeight="1" x14ac:dyDescent="0.25">
      <c r="A442" s="9">
        <v>463791527</v>
      </c>
      <c r="B442" s="22" t="s">
        <v>499</v>
      </c>
      <c r="C442" s="9"/>
      <c r="D442" s="9"/>
      <c r="E442" s="9"/>
      <c r="F442" s="9"/>
      <c r="G442" s="23"/>
      <c r="H442" s="23"/>
      <c r="I442" s="9">
        <v>1237</v>
      </c>
      <c r="J442" s="9">
        <v>6230</v>
      </c>
      <c r="K442" s="24">
        <f t="shared" si="72"/>
        <v>722</v>
      </c>
      <c r="L442" s="24">
        <f t="shared" si="73"/>
        <v>7467</v>
      </c>
      <c r="M442" s="25">
        <v>6</v>
      </c>
      <c r="N442" s="9" t="s">
        <v>1493</v>
      </c>
      <c r="O442" s="9" t="s">
        <v>1494</v>
      </c>
      <c r="P442" s="9" t="s">
        <v>22</v>
      </c>
      <c r="Q442" s="26">
        <v>6982</v>
      </c>
      <c r="R442" s="27">
        <v>677</v>
      </c>
      <c r="S442" s="27">
        <f t="shared" si="74"/>
        <v>0</v>
      </c>
      <c r="T442" s="27">
        <v>5400</v>
      </c>
      <c r="U442" s="28" t="s">
        <v>20</v>
      </c>
      <c r="V442" s="29">
        <f t="shared" si="75"/>
        <v>1.5838915821448096E-2</v>
      </c>
      <c r="W442" s="29">
        <f t="shared" si="76"/>
        <v>3.1996627256693088E-3</v>
      </c>
      <c r="X442" s="29" t="str">
        <f t="shared" si="77"/>
        <v>FLOW</v>
      </c>
      <c r="Y442" s="9" t="str">
        <f t="shared" si="78"/>
        <v>-</v>
      </c>
      <c r="Z442" s="9" t="s">
        <v>1495</v>
      </c>
      <c r="AA442" s="9" t="s">
        <v>20</v>
      </c>
      <c r="AB442" s="22"/>
      <c r="AC442" s="9"/>
      <c r="AD442" s="9"/>
      <c r="AE442" s="30"/>
      <c r="AF442" s="31" t="s">
        <v>20</v>
      </c>
      <c r="AG442" s="32"/>
      <c r="AH442" s="9" t="s">
        <v>498</v>
      </c>
      <c r="AI442" s="32"/>
      <c r="AJ442" s="32"/>
      <c r="AK442" s="32"/>
      <c r="AL442" s="32">
        <v>12307</v>
      </c>
      <c r="AM442" s="26">
        <v>6982</v>
      </c>
      <c r="AN442" s="24">
        <v>176</v>
      </c>
      <c r="AO442" s="23" t="s">
        <v>20</v>
      </c>
      <c r="AP442" s="23" t="str">
        <f t="shared" si="79"/>
        <v>FLOW</v>
      </c>
      <c r="AQ442" s="23"/>
      <c r="AR442" s="23"/>
      <c r="AS442" s="23"/>
      <c r="AT442" s="23"/>
      <c r="AU442" s="9" t="s">
        <v>13</v>
      </c>
      <c r="AV442" s="33" t="s">
        <v>500</v>
      </c>
      <c r="AW442" s="22" t="s">
        <v>1218</v>
      </c>
      <c r="AX442" s="34">
        <v>45521</v>
      </c>
      <c r="AY442" s="9">
        <v>24</v>
      </c>
      <c r="AZ442" s="9" t="s">
        <v>1125</v>
      </c>
      <c r="BA442" s="32" t="s">
        <v>20</v>
      </c>
      <c r="BB442" s="32"/>
      <c r="BC442" s="32"/>
      <c r="BD442" s="9"/>
      <c r="BE442" s="9"/>
      <c r="BF442" s="9"/>
      <c r="BG442" s="35"/>
      <c r="BH442" s="9"/>
      <c r="BI442" s="9"/>
      <c r="BJ442" s="9"/>
      <c r="BK442" s="9"/>
      <c r="BL442" s="9"/>
      <c r="BM442" s="9"/>
      <c r="BN442" s="9"/>
      <c r="BO442" s="9"/>
      <c r="BP442" s="9"/>
      <c r="BQ442" s="9"/>
      <c r="BR442" s="9"/>
      <c r="BS442" s="9"/>
      <c r="BT442" s="9"/>
      <c r="BU442" s="9"/>
      <c r="BV442" s="9"/>
      <c r="BW442" s="9"/>
      <c r="BX442" s="9"/>
      <c r="BY442" s="9"/>
      <c r="BZ442" s="9"/>
      <c r="CA442" s="9"/>
      <c r="CB442" s="9"/>
      <c r="CC442" s="9"/>
      <c r="CD442" s="9"/>
      <c r="CE442" s="9"/>
      <c r="CF442" s="9"/>
      <c r="CG442" s="9"/>
      <c r="CH442" s="9"/>
      <c r="CI442" s="9"/>
      <c r="CJ442" s="9"/>
      <c r="CK442" s="9"/>
      <c r="CL442" s="9"/>
      <c r="CM442" s="9"/>
      <c r="CN442" s="9"/>
      <c r="CO442" s="9"/>
      <c r="CP442" s="9"/>
      <c r="CQ442" s="9"/>
      <c r="CR442" s="9"/>
      <c r="CS442" s="9"/>
      <c r="CT442" s="9"/>
      <c r="CU442" s="9"/>
      <c r="CV442" s="9"/>
      <c r="CW442" s="9"/>
      <c r="CX442" s="9"/>
      <c r="CY442" s="9"/>
      <c r="CZ442" s="9"/>
      <c r="DA442" s="9"/>
      <c r="DB442" s="9"/>
      <c r="DC442" s="9"/>
      <c r="DD442" s="9"/>
      <c r="DE442" s="9"/>
      <c r="DF442" s="9"/>
      <c r="DG442" s="9"/>
      <c r="DH442" s="9"/>
      <c r="DI442" s="9"/>
      <c r="DJ442" s="9"/>
      <c r="DK442" s="9"/>
      <c r="DL442" s="9"/>
      <c r="DM442" s="9"/>
      <c r="DN442" s="9"/>
      <c r="DO442" s="9"/>
      <c r="DP442" s="9"/>
      <c r="DQ442" s="9"/>
      <c r="DR442" s="9"/>
      <c r="DS442" s="9"/>
      <c r="DT442" s="9"/>
      <c r="DU442" s="9"/>
      <c r="DV442" s="9"/>
      <c r="DW442" s="9"/>
      <c r="DX442" s="9"/>
      <c r="DY442" s="9"/>
      <c r="DZ442" s="9"/>
      <c r="EA442" s="9"/>
      <c r="EB442" s="9"/>
      <c r="EC442" s="9"/>
      <c r="ED442" s="9"/>
      <c r="EE442" s="9"/>
      <c r="EF442" s="9"/>
      <c r="EG442" s="9"/>
      <c r="EH442" s="9"/>
      <c r="EI442" s="9"/>
      <c r="EJ442" s="9"/>
      <c r="EK442" s="9"/>
      <c r="EL442" s="9"/>
      <c r="EM442" s="9"/>
      <c r="EN442" s="9"/>
      <c r="EO442" s="9"/>
      <c r="EP442" s="9"/>
      <c r="EQ442" s="9"/>
      <c r="ER442" s="36">
        <f t="shared" si="80"/>
        <v>0</v>
      </c>
      <c r="ES442" s="9" t="str">
        <f t="shared" si="81"/>
        <v/>
      </c>
      <c r="ET442" s="9" t="s">
        <v>1365</v>
      </c>
      <c r="EU442" s="32" t="s">
        <v>2004</v>
      </c>
      <c r="EV442" s="32" t="s">
        <v>1480</v>
      </c>
      <c r="EW442" s="32"/>
      <c r="EX442" s="35"/>
      <c r="EY442" s="37"/>
      <c r="EZ442" s="37"/>
      <c r="FA442" s="35"/>
      <c r="FB442" s="37"/>
      <c r="FC442" s="32"/>
      <c r="FD442" s="32"/>
      <c r="FE442" s="32">
        <f t="shared" si="82"/>
        <v>722</v>
      </c>
      <c r="FF442" s="9">
        <f t="shared" si="83"/>
        <v>7467</v>
      </c>
      <c r="FG442" s="6" t="s">
        <v>1480</v>
      </c>
    </row>
    <row r="443" spans="1:163" ht="17.25" customHeight="1" x14ac:dyDescent="0.25">
      <c r="A443" s="9">
        <v>466373254</v>
      </c>
      <c r="B443" s="22" t="s">
        <v>449</v>
      </c>
      <c r="C443" s="9"/>
      <c r="D443" s="9"/>
      <c r="E443" s="9"/>
      <c r="F443" s="9"/>
      <c r="G443" s="23"/>
      <c r="H443" s="23"/>
      <c r="I443" s="9">
        <v>6989</v>
      </c>
      <c r="J443" s="9">
        <v>6859</v>
      </c>
      <c r="K443" s="24">
        <f t="shared" si="72"/>
        <v>6905</v>
      </c>
      <c r="L443" s="24">
        <f t="shared" si="73"/>
        <v>13848</v>
      </c>
      <c r="M443" s="39">
        <v>1</v>
      </c>
      <c r="N443" s="9" t="s">
        <v>1493</v>
      </c>
      <c r="O443" s="9" t="s">
        <v>1494</v>
      </c>
      <c r="P443" s="9" t="s">
        <v>155</v>
      </c>
      <c r="Q443" s="26">
        <v>6859</v>
      </c>
      <c r="R443" s="27">
        <v>46</v>
      </c>
      <c r="S443" s="27">
        <f t="shared" si="74"/>
        <v>0</v>
      </c>
      <c r="T443" s="27">
        <v>900</v>
      </c>
      <c r="U443" s="28" t="s">
        <v>20</v>
      </c>
      <c r="V443" s="29">
        <f t="shared" si="75"/>
        <v>1.5340044664377312E-2</v>
      </c>
      <c r="W443" s="29">
        <f t="shared" si="76"/>
        <v>6.0085835353347594E-4</v>
      </c>
      <c r="X443" s="29" t="str">
        <f t="shared" si="77"/>
        <v>FLOW</v>
      </c>
      <c r="Y443" s="9" t="str">
        <f t="shared" si="78"/>
        <v>-</v>
      </c>
      <c r="Z443" s="9" t="s">
        <v>20</v>
      </c>
      <c r="AA443" s="9" t="s">
        <v>20</v>
      </c>
      <c r="AB443" s="22"/>
      <c r="AC443" s="9"/>
      <c r="AD443" s="9"/>
      <c r="AE443" s="30"/>
      <c r="AF443" s="31" t="s">
        <v>20</v>
      </c>
      <c r="AG443" s="32"/>
      <c r="AH443" s="9" t="s">
        <v>447</v>
      </c>
      <c r="AI443" s="32"/>
      <c r="AJ443" s="32"/>
      <c r="AK443" s="32"/>
      <c r="AL443" s="32">
        <v>7805</v>
      </c>
      <c r="AM443" s="26">
        <v>6859</v>
      </c>
      <c r="AN443" s="24">
        <v>27</v>
      </c>
      <c r="AO443" s="23" t="s">
        <v>20</v>
      </c>
      <c r="AP443" s="23" t="str">
        <f t="shared" si="79"/>
        <v>FLOW</v>
      </c>
      <c r="AQ443" s="23"/>
      <c r="AR443" s="23"/>
      <c r="AS443" s="23"/>
      <c r="AT443" s="23"/>
      <c r="AU443" s="9" t="s">
        <v>1491</v>
      </c>
      <c r="AV443" s="33" t="s">
        <v>450</v>
      </c>
      <c r="AW443" s="22" t="s">
        <v>1217</v>
      </c>
      <c r="AX443" s="34">
        <v>45829</v>
      </c>
      <c r="AY443" s="9">
        <v>12</v>
      </c>
      <c r="AZ443" s="9" t="s">
        <v>1125</v>
      </c>
      <c r="BA443" s="32" t="s">
        <v>20</v>
      </c>
      <c r="BB443" s="32"/>
      <c r="BC443" s="32"/>
      <c r="BD443" s="9"/>
      <c r="BE443" s="9"/>
      <c r="BF443" s="9"/>
      <c r="BG443" s="35"/>
      <c r="BH443" s="9"/>
      <c r="BI443" s="9">
        <v>1</v>
      </c>
      <c r="BJ443" s="9"/>
      <c r="BK443" s="9"/>
      <c r="BL443" s="9"/>
      <c r="BM443" s="9"/>
      <c r="BN443" s="9"/>
      <c r="BO443" s="9"/>
      <c r="BP443" s="9"/>
      <c r="BQ443" s="9"/>
      <c r="BR443" s="9"/>
      <c r="BS443" s="9"/>
      <c r="BT443" s="9"/>
      <c r="BU443" s="9"/>
      <c r="BV443" s="9"/>
      <c r="BW443" s="9"/>
      <c r="BX443" s="9"/>
      <c r="BY443" s="9"/>
      <c r="BZ443" s="9"/>
      <c r="CA443" s="9"/>
      <c r="CB443" s="9"/>
      <c r="CC443" s="9"/>
      <c r="CD443" s="9"/>
      <c r="CE443" s="9"/>
      <c r="CF443" s="9"/>
      <c r="CG443" s="9"/>
      <c r="CH443" s="9"/>
      <c r="CI443" s="9"/>
      <c r="CJ443" s="9"/>
      <c r="CK443" s="9"/>
      <c r="CL443" s="9"/>
      <c r="CM443" s="9"/>
      <c r="CN443" s="9"/>
      <c r="CO443" s="9"/>
      <c r="CP443" s="9"/>
      <c r="CQ443" s="9"/>
      <c r="CR443" s="9"/>
      <c r="CS443" s="9"/>
      <c r="CT443" s="9"/>
      <c r="CU443" s="9"/>
      <c r="CV443" s="9"/>
      <c r="CW443" s="9"/>
      <c r="CX443" s="9"/>
      <c r="CY443" s="9"/>
      <c r="CZ443" s="9"/>
      <c r="DA443" s="9"/>
      <c r="DB443" s="9"/>
      <c r="DC443" s="9"/>
      <c r="DD443" s="9"/>
      <c r="DE443" s="9"/>
      <c r="DF443" s="9"/>
      <c r="DG443" s="9"/>
      <c r="DH443" s="9"/>
      <c r="DI443" s="9"/>
      <c r="DJ443" s="9"/>
      <c r="DK443" s="9"/>
      <c r="DL443" s="9"/>
      <c r="DM443" s="9"/>
      <c r="DN443" s="9"/>
      <c r="DO443" s="9"/>
      <c r="DP443" s="9"/>
      <c r="DQ443" s="9"/>
      <c r="DR443" s="9"/>
      <c r="DS443" s="9"/>
      <c r="DT443" s="9"/>
      <c r="DU443" s="9"/>
      <c r="DV443" s="9"/>
      <c r="DW443" s="9"/>
      <c r="DX443" s="9"/>
      <c r="DY443" s="9"/>
      <c r="DZ443" s="9"/>
      <c r="EA443" s="9"/>
      <c r="EB443" s="9"/>
      <c r="EC443" s="9"/>
      <c r="ED443" s="9"/>
      <c r="EE443" s="9"/>
      <c r="EF443" s="9"/>
      <c r="EG443" s="9"/>
      <c r="EH443" s="9"/>
      <c r="EI443" s="9"/>
      <c r="EJ443" s="9"/>
      <c r="EK443" s="9"/>
      <c r="EL443" s="9"/>
      <c r="EM443" s="9"/>
      <c r="EN443" s="9"/>
      <c r="EO443" s="9"/>
      <c r="EP443" s="9"/>
      <c r="EQ443" s="9"/>
      <c r="ER443" s="36">
        <f t="shared" si="80"/>
        <v>1</v>
      </c>
      <c r="ES443" s="9">
        <f t="shared" si="81"/>
        <v>1</v>
      </c>
      <c r="ET443" s="9" t="s">
        <v>1375</v>
      </c>
      <c r="EU443" s="32" t="s">
        <v>1973</v>
      </c>
      <c r="EV443" s="32" t="s">
        <v>1480</v>
      </c>
      <c r="EW443" s="32"/>
      <c r="EX443" s="35"/>
      <c r="EY443" s="37"/>
      <c r="EZ443" s="37"/>
      <c r="FA443" s="35"/>
      <c r="FB443" s="37"/>
      <c r="FC443" s="32"/>
      <c r="FD443" s="32"/>
      <c r="FE443" s="32">
        <f t="shared" si="82"/>
        <v>6905</v>
      </c>
      <c r="FF443" s="9">
        <f t="shared" si="83"/>
        <v>13848</v>
      </c>
      <c r="FG443" s="6" t="s">
        <v>1480</v>
      </c>
    </row>
    <row r="444" spans="1:163" ht="17.25" customHeight="1" x14ac:dyDescent="0.25">
      <c r="A444" s="9">
        <v>459117578</v>
      </c>
      <c r="B444" s="22" t="s">
        <v>596</v>
      </c>
      <c r="C444" s="9" t="s">
        <v>2208</v>
      </c>
      <c r="D444" s="9" t="s">
        <v>2263</v>
      </c>
      <c r="E444" s="9">
        <v>3800</v>
      </c>
      <c r="F444" s="9"/>
      <c r="G444" s="23"/>
      <c r="H444" s="23"/>
      <c r="I444" s="9">
        <v>3443</v>
      </c>
      <c r="J444" s="9">
        <v>3515</v>
      </c>
      <c r="K444" s="24">
        <f t="shared" si="72"/>
        <v>157</v>
      </c>
      <c r="L444" s="24">
        <f t="shared" si="73"/>
        <v>3158</v>
      </c>
      <c r="M444" s="25">
        <v>2</v>
      </c>
      <c r="N444" s="9" t="s">
        <v>2210</v>
      </c>
      <c r="O444" s="9" t="s">
        <v>1489</v>
      </c>
      <c r="P444" s="9" t="s">
        <v>22</v>
      </c>
      <c r="Q444" s="26">
        <v>6792</v>
      </c>
      <c r="R444" s="27">
        <v>85</v>
      </c>
      <c r="S444" s="27">
        <f t="shared" si="74"/>
        <v>0</v>
      </c>
      <c r="T444" s="27">
        <v>5428.83</v>
      </c>
      <c r="U444" s="28" t="s">
        <v>20</v>
      </c>
      <c r="V444" s="29">
        <f t="shared" si="75"/>
        <v>1.62672932799936E-2</v>
      </c>
      <c r="W444" s="29">
        <f t="shared" si="76"/>
        <v>1.8211464413937833E-3</v>
      </c>
      <c r="X444" s="29" t="str">
        <f t="shared" si="77"/>
        <v>STABLE</v>
      </c>
      <c r="Y444" s="9" t="str">
        <f t="shared" si="78"/>
        <v>PAID</v>
      </c>
      <c r="Z444" s="9" t="s">
        <v>20</v>
      </c>
      <c r="AA444" s="9" t="s">
        <v>20</v>
      </c>
      <c r="AB444" s="22"/>
      <c r="AC444" s="9"/>
      <c r="AD444" s="9"/>
      <c r="AE444" s="30"/>
      <c r="AF444" s="31" t="s">
        <v>20</v>
      </c>
      <c r="AG444" s="32"/>
      <c r="AH444" s="9" t="s">
        <v>1509</v>
      </c>
      <c r="AI444" s="32"/>
      <c r="AJ444" s="32"/>
      <c r="AK444" s="32"/>
      <c r="AL444" s="32">
        <v>9028.83</v>
      </c>
      <c r="AM444" s="26">
        <v>6792</v>
      </c>
      <c r="AN444" s="24">
        <v>57</v>
      </c>
      <c r="AO444" s="23" t="s">
        <v>20</v>
      </c>
      <c r="AP444" s="23" t="str">
        <f t="shared" si="79"/>
        <v>FLOW</v>
      </c>
      <c r="AQ444" s="23"/>
      <c r="AR444" s="23"/>
      <c r="AS444" s="23"/>
      <c r="AT444" s="23"/>
      <c r="AU444" s="9" t="s">
        <v>1491</v>
      </c>
      <c r="AV444" s="33" t="s">
        <v>597</v>
      </c>
      <c r="AW444" s="22" t="s">
        <v>15</v>
      </c>
      <c r="AX444" s="34">
        <v>45132</v>
      </c>
      <c r="AY444" s="9">
        <v>36</v>
      </c>
      <c r="AZ444" s="9" t="s">
        <v>1125</v>
      </c>
      <c r="BA444" s="32" t="s">
        <v>20</v>
      </c>
      <c r="BB444" s="32"/>
      <c r="BC444" s="32"/>
      <c r="BD444" s="9"/>
      <c r="BE444" s="9"/>
      <c r="BF444" s="9"/>
      <c r="BG444" s="35"/>
      <c r="BH444" s="9"/>
      <c r="BI444" s="9">
        <v>1</v>
      </c>
      <c r="BJ444" s="9"/>
      <c r="BK444" s="9"/>
      <c r="BL444" s="9"/>
      <c r="BM444" s="9"/>
      <c r="BN444" s="9"/>
      <c r="BO444" s="9"/>
      <c r="BP444" s="9"/>
      <c r="BQ444" s="9"/>
      <c r="BR444" s="9"/>
      <c r="BS444" s="9"/>
      <c r="BT444" s="9"/>
      <c r="BU444" s="9"/>
      <c r="BV444" s="9"/>
      <c r="BW444" s="9"/>
      <c r="BX444" s="9"/>
      <c r="BY444" s="9"/>
      <c r="BZ444" s="9"/>
      <c r="CA444" s="9"/>
      <c r="CB444" s="9"/>
      <c r="CC444" s="9"/>
      <c r="CD444" s="9"/>
      <c r="CE444" s="9"/>
      <c r="CF444" s="9"/>
      <c r="CG444" s="9"/>
      <c r="CH444" s="9"/>
      <c r="CI444" s="9"/>
      <c r="CJ444" s="9"/>
      <c r="CK444" s="9"/>
      <c r="CL444" s="9"/>
      <c r="CM444" s="9"/>
      <c r="CN444" s="9"/>
      <c r="CO444" s="9"/>
      <c r="CP444" s="9"/>
      <c r="CQ444" s="9"/>
      <c r="CR444" s="9"/>
      <c r="CS444" s="9"/>
      <c r="CT444" s="9"/>
      <c r="CU444" s="9"/>
      <c r="CV444" s="9"/>
      <c r="CW444" s="9"/>
      <c r="CX444" s="9"/>
      <c r="CY444" s="9"/>
      <c r="CZ444" s="9"/>
      <c r="DA444" s="9"/>
      <c r="DB444" s="9"/>
      <c r="DC444" s="9"/>
      <c r="DD444" s="9"/>
      <c r="DE444" s="9"/>
      <c r="DF444" s="9"/>
      <c r="DG444" s="9"/>
      <c r="DH444" s="9"/>
      <c r="DI444" s="9"/>
      <c r="DJ444" s="9"/>
      <c r="DK444" s="9"/>
      <c r="DL444" s="9"/>
      <c r="DM444" s="9"/>
      <c r="DN444" s="9"/>
      <c r="DO444" s="9"/>
      <c r="DP444" s="9"/>
      <c r="DQ444" s="9"/>
      <c r="DR444" s="9"/>
      <c r="DS444" s="9"/>
      <c r="DT444" s="9"/>
      <c r="DU444" s="9"/>
      <c r="DV444" s="9"/>
      <c r="DW444" s="9"/>
      <c r="DX444" s="9"/>
      <c r="DY444" s="9"/>
      <c r="DZ444" s="9"/>
      <c r="EA444" s="9"/>
      <c r="EB444" s="9"/>
      <c r="EC444" s="9"/>
      <c r="ED444" s="9"/>
      <c r="EE444" s="9"/>
      <c r="EF444" s="9"/>
      <c r="EG444" s="9"/>
      <c r="EH444" s="9"/>
      <c r="EI444" s="9"/>
      <c r="EJ444" s="9"/>
      <c r="EK444" s="9"/>
      <c r="EL444" s="9"/>
      <c r="EM444" s="9"/>
      <c r="EN444" s="9"/>
      <c r="EO444" s="9"/>
      <c r="EP444" s="9"/>
      <c r="EQ444" s="9"/>
      <c r="ER444" s="36">
        <f t="shared" si="80"/>
        <v>1</v>
      </c>
      <c r="ES444" s="9">
        <f t="shared" si="81"/>
        <v>1</v>
      </c>
      <c r="ET444" s="9" t="s">
        <v>1365</v>
      </c>
      <c r="EU444" s="32" t="s">
        <v>2074</v>
      </c>
      <c r="EV444" s="32" t="s">
        <v>1480</v>
      </c>
      <c r="EW444" s="32"/>
      <c r="EX444" s="35"/>
      <c r="EY444" s="37"/>
      <c r="EZ444" s="37"/>
      <c r="FA444" s="35"/>
      <c r="FB444" s="37"/>
      <c r="FC444" s="32"/>
      <c r="FD444" s="32"/>
      <c r="FE444" s="32">
        <f t="shared" si="82"/>
        <v>157</v>
      </c>
      <c r="FF444" s="9">
        <f t="shared" si="83"/>
        <v>6958</v>
      </c>
      <c r="FG444" s="6" t="s">
        <v>1480</v>
      </c>
    </row>
    <row r="445" spans="1:163" ht="17.25" customHeight="1" x14ac:dyDescent="0.25">
      <c r="A445" s="9">
        <v>458618433</v>
      </c>
      <c r="B445" s="22" t="s">
        <v>772</v>
      </c>
      <c r="C445" s="9"/>
      <c r="D445" s="9"/>
      <c r="E445" s="9"/>
      <c r="F445" s="9"/>
      <c r="G445" s="23"/>
      <c r="H445" s="23"/>
      <c r="I445" s="9">
        <v>3399</v>
      </c>
      <c r="J445" s="9">
        <v>6642</v>
      </c>
      <c r="K445" s="24">
        <f t="shared" si="72"/>
        <v>199</v>
      </c>
      <c r="L445" s="24">
        <f t="shared" si="73"/>
        <v>10041</v>
      </c>
      <c r="M445" s="25">
        <v>3</v>
      </c>
      <c r="N445" s="9" t="s">
        <v>1493</v>
      </c>
      <c r="O445" s="9" t="s">
        <v>1494</v>
      </c>
      <c r="P445" s="9" t="s">
        <v>60</v>
      </c>
      <c r="Q445" s="26">
        <v>6580.25</v>
      </c>
      <c r="R445" s="27">
        <v>355</v>
      </c>
      <c r="S445" s="27">
        <f t="shared" si="74"/>
        <v>0</v>
      </c>
      <c r="T445" s="27">
        <v>0</v>
      </c>
      <c r="U445" s="28" t="s">
        <v>20</v>
      </c>
      <c r="V445" s="29">
        <f t="shared" si="75"/>
        <v>2.8624195513401771E-2</v>
      </c>
      <c r="W445" s="29">
        <f t="shared" si="76"/>
        <v>1.8658525393649805E-3</v>
      </c>
      <c r="X445" s="29" t="str">
        <f t="shared" si="77"/>
        <v>FLOW</v>
      </c>
      <c r="Y445" s="9" t="str">
        <f t="shared" si="78"/>
        <v>-</v>
      </c>
      <c r="Z445" s="9" t="s">
        <v>20</v>
      </c>
      <c r="AA445" s="9" t="s">
        <v>20</v>
      </c>
      <c r="AB445" s="22"/>
      <c r="AC445" s="9"/>
      <c r="AD445" s="9"/>
      <c r="AE445" s="30"/>
      <c r="AF445" s="31" t="s">
        <v>20</v>
      </c>
      <c r="AG445" s="32"/>
      <c r="AH445" s="9" t="s">
        <v>1130</v>
      </c>
      <c r="AI445" s="32"/>
      <c r="AJ445" s="32"/>
      <c r="AK445" s="32"/>
      <c r="AL445" s="32">
        <v>6997</v>
      </c>
      <c r="AM445" s="26">
        <v>6580.25</v>
      </c>
      <c r="AN445" s="24">
        <v>88</v>
      </c>
      <c r="AO445" s="23" t="s">
        <v>20</v>
      </c>
      <c r="AP445" s="23" t="str">
        <f t="shared" si="79"/>
        <v>FLOW</v>
      </c>
      <c r="AQ445" s="23"/>
      <c r="AR445" s="23"/>
      <c r="AS445" s="23"/>
      <c r="AT445" s="23"/>
      <c r="AU445" s="9" t="s">
        <v>1491</v>
      </c>
      <c r="AV445" s="33" t="s">
        <v>967</v>
      </c>
      <c r="AW445" s="22" t="s">
        <v>1218</v>
      </c>
      <c r="AX445" s="34">
        <v>45096</v>
      </c>
      <c r="AY445" s="9">
        <v>36</v>
      </c>
      <c r="AZ445" s="9" t="s">
        <v>1125</v>
      </c>
      <c r="BA445" s="32" t="s">
        <v>20</v>
      </c>
      <c r="BB445" s="32"/>
      <c r="BC445" s="32">
        <v>1</v>
      </c>
      <c r="BD445" s="9"/>
      <c r="BE445" s="9"/>
      <c r="BF445" s="9"/>
      <c r="BG445" s="35"/>
      <c r="BH445" s="9"/>
      <c r="BI445" s="9"/>
      <c r="BJ445" s="9"/>
      <c r="BK445" s="9"/>
      <c r="BL445" s="9"/>
      <c r="BM445" s="9"/>
      <c r="BN445" s="9"/>
      <c r="BO445" s="9"/>
      <c r="BP445" s="9"/>
      <c r="BQ445" s="9"/>
      <c r="BR445" s="9"/>
      <c r="BS445" s="9"/>
      <c r="BT445" s="9"/>
      <c r="BU445" s="9"/>
      <c r="BV445" s="9"/>
      <c r="BW445" s="9"/>
      <c r="BX445" s="9"/>
      <c r="BY445" s="9"/>
      <c r="BZ445" s="9"/>
      <c r="CA445" s="9"/>
      <c r="CB445" s="9"/>
      <c r="CC445" s="9"/>
      <c r="CD445" s="9"/>
      <c r="CE445" s="9"/>
      <c r="CF445" s="9"/>
      <c r="CG445" s="9"/>
      <c r="CH445" s="9"/>
      <c r="CI445" s="9"/>
      <c r="CJ445" s="9"/>
      <c r="CK445" s="9"/>
      <c r="CL445" s="9"/>
      <c r="CM445" s="9"/>
      <c r="CN445" s="9"/>
      <c r="CO445" s="9"/>
      <c r="CP445" s="9"/>
      <c r="CQ445" s="9"/>
      <c r="CR445" s="9"/>
      <c r="CS445" s="9"/>
      <c r="CT445" s="9"/>
      <c r="CU445" s="9"/>
      <c r="CV445" s="9"/>
      <c r="CW445" s="9"/>
      <c r="CX445" s="9"/>
      <c r="CY445" s="9"/>
      <c r="CZ445" s="9"/>
      <c r="DA445" s="9"/>
      <c r="DB445" s="9"/>
      <c r="DC445" s="9"/>
      <c r="DD445" s="9"/>
      <c r="DE445" s="9"/>
      <c r="DF445" s="9"/>
      <c r="DG445" s="9"/>
      <c r="DH445" s="9"/>
      <c r="DI445" s="9"/>
      <c r="DJ445" s="9"/>
      <c r="DK445" s="9"/>
      <c r="DL445" s="9"/>
      <c r="DM445" s="9"/>
      <c r="DN445" s="9"/>
      <c r="DO445" s="9"/>
      <c r="DP445" s="9"/>
      <c r="DQ445" s="9"/>
      <c r="DR445" s="9"/>
      <c r="DS445" s="9"/>
      <c r="DT445" s="9"/>
      <c r="DU445" s="9"/>
      <c r="DV445" s="9"/>
      <c r="DW445" s="9"/>
      <c r="DX445" s="9"/>
      <c r="DY445" s="9"/>
      <c r="DZ445" s="9"/>
      <c r="EA445" s="9"/>
      <c r="EB445" s="9"/>
      <c r="EC445" s="9"/>
      <c r="ED445" s="9"/>
      <c r="EE445" s="9"/>
      <c r="EF445" s="9"/>
      <c r="EG445" s="9"/>
      <c r="EH445" s="9"/>
      <c r="EI445" s="9"/>
      <c r="EJ445" s="9"/>
      <c r="EK445" s="9"/>
      <c r="EL445" s="9"/>
      <c r="EM445" s="9"/>
      <c r="EN445" s="9"/>
      <c r="EO445" s="9"/>
      <c r="EP445" s="9"/>
      <c r="EQ445" s="9"/>
      <c r="ER445" s="36">
        <f t="shared" si="80"/>
        <v>1</v>
      </c>
      <c r="ES445" s="9">
        <f t="shared" si="81"/>
        <v>1</v>
      </c>
      <c r="ET445" s="9" t="s">
        <v>1360</v>
      </c>
      <c r="EU445" s="32" t="s">
        <v>2015</v>
      </c>
      <c r="EV445" s="32" t="s">
        <v>1480</v>
      </c>
      <c r="EW445" s="32"/>
      <c r="EX445" s="35"/>
      <c r="EY445" s="37"/>
      <c r="EZ445" s="37"/>
      <c r="FA445" s="35"/>
      <c r="FB445" s="37"/>
      <c r="FC445" s="32"/>
      <c r="FD445" s="32"/>
      <c r="FE445" s="32">
        <f t="shared" si="82"/>
        <v>199</v>
      </c>
      <c r="FF445" s="9">
        <f t="shared" si="83"/>
        <v>10041</v>
      </c>
      <c r="FG445" s="6" t="s">
        <v>1480</v>
      </c>
    </row>
    <row r="446" spans="1:163" ht="17.25" customHeight="1" x14ac:dyDescent="0.25">
      <c r="A446" s="9">
        <v>462901902</v>
      </c>
      <c r="B446" s="22" t="s">
        <v>483</v>
      </c>
      <c r="C446" s="9"/>
      <c r="D446" s="9"/>
      <c r="E446" s="9"/>
      <c r="F446" s="9"/>
      <c r="G446" s="23"/>
      <c r="H446" s="23"/>
      <c r="I446" s="9">
        <v>4441</v>
      </c>
      <c r="J446" s="9">
        <v>6615</v>
      </c>
      <c r="K446" s="24">
        <f t="shared" si="72"/>
        <v>-5797</v>
      </c>
      <c r="L446" s="24">
        <f t="shared" si="73"/>
        <v>11056</v>
      </c>
      <c r="M446" s="25">
        <v>4</v>
      </c>
      <c r="N446" s="9" t="s">
        <v>1493</v>
      </c>
      <c r="O446" s="9" t="s">
        <v>1494</v>
      </c>
      <c r="P446" s="9" t="s">
        <v>1132</v>
      </c>
      <c r="Q446" s="26">
        <v>6527</v>
      </c>
      <c r="R446" s="27">
        <v>911</v>
      </c>
      <c r="S446" s="27">
        <f t="shared" si="74"/>
        <v>0</v>
      </c>
      <c r="T446" s="27">
        <v>2929</v>
      </c>
      <c r="U446" s="28" t="s">
        <v>20</v>
      </c>
      <c r="V446" s="29">
        <f t="shared" si="75"/>
        <v>0.37292880813621299</v>
      </c>
      <c r="W446" s="29">
        <f t="shared" si="76"/>
        <v>2.5002155559673252E-3</v>
      </c>
      <c r="X446" s="29" t="str">
        <f t="shared" si="77"/>
        <v>FLOW</v>
      </c>
      <c r="Y446" s="9" t="str">
        <f t="shared" si="78"/>
        <v>-</v>
      </c>
      <c r="Z446" s="9" t="s">
        <v>1495</v>
      </c>
      <c r="AA446" s="9" t="s">
        <v>20</v>
      </c>
      <c r="AB446" s="22"/>
      <c r="AC446" s="9"/>
      <c r="AD446" s="9"/>
      <c r="AE446" s="30"/>
      <c r="AF446" s="31" t="s">
        <v>20</v>
      </c>
      <c r="AG446" s="32"/>
      <c r="AH446" s="9" t="s">
        <v>481</v>
      </c>
      <c r="AI446" s="32"/>
      <c r="AJ446" s="32"/>
      <c r="AK446" s="32"/>
      <c r="AL446" s="32">
        <v>10455</v>
      </c>
      <c r="AM446" s="26">
        <v>6527</v>
      </c>
      <c r="AN446" s="24">
        <v>118</v>
      </c>
      <c r="AO446" s="23" t="s">
        <v>20</v>
      </c>
      <c r="AP446" s="23" t="str">
        <f t="shared" si="79"/>
        <v>FLOW</v>
      </c>
      <c r="AQ446" s="23"/>
      <c r="AR446" s="23"/>
      <c r="AS446" s="23"/>
      <c r="AT446" s="23"/>
      <c r="AU446" s="9" t="s">
        <v>13</v>
      </c>
      <c r="AV446" s="33" t="s">
        <v>484</v>
      </c>
      <c r="AW446" s="22" t="s">
        <v>1193</v>
      </c>
      <c r="AX446" s="34">
        <v>45426</v>
      </c>
      <c r="AY446" s="9">
        <v>24</v>
      </c>
      <c r="AZ446" s="9" t="s">
        <v>1125</v>
      </c>
      <c r="BA446" s="32" t="s">
        <v>20</v>
      </c>
      <c r="BB446" s="32"/>
      <c r="BC446" s="32"/>
      <c r="BD446" s="9"/>
      <c r="BE446" s="9"/>
      <c r="BF446" s="9"/>
      <c r="BG446" s="35"/>
      <c r="BH446" s="9"/>
      <c r="BI446" s="9"/>
      <c r="BJ446" s="9"/>
      <c r="BK446" s="9"/>
      <c r="BL446" s="9">
        <v>1</v>
      </c>
      <c r="BM446" s="9"/>
      <c r="BN446" s="9"/>
      <c r="BO446" s="9"/>
      <c r="BP446" s="9"/>
      <c r="BQ446" s="9"/>
      <c r="BR446" s="9"/>
      <c r="BS446" s="9"/>
      <c r="BT446" s="9"/>
      <c r="BU446" s="9"/>
      <c r="BV446" s="9"/>
      <c r="BW446" s="9"/>
      <c r="BX446" s="9"/>
      <c r="BY446" s="9"/>
      <c r="BZ446" s="9"/>
      <c r="CA446" s="9"/>
      <c r="CB446" s="9"/>
      <c r="CC446" s="9"/>
      <c r="CD446" s="9"/>
      <c r="CE446" s="9"/>
      <c r="CF446" s="9"/>
      <c r="CG446" s="9"/>
      <c r="CH446" s="9"/>
      <c r="CI446" s="9"/>
      <c r="CJ446" s="9"/>
      <c r="CK446" s="9"/>
      <c r="CL446" s="9"/>
      <c r="CM446" s="9"/>
      <c r="CN446" s="9"/>
      <c r="CO446" s="9"/>
      <c r="CP446" s="9"/>
      <c r="CQ446" s="9"/>
      <c r="CR446" s="9"/>
      <c r="CS446" s="9"/>
      <c r="CT446" s="9"/>
      <c r="CU446" s="9"/>
      <c r="CV446" s="9"/>
      <c r="CW446" s="9"/>
      <c r="CX446" s="9"/>
      <c r="CY446" s="9"/>
      <c r="CZ446" s="9"/>
      <c r="DA446" s="9"/>
      <c r="DB446" s="9"/>
      <c r="DC446" s="9"/>
      <c r="DD446" s="9"/>
      <c r="DE446" s="9"/>
      <c r="DF446" s="9"/>
      <c r="DG446" s="9"/>
      <c r="DH446" s="9"/>
      <c r="DI446" s="9"/>
      <c r="DJ446" s="9"/>
      <c r="DK446" s="9"/>
      <c r="DL446" s="9"/>
      <c r="DM446" s="9"/>
      <c r="DN446" s="9"/>
      <c r="DO446" s="9"/>
      <c r="DP446" s="9"/>
      <c r="DQ446" s="9"/>
      <c r="DR446" s="9"/>
      <c r="DS446" s="9"/>
      <c r="DT446" s="9"/>
      <c r="DU446" s="9"/>
      <c r="DV446" s="9"/>
      <c r="DW446" s="9"/>
      <c r="DX446" s="9"/>
      <c r="DY446" s="9"/>
      <c r="DZ446" s="9"/>
      <c r="EA446" s="9"/>
      <c r="EB446" s="9"/>
      <c r="EC446" s="9"/>
      <c r="ED446" s="9"/>
      <c r="EE446" s="9"/>
      <c r="EF446" s="9"/>
      <c r="EG446" s="9"/>
      <c r="EH446" s="9"/>
      <c r="EI446" s="9"/>
      <c r="EJ446" s="9"/>
      <c r="EK446" s="9"/>
      <c r="EL446" s="9"/>
      <c r="EM446" s="9"/>
      <c r="EN446" s="9"/>
      <c r="EO446" s="9"/>
      <c r="EP446" s="9"/>
      <c r="EQ446" s="9"/>
      <c r="ER446" s="36">
        <f t="shared" si="80"/>
        <v>1</v>
      </c>
      <c r="ES446" s="9">
        <f t="shared" si="81"/>
        <v>1</v>
      </c>
      <c r="ET446" s="9" t="s">
        <v>1376</v>
      </c>
      <c r="EU446" s="32" t="s">
        <v>1988</v>
      </c>
      <c r="EV446" s="32" t="s">
        <v>1480</v>
      </c>
      <c r="EW446" s="32"/>
      <c r="EX446" s="35"/>
      <c r="EY446" s="37"/>
      <c r="EZ446" s="37"/>
      <c r="FA446" s="35"/>
      <c r="FB446" s="37"/>
      <c r="FC446" s="32"/>
      <c r="FD446" s="32"/>
      <c r="FE446" s="32">
        <f t="shared" si="82"/>
        <v>-5797</v>
      </c>
      <c r="FF446" s="9">
        <f t="shared" si="83"/>
        <v>11056</v>
      </c>
      <c r="FG446" s="6" t="s">
        <v>1480</v>
      </c>
    </row>
    <row r="447" spans="1:163" ht="17.25" customHeight="1" x14ac:dyDescent="0.25">
      <c r="A447" s="9">
        <v>458068490</v>
      </c>
      <c r="B447" s="22" t="s">
        <v>764</v>
      </c>
      <c r="C447" s="9"/>
      <c r="D447" s="9"/>
      <c r="E447" s="9"/>
      <c r="F447" s="9"/>
      <c r="G447" s="23"/>
      <c r="H447" s="23"/>
      <c r="I447" s="9">
        <v>3590</v>
      </c>
      <c r="J447" s="9">
        <v>6399.94</v>
      </c>
      <c r="K447" s="24">
        <f t="shared" si="72"/>
        <v>-3867.0600000000013</v>
      </c>
      <c r="L447" s="24">
        <f t="shared" si="73"/>
        <v>9989.9399999999987</v>
      </c>
      <c r="M447" s="25">
        <v>4</v>
      </c>
      <c r="N447" s="9" t="s">
        <v>1493</v>
      </c>
      <c r="O447" s="9" t="s">
        <v>1494</v>
      </c>
      <c r="P447" s="9" t="s">
        <v>71</v>
      </c>
      <c r="Q447" s="26">
        <v>6329.94</v>
      </c>
      <c r="R447" s="27">
        <v>503</v>
      </c>
      <c r="S447" s="27">
        <f t="shared" si="74"/>
        <v>0</v>
      </c>
      <c r="T447" s="27">
        <v>6300</v>
      </c>
      <c r="U447" s="28" t="s">
        <v>20</v>
      </c>
      <c r="V447" s="29">
        <f t="shared" si="75"/>
        <v>9.7985033998652327E-2</v>
      </c>
      <c r="W447" s="29">
        <f t="shared" si="76"/>
        <v>2.4247302675562753E-3</v>
      </c>
      <c r="X447" s="29" t="str">
        <f t="shared" si="77"/>
        <v>FLOW</v>
      </c>
      <c r="Y447" s="9" t="str">
        <f t="shared" si="78"/>
        <v>-</v>
      </c>
      <c r="Z447" s="9" t="s">
        <v>1496</v>
      </c>
      <c r="AA447" s="9" t="s">
        <v>20</v>
      </c>
      <c r="AB447" s="22"/>
      <c r="AC447" s="9"/>
      <c r="AD447" s="9"/>
      <c r="AE447" s="30"/>
      <c r="AF447" s="31" t="s">
        <v>20</v>
      </c>
      <c r="AG447" s="32"/>
      <c r="AH447" s="9" t="s">
        <v>342</v>
      </c>
      <c r="AI447" s="32"/>
      <c r="AJ447" s="32"/>
      <c r="AK447" s="32"/>
      <c r="AL447" s="32">
        <v>13202.94</v>
      </c>
      <c r="AM447" s="26">
        <v>6329.94</v>
      </c>
      <c r="AN447" s="24">
        <v>118</v>
      </c>
      <c r="AO447" s="23" t="s">
        <v>20</v>
      </c>
      <c r="AP447" s="23" t="str">
        <f t="shared" si="79"/>
        <v>FLOW</v>
      </c>
      <c r="AQ447" s="23"/>
      <c r="AR447" s="23"/>
      <c r="AS447" s="23"/>
      <c r="AT447" s="23"/>
      <c r="AU447" s="9" t="s">
        <v>13</v>
      </c>
      <c r="AV447" s="33" t="s">
        <v>959</v>
      </c>
      <c r="AW447" s="22" t="s">
        <v>1178</v>
      </c>
      <c r="AX447" s="34">
        <v>45057</v>
      </c>
      <c r="AY447" s="9">
        <v>36</v>
      </c>
      <c r="AZ447" s="9" t="s">
        <v>1125</v>
      </c>
      <c r="BA447" s="32" t="s">
        <v>20</v>
      </c>
      <c r="BB447" s="32"/>
      <c r="BC447" s="32"/>
      <c r="BD447" s="9"/>
      <c r="BE447" s="9"/>
      <c r="BF447" s="9"/>
      <c r="BG447" s="35"/>
      <c r="BH447" s="9"/>
      <c r="BI447" s="9"/>
      <c r="BJ447" s="9"/>
      <c r="BK447" s="9"/>
      <c r="BL447" s="9">
        <v>1</v>
      </c>
      <c r="BM447" s="9"/>
      <c r="BN447" s="9"/>
      <c r="BO447" s="9"/>
      <c r="BP447" s="9"/>
      <c r="BQ447" s="9"/>
      <c r="BR447" s="9"/>
      <c r="BS447" s="9"/>
      <c r="BT447" s="9"/>
      <c r="BU447" s="9"/>
      <c r="BV447" s="9"/>
      <c r="BW447" s="9"/>
      <c r="BX447" s="9"/>
      <c r="BY447" s="9"/>
      <c r="BZ447" s="9"/>
      <c r="CA447" s="9"/>
      <c r="CB447" s="9"/>
      <c r="CC447" s="9"/>
      <c r="CD447" s="9"/>
      <c r="CE447" s="9"/>
      <c r="CF447" s="9"/>
      <c r="CG447" s="9"/>
      <c r="CH447" s="9"/>
      <c r="CI447" s="9"/>
      <c r="CJ447" s="9"/>
      <c r="CK447" s="9"/>
      <c r="CL447" s="9"/>
      <c r="CM447" s="9"/>
      <c r="CN447" s="9"/>
      <c r="CO447" s="9"/>
      <c r="CP447" s="9"/>
      <c r="CQ447" s="9"/>
      <c r="CR447" s="9"/>
      <c r="CS447" s="9"/>
      <c r="CT447" s="9"/>
      <c r="CU447" s="9"/>
      <c r="CV447" s="9"/>
      <c r="CW447" s="9"/>
      <c r="CX447" s="9"/>
      <c r="CY447" s="9"/>
      <c r="CZ447" s="9"/>
      <c r="DA447" s="9"/>
      <c r="DB447" s="9"/>
      <c r="DC447" s="9"/>
      <c r="DD447" s="9"/>
      <c r="DE447" s="9"/>
      <c r="DF447" s="9"/>
      <c r="DG447" s="9"/>
      <c r="DH447" s="9"/>
      <c r="DI447" s="9"/>
      <c r="DJ447" s="9"/>
      <c r="DK447" s="9"/>
      <c r="DL447" s="9"/>
      <c r="DM447" s="9"/>
      <c r="DN447" s="9"/>
      <c r="DO447" s="9"/>
      <c r="DP447" s="9"/>
      <c r="DQ447" s="9"/>
      <c r="DR447" s="9"/>
      <c r="DS447" s="9"/>
      <c r="DT447" s="9"/>
      <c r="DU447" s="9"/>
      <c r="DV447" s="9"/>
      <c r="DW447" s="9"/>
      <c r="DX447" s="9"/>
      <c r="DY447" s="9"/>
      <c r="DZ447" s="9"/>
      <c r="EA447" s="9"/>
      <c r="EB447" s="9"/>
      <c r="EC447" s="9"/>
      <c r="ED447" s="9"/>
      <c r="EE447" s="9"/>
      <c r="EF447" s="9"/>
      <c r="EG447" s="9"/>
      <c r="EH447" s="9"/>
      <c r="EI447" s="9"/>
      <c r="EJ447" s="9"/>
      <c r="EK447" s="9"/>
      <c r="EL447" s="9"/>
      <c r="EM447" s="9"/>
      <c r="EN447" s="9"/>
      <c r="EO447" s="9"/>
      <c r="EP447" s="9"/>
      <c r="EQ447" s="9"/>
      <c r="ER447" s="36">
        <f t="shared" si="80"/>
        <v>1</v>
      </c>
      <c r="ES447" s="9">
        <f t="shared" si="81"/>
        <v>1</v>
      </c>
      <c r="ET447" s="9" t="s">
        <v>1361</v>
      </c>
      <c r="EU447" s="32" t="s">
        <v>1918</v>
      </c>
      <c r="EV447" s="32" t="s">
        <v>1480</v>
      </c>
      <c r="EW447" s="32"/>
      <c r="EX447" s="35"/>
      <c r="EY447" s="37"/>
      <c r="EZ447" s="37"/>
      <c r="FA447" s="35"/>
      <c r="FB447" s="37"/>
      <c r="FC447" s="32"/>
      <c r="FD447" s="32"/>
      <c r="FE447" s="32">
        <f t="shared" si="82"/>
        <v>-3867.0600000000013</v>
      </c>
      <c r="FF447" s="9">
        <f t="shared" si="83"/>
        <v>9989.9399999999987</v>
      </c>
      <c r="FG447" s="6" t="s">
        <v>1480</v>
      </c>
    </row>
    <row r="448" spans="1:163" ht="17.25" customHeight="1" x14ac:dyDescent="0.25">
      <c r="A448" s="9">
        <v>462636667</v>
      </c>
      <c r="B448" s="22" t="s">
        <v>728</v>
      </c>
      <c r="C448" s="9"/>
      <c r="D448" s="9"/>
      <c r="E448" s="9"/>
      <c r="F448" s="9"/>
      <c r="G448" s="23"/>
      <c r="H448" s="23"/>
      <c r="I448" s="9">
        <v>3247</v>
      </c>
      <c r="J448" s="9">
        <v>6494</v>
      </c>
      <c r="K448" s="24">
        <f t="shared" si="72"/>
        <v>-6049</v>
      </c>
      <c r="L448" s="24">
        <f t="shared" si="73"/>
        <v>9741</v>
      </c>
      <c r="M448" s="25">
        <v>5</v>
      </c>
      <c r="N448" s="9" t="s">
        <v>1493</v>
      </c>
      <c r="O448" s="9" t="s">
        <v>1494</v>
      </c>
      <c r="P448" s="9" t="s">
        <v>251</v>
      </c>
      <c r="Q448" s="26">
        <v>6308</v>
      </c>
      <c r="R448" s="27">
        <v>445</v>
      </c>
      <c r="S448" s="27">
        <f t="shared" si="74"/>
        <v>0</v>
      </c>
      <c r="T448" s="27">
        <v>3577</v>
      </c>
      <c r="U448" s="28" t="s">
        <v>20</v>
      </c>
      <c r="V448" s="29">
        <f t="shared" si="75"/>
        <v>4.6389857182779569E-2</v>
      </c>
      <c r="W448" s="29">
        <f t="shared" si="76"/>
        <v>3.3584561434795929E-3</v>
      </c>
      <c r="X448" s="29" t="str">
        <f t="shared" si="77"/>
        <v>FLOW</v>
      </c>
      <c r="Y448" s="9" t="str">
        <f t="shared" si="78"/>
        <v>-</v>
      </c>
      <c r="Z448" s="9" t="s">
        <v>1499</v>
      </c>
      <c r="AA448" s="9" t="s">
        <v>20</v>
      </c>
      <c r="AB448" s="22"/>
      <c r="AC448" s="9"/>
      <c r="AD448" s="9"/>
      <c r="AE448" s="30"/>
      <c r="AF448" s="31" t="s">
        <v>20</v>
      </c>
      <c r="AG448" s="32"/>
      <c r="AH448" s="9" t="s">
        <v>720</v>
      </c>
      <c r="AI448" s="32"/>
      <c r="AJ448" s="32"/>
      <c r="AK448" s="32"/>
      <c r="AL448" s="32">
        <v>10516</v>
      </c>
      <c r="AM448" s="26">
        <v>6308</v>
      </c>
      <c r="AN448" s="24">
        <v>148</v>
      </c>
      <c r="AO448" s="23" t="s">
        <v>20</v>
      </c>
      <c r="AP448" s="23" t="str">
        <f t="shared" si="79"/>
        <v>FLOW</v>
      </c>
      <c r="AQ448" s="23"/>
      <c r="AR448" s="23"/>
      <c r="AS448" s="23"/>
      <c r="AT448" s="23"/>
      <c r="AU448" s="9" t="s">
        <v>13</v>
      </c>
      <c r="AV448" s="33" t="s">
        <v>729</v>
      </c>
      <c r="AW448" s="22" t="s">
        <v>1193</v>
      </c>
      <c r="AX448" s="34">
        <v>45402</v>
      </c>
      <c r="AY448" s="9">
        <v>24</v>
      </c>
      <c r="AZ448" s="9" t="s">
        <v>1125</v>
      </c>
      <c r="BA448" s="32" t="s">
        <v>20</v>
      </c>
      <c r="BB448" s="32"/>
      <c r="BC448" s="32"/>
      <c r="BD448" s="9"/>
      <c r="BE448" s="9"/>
      <c r="BF448" s="9"/>
      <c r="BG448" s="35"/>
      <c r="BH448" s="9"/>
      <c r="BI448" s="9"/>
      <c r="BJ448" s="9"/>
      <c r="BK448" s="9"/>
      <c r="BL448" s="9">
        <v>1</v>
      </c>
      <c r="BM448" s="9"/>
      <c r="BN448" s="9"/>
      <c r="BO448" s="9"/>
      <c r="BP448" s="9"/>
      <c r="BQ448" s="9"/>
      <c r="BR448" s="9"/>
      <c r="BS448" s="9"/>
      <c r="BT448" s="9"/>
      <c r="BU448" s="9"/>
      <c r="BV448" s="9"/>
      <c r="BW448" s="9"/>
      <c r="BX448" s="9"/>
      <c r="BY448" s="9"/>
      <c r="BZ448" s="9"/>
      <c r="CA448" s="9"/>
      <c r="CB448" s="9"/>
      <c r="CC448" s="9"/>
      <c r="CD448" s="9"/>
      <c r="CE448" s="9"/>
      <c r="CF448" s="9"/>
      <c r="CG448" s="9"/>
      <c r="CH448" s="9"/>
      <c r="CI448" s="9"/>
      <c r="CJ448" s="9"/>
      <c r="CK448" s="9"/>
      <c r="CL448" s="9"/>
      <c r="CM448" s="9"/>
      <c r="CN448" s="9"/>
      <c r="CO448" s="9"/>
      <c r="CP448" s="9"/>
      <c r="CQ448" s="9"/>
      <c r="CR448" s="9"/>
      <c r="CS448" s="9"/>
      <c r="CT448" s="9"/>
      <c r="CU448" s="9"/>
      <c r="CV448" s="9"/>
      <c r="CW448" s="9"/>
      <c r="CX448" s="9"/>
      <c r="CY448" s="9"/>
      <c r="CZ448" s="9"/>
      <c r="DA448" s="9"/>
      <c r="DB448" s="9"/>
      <c r="DC448" s="9"/>
      <c r="DD448" s="9"/>
      <c r="DE448" s="9"/>
      <c r="DF448" s="9"/>
      <c r="DG448" s="9"/>
      <c r="DH448" s="9"/>
      <c r="DI448" s="9"/>
      <c r="DJ448" s="9"/>
      <c r="DK448" s="9"/>
      <c r="DL448" s="9"/>
      <c r="DM448" s="9"/>
      <c r="DN448" s="9"/>
      <c r="DO448" s="9"/>
      <c r="DP448" s="9"/>
      <c r="DQ448" s="9"/>
      <c r="DR448" s="9"/>
      <c r="DS448" s="9"/>
      <c r="DT448" s="9"/>
      <c r="DU448" s="9"/>
      <c r="DV448" s="9"/>
      <c r="DW448" s="9"/>
      <c r="DX448" s="9"/>
      <c r="DY448" s="9"/>
      <c r="DZ448" s="9"/>
      <c r="EA448" s="9"/>
      <c r="EB448" s="9"/>
      <c r="EC448" s="9"/>
      <c r="ED448" s="9"/>
      <c r="EE448" s="9"/>
      <c r="EF448" s="9"/>
      <c r="EG448" s="9"/>
      <c r="EH448" s="9"/>
      <c r="EI448" s="9"/>
      <c r="EJ448" s="9"/>
      <c r="EK448" s="9"/>
      <c r="EL448" s="9"/>
      <c r="EM448" s="9"/>
      <c r="EN448" s="9"/>
      <c r="EO448" s="9"/>
      <c r="EP448" s="9"/>
      <c r="EQ448" s="9"/>
      <c r="ER448" s="36">
        <f t="shared" si="80"/>
        <v>1</v>
      </c>
      <c r="ES448" s="9">
        <f t="shared" si="81"/>
        <v>1</v>
      </c>
      <c r="ET448" s="9" t="s">
        <v>1363</v>
      </c>
      <c r="EU448" s="32" t="s">
        <v>2189</v>
      </c>
      <c r="EV448" s="32" t="s">
        <v>1480</v>
      </c>
      <c r="EW448" s="32"/>
      <c r="EX448" s="35"/>
      <c r="EY448" s="37"/>
      <c r="EZ448" s="37"/>
      <c r="FA448" s="35"/>
      <c r="FB448" s="37"/>
      <c r="FC448" s="32"/>
      <c r="FD448" s="32"/>
      <c r="FE448" s="32">
        <f t="shared" si="82"/>
        <v>-6049</v>
      </c>
      <c r="FF448" s="9">
        <f t="shared" si="83"/>
        <v>9741</v>
      </c>
      <c r="FG448" s="6" t="s">
        <v>1480</v>
      </c>
    </row>
    <row r="449" spans="1:163" ht="17.25" customHeight="1" x14ac:dyDescent="0.25">
      <c r="A449" s="9">
        <v>464350524</v>
      </c>
      <c r="B449" s="22" t="s">
        <v>861</v>
      </c>
      <c r="C449" s="9"/>
      <c r="D449" s="9"/>
      <c r="E449" s="9"/>
      <c r="F449" s="9"/>
      <c r="G449" s="23"/>
      <c r="H449" s="23"/>
      <c r="I449" s="9">
        <v>6231</v>
      </c>
      <c r="J449" s="9">
        <v>6231</v>
      </c>
      <c r="K449" s="24">
        <f t="shared" si="72"/>
        <v>6778</v>
      </c>
      <c r="L449" s="24">
        <f t="shared" si="73"/>
        <v>12462</v>
      </c>
      <c r="M449" s="25">
        <v>5</v>
      </c>
      <c r="N449" s="9" t="s">
        <v>1493</v>
      </c>
      <c r="O449" s="9" t="s">
        <v>1494</v>
      </c>
      <c r="P449" s="9" t="s">
        <v>251</v>
      </c>
      <c r="Q449" s="26">
        <v>6135</v>
      </c>
      <c r="R449" s="27">
        <v>547</v>
      </c>
      <c r="S449" s="27">
        <f t="shared" si="74"/>
        <v>0</v>
      </c>
      <c r="T449" s="27">
        <v>3150</v>
      </c>
      <c r="U449" s="28" t="s">
        <v>20</v>
      </c>
      <c r="V449" s="29">
        <f t="shared" si="75"/>
        <v>4.5117592551736307E-2</v>
      </c>
      <c r="W449" s="29">
        <f t="shared" si="76"/>
        <v>3.2663488332668519E-3</v>
      </c>
      <c r="X449" s="29" t="str">
        <f t="shared" si="77"/>
        <v>FLOW</v>
      </c>
      <c r="Y449" s="9" t="str">
        <f t="shared" si="78"/>
        <v>-</v>
      </c>
      <c r="Z449" s="9" t="s">
        <v>1496</v>
      </c>
      <c r="AA449" s="9" t="s">
        <v>20</v>
      </c>
      <c r="AB449" s="22"/>
      <c r="AC449" s="9"/>
      <c r="AD449" s="9"/>
      <c r="AE449" s="30"/>
      <c r="AF449" s="31" t="s">
        <v>20</v>
      </c>
      <c r="AG449" s="32"/>
      <c r="AH449" s="9" t="s">
        <v>1136</v>
      </c>
      <c r="AI449" s="32"/>
      <c r="AJ449" s="32"/>
      <c r="AK449" s="32"/>
      <c r="AL449" s="32">
        <v>9928</v>
      </c>
      <c r="AM449" s="26">
        <v>6135</v>
      </c>
      <c r="AN449" s="24">
        <v>149</v>
      </c>
      <c r="AO449" s="23" t="s">
        <v>20</v>
      </c>
      <c r="AP449" s="23" t="str">
        <f t="shared" si="79"/>
        <v>FLOW</v>
      </c>
      <c r="AQ449" s="23"/>
      <c r="AR449" s="23"/>
      <c r="AS449" s="23"/>
      <c r="AT449" s="23"/>
      <c r="AU449" s="9" t="s">
        <v>13</v>
      </c>
      <c r="AV449" s="33" t="s">
        <v>1054</v>
      </c>
      <c r="AW449" s="22" t="s">
        <v>1177</v>
      </c>
      <c r="AX449" s="34">
        <v>45582</v>
      </c>
      <c r="AY449" s="9">
        <v>18</v>
      </c>
      <c r="AZ449" s="9" t="s">
        <v>1125</v>
      </c>
      <c r="BA449" s="32" t="s">
        <v>20</v>
      </c>
      <c r="BB449" s="32"/>
      <c r="BC449" s="32"/>
      <c r="BD449" s="9"/>
      <c r="BE449" s="9"/>
      <c r="BF449" s="9"/>
      <c r="BG449" s="35"/>
      <c r="BH449" s="9"/>
      <c r="BI449" s="9"/>
      <c r="BJ449" s="9"/>
      <c r="BK449" s="9"/>
      <c r="BL449" s="9"/>
      <c r="BM449" s="9"/>
      <c r="BN449" s="9"/>
      <c r="BO449" s="9"/>
      <c r="BP449" s="9"/>
      <c r="BQ449" s="9"/>
      <c r="BR449" s="9"/>
      <c r="BS449" s="9"/>
      <c r="BT449" s="9"/>
      <c r="BU449" s="9"/>
      <c r="BV449" s="9"/>
      <c r="BW449" s="9"/>
      <c r="BX449" s="9"/>
      <c r="BY449" s="9"/>
      <c r="BZ449" s="9"/>
      <c r="CA449" s="9"/>
      <c r="CB449" s="9"/>
      <c r="CC449" s="9"/>
      <c r="CD449" s="9"/>
      <c r="CE449" s="9"/>
      <c r="CF449" s="9"/>
      <c r="CG449" s="9"/>
      <c r="CH449" s="9"/>
      <c r="CI449" s="9"/>
      <c r="CJ449" s="9"/>
      <c r="CK449" s="9"/>
      <c r="CL449" s="9"/>
      <c r="CM449" s="9"/>
      <c r="CN449" s="9"/>
      <c r="CO449" s="9"/>
      <c r="CP449" s="9"/>
      <c r="CQ449" s="9"/>
      <c r="CR449" s="9"/>
      <c r="CS449" s="9"/>
      <c r="CT449" s="9"/>
      <c r="CU449" s="9"/>
      <c r="CV449" s="9"/>
      <c r="CW449" s="9"/>
      <c r="CX449" s="9"/>
      <c r="CY449" s="9"/>
      <c r="CZ449" s="9"/>
      <c r="DA449" s="9"/>
      <c r="DB449" s="9"/>
      <c r="DC449" s="9"/>
      <c r="DD449" s="9"/>
      <c r="DE449" s="9"/>
      <c r="DF449" s="9"/>
      <c r="DG449" s="9"/>
      <c r="DH449" s="9"/>
      <c r="DI449" s="9"/>
      <c r="DJ449" s="9"/>
      <c r="DK449" s="9"/>
      <c r="DL449" s="9"/>
      <c r="DM449" s="9"/>
      <c r="DN449" s="9"/>
      <c r="DO449" s="9"/>
      <c r="DP449" s="9"/>
      <c r="DQ449" s="9"/>
      <c r="DR449" s="9"/>
      <c r="DS449" s="9"/>
      <c r="DT449" s="9"/>
      <c r="DU449" s="9"/>
      <c r="DV449" s="9"/>
      <c r="DW449" s="9"/>
      <c r="DX449" s="9"/>
      <c r="DY449" s="9"/>
      <c r="DZ449" s="9"/>
      <c r="EA449" s="9"/>
      <c r="EB449" s="9"/>
      <c r="EC449" s="9"/>
      <c r="ED449" s="9"/>
      <c r="EE449" s="9"/>
      <c r="EF449" s="9"/>
      <c r="EG449" s="9"/>
      <c r="EH449" s="9"/>
      <c r="EI449" s="9"/>
      <c r="EJ449" s="9"/>
      <c r="EK449" s="9"/>
      <c r="EL449" s="9"/>
      <c r="EM449" s="9"/>
      <c r="EN449" s="9"/>
      <c r="EO449" s="9"/>
      <c r="EP449" s="9"/>
      <c r="EQ449" s="9"/>
      <c r="ER449" s="36">
        <f t="shared" si="80"/>
        <v>0</v>
      </c>
      <c r="ES449" s="9" t="str">
        <f t="shared" si="81"/>
        <v/>
      </c>
      <c r="ET449" s="9" t="s">
        <v>1363</v>
      </c>
      <c r="EU449" s="32" t="s">
        <v>1804</v>
      </c>
      <c r="EV449" s="32" t="s">
        <v>1480</v>
      </c>
      <c r="EW449" s="32"/>
      <c r="EX449" s="35"/>
      <c r="EY449" s="37"/>
      <c r="EZ449" s="37"/>
      <c r="FA449" s="35"/>
      <c r="FB449" s="37"/>
      <c r="FC449" s="32"/>
      <c r="FD449" s="32"/>
      <c r="FE449" s="32">
        <f t="shared" si="82"/>
        <v>6778</v>
      </c>
      <c r="FF449" s="9">
        <f t="shared" si="83"/>
        <v>12462</v>
      </c>
      <c r="FG449" s="6" t="s">
        <v>1480</v>
      </c>
    </row>
    <row r="450" spans="1:163" ht="17.25" customHeight="1" x14ac:dyDescent="0.25">
      <c r="A450" s="9">
        <v>458039157</v>
      </c>
      <c r="B450" s="22" t="s">
        <v>763</v>
      </c>
      <c r="C450" s="9"/>
      <c r="D450" s="9"/>
      <c r="E450" s="9"/>
      <c r="F450" s="9"/>
      <c r="G450" s="23"/>
      <c r="H450" s="23"/>
      <c r="I450" s="9">
        <v>6126</v>
      </c>
      <c r="J450" s="9">
        <v>6125</v>
      </c>
      <c r="K450" s="24">
        <f t="shared" ref="K450:K513" si="84">IF((J450+R450)&lt;=I450+R450,(J450+R450),((I450-(I450*(M450+1)-(I450+J450)))+R450))</f>
        <v>6300</v>
      </c>
      <c r="L450" s="24">
        <f t="shared" ref="L450:L513" si="85">FF450-E450</f>
        <v>12251</v>
      </c>
      <c r="M450" s="25">
        <v>3</v>
      </c>
      <c r="N450" s="9" t="s">
        <v>1493</v>
      </c>
      <c r="O450" s="9" t="s">
        <v>1494</v>
      </c>
      <c r="P450" s="9" t="s">
        <v>98</v>
      </c>
      <c r="Q450" s="26">
        <v>6045.46</v>
      </c>
      <c r="R450" s="27">
        <v>175</v>
      </c>
      <c r="S450" s="27">
        <f t="shared" ref="S450:S513" si="86">IF(H450="CBC COLL",T450,)</f>
        <v>0</v>
      </c>
      <c r="T450" s="27">
        <v>863.33</v>
      </c>
      <c r="U450" s="28" t="s">
        <v>20</v>
      </c>
      <c r="V450" s="29">
        <f t="shared" ref="V450:V513" si="87">Q450/SUMIFS($Q:$Q,$M:$M,M450,$P:$P,P450)</f>
        <v>3.2800888904273781E-2</v>
      </c>
      <c r="W450" s="29">
        <f t="shared" ref="W450:W513" si="88">Q450/SUMIFS($Q:$Q,$M:$M,M450)</f>
        <v>1.7142109939028783E-3</v>
      </c>
      <c r="X450" s="29" t="str">
        <f t="shared" ref="X450:X513" si="89">N450</f>
        <v>FLOW</v>
      </c>
      <c r="Y450" s="9" t="str">
        <f t="shared" ref="Y450:Y513" si="90">IF(OR(N450="STABLE", N450="RB" ),"PAID",AA450)</f>
        <v>-</v>
      </c>
      <c r="Z450" s="9" t="s">
        <v>20</v>
      </c>
      <c r="AA450" s="9" t="s">
        <v>20</v>
      </c>
      <c r="AB450" s="22"/>
      <c r="AC450" s="9"/>
      <c r="AD450" s="9"/>
      <c r="AE450" s="30"/>
      <c r="AF450" s="31" t="s">
        <v>20</v>
      </c>
      <c r="AG450" s="32"/>
      <c r="AH450" s="9" t="s">
        <v>373</v>
      </c>
      <c r="AI450" s="32"/>
      <c r="AJ450" s="32"/>
      <c r="AK450" s="32"/>
      <c r="AL450" s="32">
        <v>7163.33</v>
      </c>
      <c r="AM450" s="26">
        <v>6045.46</v>
      </c>
      <c r="AN450" s="24">
        <v>88</v>
      </c>
      <c r="AO450" s="23" t="s">
        <v>20</v>
      </c>
      <c r="AP450" s="23" t="str">
        <f t="shared" ref="AP450:AP513" si="91">IF(AO450=0,"RB",IF(AO450&lt;AN450,"STABLE",IF(AO450&gt;AN450,"FLOW","SAME")))</f>
        <v>FLOW</v>
      </c>
      <c r="AQ450" s="23"/>
      <c r="AR450" s="23"/>
      <c r="AS450" s="23"/>
      <c r="AT450" s="23"/>
      <c r="AU450" s="9" t="s">
        <v>1491</v>
      </c>
      <c r="AV450" s="33" t="s">
        <v>958</v>
      </c>
      <c r="AW450" s="22" t="s">
        <v>1210</v>
      </c>
      <c r="AX450" s="34">
        <v>45055</v>
      </c>
      <c r="AY450" s="9">
        <v>36</v>
      </c>
      <c r="AZ450" s="9" t="s">
        <v>1125</v>
      </c>
      <c r="BA450" s="32" t="s">
        <v>20</v>
      </c>
      <c r="BB450" s="32"/>
      <c r="BC450" s="32"/>
      <c r="BD450" s="9"/>
      <c r="BE450" s="9"/>
      <c r="BF450" s="9"/>
      <c r="BG450" s="35"/>
      <c r="BH450" s="9"/>
      <c r="BI450" s="9"/>
      <c r="BJ450" s="9"/>
      <c r="BK450" s="9"/>
      <c r="BL450" s="9">
        <v>1</v>
      </c>
      <c r="BM450" s="9"/>
      <c r="BN450" s="9"/>
      <c r="BO450" s="9"/>
      <c r="BP450" s="9"/>
      <c r="BQ450" s="9"/>
      <c r="BR450" s="9"/>
      <c r="BS450" s="9"/>
      <c r="BT450" s="9"/>
      <c r="BU450" s="9"/>
      <c r="BV450" s="9"/>
      <c r="BW450" s="9"/>
      <c r="BX450" s="9"/>
      <c r="BY450" s="9"/>
      <c r="BZ450" s="9"/>
      <c r="CA450" s="9"/>
      <c r="CB450" s="9"/>
      <c r="CC450" s="9"/>
      <c r="CD450" s="9"/>
      <c r="CE450" s="9"/>
      <c r="CF450" s="9"/>
      <c r="CG450" s="9"/>
      <c r="CH450" s="9"/>
      <c r="CI450" s="9"/>
      <c r="CJ450" s="9"/>
      <c r="CK450" s="9"/>
      <c r="CL450" s="9"/>
      <c r="CM450" s="9"/>
      <c r="CN450" s="9"/>
      <c r="CO450" s="9"/>
      <c r="CP450" s="9"/>
      <c r="CQ450" s="9"/>
      <c r="CR450" s="9"/>
      <c r="CS450" s="9"/>
      <c r="CT450" s="9"/>
      <c r="CU450" s="9"/>
      <c r="CV450" s="9"/>
      <c r="CW450" s="9"/>
      <c r="CX450" s="9"/>
      <c r="CY450" s="9"/>
      <c r="CZ450" s="9"/>
      <c r="DA450" s="9"/>
      <c r="DB450" s="9"/>
      <c r="DC450" s="9"/>
      <c r="DD450" s="9"/>
      <c r="DE450" s="9"/>
      <c r="DF450" s="9"/>
      <c r="DG450" s="9"/>
      <c r="DH450" s="9"/>
      <c r="DI450" s="9"/>
      <c r="DJ450" s="9"/>
      <c r="DK450" s="9"/>
      <c r="DL450" s="9"/>
      <c r="DM450" s="9"/>
      <c r="DN450" s="9"/>
      <c r="DO450" s="9"/>
      <c r="DP450" s="9"/>
      <c r="DQ450" s="9"/>
      <c r="DR450" s="9"/>
      <c r="DS450" s="9"/>
      <c r="DT450" s="9"/>
      <c r="DU450" s="9"/>
      <c r="DV450" s="9"/>
      <c r="DW450" s="9"/>
      <c r="DX450" s="9"/>
      <c r="DY450" s="9"/>
      <c r="DZ450" s="9"/>
      <c r="EA450" s="9"/>
      <c r="EB450" s="9"/>
      <c r="EC450" s="9"/>
      <c r="ED450" s="9"/>
      <c r="EE450" s="9"/>
      <c r="EF450" s="9"/>
      <c r="EG450" s="9"/>
      <c r="EH450" s="9"/>
      <c r="EI450" s="9"/>
      <c r="EJ450" s="9"/>
      <c r="EK450" s="9"/>
      <c r="EL450" s="9"/>
      <c r="EM450" s="9"/>
      <c r="EN450" s="9"/>
      <c r="EO450" s="9"/>
      <c r="EP450" s="9"/>
      <c r="EQ450" s="9"/>
      <c r="ER450" s="36">
        <f t="shared" ref="ER450:ER513" si="92">BC450+BF450+BI450+BL450+BO450+BR450+BU450+BX450+CA450+CD450+CG450+CJ450+CM450+CP450+CS450+CV450+CY450+DB450+DE450+DH450+DK450+DN450+DQ450+DT450+DW450+DZ450+EC450+EF450+EI450+EL450+EO450</f>
        <v>1</v>
      </c>
      <c r="ES450" s="9">
        <f t="shared" ref="ES450:ES513" si="93">IF(ER450&gt;0,1,"")</f>
        <v>1</v>
      </c>
      <c r="ET450" s="9" t="s">
        <v>1371</v>
      </c>
      <c r="EU450" s="32" t="s">
        <v>1935</v>
      </c>
      <c r="EV450" s="32" t="s">
        <v>1480</v>
      </c>
      <c r="EW450" s="32"/>
      <c r="EX450" s="35"/>
      <c r="EY450" s="37"/>
      <c r="EZ450" s="37"/>
      <c r="FA450" s="35"/>
      <c r="FB450" s="37"/>
      <c r="FC450" s="32"/>
      <c r="FD450" s="32"/>
      <c r="FE450" s="32">
        <f t="shared" ref="FE450:FE513" si="94">IF((J450+R450)&lt;=I450+R450,(J450+R450),((I450-(I450*(M450+1)-(I450+J450)))+R450))</f>
        <v>6300</v>
      </c>
      <c r="FF450" s="9">
        <f t="shared" ref="FF450:FF513" si="95">I450+J450+FD450</f>
        <v>12251</v>
      </c>
      <c r="FG450" s="6" t="s">
        <v>1480</v>
      </c>
    </row>
    <row r="451" spans="1:163" ht="17.25" customHeight="1" x14ac:dyDescent="0.25">
      <c r="A451" s="9">
        <v>456135522</v>
      </c>
      <c r="B451" s="22" t="s">
        <v>752</v>
      </c>
      <c r="C451" s="9"/>
      <c r="D451" s="9"/>
      <c r="E451" s="9"/>
      <c r="F451" s="9"/>
      <c r="G451" s="23"/>
      <c r="H451" s="23"/>
      <c r="I451" s="9">
        <v>3037</v>
      </c>
      <c r="J451" s="9">
        <v>6033</v>
      </c>
      <c r="K451" s="24">
        <f t="shared" si="84"/>
        <v>3070</v>
      </c>
      <c r="L451" s="24">
        <f t="shared" si="85"/>
        <v>9070</v>
      </c>
      <c r="M451" s="25">
        <v>2</v>
      </c>
      <c r="N451" s="9" t="s">
        <v>1493</v>
      </c>
      <c r="O451" s="9" t="s">
        <v>1494</v>
      </c>
      <c r="P451" s="9" t="s">
        <v>60</v>
      </c>
      <c r="Q451" s="26">
        <v>5925</v>
      </c>
      <c r="R451" s="27">
        <v>74</v>
      </c>
      <c r="S451" s="27">
        <f t="shared" si="86"/>
        <v>0</v>
      </c>
      <c r="T451" s="27">
        <v>3919</v>
      </c>
      <c r="U451" s="28" t="s">
        <v>20</v>
      </c>
      <c r="V451" s="29">
        <f t="shared" si="87"/>
        <v>5.7763738995642126E-2</v>
      </c>
      <c r="W451" s="29">
        <f t="shared" si="88"/>
        <v>1.5886767763925451E-3</v>
      </c>
      <c r="X451" s="29" t="str">
        <f t="shared" si="89"/>
        <v>FLOW</v>
      </c>
      <c r="Y451" s="9" t="str">
        <f t="shared" si="90"/>
        <v>-</v>
      </c>
      <c r="Z451" s="9" t="s">
        <v>1495</v>
      </c>
      <c r="AA451" s="9" t="s">
        <v>20</v>
      </c>
      <c r="AB451" s="22"/>
      <c r="AC451" s="9"/>
      <c r="AD451" s="9"/>
      <c r="AE451" s="30"/>
      <c r="AF451" s="31" t="s">
        <v>20</v>
      </c>
      <c r="AG451" s="32"/>
      <c r="AH451" s="9" t="s">
        <v>254</v>
      </c>
      <c r="AI451" s="32"/>
      <c r="AJ451" s="32"/>
      <c r="AK451" s="32"/>
      <c r="AL451" s="32">
        <v>10026</v>
      </c>
      <c r="AM451" s="26">
        <v>5925</v>
      </c>
      <c r="AN451" s="24">
        <v>57</v>
      </c>
      <c r="AO451" s="23" t="s">
        <v>20</v>
      </c>
      <c r="AP451" s="23" t="str">
        <f t="shared" si="91"/>
        <v>FLOW</v>
      </c>
      <c r="AQ451" s="23"/>
      <c r="AR451" s="23"/>
      <c r="AS451" s="23"/>
      <c r="AT451" s="23"/>
      <c r="AU451" s="9" t="s">
        <v>1491</v>
      </c>
      <c r="AV451" s="33" t="s">
        <v>947</v>
      </c>
      <c r="AW451" s="22" t="s">
        <v>1177</v>
      </c>
      <c r="AX451" s="34">
        <v>44921</v>
      </c>
      <c r="AY451" s="9">
        <v>42</v>
      </c>
      <c r="AZ451" s="9" t="s">
        <v>1125</v>
      </c>
      <c r="BA451" s="32" t="s">
        <v>20</v>
      </c>
      <c r="BB451" s="32"/>
      <c r="BC451" s="32"/>
      <c r="BD451" s="9"/>
      <c r="BE451" s="9"/>
      <c r="BF451" s="9"/>
      <c r="BG451" s="35"/>
      <c r="BH451" s="9"/>
      <c r="BI451" s="9"/>
      <c r="BJ451" s="9"/>
      <c r="BK451" s="9"/>
      <c r="BL451" s="9"/>
      <c r="BM451" s="9"/>
      <c r="BN451" s="9"/>
      <c r="BO451" s="9">
        <v>1</v>
      </c>
      <c r="BP451" s="9"/>
      <c r="BQ451" s="9"/>
      <c r="BR451" s="9"/>
      <c r="BS451" s="9"/>
      <c r="BT451" s="9"/>
      <c r="BU451" s="9"/>
      <c r="BV451" s="9"/>
      <c r="BW451" s="9"/>
      <c r="BX451" s="9"/>
      <c r="BY451" s="9"/>
      <c r="BZ451" s="9"/>
      <c r="CA451" s="9"/>
      <c r="CB451" s="9"/>
      <c r="CC451" s="9"/>
      <c r="CD451" s="9"/>
      <c r="CE451" s="9"/>
      <c r="CF451" s="9"/>
      <c r="CG451" s="9"/>
      <c r="CH451" s="9"/>
      <c r="CI451" s="9"/>
      <c r="CJ451" s="9"/>
      <c r="CK451" s="9"/>
      <c r="CL451" s="9"/>
      <c r="CM451" s="9"/>
      <c r="CN451" s="9"/>
      <c r="CO451" s="9"/>
      <c r="CP451" s="9"/>
      <c r="CQ451" s="9"/>
      <c r="CR451" s="9"/>
      <c r="CS451" s="9"/>
      <c r="CT451" s="9"/>
      <c r="CU451" s="9"/>
      <c r="CV451" s="9"/>
      <c r="CW451" s="9"/>
      <c r="CX451" s="9"/>
      <c r="CY451" s="9"/>
      <c r="CZ451" s="9"/>
      <c r="DA451" s="9"/>
      <c r="DB451" s="9"/>
      <c r="DC451" s="9"/>
      <c r="DD451" s="9"/>
      <c r="DE451" s="9"/>
      <c r="DF451" s="9"/>
      <c r="DG451" s="9"/>
      <c r="DH451" s="9"/>
      <c r="DI451" s="9"/>
      <c r="DJ451" s="9"/>
      <c r="DK451" s="9"/>
      <c r="DL451" s="9"/>
      <c r="DM451" s="9"/>
      <c r="DN451" s="9"/>
      <c r="DO451" s="9"/>
      <c r="DP451" s="9"/>
      <c r="DQ451" s="9"/>
      <c r="DR451" s="9"/>
      <c r="DS451" s="9"/>
      <c r="DT451" s="9"/>
      <c r="DU451" s="9"/>
      <c r="DV451" s="9"/>
      <c r="DW451" s="9"/>
      <c r="DX451" s="9"/>
      <c r="DY451" s="9"/>
      <c r="DZ451" s="9"/>
      <c r="EA451" s="9"/>
      <c r="EB451" s="9"/>
      <c r="EC451" s="9"/>
      <c r="ED451" s="9"/>
      <c r="EE451" s="9"/>
      <c r="EF451" s="9"/>
      <c r="EG451" s="9"/>
      <c r="EH451" s="9"/>
      <c r="EI451" s="9"/>
      <c r="EJ451" s="9"/>
      <c r="EK451" s="9"/>
      <c r="EL451" s="9"/>
      <c r="EM451" s="9"/>
      <c r="EN451" s="9"/>
      <c r="EO451" s="9"/>
      <c r="EP451" s="9"/>
      <c r="EQ451" s="9"/>
      <c r="ER451" s="36">
        <f t="shared" si="92"/>
        <v>1</v>
      </c>
      <c r="ES451" s="9">
        <f t="shared" si="93"/>
        <v>1</v>
      </c>
      <c r="ET451" s="9" t="s">
        <v>1360</v>
      </c>
      <c r="EU451" s="32" t="s">
        <v>1857</v>
      </c>
      <c r="EV451" s="32" t="s">
        <v>1480</v>
      </c>
      <c r="EW451" s="32"/>
      <c r="EX451" s="35"/>
      <c r="EY451" s="37"/>
      <c r="EZ451" s="37"/>
      <c r="FA451" s="35"/>
      <c r="FB451" s="37"/>
      <c r="FC451" s="32"/>
      <c r="FD451" s="32"/>
      <c r="FE451" s="32">
        <f t="shared" si="94"/>
        <v>3070</v>
      </c>
      <c r="FF451" s="9">
        <f t="shared" si="95"/>
        <v>9070</v>
      </c>
      <c r="FG451" s="6" t="s">
        <v>1480</v>
      </c>
    </row>
    <row r="452" spans="1:163" ht="17.25" customHeight="1" x14ac:dyDescent="0.25">
      <c r="A452" s="9">
        <v>458430421</v>
      </c>
      <c r="B452" s="22" t="s">
        <v>35</v>
      </c>
      <c r="C452" s="9"/>
      <c r="D452" s="9"/>
      <c r="E452" s="9"/>
      <c r="F452" s="9"/>
      <c r="G452" s="23"/>
      <c r="H452" s="23"/>
      <c r="I452" s="9">
        <v>3038</v>
      </c>
      <c r="J452" s="9">
        <v>6027</v>
      </c>
      <c r="K452" s="24">
        <f t="shared" si="84"/>
        <v>433</v>
      </c>
      <c r="L452" s="24">
        <f t="shared" si="85"/>
        <v>9065</v>
      </c>
      <c r="M452" s="25">
        <v>3</v>
      </c>
      <c r="N452" s="9" t="s">
        <v>1493</v>
      </c>
      <c r="O452" s="9" t="s">
        <v>1494</v>
      </c>
      <c r="P452" s="9" t="s">
        <v>27</v>
      </c>
      <c r="Q452" s="26">
        <v>5912.25</v>
      </c>
      <c r="R452" s="27">
        <v>482</v>
      </c>
      <c r="S452" s="27">
        <f t="shared" si="86"/>
        <v>0</v>
      </c>
      <c r="T452" s="27">
        <v>6750</v>
      </c>
      <c r="U452" s="28" t="s">
        <v>20</v>
      </c>
      <c r="V452" s="29">
        <f t="shared" si="87"/>
        <v>1.5401154454230861E-2</v>
      </c>
      <c r="W452" s="29">
        <f t="shared" si="88"/>
        <v>1.6764388398405237E-3</v>
      </c>
      <c r="X452" s="29" t="str">
        <f t="shared" si="89"/>
        <v>FLOW</v>
      </c>
      <c r="Y452" s="9" t="str">
        <f t="shared" si="90"/>
        <v>-</v>
      </c>
      <c r="Z452" s="9" t="s">
        <v>1489</v>
      </c>
      <c r="AA452" s="9" t="s">
        <v>20</v>
      </c>
      <c r="AB452" s="22"/>
      <c r="AC452" s="9"/>
      <c r="AD452" s="9"/>
      <c r="AE452" s="30"/>
      <c r="AF452" s="31" t="s">
        <v>20</v>
      </c>
      <c r="AG452" s="32"/>
      <c r="AH452" s="9" t="s">
        <v>34</v>
      </c>
      <c r="AI452" s="32"/>
      <c r="AJ452" s="32"/>
      <c r="AK452" s="32"/>
      <c r="AL452" s="32">
        <v>13259</v>
      </c>
      <c r="AM452" s="26">
        <v>5912.25</v>
      </c>
      <c r="AN452" s="24">
        <v>88</v>
      </c>
      <c r="AO452" s="23" t="s">
        <v>20</v>
      </c>
      <c r="AP452" s="23" t="str">
        <f t="shared" si="91"/>
        <v>FLOW</v>
      </c>
      <c r="AQ452" s="23"/>
      <c r="AR452" s="23"/>
      <c r="AS452" s="23"/>
      <c r="AT452" s="23"/>
      <c r="AU452" s="9" t="s">
        <v>1491</v>
      </c>
      <c r="AV452" s="33" t="s">
        <v>36</v>
      </c>
      <c r="AW452" s="22" t="s">
        <v>1211</v>
      </c>
      <c r="AX452" s="34">
        <v>45083</v>
      </c>
      <c r="AY452" s="9">
        <v>36</v>
      </c>
      <c r="AZ452" s="9" t="s">
        <v>1125</v>
      </c>
      <c r="BA452" s="32" t="s">
        <v>20</v>
      </c>
      <c r="BB452" s="32"/>
      <c r="BC452" s="32">
        <v>1</v>
      </c>
      <c r="BD452" s="9"/>
      <c r="BE452" s="9"/>
      <c r="BF452" s="9"/>
      <c r="BG452" s="35"/>
      <c r="BH452" s="9"/>
      <c r="BI452" s="9"/>
      <c r="BJ452" s="9"/>
      <c r="BK452" s="9"/>
      <c r="BL452" s="9"/>
      <c r="BM452" s="9"/>
      <c r="BN452" s="9"/>
      <c r="BO452" s="9"/>
      <c r="BP452" s="9"/>
      <c r="BQ452" s="9"/>
      <c r="BR452" s="9"/>
      <c r="BS452" s="9"/>
      <c r="BT452" s="9"/>
      <c r="BU452" s="9"/>
      <c r="BV452" s="9"/>
      <c r="BW452" s="9"/>
      <c r="BX452" s="9"/>
      <c r="BY452" s="9"/>
      <c r="BZ452" s="9"/>
      <c r="CA452" s="9"/>
      <c r="CB452" s="9"/>
      <c r="CC452" s="9"/>
      <c r="CD452" s="9"/>
      <c r="CE452" s="9"/>
      <c r="CF452" s="9"/>
      <c r="CG452" s="9"/>
      <c r="CH452" s="9"/>
      <c r="CI452" s="9"/>
      <c r="CJ452" s="9"/>
      <c r="CK452" s="9"/>
      <c r="CL452" s="9"/>
      <c r="CM452" s="9"/>
      <c r="CN452" s="9"/>
      <c r="CO452" s="9"/>
      <c r="CP452" s="9"/>
      <c r="CQ452" s="9"/>
      <c r="CR452" s="9"/>
      <c r="CS452" s="9"/>
      <c r="CT452" s="9"/>
      <c r="CU452" s="9"/>
      <c r="CV452" s="9"/>
      <c r="CW452" s="9"/>
      <c r="CX452" s="9"/>
      <c r="CY452" s="9"/>
      <c r="CZ452" s="9"/>
      <c r="DA452" s="9"/>
      <c r="DB452" s="9"/>
      <c r="DC452" s="9"/>
      <c r="DD452" s="9"/>
      <c r="DE452" s="9"/>
      <c r="DF452" s="9"/>
      <c r="DG452" s="9"/>
      <c r="DH452" s="9"/>
      <c r="DI452" s="9"/>
      <c r="DJ452" s="9"/>
      <c r="DK452" s="9"/>
      <c r="DL452" s="9"/>
      <c r="DM452" s="9"/>
      <c r="DN452" s="9"/>
      <c r="DO452" s="9"/>
      <c r="DP452" s="9"/>
      <c r="DQ452" s="9"/>
      <c r="DR452" s="9"/>
      <c r="DS452" s="9"/>
      <c r="DT452" s="9"/>
      <c r="DU452" s="9"/>
      <c r="DV452" s="9"/>
      <c r="DW452" s="9"/>
      <c r="DX452" s="9"/>
      <c r="DY452" s="9"/>
      <c r="DZ452" s="9"/>
      <c r="EA452" s="9"/>
      <c r="EB452" s="9"/>
      <c r="EC452" s="9"/>
      <c r="ED452" s="9"/>
      <c r="EE452" s="9"/>
      <c r="EF452" s="9"/>
      <c r="EG452" s="9"/>
      <c r="EH452" s="9"/>
      <c r="EI452" s="9"/>
      <c r="EJ452" s="9"/>
      <c r="EK452" s="9"/>
      <c r="EL452" s="9"/>
      <c r="EM452" s="9"/>
      <c r="EN452" s="9"/>
      <c r="EO452" s="9"/>
      <c r="EP452" s="9"/>
      <c r="EQ452" s="9"/>
      <c r="ER452" s="36">
        <f t="shared" si="92"/>
        <v>1</v>
      </c>
      <c r="ES452" s="9">
        <f t="shared" si="93"/>
        <v>1</v>
      </c>
      <c r="ET452" s="9" t="s">
        <v>1368</v>
      </c>
      <c r="EU452" s="32" t="s">
        <v>1712</v>
      </c>
      <c r="EV452" s="32" t="s">
        <v>1480</v>
      </c>
      <c r="EW452" s="32"/>
      <c r="EX452" s="35"/>
      <c r="EY452" s="37"/>
      <c r="EZ452" s="37"/>
      <c r="FA452" s="35"/>
      <c r="FB452" s="37"/>
      <c r="FC452" s="32"/>
      <c r="FD452" s="32"/>
      <c r="FE452" s="32">
        <f t="shared" si="94"/>
        <v>433</v>
      </c>
      <c r="FF452" s="9">
        <f t="shared" si="95"/>
        <v>9065</v>
      </c>
      <c r="FG452" s="6" t="s">
        <v>1480</v>
      </c>
    </row>
    <row r="453" spans="1:163" ht="17.25" customHeight="1" x14ac:dyDescent="0.25">
      <c r="A453" s="9">
        <v>140383146</v>
      </c>
      <c r="B453" s="22" t="s">
        <v>470</v>
      </c>
      <c r="C453" s="9"/>
      <c r="D453" s="9"/>
      <c r="E453" s="9"/>
      <c r="F453" s="9"/>
      <c r="G453" s="23"/>
      <c r="H453" s="23"/>
      <c r="I453" s="9">
        <v>3191</v>
      </c>
      <c r="J453" s="9">
        <v>5887</v>
      </c>
      <c r="K453" s="24">
        <f t="shared" si="84"/>
        <v>-6249</v>
      </c>
      <c r="L453" s="24">
        <f t="shared" si="85"/>
        <v>9078</v>
      </c>
      <c r="M453" s="25">
        <v>5</v>
      </c>
      <c r="N453" s="9" t="s">
        <v>1493</v>
      </c>
      <c r="O453" s="9" t="s">
        <v>1494</v>
      </c>
      <c r="P453" s="9" t="s">
        <v>263</v>
      </c>
      <c r="Q453" s="26">
        <v>5828.22</v>
      </c>
      <c r="R453" s="27">
        <v>628</v>
      </c>
      <c r="S453" s="27">
        <f t="shared" si="86"/>
        <v>0</v>
      </c>
      <c r="T453" s="27">
        <v>0</v>
      </c>
      <c r="U453" s="28" t="s">
        <v>20</v>
      </c>
      <c r="V453" s="29">
        <f t="shared" si="87"/>
        <v>5.0789680881518022E-2</v>
      </c>
      <c r="W453" s="29">
        <f t="shared" si="88"/>
        <v>3.1030154192375767E-3</v>
      </c>
      <c r="X453" s="29" t="str">
        <f t="shared" si="89"/>
        <v>FLOW</v>
      </c>
      <c r="Y453" s="9" t="str">
        <f t="shared" si="90"/>
        <v>-</v>
      </c>
      <c r="Z453" s="9" t="s">
        <v>1490</v>
      </c>
      <c r="AA453" s="9" t="s">
        <v>20</v>
      </c>
      <c r="AB453" s="22"/>
      <c r="AC453" s="9"/>
      <c r="AD453" s="9"/>
      <c r="AE453" s="30"/>
      <c r="AF453" s="31" t="s">
        <v>20</v>
      </c>
      <c r="AG453" s="32"/>
      <c r="AH453" s="9" t="s">
        <v>469</v>
      </c>
      <c r="AI453" s="32"/>
      <c r="AJ453" s="32"/>
      <c r="AK453" s="32"/>
      <c r="AL453" s="32">
        <v>6515</v>
      </c>
      <c r="AM453" s="26">
        <v>5828.22</v>
      </c>
      <c r="AN453" s="24">
        <v>148</v>
      </c>
      <c r="AO453" s="23" t="s">
        <v>20</v>
      </c>
      <c r="AP453" s="23" t="str">
        <f t="shared" si="91"/>
        <v>FLOW</v>
      </c>
      <c r="AQ453" s="23"/>
      <c r="AR453" s="23"/>
      <c r="AS453" s="23"/>
      <c r="AT453" s="23"/>
      <c r="AU453" s="9" t="s">
        <v>13</v>
      </c>
      <c r="AV453" s="33" t="s">
        <v>471</v>
      </c>
      <c r="AW453" s="22" t="s">
        <v>1178</v>
      </c>
      <c r="AX453" s="34">
        <v>45014</v>
      </c>
      <c r="AY453" s="9">
        <v>36</v>
      </c>
      <c r="AZ453" s="9" t="s">
        <v>1125</v>
      </c>
      <c r="BA453" s="32" t="s">
        <v>20</v>
      </c>
      <c r="BB453" s="32"/>
      <c r="BC453" s="32"/>
      <c r="BD453" s="9"/>
      <c r="BE453" s="9"/>
      <c r="BF453" s="9"/>
      <c r="BG453" s="35"/>
      <c r="BH453" s="9"/>
      <c r="BI453" s="9"/>
      <c r="BJ453" s="9"/>
      <c r="BK453" s="9"/>
      <c r="BL453" s="9"/>
      <c r="BM453" s="9"/>
      <c r="BN453" s="9"/>
      <c r="BO453" s="9">
        <v>1</v>
      </c>
      <c r="BP453" s="9"/>
      <c r="BQ453" s="9"/>
      <c r="BR453" s="9"/>
      <c r="BS453" s="9"/>
      <c r="BT453" s="9"/>
      <c r="BU453" s="9"/>
      <c r="BV453" s="9"/>
      <c r="BW453" s="9"/>
      <c r="BX453" s="9"/>
      <c r="BY453" s="9"/>
      <c r="BZ453" s="9"/>
      <c r="CA453" s="9"/>
      <c r="CB453" s="9"/>
      <c r="CC453" s="9"/>
      <c r="CD453" s="9"/>
      <c r="CE453" s="9"/>
      <c r="CF453" s="9"/>
      <c r="CG453" s="9"/>
      <c r="CH453" s="9"/>
      <c r="CI453" s="9"/>
      <c r="CJ453" s="9"/>
      <c r="CK453" s="9"/>
      <c r="CL453" s="9"/>
      <c r="CM453" s="9"/>
      <c r="CN453" s="9"/>
      <c r="CO453" s="9"/>
      <c r="CP453" s="9"/>
      <c r="CQ453" s="9"/>
      <c r="CR453" s="9"/>
      <c r="CS453" s="9"/>
      <c r="CT453" s="9"/>
      <c r="CU453" s="9"/>
      <c r="CV453" s="9"/>
      <c r="CW453" s="9"/>
      <c r="CX453" s="9"/>
      <c r="CY453" s="9"/>
      <c r="CZ453" s="9"/>
      <c r="DA453" s="9"/>
      <c r="DB453" s="9"/>
      <c r="DC453" s="9"/>
      <c r="DD453" s="9"/>
      <c r="DE453" s="9"/>
      <c r="DF453" s="9"/>
      <c r="DG453" s="9"/>
      <c r="DH453" s="9"/>
      <c r="DI453" s="9"/>
      <c r="DJ453" s="9"/>
      <c r="DK453" s="9"/>
      <c r="DL453" s="9"/>
      <c r="DM453" s="9"/>
      <c r="DN453" s="9"/>
      <c r="DO453" s="9"/>
      <c r="DP453" s="9"/>
      <c r="DQ453" s="9"/>
      <c r="DR453" s="9"/>
      <c r="DS453" s="9"/>
      <c r="DT453" s="9"/>
      <c r="DU453" s="9"/>
      <c r="DV453" s="9"/>
      <c r="DW453" s="9"/>
      <c r="DX453" s="9"/>
      <c r="DY453" s="9"/>
      <c r="DZ453" s="9"/>
      <c r="EA453" s="9"/>
      <c r="EB453" s="9"/>
      <c r="EC453" s="9"/>
      <c r="ED453" s="9"/>
      <c r="EE453" s="9"/>
      <c r="EF453" s="9"/>
      <c r="EG453" s="9"/>
      <c r="EH453" s="9"/>
      <c r="EI453" s="9"/>
      <c r="EJ453" s="9"/>
      <c r="EK453" s="9"/>
      <c r="EL453" s="9"/>
      <c r="EM453" s="9"/>
      <c r="EN453" s="9"/>
      <c r="EO453" s="9"/>
      <c r="EP453" s="9"/>
      <c r="EQ453" s="9"/>
      <c r="ER453" s="36">
        <f t="shared" si="92"/>
        <v>1</v>
      </c>
      <c r="ES453" s="9">
        <f t="shared" si="93"/>
        <v>1</v>
      </c>
      <c r="ET453" s="9" t="s">
        <v>1372</v>
      </c>
      <c r="EU453" s="32" t="s">
        <v>1980</v>
      </c>
      <c r="EV453" s="32" t="s">
        <v>1480</v>
      </c>
      <c r="EW453" s="32"/>
      <c r="EX453" s="35"/>
      <c r="EY453" s="37"/>
      <c r="EZ453" s="37"/>
      <c r="FA453" s="35"/>
      <c r="FB453" s="37"/>
      <c r="FC453" s="32"/>
      <c r="FD453" s="32"/>
      <c r="FE453" s="32">
        <f t="shared" si="94"/>
        <v>-6249</v>
      </c>
      <c r="FF453" s="9">
        <f t="shared" si="95"/>
        <v>9078</v>
      </c>
      <c r="FG453" s="6" t="s">
        <v>1480</v>
      </c>
    </row>
    <row r="454" spans="1:163" ht="17.25" customHeight="1" x14ac:dyDescent="0.25">
      <c r="A454" s="9">
        <v>460840197</v>
      </c>
      <c r="B454" s="22" t="s">
        <v>1633</v>
      </c>
      <c r="C454" s="9"/>
      <c r="D454" s="9"/>
      <c r="E454" s="9"/>
      <c r="F454" s="9"/>
      <c r="G454" s="23"/>
      <c r="H454" s="23"/>
      <c r="I454" s="9">
        <v>3730</v>
      </c>
      <c r="J454" s="9">
        <v>5804</v>
      </c>
      <c r="K454" s="24">
        <f t="shared" si="84"/>
        <v>-1191</v>
      </c>
      <c r="L454" s="24">
        <f t="shared" si="85"/>
        <v>9534</v>
      </c>
      <c r="M454" s="25">
        <v>3</v>
      </c>
      <c r="N454" s="9" t="s">
        <v>1493</v>
      </c>
      <c r="O454" s="9" t="s">
        <v>1494</v>
      </c>
      <c r="P454" s="9" t="s">
        <v>77</v>
      </c>
      <c r="Q454" s="26">
        <v>5743</v>
      </c>
      <c r="R454" s="27">
        <v>465</v>
      </c>
      <c r="S454" s="27">
        <f t="shared" si="86"/>
        <v>0</v>
      </c>
      <c r="T454" s="27">
        <v>6300</v>
      </c>
      <c r="U454" s="28" t="s">
        <v>20</v>
      </c>
      <c r="V454" s="29">
        <f t="shared" si="87"/>
        <v>6.3021244842419458E-2</v>
      </c>
      <c r="W454" s="29">
        <f t="shared" si="88"/>
        <v>1.6284474197140052E-3</v>
      </c>
      <c r="X454" s="29" t="str">
        <f t="shared" si="89"/>
        <v>FLOW</v>
      </c>
      <c r="Y454" s="9" t="str">
        <f t="shared" si="90"/>
        <v>-</v>
      </c>
      <c r="Z454" s="9" t="s">
        <v>1489</v>
      </c>
      <c r="AA454" s="9" t="s">
        <v>20</v>
      </c>
      <c r="AB454" s="22"/>
      <c r="AC454" s="9"/>
      <c r="AD454" s="9"/>
      <c r="AE454" s="30"/>
      <c r="AF454" s="31" t="s">
        <v>20</v>
      </c>
      <c r="AG454" s="32"/>
      <c r="AH454" s="9" t="s">
        <v>377</v>
      </c>
      <c r="AI454" s="32"/>
      <c r="AJ454" s="32"/>
      <c r="AK454" s="32"/>
      <c r="AL454" s="32">
        <v>12569</v>
      </c>
      <c r="AM454" s="26">
        <v>5743</v>
      </c>
      <c r="AN454" s="24">
        <v>88</v>
      </c>
      <c r="AO454" s="23" t="s">
        <v>20</v>
      </c>
      <c r="AP454" s="23" t="str">
        <f t="shared" si="91"/>
        <v>FLOW</v>
      </c>
      <c r="AQ454" s="23"/>
      <c r="AR454" s="23"/>
      <c r="AS454" s="23"/>
      <c r="AT454" s="23"/>
      <c r="AU454" s="9" t="s">
        <v>13</v>
      </c>
      <c r="AV454" s="33" t="s">
        <v>1680</v>
      </c>
      <c r="AW454" s="22" t="s">
        <v>1201</v>
      </c>
      <c r="AX454" s="34">
        <v>45252</v>
      </c>
      <c r="AY454" s="9">
        <v>30</v>
      </c>
      <c r="AZ454" s="9" t="s">
        <v>1592</v>
      </c>
      <c r="BA454" s="32" t="s">
        <v>20</v>
      </c>
      <c r="BB454" s="32"/>
      <c r="BC454" s="32"/>
      <c r="BD454" s="9"/>
      <c r="BE454" s="9"/>
      <c r="BF454" s="9"/>
      <c r="BG454" s="35"/>
      <c r="BH454" s="9"/>
      <c r="BI454" s="9"/>
      <c r="BJ454" s="9"/>
      <c r="BK454" s="9"/>
      <c r="BL454" s="9">
        <v>1</v>
      </c>
      <c r="BM454" s="9"/>
      <c r="BN454" s="9"/>
      <c r="BO454" s="9"/>
      <c r="BP454" s="9"/>
      <c r="BQ454" s="9"/>
      <c r="BR454" s="9"/>
      <c r="BS454" s="9"/>
      <c r="BT454" s="9"/>
      <c r="BU454" s="9"/>
      <c r="BV454" s="9"/>
      <c r="BW454" s="9"/>
      <c r="BX454" s="9"/>
      <c r="BY454" s="9"/>
      <c r="BZ454" s="9"/>
      <c r="CA454" s="9"/>
      <c r="CB454" s="9"/>
      <c r="CC454" s="9"/>
      <c r="CD454" s="9"/>
      <c r="CE454" s="9"/>
      <c r="CF454" s="9"/>
      <c r="CG454" s="9"/>
      <c r="CH454" s="9"/>
      <c r="CI454" s="9"/>
      <c r="CJ454" s="9"/>
      <c r="CK454" s="9"/>
      <c r="CL454" s="9"/>
      <c r="CM454" s="9"/>
      <c r="CN454" s="9"/>
      <c r="CO454" s="9"/>
      <c r="CP454" s="9"/>
      <c r="CQ454" s="9"/>
      <c r="CR454" s="9"/>
      <c r="CS454" s="9"/>
      <c r="CT454" s="9"/>
      <c r="CU454" s="9"/>
      <c r="CV454" s="9"/>
      <c r="CW454" s="9"/>
      <c r="CX454" s="9"/>
      <c r="CY454" s="9"/>
      <c r="CZ454" s="9"/>
      <c r="DA454" s="9"/>
      <c r="DB454" s="9"/>
      <c r="DC454" s="9"/>
      <c r="DD454" s="9"/>
      <c r="DE454" s="9"/>
      <c r="DF454" s="9"/>
      <c r="DG454" s="9"/>
      <c r="DH454" s="9"/>
      <c r="DI454" s="9"/>
      <c r="DJ454" s="9"/>
      <c r="DK454" s="9"/>
      <c r="DL454" s="9"/>
      <c r="DM454" s="9"/>
      <c r="DN454" s="9"/>
      <c r="DO454" s="9"/>
      <c r="DP454" s="9"/>
      <c r="DQ454" s="9"/>
      <c r="DR454" s="9"/>
      <c r="DS454" s="9"/>
      <c r="DT454" s="9"/>
      <c r="DU454" s="9"/>
      <c r="DV454" s="9"/>
      <c r="DW454" s="9"/>
      <c r="DX454" s="9"/>
      <c r="DY454" s="9"/>
      <c r="DZ454" s="9"/>
      <c r="EA454" s="9"/>
      <c r="EB454" s="9"/>
      <c r="EC454" s="9"/>
      <c r="ED454" s="9"/>
      <c r="EE454" s="9"/>
      <c r="EF454" s="9"/>
      <c r="EG454" s="9"/>
      <c r="EH454" s="9"/>
      <c r="EI454" s="9"/>
      <c r="EJ454" s="9"/>
      <c r="EK454" s="9"/>
      <c r="EL454" s="9"/>
      <c r="EM454" s="9"/>
      <c r="EN454" s="9"/>
      <c r="EO454" s="9"/>
      <c r="EP454" s="9"/>
      <c r="EQ454" s="9"/>
      <c r="ER454" s="36">
        <f t="shared" si="92"/>
        <v>1</v>
      </c>
      <c r="ES454" s="9">
        <f t="shared" si="93"/>
        <v>1</v>
      </c>
      <c r="ET454" s="9" t="s">
        <v>1370</v>
      </c>
      <c r="EU454" s="32" t="s">
        <v>2222</v>
      </c>
      <c r="EV454" s="32" t="s">
        <v>1480</v>
      </c>
      <c r="EW454" s="32"/>
      <c r="EX454" s="35"/>
      <c r="EY454" s="37"/>
      <c r="EZ454" s="37"/>
      <c r="FA454" s="35"/>
      <c r="FB454" s="37"/>
      <c r="FC454" s="32"/>
      <c r="FD454" s="32"/>
      <c r="FE454" s="32">
        <f t="shared" si="94"/>
        <v>-1191</v>
      </c>
      <c r="FF454" s="9">
        <f t="shared" si="95"/>
        <v>9534</v>
      </c>
      <c r="FG454" s="6" t="e">
        <v>#N/A</v>
      </c>
    </row>
    <row r="455" spans="1:163" ht="17.25" customHeight="1" x14ac:dyDescent="0.25">
      <c r="A455" s="9">
        <v>458545440</v>
      </c>
      <c r="B455" s="22" t="s">
        <v>1634</v>
      </c>
      <c r="C455" s="9"/>
      <c r="D455" s="9"/>
      <c r="E455" s="9"/>
      <c r="F455" s="9"/>
      <c r="G455" s="23"/>
      <c r="H455" s="23"/>
      <c r="I455" s="9">
        <v>2940</v>
      </c>
      <c r="J455" s="9">
        <v>5880</v>
      </c>
      <c r="K455" s="24">
        <f t="shared" si="84"/>
        <v>225</v>
      </c>
      <c r="L455" s="24">
        <f t="shared" si="85"/>
        <v>8820</v>
      </c>
      <c r="M455" s="25">
        <v>3</v>
      </c>
      <c r="N455" s="9" t="s">
        <v>1493</v>
      </c>
      <c r="O455" s="9" t="s">
        <v>1494</v>
      </c>
      <c r="P455" s="9" t="s">
        <v>251</v>
      </c>
      <c r="Q455" s="26">
        <v>5712.54</v>
      </c>
      <c r="R455" s="27">
        <v>225</v>
      </c>
      <c r="S455" s="27">
        <f t="shared" si="86"/>
        <v>0</v>
      </c>
      <c r="T455" s="27">
        <v>3596</v>
      </c>
      <c r="U455" s="28" t="s">
        <v>20</v>
      </c>
      <c r="V455" s="29">
        <f t="shared" si="87"/>
        <v>1.49060032062621E-2</v>
      </c>
      <c r="W455" s="29">
        <f t="shared" si="88"/>
        <v>1.6198103818584439E-3</v>
      </c>
      <c r="X455" s="29" t="str">
        <f t="shared" si="89"/>
        <v>FLOW</v>
      </c>
      <c r="Y455" s="9" t="str">
        <f t="shared" si="90"/>
        <v>-</v>
      </c>
      <c r="Z455" s="9" t="s">
        <v>1495</v>
      </c>
      <c r="AA455" s="9" t="s">
        <v>20</v>
      </c>
      <c r="AB455" s="22"/>
      <c r="AC455" s="9"/>
      <c r="AD455" s="9"/>
      <c r="AE455" s="30"/>
      <c r="AF455" s="31" t="s">
        <v>20</v>
      </c>
      <c r="AG455" s="32"/>
      <c r="AH455" s="9" t="s">
        <v>368</v>
      </c>
      <c r="AI455" s="32"/>
      <c r="AJ455" s="32"/>
      <c r="AK455" s="32"/>
      <c r="AL455" s="32">
        <v>9701</v>
      </c>
      <c r="AM455" s="26">
        <v>5712.54</v>
      </c>
      <c r="AN455" s="24">
        <v>88</v>
      </c>
      <c r="AO455" s="23" t="s">
        <v>20</v>
      </c>
      <c r="AP455" s="23" t="str">
        <f t="shared" si="91"/>
        <v>FLOW</v>
      </c>
      <c r="AQ455" s="23"/>
      <c r="AR455" s="23"/>
      <c r="AS455" s="23"/>
      <c r="AT455" s="23"/>
      <c r="AU455" s="9" t="s">
        <v>13</v>
      </c>
      <c r="AV455" s="33" t="s">
        <v>1681</v>
      </c>
      <c r="AW455" s="22" t="s">
        <v>1700</v>
      </c>
      <c r="AX455" s="34">
        <v>45091</v>
      </c>
      <c r="AY455" s="9">
        <v>36</v>
      </c>
      <c r="AZ455" s="9" t="s">
        <v>1592</v>
      </c>
      <c r="BA455" s="32" t="s">
        <v>20</v>
      </c>
      <c r="BB455" s="32"/>
      <c r="BC455" s="32"/>
      <c r="BD455" s="9"/>
      <c r="BE455" s="9"/>
      <c r="BF455" s="9"/>
      <c r="BG455" s="35"/>
      <c r="BH455" s="9"/>
      <c r="BI455" s="9"/>
      <c r="BJ455" s="9"/>
      <c r="BK455" s="9"/>
      <c r="BL455" s="9"/>
      <c r="BM455" s="9"/>
      <c r="BN455" s="9"/>
      <c r="BO455" s="9"/>
      <c r="BP455" s="9"/>
      <c r="BQ455" s="9"/>
      <c r="BR455" s="9"/>
      <c r="BS455" s="9"/>
      <c r="BT455" s="9"/>
      <c r="BU455" s="9"/>
      <c r="BV455" s="9"/>
      <c r="BW455" s="9"/>
      <c r="BX455" s="9"/>
      <c r="BY455" s="9"/>
      <c r="BZ455" s="9"/>
      <c r="CA455" s="9"/>
      <c r="CB455" s="9"/>
      <c r="CC455" s="9"/>
      <c r="CD455" s="9"/>
      <c r="CE455" s="9"/>
      <c r="CF455" s="9"/>
      <c r="CG455" s="9"/>
      <c r="CH455" s="9"/>
      <c r="CI455" s="9"/>
      <c r="CJ455" s="9"/>
      <c r="CK455" s="9"/>
      <c r="CL455" s="9"/>
      <c r="CM455" s="9"/>
      <c r="CN455" s="9"/>
      <c r="CO455" s="9"/>
      <c r="CP455" s="9"/>
      <c r="CQ455" s="9"/>
      <c r="CR455" s="9"/>
      <c r="CS455" s="9"/>
      <c r="CT455" s="9"/>
      <c r="CU455" s="9"/>
      <c r="CV455" s="9"/>
      <c r="CW455" s="9"/>
      <c r="CX455" s="9"/>
      <c r="CY455" s="9"/>
      <c r="CZ455" s="9"/>
      <c r="DA455" s="9"/>
      <c r="DB455" s="9"/>
      <c r="DC455" s="9"/>
      <c r="DD455" s="9"/>
      <c r="DE455" s="9"/>
      <c r="DF455" s="9"/>
      <c r="DG455" s="9"/>
      <c r="DH455" s="9"/>
      <c r="DI455" s="9"/>
      <c r="DJ455" s="9"/>
      <c r="DK455" s="9"/>
      <c r="DL455" s="9"/>
      <c r="DM455" s="9"/>
      <c r="DN455" s="9"/>
      <c r="DO455" s="9"/>
      <c r="DP455" s="9"/>
      <c r="DQ455" s="9"/>
      <c r="DR455" s="9"/>
      <c r="DS455" s="9"/>
      <c r="DT455" s="9"/>
      <c r="DU455" s="9"/>
      <c r="DV455" s="9"/>
      <c r="DW455" s="9"/>
      <c r="DX455" s="9"/>
      <c r="DY455" s="9"/>
      <c r="DZ455" s="9"/>
      <c r="EA455" s="9"/>
      <c r="EB455" s="9"/>
      <c r="EC455" s="9"/>
      <c r="ED455" s="9"/>
      <c r="EE455" s="9"/>
      <c r="EF455" s="9"/>
      <c r="EG455" s="9"/>
      <c r="EH455" s="9"/>
      <c r="EI455" s="9"/>
      <c r="EJ455" s="9"/>
      <c r="EK455" s="9"/>
      <c r="EL455" s="9"/>
      <c r="EM455" s="9"/>
      <c r="EN455" s="9"/>
      <c r="EO455" s="9"/>
      <c r="EP455" s="9"/>
      <c r="EQ455" s="9"/>
      <c r="ER455" s="36">
        <f t="shared" si="92"/>
        <v>0</v>
      </c>
      <c r="ES455" s="9" t="str">
        <f t="shared" si="93"/>
        <v/>
      </c>
      <c r="ET455" s="9" t="s">
        <v>1363</v>
      </c>
      <c r="EU455" s="32" t="s">
        <v>2232</v>
      </c>
      <c r="EV455" s="32" t="s">
        <v>1480</v>
      </c>
      <c r="EW455" s="32"/>
      <c r="EX455" s="35"/>
      <c r="EY455" s="37"/>
      <c r="EZ455" s="37"/>
      <c r="FA455" s="35"/>
      <c r="FB455" s="37"/>
      <c r="FC455" s="32"/>
      <c r="FD455" s="32"/>
      <c r="FE455" s="32">
        <f t="shared" si="94"/>
        <v>225</v>
      </c>
      <c r="FF455" s="9">
        <f t="shared" si="95"/>
        <v>8820</v>
      </c>
      <c r="FG455" s="6" t="e">
        <v>#N/A</v>
      </c>
    </row>
    <row r="456" spans="1:163" ht="17.25" customHeight="1" x14ac:dyDescent="0.25">
      <c r="A456" s="9">
        <v>465088921</v>
      </c>
      <c r="B456" s="22" t="s">
        <v>877</v>
      </c>
      <c r="C456" s="9"/>
      <c r="D456" s="9"/>
      <c r="E456" s="9"/>
      <c r="F456" s="9"/>
      <c r="G456" s="23"/>
      <c r="H456" s="23"/>
      <c r="I456" s="9">
        <v>5801</v>
      </c>
      <c r="J456" s="9">
        <v>5801</v>
      </c>
      <c r="K456" s="24">
        <f t="shared" si="84"/>
        <v>5801</v>
      </c>
      <c r="L456" s="24">
        <f t="shared" si="85"/>
        <v>11602</v>
      </c>
      <c r="M456" s="39">
        <v>1</v>
      </c>
      <c r="N456" s="9" t="s">
        <v>1493</v>
      </c>
      <c r="O456" s="9" t="s">
        <v>1494</v>
      </c>
      <c r="P456" s="9" t="s">
        <v>321</v>
      </c>
      <c r="Q456" s="26">
        <v>5709</v>
      </c>
      <c r="R456" s="27">
        <v>0</v>
      </c>
      <c r="S456" s="27">
        <f t="shared" si="86"/>
        <v>0</v>
      </c>
      <c r="T456" s="27">
        <v>1350</v>
      </c>
      <c r="U456" s="28" t="s">
        <v>20</v>
      </c>
      <c r="V456" s="29">
        <f t="shared" si="87"/>
        <v>1.0440690213565607E-2</v>
      </c>
      <c r="W456" s="29">
        <f t="shared" si="88"/>
        <v>5.0011668469494299E-4</v>
      </c>
      <c r="X456" s="29" t="str">
        <f t="shared" si="89"/>
        <v>FLOW</v>
      </c>
      <c r="Y456" s="9" t="str">
        <f t="shared" si="90"/>
        <v>-</v>
      </c>
      <c r="Z456" s="9" t="s">
        <v>20</v>
      </c>
      <c r="AA456" s="9" t="s">
        <v>20</v>
      </c>
      <c r="AB456" s="22"/>
      <c r="AC456" s="9"/>
      <c r="AD456" s="9"/>
      <c r="AE456" s="30"/>
      <c r="AF456" s="31" t="s">
        <v>20</v>
      </c>
      <c r="AG456" s="32"/>
      <c r="AH456" s="9" t="s">
        <v>193</v>
      </c>
      <c r="AI456" s="32"/>
      <c r="AJ456" s="32"/>
      <c r="AK456" s="32"/>
      <c r="AL456" s="32">
        <v>7151</v>
      </c>
      <c r="AM456" s="26">
        <v>5709</v>
      </c>
      <c r="AN456" s="24">
        <v>27</v>
      </c>
      <c r="AO456" s="23" t="s">
        <v>20</v>
      </c>
      <c r="AP456" s="23" t="str">
        <f t="shared" si="91"/>
        <v>FLOW</v>
      </c>
      <c r="AQ456" s="23"/>
      <c r="AR456" s="23"/>
      <c r="AS456" s="23"/>
      <c r="AT456" s="23"/>
      <c r="AU456" s="9" t="s">
        <v>1491</v>
      </c>
      <c r="AV456" s="33" t="s">
        <v>1070</v>
      </c>
      <c r="AW456" s="22" t="s">
        <v>1204</v>
      </c>
      <c r="AX456" s="34">
        <v>45657</v>
      </c>
      <c r="AY456" s="9">
        <v>18</v>
      </c>
      <c r="AZ456" s="9" t="s">
        <v>1125</v>
      </c>
      <c r="BA456" s="32" t="s">
        <v>20</v>
      </c>
      <c r="BB456" s="32"/>
      <c r="BC456" s="32"/>
      <c r="BD456" s="9"/>
      <c r="BE456" s="9"/>
      <c r="BF456" s="9"/>
      <c r="BG456" s="35"/>
      <c r="BH456" s="9"/>
      <c r="BI456" s="9"/>
      <c r="BJ456" s="9"/>
      <c r="BK456" s="9"/>
      <c r="BL456" s="9"/>
      <c r="BM456" s="9"/>
      <c r="BN456" s="9"/>
      <c r="BO456" s="9"/>
      <c r="BP456" s="9"/>
      <c r="BQ456" s="9"/>
      <c r="BR456" s="9"/>
      <c r="BS456" s="9"/>
      <c r="BT456" s="9"/>
      <c r="BU456" s="9"/>
      <c r="BV456" s="9"/>
      <c r="BW456" s="9"/>
      <c r="BX456" s="9"/>
      <c r="BY456" s="9"/>
      <c r="BZ456" s="9"/>
      <c r="CA456" s="9"/>
      <c r="CB456" s="9"/>
      <c r="CC456" s="9"/>
      <c r="CD456" s="9"/>
      <c r="CE456" s="9"/>
      <c r="CF456" s="9"/>
      <c r="CG456" s="9"/>
      <c r="CH456" s="9"/>
      <c r="CI456" s="9"/>
      <c r="CJ456" s="9"/>
      <c r="CK456" s="9"/>
      <c r="CL456" s="9"/>
      <c r="CM456" s="9"/>
      <c r="CN456" s="9"/>
      <c r="CO456" s="9"/>
      <c r="CP456" s="9"/>
      <c r="CQ456" s="9"/>
      <c r="CR456" s="9"/>
      <c r="CS456" s="9"/>
      <c r="CT456" s="9"/>
      <c r="CU456" s="9"/>
      <c r="CV456" s="9"/>
      <c r="CW456" s="9"/>
      <c r="CX456" s="9"/>
      <c r="CY456" s="9"/>
      <c r="CZ456" s="9"/>
      <c r="DA456" s="9"/>
      <c r="DB456" s="9"/>
      <c r="DC456" s="9"/>
      <c r="DD456" s="9"/>
      <c r="DE456" s="9"/>
      <c r="DF456" s="9"/>
      <c r="DG456" s="9"/>
      <c r="DH456" s="9"/>
      <c r="DI456" s="9"/>
      <c r="DJ456" s="9"/>
      <c r="DK456" s="9"/>
      <c r="DL456" s="9"/>
      <c r="DM456" s="9"/>
      <c r="DN456" s="9"/>
      <c r="DO456" s="9"/>
      <c r="DP456" s="9"/>
      <c r="DQ456" s="9"/>
      <c r="DR456" s="9"/>
      <c r="DS456" s="9"/>
      <c r="DT456" s="9"/>
      <c r="DU456" s="9"/>
      <c r="DV456" s="9"/>
      <c r="DW456" s="9"/>
      <c r="DX456" s="9"/>
      <c r="DY456" s="9"/>
      <c r="DZ456" s="9"/>
      <c r="EA456" s="9"/>
      <c r="EB456" s="9"/>
      <c r="EC456" s="9"/>
      <c r="ED456" s="9"/>
      <c r="EE456" s="9"/>
      <c r="EF456" s="9"/>
      <c r="EG456" s="9"/>
      <c r="EH456" s="9"/>
      <c r="EI456" s="9"/>
      <c r="EJ456" s="9"/>
      <c r="EK456" s="9"/>
      <c r="EL456" s="9"/>
      <c r="EM456" s="9"/>
      <c r="EN456" s="9"/>
      <c r="EO456" s="9"/>
      <c r="EP456" s="9"/>
      <c r="EQ456" s="9"/>
      <c r="ER456" s="36">
        <f t="shared" si="92"/>
        <v>0</v>
      </c>
      <c r="ES456" s="9" t="str">
        <f t="shared" si="93"/>
        <v/>
      </c>
      <c r="ET456" s="9" t="s">
        <v>1365</v>
      </c>
      <c r="EU456" s="32" t="s">
        <v>2036</v>
      </c>
      <c r="EV456" s="32" t="s">
        <v>1480</v>
      </c>
      <c r="EW456" s="32"/>
      <c r="EX456" s="35"/>
      <c r="EY456" s="37"/>
      <c r="EZ456" s="37"/>
      <c r="FA456" s="35"/>
      <c r="FB456" s="37"/>
      <c r="FC456" s="32"/>
      <c r="FD456" s="32"/>
      <c r="FE456" s="32">
        <f t="shared" si="94"/>
        <v>5801</v>
      </c>
      <c r="FF456" s="9">
        <f t="shared" si="95"/>
        <v>11602</v>
      </c>
      <c r="FG456" s="6" t="s">
        <v>1480</v>
      </c>
    </row>
    <row r="457" spans="1:163" ht="17.25" customHeight="1" x14ac:dyDescent="0.25">
      <c r="A457" s="9">
        <v>458849195</v>
      </c>
      <c r="B457" s="22" t="s">
        <v>165</v>
      </c>
      <c r="C457" s="9" t="s">
        <v>2208</v>
      </c>
      <c r="D457" s="9" t="s">
        <v>1592</v>
      </c>
      <c r="E457" s="9">
        <v>3500</v>
      </c>
      <c r="F457" s="9"/>
      <c r="G457" s="23"/>
      <c r="H457" s="23"/>
      <c r="I457" s="9">
        <v>3280</v>
      </c>
      <c r="J457" s="9">
        <v>5726</v>
      </c>
      <c r="K457" s="24">
        <f t="shared" si="84"/>
        <v>2583</v>
      </c>
      <c r="L457" s="24">
        <f t="shared" si="85"/>
        <v>5506</v>
      </c>
      <c r="M457" s="25">
        <v>2</v>
      </c>
      <c r="N457" s="9" t="s">
        <v>2210</v>
      </c>
      <c r="O457" s="9" t="s">
        <v>1489</v>
      </c>
      <c r="P457" s="9" t="s">
        <v>155</v>
      </c>
      <c r="Q457" s="26">
        <v>5665.66</v>
      </c>
      <c r="R457" s="27">
        <v>137</v>
      </c>
      <c r="S457" s="27">
        <f t="shared" si="86"/>
        <v>0</v>
      </c>
      <c r="T457" s="27">
        <v>4950</v>
      </c>
      <c r="U457" s="28" t="s">
        <v>20</v>
      </c>
      <c r="V457" s="29">
        <f t="shared" si="87"/>
        <v>0.11619178167595272</v>
      </c>
      <c r="W457" s="29">
        <f t="shared" si="88"/>
        <v>1.5191396565293141E-3</v>
      </c>
      <c r="X457" s="29" t="str">
        <f t="shared" si="89"/>
        <v>STABLE</v>
      </c>
      <c r="Y457" s="9" t="str">
        <f t="shared" si="90"/>
        <v>PAID</v>
      </c>
      <c r="Z457" s="9" t="s">
        <v>1496</v>
      </c>
      <c r="AA457" s="9" t="s">
        <v>20</v>
      </c>
      <c r="AB457" s="22"/>
      <c r="AC457" s="9"/>
      <c r="AD457" s="9"/>
      <c r="AE457" s="30"/>
      <c r="AF457" s="31" t="s">
        <v>20</v>
      </c>
      <c r="AG457" s="32"/>
      <c r="AH457" s="9" t="s">
        <v>154</v>
      </c>
      <c r="AI457" s="32"/>
      <c r="AJ457" s="32"/>
      <c r="AK457" s="32"/>
      <c r="AL457" s="32">
        <v>10813</v>
      </c>
      <c r="AM457" s="26">
        <v>5665.66</v>
      </c>
      <c r="AN457" s="24">
        <v>57</v>
      </c>
      <c r="AO457" s="23" t="s">
        <v>20</v>
      </c>
      <c r="AP457" s="23" t="str">
        <f t="shared" si="91"/>
        <v>FLOW</v>
      </c>
      <c r="AQ457" s="23"/>
      <c r="AR457" s="23"/>
      <c r="AS457" s="23"/>
      <c r="AT457" s="23"/>
      <c r="AU457" s="9" t="s">
        <v>1491</v>
      </c>
      <c r="AV457" s="33" t="s">
        <v>166</v>
      </c>
      <c r="AW457" s="22" t="s">
        <v>1178</v>
      </c>
      <c r="AX457" s="34">
        <v>45113</v>
      </c>
      <c r="AY457" s="9">
        <v>36</v>
      </c>
      <c r="AZ457" s="9" t="s">
        <v>1125</v>
      </c>
      <c r="BA457" s="32" t="s">
        <v>20</v>
      </c>
      <c r="BB457" s="32"/>
      <c r="BC457" s="32"/>
      <c r="BD457" s="9"/>
      <c r="BE457" s="9"/>
      <c r="BF457" s="9"/>
      <c r="BG457" s="35"/>
      <c r="BH457" s="9"/>
      <c r="BI457" s="9">
        <v>1</v>
      </c>
      <c r="BJ457" s="9"/>
      <c r="BK457" s="9"/>
      <c r="BL457" s="9"/>
      <c r="BM457" s="9"/>
      <c r="BN457" s="9"/>
      <c r="BO457" s="9"/>
      <c r="BP457" s="9"/>
      <c r="BQ457" s="9"/>
      <c r="BR457" s="9"/>
      <c r="BS457" s="9"/>
      <c r="BT457" s="9"/>
      <c r="BU457" s="9"/>
      <c r="BV457" s="9"/>
      <c r="BW457" s="9"/>
      <c r="BX457" s="9"/>
      <c r="BY457" s="9"/>
      <c r="BZ457" s="9"/>
      <c r="CA457" s="9"/>
      <c r="CB457" s="9"/>
      <c r="CC457" s="9"/>
      <c r="CD457" s="9"/>
      <c r="CE457" s="9"/>
      <c r="CF457" s="9"/>
      <c r="CG457" s="9"/>
      <c r="CH457" s="9"/>
      <c r="CI457" s="9"/>
      <c r="CJ457" s="9"/>
      <c r="CK457" s="9"/>
      <c r="CL457" s="9"/>
      <c r="CM457" s="9"/>
      <c r="CN457" s="9"/>
      <c r="CO457" s="9"/>
      <c r="CP457" s="9"/>
      <c r="CQ457" s="9"/>
      <c r="CR457" s="9"/>
      <c r="CS457" s="9"/>
      <c r="CT457" s="9"/>
      <c r="CU457" s="9"/>
      <c r="CV457" s="9"/>
      <c r="CW457" s="9"/>
      <c r="CX457" s="9"/>
      <c r="CY457" s="9"/>
      <c r="CZ457" s="9"/>
      <c r="DA457" s="9"/>
      <c r="DB457" s="9"/>
      <c r="DC457" s="9"/>
      <c r="DD457" s="9"/>
      <c r="DE457" s="9"/>
      <c r="DF457" s="9"/>
      <c r="DG457" s="9"/>
      <c r="DH457" s="9"/>
      <c r="DI457" s="9"/>
      <c r="DJ457" s="9"/>
      <c r="DK457" s="9"/>
      <c r="DL457" s="9"/>
      <c r="DM457" s="9"/>
      <c r="DN457" s="9"/>
      <c r="DO457" s="9"/>
      <c r="DP457" s="9"/>
      <c r="DQ457" s="9"/>
      <c r="DR457" s="9"/>
      <c r="DS457" s="9"/>
      <c r="DT457" s="9"/>
      <c r="DU457" s="9"/>
      <c r="DV457" s="9"/>
      <c r="DW457" s="9"/>
      <c r="DX457" s="9"/>
      <c r="DY457" s="9"/>
      <c r="DZ457" s="9"/>
      <c r="EA457" s="9"/>
      <c r="EB457" s="9"/>
      <c r="EC457" s="9"/>
      <c r="ED457" s="9"/>
      <c r="EE457" s="9"/>
      <c r="EF457" s="9"/>
      <c r="EG457" s="9"/>
      <c r="EH457" s="9"/>
      <c r="EI457" s="9"/>
      <c r="EJ457" s="9"/>
      <c r="EK457" s="9"/>
      <c r="EL457" s="9"/>
      <c r="EM457" s="9"/>
      <c r="EN457" s="9"/>
      <c r="EO457" s="9"/>
      <c r="EP457" s="9"/>
      <c r="EQ457" s="9"/>
      <c r="ER457" s="36">
        <f t="shared" si="92"/>
        <v>1</v>
      </c>
      <c r="ES457" s="9">
        <f t="shared" si="93"/>
        <v>1</v>
      </c>
      <c r="ET457" s="9" t="s">
        <v>1375</v>
      </c>
      <c r="EU457" s="32" t="s">
        <v>1794</v>
      </c>
      <c r="EV457" s="32" t="s">
        <v>1480</v>
      </c>
      <c r="EW457" s="32"/>
      <c r="EX457" s="35"/>
      <c r="EY457" s="37"/>
      <c r="EZ457" s="37"/>
      <c r="FA457" s="35"/>
      <c r="FB457" s="37"/>
      <c r="FC457" s="32"/>
      <c r="FD457" s="32"/>
      <c r="FE457" s="32">
        <f t="shared" si="94"/>
        <v>2583</v>
      </c>
      <c r="FF457" s="9">
        <f t="shared" si="95"/>
        <v>9006</v>
      </c>
      <c r="FG457" s="6" t="s">
        <v>1480</v>
      </c>
    </row>
    <row r="458" spans="1:163" ht="17.25" customHeight="1" x14ac:dyDescent="0.25">
      <c r="A458" s="9">
        <v>464044897</v>
      </c>
      <c r="B458" s="22" t="s">
        <v>434</v>
      </c>
      <c r="C458" s="9"/>
      <c r="D458" s="9"/>
      <c r="E458" s="9"/>
      <c r="F458" s="9"/>
      <c r="G458" s="23"/>
      <c r="H458" s="23"/>
      <c r="I458" s="9">
        <v>874</v>
      </c>
      <c r="J458" s="9">
        <v>4160</v>
      </c>
      <c r="K458" s="24">
        <f t="shared" si="84"/>
        <v>939</v>
      </c>
      <c r="L458" s="24">
        <f t="shared" si="85"/>
        <v>5034</v>
      </c>
      <c r="M458" s="25">
        <v>5</v>
      </c>
      <c r="N458" s="9" t="s">
        <v>1493</v>
      </c>
      <c r="O458" s="9" t="s">
        <v>1494</v>
      </c>
      <c r="P458" s="9" t="s">
        <v>14</v>
      </c>
      <c r="Q458" s="26">
        <v>5565</v>
      </c>
      <c r="R458" s="27">
        <v>275</v>
      </c>
      <c r="S458" s="27">
        <f t="shared" si="86"/>
        <v>0</v>
      </c>
      <c r="T458" s="27">
        <v>5370</v>
      </c>
      <c r="U458" s="28" t="s">
        <v>20</v>
      </c>
      <c r="V458" s="29">
        <f t="shared" si="87"/>
        <v>2.1039260848612254E-2</v>
      </c>
      <c r="W458" s="29">
        <f t="shared" si="88"/>
        <v>2.9628738805427923E-3</v>
      </c>
      <c r="X458" s="29" t="str">
        <f t="shared" si="89"/>
        <v>FLOW</v>
      </c>
      <c r="Y458" s="9" t="str">
        <f t="shared" si="90"/>
        <v>-</v>
      </c>
      <c r="Z458" s="9" t="s">
        <v>1496</v>
      </c>
      <c r="AA458" s="9" t="s">
        <v>20</v>
      </c>
      <c r="AB458" s="22"/>
      <c r="AC458" s="9"/>
      <c r="AD458" s="9"/>
      <c r="AE458" s="30"/>
      <c r="AF458" s="31" t="s">
        <v>20</v>
      </c>
      <c r="AG458" s="32"/>
      <c r="AH458" s="9" t="s">
        <v>335</v>
      </c>
      <c r="AI458" s="32"/>
      <c r="AJ458" s="32"/>
      <c r="AK458" s="32"/>
      <c r="AL458" s="32">
        <v>9805</v>
      </c>
      <c r="AM458" s="26">
        <v>5565</v>
      </c>
      <c r="AN458" s="24">
        <v>148</v>
      </c>
      <c r="AO458" s="23" t="s">
        <v>20</v>
      </c>
      <c r="AP458" s="23" t="str">
        <f t="shared" si="91"/>
        <v>FLOW</v>
      </c>
      <c r="AQ458" s="23"/>
      <c r="AR458" s="23"/>
      <c r="AS458" s="23"/>
      <c r="AT458" s="23"/>
      <c r="AU458" s="9" t="s">
        <v>13</v>
      </c>
      <c r="AV458" s="33" t="s">
        <v>435</v>
      </c>
      <c r="AW458" s="22" t="s">
        <v>1243</v>
      </c>
      <c r="AX458" s="34">
        <v>45552</v>
      </c>
      <c r="AY458" s="9">
        <v>24</v>
      </c>
      <c r="AZ458" s="9" t="s">
        <v>1125</v>
      </c>
      <c r="BA458" s="32" t="s">
        <v>20</v>
      </c>
      <c r="BB458" s="32"/>
      <c r="BC458" s="32"/>
      <c r="BD458" s="9"/>
      <c r="BE458" s="9"/>
      <c r="BF458" s="9"/>
      <c r="BG458" s="35"/>
      <c r="BH458" s="9"/>
      <c r="BI458" s="9"/>
      <c r="BJ458" s="9"/>
      <c r="BK458" s="9"/>
      <c r="BL458" s="9">
        <v>1</v>
      </c>
      <c r="BM458" s="9"/>
      <c r="BN458" s="9"/>
      <c r="BO458" s="9"/>
      <c r="BP458" s="9"/>
      <c r="BQ458" s="9"/>
      <c r="BR458" s="9"/>
      <c r="BS458" s="9"/>
      <c r="BT458" s="9"/>
      <c r="BU458" s="9"/>
      <c r="BV458" s="9"/>
      <c r="BW458" s="9"/>
      <c r="BX458" s="9"/>
      <c r="BY458" s="9"/>
      <c r="BZ458" s="9"/>
      <c r="CA458" s="9"/>
      <c r="CB458" s="9"/>
      <c r="CC458" s="9"/>
      <c r="CD458" s="9"/>
      <c r="CE458" s="9"/>
      <c r="CF458" s="9"/>
      <c r="CG458" s="9"/>
      <c r="CH458" s="9"/>
      <c r="CI458" s="9"/>
      <c r="CJ458" s="9"/>
      <c r="CK458" s="9"/>
      <c r="CL458" s="9"/>
      <c r="CM458" s="9"/>
      <c r="CN458" s="9"/>
      <c r="CO458" s="9"/>
      <c r="CP458" s="9"/>
      <c r="CQ458" s="9"/>
      <c r="CR458" s="9"/>
      <c r="CS458" s="9"/>
      <c r="CT458" s="9"/>
      <c r="CU458" s="9"/>
      <c r="CV458" s="9"/>
      <c r="CW458" s="9"/>
      <c r="CX458" s="9"/>
      <c r="CY458" s="9"/>
      <c r="CZ458" s="9"/>
      <c r="DA458" s="9"/>
      <c r="DB458" s="9"/>
      <c r="DC458" s="9"/>
      <c r="DD458" s="9"/>
      <c r="DE458" s="9"/>
      <c r="DF458" s="9"/>
      <c r="DG458" s="9"/>
      <c r="DH458" s="9"/>
      <c r="DI458" s="9"/>
      <c r="DJ458" s="9"/>
      <c r="DK458" s="9"/>
      <c r="DL458" s="9"/>
      <c r="DM458" s="9"/>
      <c r="DN458" s="9"/>
      <c r="DO458" s="9"/>
      <c r="DP458" s="9"/>
      <c r="DQ458" s="9"/>
      <c r="DR458" s="9"/>
      <c r="DS458" s="9"/>
      <c r="DT458" s="9"/>
      <c r="DU458" s="9"/>
      <c r="DV458" s="9"/>
      <c r="DW458" s="9"/>
      <c r="DX458" s="9"/>
      <c r="DY458" s="9"/>
      <c r="DZ458" s="9"/>
      <c r="EA458" s="9"/>
      <c r="EB458" s="9"/>
      <c r="EC458" s="9"/>
      <c r="ED458" s="9"/>
      <c r="EE458" s="9"/>
      <c r="EF458" s="9"/>
      <c r="EG458" s="9"/>
      <c r="EH458" s="9"/>
      <c r="EI458" s="9"/>
      <c r="EJ458" s="9"/>
      <c r="EK458" s="9"/>
      <c r="EL458" s="9"/>
      <c r="EM458" s="9"/>
      <c r="EN458" s="9"/>
      <c r="EO458" s="9"/>
      <c r="EP458" s="9"/>
      <c r="EQ458" s="9"/>
      <c r="ER458" s="36">
        <f t="shared" si="92"/>
        <v>1</v>
      </c>
      <c r="ES458" s="9">
        <f t="shared" si="93"/>
        <v>1</v>
      </c>
      <c r="ET458" s="9" t="s">
        <v>1366</v>
      </c>
      <c r="EU458" s="32" t="s">
        <v>1910</v>
      </c>
      <c r="EV458" s="32" t="s">
        <v>1480</v>
      </c>
      <c r="EW458" s="32"/>
      <c r="EX458" s="35"/>
      <c r="EY458" s="37"/>
      <c r="EZ458" s="37"/>
      <c r="FA458" s="35"/>
      <c r="FB458" s="37"/>
      <c r="FC458" s="32"/>
      <c r="FD458" s="32"/>
      <c r="FE458" s="32">
        <f t="shared" si="94"/>
        <v>939</v>
      </c>
      <c r="FF458" s="9">
        <f t="shared" si="95"/>
        <v>5034</v>
      </c>
      <c r="FG458" s="6" t="s">
        <v>1480</v>
      </c>
    </row>
    <row r="459" spans="1:163" ht="17.25" customHeight="1" x14ac:dyDescent="0.25">
      <c r="A459" s="9">
        <v>457235804</v>
      </c>
      <c r="B459" s="22" t="s">
        <v>100</v>
      </c>
      <c r="C459" s="9"/>
      <c r="D459" s="9"/>
      <c r="E459" s="9"/>
      <c r="F459" s="9"/>
      <c r="G459" s="23"/>
      <c r="H459" s="23"/>
      <c r="I459" s="9">
        <v>6427</v>
      </c>
      <c r="J459" s="9">
        <v>5536</v>
      </c>
      <c r="K459" s="24">
        <f t="shared" si="84"/>
        <v>6276</v>
      </c>
      <c r="L459" s="24">
        <f t="shared" si="85"/>
        <v>11963</v>
      </c>
      <c r="M459" s="25">
        <v>5</v>
      </c>
      <c r="N459" s="9" t="s">
        <v>1493</v>
      </c>
      <c r="O459" s="9" t="s">
        <v>1494</v>
      </c>
      <c r="P459" s="9" t="s">
        <v>98</v>
      </c>
      <c r="Q459" s="26">
        <v>5536</v>
      </c>
      <c r="R459" s="27">
        <v>740</v>
      </c>
      <c r="S459" s="27">
        <f t="shared" si="86"/>
        <v>0</v>
      </c>
      <c r="T459" s="27">
        <v>5400</v>
      </c>
      <c r="U459" s="28" t="s">
        <v>20</v>
      </c>
      <c r="V459" s="29">
        <f t="shared" si="87"/>
        <v>5.7326885439426732E-2</v>
      </c>
      <c r="W459" s="29">
        <f t="shared" si="88"/>
        <v>2.9474339268077084E-3</v>
      </c>
      <c r="X459" s="29" t="str">
        <f t="shared" si="89"/>
        <v>FLOW</v>
      </c>
      <c r="Y459" s="9" t="str">
        <f t="shared" si="90"/>
        <v>-</v>
      </c>
      <c r="Z459" s="9" t="s">
        <v>20</v>
      </c>
      <c r="AA459" s="9" t="s">
        <v>20</v>
      </c>
      <c r="AB459" s="22"/>
      <c r="AC459" s="9"/>
      <c r="AD459" s="9"/>
      <c r="AE459" s="30"/>
      <c r="AF459" s="31" t="s">
        <v>20</v>
      </c>
      <c r="AG459" s="32"/>
      <c r="AH459" s="9" t="s">
        <v>97</v>
      </c>
      <c r="AI459" s="32"/>
      <c r="AJ459" s="32"/>
      <c r="AK459" s="32"/>
      <c r="AL459" s="32">
        <v>11676</v>
      </c>
      <c r="AM459" s="26">
        <v>5536</v>
      </c>
      <c r="AN459" s="24">
        <v>149</v>
      </c>
      <c r="AO459" s="23" t="s">
        <v>20</v>
      </c>
      <c r="AP459" s="23" t="str">
        <f t="shared" si="91"/>
        <v>FLOW</v>
      </c>
      <c r="AQ459" s="23"/>
      <c r="AR459" s="23"/>
      <c r="AS459" s="23"/>
      <c r="AT459" s="23"/>
      <c r="AU459" s="9" t="s">
        <v>13</v>
      </c>
      <c r="AV459" s="33" t="s">
        <v>101</v>
      </c>
      <c r="AW459" s="22" t="s">
        <v>1173</v>
      </c>
      <c r="AX459" s="34">
        <v>45000</v>
      </c>
      <c r="AY459" s="9">
        <v>36</v>
      </c>
      <c r="AZ459" s="9" t="s">
        <v>1125</v>
      </c>
      <c r="BA459" s="32" t="s">
        <v>20</v>
      </c>
      <c r="BB459" s="32"/>
      <c r="BC459" s="32"/>
      <c r="BD459" s="9"/>
      <c r="BE459" s="9"/>
      <c r="BF459" s="9"/>
      <c r="BG459" s="35"/>
      <c r="BH459" s="9"/>
      <c r="BI459" s="9"/>
      <c r="BJ459" s="9"/>
      <c r="BK459" s="9"/>
      <c r="BL459" s="9"/>
      <c r="BM459" s="9"/>
      <c r="BN459" s="9"/>
      <c r="BO459" s="9"/>
      <c r="BP459" s="9"/>
      <c r="BQ459" s="9"/>
      <c r="BR459" s="9"/>
      <c r="BS459" s="9"/>
      <c r="BT459" s="9"/>
      <c r="BU459" s="9"/>
      <c r="BV459" s="9"/>
      <c r="BW459" s="9"/>
      <c r="BX459" s="9"/>
      <c r="BY459" s="9"/>
      <c r="BZ459" s="9"/>
      <c r="CA459" s="9"/>
      <c r="CB459" s="9"/>
      <c r="CC459" s="9"/>
      <c r="CD459" s="9"/>
      <c r="CE459" s="9"/>
      <c r="CF459" s="9"/>
      <c r="CG459" s="9"/>
      <c r="CH459" s="9"/>
      <c r="CI459" s="9"/>
      <c r="CJ459" s="9"/>
      <c r="CK459" s="9"/>
      <c r="CL459" s="9"/>
      <c r="CM459" s="9"/>
      <c r="CN459" s="9"/>
      <c r="CO459" s="9"/>
      <c r="CP459" s="9"/>
      <c r="CQ459" s="9"/>
      <c r="CR459" s="9"/>
      <c r="CS459" s="9"/>
      <c r="CT459" s="9"/>
      <c r="CU459" s="9"/>
      <c r="CV459" s="9"/>
      <c r="CW459" s="9"/>
      <c r="CX459" s="9"/>
      <c r="CY459" s="9"/>
      <c r="CZ459" s="9"/>
      <c r="DA459" s="9"/>
      <c r="DB459" s="9"/>
      <c r="DC459" s="9"/>
      <c r="DD459" s="9"/>
      <c r="DE459" s="9"/>
      <c r="DF459" s="9"/>
      <c r="DG459" s="9"/>
      <c r="DH459" s="9"/>
      <c r="DI459" s="9"/>
      <c r="DJ459" s="9"/>
      <c r="DK459" s="9"/>
      <c r="DL459" s="9"/>
      <c r="DM459" s="9"/>
      <c r="DN459" s="9"/>
      <c r="DO459" s="9"/>
      <c r="DP459" s="9"/>
      <c r="DQ459" s="9"/>
      <c r="DR459" s="9"/>
      <c r="DS459" s="9"/>
      <c r="DT459" s="9"/>
      <c r="DU459" s="9"/>
      <c r="DV459" s="9"/>
      <c r="DW459" s="9"/>
      <c r="DX459" s="9"/>
      <c r="DY459" s="9"/>
      <c r="DZ459" s="9"/>
      <c r="EA459" s="9"/>
      <c r="EB459" s="9"/>
      <c r="EC459" s="9"/>
      <c r="ED459" s="9"/>
      <c r="EE459" s="9"/>
      <c r="EF459" s="9"/>
      <c r="EG459" s="9"/>
      <c r="EH459" s="9"/>
      <c r="EI459" s="9"/>
      <c r="EJ459" s="9"/>
      <c r="EK459" s="9"/>
      <c r="EL459" s="9"/>
      <c r="EM459" s="9"/>
      <c r="EN459" s="9"/>
      <c r="EO459" s="9"/>
      <c r="EP459" s="9"/>
      <c r="EQ459" s="9"/>
      <c r="ER459" s="36">
        <f t="shared" si="92"/>
        <v>0</v>
      </c>
      <c r="ES459" s="9" t="str">
        <f t="shared" si="93"/>
        <v/>
      </c>
      <c r="ET459" s="9" t="s">
        <v>1371</v>
      </c>
      <c r="EU459" s="32" t="s">
        <v>1750</v>
      </c>
      <c r="EV459" s="32" t="s">
        <v>1480</v>
      </c>
      <c r="EW459" s="32"/>
      <c r="EX459" s="35"/>
      <c r="EY459" s="37"/>
      <c r="EZ459" s="37"/>
      <c r="FA459" s="35"/>
      <c r="FB459" s="37"/>
      <c r="FC459" s="32"/>
      <c r="FD459" s="32"/>
      <c r="FE459" s="32">
        <f t="shared" si="94"/>
        <v>6276</v>
      </c>
      <c r="FF459" s="9">
        <f t="shared" si="95"/>
        <v>11963</v>
      </c>
      <c r="FG459" s="6" t="s">
        <v>1480</v>
      </c>
    </row>
    <row r="460" spans="1:163" ht="17.25" customHeight="1" x14ac:dyDescent="0.25">
      <c r="A460" s="9">
        <v>465143232</v>
      </c>
      <c r="B460" s="22" t="s">
        <v>878</v>
      </c>
      <c r="C460" s="9"/>
      <c r="D460" s="9"/>
      <c r="E460" s="9"/>
      <c r="F460" s="9"/>
      <c r="G460" s="23"/>
      <c r="H460" s="23"/>
      <c r="I460" s="9">
        <v>5349</v>
      </c>
      <c r="J460" s="9">
        <v>5250</v>
      </c>
      <c r="K460" s="24">
        <f t="shared" si="84"/>
        <v>5349</v>
      </c>
      <c r="L460" s="24">
        <f t="shared" si="85"/>
        <v>10599</v>
      </c>
      <c r="M460" s="39">
        <v>1</v>
      </c>
      <c r="N460" s="9" t="s">
        <v>1493</v>
      </c>
      <c r="O460" s="9" t="s">
        <v>1494</v>
      </c>
      <c r="P460" s="9" t="s">
        <v>45</v>
      </c>
      <c r="Q460" s="26">
        <v>5247</v>
      </c>
      <c r="R460" s="27">
        <v>99</v>
      </c>
      <c r="S460" s="27">
        <f t="shared" si="86"/>
        <v>0</v>
      </c>
      <c r="T460" s="27">
        <v>5509</v>
      </c>
      <c r="U460" s="28" t="s">
        <v>20</v>
      </c>
      <c r="V460" s="29">
        <f t="shared" si="87"/>
        <v>4.0722001790231398E-3</v>
      </c>
      <c r="W460" s="29">
        <f t="shared" si="88"/>
        <v>4.5964481425720197E-4</v>
      </c>
      <c r="X460" s="29" t="str">
        <f t="shared" si="89"/>
        <v>FLOW</v>
      </c>
      <c r="Y460" s="9" t="str">
        <f t="shared" si="90"/>
        <v>-</v>
      </c>
      <c r="Z460" s="9" t="s">
        <v>1489</v>
      </c>
      <c r="AA460" s="9" t="s">
        <v>20</v>
      </c>
      <c r="AB460" s="22"/>
      <c r="AC460" s="9"/>
      <c r="AD460" s="9"/>
      <c r="AE460" s="30"/>
      <c r="AF460" s="31" t="s">
        <v>20</v>
      </c>
      <c r="AG460" s="32"/>
      <c r="AH460" s="9" t="s">
        <v>584</v>
      </c>
      <c r="AI460" s="32"/>
      <c r="AJ460" s="32"/>
      <c r="AK460" s="32"/>
      <c r="AL460" s="32">
        <v>10858</v>
      </c>
      <c r="AM460" s="26">
        <v>5247</v>
      </c>
      <c r="AN460" s="24">
        <v>27</v>
      </c>
      <c r="AO460" s="23" t="s">
        <v>20</v>
      </c>
      <c r="AP460" s="23" t="str">
        <f t="shared" si="91"/>
        <v>FLOW</v>
      </c>
      <c r="AQ460" s="23"/>
      <c r="AR460" s="23"/>
      <c r="AS460" s="23"/>
      <c r="AT460" s="23"/>
      <c r="AU460" s="9" t="s">
        <v>1491</v>
      </c>
      <c r="AV460" s="33" t="s">
        <v>1071</v>
      </c>
      <c r="AW460" s="22" t="s">
        <v>1193</v>
      </c>
      <c r="AX460" s="34">
        <v>45663</v>
      </c>
      <c r="AY460" s="9">
        <v>18</v>
      </c>
      <c r="AZ460" s="9" t="s">
        <v>1125</v>
      </c>
      <c r="BA460" s="32" t="s">
        <v>20</v>
      </c>
      <c r="BB460" s="32"/>
      <c r="BC460" s="32"/>
      <c r="BD460" s="9"/>
      <c r="BE460" s="9"/>
      <c r="BF460" s="9"/>
      <c r="BG460" s="35"/>
      <c r="BH460" s="9"/>
      <c r="BI460" s="9"/>
      <c r="BJ460" s="9"/>
      <c r="BK460" s="9"/>
      <c r="BL460" s="9">
        <v>1</v>
      </c>
      <c r="BM460" s="9"/>
      <c r="BN460" s="9"/>
      <c r="BO460" s="9"/>
      <c r="BP460" s="9"/>
      <c r="BQ460" s="9"/>
      <c r="BR460" s="9"/>
      <c r="BS460" s="9"/>
      <c r="BT460" s="9"/>
      <c r="BU460" s="9"/>
      <c r="BV460" s="9"/>
      <c r="BW460" s="9"/>
      <c r="BX460" s="9"/>
      <c r="BY460" s="9"/>
      <c r="BZ460" s="9"/>
      <c r="CA460" s="9"/>
      <c r="CB460" s="9"/>
      <c r="CC460" s="9"/>
      <c r="CD460" s="9"/>
      <c r="CE460" s="9"/>
      <c r="CF460" s="9"/>
      <c r="CG460" s="9"/>
      <c r="CH460" s="9"/>
      <c r="CI460" s="9"/>
      <c r="CJ460" s="9"/>
      <c r="CK460" s="9"/>
      <c r="CL460" s="9"/>
      <c r="CM460" s="9"/>
      <c r="CN460" s="9"/>
      <c r="CO460" s="9"/>
      <c r="CP460" s="9"/>
      <c r="CQ460" s="9"/>
      <c r="CR460" s="9"/>
      <c r="CS460" s="9"/>
      <c r="CT460" s="9"/>
      <c r="CU460" s="9"/>
      <c r="CV460" s="9"/>
      <c r="CW460" s="9"/>
      <c r="CX460" s="9"/>
      <c r="CY460" s="9"/>
      <c r="CZ460" s="9"/>
      <c r="DA460" s="9"/>
      <c r="DB460" s="9"/>
      <c r="DC460" s="9"/>
      <c r="DD460" s="9"/>
      <c r="DE460" s="9"/>
      <c r="DF460" s="9"/>
      <c r="DG460" s="9"/>
      <c r="DH460" s="9"/>
      <c r="DI460" s="9"/>
      <c r="DJ460" s="9"/>
      <c r="DK460" s="9"/>
      <c r="DL460" s="9"/>
      <c r="DM460" s="9"/>
      <c r="DN460" s="9"/>
      <c r="DO460" s="9"/>
      <c r="DP460" s="9"/>
      <c r="DQ460" s="9"/>
      <c r="DR460" s="9"/>
      <c r="DS460" s="9"/>
      <c r="DT460" s="9"/>
      <c r="DU460" s="9"/>
      <c r="DV460" s="9"/>
      <c r="DW460" s="9"/>
      <c r="DX460" s="9"/>
      <c r="DY460" s="9"/>
      <c r="DZ460" s="9"/>
      <c r="EA460" s="9"/>
      <c r="EB460" s="9"/>
      <c r="EC460" s="9"/>
      <c r="ED460" s="9"/>
      <c r="EE460" s="9"/>
      <c r="EF460" s="9"/>
      <c r="EG460" s="9"/>
      <c r="EH460" s="9"/>
      <c r="EI460" s="9"/>
      <c r="EJ460" s="9"/>
      <c r="EK460" s="9"/>
      <c r="EL460" s="9"/>
      <c r="EM460" s="9"/>
      <c r="EN460" s="9"/>
      <c r="EO460" s="9"/>
      <c r="EP460" s="9"/>
      <c r="EQ460" s="9"/>
      <c r="ER460" s="36">
        <f t="shared" si="92"/>
        <v>1</v>
      </c>
      <c r="ES460" s="9">
        <f t="shared" si="93"/>
        <v>1</v>
      </c>
      <c r="ET460" s="9" t="s">
        <v>1374</v>
      </c>
      <c r="EU460" s="32" t="s">
        <v>2069</v>
      </c>
      <c r="EV460" s="32" t="s">
        <v>1480</v>
      </c>
      <c r="EW460" s="32"/>
      <c r="EX460" s="35"/>
      <c r="EY460" s="37"/>
      <c r="EZ460" s="37"/>
      <c r="FA460" s="35"/>
      <c r="FB460" s="37"/>
      <c r="FC460" s="32"/>
      <c r="FD460" s="32"/>
      <c r="FE460" s="32">
        <f t="shared" si="94"/>
        <v>5349</v>
      </c>
      <c r="FF460" s="9">
        <f t="shared" si="95"/>
        <v>10599</v>
      </c>
      <c r="FG460" s="6" t="s">
        <v>1480</v>
      </c>
    </row>
    <row r="461" spans="1:163" ht="17.25" customHeight="1" x14ac:dyDescent="0.25">
      <c r="A461" s="9">
        <v>459315274</v>
      </c>
      <c r="B461" s="22" t="s">
        <v>780</v>
      </c>
      <c r="C461" s="9"/>
      <c r="D461" s="9"/>
      <c r="E461" s="9"/>
      <c r="F461" s="9"/>
      <c r="G461" s="23"/>
      <c r="H461" s="23"/>
      <c r="I461" s="9">
        <v>2936</v>
      </c>
      <c r="J461" s="9">
        <v>2354</v>
      </c>
      <c r="K461" s="24">
        <f t="shared" si="84"/>
        <v>2450</v>
      </c>
      <c r="L461" s="24">
        <f t="shared" si="85"/>
        <v>5290</v>
      </c>
      <c r="M461" s="39">
        <v>1</v>
      </c>
      <c r="N461" s="9" t="s">
        <v>1493</v>
      </c>
      <c r="O461" s="9" t="s">
        <v>1494</v>
      </c>
      <c r="P461" s="9" t="s">
        <v>71</v>
      </c>
      <c r="Q461" s="26">
        <v>5237.08</v>
      </c>
      <c r="R461" s="27">
        <v>96</v>
      </c>
      <c r="S461" s="27">
        <f t="shared" si="86"/>
        <v>0</v>
      </c>
      <c r="T461" s="27">
        <v>0</v>
      </c>
      <c r="U461" s="28" t="s">
        <v>20</v>
      </c>
      <c r="V461" s="29">
        <f t="shared" si="87"/>
        <v>6.4789417937890599E-3</v>
      </c>
      <c r="W461" s="29">
        <f t="shared" si="88"/>
        <v>4.5877580786165569E-4</v>
      </c>
      <c r="X461" s="29" t="str">
        <f t="shared" si="89"/>
        <v>FLOW</v>
      </c>
      <c r="Y461" s="9" t="str">
        <f t="shared" si="90"/>
        <v>-</v>
      </c>
      <c r="Z461" s="9" t="s">
        <v>1495</v>
      </c>
      <c r="AA461" s="9" t="s">
        <v>20</v>
      </c>
      <c r="AB461" s="22"/>
      <c r="AC461" s="9"/>
      <c r="AD461" s="9"/>
      <c r="AE461" s="30"/>
      <c r="AF461" s="31" t="s">
        <v>20</v>
      </c>
      <c r="AG461" s="32"/>
      <c r="AH461" s="9" t="s">
        <v>638</v>
      </c>
      <c r="AI461" s="32"/>
      <c r="AJ461" s="32"/>
      <c r="AK461" s="32"/>
      <c r="AL461" s="32">
        <v>2450</v>
      </c>
      <c r="AM461" s="26">
        <v>5237.08</v>
      </c>
      <c r="AN461" s="24">
        <v>27</v>
      </c>
      <c r="AO461" s="23" t="s">
        <v>20</v>
      </c>
      <c r="AP461" s="23" t="str">
        <f t="shared" si="91"/>
        <v>FLOW</v>
      </c>
      <c r="AQ461" s="23"/>
      <c r="AR461" s="23"/>
      <c r="AS461" s="23"/>
      <c r="AT461" s="23"/>
      <c r="AU461" s="9" t="s">
        <v>1491</v>
      </c>
      <c r="AV461" s="33" t="s">
        <v>975</v>
      </c>
      <c r="AW461" s="22" t="s">
        <v>1211</v>
      </c>
      <c r="AX461" s="34">
        <v>45147</v>
      </c>
      <c r="AY461" s="9">
        <v>36</v>
      </c>
      <c r="AZ461" s="9" t="s">
        <v>1125</v>
      </c>
      <c r="BA461" s="32" t="s">
        <v>20</v>
      </c>
      <c r="BB461" s="32"/>
      <c r="BC461" s="32"/>
      <c r="BD461" s="9"/>
      <c r="BE461" s="9"/>
      <c r="BF461" s="9"/>
      <c r="BG461" s="35"/>
      <c r="BH461" s="9"/>
      <c r="BI461" s="9"/>
      <c r="BJ461" s="9"/>
      <c r="BK461" s="9"/>
      <c r="BL461" s="9"/>
      <c r="BM461" s="9"/>
      <c r="BN461" s="9"/>
      <c r="BO461" s="9"/>
      <c r="BP461" s="9"/>
      <c r="BQ461" s="9"/>
      <c r="BR461" s="9"/>
      <c r="BS461" s="9"/>
      <c r="BT461" s="9"/>
      <c r="BU461" s="9"/>
      <c r="BV461" s="9"/>
      <c r="BW461" s="9"/>
      <c r="BX461" s="9"/>
      <c r="BY461" s="9"/>
      <c r="BZ461" s="9"/>
      <c r="CA461" s="9"/>
      <c r="CB461" s="9"/>
      <c r="CC461" s="9"/>
      <c r="CD461" s="9"/>
      <c r="CE461" s="9"/>
      <c r="CF461" s="9"/>
      <c r="CG461" s="9"/>
      <c r="CH461" s="9"/>
      <c r="CI461" s="9"/>
      <c r="CJ461" s="9"/>
      <c r="CK461" s="9"/>
      <c r="CL461" s="9"/>
      <c r="CM461" s="9"/>
      <c r="CN461" s="9"/>
      <c r="CO461" s="9"/>
      <c r="CP461" s="9"/>
      <c r="CQ461" s="9"/>
      <c r="CR461" s="9"/>
      <c r="CS461" s="9"/>
      <c r="CT461" s="9"/>
      <c r="CU461" s="9"/>
      <c r="CV461" s="9"/>
      <c r="CW461" s="9"/>
      <c r="CX461" s="9"/>
      <c r="CY461" s="9"/>
      <c r="CZ461" s="9"/>
      <c r="DA461" s="9"/>
      <c r="DB461" s="9"/>
      <c r="DC461" s="9"/>
      <c r="DD461" s="9"/>
      <c r="DE461" s="9"/>
      <c r="DF461" s="9"/>
      <c r="DG461" s="9"/>
      <c r="DH461" s="9"/>
      <c r="DI461" s="9"/>
      <c r="DJ461" s="9"/>
      <c r="DK461" s="9"/>
      <c r="DL461" s="9"/>
      <c r="DM461" s="9"/>
      <c r="DN461" s="9"/>
      <c r="DO461" s="9"/>
      <c r="DP461" s="9"/>
      <c r="DQ461" s="9"/>
      <c r="DR461" s="9"/>
      <c r="DS461" s="9"/>
      <c r="DT461" s="9"/>
      <c r="DU461" s="9"/>
      <c r="DV461" s="9"/>
      <c r="DW461" s="9"/>
      <c r="DX461" s="9"/>
      <c r="DY461" s="9"/>
      <c r="DZ461" s="9"/>
      <c r="EA461" s="9"/>
      <c r="EB461" s="9"/>
      <c r="EC461" s="9"/>
      <c r="ED461" s="9"/>
      <c r="EE461" s="9"/>
      <c r="EF461" s="9"/>
      <c r="EG461" s="9"/>
      <c r="EH461" s="9"/>
      <c r="EI461" s="9"/>
      <c r="EJ461" s="9"/>
      <c r="EK461" s="9"/>
      <c r="EL461" s="9"/>
      <c r="EM461" s="9"/>
      <c r="EN461" s="9"/>
      <c r="EO461" s="9"/>
      <c r="EP461" s="9"/>
      <c r="EQ461" s="9"/>
      <c r="ER461" s="36">
        <f t="shared" si="92"/>
        <v>0</v>
      </c>
      <c r="ES461" s="9" t="str">
        <f t="shared" si="93"/>
        <v/>
      </c>
      <c r="ET461" s="9" t="s">
        <v>1361</v>
      </c>
      <c r="EU461" s="32" t="s">
        <v>2126</v>
      </c>
      <c r="EV461" s="32" t="s">
        <v>1480</v>
      </c>
      <c r="EW461" s="32"/>
      <c r="EX461" s="35"/>
      <c r="EY461" s="37"/>
      <c r="EZ461" s="37"/>
      <c r="FA461" s="35"/>
      <c r="FB461" s="37"/>
      <c r="FC461" s="32"/>
      <c r="FD461" s="32"/>
      <c r="FE461" s="32">
        <f t="shared" si="94"/>
        <v>2450</v>
      </c>
      <c r="FF461" s="9">
        <f t="shared" si="95"/>
        <v>5290</v>
      </c>
      <c r="FG461" s="6" t="s">
        <v>1480</v>
      </c>
    </row>
    <row r="462" spans="1:163" ht="17.25" customHeight="1" x14ac:dyDescent="0.25">
      <c r="A462" s="9">
        <v>466444305</v>
      </c>
      <c r="B462" s="22" t="s">
        <v>472</v>
      </c>
      <c r="C462" s="9"/>
      <c r="D462" s="9"/>
      <c r="E462" s="9"/>
      <c r="F462" s="9"/>
      <c r="G462" s="23"/>
      <c r="H462" s="23"/>
      <c r="I462" s="9">
        <v>1880</v>
      </c>
      <c r="J462" s="9">
        <v>5252</v>
      </c>
      <c r="K462" s="24">
        <f t="shared" si="84"/>
        <v>1750</v>
      </c>
      <c r="L462" s="24">
        <f t="shared" si="85"/>
        <v>7132</v>
      </c>
      <c r="M462" s="25">
        <v>3</v>
      </c>
      <c r="N462" s="9" t="s">
        <v>1493</v>
      </c>
      <c r="O462" s="9" t="s">
        <v>1494</v>
      </c>
      <c r="P462" s="9" t="s">
        <v>263</v>
      </c>
      <c r="Q462" s="26">
        <v>5160</v>
      </c>
      <c r="R462" s="27">
        <v>258</v>
      </c>
      <c r="S462" s="27">
        <f t="shared" si="86"/>
        <v>0</v>
      </c>
      <c r="T462" s="27">
        <v>3599</v>
      </c>
      <c r="U462" s="28" t="s">
        <v>20</v>
      </c>
      <c r="V462" s="29">
        <f t="shared" si="87"/>
        <v>2.3297794714732725E-2</v>
      </c>
      <c r="W462" s="29">
        <f t="shared" si="88"/>
        <v>1.4631357627937084E-3</v>
      </c>
      <c r="X462" s="29" t="str">
        <f t="shared" si="89"/>
        <v>FLOW</v>
      </c>
      <c r="Y462" s="9" t="str">
        <f t="shared" si="90"/>
        <v>-</v>
      </c>
      <c r="Z462" s="9" t="s">
        <v>1489</v>
      </c>
      <c r="AA462" s="9" t="s">
        <v>20</v>
      </c>
      <c r="AB462" s="22"/>
      <c r="AC462" s="9"/>
      <c r="AD462" s="9"/>
      <c r="AE462" s="30"/>
      <c r="AF462" s="31" t="s">
        <v>20</v>
      </c>
      <c r="AG462" s="32"/>
      <c r="AH462" s="9" t="s">
        <v>469</v>
      </c>
      <c r="AI462" s="32"/>
      <c r="AJ462" s="32"/>
      <c r="AK462" s="32"/>
      <c r="AL462" s="32">
        <v>9109</v>
      </c>
      <c r="AM462" s="26">
        <v>5160</v>
      </c>
      <c r="AN462" s="24">
        <v>87</v>
      </c>
      <c r="AO462" s="23" t="s">
        <v>20</v>
      </c>
      <c r="AP462" s="23" t="str">
        <f t="shared" si="91"/>
        <v>FLOW</v>
      </c>
      <c r="AQ462" s="23"/>
      <c r="AR462" s="23"/>
      <c r="AS462" s="23"/>
      <c r="AT462" s="23"/>
      <c r="AU462" s="9" t="s">
        <v>1491</v>
      </c>
      <c r="AV462" s="33" t="s">
        <v>473</v>
      </c>
      <c r="AW462" s="22" t="s">
        <v>1195</v>
      </c>
      <c r="AX462" s="34">
        <v>45840</v>
      </c>
      <c r="AY462" s="9">
        <v>12</v>
      </c>
      <c r="AZ462" s="9" t="s">
        <v>1125</v>
      </c>
      <c r="BA462" s="32" t="s">
        <v>20</v>
      </c>
      <c r="BB462" s="32"/>
      <c r="BC462" s="32">
        <v>1</v>
      </c>
      <c r="BD462" s="9"/>
      <c r="BE462" s="9"/>
      <c r="BF462" s="9"/>
      <c r="BG462" s="35"/>
      <c r="BH462" s="9"/>
      <c r="BI462" s="9"/>
      <c r="BJ462" s="9"/>
      <c r="BK462" s="9"/>
      <c r="BL462" s="9"/>
      <c r="BM462" s="9"/>
      <c r="BN462" s="9"/>
      <c r="BO462" s="9"/>
      <c r="BP462" s="9"/>
      <c r="BQ462" s="9"/>
      <c r="BR462" s="9"/>
      <c r="BS462" s="9"/>
      <c r="BT462" s="9"/>
      <c r="BU462" s="9"/>
      <c r="BV462" s="9"/>
      <c r="BW462" s="9"/>
      <c r="BX462" s="9"/>
      <c r="BY462" s="9"/>
      <c r="BZ462" s="9"/>
      <c r="CA462" s="9"/>
      <c r="CB462" s="9"/>
      <c r="CC462" s="9"/>
      <c r="CD462" s="9"/>
      <c r="CE462" s="9"/>
      <c r="CF462" s="9"/>
      <c r="CG462" s="9"/>
      <c r="CH462" s="9"/>
      <c r="CI462" s="9"/>
      <c r="CJ462" s="9"/>
      <c r="CK462" s="9"/>
      <c r="CL462" s="9"/>
      <c r="CM462" s="9"/>
      <c r="CN462" s="9"/>
      <c r="CO462" s="9"/>
      <c r="CP462" s="9"/>
      <c r="CQ462" s="9"/>
      <c r="CR462" s="9"/>
      <c r="CS462" s="9"/>
      <c r="CT462" s="9"/>
      <c r="CU462" s="9"/>
      <c r="CV462" s="9"/>
      <c r="CW462" s="9"/>
      <c r="CX462" s="9"/>
      <c r="CY462" s="9"/>
      <c r="CZ462" s="9"/>
      <c r="DA462" s="9"/>
      <c r="DB462" s="9"/>
      <c r="DC462" s="9"/>
      <c r="DD462" s="9"/>
      <c r="DE462" s="9"/>
      <c r="DF462" s="9"/>
      <c r="DG462" s="9"/>
      <c r="DH462" s="9"/>
      <c r="DI462" s="9"/>
      <c r="DJ462" s="9"/>
      <c r="DK462" s="9"/>
      <c r="DL462" s="9"/>
      <c r="DM462" s="9"/>
      <c r="DN462" s="9"/>
      <c r="DO462" s="9"/>
      <c r="DP462" s="9"/>
      <c r="DQ462" s="9"/>
      <c r="DR462" s="9"/>
      <c r="DS462" s="9"/>
      <c r="DT462" s="9"/>
      <c r="DU462" s="9"/>
      <c r="DV462" s="9"/>
      <c r="DW462" s="9"/>
      <c r="DX462" s="9"/>
      <c r="DY462" s="9"/>
      <c r="DZ462" s="9"/>
      <c r="EA462" s="9"/>
      <c r="EB462" s="9"/>
      <c r="EC462" s="9"/>
      <c r="ED462" s="9"/>
      <c r="EE462" s="9"/>
      <c r="EF462" s="9"/>
      <c r="EG462" s="9"/>
      <c r="EH462" s="9"/>
      <c r="EI462" s="9"/>
      <c r="EJ462" s="9"/>
      <c r="EK462" s="9"/>
      <c r="EL462" s="9"/>
      <c r="EM462" s="9"/>
      <c r="EN462" s="9"/>
      <c r="EO462" s="9"/>
      <c r="EP462" s="9"/>
      <c r="EQ462" s="9"/>
      <c r="ER462" s="36">
        <f t="shared" si="92"/>
        <v>1</v>
      </c>
      <c r="ES462" s="9">
        <f t="shared" si="93"/>
        <v>1</v>
      </c>
      <c r="ET462" s="9" t="s">
        <v>1372</v>
      </c>
      <c r="EU462" s="32" t="s">
        <v>1982</v>
      </c>
      <c r="EV462" s="32" t="s">
        <v>1480</v>
      </c>
      <c r="EW462" s="32"/>
      <c r="EX462" s="35"/>
      <c r="EY462" s="37"/>
      <c r="EZ462" s="37"/>
      <c r="FA462" s="35"/>
      <c r="FB462" s="37"/>
      <c r="FC462" s="32"/>
      <c r="FD462" s="32"/>
      <c r="FE462" s="32">
        <f t="shared" si="94"/>
        <v>1750</v>
      </c>
      <c r="FF462" s="9">
        <f t="shared" si="95"/>
        <v>7132</v>
      </c>
      <c r="FG462" s="6" t="s">
        <v>1480</v>
      </c>
    </row>
    <row r="463" spans="1:163" ht="17.25" customHeight="1" x14ac:dyDescent="0.25">
      <c r="A463" s="9">
        <v>463286136</v>
      </c>
      <c r="B463" s="22" t="s">
        <v>1635</v>
      </c>
      <c r="C463" s="9"/>
      <c r="D463" s="9"/>
      <c r="E463" s="9"/>
      <c r="F463" s="9"/>
      <c r="G463" s="23"/>
      <c r="H463" s="23"/>
      <c r="I463" s="9">
        <v>5122</v>
      </c>
      <c r="J463" s="9">
        <v>5116</v>
      </c>
      <c r="K463" s="24">
        <f t="shared" si="84"/>
        <v>5252</v>
      </c>
      <c r="L463" s="24">
        <f t="shared" si="85"/>
        <v>10238</v>
      </c>
      <c r="M463" s="25">
        <v>1</v>
      </c>
      <c r="N463" s="9" t="s">
        <v>1493</v>
      </c>
      <c r="O463" s="9" t="s">
        <v>1494</v>
      </c>
      <c r="P463" s="9" t="s">
        <v>22</v>
      </c>
      <c r="Q463" s="26">
        <v>5039</v>
      </c>
      <c r="R463" s="27">
        <v>136</v>
      </c>
      <c r="S463" s="27">
        <f t="shared" si="86"/>
        <v>0</v>
      </c>
      <c r="T463" s="27">
        <v>7186</v>
      </c>
      <c r="U463" s="28" t="s">
        <v>20</v>
      </c>
      <c r="V463" s="29">
        <f t="shared" si="87"/>
        <v>3.6129198415047413E-3</v>
      </c>
      <c r="W463" s="29">
        <f t="shared" si="88"/>
        <v>4.414237124151021E-4</v>
      </c>
      <c r="X463" s="29" t="str">
        <f t="shared" si="89"/>
        <v>FLOW</v>
      </c>
      <c r="Y463" s="9" t="str">
        <f t="shared" si="90"/>
        <v>-</v>
      </c>
      <c r="Z463" s="9" t="s">
        <v>1490</v>
      </c>
      <c r="AA463" s="9" t="s">
        <v>20</v>
      </c>
      <c r="AB463" s="22"/>
      <c r="AC463" s="9"/>
      <c r="AD463" s="9"/>
      <c r="AE463" s="30"/>
      <c r="AF463" s="31" t="s">
        <v>20</v>
      </c>
      <c r="AG463" s="32"/>
      <c r="AH463" s="9" t="s">
        <v>657</v>
      </c>
      <c r="AI463" s="32"/>
      <c r="AJ463" s="32"/>
      <c r="AK463" s="32"/>
      <c r="AL463" s="32">
        <v>12438</v>
      </c>
      <c r="AM463" s="26">
        <v>5039</v>
      </c>
      <c r="AN463" s="24">
        <v>27</v>
      </c>
      <c r="AO463" s="23" t="s">
        <v>20</v>
      </c>
      <c r="AP463" s="23" t="str">
        <f t="shared" si="91"/>
        <v>FLOW</v>
      </c>
      <c r="AQ463" s="23"/>
      <c r="AR463" s="23"/>
      <c r="AS463" s="23"/>
      <c r="AT463" s="23"/>
      <c r="AU463" s="9" t="s">
        <v>1491</v>
      </c>
      <c r="AV463" s="33" t="s">
        <v>1682</v>
      </c>
      <c r="AW463" s="22" t="s">
        <v>1242</v>
      </c>
      <c r="AX463" s="34">
        <v>45467</v>
      </c>
      <c r="AY463" s="9">
        <v>24</v>
      </c>
      <c r="AZ463" s="9" t="s">
        <v>1592</v>
      </c>
      <c r="BA463" s="32" t="s">
        <v>20</v>
      </c>
      <c r="BB463" s="32"/>
      <c r="BC463" s="32"/>
      <c r="BD463" s="9"/>
      <c r="BE463" s="9"/>
      <c r="BF463" s="9"/>
      <c r="BG463" s="35"/>
      <c r="BH463" s="9"/>
      <c r="BI463" s="9"/>
      <c r="BJ463" s="9"/>
      <c r="BK463" s="9"/>
      <c r="BL463" s="9"/>
      <c r="BM463" s="9"/>
      <c r="BN463" s="9"/>
      <c r="BO463" s="9"/>
      <c r="BP463" s="9"/>
      <c r="BQ463" s="9"/>
      <c r="BR463" s="9"/>
      <c r="BS463" s="9"/>
      <c r="BT463" s="9"/>
      <c r="BU463" s="9"/>
      <c r="BV463" s="9"/>
      <c r="BW463" s="9"/>
      <c r="BX463" s="9"/>
      <c r="BY463" s="9"/>
      <c r="BZ463" s="9"/>
      <c r="CA463" s="9"/>
      <c r="CB463" s="9"/>
      <c r="CC463" s="9"/>
      <c r="CD463" s="9"/>
      <c r="CE463" s="9"/>
      <c r="CF463" s="9"/>
      <c r="CG463" s="9"/>
      <c r="CH463" s="9"/>
      <c r="CI463" s="9"/>
      <c r="CJ463" s="9"/>
      <c r="CK463" s="9"/>
      <c r="CL463" s="9"/>
      <c r="CM463" s="9"/>
      <c r="CN463" s="9"/>
      <c r="CO463" s="9"/>
      <c r="CP463" s="9"/>
      <c r="CQ463" s="9"/>
      <c r="CR463" s="9"/>
      <c r="CS463" s="9"/>
      <c r="CT463" s="9"/>
      <c r="CU463" s="9"/>
      <c r="CV463" s="9"/>
      <c r="CW463" s="9"/>
      <c r="CX463" s="9"/>
      <c r="CY463" s="9"/>
      <c r="CZ463" s="9"/>
      <c r="DA463" s="9"/>
      <c r="DB463" s="9"/>
      <c r="DC463" s="9"/>
      <c r="DD463" s="9"/>
      <c r="DE463" s="9"/>
      <c r="DF463" s="9"/>
      <c r="DG463" s="9"/>
      <c r="DH463" s="9"/>
      <c r="DI463" s="9"/>
      <c r="DJ463" s="9"/>
      <c r="DK463" s="9"/>
      <c r="DL463" s="9"/>
      <c r="DM463" s="9"/>
      <c r="DN463" s="9"/>
      <c r="DO463" s="9"/>
      <c r="DP463" s="9"/>
      <c r="DQ463" s="9"/>
      <c r="DR463" s="9"/>
      <c r="DS463" s="9"/>
      <c r="DT463" s="9"/>
      <c r="DU463" s="9"/>
      <c r="DV463" s="9"/>
      <c r="DW463" s="9"/>
      <c r="DX463" s="9"/>
      <c r="DY463" s="9"/>
      <c r="DZ463" s="9"/>
      <c r="EA463" s="9"/>
      <c r="EB463" s="9"/>
      <c r="EC463" s="9"/>
      <c r="ED463" s="9"/>
      <c r="EE463" s="9"/>
      <c r="EF463" s="9"/>
      <c r="EG463" s="9"/>
      <c r="EH463" s="9"/>
      <c r="EI463" s="9"/>
      <c r="EJ463" s="9"/>
      <c r="EK463" s="9"/>
      <c r="EL463" s="9"/>
      <c r="EM463" s="9"/>
      <c r="EN463" s="9"/>
      <c r="EO463" s="9"/>
      <c r="EP463" s="9"/>
      <c r="EQ463" s="9"/>
      <c r="ER463" s="36">
        <f t="shared" si="92"/>
        <v>0</v>
      </c>
      <c r="ES463" s="9" t="str">
        <f t="shared" si="93"/>
        <v/>
      </c>
      <c r="ET463" s="9" t="s">
        <v>1365</v>
      </c>
      <c r="EU463" s="32" t="s">
        <v>2248</v>
      </c>
      <c r="EV463" s="32" t="s">
        <v>1480</v>
      </c>
      <c r="EW463" s="32"/>
      <c r="EX463" s="35"/>
      <c r="EY463" s="37"/>
      <c r="EZ463" s="37"/>
      <c r="FA463" s="35"/>
      <c r="FB463" s="37"/>
      <c r="FC463" s="32"/>
      <c r="FD463" s="32"/>
      <c r="FE463" s="32">
        <f t="shared" si="94"/>
        <v>5252</v>
      </c>
      <c r="FF463" s="9">
        <f t="shared" si="95"/>
        <v>10238</v>
      </c>
      <c r="FG463" s="6" t="e">
        <v>#N/A</v>
      </c>
    </row>
    <row r="464" spans="1:163" ht="17.25" customHeight="1" x14ac:dyDescent="0.25">
      <c r="A464" s="9">
        <v>462832504</v>
      </c>
      <c r="B464" s="22" t="s">
        <v>831</v>
      </c>
      <c r="C464" s="9"/>
      <c r="D464" s="9"/>
      <c r="E464" s="9"/>
      <c r="F464" s="9"/>
      <c r="G464" s="23"/>
      <c r="H464" s="23"/>
      <c r="I464" s="9">
        <v>4919</v>
      </c>
      <c r="J464" s="9">
        <v>4919</v>
      </c>
      <c r="K464" s="24">
        <f t="shared" si="84"/>
        <v>5187</v>
      </c>
      <c r="L464" s="24">
        <f t="shared" si="85"/>
        <v>9838</v>
      </c>
      <c r="M464" s="25">
        <v>3</v>
      </c>
      <c r="N464" s="9" t="s">
        <v>1493</v>
      </c>
      <c r="O464" s="9" t="s">
        <v>1494</v>
      </c>
      <c r="P464" s="9" t="s">
        <v>2211</v>
      </c>
      <c r="Q464" s="26">
        <v>4830</v>
      </c>
      <c r="R464" s="27">
        <v>268</v>
      </c>
      <c r="S464" s="27">
        <f t="shared" si="86"/>
        <v>0</v>
      </c>
      <c r="T464" s="27">
        <v>450</v>
      </c>
      <c r="U464" s="28" t="s">
        <v>20</v>
      </c>
      <c r="V464" s="29">
        <f t="shared" si="87"/>
        <v>3.7368282606341001E-2</v>
      </c>
      <c r="W464" s="29">
        <f t="shared" si="88"/>
        <v>1.3695631268010875E-3</v>
      </c>
      <c r="X464" s="29" t="str">
        <f t="shared" si="89"/>
        <v>FLOW</v>
      </c>
      <c r="Y464" s="9" t="str">
        <f t="shared" si="90"/>
        <v>-</v>
      </c>
      <c r="Z464" s="9" t="s">
        <v>2271</v>
      </c>
      <c r="AA464" s="9" t="s">
        <v>20</v>
      </c>
      <c r="AB464" s="22"/>
      <c r="AC464" s="9"/>
      <c r="AD464" s="9"/>
      <c r="AE464" s="30"/>
      <c r="AF464" s="31" t="s">
        <v>20</v>
      </c>
      <c r="AG464" s="32"/>
      <c r="AH464" s="9" t="s">
        <v>595</v>
      </c>
      <c r="AI464" s="32"/>
      <c r="AJ464" s="32"/>
      <c r="AK464" s="32"/>
      <c r="AL464" s="32">
        <v>5637</v>
      </c>
      <c r="AM464" s="26">
        <v>4830</v>
      </c>
      <c r="AN464" s="24">
        <v>88</v>
      </c>
      <c r="AO464" s="23" t="s">
        <v>20</v>
      </c>
      <c r="AP464" s="23" t="str">
        <f t="shared" si="91"/>
        <v>FLOW</v>
      </c>
      <c r="AQ464" s="23"/>
      <c r="AR464" s="23"/>
      <c r="AS464" s="23"/>
      <c r="AT464" s="23"/>
      <c r="AU464" s="9" t="s">
        <v>1491</v>
      </c>
      <c r="AV464" s="33" t="s">
        <v>1025</v>
      </c>
      <c r="AW464" s="22" t="s">
        <v>1201</v>
      </c>
      <c r="AX464" s="34">
        <v>45420</v>
      </c>
      <c r="AY464" s="9">
        <v>24</v>
      </c>
      <c r="AZ464" s="9" t="s">
        <v>1125</v>
      </c>
      <c r="BA464" s="32" t="s">
        <v>20</v>
      </c>
      <c r="BB464" s="32"/>
      <c r="BC464" s="32"/>
      <c r="BD464" s="9"/>
      <c r="BE464" s="9"/>
      <c r="BF464" s="9"/>
      <c r="BG464" s="35"/>
      <c r="BH464" s="9"/>
      <c r="BI464" s="9"/>
      <c r="BJ464" s="9"/>
      <c r="BK464" s="9"/>
      <c r="BL464" s="9"/>
      <c r="BM464" s="9"/>
      <c r="BN464" s="9"/>
      <c r="BO464" s="9"/>
      <c r="BP464" s="9"/>
      <c r="BQ464" s="9"/>
      <c r="BR464" s="9"/>
      <c r="BS464" s="9"/>
      <c r="BT464" s="9"/>
      <c r="BU464" s="9"/>
      <c r="BV464" s="9"/>
      <c r="BW464" s="9"/>
      <c r="BX464" s="9"/>
      <c r="BY464" s="9"/>
      <c r="BZ464" s="9"/>
      <c r="CA464" s="9"/>
      <c r="CB464" s="9"/>
      <c r="CC464" s="9"/>
      <c r="CD464" s="9"/>
      <c r="CE464" s="9"/>
      <c r="CF464" s="9"/>
      <c r="CG464" s="9"/>
      <c r="CH464" s="9"/>
      <c r="CI464" s="9"/>
      <c r="CJ464" s="9"/>
      <c r="CK464" s="9"/>
      <c r="CL464" s="9"/>
      <c r="CM464" s="9"/>
      <c r="CN464" s="9"/>
      <c r="CO464" s="9"/>
      <c r="CP464" s="9"/>
      <c r="CQ464" s="9"/>
      <c r="CR464" s="9"/>
      <c r="CS464" s="9"/>
      <c r="CT464" s="9"/>
      <c r="CU464" s="9"/>
      <c r="CV464" s="9"/>
      <c r="CW464" s="9"/>
      <c r="CX464" s="9"/>
      <c r="CY464" s="9"/>
      <c r="CZ464" s="9"/>
      <c r="DA464" s="9"/>
      <c r="DB464" s="9"/>
      <c r="DC464" s="9"/>
      <c r="DD464" s="9"/>
      <c r="DE464" s="9"/>
      <c r="DF464" s="9"/>
      <c r="DG464" s="9"/>
      <c r="DH464" s="9"/>
      <c r="DI464" s="9"/>
      <c r="DJ464" s="9"/>
      <c r="DK464" s="9"/>
      <c r="DL464" s="9"/>
      <c r="DM464" s="9"/>
      <c r="DN464" s="9"/>
      <c r="DO464" s="9"/>
      <c r="DP464" s="9"/>
      <c r="DQ464" s="9"/>
      <c r="DR464" s="9"/>
      <c r="DS464" s="9"/>
      <c r="DT464" s="9"/>
      <c r="DU464" s="9"/>
      <c r="DV464" s="9"/>
      <c r="DW464" s="9"/>
      <c r="DX464" s="9"/>
      <c r="DY464" s="9"/>
      <c r="DZ464" s="9"/>
      <c r="EA464" s="9"/>
      <c r="EB464" s="9"/>
      <c r="EC464" s="9"/>
      <c r="ED464" s="9"/>
      <c r="EE464" s="9"/>
      <c r="EF464" s="9"/>
      <c r="EG464" s="9"/>
      <c r="EH464" s="9"/>
      <c r="EI464" s="9"/>
      <c r="EJ464" s="9"/>
      <c r="EK464" s="9"/>
      <c r="EL464" s="9"/>
      <c r="EM464" s="9"/>
      <c r="EN464" s="9"/>
      <c r="EO464" s="9"/>
      <c r="EP464" s="9"/>
      <c r="EQ464" s="9"/>
      <c r="ER464" s="36">
        <f t="shared" si="92"/>
        <v>0</v>
      </c>
      <c r="ES464" s="9" t="str">
        <f t="shared" si="93"/>
        <v/>
      </c>
      <c r="ET464" s="9" t="s">
        <v>2262</v>
      </c>
      <c r="EU464" s="32" t="s">
        <v>2075</v>
      </c>
      <c r="EV464" s="32" t="s">
        <v>1480</v>
      </c>
      <c r="EW464" s="32"/>
      <c r="EX464" s="35"/>
      <c r="EY464" s="37"/>
      <c r="EZ464" s="37"/>
      <c r="FA464" s="35"/>
      <c r="FB464" s="37"/>
      <c r="FC464" s="32"/>
      <c r="FD464" s="32"/>
      <c r="FE464" s="32">
        <f t="shared" si="94"/>
        <v>5187</v>
      </c>
      <c r="FF464" s="9">
        <f t="shared" si="95"/>
        <v>9838</v>
      </c>
      <c r="FG464" s="6" t="s">
        <v>1480</v>
      </c>
    </row>
    <row r="465" spans="1:163" ht="17.25" customHeight="1" x14ac:dyDescent="0.25">
      <c r="A465" s="9">
        <v>94397306</v>
      </c>
      <c r="B465" s="22" t="s">
        <v>414</v>
      </c>
      <c r="C465" s="9"/>
      <c r="D465" s="9"/>
      <c r="E465" s="9"/>
      <c r="F465" s="9"/>
      <c r="G465" s="23"/>
      <c r="H465" s="23"/>
      <c r="I465" s="9">
        <v>5074</v>
      </c>
      <c r="J465" s="9">
        <v>4828</v>
      </c>
      <c r="K465" s="24">
        <f t="shared" si="84"/>
        <v>5149</v>
      </c>
      <c r="L465" s="24">
        <f t="shared" si="85"/>
        <v>9902</v>
      </c>
      <c r="M465" s="25">
        <v>2</v>
      </c>
      <c r="N465" s="9" t="s">
        <v>1493</v>
      </c>
      <c r="O465" s="9" t="s">
        <v>1494</v>
      </c>
      <c r="P465" s="9" t="s">
        <v>14</v>
      </c>
      <c r="Q465" s="26">
        <v>4828</v>
      </c>
      <c r="R465" s="27">
        <v>321</v>
      </c>
      <c r="S465" s="27">
        <f t="shared" si="86"/>
        <v>0</v>
      </c>
      <c r="T465" s="27">
        <v>6295</v>
      </c>
      <c r="U465" s="28" t="s">
        <v>20</v>
      </c>
      <c r="V465" s="29">
        <f t="shared" si="87"/>
        <v>3.958910315675538E-2</v>
      </c>
      <c r="W465" s="29">
        <f t="shared" si="88"/>
        <v>1.294536958046111E-3</v>
      </c>
      <c r="X465" s="29" t="str">
        <f t="shared" si="89"/>
        <v>FLOW</v>
      </c>
      <c r="Y465" s="9" t="str">
        <f t="shared" si="90"/>
        <v>-</v>
      </c>
      <c r="Z465" s="9" t="s">
        <v>1496</v>
      </c>
      <c r="AA465" s="9" t="s">
        <v>20</v>
      </c>
      <c r="AB465" s="22"/>
      <c r="AC465" s="9"/>
      <c r="AD465" s="9"/>
      <c r="AE465" s="30"/>
      <c r="AF465" s="31" t="s">
        <v>20</v>
      </c>
      <c r="AG465" s="32"/>
      <c r="AH465" s="9" t="s">
        <v>403</v>
      </c>
      <c r="AI465" s="32"/>
      <c r="AJ465" s="32"/>
      <c r="AK465" s="32"/>
      <c r="AL465" s="32">
        <v>11444</v>
      </c>
      <c r="AM465" s="26">
        <v>4828</v>
      </c>
      <c r="AN465" s="24">
        <v>58</v>
      </c>
      <c r="AO465" s="23" t="s">
        <v>20</v>
      </c>
      <c r="AP465" s="23" t="str">
        <f t="shared" si="91"/>
        <v>FLOW</v>
      </c>
      <c r="AQ465" s="23"/>
      <c r="AR465" s="23"/>
      <c r="AS465" s="23"/>
      <c r="AT465" s="23"/>
      <c r="AU465" s="9" t="s">
        <v>1491</v>
      </c>
      <c r="AV465" s="33" t="s">
        <v>415</v>
      </c>
      <c r="AW465" s="22" t="s">
        <v>1356</v>
      </c>
      <c r="AX465" s="34">
        <v>43748</v>
      </c>
      <c r="AY465" s="9">
        <v>80</v>
      </c>
      <c r="AZ465" s="9" t="s">
        <v>1125</v>
      </c>
      <c r="BA465" s="32" t="s">
        <v>20</v>
      </c>
      <c r="BB465" s="32"/>
      <c r="BC465" s="32"/>
      <c r="BD465" s="9"/>
      <c r="BE465" s="9"/>
      <c r="BF465" s="9"/>
      <c r="BG465" s="35"/>
      <c r="BH465" s="9"/>
      <c r="BI465" s="9"/>
      <c r="BJ465" s="9"/>
      <c r="BK465" s="9"/>
      <c r="BL465" s="9">
        <v>1</v>
      </c>
      <c r="BM465" s="9"/>
      <c r="BN465" s="9"/>
      <c r="BO465" s="9"/>
      <c r="BP465" s="9"/>
      <c r="BQ465" s="9"/>
      <c r="BR465" s="9"/>
      <c r="BS465" s="9"/>
      <c r="BT465" s="9"/>
      <c r="BU465" s="9"/>
      <c r="BV465" s="9"/>
      <c r="BW465" s="9"/>
      <c r="BX465" s="9"/>
      <c r="BY465" s="9"/>
      <c r="BZ465" s="9"/>
      <c r="CA465" s="9"/>
      <c r="CB465" s="9"/>
      <c r="CC465" s="9"/>
      <c r="CD465" s="9"/>
      <c r="CE465" s="9"/>
      <c r="CF465" s="9"/>
      <c r="CG465" s="9"/>
      <c r="CH465" s="9"/>
      <c r="CI465" s="9"/>
      <c r="CJ465" s="9"/>
      <c r="CK465" s="9"/>
      <c r="CL465" s="9"/>
      <c r="CM465" s="9"/>
      <c r="CN465" s="9"/>
      <c r="CO465" s="9"/>
      <c r="CP465" s="9"/>
      <c r="CQ465" s="9"/>
      <c r="CR465" s="9"/>
      <c r="CS465" s="9"/>
      <c r="CT465" s="9"/>
      <c r="CU465" s="9"/>
      <c r="CV465" s="9"/>
      <c r="CW465" s="9"/>
      <c r="CX465" s="9"/>
      <c r="CY465" s="9"/>
      <c r="CZ465" s="9"/>
      <c r="DA465" s="9"/>
      <c r="DB465" s="9"/>
      <c r="DC465" s="9"/>
      <c r="DD465" s="9"/>
      <c r="DE465" s="9"/>
      <c r="DF465" s="9"/>
      <c r="DG465" s="9"/>
      <c r="DH465" s="9"/>
      <c r="DI465" s="9"/>
      <c r="DJ465" s="9"/>
      <c r="DK465" s="9"/>
      <c r="DL465" s="9"/>
      <c r="DM465" s="9"/>
      <c r="DN465" s="9"/>
      <c r="DO465" s="9"/>
      <c r="DP465" s="9"/>
      <c r="DQ465" s="9"/>
      <c r="DR465" s="9"/>
      <c r="DS465" s="9"/>
      <c r="DT465" s="9"/>
      <c r="DU465" s="9"/>
      <c r="DV465" s="9"/>
      <c r="DW465" s="9"/>
      <c r="DX465" s="9"/>
      <c r="DY465" s="9"/>
      <c r="DZ465" s="9"/>
      <c r="EA465" s="9"/>
      <c r="EB465" s="9"/>
      <c r="EC465" s="9"/>
      <c r="ED465" s="9"/>
      <c r="EE465" s="9"/>
      <c r="EF465" s="9"/>
      <c r="EG465" s="9"/>
      <c r="EH465" s="9"/>
      <c r="EI465" s="9"/>
      <c r="EJ465" s="9"/>
      <c r="EK465" s="9"/>
      <c r="EL465" s="9"/>
      <c r="EM465" s="9"/>
      <c r="EN465" s="9"/>
      <c r="EO465" s="9"/>
      <c r="EP465" s="9"/>
      <c r="EQ465" s="9"/>
      <c r="ER465" s="36">
        <f t="shared" si="92"/>
        <v>1</v>
      </c>
      <c r="ES465" s="9">
        <f t="shared" si="93"/>
        <v>1</v>
      </c>
      <c r="ET465" s="9" t="s">
        <v>1366</v>
      </c>
      <c r="EU465" s="32" t="s">
        <v>1954</v>
      </c>
      <c r="EV465" s="32" t="s">
        <v>1480</v>
      </c>
      <c r="EW465" s="32"/>
      <c r="EX465" s="35"/>
      <c r="EY465" s="37"/>
      <c r="EZ465" s="37"/>
      <c r="FA465" s="35"/>
      <c r="FB465" s="37"/>
      <c r="FC465" s="32"/>
      <c r="FD465" s="32"/>
      <c r="FE465" s="32">
        <f t="shared" si="94"/>
        <v>5149</v>
      </c>
      <c r="FF465" s="9">
        <f t="shared" si="95"/>
        <v>9902</v>
      </c>
      <c r="FG465" s="6" t="s">
        <v>1480</v>
      </c>
    </row>
    <row r="466" spans="1:163" ht="17.25" customHeight="1" x14ac:dyDescent="0.25">
      <c r="A466" s="9">
        <v>466047937</v>
      </c>
      <c r="B466" s="22" t="s">
        <v>844</v>
      </c>
      <c r="C466" s="9"/>
      <c r="D466" s="9"/>
      <c r="E466" s="9"/>
      <c r="F466" s="9"/>
      <c r="G466" s="23"/>
      <c r="H466" s="23"/>
      <c r="I466" s="9">
        <v>2037</v>
      </c>
      <c r="J466" s="9">
        <v>4887</v>
      </c>
      <c r="K466" s="24">
        <f t="shared" si="84"/>
        <v>-2814</v>
      </c>
      <c r="L466" s="24">
        <f t="shared" si="85"/>
        <v>6924</v>
      </c>
      <c r="M466" s="25">
        <v>5</v>
      </c>
      <c r="N466" s="9" t="s">
        <v>1493</v>
      </c>
      <c r="O466" s="9" t="s">
        <v>1494</v>
      </c>
      <c r="P466" s="9" t="s">
        <v>60</v>
      </c>
      <c r="Q466" s="26">
        <v>4771</v>
      </c>
      <c r="R466" s="27">
        <v>447</v>
      </c>
      <c r="S466" s="27">
        <f t="shared" si="86"/>
        <v>0</v>
      </c>
      <c r="T466" s="27">
        <v>1800</v>
      </c>
      <c r="U466" s="28" t="s">
        <v>20</v>
      </c>
      <c r="V466" s="29">
        <f t="shared" si="87"/>
        <v>0.11236193212595087</v>
      </c>
      <c r="W466" s="29">
        <f t="shared" si="88"/>
        <v>2.5401385955201548E-3</v>
      </c>
      <c r="X466" s="29" t="str">
        <f t="shared" si="89"/>
        <v>FLOW</v>
      </c>
      <c r="Y466" s="9" t="str">
        <f t="shared" si="90"/>
        <v>-</v>
      </c>
      <c r="Z466" s="9" t="s">
        <v>20</v>
      </c>
      <c r="AA466" s="9" t="s">
        <v>20</v>
      </c>
      <c r="AB466" s="22"/>
      <c r="AC466" s="9"/>
      <c r="AD466" s="9"/>
      <c r="AE466" s="30"/>
      <c r="AF466" s="31" t="s">
        <v>20</v>
      </c>
      <c r="AG466" s="32"/>
      <c r="AH466" s="9" t="s">
        <v>520</v>
      </c>
      <c r="AI466" s="32"/>
      <c r="AJ466" s="32"/>
      <c r="AK466" s="32"/>
      <c r="AL466" s="32">
        <v>7134</v>
      </c>
      <c r="AM466" s="26">
        <v>4771</v>
      </c>
      <c r="AN466" s="24">
        <v>148</v>
      </c>
      <c r="AO466" s="23" t="s">
        <v>20</v>
      </c>
      <c r="AP466" s="23" t="str">
        <f t="shared" si="91"/>
        <v>FLOW</v>
      </c>
      <c r="AQ466" s="23"/>
      <c r="AR466" s="23"/>
      <c r="AS466" s="23"/>
      <c r="AT466" s="23"/>
      <c r="AU466" s="9" t="s">
        <v>13</v>
      </c>
      <c r="AV466" s="33" t="s">
        <v>1037</v>
      </c>
      <c r="AW466" s="22" t="s">
        <v>1177</v>
      </c>
      <c r="AX466" s="34">
        <v>45779</v>
      </c>
      <c r="AY466" s="9">
        <v>12</v>
      </c>
      <c r="AZ466" s="9" t="s">
        <v>1125</v>
      </c>
      <c r="BA466" s="32" t="s">
        <v>20</v>
      </c>
      <c r="BB466" s="32"/>
      <c r="BC466" s="32"/>
      <c r="BD466" s="9"/>
      <c r="BE466" s="9"/>
      <c r="BF466" s="9"/>
      <c r="BG466" s="35"/>
      <c r="BH466" s="9"/>
      <c r="BI466" s="9"/>
      <c r="BJ466" s="9"/>
      <c r="BK466" s="9"/>
      <c r="BL466" s="9">
        <v>1</v>
      </c>
      <c r="BM466" s="9"/>
      <c r="BN466" s="9"/>
      <c r="BO466" s="9"/>
      <c r="BP466" s="9"/>
      <c r="BQ466" s="9"/>
      <c r="BR466" s="9"/>
      <c r="BS466" s="9"/>
      <c r="BT466" s="9"/>
      <c r="BU466" s="9"/>
      <c r="BV466" s="9"/>
      <c r="BW466" s="9"/>
      <c r="BX466" s="9"/>
      <c r="BY466" s="9"/>
      <c r="BZ466" s="9"/>
      <c r="CA466" s="9"/>
      <c r="CB466" s="9"/>
      <c r="CC466" s="9"/>
      <c r="CD466" s="9"/>
      <c r="CE466" s="9"/>
      <c r="CF466" s="9"/>
      <c r="CG466" s="9"/>
      <c r="CH466" s="9"/>
      <c r="CI466" s="9"/>
      <c r="CJ466" s="9"/>
      <c r="CK466" s="9"/>
      <c r="CL466" s="9"/>
      <c r="CM466" s="9"/>
      <c r="CN466" s="9"/>
      <c r="CO466" s="9"/>
      <c r="CP466" s="9"/>
      <c r="CQ466" s="9"/>
      <c r="CR466" s="9"/>
      <c r="CS466" s="9"/>
      <c r="CT466" s="9"/>
      <c r="CU466" s="9"/>
      <c r="CV466" s="9"/>
      <c r="CW466" s="9"/>
      <c r="CX466" s="9"/>
      <c r="CY466" s="9"/>
      <c r="CZ466" s="9"/>
      <c r="DA466" s="9"/>
      <c r="DB466" s="9"/>
      <c r="DC466" s="9"/>
      <c r="DD466" s="9"/>
      <c r="DE466" s="9"/>
      <c r="DF466" s="9"/>
      <c r="DG466" s="9"/>
      <c r="DH466" s="9"/>
      <c r="DI466" s="9"/>
      <c r="DJ466" s="9"/>
      <c r="DK466" s="9"/>
      <c r="DL466" s="9"/>
      <c r="DM466" s="9"/>
      <c r="DN466" s="9"/>
      <c r="DO466" s="9"/>
      <c r="DP466" s="9"/>
      <c r="DQ466" s="9"/>
      <c r="DR466" s="9"/>
      <c r="DS466" s="9"/>
      <c r="DT466" s="9"/>
      <c r="DU466" s="9"/>
      <c r="DV466" s="9"/>
      <c r="DW466" s="9"/>
      <c r="DX466" s="9"/>
      <c r="DY466" s="9"/>
      <c r="DZ466" s="9"/>
      <c r="EA466" s="9"/>
      <c r="EB466" s="9"/>
      <c r="EC466" s="9"/>
      <c r="ED466" s="9"/>
      <c r="EE466" s="9"/>
      <c r="EF466" s="9"/>
      <c r="EG466" s="9"/>
      <c r="EH466" s="9"/>
      <c r="EI466" s="9"/>
      <c r="EJ466" s="9"/>
      <c r="EK466" s="9"/>
      <c r="EL466" s="9"/>
      <c r="EM466" s="9"/>
      <c r="EN466" s="9"/>
      <c r="EO466" s="9"/>
      <c r="EP466" s="9"/>
      <c r="EQ466" s="9"/>
      <c r="ER466" s="36">
        <f t="shared" si="92"/>
        <v>1</v>
      </c>
      <c r="ES466" s="9">
        <f t="shared" si="93"/>
        <v>1</v>
      </c>
      <c r="ET466" s="9" t="s">
        <v>1360</v>
      </c>
      <c r="EU466" s="32" t="s">
        <v>2016</v>
      </c>
      <c r="EV466" s="32" t="s">
        <v>1480</v>
      </c>
      <c r="EW466" s="32"/>
      <c r="EX466" s="35"/>
      <c r="EY466" s="37"/>
      <c r="EZ466" s="37"/>
      <c r="FA466" s="35"/>
      <c r="FB466" s="37"/>
      <c r="FC466" s="32"/>
      <c r="FD466" s="32"/>
      <c r="FE466" s="32">
        <f t="shared" si="94"/>
        <v>-2814</v>
      </c>
      <c r="FF466" s="9">
        <f t="shared" si="95"/>
        <v>6924</v>
      </c>
      <c r="FG466" s="6" t="s">
        <v>1480</v>
      </c>
    </row>
    <row r="467" spans="1:163" ht="17.25" customHeight="1" x14ac:dyDescent="0.25">
      <c r="A467" s="9">
        <v>466224247</v>
      </c>
      <c r="B467" s="22" t="s">
        <v>898</v>
      </c>
      <c r="C467" s="9"/>
      <c r="D467" s="9"/>
      <c r="E467" s="9"/>
      <c r="F467" s="9"/>
      <c r="G467" s="23"/>
      <c r="H467" s="23"/>
      <c r="I467" s="9">
        <v>2454</v>
      </c>
      <c r="J467" s="9">
        <v>4876</v>
      </c>
      <c r="K467" s="24">
        <f t="shared" si="84"/>
        <v>150</v>
      </c>
      <c r="L467" s="24">
        <f t="shared" si="85"/>
        <v>7330</v>
      </c>
      <c r="M467" s="25">
        <v>3</v>
      </c>
      <c r="N467" s="9" t="s">
        <v>1493</v>
      </c>
      <c r="O467" s="9" t="s">
        <v>1494</v>
      </c>
      <c r="P467" s="9" t="s">
        <v>93</v>
      </c>
      <c r="Q467" s="26">
        <v>4767</v>
      </c>
      <c r="R467" s="27">
        <v>182</v>
      </c>
      <c r="S467" s="27">
        <f t="shared" si="86"/>
        <v>0</v>
      </c>
      <c r="T467" s="27">
        <v>2225</v>
      </c>
      <c r="U467" s="28" t="s">
        <v>20</v>
      </c>
      <c r="V467" s="29">
        <f t="shared" si="87"/>
        <v>0.2858121002782576</v>
      </c>
      <c r="W467" s="29">
        <f t="shared" si="88"/>
        <v>1.3516992599297689E-3</v>
      </c>
      <c r="X467" s="29" t="str">
        <f t="shared" si="89"/>
        <v>FLOW</v>
      </c>
      <c r="Y467" s="9" t="str">
        <f t="shared" si="90"/>
        <v>-</v>
      </c>
      <c r="Z467" s="9" t="s">
        <v>1495</v>
      </c>
      <c r="AA467" s="9" t="s">
        <v>20</v>
      </c>
      <c r="AB467" s="22"/>
      <c r="AC467" s="9"/>
      <c r="AD467" s="9"/>
      <c r="AE467" s="30"/>
      <c r="AF467" s="31" t="s">
        <v>20</v>
      </c>
      <c r="AG467" s="32"/>
      <c r="AH467" s="9" t="s">
        <v>278</v>
      </c>
      <c r="AI467" s="32"/>
      <c r="AJ467" s="32"/>
      <c r="AK467" s="32"/>
      <c r="AL467" s="32">
        <v>7283</v>
      </c>
      <c r="AM467" s="26">
        <v>4767</v>
      </c>
      <c r="AN467" s="24">
        <v>87</v>
      </c>
      <c r="AO467" s="23" t="s">
        <v>20</v>
      </c>
      <c r="AP467" s="23" t="str">
        <f t="shared" si="91"/>
        <v>FLOW</v>
      </c>
      <c r="AQ467" s="23"/>
      <c r="AR467" s="23"/>
      <c r="AS467" s="23"/>
      <c r="AT467" s="23"/>
      <c r="AU467" s="9" t="s">
        <v>1491</v>
      </c>
      <c r="AV467" s="33" t="s">
        <v>1090</v>
      </c>
      <c r="AW467" s="22" t="s">
        <v>1243</v>
      </c>
      <c r="AX467" s="34">
        <v>45806</v>
      </c>
      <c r="AY467" s="9">
        <v>12</v>
      </c>
      <c r="AZ467" s="9" t="s">
        <v>1125</v>
      </c>
      <c r="BA467" s="32" t="s">
        <v>20</v>
      </c>
      <c r="BB467" s="32"/>
      <c r="BC467" s="32">
        <v>1</v>
      </c>
      <c r="BD467" s="9"/>
      <c r="BE467" s="9"/>
      <c r="BF467" s="9"/>
      <c r="BG467" s="35"/>
      <c r="BH467" s="9"/>
      <c r="BI467" s="9"/>
      <c r="BJ467" s="9"/>
      <c r="BK467" s="9"/>
      <c r="BL467" s="9"/>
      <c r="BM467" s="9"/>
      <c r="BN467" s="9"/>
      <c r="BO467" s="9"/>
      <c r="BP467" s="9"/>
      <c r="BQ467" s="9"/>
      <c r="BR467" s="9"/>
      <c r="BS467" s="9"/>
      <c r="BT467" s="9"/>
      <c r="BU467" s="9"/>
      <c r="BV467" s="9"/>
      <c r="BW467" s="9"/>
      <c r="BX467" s="9"/>
      <c r="BY467" s="9"/>
      <c r="BZ467" s="9"/>
      <c r="CA467" s="9"/>
      <c r="CB467" s="9"/>
      <c r="CC467" s="9"/>
      <c r="CD467" s="9"/>
      <c r="CE467" s="9"/>
      <c r="CF467" s="9"/>
      <c r="CG467" s="9"/>
      <c r="CH467" s="9"/>
      <c r="CI467" s="9"/>
      <c r="CJ467" s="9"/>
      <c r="CK467" s="9"/>
      <c r="CL467" s="9"/>
      <c r="CM467" s="9"/>
      <c r="CN467" s="9"/>
      <c r="CO467" s="9"/>
      <c r="CP467" s="9"/>
      <c r="CQ467" s="9"/>
      <c r="CR467" s="9"/>
      <c r="CS467" s="9"/>
      <c r="CT467" s="9"/>
      <c r="CU467" s="9"/>
      <c r="CV467" s="9"/>
      <c r="CW467" s="9"/>
      <c r="CX467" s="9"/>
      <c r="CY467" s="9"/>
      <c r="CZ467" s="9"/>
      <c r="DA467" s="9"/>
      <c r="DB467" s="9"/>
      <c r="DC467" s="9"/>
      <c r="DD467" s="9"/>
      <c r="DE467" s="9"/>
      <c r="DF467" s="9"/>
      <c r="DG467" s="9"/>
      <c r="DH467" s="9"/>
      <c r="DI467" s="9"/>
      <c r="DJ467" s="9"/>
      <c r="DK467" s="9"/>
      <c r="DL467" s="9"/>
      <c r="DM467" s="9"/>
      <c r="DN467" s="9"/>
      <c r="DO467" s="9"/>
      <c r="DP467" s="9"/>
      <c r="DQ467" s="9"/>
      <c r="DR467" s="9"/>
      <c r="DS467" s="9"/>
      <c r="DT467" s="9"/>
      <c r="DU467" s="9"/>
      <c r="DV467" s="9"/>
      <c r="DW467" s="9"/>
      <c r="DX467" s="9"/>
      <c r="DY467" s="9"/>
      <c r="DZ467" s="9"/>
      <c r="EA467" s="9"/>
      <c r="EB467" s="9"/>
      <c r="EC467" s="9"/>
      <c r="ED467" s="9"/>
      <c r="EE467" s="9"/>
      <c r="EF467" s="9"/>
      <c r="EG467" s="9"/>
      <c r="EH467" s="9"/>
      <c r="EI467" s="9"/>
      <c r="EJ467" s="9"/>
      <c r="EK467" s="9"/>
      <c r="EL467" s="9"/>
      <c r="EM467" s="9"/>
      <c r="EN467" s="9"/>
      <c r="EO467" s="9"/>
      <c r="EP467" s="9"/>
      <c r="EQ467" s="9"/>
      <c r="ER467" s="36">
        <f t="shared" si="92"/>
        <v>1</v>
      </c>
      <c r="ES467" s="9">
        <f t="shared" si="93"/>
        <v>1</v>
      </c>
      <c r="ET467" s="9" t="s">
        <v>1367</v>
      </c>
      <c r="EU467" s="32" t="s">
        <v>1878</v>
      </c>
      <c r="EV467" s="32" t="s">
        <v>1480</v>
      </c>
      <c r="EW467" s="32"/>
      <c r="EX467" s="35"/>
      <c r="EY467" s="37"/>
      <c r="EZ467" s="37"/>
      <c r="FA467" s="35"/>
      <c r="FB467" s="37"/>
      <c r="FC467" s="32"/>
      <c r="FD467" s="32"/>
      <c r="FE467" s="32">
        <f t="shared" si="94"/>
        <v>150</v>
      </c>
      <c r="FF467" s="9">
        <f t="shared" si="95"/>
        <v>7330</v>
      </c>
      <c r="FG467" s="6" t="s">
        <v>1480</v>
      </c>
    </row>
    <row r="468" spans="1:163" ht="17.25" customHeight="1" x14ac:dyDescent="0.25">
      <c r="A468" s="9">
        <v>461943547</v>
      </c>
      <c r="B468" s="22" t="s">
        <v>817</v>
      </c>
      <c r="C468" s="9"/>
      <c r="D468" s="9"/>
      <c r="E468" s="9"/>
      <c r="F468" s="9"/>
      <c r="G468" s="23"/>
      <c r="H468" s="23"/>
      <c r="I468" s="9">
        <v>5816</v>
      </c>
      <c r="J468" s="9">
        <v>4670.18</v>
      </c>
      <c r="K468" s="24">
        <f t="shared" si="84"/>
        <v>5288.18</v>
      </c>
      <c r="L468" s="24">
        <f t="shared" si="85"/>
        <v>10486.18</v>
      </c>
      <c r="M468" s="25">
        <v>6</v>
      </c>
      <c r="N468" s="9" t="s">
        <v>1493</v>
      </c>
      <c r="O468" s="9" t="s">
        <v>1494</v>
      </c>
      <c r="P468" s="9" t="s">
        <v>45</v>
      </c>
      <c r="Q468" s="26">
        <v>4670.18</v>
      </c>
      <c r="R468" s="27">
        <v>618</v>
      </c>
      <c r="S468" s="27">
        <f t="shared" si="86"/>
        <v>0</v>
      </c>
      <c r="T468" s="27">
        <v>4950</v>
      </c>
      <c r="U468" s="28" t="s">
        <v>20</v>
      </c>
      <c r="V468" s="29">
        <f t="shared" si="87"/>
        <v>2.4040850780638629E-2</v>
      </c>
      <c r="W468" s="29">
        <f t="shared" si="88"/>
        <v>2.1402178270074896E-3</v>
      </c>
      <c r="X468" s="29" t="str">
        <f t="shared" si="89"/>
        <v>FLOW</v>
      </c>
      <c r="Y468" s="9" t="str">
        <f t="shared" si="90"/>
        <v>-</v>
      </c>
      <c r="Z468" s="9" t="s">
        <v>1496</v>
      </c>
      <c r="AA468" s="9" t="s">
        <v>20</v>
      </c>
      <c r="AB468" s="22"/>
      <c r="AC468" s="9"/>
      <c r="AD468" s="9"/>
      <c r="AE468" s="30"/>
      <c r="AF468" s="31" t="s">
        <v>20</v>
      </c>
      <c r="AG468" s="32"/>
      <c r="AH468" s="9" t="s">
        <v>617</v>
      </c>
      <c r="AI468" s="32"/>
      <c r="AJ468" s="32"/>
      <c r="AK468" s="32"/>
      <c r="AL468" s="32">
        <v>10238.18</v>
      </c>
      <c r="AM468" s="26">
        <v>4670.18</v>
      </c>
      <c r="AN468" s="24">
        <v>177</v>
      </c>
      <c r="AO468" s="23" t="s">
        <v>20</v>
      </c>
      <c r="AP468" s="23" t="str">
        <f t="shared" si="91"/>
        <v>FLOW</v>
      </c>
      <c r="AQ468" s="23"/>
      <c r="AR468" s="23"/>
      <c r="AS468" s="23"/>
      <c r="AT468" s="23"/>
      <c r="AU468" s="9" t="s">
        <v>13</v>
      </c>
      <c r="AV468" s="33" t="s">
        <v>1012</v>
      </c>
      <c r="AW468" s="22" t="s">
        <v>1225</v>
      </c>
      <c r="AX468" s="34">
        <v>45339</v>
      </c>
      <c r="AY468" s="9">
        <v>24</v>
      </c>
      <c r="AZ468" s="9" t="s">
        <v>1125</v>
      </c>
      <c r="BA468" s="32" t="s">
        <v>20</v>
      </c>
      <c r="BB468" s="32"/>
      <c r="BC468" s="32"/>
      <c r="BD468" s="9"/>
      <c r="BE468" s="9"/>
      <c r="BF468" s="9"/>
      <c r="BG468" s="35"/>
      <c r="BH468" s="9"/>
      <c r="BI468" s="9"/>
      <c r="BJ468" s="9"/>
      <c r="BK468" s="9"/>
      <c r="BL468" s="9"/>
      <c r="BM468" s="9"/>
      <c r="BN468" s="9"/>
      <c r="BO468" s="9"/>
      <c r="BP468" s="9"/>
      <c r="BQ468" s="9"/>
      <c r="BR468" s="9"/>
      <c r="BS468" s="9"/>
      <c r="BT468" s="9"/>
      <c r="BU468" s="9"/>
      <c r="BV468" s="9"/>
      <c r="BW468" s="9"/>
      <c r="BX468" s="9"/>
      <c r="BY468" s="9"/>
      <c r="BZ468" s="9"/>
      <c r="CA468" s="9"/>
      <c r="CB468" s="9"/>
      <c r="CC468" s="9"/>
      <c r="CD468" s="9"/>
      <c r="CE468" s="9"/>
      <c r="CF468" s="9"/>
      <c r="CG468" s="9"/>
      <c r="CH468" s="9"/>
      <c r="CI468" s="9"/>
      <c r="CJ468" s="9"/>
      <c r="CK468" s="9"/>
      <c r="CL468" s="9"/>
      <c r="CM468" s="9"/>
      <c r="CN468" s="9"/>
      <c r="CO468" s="9"/>
      <c r="CP468" s="9"/>
      <c r="CQ468" s="9"/>
      <c r="CR468" s="9"/>
      <c r="CS468" s="9"/>
      <c r="CT468" s="9"/>
      <c r="CU468" s="9"/>
      <c r="CV468" s="9"/>
      <c r="CW468" s="9"/>
      <c r="CX468" s="9"/>
      <c r="CY468" s="9"/>
      <c r="CZ468" s="9"/>
      <c r="DA468" s="9"/>
      <c r="DB468" s="9"/>
      <c r="DC468" s="9"/>
      <c r="DD468" s="9"/>
      <c r="DE468" s="9"/>
      <c r="DF468" s="9"/>
      <c r="DG468" s="9"/>
      <c r="DH468" s="9"/>
      <c r="DI468" s="9"/>
      <c r="DJ468" s="9"/>
      <c r="DK468" s="9"/>
      <c r="DL468" s="9"/>
      <c r="DM468" s="9"/>
      <c r="DN468" s="9"/>
      <c r="DO468" s="9"/>
      <c r="DP468" s="9"/>
      <c r="DQ468" s="9"/>
      <c r="DR468" s="9"/>
      <c r="DS468" s="9"/>
      <c r="DT468" s="9"/>
      <c r="DU468" s="9"/>
      <c r="DV468" s="9"/>
      <c r="DW468" s="9"/>
      <c r="DX468" s="9"/>
      <c r="DY468" s="9"/>
      <c r="DZ468" s="9"/>
      <c r="EA468" s="9"/>
      <c r="EB468" s="9"/>
      <c r="EC468" s="9"/>
      <c r="ED468" s="9"/>
      <c r="EE468" s="9"/>
      <c r="EF468" s="9"/>
      <c r="EG468" s="9"/>
      <c r="EH468" s="9"/>
      <c r="EI468" s="9"/>
      <c r="EJ468" s="9"/>
      <c r="EK468" s="9"/>
      <c r="EL468" s="9"/>
      <c r="EM468" s="9"/>
      <c r="EN468" s="9"/>
      <c r="EO468" s="9"/>
      <c r="EP468" s="9"/>
      <c r="EQ468" s="9"/>
      <c r="ER468" s="36">
        <f t="shared" si="92"/>
        <v>0</v>
      </c>
      <c r="ES468" s="9" t="str">
        <f t="shared" si="93"/>
        <v/>
      </c>
      <c r="ET468" s="9" t="s">
        <v>1374</v>
      </c>
      <c r="EU468" s="32" t="s">
        <v>2097</v>
      </c>
      <c r="EV468" s="32" t="s">
        <v>1480</v>
      </c>
      <c r="EW468" s="32"/>
      <c r="EX468" s="35"/>
      <c r="EY468" s="37"/>
      <c r="EZ468" s="37"/>
      <c r="FA468" s="35"/>
      <c r="FB468" s="37"/>
      <c r="FC468" s="32"/>
      <c r="FD468" s="32"/>
      <c r="FE468" s="32">
        <f t="shared" si="94"/>
        <v>5288.18</v>
      </c>
      <c r="FF468" s="9">
        <f t="shared" si="95"/>
        <v>10486.18</v>
      </c>
      <c r="FG468" s="6" t="s">
        <v>1480</v>
      </c>
    </row>
    <row r="469" spans="1:163" ht="17.25" customHeight="1" x14ac:dyDescent="0.25">
      <c r="A469" s="9">
        <v>458558775</v>
      </c>
      <c r="B469" s="22" t="s">
        <v>770</v>
      </c>
      <c r="C469" s="9"/>
      <c r="D469" s="9"/>
      <c r="E469" s="9"/>
      <c r="F469" s="9"/>
      <c r="G469" s="23"/>
      <c r="H469" s="23"/>
      <c r="I469" s="9">
        <v>4462</v>
      </c>
      <c r="J469" s="9">
        <v>4508</v>
      </c>
      <c r="K469" s="24">
        <f t="shared" si="84"/>
        <v>-4340</v>
      </c>
      <c r="L469" s="24">
        <f t="shared" si="85"/>
        <v>8970</v>
      </c>
      <c r="M469" s="25">
        <v>3</v>
      </c>
      <c r="N469" s="9" t="s">
        <v>1493</v>
      </c>
      <c r="O469" s="9" t="s">
        <v>1494</v>
      </c>
      <c r="P469" s="9" t="s">
        <v>71</v>
      </c>
      <c r="Q469" s="26">
        <v>4436.7700000000004</v>
      </c>
      <c r="R469" s="27">
        <v>76</v>
      </c>
      <c r="S469" s="27">
        <f t="shared" si="86"/>
        <v>0</v>
      </c>
      <c r="T469" s="27">
        <v>2230</v>
      </c>
      <c r="U469" s="28" t="s">
        <v>20</v>
      </c>
      <c r="V469" s="29">
        <f t="shared" si="87"/>
        <v>1.4307694981795523E-2</v>
      </c>
      <c r="W469" s="29">
        <f t="shared" si="88"/>
        <v>1.2580614066453957E-3</v>
      </c>
      <c r="X469" s="29" t="str">
        <f t="shared" si="89"/>
        <v>FLOW</v>
      </c>
      <c r="Y469" s="9" t="str">
        <f t="shared" si="90"/>
        <v>-</v>
      </c>
      <c r="Z469" s="9" t="s">
        <v>1495</v>
      </c>
      <c r="AA469" s="9" t="s">
        <v>20</v>
      </c>
      <c r="AB469" s="22"/>
      <c r="AC469" s="9"/>
      <c r="AD469" s="9"/>
      <c r="AE469" s="30"/>
      <c r="AF469" s="31" t="s">
        <v>20</v>
      </c>
      <c r="AG469" s="32"/>
      <c r="AH469" s="9" t="s">
        <v>542</v>
      </c>
      <c r="AI469" s="32"/>
      <c r="AJ469" s="32"/>
      <c r="AK469" s="32"/>
      <c r="AL469" s="32">
        <v>6814</v>
      </c>
      <c r="AM469" s="26">
        <v>4436.7700000000004</v>
      </c>
      <c r="AN469" s="24">
        <v>88</v>
      </c>
      <c r="AO469" s="23" t="s">
        <v>20</v>
      </c>
      <c r="AP469" s="23" t="str">
        <f t="shared" si="91"/>
        <v>FLOW</v>
      </c>
      <c r="AQ469" s="23"/>
      <c r="AR469" s="23"/>
      <c r="AS469" s="23"/>
      <c r="AT469" s="23"/>
      <c r="AU469" s="9" t="s">
        <v>1491</v>
      </c>
      <c r="AV469" s="33" t="s">
        <v>965</v>
      </c>
      <c r="AW469" s="22" t="s">
        <v>1216</v>
      </c>
      <c r="AX469" s="34">
        <v>45092</v>
      </c>
      <c r="AY469" s="9">
        <v>36</v>
      </c>
      <c r="AZ469" s="9" t="s">
        <v>1125</v>
      </c>
      <c r="BA469" s="32" t="s">
        <v>20</v>
      </c>
      <c r="BB469" s="32"/>
      <c r="BC469" s="32">
        <v>1</v>
      </c>
      <c r="BD469" s="9"/>
      <c r="BE469" s="9"/>
      <c r="BF469" s="9"/>
      <c r="BG469" s="35"/>
      <c r="BH469" s="9"/>
      <c r="BI469" s="9"/>
      <c r="BJ469" s="9"/>
      <c r="BK469" s="9"/>
      <c r="BL469" s="9"/>
      <c r="BM469" s="9"/>
      <c r="BN469" s="9"/>
      <c r="BO469" s="9"/>
      <c r="BP469" s="9"/>
      <c r="BQ469" s="9"/>
      <c r="BR469" s="9"/>
      <c r="BS469" s="9"/>
      <c r="BT469" s="9"/>
      <c r="BU469" s="9"/>
      <c r="BV469" s="9"/>
      <c r="BW469" s="9"/>
      <c r="BX469" s="9"/>
      <c r="BY469" s="9"/>
      <c r="BZ469" s="9"/>
      <c r="CA469" s="9"/>
      <c r="CB469" s="9"/>
      <c r="CC469" s="9"/>
      <c r="CD469" s="9"/>
      <c r="CE469" s="9"/>
      <c r="CF469" s="9"/>
      <c r="CG469" s="9"/>
      <c r="CH469" s="9"/>
      <c r="CI469" s="9"/>
      <c r="CJ469" s="9"/>
      <c r="CK469" s="9"/>
      <c r="CL469" s="9"/>
      <c r="CM469" s="9"/>
      <c r="CN469" s="9"/>
      <c r="CO469" s="9"/>
      <c r="CP469" s="9"/>
      <c r="CQ469" s="9"/>
      <c r="CR469" s="9"/>
      <c r="CS469" s="9"/>
      <c r="CT469" s="9"/>
      <c r="CU469" s="9"/>
      <c r="CV469" s="9"/>
      <c r="CW469" s="9"/>
      <c r="CX469" s="9"/>
      <c r="CY469" s="9"/>
      <c r="CZ469" s="9"/>
      <c r="DA469" s="9"/>
      <c r="DB469" s="9"/>
      <c r="DC469" s="9"/>
      <c r="DD469" s="9"/>
      <c r="DE469" s="9"/>
      <c r="DF469" s="9"/>
      <c r="DG469" s="9"/>
      <c r="DH469" s="9"/>
      <c r="DI469" s="9"/>
      <c r="DJ469" s="9"/>
      <c r="DK469" s="9"/>
      <c r="DL469" s="9"/>
      <c r="DM469" s="9"/>
      <c r="DN469" s="9"/>
      <c r="DO469" s="9"/>
      <c r="DP469" s="9"/>
      <c r="DQ469" s="9"/>
      <c r="DR469" s="9"/>
      <c r="DS469" s="9"/>
      <c r="DT469" s="9"/>
      <c r="DU469" s="9"/>
      <c r="DV469" s="9"/>
      <c r="DW469" s="9"/>
      <c r="DX469" s="9"/>
      <c r="DY469" s="9"/>
      <c r="DZ469" s="9"/>
      <c r="EA469" s="9"/>
      <c r="EB469" s="9"/>
      <c r="EC469" s="9"/>
      <c r="ED469" s="9"/>
      <c r="EE469" s="9"/>
      <c r="EF469" s="9"/>
      <c r="EG469" s="9"/>
      <c r="EH469" s="9"/>
      <c r="EI469" s="9"/>
      <c r="EJ469" s="9"/>
      <c r="EK469" s="9"/>
      <c r="EL469" s="9"/>
      <c r="EM469" s="9"/>
      <c r="EN469" s="9"/>
      <c r="EO469" s="9"/>
      <c r="EP469" s="9"/>
      <c r="EQ469" s="9"/>
      <c r="ER469" s="36">
        <f t="shared" si="92"/>
        <v>1</v>
      </c>
      <c r="ES469" s="9">
        <f t="shared" si="93"/>
        <v>1</v>
      </c>
      <c r="ET469" s="9" t="s">
        <v>1361</v>
      </c>
      <c r="EU469" s="32" t="e">
        <v>#N/A</v>
      </c>
      <c r="EV469" s="32" t="e">
        <v>#N/A</v>
      </c>
      <c r="EW469" s="32"/>
      <c r="EX469" s="35"/>
      <c r="EY469" s="37"/>
      <c r="EZ469" s="37"/>
      <c r="FA469" s="35"/>
      <c r="FB469" s="37"/>
      <c r="FC469" s="32"/>
      <c r="FD469" s="32"/>
      <c r="FE469" s="32">
        <f t="shared" si="94"/>
        <v>-4340</v>
      </c>
      <c r="FF469" s="9">
        <f t="shared" si="95"/>
        <v>8970</v>
      </c>
      <c r="FG469" s="6" t="e">
        <v>#N/A</v>
      </c>
    </row>
    <row r="470" spans="1:163" ht="17.25" customHeight="1" x14ac:dyDescent="0.25">
      <c r="A470" s="9">
        <v>458751236</v>
      </c>
      <c r="B470" s="22" t="s">
        <v>339</v>
      </c>
      <c r="C470" s="9"/>
      <c r="D470" s="9"/>
      <c r="E470" s="9"/>
      <c r="F470" s="9"/>
      <c r="G470" s="23"/>
      <c r="H470" s="23"/>
      <c r="I470" s="9">
        <v>4655</v>
      </c>
      <c r="J470" s="9">
        <v>4405</v>
      </c>
      <c r="K470" s="24">
        <f t="shared" si="84"/>
        <v>4477</v>
      </c>
      <c r="L470" s="24">
        <f t="shared" si="85"/>
        <v>9060</v>
      </c>
      <c r="M470" s="39">
        <v>1</v>
      </c>
      <c r="N470" s="9" t="s">
        <v>1493</v>
      </c>
      <c r="O470" s="9" t="s">
        <v>1494</v>
      </c>
      <c r="P470" s="9" t="s">
        <v>60</v>
      </c>
      <c r="Q470" s="26">
        <v>4405</v>
      </c>
      <c r="R470" s="27">
        <v>72</v>
      </c>
      <c r="S470" s="27">
        <f t="shared" si="86"/>
        <v>0</v>
      </c>
      <c r="T470" s="27">
        <v>7200</v>
      </c>
      <c r="U470" s="28" t="s">
        <v>20</v>
      </c>
      <c r="V470" s="29">
        <f t="shared" si="87"/>
        <v>1.4135570550777023E-2</v>
      </c>
      <c r="W470" s="29">
        <f t="shared" si="88"/>
        <v>3.8588439237716312E-4</v>
      </c>
      <c r="X470" s="29" t="str">
        <f t="shared" si="89"/>
        <v>FLOW</v>
      </c>
      <c r="Y470" s="9" t="str">
        <f t="shared" si="90"/>
        <v>-</v>
      </c>
      <c r="Z470" s="9" t="s">
        <v>1489</v>
      </c>
      <c r="AA470" s="9" t="s">
        <v>20</v>
      </c>
      <c r="AB470" s="22"/>
      <c r="AC470" s="9"/>
      <c r="AD470" s="9"/>
      <c r="AE470" s="30"/>
      <c r="AF470" s="31" t="s">
        <v>20</v>
      </c>
      <c r="AG470" s="32"/>
      <c r="AH470" s="9" t="s">
        <v>338</v>
      </c>
      <c r="AI470" s="32"/>
      <c r="AJ470" s="32"/>
      <c r="AK470" s="32"/>
      <c r="AL470" s="32">
        <v>11677</v>
      </c>
      <c r="AM470" s="26">
        <v>4405</v>
      </c>
      <c r="AN470" s="24">
        <v>27</v>
      </c>
      <c r="AO470" s="23" t="s">
        <v>20</v>
      </c>
      <c r="AP470" s="23" t="str">
        <f t="shared" si="91"/>
        <v>FLOW</v>
      </c>
      <c r="AQ470" s="23"/>
      <c r="AR470" s="23"/>
      <c r="AS470" s="23"/>
      <c r="AT470" s="23"/>
      <c r="AU470" s="9" t="s">
        <v>1491</v>
      </c>
      <c r="AV470" s="33" t="s">
        <v>340</v>
      </c>
      <c r="AW470" s="22" t="s">
        <v>1170</v>
      </c>
      <c r="AX470" s="34">
        <v>45105</v>
      </c>
      <c r="AY470" s="9">
        <v>36</v>
      </c>
      <c r="AZ470" s="9" t="s">
        <v>1125</v>
      </c>
      <c r="BA470" s="32" t="s">
        <v>20</v>
      </c>
      <c r="BB470" s="32"/>
      <c r="BC470" s="32"/>
      <c r="BD470" s="9"/>
      <c r="BE470" s="9"/>
      <c r="BF470" s="9"/>
      <c r="BG470" s="35"/>
      <c r="BH470" s="9"/>
      <c r="BI470" s="9"/>
      <c r="BJ470" s="9"/>
      <c r="BK470" s="9"/>
      <c r="BL470" s="9"/>
      <c r="BM470" s="9"/>
      <c r="BN470" s="9"/>
      <c r="BO470" s="9"/>
      <c r="BP470" s="9"/>
      <c r="BQ470" s="9"/>
      <c r="BR470" s="9"/>
      <c r="BS470" s="9"/>
      <c r="BT470" s="9"/>
      <c r="BU470" s="9"/>
      <c r="BV470" s="9"/>
      <c r="BW470" s="9"/>
      <c r="BX470" s="9"/>
      <c r="BY470" s="9"/>
      <c r="BZ470" s="9"/>
      <c r="CA470" s="9"/>
      <c r="CB470" s="9"/>
      <c r="CC470" s="9"/>
      <c r="CD470" s="9"/>
      <c r="CE470" s="9"/>
      <c r="CF470" s="9"/>
      <c r="CG470" s="9"/>
      <c r="CH470" s="9"/>
      <c r="CI470" s="9"/>
      <c r="CJ470" s="9"/>
      <c r="CK470" s="9"/>
      <c r="CL470" s="9"/>
      <c r="CM470" s="9"/>
      <c r="CN470" s="9"/>
      <c r="CO470" s="9"/>
      <c r="CP470" s="9"/>
      <c r="CQ470" s="9"/>
      <c r="CR470" s="9"/>
      <c r="CS470" s="9"/>
      <c r="CT470" s="9"/>
      <c r="CU470" s="9"/>
      <c r="CV470" s="9"/>
      <c r="CW470" s="9"/>
      <c r="CX470" s="9"/>
      <c r="CY470" s="9"/>
      <c r="CZ470" s="9"/>
      <c r="DA470" s="9"/>
      <c r="DB470" s="9"/>
      <c r="DC470" s="9"/>
      <c r="DD470" s="9"/>
      <c r="DE470" s="9"/>
      <c r="DF470" s="9"/>
      <c r="DG470" s="9"/>
      <c r="DH470" s="9"/>
      <c r="DI470" s="9"/>
      <c r="DJ470" s="9"/>
      <c r="DK470" s="9"/>
      <c r="DL470" s="9"/>
      <c r="DM470" s="9"/>
      <c r="DN470" s="9"/>
      <c r="DO470" s="9"/>
      <c r="DP470" s="9"/>
      <c r="DQ470" s="9"/>
      <c r="DR470" s="9"/>
      <c r="DS470" s="9"/>
      <c r="DT470" s="9"/>
      <c r="DU470" s="9"/>
      <c r="DV470" s="9"/>
      <c r="DW470" s="9"/>
      <c r="DX470" s="9"/>
      <c r="DY470" s="9"/>
      <c r="DZ470" s="9"/>
      <c r="EA470" s="9"/>
      <c r="EB470" s="9"/>
      <c r="EC470" s="9"/>
      <c r="ED470" s="9"/>
      <c r="EE470" s="9"/>
      <c r="EF470" s="9"/>
      <c r="EG470" s="9"/>
      <c r="EH470" s="9"/>
      <c r="EI470" s="9"/>
      <c r="EJ470" s="9"/>
      <c r="EK470" s="9"/>
      <c r="EL470" s="9"/>
      <c r="EM470" s="9"/>
      <c r="EN470" s="9"/>
      <c r="EO470" s="9"/>
      <c r="EP470" s="9"/>
      <c r="EQ470" s="9"/>
      <c r="ER470" s="36">
        <f t="shared" si="92"/>
        <v>0</v>
      </c>
      <c r="ES470" s="9" t="str">
        <f t="shared" si="93"/>
        <v/>
      </c>
      <c r="ET470" s="9" t="s">
        <v>1360</v>
      </c>
      <c r="EU470" s="32" t="s">
        <v>1913</v>
      </c>
      <c r="EV470" s="32" t="s">
        <v>1480</v>
      </c>
      <c r="EW470" s="32"/>
      <c r="EX470" s="35"/>
      <c r="EY470" s="37"/>
      <c r="EZ470" s="37"/>
      <c r="FA470" s="35"/>
      <c r="FB470" s="37"/>
      <c r="FC470" s="32"/>
      <c r="FD470" s="32"/>
      <c r="FE470" s="32">
        <f t="shared" si="94"/>
        <v>4477</v>
      </c>
      <c r="FF470" s="9">
        <f t="shared" si="95"/>
        <v>9060</v>
      </c>
      <c r="FG470" s="6" t="s">
        <v>1480</v>
      </c>
    </row>
    <row r="471" spans="1:163" ht="17.25" customHeight="1" x14ac:dyDescent="0.25">
      <c r="A471" s="9">
        <v>463294185</v>
      </c>
      <c r="B471" s="22" t="s">
        <v>838</v>
      </c>
      <c r="C471" s="9"/>
      <c r="D471" s="9"/>
      <c r="E471" s="9"/>
      <c r="F471" s="9"/>
      <c r="G471" s="23"/>
      <c r="H471" s="23"/>
      <c r="I471" s="9">
        <v>4462</v>
      </c>
      <c r="J471" s="9">
        <v>4461</v>
      </c>
      <c r="K471" s="24">
        <f t="shared" si="84"/>
        <v>4461</v>
      </c>
      <c r="L471" s="24">
        <f t="shared" si="85"/>
        <v>8923</v>
      </c>
      <c r="M471" s="39">
        <v>1</v>
      </c>
      <c r="N471" s="9" t="s">
        <v>1493</v>
      </c>
      <c r="O471" s="9" t="s">
        <v>1494</v>
      </c>
      <c r="P471" s="9" t="s">
        <v>321</v>
      </c>
      <c r="Q471" s="26">
        <v>4385</v>
      </c>
      <c r="R471" s="27">
        <v>0</v>
      </c>
      <c r="S471" s="27">
        <f t="shared" si="86"/>
        <v>0</v>
      </c>
      <c r="T471" s="27">
        <v>450</v>
      </c>
      <c r="U471" s="28" t="s">
        <v>20</v>
      </c>
      <c r="V471" s="29">
        <f t="shared" si="87"/>
        <v>8.0193425444885589E-3</v>
      </c>
      <c r="W471" s="29">
        <f t="shared" si="88"/>
        <v>3.8413236335388428E-4</v>
      </c>
      <c r="X471" s="29" t="str">
        <f t="shared" si="89"/>
        <v>FLOW</v>
      </c>
      <c r="Y471" s="9" t="str">
        <f t="shared" si="90"/>
        <v>-</v>
      </c>
      <c r="Z471" s="9" t="s">
        <v>20</v>
      </c>
      <c r="AA471" s="9" t="s">
        <v>20</v>
      </c>
      <c r="AB471" s="22"/>
      <c r="AC471" s="9"/>
      <c r="AD471" s="9"/>
      <c r="AE471" s="30"/>
      <c r="AF471" s="31" t="s">
        <v>20</v>
      </c>
      <c r="AG471" s="32"/>
      <c r="AH471" s="9" t="s">
        <v>1152</v>
      </c>
      <c r="AI471" s="32"/>
      <c r="AJ471" s="32"/>
      <c r="AK471" s="32"/>
      <c r="AL471" s="32">
        <v>4911</v>
      </c>
      <c r="AM471" s="26">
        <v>4385</v>
      </c>
      <c r="AN471" s="24">
        <v>27</v>
      </c>
      <c r="AO471" s="23" t="s">
        <v>20</v>
      </c>
      <c r="AP471" s="23" t="str">
        <f t="shared" si="91"/>
        <v>FLOW</v>
      </c>
      <c r="AQ471" s="23"/>
      <c r="AR471" s="23"/>
      <c r="AS471" s="23"/>
      <c r="AT471" s="23"/>
      <c r="AU471" s="9" t="s">
        <v>1491</v>
      </c>
      <c r="AV471" s="33" t="s">
        <v>1032</v>
      </c>
      <c r="AW471" s="22" t="s">
        <v>1218</v>
      </c>
      <c r="AX471" s="34">
        <v>45467</v>
      </c>
      <c r="AY471" s="9">
        <v>24</v>
      </c>
      <c r="AZ471" s="9" t="s">
        <v>1125</v>
      </c>
      <c r="BA471" s="32" t="s">
        <v>20</v>
      </c>
      <c r="BB471" s="32"/>
      <c r="BC471" s="32"/>
      <c r="BD471" s="9"/>
      <c r="BE471" s="9"/>
      <c r="BF471" s="9"/>
      <c r="BG471" s="35"/>
      <c r="BH471" s="9"/>
      <c r="BI471" s="9"/>
      <c r="BJ471" s="9"/>
      <c r="BK471" s="9"/>
      <c r="BL471" s="9"/>
      <c r="BM471" s="9"/>
      <c r="BN471" s="9"/>
      <c r="BO471" s="9">
        <v>1</v>
      </c>
      <c r="BP471" s="9"/>
      <c r="BQ471" s="9"/>
      <c r="BR471" s="9"/>
      <c r="BS471" s="9"/>
      <c r="BT471" s="9"/>
      <c r="BU471" s="9"/>
      <c r="BV471" s="9"/>
      <c r="BW471" s="9"/>
      <c r="BX471" s="9"/>
      <c r="BY471" s="9"/>
      <c r="BZ471" s="9"/>
      <c r="CA471" s="9"/>
      <c r="CB471" s="9"/>
      <c r="CC471" s="9"/>
      <c r="CD471" s="9"/>
      <c r="CE471" s="9"/>
      <c r="CF471" s="9"/>
      <c r="CG471" s="9"/>
      <c r="CH471" s="9"/>
      <c r="CI471" s="9"/>
      <c r="CJ471" s="9"/>
      <c r="CK471" s="9"/>
      <c r="CL471" s="9"/>
      <c r="CM471" s="9"/>
      <c r="CN471" s="9"/>
      <c r="CO471" s="9"/>
      <c r="CP471" s="9"/>
      <c r="CQ471" s="9"/>
      <c r="CR471" s="9"/>
      <c r="CS471" s="9"/>
      <c r="CT471" s="9"/>
      <c r="CU471" s="9"/>
      <c r="CV471" s="9"/>
      <c r="CW471" s="9"/>
      <c r="CX471" s="9"/>
      <c r="CY471" s="9"/>
      <c r="CZ471" s="9"/>
      <c r="DA471" s="9"/>
      <c r="DB471" s="9"/>
      <c r="DC471" s="9"/>
      <c r="DD471" s="9"/>
      <c r="DE471" s="9"/>
      <c r="DF471" s="9"/>
      <c r="DG471" s="9"/>
      <c r="DH471" s="9"/>
      <c r="DI471" s="9"/>
      <c r="DJ471" s="9"/>
      <c r="DK471" s="9"/>
      <c r="DL471" s="9"/>
      <c r="DM471" s="9"/>
      <c r="DN471" s="9"/>
      <c r="DO471" s="9"/>
      <c r="DP471" s="9"/>
      <c r="DQ471" s="9"/>
      <c r="DR471" s="9"/>
      <c r="DS471" s="9"/>
      <c r="DT471" s="9"/>
      <c r="DU471" s="9"/>
      <c r="DV471" s="9"/>
      <c r="DW471" s="9"/>
      <c r="DX471" s="9"/>
      <c r="DY471" s="9"/>
      <c r="DZ471" s="9"/>
      <c r="EA471" s="9"/>
      <c r="EB471" s="9"/>
      <c r="EC471" s="9"/>
      <c r="ED471" s="9"/>
      <c r="EE471" s="9"/>
      <c r="EF471" s="9"/>
      <c r="EG471" s="9"/>
      <c r="EH471" s="9"/>
      <c r="EI471" s="9"/>
      <c r="EJ471" s="9"/>
      <c r="EK471" s="9"/>
      <c r="EL471" s="9"/>
      <c r="EM471" s="9"/>
      <c r="EN471" s="9"/>
      <c r="EO471" s="9"/>
      <c r="EP471" s="9"/>
      <c r="EQ471" s="9"/>
      <c r="ER471" s="36">
        <f t="shared" si="92"/>
        <v>1</v>
      </c>
      <c r="ES471" s="9">
        <f t="shared" si="93"/>
        <v>1</v>
      </c>
      <c r="ET471" s="9" t="s">
        <v>1362</v>
      </c>
      <c r="EU471" s="32" t="s">
        <v>2043</v>
      </c>
      <c r="EV471" s="32" t="s">
        <v>1480</v>
      </c>
      <c r="EW471" s="32"/>
      <c r="EX471" s="35"/>
      <c r="EY471" s="37"/>
      <c r="EZ471" s="37"/>
      <c r="FA471" s="35"/>
      <c r="FB471" s="37"/>
      <c r="FC471" s="32"/>
      <c r="FD471" s="32"/>
      <c r="FE471" s="32">
        <f t="shared" si="94"/>
        <v>4461</v>
      </c>
      <c r="FF471" s="9">
        <f t="shared" si="95"/>
        <v>8923</v>
      </c>
      <c r="FG471" s="6" t="s">
        <v>1480</v>
      </c>
    </row>
    <row r="472" spans="1:163" ht="17.25" customHeight="1" x14ac:dyDescent="0.25">
      <c r="A472" s="9">
        <v>140932285</v>
      </c>
      <c r="B472" s="22" t="s">
        <v>252</v>
      </c>
      <c r="C472" s="9"/>
      <c r="D472" s="9"/>
      <c r="E472" s="9"/>
      <c r="F472" s="9"/>
      <c r="G472" s="23"/>
      <c r="H472" s="23"/>
      <c r="I472" s="9">
        <v>4489</v>
      </c>
      <c r="J472" s="9">
        <v>4298</v>
      </c>
      <c r="K472" s="24">
        <f t="shared" si="84"/>
        <v>4767</v>
      </c>
      <c r="L472" s="24">
        <f t="shared" si="85"/>
        <v>8787</v>
      </c>
      <c r="M472" s="25">
        <v>3</v>
      </c>
      <c r="N472" s="9" t="s">
        <v>1493</v>
      </c>
      <c r="O472" s="9" t="s">
        <v>1494</v>
      </c>
      <c r="P472" s="9" t="s">
        <v>251</v>
      </c>
      <c r="Q472" s="26">
        <v>4298</v>
      </c>
      <c r="R472" s="27">
        <v>469</v>
      </c>
      <c r="S472" s="27">
        <f t="shared" si="86"/>
        <v>0</v>
      </c>
      <c r="T472" s="27">
        <v>6503</v>
      </c>
      <c r="U472" s="28" t="s">
        <v>20</v>
      </c>
      <c r="V472" s="29">
        <f t="shared" si="87"/>
        <v>1.1214976486906789E-2</v>
      </c>
      <c r="W472" s="29">
        <f t="shared" si="88"/>
        <v>1.2187126954432866E-3</v>
      </c>
      <c r="X472" s="29" t="str">
        <f t="shared" si="89"/>
        <v>FLOW</v>
      </c>
      <c r="Y472" s="9" t="str">
        <f t="shared" si="90"/>
        <v>-</v>
      </c>
      <c r="Z472" s="9" t="s">
        <v>1489</v>
      </c>
      <c r="AA472" s="9" t="s">
        <v>20</v>
      </c>
      <c r="AB472" s="22"/>
      <c r="AC472" s="9"/>
      <c r="AD472" s="9"/>
      <c r="AE472" s="30"/>
      <c r="AF472" s="31" t="s">
        <v>20</v>
      </c>
      <c r="AG472" s="32"/>
      <c r="AH472" s="9" t="s">
        <v>250</v>
      </c>
      <c r="AI472" s="32"/>
      <c r="AJ472" s="32"/>
      <c r="AK472" s="32"/>
      <c r="AL472" s="32">
        <v>11270</v>
      </c>
      <c r="AM472" s="26">
        <v>4298</v>
      </c>
      <c r="AN472" s="24">
        <v>87</v>
      </c>
      <c r="AO472" s="23" t="s">
        <v>20</v>
      </c>
      <c r="AP472" s="23" t="str">
        <f t="shared" si="91"/>
        <v>FLOW</v>
      </c>
      <c r="AQ472" s="23"/>
      <c r="AR472" s="23"/>
      <c r="AS472" s="23"/>
      <c r="AT472" s="23"/>
      <c r="AU472" s="9" t="s">
        <v>13</v>
      </c>
      <c r="AV472" s="33" t="s">
        <v>253</v>
      </c>
      <c r="AW472" s="22" t="s">
        <v>1185</v>
      </c>
      <c r="AX472" s="34">
        <v>45041</v>
      </c>
      <c r="AY472" s="9">
        <v>36</v>
      </c>
      <c r="AZ472" s="9" t="s">
        <v>1125</v>
      </c>
      <c r="BA472" s="32" t="s">
        <v>20</v>
      </c>
      <c r="BB472" s="32"/>
      <c r="BC472" s="32"/>
      <c r="BD472" s="9"/>
      <c r="BE472" s="9"/>
      <c r="BF472" s="9"/>
      <c r="BG472" s="35"/>
      <c r="BH472" s="9"/>
      <c r="BI472" s="9"/>
      <c r="BJ472" s="9"/>
      <c r="BK472" s="9"/>
      <c r="BL472" s="9"/>
      <c r="BM472" s="9"/>
      <c r="BN472" s="9"/>
      <c r="BO472" s="9">
        <v>1</v>
      </c>
      <c r="BP472" s="9"/>
      <c r="BQ472" s="9"/>
      <c r="BR472" s="9"/>
      <c r="BS472" s="9"/>
      <c r="BT472" s="9"/>
      <c r="BU472" s="9"/>
      <c r="BV472" s="9"/>
      <c r="BW472" s="9"/>
      <c r="BX472" s="9"/>
      <c r="BY472" s="9"/>
      <c r="BZ472" s="9"/>
      <c r="CA472" s="9"/>
      <c r="CB472" s="9"/>
      <c r="CC472" s="9"/>
      <c r="CD472" s="9"/>
      <c r="CE472" s="9"/>
      <c r="CF472" s="9"/>
      <c r="CG472" s="9"/>
      <c r="CH472" s="9"/>
      <c r="CI472" s="9"/>
      <c r="CJ472" s="9"/>
      <c r="CK472" s="9"/>
      <c r="CL472" s="9"/>
      <c r="CM472" s="9"/>
      <c r="CN472" s="9"/>
      <c r="CO472" s="9"/>
      <c r="CP472" s="9"/>
      <c r="CQ472" s="9"/>
      <c r="CR472" s="9"/>
      <c r="CS472" s="9"/>
      <c r="CT472" s="9"/>
      <c r="CU472" s="9"/>
      <c r="CV472" s="9"/>
      <c r="CW472" s="9"/>
      <c r="CX472" s="9"/>
      <c r="CY472" s="9"/>
      <c r="CZ472" s="9"/>
      <c r="DA472" s="9"/>
      <c r="DB472" s="9"/>
      <c r="DC472" s="9"/>
      <c r="DD472" s="9"/>
      <c r="DE472" s="9"/>
      <c r="DF472" s="9"/>
      <c r="DG472" s="9"/>
      <c r="DH472" s="9"/>
      <c r="DI472" s="9"/>
      <c r="DJ472" s="9"/>
      <c r="DK472" s="9"/>
      <c r="DL472" s="9"/>
      <c r="DM472" s="9"/>
      <c r="DN472" s="9"/>
      <c r="DO472" s="9"/>
      <c r="DP472" s="9"/>
      <c r="DQ472" s="9"/>
      <c r="DR472" s="9"/>
      <c r="DS472" s="9"/>
      <c r="DT472" s="9"/>
      <c r="DU472" s="9"/>
      <c r="DV472" s="9"/>
      <c r="DW472" s="9"/>
      <c r="DX472" s="9"/>
      <c r="DY472" s="9"/>
      <c r="DZ472" s="9"/>
      <c r="EA472" s="9"/>
      <c r="EB472" s="9"/>
      <c r="EC472" s="9"/>
      <c r="ED472" s="9"/>
      <c r="EE472" s="9"/>
      <c r="EF472" s="9"/>
      <c r="EG472" s="9"/>
      <c r="EH472" s="9"/>
      <c r="EI472" s="9"/>
      <c r="EJ472" s="9"/>
      <c r="EK472" s="9"/>
      <c r="EL472" s="9"/>
      <c r="EM472" s="9"/>
      <c r="EN472" s="9"/>
      <c r="EO472" s="9"/>
      <c r="EP472" s="9"/>
      <c r="EQ472" s="9"/>
      <c r="ER472" s="36">
        <f t="shared" si="92"/>
        <v>1</v>
      </c>
      <c r="ES472" s="9">
        <f t="shared" si="93"/>
        <v>1</v>
      </c>
      <c r="ET472" s="9" t="s">
        <v>1363</v>
      </c>
      <c r="EU472" s="32" t="s">
        <v>1855</v>
      </c>
      <c r="EV472" s="32" t="s">
        <v>1480</v>
      </c>
      <c r="EW472" s="32"/>
      <c r="EX472" s="35"/>
      <c r="EY472" s="37"/>
      <c r="EZ472" s="37"/>
      <c r="FA472" s="35"/>
      <c r="FB472" s="37"/>
      <c r="FC472" s="32"/>
      <c r="FD472" s="32"/>
      <c r="FE472" s="32">
        <f t="shared" si="94"/>
        <v>4767</v>
      </c>
      <c r="FF472" s="9">
        <f t="shared" si="95"/>
        <v>8787</v>
      </c>
      <c r="FG472" s="6" t="s">
        <v>1480</v>
      </c>
    </row>
    <row r="473" spans="1:163" ht="17.25" customHeight="1" x14ac:dyDescent="0.25">
      <c r="A473" s="9">
        <v>129682413</v>
      </c>
      <c r="B473" s="22" t="s">
        <v>1636</v>
      </c>
      <c r="C473" s="9"/>
      <c r="D473" s="9"/>
      <c r="E473" s="9"/>
      <c r="F473" s="9"/>
      <c r="G473" s="23"/>
      <c r="H473" s="23"/>
      <c r="I473" s="9">
        <v>4521</v>
      </c>
      <c r="J473" s="9">
        <v>4144</v>
      </c>
      <c r="K473" s="24">
        <f t="shared" si="84"/>
        <v>4323</v>
      </c>
      <c r="L473" s="24">
        <f t="shared" si="85"/>
        <v>8665</v>
      </c>
      <c r="M473" s="25">
        <v>2</v>
      </c>
      <c r="N473" s="9" t="s">
        <v>1493</v>
      </c>
      <c r="O473" s="9" t="s">
        <v>1494</v>
      </c>
      <c r="P473" s="9" t="s">
        <v>321</v>
      </c>
      <c r="Q473" s="26">
        <v>4144</v>
      </c>
      <c r="R473" s="27">
        <v>179</v>
      </c>
      <c r="S473" s="27">
        <f t="shared" si="86"/>
        <v>0</v>
      </c>
      <c r="T473" s="27">
        <v>6769</v>
      </c>
      <c r="U473" s="28" t="s">
        <v>20</v>
      </c>
      <c r="V473" s="29">
        <f t="shared" si="87"/>
        <v>2.6220284047171704E-2</v>
      </c>
      <c r="W473" s="29">
        <f t="shared" si="88"/>
        <v>1.1111352846195285E-3</v>
      </c>
      <c r="X473" s="29" t="str">
        <f t="shared" si="89"/>
        <v>FLOW</v>
      </c>
      <c r="Y473" s="9" t="str">
        <f t="shared" si="90"/>
        <v>-</v>
      </c>
      <c r="Z473" s="9" t="s">
        <v>1497</v>
      </c>
      <c r="AA473" s="9" t="s">
        <v>20</v>
      </c>
      <c r="AB473" s="22"/>
      <c r="AC473" s="9"/>
      <c r="AD473" s="9"/>
      <c r="AE473" s="30"/>
      <c r="AF473" s="31" t="s">
        <v>20</v>
      </c>
      <c r="AG473" s="32"/>
      <c r="AH473" s="9" t="s">
        <v>542</v>
      </c>
      <c r="AI473" s="32"/>
      <c r="AJ473" s="32"/>
      <c r="AK473" s="32"/>
      <c r="AL473" s="32">
        <v>11092</v>
      </c>
      <c r="AM473" s="26">
        <v>4144</v>
      </c>
      <c r="AN473" s="24">
        <v>56</v>
      </c>
      <c r="AO473" s="23" t="s">
        <v>20</v>
      </c>
      <c r="AP473" s="23" t="str">
        <f t="shared" si="91"/>
        <v>FLOW</v>
      </c>
      <c r="AQ473" s="23"/>
      <c r="AR473" s="23"/>
      <c r="AS473" s="23"/>
      <c r="AT473" s="23"/>
      <c r="AU473" s="9" t="s">
        <v>1491</v>
      </c>
      <c r="AV473" s="33" t="s">
        <v>1683</v>
      </c>
      <c r="AW473" s="22" t="s">
        <v>1254</v>
      </c>
      <c r="AX473" s="34">
        <v>44702</v>
      </c>
      <c r="AY473" s="9">
        <v>48</v>
      </c>
      <c r="AZ473" s="9" t="s">
        <v>1592</v>
      </c>
      <c r="BA473" s="32" t="s">
        <v>20</v>
      </c>
      <c r="BB473" s="32"/>
      <c r="BC473" s="32"/>
      <c r="BD473" s="9"/>
      <c r="BE473" s="9"/>
      <c r="BF473" s="9"/>
      <c r="BG473" s="35"/>
      <c r="BH473" s="9"/>
      <c r="BI473" s="9"/>
      <c r="BJ473" s="9"/>
      <c r="BK473" s="9"/>
      <c r="BL473" s="9"/>
      <c r="BM473" s="9"/>
      <c r="BN473" s="9"/>
      <c r="BO473" s="9">
        <v>1</v>
      </c>
      <c r="BP473" s="9"/>
      <c r="BQ473" s="9"/>
      <c r="BR473" s="9"/>
      <c r="BS473" s="9"/>
      <c r="BT473" s="9"/>
      <c r="BU473" s="9"/>
      <c r="BV473" s="9"/>
      <c r="BW473" s="9"/>
      <c r="BX473" s="9"/>
      <c r="BY473" s="9"/>
      <c r="BZ473" s="9"/>
      <c r="CA473" s="9"/>
      <c r="CB473" s="9"/>
      <c r="CC473" s="9"/>
      <c r="CD473" s="9"/>
      <c r="CE473" s="9"/>
      <c r="CF473" s="9"/>
      <c r="CG473" s="9"/>
      <c r="CH473" s="9"/>
      <c r="CI473" s="9"/>
      <c r="CJ473" s="9"/>
      <c r="CK473" s="9"/>
      <c r="CL473" s="9"/>
      <c r="CM473" s="9"/>
      <c r="CN473" s="9"/>
      <c r="CO473" s="9"/>
      <c r="CP473" s="9"/>
      <c r="CQ473" s="9"/>
      <c r="CR473" s="9"/>
      <c r="CS473" s="9"/>
      <c r="CT473" s="9"/>
      <c r="CU473" s="9"/>
      <c r="CV473" s="9"/>
      <c r="CW473" s="9"/>
      <c r="CX473" s="9"/>
      <c r="CY473" s="9"/>
      <c r="CZ473" s="9"/>
      <c r="DA473" s="9"/>
      <c r="DB473" s="9"/>
      <c r="DC473" s="9"/>
      <c r="DD473" s="9"/>
      <c r="DE473" s="9"/>
      <c r="DF473" s="9"/>
      <c r="DG473" s="9"/>
      <c r="DH473" s="9"/>
      <c r="DI473" s="9"/>
      <c r="DJ473" s="9"/>
      <c r="DK473" s="9"/>
      <c r="DL473" s="9"/>
      <c r="DM473" s="9"/>
      <c r="DN473" s="9"/>
      <c r="DO473" s="9"/>
      <c r="DP473" s="9"/>
      <c r="DQ473" s="9"/>
      <c r="DR473" s="9"/>
      <c r="DS473" s="9"/>
      <c r="DT473" s="9"/>
      <c r="DU473" s="9"/>
      <c r="DV473" s="9"/>
      <c r="DW473" s="9"/>
      <c r="DX473" s="9"/>
      <c r="DY473" s="9"/>
      <c r="DZ473" s="9"/>
      <c r="EA473" s="9"/>
      <c r="EB473" s="9"/>
      <c r="EC473" s="9"/>
      <c r="ED473" s="9"/>
      <c r="EE473" s="9"/>
      <c r="EF473" s="9"/>
      <c r="EG473" s="9"/>
      <c r="EH473" s="9"/>
      <c r="EI473" s="9"/>
      <c r="EJ473" s="9"/>
      <c r="EK473" s="9"/>
      <c r="EL473" s="9"/>
      <c r="EM473" s="9"/>
      <c r="EN473" s="9"/>
      <c r="EO473" s="9"/>
      <c r="EP473" s="9"/>
      <c r="EQ473" s="9"/>
      <c r="ER473" s="36">
        <f t="shared" si="92"/>
        <v>1</v>
      </c>
      <c r="ES473" s="9">
        <f t="shared" si="93"/>
        <v>1</v>
      </c>
      <c r="ET473" s="9" t="s">
        <v>1362</v>
      </c>
      <c r="EU473" s="32" t="s">
        <v>2242</v>
      </c>
      <c r="EV473" s="32" t="s">
        <v>1480</v>
      </c>
      <c r="EW473" s="32"/>
      <c r="EX473" s="35"/>
      <c r="EY473" s="37"/>
      <c r="EZ473" s="37"/>
      <c r="FA473" s="35"/>
      <c r="FB473" s="37"/>
      <c r="FC473" s="32"/>
      <c r="FD473" s="32"/>
      <c r="FE473" s="32">
        <f t="shared" si="94"/>
        <v>4323</v>
      </c>
      <c r="FF473" s="9">
        <f t="shared" si="95"/>
        <v>8665</v>
      </c>
      <c r="FG473" s="6" t="e">
        <v>#N/A</v>
      </c>
    </row>
    <row r="474" spans="1:163" ht="17.25" customHeight="1" x14ac:dyDescent="0.25">
      <c r="A474" s="9">
        <v>464698828</v>
      </c>
      <c r="B474" s="22" t="s">
        <v>420</v>
      </c>
      <c r="C474" s="9"/>
      <c r="D474" s="9"/>
      <c r="E474" s="9"/>
      <c r="F474" s="9"/>
      <c r="G474" s="23"/>
      <c r="H474" s="23"/>
      <c r="I474" s="9">
        <v>2107</v>
      </c>
      <c r="J474" s="9">
        <v>4214</v>
      </c>
      <c r="K474" s="24">
        <f t="shared" si="84"/>
        <v>-1859</v>
      </c>
      <c r="L474" s="24">
        <f t="shared" si="85"/>
        <v>6321</v>
      </c>
      <c r="M474" s="25">
        <v>4</v>
      </c>
      <c r="N474" s="9" t="s">
        <v>1493</v>
      </c>
      <c r="O474" s="9" t="s">
        <v>1494</v>
      </c>
      <c r="P474" s="9" t="s">
        <v>263</v>
      </c>
      <c r="Q474" s="26">
        <v>4093</v>
      </c>
      <c r="R474" s="27">
        <v>248</v>
      </c>
      <c r="S474" s="27">
        <f t="shared" si="86"/>
        <v>0</v>
      </c>
      <c r="T474" s="27">
        <v>6750</v>
      </c>
      <c r="U474" s="28" t="s">
        <v>20</v>
      </c>
      <c r="V474" s="29">
        <f t="shared" si="87"/>
        <v>3.7575279083431258E-2</v>
      </c>
      <c r="W474" s="29">
        <f t="shared" si="88"/>
        <v>1.567853879358704E-3</v>
      </c>
      <c r="X474" s="29" t="str">
        <f t="shared" si="89"/>
        <v>FLOW</v>
      </c>
      <c r="Y474" s="9" t="str">
        <f t="shared" si="90"/>
        <v>-</v>
      </c>
      <c r="Z474" s="9" t="s">
        <v>1495</v>
      </c>
      <c r="AA474" s="9" t="s">
        <v>20</v>
      </c>
      <c r="AB474" s="22"/>
      <c r="AC474" s="9"/>
      <c r="AD474" s="9"/>
      <c r="AE474" s="30"/>
      <c r="AF474" s="31" t="s">
        <v>20</v>
      </c>
      <c r="AG474" s="32"/>
      <c r="AH474" s="9" t="s">
        <v>419</v>
      </c>
      <c r="AI474" s="32"/>
      <c r="AJ474" s="32"/>
      <c r="AK474" s="32"/>
      <c r="AL474" s="32">
        <v>11212</v>
      </c>
      <c r="AM474" s="26">
        <v>4093</v>
      </c>
      <c r="AN474" s="24">
        <v>117</v>
      </c>
      <c r="AO474" s="23" t="s">
        <v>20</v>
      </c>
      <c r="AP474" s="23" t="str">
        <f t="shared" si="91"/>
        <v>FLOW</v>
      </c>
      <c r="AQ474" s="23"/>
      <c r="AR474" s="23"/>
      <c r="AS474" s="23"/>
      <c r="AT474" s="23"/>
      <c r="AU474" s="9" t="s">
        <v>13</v>
      </c>
      <c r="AV474" s="33" t="s">
        <v>421</v>
      </c>
      <c r="AW474" s="22" t="s">
        <v>1187</v>
      </c>
      <c r="AX474" s="34">
        <v>45612</v>
      </c>
      <c r="AY474" s="9">
        <v>18</v>
      </c>
      <c r="AZ474" s="9" t="s">
        <v>1125</v>
      </c>
      <c r="BA474" s="32" t="s">
        <v>20</v>
      </c>
      <c r="BB474" s="32"/>
      <c r="BC474" s="32"/>
      <c r="BD474" s="9"/>
      <c r="BE474" s="9"/>
      <c r="BF474" s="9"/>
      <c r="BG474" s="35"/>
      <c r="BH474" s="9"/>
      <c r="BI474" s="9"/>
      <c r="BJ474" s="9"/>
      <c r="BK474" s="9"/>
      <c r="BL474" s="9">
        <v>1</v>
      </c>
      <c r="BM474" s="9"/>
      <c r="BN474" s="9"/>
      <c r="BO474" s="9"/>
      <c r="BP474" s="9"/>
      <c r="BQ474" s="9"/>
      <c r="BR474" s="9"/>
      <c r="BS474" s="9"/>
      <c r="BT474" s="9"/>
      <c r="BU474" s="9"/>
      <c r="BV474" s="9"/>
      <c r="BW474" s="9"/>
      <c r="BX474" s="9"/>
      <c r="BY474" s="9"/>
      <c r="BZ474" s="9"/>
      <c r="CA474" s="9"/>
      <c r="CB474" s="9"/>
      <c r="CC474" s="9"/>
      <c r="CD474" s="9"/>
      <c r="CE474" s="9"/>
      <c r="CF474" s="9"/>
      <c r="CG474" s="9"/>
      <c r="CH474" s="9"/>
      <c r="CI474" s="9"/>
      <c r="CJ474" s="9"/>
      <c r="CK474" s="9"/>
      <c r="CL474" s="9"/>
      <c r="CM474" s="9"/>
      <c r="CN474" s="9"/>
      <c r="CO474" s="9"/>
      <c r="CP474" s="9"/>
      <c r="CQ474" s="9"/>
      <c r="CR474" s="9"/>
      <c r="CS474" s="9"/>
      <c r="CT474" s="9"/>
      <c r="CU474" s="9"/>
      <c r="CV474" s="9"/>
      <c r="CW474" s="9"/>
      <c r="CX474" s="9"/>
      <c r="CY474" s="9"/>
      <c r="CZ474" s="9"/>
      <c r="DA474" s="9"/>
      <c r="DB474" s="9"/>
      <c r="DC474" s="9"/>
      <c r="DD474" s="9"/>
      <c r="DE474" s="9"/>
      <c r="DF474" s="9"/>
      <c r="DG474" s="9"/>
      <c r="DH474" s="9"/>
      <c r="DI474" s="9"/>
      <c r="DJ474" s="9"/>
      <c r="DK474" s="9"/>
      <c r="DL474" s="9"/>
      <c r="DM474" s="9"/>
      <c r="DN474" s="9"/>
      <c r="DO474" s="9"/>
      <c r="DP474" s="9"/>
      <c r="DQ474" s="9"/>
      <c r="DR474" s="9"/>
      <c r="DS474" s="9"/>
      <c r="DT474" s="9"/>
      <c r="DU474" s="9"/>
      <c r="DV474" s="9"/>
      <c r="DW474" s="9"/>
      <c r="DX474" s="9"/>
      <c r="DY474" s="9"/>
      <c r="DZ474" s="9"/>
      <c r="EA474" s="9"/>
      <c r="EB474" s="9"/>
      <c r="EC474" s="9"/>
      <c r="ED474" s="9"/>
      <c r="EE474" s="9"/>
      <c r="EF474" s="9"/>
      <c r="EG474" s="9"/>
      <c r="EH474" s="9"/>
      <c r="EI474" s="9"/>
      <c r="EJ474" s="9"/>
      <c r="EK474" s="9"/>
      <c r="EL474" s="9"/>
      <c r="EM474" s="9"/>
      <c r="EN474" s="9"/>
      <c r="EO474" s="9"/>
      <c r="EP474" s="9"/>
      <c r="EQ474" s="9"/>
      <c r="ER474" s="36">
        <f t="shared" si="92"/>
        <v>1</v>
      </c>
      <c r="ES474" s="9">
        <f t="shared" si="93"/>
        <v>1</v>
      </c>
      <c r="ET474" s="9" t="s">
        <v>1372</v>
      </c>
      <c r="EU474" s="32" t="s">
        <v>1957</v>
      </c>
      <c r="EV474" s="32" t="s">
        <v>1480</v>
      </c>
      <c r="EW474" s="32"/>
      <c r="EX474" s="35"/>
      <c r="EY474" s="37"/>
      <c r="EZ474" s="37"/>
      <c r="FA474" s="35"/>
      <c r="FB474" s="37"/>
      <c r="FC474" s="32"/>
      <c r="FD474" s="32"/>
      <c r="FE474" s="32">
        <f t="shared" si="94"/>
        <v>-1859</v>
      </c>
      <c r="FF474" s="9">
        <f t="shared" si="95"/>
        <v>6321</v>
      </c>
      <c r="FG474" s="6" t="s">
        <v>1480</v>
      </c>
    </row>
    <row r="475" spans="1:163" ht="17.25" customHeight="1" x14ac:dyDescent="0.25">
      <c r="A475" s="9">
        <v>461362360</v>
      </c>
      <c r="B475" s="22" t="s">
        <v>812</v>
      </c>
      <c r="C475" s="9"/>
      <c r="D475" s="9"/>
      <c r="E475" s="9"/>
      <c r="F475" s="9"/>
      <c r="G475" s="23"/>
      <c r="H475" s="23"/>
      <c r="I475" s="9">
        <v>3939</v>
      </c>
      <c r="J475" s="9">
        <v>4077</v>
      </c>
      <c r="K475" s="24">
        <f t="shared" si="84"/>
        <v>277</v>
      </c>
      <c r="L475" s="24">
        <f t="shared" si="85"/>
        <v>8016</v>
      </c>
      <c r="M475" s="25">
        <v>2</v>
      </c>
      <c r="N475" s="9" t="s">
        <v>1493</v>
      </c>
      <c r="O475" s="9" t="s">
        <v>1494</v>
      </c>
      <c r="P475" s="9" t="s">
        <v>43</v>
      </c>
      <c r="Q475" s="26">
        <v>4010</v>
      </c>
      <c r="R475" s="27">
        <v>139</v>
      </c>
      <c r="S475" s="27">
        <f t="shared" si="86"/>
        <v>0</v>
      </c>
      <c r="T475" s="27">
        <v>450</v>
      </c>
      <c r="U475" s="28" t="s">
        <v>20</v>
      </c>
      <c r="V475" s="29">
        <f t="shared" si="87"/>
        <v>8.1160035567930198E-3</v>
      </c>
      <c r="W475" s="29">
        <f t="shared" si="88"/>
        <v>1.0752057170184143E-3</v>
      </c>
      <c r="X475" s="29" t="str">
        <f t="shared" si="89"/>
        <v>FLOW</v>
      </c>
      <c r="Y475" s="9" t="str">
        <f t="shared" si="90"/>
        <v>-</v>
      </c>
      <c r="Z475" s="9" t="s">
        <v>20</v>
      </c>
      <c r="AA475" s="9" t="s">
        <v>20</v>
      </c>
      <c r="AB475" s="22"/>
      <c r="AC475" s="9"/>
      <c r="AD475" s="9"/>
      <c r="AE475" s="30"/>
      <c r="AF475" s="31" t="s">
        <v>20</v>
      </c>
      <c r="AG475" s="32"/>
      <c r="AH475" s="9" t="s">
        <v>507</v>
      </c>
      <c r="AI475" s="32"/>
      <c r="AJ475" s="32"/>
      <c r="AK475" s="32"/>
      <c r="AL475" s="32">
        <v>4666</v>
      </c>
      <c r="AM475" s="26">
        <v>4010</v>
      </c>
      <c r="AN475" s="24">
        <v>57</v>
      </c>
      <c r="AO475" s="23" t="s">
        <v>20</v>
      </c>
      <c r="AP475" s="23" t="str">
        <f t="shared" si="91"/>
        <v>FLOW</v>
      </c>
      <c r="AQ475" s="23"/>
      <c r="AR475" s="23"/>
      <c r="AS475" s="23"/>
      <c r="AT475" s="23"/>
      <c r="AU475" s="9" t="s">
        <v>1491</v>
      </c>
      <c r="AV475" s="33" t="s">
        <v>1005</v>
      </c>
      <c r="AW475" s="22" t="s">
        <v>1193</v>
      </c>
      <c r="AX475" s="34">
        <v>45294</v>
      </c>
      <c r="AY475" s="9">
        <v>30</v>
      </c>
      <c r="AZ475" s="9" t="s">
        <v>1125</v>
      </c>
      <c r="BA475" s="32" t="s">
        <v>20</v>
      </c>
      <c r="BB475" s="32"/>
      <c r="BC475" s="32"/>
      <c r="BD475" s="9"/>
      <c r="BE475" s="9"/>
      <c r="BF475" s="9"/>
      <c r="BG475" s="35"/>
      <c r="BH475" s="9"/>
      <c r="BI475" s="9"/>
      <c r="BJ475" s="9"/>
      <c r="BK475" s="9"/>
      <c r="BL475" s="9">
        <v>1</v>
      </c>
      <c r="BM475" s="9"/>
      <c r="BN475" s="9"/>
      <c r="BO475" s="9"/>
      <c r="BP475" s="9"/>
      <c r="BQ475" s="9"/>
      <c r="BR475" s="9"/>
      <c r="BS475" s="9"/>
      <c r="BT475" s="9"/>
      <c r="BU475" s="9"/>
      <c r="BV475" s="9"/>
      <c r="BW475" s="9"/>
      <c r="BX475" s="9"/>
      <c r="BY475" s="9"/>
      <c r="BZ475" s="9"/>
      <c r="CA475" s="9"/>
      <c r="CB475" s="9"/>
      <c r="CC475" s="9"/>
      <c r="CD475" s="9"/>
      <c r="CE475" s="9"/>
      <c r="CF475" s="9"/>
      <c r="CG475" s="9"/>
      <c r="CH475" s="9"/>
      <c r="CI475" s="9"/>
      <c r="CJ475" s="9"/>
      <c r="CK475" s="9"/>
      <c r="CL475" s="9"/>
      <c r="CM475" s="9"/>
      <c r="CN475" s="9"/>
      <c r="CO475" s="9"/>
      <c r="CP475" s="9"/>
      <c r="CQ475" s="9"/>
      <c r="CR475" s="9"/>
      <c r="CS475" s="9"/>
      <c r="CT475" s="9"/>
      <c r="CU475" s="9"/>
      <c r="CV475" s="9"/>
      <c r="CW475" s="9"/>
      <c r="CX475" s="9"/>
      <c r="CY475" s="9"/>
      <c r="CZ475" s="9"/>
      <c r="DA475" s="9"/>
      <c r="DB475" s="9"/>
      <c r="DC475" s="9"/>
      <c r="DD475" s="9"/>
      <c r="DE475" s="9"/>
      <c r="DF475" s="9"/>
      <c r="DG475" s="9"/>
      <c r="DH475" s="9"/>
      <c r="DI475" s="9"/>
      <c r="DJ475" s="9"/>
      <c r="DK475" s="9"/>
      <c r="DL475" s="9"/>
      <c r="DM475" s="9"/>
      <c r="DN475" s="9"/>
      <c r="DO475" s="9"/>
      <c r="DP475" s="9"/>
      <c r="DQ475" s="9"/>
      <c r="DR475" s="9"/>
      <c r="DS475" s="9"/>
      <c r="DT475" s="9"/>
      <c r="DU475" s="9"/>
      <c r="DV475" s="9"/>
      <c r="DW475" s="9"/>
      <c r="DX475" s="9"/>
      <c r="DY475" s="9"/>
      <c r="DZ475" s="9"/>
      <c r="EA475" s="9"/>
      <c r="EB475" s="9"/>
      <c r="EC475" s="9"/>
      <c r="ED475" s="9"/>
      <c r="EE475" s="9"/>
      <c r="EF475" s="9"/>
      <c r="EG475" s="9"/>
      <c r="EH475" s="9"/>
      <c r="EI475" s="9"/>
      <c r="EJ475" s="9"/>
      <c r="EK475" s="9"/>
      <c r="EL475" s="9"/>
      <c r="EM475" s="9"/>
      <c r="EN475" s="9"/>
      <c r="EO475" s="9"/>
      <c r="EP475" s="9"/>
      <c r="EQ475" s="9"/>
      <c r="ER475" s="36">
        <f t="shared" si="92"/>
        <v>1</v>
      </c>
      <c r="ES475" s="9">
        <f t="shared" si="93"/>
        <v>1</v>
      </c>
      <c r="ET475" s="9" t="s">
        <v>1364</v>
      </c>
      <c r="EU475" s="32" t="s">
        <v>2007</v>
      </c>
      <c r="EV475" s="32" t="s">
        <v>1480</v>
      </c>
      <c r="EW475" s="32"/>
      <c r="EX475" s="35"/>
      <c r="EY475" s="37"/>
      <c r="EZ475" s="37"/>
      <c r="FA475" s="35"/>
      <c r="FB475" s="37"/>
      <c r="FC475" s="32"/>
      <c r="FD475" s="32"/>
      <c r="FE475" s="32">
        <f t="shared" si="94"/>
        <v>277</v>
      </c>
      <c r="FF475" s="9">
        <f t="shared" si="95"/>
        <v>8016</v>
      </c>
      <c r="FG475" s="6" t="s">
        <v>1480</v>
      </c>
    </row>
    <row r="476" spans="1:163" ht="17.25" customHeight="1" x14ac:dyDescent="0.25">
      <c r="A476" s="9">
        <v>462480094</v>
      </c>
      <c r="B476" s="22" t="s">
        <v>389</v>
      </c>
      <c r="C476" s="9"/>
      <c r="D476" s="9"/>
      <c r="E476" s="9"/>
      <c r="F476" s="9"/>
      <c r="G476" s="23"/>
      <c r="H476" s="23"/>
      <c r="I476" s="9">
        <v>5223</v>
      </c>
      <c r="J476" s="9">
        <v>3967</v>
      </c>
      <c r="K476" s="24">
        <f t="shared" si="84"/>
        <v>4250</v>
      </c>
      <c r="L476" s="24">
        <f t="shared" si="85"/>
        <v>9190</v>
      </c>
      <c r="M476" s="25">
        <v>4</v>
      </c>
      <c r="N476" s="9" t="s">
        <v>1493</v>
      </c>
      <c r="O476" s="9" t="s">
        <v>1494</v>
      </c>
      <c r="P476" s="9" t="s">
        <v>155</v>
      </c>
      <c r="Q476" s="26">
        <v>3967</v>
      </c>
      <c r="R476" s="27">
        <v>283</v>
      </c>
      <c r="S476" s="27">
        <f t="shared" si="86"/>
        <v>0</v>
      </c>
      <c r="T476" s="27">
        <v>450</v>
      </c>
      <c r="U476" s="28" t="s">
        <v>20</v>
      </c>
      <c r="V476" s="29">
        <f t="shared" si="87"/>
        <v>1</v>
      </c>
      <c r="W476" s="29">
        <f t="shared" si="88"/>
        <v>1.5195886487700903E-3</v>
      </c>
      <c r="X476" s="29" t="str">
        <f t="shared" si="89"/>
        <v>FLOW</v>
      </c>
      <c r="Y476" s="9" t="str">
        <f t="shared" si="90"/>
        <v>-</v>
      </c>
      <c r="Z476" s="9" t="s">
        <v>1495</v>
      </c>
      <c r="AA476" s="9" t="s">
        <v>20</v>
      </c>
      <c r="AB476" s="22"/>
      <c r="AC476" s="9"/>
      <c r="AD476" s="9"/>
      <c r="AE476" s="30"/>
      <c r="AF476" s="31" t="s">
        <v>20</v>
      </c>
      <c r="AG476" s="32"/>
      <c r="AH476" s="9" t="s">
        <v>388</v>
      </c>
      <c r="AI476" s="32"/>
      <c r="AJ476" s="32"/>
      <c r="AK476" s="32"/>
      <c r="AL476" s="32">
        <v>4700</v>
      </c>
      <c r="AM476" s="26">
        <v>3967</v>
      </c>
      <c r="AN476" s="24">
        <v>118</v>
      </c>
      <c r="AO476" s="23" t="s">
        <v>20</v>
      </c>
      <c r="AP476" s="23" t="str">
        <f t="shared" si="91"/>
        <v>FLOW</v>
      </c>
      <c r="AQ476" s="23"/>
      <c r="AR476" s="23"/>
      <c r="AS476" s="23"/>
      <c r="AT476" s="23"/>
      <c r="AU476" s="9" t="s">
        <v>13</v>
      </c>
      <c r="AV476" s="33" t="s">
        <v>390</v>
      </c>
      <c r="AW476" s="22" t="s">
        <v>1226</v>
      </c>
      <c r="AX476" s="34">
        <v>45388</v>
      </c>
      <c r="AY476" s="9">
        <v>24</v>
      </c>
      <c r="AZ476" s="9" t="s">
        <v>1125</v>
      </c>
      <c r="BA476" s="32" t="s">
        <v>20</v>
      </c>
      <c r="BB476" s="32"/>
      <c r="BC476" s="32"/>
      <c r="BD476" s="9"/>
      <c r="BE476" s="9"/>
      <c r="BF476" s="9"/>
      <c r="BG476" s="35"/>
      <c r="BH476" s="9"/>
      <c r="BI476" s="9"/>
      <c r="BJ476" s="9"/>
      <c r="BK476" s="9"/>
      <c r="BL476" s="9">
        <v>1</v>
      </c>
      <c r="BM476" s="9"/>
      <c r="BN476" s="9"/>
      <c r="BO476" s="9"/>
      <c r="BP476" s="9"/>
      <c r="BQ476" s="9"/>
      <c r="BR476" s="9"/>
      <c r="BS476" s="9"/>
      <c r="BT476" s="9"/>
      <c r="BU476" s="9"/>
      <c r="BV476" s="9"/>
      <c r="BW476" s="9"/>
      <c r="BX476" s="9"/>
      <c r="BY476" s="9"/>
      <c r="BZ476" s="9"/>
      <c r="CA476" s="9"/>
      <c r="CB476" s="9"/>
      <c r="CC476" s="9"/>
      <c r="CD476" s="9"/>
      <c r="CE476" s="9"/>
      <c r="CF476" s="9"/>
      <c r="CG476" s="9"/>
      <c r="CH476" s="9"/>
      <c r="CI476" s="9"/>
      <c r="CJ476" s="9"/>
      <c r="CK476" s="9"/>
      <c r="CL476" s="9"/>
      <c r="CM476" s="9"/>
      <c r="CN476" s="9"/>
      <c r="CO476" s="9"/>
      <c r="CP476" s="9"/>
      <c r="CQ476" s="9"/>
      <c r="CR476" s="9"/>
      <c r="CS476" s="9"/>
      <c r="CT476" s="9"/>
      <c r="CU476" s="9"/>
      <c r="CV476" s="9"/>
      <c r="CW476" s="9"/>
      <c r="CX476" s="9"/>
      <c r="CY476" s="9"/>
      <c r="CZ476" s="9"/>
      <c r="DA476" s="9"/>
      <c r="DB476" s="9"/>
      <c r="DC476" s="9"/>
      <c r="DD476" s="9"/>
      <c r="DE476" s="9"/>
      <c r="DF476" s="9"/>
      <c r="DG476" s="9"/>
      <c r="DH476" s="9"/>
      <c r="DI476" s="9"/>
      <c r="DJ476" s="9"/>
      <c r="DK476" s="9"/>
      <c r="DL476" s="9"/>
      <c r="DM476" s="9"/>
      <c r="DN476" s="9"/>
      <c r="DO476" s="9"/>
      <c r="DP476" s="9"/>
      <c r="DQ476" s="9"/>
      <c r="DR476" s="9"/>
      <c r="DS476" s="9"/>
      <c r="DT476" s="9"/>
      <c r="DU476" s="9"/>
      <c r="DV476" s="9"/>
      <c r="DW476" s="9"/>
      <c r="DX476" s="9"/>
      <c r="DY476" s="9"/>
      <c r="DZ476" s="9"/>
      <c r="EA476" s="9"/>
      <c r="EB476" s="9"/>
      <c r="EC476" s="9"/>
      <c r="ED476" s="9"/>
      <c r="EE476" s="9"/>
      <c r="EF476" s="9"/>
      <c r="EG476" s="9"/>
      <c r="EH476" s="9"/>
      <c r="EI476" s="9"/>
      <c r="EJ476" s="9"/>
      <c r="EK476" s="9"/>
      <c r="EL476" s="9"/>
      <c r="EM476" s="9"/>
      <c r="EN476" s="9"/>
      <c r="EO476" s="9"/>
      <c r="EP476" s="9"/>
      <c r="EQ476" s="9"/>
      <c r="ER476" s="36">
        <f t="shared" si="92"/>
        <v>1</v>
      </c>
      <c r="ES476" s="9">
        <f t="shared" si="93"/>
        <v>1</v>
      </c>
      <c r="ET476" s="9" t="s">
        <v>1375</v>
      </c>
      <c r="EU476" s="32" t="s">
        <v>1943</v>
      </c>
      <c r="EV476" s="32" t="s">
        <v>1480</v>
      </c>
      <c r="EW476" s="32"/>
      <c r="EX476" s="35"/>
      <c r="EY476" s="37"/>
      <c r="EZ476" s="37"/>
      <c r="FA476" s="35"/>
      <c r="FB476" s="37"/>
      <c r="FC476" s="32"/>
      <c r="FD476" s="32"/>
      <c r="FE476" s="32">
        <f t="shared" si="94"/>
        <v>4250</v>
      </c>
      <c r="FF476" s="9">
        <f t="shared" si="95"/>
        <v>9190</v>
      </c>
      <c r="FG476" s="6" t="s">
        <v>1480</v>
      </c>
    </row>
    <row r="477" spans="1:163" ht="17.25" customHeight="1" x14ac:dyDescent="0.25">
      <c r="A477" s="9">
        <v>140313978</v>
      </c>
      <c r="B477" s="22" t="s">
        <v>428</v>
      </c>
      <c r="C477" s="9"/>
      <c r="D477" s="9"/>
      <c r="E477" s="9"/>
      <c r="F477" s="9"/>
      <c r="G477" s="23"/>
      <c r="H477" s="23"/>
      <c r="I477" s="9">
        <v>3102</v>
      </c>
      <c r="J477" s="9">
        <v>3985</v>
      </c>
      <c r="K477" s="24">
        <f t="shared" si="84"/>
        <v>-8153</v>
      </c>
      <c r="L477" s="24">
        <f t="shared" si="85"/>
        <v>7087</v>
      </c>
      <c r="M477" s="25">
        <v>5</v>
      </c>
      <c r="N477" s="9" t="s">
        <v>1493</v>
      </c>
      <c r="O477" s="9" t="s">
        <v>1494</v>
      </c>
      <c r="P477" s="9" t="s">
        <v>14</v>
      </c>
      <c r="Q477" s="26">
        <v>3933.07</v>
      </c>
      <c r="R477" s="27">
        <v>270</v>
      </c>
      <c r="S477" s="27">
        <f t="shared" si="86"/>
        <v>0</v>
      </c>
      <c r="T477" s="27">
        <v>900</v>
      </c>
      <c r="U477" s="28" t="s">
        <v>20</v>
      </c>
      <c r="V477" s="29">
        <f t="shared" si="87"/>
        <v>1.4869521233755867E-2</v>
      </c>
      <c r="W477" s="29">
        <f t="shared" si="88"/>
        <v>2.0940144426498546E-3</v>
      </c>
      <c r="X477" s="29" t="str">
        <f t="shared" si="89"/>
        <v>FLOW</v>
      </c>
      <c r="Y477" s="9" t="str">
        <f t="shared" si="90"/>
        <v>-</v>
      </c>
      <c r="Z477" s="9" t="s">
        <v>1499</v>
      </c>
      <c r="AA477" s="9" t="s">
        <v>20</v>
      </c>
      <c r="AB477" s="22"/>
      <c r="AC477" s="9"/>
      <c r="AD477" s="9"/>
      <c r="AE477" s="30"/>
      <c r="AF477" s="31" t="s">
        <v>20</v>
      </c>
      <c r="AG477" s="32"/>
      <c r="AH477" s="9" t="s">
        <v>241</v>
      </c>
      <c r="AI477" s="32"/>
      <c r="AJ477" s="32"/>
      <c r="AK477" s="32"/>
      <c r="AL477" s="32">
        <v>5155</v>
      </c>
      <c r="AM477" s="26">
        <v>3933.07</v>
      </c>
      <c r="AN477" s="24">
        <v>149</v>
      </c>
      <c r="AO477" s="23" t="s">
        <v>20</v>
      </c>
      <c r="AP477" s="23" t="str">
        <f t="shared" si="91"/>
        <v>FLOW</v>
      </c>
      <c r="AQ477" s="23"/>
      <c r="AR477" s="23"/>
      <c r="AS477" s="23"/>
      <c r="AT477" s="23"/>
      <c r="AU477" s="9" t="s">
        <v>13</v>
      </c>
      <c r="AV477" s="33" t="s">
        <v>429</v>
      </c>
      <c r="AW477" s="22" t="s">
        <v>1177</v>
      </c>
      <c r="AX477" s="34">
        <v>45010</v>
      </c>
      <c r="AY477" s="9">
        <v>36</v>
      </c>
      <c r="AZ477" s="9" t="s">
        <v>1125</v>
      </c>
      <c r="BA477" s="32" t="s">
        <v>20</v>
      </c>
      <c r="BB477" s="32"/>
      <c r="BC477" s="32"/>
      <c r="BD477" s="9"/>
      <c r="BE477" s="9"/>
      <c r="BF477" s="9"/>
      <c r="BG477" s="35"/>
      <c r="BH477" s="9"/>
      <c r="BI477" s="9"/>
      <c r="BJ477" s="9"/>
      <c r="BK477" s="9"/>
      <c r="BL477" s="9"/>
      <c r="BM477" s="9"/>
      <c r="BN477" s="9"/>
      <c r="BO477" s="9">
        <v>1</v>
      </c>
      <c r="BP477" s="9"/>
      <c r="BQ477" s="9"/>
      <c r="BR477" s="9"/>
      <c r="BS477" s="9"/>
      <c r="BT477" s="9"/>
      <c r="BU477" s="9"/>
      <c r="BV477" s="9"/>
      <c r="BW477" s="9"/>
      <c r="BX477" s="9"/>
      <c r="BY477" s="9"/>
      <c r="BZ477" s="9"/>
      <c r="CA477" s="9"/>
      <c r="CB477" s="9"/>
      <c r="CC477" s="9"/>
      <c r="CD477" s="9"/>
      <c r="CE477" s="9"/>
      <c r="CF477" s="9"/>
      <c r="CG477" s="9"/>
      <c r="CH477" s="9"/>
      <c r="CI477" s="9"/>
      <c r="CJ477" s="9"/>
      <c r="CK477" s="9"/>
      <c r="CL477" s="9"/>
      <c r="CM477" s="9"/>
      <c r="CN477" s="9"/>
      <c r="CO477" s="9"/>
      <c r="CP477" s="9"/>
      <c r="CQ477" s="9"/>
      <c r="CR477" s="9"/>
      <c r="CS477" s="9"/>
      <c r="CT477" s="9"/>
      <c r="CU477" s="9"/>
      <c r="CV477" s="9"/>
      <c r="CW477" s="9"/>
      <c r="CX477" s="9"/>
      <c r="CY477" s="9"/>
      <c r="CZ477" s="9"/>
      <c r="DA477" s="9"/>
      <c r="DB477" s="9"/>
      <c r="DC477" s="9"/>
      <c r="DD477" s="9"/>
      <c r="DE477" s="9"/>
      <c r="DF477" s="9"/>
      <c r="DG477" s="9"/>
      <c r="DH477" s="9"/>
      <c r="DI477" s="9"/>
      <c r="DJ477" s="9"/>
      <c r="DK477" s="9"/>
      <c r="DL477" s="9"/>
      <c r="DM477" s="9"/>
      <c r="DN477" s="9"/>
      <c r="DO477" s="9"/>
      <c r="DP477" s="9"/>
      <c r="DQ477" s="9"/>
      <c r="DR477" s="9"/>
      <c r="DS477" s="9"/>
      <c r="DT477" s="9"/>
      <c r="DU477" s="9"/>
      <c r="DV477" s="9"/>
      <c r="DW477" s="9"/>
      <c r="DX477" s="9"/>
      <c r="DY477" s="9"/>
      <c r="DZ477" s="9"/>
      <c r="EA477" s="9"/>
      <c r="EB477" s="9"/>
      <c r="EC477" s="9"/>
      <c r="ED477" s="9"/>
      <c r="EE477" s="9"/>
      <c r="EF477" s="9"/>
      <c r="EG477" s="9"/>
      <c r="EH477" s="9"/>
      <c r="EI477" s="9"/>
      <c r="EJ477" s="9"/>
      <c r="EK477" s="9"/>
      <c r="EL477" s="9"/>
      <c r="EM477" s="9"/>
      <c r="EN477" s="9"/>
      <c r="EO477" s="9"/>
      <c r="EP477" s="9"/>
      <c r="EQ477" s="9"/>
      <c r="ER477" s="36">
        <f t="shared" si="92"/>
        <v>1</v>
      </c>
      <c r="ES477" s="9">
        <f t="shared" si="93"/>
        <v>1</v>
      </c>
      <c r="ET477" s="9" t="s">
        <v>1366</v>
      </c>
      <c r="EU477" s="32" t="s">
        <v>1963</v>
      </c>
      <c r="EV477" s="32" t="s">
        <v>1480</v>
      </c>
      <c r="EW477" s="32"/>
      <c r="EX477" s="35"/>
      <c r="EY477" s="37"/>
      <c r="EZ477" s="37"/>
      <c r="FA477" s="35"/>
      <c r="FB477" s="37"/>
      <c r="FC477" s="32"/>
      <c r="FD477" s="32"/>
      <c r="FE477" s="32">
        <f t="shared" si="94"/>
        <v>-8153</v>
      </c>
      <c r="FF477" s="9">
        <f t="shared" si="95"/>
        <v>7087</v>
      </c>
      <c r="FG477" s="6" t="s">
        <v>1480</v>
      </c>
    </row>
    <row r="478" spans="1:163" ht="17.25" customHeight="1" x14ac:dyDescent="0.25">
      <c r="A478" s="9">
        <v>140002557</v>
      </c>
      <c r="B478" s="22" t="s">
        <v>96</v>
      </c>
      <c r="C478" s="9"/>
      <c r="D478" s="9"/>
      <c r="E478" s="9"/>
      <c r="F478" s="9"/>
      <c r="G478" s="23"/>
      <c r="H478" s="23"/>
      <c r="I478" s="9">
        <v>4537</v>
      </c>
      <c r="J478" s="9">
        <v>3799</v>
      </c>
      <c r="K478" s="24">
        <f t="shared" si="84"/>
        <v>4048</v>
      </c>
      <c r="L478" s="24">
        <f t="shared" si="85"/>
        <v>8336</v>
      </c>
      <c r="M478" s="25">
        <v>4</v>
      </c>
      <c r="N478" s="9" t="s">
        <v>1493</v>
      </c>
      <c r="O478" s="9" t="s">
        <v>1494</v>
      </c>
      <c r="P478" s="9" t="s">
        <v>98</v>
      </c>
      <c r="Q478" s="26">
        <v>3799</v>
      </c>
      <c r="R478" s="27">
        <v>249</v>
      </c>
      <c r="S478" s="27">
        <f t="shared" si="86"/>
        <v>0</v>
      </c>
      <c r="T478" s="27">
        <v>2250</v>
      </c>
      <c r="U478" s="28" t="s">
        <v>20</v>
      </c>
      <c r="V478" s="29">
        <f t="shared" si="87"/>
        <v>1</v>
      </c>
      <c r="W478" s="29">
        <f t="shared" si="88"/>
        <v>1.4552350079852716E-3</v>
      </c>
      <c r="X478" s="29" t="str">
        <f t="shared" si="89"/>
        <v>FLOW</v>
      </c>
      <c r="Y478" s="9" t="str">
        <f t="shared" si="90"/>
        <v>-</v>
      </c>
      <c r="Z478" s="9" t="s">
        <v>20</v>
      </c>
      <c r="AA478" s="9" t="s">
        <v>20</v>
      </c>
      <c r="AB478" s="22"/>
      <c r="AC478" s="9"/>
      <c r="AD478" s="9"/>
      <c r="AE478" s="30"/>
      <c r="AF478" s="31" t="s">
        <v>20</v>
      </c>
      <c r="AG478" s="32"/>
      <c r="AH478" s="9" t="s">
        <v>97</v>
      </c>
      <c r="AI478" s="32"/>
      <c r="AJ478" s="32"/>
      <c r="AK478" s="32"/>
      <c r="AL478" s="32">
        <v>6298</v>
      </c>
      <c r="AM478" s="26">
        <v>3799</v>
      </c>
      <c r="AN478" s="24">
        <v>117</v>
      </c>
      <c r="AO478" s="23" t="s">
        <v>20</v>
      </c>
      <c r="AP478" s="23" t="str">
        <f t="shared" si="91"/>
        <v>FLOW</v>
      </c>
      <c r="AQ478" s="23"/>
      <c r="AR478" s="23"/>
      <c r="AS478" s="23"/>
      <c r="AT478" s="23"/>
      <c r="AU478" s="9" t="s">
        <v>13</v>
      </c>
      <c r="AV478" s="33" t="s">
        <v>99</v>
      </c>
      <c r="AW478" s="22" t="s">
        <v>1181</v>
      </c>
      <c r="AX478" s="34">
        <v>45006</v>
      </c>
      <c r="AY478" s="9">
        <v>36</v>
      </c>
      <c r="AZ478" s="9" t="s">
        <v>1125</v>
      </c>
      <c r="BA478" s="32" t="s">
        <v>20</v>
      </c>
      <c r="BB478" s="32"/>
      <c r="BC478" s="32"/>
      <c r="BD478" s="9"/>
      <c r="BE478" s="9"/>
      <c r="BF478" s="9"/>
      <c r="BG478" s="35"/>
      <c r="BH478" s="9"/>
      <c r="BI478" s="9"/>
      <c r="BJ478" s="9"/>
      <c r="BK478" s="9"/>
      <c r="BL478" s="9"/>
      <c r="BM478" s="9"/>
      <c r="BN478" s="9"/>
      <c r="BO478" s="9"/>
      <c r="BP478" s="9"/>
      <c r="BQ478" s="9"/>
      <c r="BR478" s="9"/>
      <c r="BS478" s="9"/>
      <c r="BT478" s="9"/>
      <c r="BU478" s="9"/>
      <c r="BV478" s="9"/>
      <c r="BW478" s="9"/>
      <c r="BX478" s="9"/>
      <c r="BY478" s="9"/>
      <c r="BZ478" s="9"/>
      <c r="CA478" s="9"/>
      <c r="CB478" s="9"/>
      <c r="CC478" s="9"/>
      <c r="CD478" s="9"/>
      <c r="CE478" s="9"/>
      <c r="CF478" s="9"/>
      <c r="CG478" s="9"/>
      <c r="CH478" s="9"/>
      <c r="CI478" s="9"/>
      <c r="CJ478" s="9"/>
      <c r="CK478" s="9"/>
      <c r="CL478" s="9"/>
      <c r="CM478" s="9"/>
      <c r="CN478" s="9"/>
      <c r="CO478" s="9"/>
      <c r="CP478" s="9"/>
      <c r="CQ478" s="9"/>
      <c r="CR478" s="9"/>
      <c r="CS478" s="9"/>
      <c r="CT478" s="9"/>
      <c r="CU478" s="9"/>
      <c r="CV478" s="9"/>
      <c r="CW478" s="9"/>
      <c r="CX478" s="9"/>
      <c r="CY478" s="9"/>
      <c r="CZ478" s="9"/>
      <c r="DA478" s="9"/>
      <c r="DB478" s="9"/>
      <c r="DC478" s="9"/>
      <c r="DD478" s="9"/>
      <c r="DE478" s="9"/>
      <c r="DF478" s="9"/>
      <c r="DG478" s="9"/>
      <c r="DH478" s="9"/>
      <c r="DI478" s="9"/>
      <c r="DJ478" s="9"/>
      <c r="DK478" s="9"/>
      <c r="DL478" s="9"/>
      <c r="DM478" s="9"/>
      <c r="DN478" s="9"/>
      <c r="DO478" s="9"/>
      <c r="DP478" s="9"/>
      <c r="DQ478" s="9"/>
      <c r="DR478" s="9"/>
      <c r="DS478" s="9"/>
      <c r="DT478" s="9"/>
      <c r="DU478" s="9"/>
      <c r="DV478" s="9"/>
      <c r="DW478" s="9"/>
      <c r="DX478" s="9"/>
      <c r="DY478" s="9"/>
      <c r="DZ478" s="9"/>
      <c r="EA478" s="9"/>
      <c r="EB478" s="9"/>
      <c r="EC478" s="9"/>
      <c r="ED478" s="9"/>
      <c r="EE478" s="9"/>
      <c r="EF478" s="9"/>
      <c r="EG478" s="9"/>
      <c r="EH478" s="9"/>
      <c r="EI478" s="9"/>
      <c r="EJ478" s="9"/>
      <c r="EK478" s="9"/>
      <c r="EL478" s="9"/>
      <c r="EM478" s="9"/>
      <c r="EN478" s="9"/>
      <c r="EO478" s="9"/>
      <c r="EP478" s="9"/>
      <c r="EQ478" s="9"/>
      <c r="ER478" s="36">
        <f t="shared" si="92"/>
        <v>0</v>
      </c>
      <c r="ES478" s="9" t="str">
        <f t="shared" si="93"/>
        <v/>
      </c>
      <c r="ET478" s="9" t="s">
        <v>1371</v>
      </c>
      <c r="EU478" s="32" t="s">
        <v>1749</v>
      </c>
      <c r="EV478" s="32" t="s">
        <v>1480</v>
      </c>
      <c r="EW478" s="32"/>
      <c r="EX478" s="35"/>
      <c r="EY478" s="37"/>
      <c r="EZ478" s="37"/>
      <c r="FA478" s="35"/>
      <c r="FB478" s="37"/>
      <c r="FC478" s="32"/>
      <c r="FD478" s="32"/>
      <c r="FE478" s="32">
        <f t="shared" si="94"/>
        <v>4048</v>
      </c>
      <c r="FF478" s="9">
        <f t="shared" si="95"/>
        <v>8336</v>
      </c>
      <c r="FG478" s="6" t="s">
        <v>1480</v>
      </c>
    </row>
    <row r="479" spans="1:163" ht="17.25" customHeight="1" x14ac:dyDescent="0.25">
      <c r="A479" s="9">
        <v>463613077</v>
      </c>
      <c r="B479" s="22" t="s">
        <v>794</v>
      </c>
      <c r="C479" s="9"/>
      <c r="D479" s="9"/>
      <c r="E479" s="9"/>
      <c r="F479" s="9"/>
      <c r="G479" s="23"/>
      <c r="H479" s="23"/>
      <c r="I479" s="9">
        <v>1929</v>
      </c>
      <c r="J479" s="9">
        <v>1929</v>
      </c>
      <c r="K479" s="24">
        <f t="shared" si="84"/>
        <v>1957</v>
      </c>
      <c r="L479" s="24">
        <f t="shared" si="85"/>
        <v>3858</v>
      </c>
      <c r="M479" s="25">
        <v>2</v>
      </c>
      <c r="N479" s="9" t="s">
        <v>1493</v>
      </c>
      <c r="O479" s="9" t="s">
        <v>1494</v>
      </c>
      <c r="P479" s="9" t="s">
        <v>60</v>
      </c>
      <c r="Q479" s="26">
        <v>3764</v>
      </c>
      <c r="R479" s="27">
        <v>28</v>
      </c>
      <c r="S479" s="27">
        <f t="shared" si="86"/>
        <v>0</v>
      </c>
      <c r="T479" s="27">
        <v>2700</v>
      </c>
      <c r="U479" s="28" t="s">
        <v>20</v>
      </c>
      <c r="V479" s="29">
        <f t="shared" si="87"/>
        <v>3.6695816637906664E-2</v>
      </c>
      <c r="W479" s="29">
        <f t="shared" si="88"/>
        <v>1.0092454660492051E-3</v>
      </c>
      <c r="X479" s="29" t="str">
        <f t="shared" si="89"/>
        <v>FLOW</v>
      </c>
      <c r="Y479" s="9" t="str">
        <f t="shared" si="90"/>
        <v>-</v>
      </c>
      <c r="Z479" s="9" t="s">
        <v>20</v>
      </c>
      <c r="AA479" s="9" t="s">
        <v>20</v>
      </c>
      <c r="AB479" s="22"/>
      <c r="AC479" s="9"/>
      <c r="AD479" s="9"/>
      <c r="AE479" s="30"/>
      <c r="AF479" s="31" t="s">
        <v>20</v>
      </c>
      <c r="AG479" s="32"/>
      <c r="AH479" s="9" t="s">
        <v>1153</v>
      </c>
      <c r="AI479" s="32"/>
      <c r="AJ479" s="32"/>
      <c r="AK479" s="32"/>
      <c r="AL479" s="32">
        <v>4657</v>
      </c>
      <c r="AM479" s="26">
        <v>3764</v>
      </c>
      <c r="AN479" s="24">
        <v>56</v>
      </c>
      <c r="AO479" s="23" t="s">
        <v>20</v>
      </c>
      <c r="AP479" s="23" t="str">
        <f t="shared" si="91"/>
        <v>FLOW</v>
      </c>
      <c r="AQ479" s="23"/>
      <c r="AR479" s="23"/>
      <c r="AS479" s="23"/>
      <c r="AT479" s="23"/>
      <c r="AU479" s="9" t="s">
        <v>1491</v>
      </c>
      <c r="AV479" s="33" t="s">
        <v>989</v>
      </c>
      <c r="AW479" s="22" t="s">
        <v>1174</v>
      </c>
      <c r="AX479" s="34">
        <v>45503</v>
      </c>
      <c r="AY479" s="9">
        <v>24</v>
      </c>
      <c r="AZ479" s="9" t="s">
        <v>1125</v>
      </c>
      <c r="BA479" s="32" t="s">
        <v>20</v>
      </c>
      <c r="BB479" s="32"/>
      <c r="BC479" s="32"/>
      <c r="BD479" s="9"/>
      <c r="BE479" s="9"/>
      <c r="BF479" s="9"/>
      <c r="BG479" s="35"/>
      <c r="BH479" s="9"/>
      <c r="BI479" s="9"/>
      <c r="BJ479" s="9"/>
      <c r="BK479" s="9"/>
      <c r="BL479" s="9"/>
      <c r="BM479" s="9"/>
      <c r="BN479" s="9"/>
      <c r="BO479" s="9"/>
      <c r="BP479" s="9"/>
      <c r="BQ479" s="9"/>
      <c r="BR479" s="9"/>
      <c r="BS479" s="9"/>
      <c r="BT479" s="9"/>
      <c r="BU479" s="9"/>
      <c r="BV479" s="9"/>
      <c r="BW479" s="9"/>
      <c r="BX479" s="9"/>
      <c r="BY479" s="9"/>
      <c r="BZ479" s="9"/>
      <c r="CA479" s="9"/>
      <c r="CB479" s="9"/>
      <c r="CC479" s="9"/>
      <c r="CD479" s="9"/>
      <c r="CE479" s="9"/>
      <c r="CF479" s="9"/>
      <c r="CG479" s="9"/>
      <c r="CH479" s="9"/>
      <c r="CI479" s="9"/>
      <c r="CJ479" s="9"/>
      <c r="CK479" s="9"/>
      <c r="CL479" s="9"/>
      <c r="CM479" s="9"/>
      <c r="CN479" s="9"/>
      <c r="CO479" s="9"/>
      <c r="CP479" s="9"/>
      <c r="CQ479" s="9"/>
      <c r="CR479" s="9"/>
      <c r="CS479" s="9"/>
      <c r="CT479" s="9"/>
      <c r="CU479" s="9"/>
      <c r="CV479" s="9"/>
      <c r="CW479" s="9"/>
      <c r="CX479" s="9"/>
      <c r="CY479" s="9"/>
      <c r="CZ479" s="9"/>
      <c r="DA479" s="9"/>
      <c r="DB479" s="9"/>
      <c r="DC479" s="9"/>
      <c r="DD479" s="9"/>
      <c r="DE479" s="9"/>
      <c r="DF479" s="9"/>
      <c r="DG479" s="9"/>
      <c r="DH479" s="9"/>
      <c r="DI479" s="9"/>
      <c r="DJ479" s="9"/>
      <c r="DK479" s="9"/>
      <c r="DL479" s="9"/>
      <c r="DM479" s="9"/>
      <c r="DN479" s="9"/>
      <c r="DO479" s="9"/>
      <c r="DP479" s="9"/>
      <c r="DQ479" s="9"/>
      <c r="DR479" s="9"/>
      <c r="DS479" s="9"/>
      <c r="DT479" s="9"/>
      <c r="DU479" s="9"/>
      <c r="DV479" s="9"/>
      <c r="DW479" s="9"/>
      <c r="DX479" s="9"/>
      <c r="DY479" s="9"/>
      <c r="DZ479" s="9"/>
      <c r="EA479" s="9"/>
      <c r="EB479" s="9"/>
      <c r="EC479" s="9"/>
      <c r="ED479" s="9"/>
      <c r="EE479" s="9"/>
      <c r="EF479" s="9"/>
      <c r="EG479" s="9"/>
      <c r="EH479" s="9"/>
      <c r="EI479" s="9"/>
      <c r="EJ479" s="9"/>
      <c r="EK479" s="9"/>
      <c r="EL479" s="9"/>
      <c r="EM479" s="9"/>
      <c r="EN479" s="9"/>
      <c r="EO479" s="9"/>
      <c r="EP479" s="9"/>
      <c r="EQ479" s="9"/>
      <c r="ER479" s="36">
        <f t="shared" si="92"/>
        <v>0</v>
      </c>
      <c r="ES479" s="9" t="str">
        <f t="shared" si="93"/>
        <v/>
      </c>
      <c r="ET479" s="9" t="s">
        <v>1360</v>
      </c>
      <c r="EU479" s="32" t="s">
        <v>1785</v>
      </c>
      <c r="EV479" s="32" t="s">
        <v>1480</v>
      </c>
      <c r="EW479" s="32"/>
      <c r="EX479" s="35"/>
      <c r="EY479" s="37"/>
      <c r="EZ479" s="37"/>
      <c r="FA479" s="35"/>
      <c r="FB479" s="37"/>
      <c r="FC479" s="32"/>
      <c r="FD479" s="32"/>
      <c r="FE479" s="32">
        <f t="shared" si="94"/>
        <v>1957</v>
      </c>
      <c r="FF479" s="9">
        <f t="shared" si="95"/>
        <v>3858</v>
      </c>
      <c r="FG479" s="6" t="s">
        <v>1480</v>
      </c>
    </row>
    <row r="480" spans="1:163" ht="17.25" customHeight="1" x14ac:dyDescent="0.25">
      <c r="A480" s="9">
        <v>461171897</v>
      </c>
      <c r="B480" s="22" t="s">
        <v>803</v>
      </c>
      <c r="C480" s="9"/>
      <c r="D480" s="9"/>
      <c r="E480" s="9"/>
      <c r="F480" s="9"/>
      <c r="G480" s="23"/>
      <c r="H480" s="23"/>
      <c r="I480" s="9">
        <v>3815</v>
      </c>
      <c r="J480" s="9">
        <v>3796</v>
      </c>
      <c r="K480" s="24">
        <f t="shared" si="84"/>
        <v>3987</v>
      </c>
      <c r="L480" s="24">
        <f t="shared" si="85"/>
        <v>7611</v>
      </c>
      <c r="M480" s="25">
        <v>2</v>
      </c>
      <c r="N480" s="9" t="s">
        <v>1493</v>
      </c>
      <c r="O480" s="9" t="s">
        <v>1494</v>
      </c>
      <c r="P480" s="9" t="s">
        <v>14</v>
      </c>
      <c r="Q480" s="26">
        <v>3753.75</v>
      </c>
      <c r="R480" s="27">
        <v>191</v>
      </c>
      <c r="S480" s="27">
        <f t="shared" si="86"/>
        <v>0</v>
      </c>
      <c r="T480" s="27">
        <v>3606</v>
      </c>
      <c r="U480" s="28" t="s">
        <v>20</v>
      </c>
      <c r="V480" s="29">
        <f t="shared" si="87"/>
        <v>3.0780363706435485E-2</v>
      </c>
      <c r="W480" s="29">
        <f t="shared" si="88"/>
        <v>1.0064971222588212E-3</v>
      </c>
      <c r="X480" s="29" t="str">
        <f t="shared" si="89"/>
        <v>FLOW</v>
      </c>
      <c r="Y480" s="9" t="str">
        <f t="shared" si="90"/>
        <v>-</v>
      </c>
      <c r="Z480" s="9" t="s">
        <v>1489</v>
      </c>
      <c r="AA480" s="9" t="s">
        <v>20</v>
      </c>
      <c r="AB480" s="22"/>
      <c r="AC480" s="9"/>
      <c r="AD480" s="9"/>
      <c r="AE480" s="30"/>
      <c r="AF480" s="31" t="s">
        <v>20</v>
      </c>
      <c r="AG480" s="32"/>
      <c r="AH480" s="9" t="s">
        <v>241</v>
      </c>
      <c r="AI480" s="32"/>
      <c r="AJ480" s="32"/>
      <c r="AK480" s="32"/>
      <c r="AL480" s="32">
        <v>7593</v>
      </c>
      <c r="AM480" s="26">
        <v>3753.75</v>
      </c>
      <c r="AN480" s="24">
        <v>57</v>
      </c>
      <c r="AO480" s="23" t="s">
        <v>20</v>
      </c>
      <c r="AP480" s="23" t="str">
        <f t="shared" si="91"/>
        <v>FLOW</v>
      </c>
      <c r="AQ480" s="23"/>
      <c r="AR480" s="23"/>
      <c r="AS480" s="23"/>
      <c r="AT480" s="23"/>
      <c r="AU480" s="9" t="s">
        <v>13</v>
      </c>
      <c r="AV480" s="33" t="s">
        <v>996</v>
      </c>
      <c r="AW480" s="22" t="s">
        <v>1184</v>
      </c>
      <c r="AX480" s="34">
        <v>45279</v>
      </c>
      <c r="AY480" s="9">
        <v>30</v>
      </c>
      <c r="AZ480" s="9" t="s">
        <v>1125</v>
      </c>
      <c r="BA480" s="32" t="s">
        <v>20</v>
      </c>
      <c r="BB480" s="32"/>
      <c r="BC480" s="32"/>
      <c r="BD480" s="9"/>
      <c r="BE480" s="9"/>
      <c r="BF480" s="9"/>
      <c r="BG480" s="35"/>
      <c r="BH480" s="9"/>
      <c r="BI480" s="9"/>
      <c r="BJ480" s="9"/>
      <c r="BK480" s="9"/>
      <c r="BL480" s="9"/>
      <c r="BM480" s="9"/>
      <c r="BN480" s="9"/>
      <c r="BO480" s="9"/>
      <c r="BP480" s="9"/>
      <c r="BQ480" s="9"/>
      <c r="BR480" s="9"/>
      <c r="BS480" s="9"/>
      <c r="BT480" s="9"/>
      <c r="BU480" s="9"/>
      <c r="BV480" s="9"/>
      <c r="BW480" s="9"/>
      <c r="BX480" s="9"/>
      <c r="BY480" s="9"/>
      <c r="BZ480" s="9"/>
      <c r="CA480" s="9"/>
      <c r="CB480" s="9"/>
      <c r="CC480" s="9"/>
      <c r="CD480" s="9"/>
      <c r="CE480" s="9"/>
      <c r="CF480" s="9"/>
      <c r="CG480" s="9"/>
      <c r="CH480" s="9"/>
      <c r="CI480" s="9"/>
      <c r="CJ480" s="9"/>
      <c r="CK480" s="9"/>
      <c r="CL480" s="9"/>
      <c r="CM480" s="9"/>
      <c r="CN480" s="9"/>
      <c r="CO480" s="9"/>
      <c r="CP480" s="9"/>
      <c r="CQ480" s="9"/>
      <c r="CR480" s="9"/>
      <c r="CS480" s="9"/>
      <c r="CT480" s="9"/>
      <c r="CU480" s="9"/>
      <c r="CV480" s="9"/>
      <c r="CW480" s="9"/>
      <c r="CX480" s="9"/>
      <c r="CY480" s="9"/>
      <c r="CZ480" s="9"/>
      <c r="DA480" s="9"/>
      <c r="DB480" s="9"/>
      <c r="DC480" s="9"/>
      <c r="DD480" s="9"/>
      <c r="DE480" s="9"/>
      <c r="DF480" s="9"/>
      <c r="DG480" s="9"/>
      <c r="DH480" s="9"/>
      <c r="DI480" s="9"/>
      <c r="DJ480" s="9"/>
      <c r="DK480" s="9"/>
      <c r="DL480" s="9"/>
      <c r="DM480" s="9"/>
      <c r="DN480" s="9"/>
      <c r="DO480" s="9"/>
      <c r="DP480" s="9"/>
      <c r="DQ480" s="9"/>
      <c r="DR480" s="9"/>
      <c r="DS480" s="9"/>
      <c r="DT480" s="9"/>
      <c r="DU480" s="9"/>
      <c r="DV480" s="9"/>
      <c r="DW480" s="9"/>
      <c r="DX480" s="9"/>
      <c r="DY480" s="9"/>
      <c r="DZ480" s="9"/>
      <c r="EA480" s="9"/>
      <c r="EB480" s="9"/>
      <c r="EC480" s="9"/>
      <c r="ED480" s="9"/>
      <c r="EE480" s="9"/>
      <c r="EF480" s="9"/>
      <c r="EG480" s="9"/>
      <c r="EH480" s="9"/>
      <c r="EI480" s="9"/>
      <c r="EJ480" s="9"/>
      <c r="EK480" s="9"/>
      <c r="EL480" s="9"/>
      <c r="EM480" s="9"/>
      <c r="EN480" s="9"/>
      <c r="EO480" s="9"/>
      <c r="EP480" s="9"/>
      <c r="EQ480" s="9"/>
      <c r="ER480" s="36">
        <f t="shared" si="92"/>
        <v>0</v>
      </c>
      <c r="ES480" s="9" t="str">
        <f t="shared" si="93"/>
        <v/>
      </c>
      <c r="ET480" s="9" t="s">
        <v>1366</v>
      </c>
      <c r="EU480" s="32" t="s">
        <v>1966</v>
      </c>
      <c r="EV480" s="32" t="s">
        <v>1480</v>
      </c>
      <c r="EW480" s="32"/>
      <c r="EX480" s="35"/>
      <c r="EY480" s="37"/>
      <c r="EZ480" s="37"/>
      <c r="FA480" s="35"/>
      <c r="FB480" s="37"/>
      <c r="FC480" s="32"/>
      <c r="FD480" s="32"/>
      <c r="FE480" s="32">
        <f t="shared" si="94"/>
        <v>3987</v>
      </c>
      <c r="FF480" s="9">
        <f t="shared" si="95"/>
        <v>7611</v>
      </c>
      <c r="FG480" s="6" t="s">
        <v>1480</v>
      </c>
    </row>
    <row r="481" spans="1:163" ht="17.25" customHeight="1" x14ac:dyDescent="0.25">
      <c r="A481" s="9">
        <v>463209020</v>
      </c>
      <c r="B481" s="22" t="s">
        <v>661</v>
      </c>
      <c r="C481" s="9"/>
      <c r="D481" s="9"/>
      <c r="E481" s="9"/>
      <c r="F481" s="9"/>
      <c r="G481" s="23"/>
      <c r="H481" s="23"/>
      <c r="I481" s="9">
        <v>3806</v>
      </c>
      <c r="J481" s="9">
        <v>3806</v>
      </c>
      <c r="K481" s="24">
        <f t="shared" si="84"/>
        <v>3979</v>
      </c>
      <c r="L481" s="24">
        <f t="shared" si="85"/>
        <v>7612</v>
      </c>
      <c r="M481" s="25">
        <v>2</v>
      </c>
      <c r="N481" s="9" t="s">
        <v>1493</v>
      </c>
      <c r="O481" s="9" t="s">
        <v>1494</v>
      </c>
      <c r="P481" s="9" t="s">
        <v>22</v>
      </c>
      <c r="Q481" s="26">
        <v>3733</v>
      </c>
      <c r="R481" s="27">
        <v>173</v>
      </c>
      <c r="S481" s="27">
        <f t="shared" si="86"/>
        <v>0</v>
      </c>
      <c r="T481" s="27">
        <v>1350</v>
      </c>
      <c r="U481" s="28" t="s">
        <v>20</v>
      </c>
      <c r="V481" s="29">
        <f t="shared" si="87"/>
        <v>8.9407841304794036E-3</v>
      </c>
      <c r="W481" s="29">
        <f t="shared" si="88"/>
        <v>1.0009334019026785E-3</v>
      </c>
      <c r="X481" s="29" t="str">
        <f t="shared" si="89"/>
        <v>FLOW</v>
      </c>
      <c r="Y481" s="9" t="str">
        <f t="shared" si="90"/>
        <v>-</v>
      </c>
      <c r="Z481" s="9" t="s">
        <v>1495</v>
      </c>
      <c r="AA481" s="9" t="s">
        <v>20</v>
      </c>
      <c r="AB481" s="22"/>
      <c r="AC481" s="9"/>
      <c r="AD481" s="9"/>
      <c r="AE481" s="30"/>
      <c r="AF481" s="31" t="s">
        <v>20</v>
      </c>
      <c r="AG481" s="32"/>
      <c r="AH481" s="9" t="s">
        <v>657</v>
      </c>
      <c r="AI481" s="32"/>
      <c r="AJ481" s="32"/>
      <c r="AK481" s="32"/>
      <c r="AL481" s="32">
        <v>5329</v>
      </c>
      <c r="AM481" s="26">
        <v>3733</v>
      </c>
      <c r="AN481" s="24">
        <v>57</v>
      </c>
      <c r="AO481" s="23" t="s">
        <v>20</v>
      </c>
      <c r="AP481" s="23" t="str">
        <f t="shared" si="91"/>
        <v>FLOW</v>
      </c>
      <c r="AQ481" s="23"/>
      <c r="AR481" s="23"/>
      <c r="AS481" s="23"/>
      <c r="AT481" s="23"/>
      <c r="AU481" s="9" t="s">
        <v>1491</v>
      </c>
      <c r="AV481" s="33" t="s">
        <v>662</v>
      </c>
      <c r="AW481" s="22" t="s">
        <v>1187</v>
      </c>
      <c r="AX481" s="34">
        <v>45457</v>
      </c>
      <c r="AY481" s="9">
        <v>24</v>
      </c>
      <c r="AZ481" s="9" t="s">
        <v>1125</v>
      </c>
      <c r="BA481" s="32" t="s">
        <v>20</v>
      </c>
      <c r="BB481" s="32"/>
      <c r="BC481" s="32"/>
      <c r="BD481" s="9"/>
      <c r="BE481" s="9"/>
      <c r="BF481" s="9"/>
      <c r="BG481" s="35"/>
      <c r="BH481" s="9"/>
      <c r="BI481" s="9"/>
      <c r="BJ481" s="9"/>
      <c r="BK481" s="9"/>
      <c r="BL481" s="9">
        <v>1</v>
      </c>
      <c r="BM481" s="9"/>
      <c r="BN481" s="9"/>
      <c r="BO481" s="9"/>
      <c r="BP481" s="9"/>
      <c r="BQ481" s="9"/>
      <c r="BR481" s="9"/>
      <c r="BS481" s="9"/>
      <c r="BT481" s="9"/>
      <c r="BU481" s="9"/>
      <c r="BV481" s="9"/>
      <c r="BW481" s="9"/>
      <c r="BX481" s="9"/>
      <c r="BY481" s="9"/>
      <c r="BZ481" s="9"/>
      <c r="CA481" s="9"/>
      <c r="CB481" s="9"/>
      <c r="CC481" s="9"/>
      <c r="CD481" s="9"/>
      <c r="CE481" s="9"/>
      <c r="CF481" s="9"/>
      <c r="CG481" s="9"/>
      <c r="CH481" s="9"/>
      <c r="CI481" s="9"/>
      <c r="CJ481" s="9"/>
      <c r="CK481" s="9"/>
      <c r="CL481" s="9"/>
      <c r="CM481" s="9"/>
      <c r="CN481" s="9"/>
      <c r="CO481" s="9"/>
      <c r="CP481" s="9"/>
      <c r="CQ481" s="9"/>
      <c r="CR481" s="9"/>
      <c r="CS481" s="9"/>
      <c r="CT481" s="9"/>
      <c r="CU481" s="9"/>
      <c r="CV481" s="9"/>
      <c r="CW481" s="9"/>
      <c r="CX481" s="9"/>
      <c r="CY481" s="9"/>
      <c r="CZ481" s="9"/>
      <c r="DA481" s="9"/>
      <c r="DB481" s="9"/>
      <c r="DC481" s="9"/>
      <c r="DD481" s="9"/>
      <c r="DE481" s="9"/>
      <c r="DF481" s="9"/>
      <c r="DG481" s="9"/>
      <c r="DH481" s="9"/>
      <c r="DI481" s="9"/>
      <c r="DJ481" s="9"/>
      <c r="DK481" s="9"/>
      <c r="DL481" s="9"/>
      <c r="DM481" s="9"/>
      <c r="DN481" s="9"/>
      <c r="DO481" s="9"/>
      <c r="DP481" s="9"/>
      <c r="DQ481" s="9"/>
      <c r="DR481" s="9"/>
      <c r="DS481" s="9"/>
      <c r="DT481" s="9"/>
      <c r="DU481" s="9"/>
      <c r="DV481" s="9"/>
      <c r="DW481" s="9"/>
      <c r="DX481" s="9"/>
      <c r="DY481" s="9"/>
      <c r="DZ481" s="9"/>
      <c r="EA481" s="9"/>
      <c r="EB481" s="9"/>
      <c r="EC481" s="9"/>
      <c r="ED481" s="9"/>
      <c r="EE481" s="9"/>
      <c r="EF481" s="9"/>
      <c r="EG481" s="9"/>
      <c r="EH481" s="9"/>
      <c r="EI481" s="9"/>
      <c r="EJ481" s="9"/>
      <c r="EK481" s="9"/>
      <c r="EL481" s="9"/>
      <c r="EM481" s="9"/>
      <c r="EN481" s="9"/>
      <c r="EO481" s="9"/>
      <c r="EP481" s="9"/>
      <c r="EQ481" s="9"/>
      <c r="ER481" s="36">
        <f t="shared" si="92"/>
        <v>1</v>
      </c>
      <c r="ES481" s="9">
        <f t="shared" si="93"/>
        <v>1</v>
      </c>
      <c r="ET481" s="9" t="s">
        <v>1365</v>
      </c>
      <c r="EU481" s="32" t="s">
        <v>2145</v>
      </c>
      <c r="EV481" s="32" t="s">
        <v>1480</v>
      </c>
      <c r="EW481" s="32"/>
      <c r="EX481" s="35"/>
      <c r="EY481" s="37"/>
      <c r="EZ481" s="37"/>
      <c r="FA481" s="35"/>
      <c r="FB481" s="37"/>
      <c r="FC481" s="32"/>
      <c r="FD481" s="32"/>
      <c r="FE481" s="32">
        <f t="shared" si="94"/>
        <v>3979</v>
      </c>
      <c r="FF481" s="9">
        <f t="shared" si="95"/>
        <v>7612</v>
      </c>
      <c r="FG481" s="6" t="s">
        <v>1480</v>
      </c>
    </row>
    <row r="482" spans="1:163" ht="17.25" customHeight="1" x14ac:dyDescent="0.25">
      <c r="A482" s="9">
        <v>457860684</v>
      </c>
      <c r="B482" s="22" t="s">
        <v>460</v>
      </c>
      <c r="C482" s="9" t="s">
        <v>2208</v>
      </c>
      <c r="D482" s="9" t="s">
        <v>2209</v>
      </c>
      <c r="E482" s="9">
        <v>4106</v>
      </c>
      <c r="F482" s="9"/>
      <c r="G482" s="23"/>
      <c r="H482" s="23"/>
      <c r="I482" s="9">
        <v>3786</v>
      </c>
      <c r="J482" s="9">
        <v>3665</v>
      </c>
      <c r="K482" s="24">
        <f t="shared" si="84"/>
        <v>4103</v>
      </c>
      <c r="L482" s="24">
        <f t="shared" si="85"/>
        <v>3345</v>
      </c>
      <c r="M482" s="25">
        <v>3</v>
      </c>
      <c r="N482" s="9" t="s">
        <v>2210</v>
      </c>
      <c r="O482" s="9" t="s">
        <v>1489</v>
      </c>
      <c r="P482" s="9" t="s">
        <v>27</v>
      </c>
      <c r="Q482" s="26">
        <v>3665</v>
      </c>
      <c r="R482" s="27">
        <v>438</v>
      </c>
      <c r="S482" s="27">
        <f t="shared" si="86"/>
        <v>0</v>
      </c>
      <c r="T482" s="27">
        <v>6300</v>
      </c>
      <c r="U482" s="28" t="s">
        <v>20</v>
      </c>
      <c r="V482" s="29">
        <f t="shared" si="87"/>
        <v>9.5471658124666754E-3</v>
      </c>
      <c r="W482" s="29">
        <f t="shared" si="88"/>
        <v>1.0392233664028956E-3</v>
      </c>
      <c r="X482" s="29" t="str">
        <f t="shared" si="89"/>
        <v>STABLE</v>
      </c>
      <c r="Y482" s="9" t="str">
        <f t="shared" si="90"/>
        <v>PAID</v>
      </c>
      <c r="Z482" s="9" t="s">
        <v>1496</v>
      </c>
      <c r="AA482" s="9" t="s">
        <v>20</v>
      </c>
      <c r="AB482" s="22"/>
      <c r="AC482" s="9"/>
      <c r="AD482" s="9"/>
      <c r="AE482" s="30"/>
      <c r="AF482" s="31" t="s">
        <v>20</v>
      </c>
      <c r="AG482" s="32"/>
      <c r="AH482" s="9" t="s">
        <v>458</v>
      </c>
      <c r="AI482" s="32"/>
      <c r="AJ482" s="32"/>
      <c r="AK482" s="32"/>
      <c r="AL482" s="32">
        <v>10403</v>
      </c>
      <c r="AM482" s="26">
        <v>3665</v>
      </c>
      <c r="AN482" s="24">
        <v>88</v>
      </c>
      <c r="AO482" s="23" t="s">
        <v>20</v>
      </c>
      <c r="AP482" s="23" t="str">
        <f t="shared" si="91"/>
        <v>FLOW</v>
      </c>
      <c r="AQ482" s="23"/>
      <c r="AR482" s="23"/>
      <c r="AS482" s="23"/>
      <c r="AT482" s="23"/>
      <c r="AU482" s="9" t="s">
        <v>1491</v>
      </c>
      <c r="AV482" s="33" t="s">
        <v>461</v>
      </c>
      <c r="AW482" s="22" t="s">
        <v>1207</v>
      </c>
      <c r="AX482" s="34">
        <v>45042</v>
      </c>
      <c r="AY482" s="9">
        <v>36</v>
      </c>
      <c r="AZ482" s="9" t="s">
        <v>1125</v>
      </c>
      <c r="BA482" s="32" t="s">
        <v>20</v>
      </c>
      <c r="BB482" s="32"/>
      <c r="BC482" s="32">
        <v>1</v>
      </c>
      <c r="BD482" s="9"/>
      <c r="BE482" s="9"/>
      <c r="BF482" s="9"/>
      <c r="BG482" s="35"/>
      <c r="BH482" s="9"/>
      <c r="BI482" s="9"/>
      <c r="BJ482" s="9"/>
      <c r="BK482" s="9"/>
      <c r="BL482" s="9"/>
      <c r="BM482" s="9"/>
      <c r="BN482" s="9"/>
      <c r="BO482" s="9"/>
      <c r="BP482" s="9"/>
      <c r="BQ482" s="9"/>
      <c r="BR482" s="9"/>
      <c r="BS482" s="9"/>
      <c r="BT482" s="9"/>
      <c r="BU482" s="9"/>
      <c r="BV482" s="9"/>
      <c r="BW482" s="9"/>
      <c r="BX482" s="9"/>
      <c r="BY482" s="9"/>
      <c r="BZ482" s="9"/>
      <c r="CA482" s="9"/>
      <c r="CB482" s="9"/>
      <c r="CC482" s="9"/>
      <c r="CD482" s="9"/>
      <c r="CE482" s="9"/>
      <c r="CF482" s="9"/>
      <c r="CG482" s="9"/>
      <c r="CH482" s="9"/>
      <c r="CI482" s="9"/>
      <c r="CJ482" s="9"/>
      <c r="CK482" s="9"/>
      <c r="CL482" s="9"/>
      <c r="CM482" s="9"/>
      <c r="CN482" s="9"/>
      <c r="CO482" s="9"/>
      <c r="CP482" s="9"/>
      <c r="CQ482" s="9"/>
      <c r="CR482" s="9"/>
      <c r="CS482" s="9"/>
      <c r="CT482" s="9"/>
      <c r="CU482" s="9"/>
      <c r="CV482" s="9"/>
      <c r="CW482" s="9"/>
      <c r="CX482" s="9"/>
      <c r="CY482" s="9"/>
      <c r="CZ482" s="9"/>
      <c r="DA482" s="9"/>
      <c r="DB482" s="9"/>
      <c r="DC482" s="9"/>
      <c r="DD482" s="9"/>
      <c r="DE482" s="9"/>
      <c r="DF482" s="9"/>
      <c r="DG482" s="9"/>
      <c r="DH482" s="9"/>
      <c r="DI482" s="9"/>
      <c r="DJ482" s="9"/>
      <c r="DK482" s="9"/>
      <c r="DL482" s="9"/>
      <c r="DM482" s="9"/>
      <c r="DN482" s="9"/>
      <c r="DO482" s="9"/>
      <c r="DP482" s="9"/>
      <c r="DQ482" s="9"/>
      <c r="DR482" s="9"/>
      <c r="DS482" s="9"/>
      <c r="DT482" s="9"/>
      <c r="DU482" s="9"/>
      <c r="DV482" s="9"/>
      <c r="DW482" s="9"/>
      <c r="DX482" s="9"/>
      <c r="DY482" s="9"/>
      <c r="DZ482" s="9"/>
      <c r="EA482" s="9"/>
      <c r="EB482" s="9"/>
      <c r="EC482" s="9"/>
      <c r="ED482" s="9"/>
      <c r="EE482" s="9"/>
      <c r="EF482" s="9"/>
      <c r="EG482" s="9"/>
      <c r="EH482" s="9"/>
      <c r="EI482" s="9"/>
      <c r="EJ482" s="9"/>
      <c r="EK482" s="9"/>
      <c r="EL482" s="9"/>
      <c r="EM482" s="9"/>
      <c r="EN482" s="9"/>
      <c r="EO482" s="9"/>
      <c r="EP482" s="9"/>
      <c r="EQ482" s="9"/>
      <c r="ER482" s="36">
        <f t="shared" si="92"/>
        <v>1</v>
      </c>
      <c r="ES482" s="9">
        <f t="shared" si="93"/>
        <v>1</v>
      </c>
      <c r="ET482" s="9" t="s">
        <v>1368</v>
      </c>
      <c r="EU482" s="32" t="e">
        <v>#N/A</v>
      </c>
      <c r="EV482" s="32" t="e">
        <v>#N/A</v>
      </c>
      <c r="EW482" s="32"/>
      <c r="EX482" s="35"/>
      <c r="EY482" s="37"/>
      <c r="EZ482" s="37"/>
      <c r="FA482" s="35"/>
      <c r="FB482" s="37"/>
      <c r="FC482" s="32"/>
      <c r="FD482" s="32"/>
      <c r="FE482" s="32">
        <f t="shared" si="94"/>
        <v>4103</v>
      </c>
      <c r="FF482" s="9">
        <f t="shared" si="95"/>
        <v>7451</v>
      </c>
      <c r="FG482" s="6" t="e">
        <v>#N/A</v>
      </c>
    </row>
    <row r="483" spans="1:163" ht="17.25" customHeight="1" x14ac:dyDescent="0.25">
      <c r="A483" s="9">
        <v>460451199</v>
      </c>
      <c r="B483" s="22" t="s">
        <v>795</v>
      </c>
      <c r="C483" s="9"/>
      <c r="D483" s="9"/>
      <c r="E483" s="9"/>
      <c r="F483" s="9"/>
      <c r="G483" s="23"/>
      <c r="H483" s="23"/>
      <c r="I483" s="9">
        <v>3690</v>
      </c>
      <c r="J483" s="9">
        <v>3690</v>
      </c>
      <c r="K483" s="24">
        <f t="shared" si="84"/>
        <v>3793</v>
      </c>
      <c r="L483" s="24">
        <f t="shared" si="85"/>
        <v>7380</v>
      </c>
      <c r="M483" s="25">
        <v>3</v>
      </c>
      <c r="N483" s="9" t="s">
        <v>1493</v>
      </c>
      <c r="O483" s="9" t="s">
        <v>1494</v>
      </c>
      <c r="P483" s="9" t="s">
        <v>1132</v>
      </c>
      <c r="Q483" s="26">
        <v>3642</v>
      </c>
      <c r="R483" s="27">
        <v>103</v>
      </c>
      <c r="S483" s="27">
        <f t="shared" si="86"/>
        <v>0</v>
      </c>
      <c r="T483" s="27">
        <v>900</v>
      </c>
      <c r="U483" s="28" t="s">
        <v>20</v>
      </c>
      <c r="V483" s="29">
        <f t="shared" si="87"/>
        <v>8.9175093655885024E-2</v>
      </c>
      <c r="W483" s="29">
        <f t="shared" si="88"/>
        <v>1.0327016372276522E-3</v>
      </c>
      <c r="X483" s="29" t="str">
        <f t="shared" si="89"/>
        <v>FLOW</v>
      </c>
      <c r="Y483" s="9" t="str">
        <f t="shared" si="90"/>
        <v>-</v>
      </c>
      <c r="Z483" s="9" t="s">
        <v>1497</v>
      </c>
      <c r="AA483" s="9" t="s">
        <v>20</v>
      </c>
      <c r="AB483" s="22"/>
      <c r="AC483" s="9"/>
      <c r="AD483" s="9"/>
      <c r="AE483" s="30"/>
      <c r="AF483" s="31" t="s">
        <v>20</v>
      </c>
      <c r="AG483" s="32"/>
      <c r="AH483" s="9" t="s">
        <v>481</v>
      </c>
      <c r="AI483" s="32"/>
      <c r="AJ483" s="32"/>
      <c r="AK483" s="32"/>
      <c r="AL483" s="32">
        <v>4693</v>
      </c>
      <c r="AM483" s="26">
        <v>3642</v>
      </c>
      <c r="AN483" s="24">
        <v>88</v>
      </c>
      <c r="AO483" s="23" t="s">
        <v>20</v>
      </c>
      <c r="AP483" s="23" t="str">
        <f t="shared" si="91"/>
        <v>FLOW</v>
      </c>
      <c r="AQ483" s="23"/>
      <c r="AR483" s="23"/>
      <c r="AS483" s="23"/>
      <c r="AT483" s="23"/>
      <c r="AU483" s="9" t="s">
        <v>13</v>
      </c>
      <c r="AV483" s="33" t="s">
        <v>990</v>
      </c>
      <c r="AW483" s="22" t="s">
        <v>1174</v>
      </c>
      <c r="AX483" s="34">
        <v>45233</v>
      </c>
      <c r="AY483" s="9">
        <v>30</v>
      </c>
      <c r="AZ483" s="9" t="s">
        <v>1125</v>
      </c>
      <c r="BA483" s="32" t="s">
        <v>20</v>
      </c>
      <c r="BB483" s="32"/>
      <c r="BC483" s="32"/>
      <c r="BD483" s="9"/>
      <c r="BE483" s="9"/>
      <c r="BF483" s="9"/>
      <c r="BG483" s="35"/>
      <c r="BH483" s="9"/>
      <c r="BI483" s="9"/>
      <c r="BJ483" s="9"/>
      <c r="BK483" s="9"/>
      <c r="BL483" s="9"/>
      <c r="BM483" s="9"/>
      <c r="BN483" s="9"/>
      <c r="BO483" s="9">
        <v>1</v>
      </c>
      <c r="BP483" s="9"/>
      <c r="BQ483" s="9"/>
      <c r="BR483" s="9"/>
      <c r="BS483" s="9"/>
      <c r="BT483" s="9"/>
      <c r="BU483" s="9"/>
      <c r="BV483" s="9"/>
      <c r="BW483" s="9"/>
      <c r="BX483" s="9"/>
      <c r="BY483" s="9"/>
      <c r="BZ483" s="9"/>
      <c r="CA483" s="9"/>
      <c r="CB483" s="9"/>
      <c r="CC483" s="9"/>
      <c r="CD483" s="9"/>
      <c r="CE483" s="9"/>
      <c r="CF483" s="9"/>
      <c r="CG483" s="9"/>
      <c r="CH483" s="9"/>
      <c r="CI483" s="9"/>
      <c r="CJ483" s="9"/>
      <c r="CK483" s="9"/>
      <c r="CL483" s="9"/>
      <c r="CM483" s="9"/>
      <c r="CN483" s="9"/>
      <c r="CO483" s="9"/>
      <c r="CP483" s="9"/>
      <c r="CQ483" s="9"/>
      <c r="CR483" s="9"/>
      <c r="CS483" s="9"/>
      <c r="CT483" s="9"/>
      <c r="CU483" s="9"/>
      <c r="CV483" s="9"/>
      <c r="CW483" s="9"/>
      <c r="CX483" s="9"/>
      <c r="CY483" s="9"/>
      <c r="CZ483" s="9"/>
      <c r="DA483" s="9"/>
      <c r="DB483" s="9"/>
      <c r="DC483" s="9"/>
      <c r="DD483" s="9"/>
      <c r="DE483" s="9"/>
      <c r="DF483" s="9"/>
      <c r="DG483" s="9"/>
      <c r="DH483" s="9"/>
      <c r="DI483" s="9"/>
      <c r="DJ483" s="9"/>
      <c r="DK483" s="9"/>
      <c r="DL483" s="9"/>
      <c r="DM483" s="9"/>
      <c r="DN483" s="9"/>
      <c r="DO483" s="9"/>
      <c r="DP483" s="9"/>
      <c r="DQ483" s="9"/>
      <c r="DR483" s="9"/>
      <c r="DS483" s="9"/>
      <c r="DT483" s="9"/>
      <c r="DU483" s="9"/>
      <c r="DV483" s="9"/>
      <c r="DW483" s="9"/>
      <c r="DX483" s="9"/>
      <c r="DY483" s="9"/>
      <c r="DZ483" s="9"/>
      <c r="EA483" s="9"/>
      <c r="EB483" s="9"/>
      <c r="EC483" s="9"/>
      <c r="ED483" s="9"/>
      <c r="EE483" s="9"/>
      <c r="EF483" s="9"/>
      <c r="EG483" s="9"/>
      <c r="EH483" s="9"/>
      <c r="EI483" s="9"/>
      <c r="EJ483" s="9"/>
      <c r="EK483" s="9"/>
      <c r="EL483" s="9"/>
      <c r="EM483" s="9"/>
      <c r="EN483" s="9"/>
      <c r="EO483" s="9"/>
      <c r="EP483" s="9"/>
      <c r="EQ483" s="9"/>
      <c r="ER483" s="36">
        <f t="shared" si="92"/>
        <v>1</v>
      </c>
      <c r="ES483" s="9">
        <f t="shared" si="93"/>
        <v>1</v>
      </c>
      <c r="ET483" s="9" t="s">
        <v>1376</v>
      </c>
      <c r="EU483" s="32" t="s">
        <v>1987</v>
      </c>
      <c r="EV483" s="32" t="s">
        <v>1480</v>
      </c>
      <c r="EW483" s="32"/>
      <c r="EX483" s="35"/>
      <c r="EY483" s="37"/>
      <c r="EZ483" s="37"/>
      <c r="FA483" s="35"/>
      <c r="FB483" s="37"/>
      <c r="FC483" s="32"/>
      <c r="FD483" s="32"/>
      <c r="FE483" s="32">
        <f t="shared" si="94"/>
        <v>3793</v>
      </c>
      <c r="FF483" s="9">
        <f t="shared" si="95"/>
        <v>7380</v>
      </c>
      <c r="FG483" s="6" t="e">
        <v>#N/A</v>
      </c>
    </row>
    <row r="484" spans="1:163" ht="17.25" customHeight="1" x14ac:dyDescent="0.25">
      <c r="A484" s="9">
        <v>463357166</v>
      </c>
      <c r="B484" s="22" t="s">
        <v>1637</v>
      </c>
      <c r="C484" s="9"/>
      <c r="D484" s="9"/>
      <c r="E484" s="9"/>
      <c r="F484" s="9"/>
      <c r="G484" s="23"/>
      <c r="H484" s="23"/>
      <c r="I484" s="9">
        <v>1251</v>
      </c>
      <c r="J484" s="9">
        <v>3753</v>
      </c>
      <c r="K484" s="24">
        <f t="shared" si="84"/>
        <v>264</v>
      </c>
      <c r="L484" s="24">
        <f t="shared" si="85"/>
        <v>5004</v>
      </c>
      <c r="M484" s="25">
        <v>4</v>
      </c>
      <c r="N484" s="9" t="s">
        <v>1493</v>
      </c>
      <c r="O484" s="9" t="s">
        <v>1494</v>
      </c>
      <c r="P484" s="9" t="s">
        <v>251</v>
      </c>
      <c r="Q484" s="26">
        <v>3609</v>
      </c>
      <c r="R484" s="27">
        <v>264</v>
      </c>
      <c r="S484" s="27">
        <f t="shared" si="86"/>
        <v>0</v>
      </c>
      <c r="T484" s="27">
        <v>7650</v>
      </c>
      <c r="U484" s="28" t="s">
        <v>20</v>
      </c>
      <c r="V484" s="29">
        <f t="shared" si="87"/>
        <v>1.4253329331290185E-2</v>
      </c>
      <c r="W484" s="29">
        <f t="shared" si="88"/>
        <v>1.3824541047167268E-3</v>
      </c>
      <c r="X484" s="29" t="str">
        <f t="shared" si="89"/>
        <v>FLOW</v>
      </c>
      <c r="Y484" s="9" t="str">
        <f t="shared" si="90"/>
        <v>-</v>
      </c>
      <c r="Z484" s="9" t="s">
        <v>2268</v>
      </c>
      <c r="AA484" s="9" t="s">
        <v>20</v>
      </c>
      <c r="AB484" s="22"/>
      <c r="AC484" s="9"/>
      <c r="AD484" s="9"/>
      <c r="AE484" s="30"/>
      <c r="AF484" s="31" t="s">
        <v>20</v>
      </c>
      <c r="AG484" s="32"/>
      <c r="AH484" s="9" t="s">
        <v>30</v>
      </c>
      <c r="AI484" s="32"/>
      <c r="AJ484" s="32"/>
      <c r="AK484" s="32"/>
      <c r="AL484" s="32">
        <v>11667</v>
      </c>
      <c r="AM484" s="26">
        <v>3609</v>
      </c>
      <c r="AN484" s="24">
        <v>117</v>
      </c>
      <c r="AO484" s="23" t="s">
        <v>20</v>
      </c>
      <c r="AP484" s="23" t="str">
        <f t="shared" si="91"/>
        <v>FLOW</v>
      </c>
      <c r="AQ484" s="23"/>
      <c r="AR484" s="23"/>
      <c r="AS484" s="23"/>
      <c r="AT484" s="23"/>
      <c r="AU484" s="9" t="s">
        <v>13</v>
      </c>
      <c r="AV484" s="33" t="s">
        <v>1684</v>
      </c>
      <c r="AW484" s="22" t="s">
        <v>1210</v>
      </c>
      <c r="AX484" s="34">
        <v>45474</v>
      </c>
      <c r="AY484" s="9">
        <v>24</v>
      </c>
      <c r="AZ484" s="9" t="s">
        <v>1592</v>
      </c>
      <c r="BA484" s="32" t="s">
        <v>20</v>
      </c>
      <c r="BB484" s="32"/>
      <c r="BC484" s="32"/>
      <c r="BD484" s="9"/>
      <c r="BE484" s="9"/>
      <c r="BF484" s="9"/>
      <c r="BG484" s="35"/>
      <c r="BH484" s="9"/>
      <c r="BI484" s="9"/>
      <c r="BJ484" s="9"/>
      <c r="BK484" s="9"/>
      <c r="BL484" s="9"/>
      <c r="BM484" s="9"/>
      <c r="BN484" s="9"/>
      <c r="BO484" s="9">
        <v>1</v>
      </c>
      <c r="BP484" s="9"/>
      <c r="BQ484" s="9"/>
      <c r="BR484" s="9"/>
      <c r="BS484" s="9"/>
      <c r="BT484" s="9"/>
      <c r="BU484" s="9"/>
      <c r="BV484" s="9"/>
      <c r="BW484" s="9"/>
      <c r="BX484" s="9"/>
      <c r="BY484" s="9"/>
      <c r="BZ484" s="9"/>
      <c r="CA484" s="9"/>
      <c r="CB484" s="9"/>
      <c r="CC484" s="9"/>
      <c r="CD484" s="9"/>
      <c r="CE484" s="9"/>
      <c r="CF484" s="9"/>
      <c r="CG484" s="9"/>
      <c r="CH484" s="9"/>
      <c r="CI484" s="9"/>
      <c r="CJ484" s="9"/>
      <c r="CK484" s="9"/>
      <c r="CL484" s="9"/>
      <c r="CM484" s="9"/>
      <c r="CN484" s="9"/>
      <c r="CO484" s="9"/>
      <c r="CP484" s="9"/>
      <c r="CQ484" s="9"/>
      <c r="CR484" s="9"/>
      <c r="CS484" s="9"/>
      <c r="CT484" s="9"/>
      <c r="CU484" s="9"/>
      <c r="CV484" s="9"/>
      <c r="CW484" s="9"/>
      <c r="CX484" s="9"/>
      <c r="CY484" s="9"/>
      <c r="CZ484" s="9"/>
      <c r="DA484" s="9"/>
      <c r="DB484" s="9"/>
      <c r="DC484" s="9"/>
      <c r="DD484" s="9"/>
      <c r="DE484" s="9"/>
      <c r="DF484" s="9"/>
      <c r="DG484" s="9"/>
      <c r="DH484" s="9"/>
      <c r="DI484" s="9"/>
      <c r="DJ484" s="9"/>
      <c r="DK484" s="9"/>
      <c r="DL484" s="9"/>
      <c r="DM484" s="9"/>
      <c r="DN484" s="9"/>
      <c r="DO484" s="9"/>
      <c r="DP484" s="9"/>
      <c r="DQ484" s="9"/>
      <c r="DR484" s="9"/>
      <c r="DS484" s="9"/>
      <c r="DT484" s="9"/>
      <c r="DU484" s="9"/>
      <c r="DV484" s="9"/>
      <c r="DW484" s="9"/>
      <c r="DX484" s="9"/>
      <c r="DY484" s="9"/>
      <c r="DZ484" s="9"/>
      <c r="EA484" s="9"/>
      <c r="EB484" s="9"/>
      <c r="EC484" s="9"/>
      <c r="ED484" s="9"/>
      <c r="EE484" s="9"/>
      <c r="EF484" s="9"/>
      <c r="EG484" s="9"/>
      <c r="EH484" s="9"/>
      <c r="EI484" s="9"/>
      <c r="EJ484" s="9"/>
      <c r="EK484" s="9"/>
      <c r="EL484" s="9"/>
      <c r="EM484" s="9"/>
      <c r="EN484" s="9"/>
      <c r="EO484" s="9"/>
      <c r="EP484" s="9"/>
      <c r="EQ484" s="9"/>
      <c r="ER484" s="36">
        <f t="shared" si="92"/>
        <v>1</v>
      </c>
      <c r="ES484" s="9">
        <f t="shared" si="93"/>
        <v>1</v>
      </c>
      <c r="ET484" s="9" t="s">
        <v>1363</v>
      </c>
      <c r="EU484" s="32" t="s">
        <v>2216</v>
      </c>
      <c r="EV484" s="32" t="s">
        <v>1480</v>
      </c>
      <c r="EW484" s="32"/>
      <c r="EX484" s="35"/>
      <c r="EY484" s="37"/>
      <c r="EZ484" s="37"/>
      <c r="FA484" s="35"/>
      <c r="FB484" s="37"/>
      <c r="FC484" s="32"/>
      <c r="FD484" s="32"/>
      <c r="FE484" s="32">
        <f t="shared" si="94"/>
        <v>264</v>
      </c>
      <c r="FF484" s="9">
        <f t="shared" si="95"/>
        <v>5004</v>
      </c>
      <c r="FG484" s="6" t="e">
        <v>#N/A</v>
      </c>
    </row>
    <row r="485" spans="1:163" ht="17.25" customHeight="1" x14ac:dyDescent="0.25">
      <c r="A485" s="9">
        <v>465617157</v>
      </c>
      <c r="B485" s="22" t="s">
        <v>362</v>
      </c>
      <c r="C485" s="9"/>
      <c r="D485" s="9"/>
      <c r="E485" s="9"/>
      <c r="F485" s="9"/>
      <c r="G485" s="23"/>
      <c r="H485" s="23"/>
      <c r="I485" s="9">
        <v>2793</v>
      </c>
      <c r="J485" s="9">
        <v>3638.66</v>
      </c>
      <c r="K485" s="24">
        <f t="shared" si="84"/>
        <v>-9944.34</v>
      </c>
      <c r="L485" s="24">
        <f t="shared" si="85"/>
        <v>6431.66</v>
      </c>
      <c r="M485" s="25">
        <v>6</v>
      </c>
      <c r="N485" s="9" t="s">
        <v>1493</v>
      </c>
      <c r="O485" s="9" t="s">
        <v>1494</v>
      </c>
      <c r="P485" s="9" t="s">
        <v>14</v>
      </c>
      <c r="Q485" s="26">
        <v>3583.66</v>
      </c>
      <c r="R485" s="27">
        <v>382</v>
      </c>
      <c r="S485" s="27">
        <f t="shared" si="86"/>
        <v>0</v>
      </c>
      <c r="T485" s="27">
        <v>900</v>
      </c>
      <c r="U485" s="28" t="s">
        <v>20</v>
      </c>
      <c r="V485" s="29">
        <f t="shared" si="87"/>
        <v>3.7823027585777443E-2</v>
      </c>
      <c r="W485" s="29">
        <f t="shared" si="88"/>
        <v>1.6422949475038777E-3</v>
      </c>
      <c r="X485" s="29" t="str">
        <f t="shared" si="89"/>
        <v>FLOW</v>
      </c>
      <c r="Y485" s="9" t="str">
        <f t="shared" si="90"/>
        <v>-</v>
      </c>
      <c r="Z485" s="9" t="s">
        <v>1499</v>
      </c>
      <c r="AA485" s="9" t="s">
        <v>20</v>
      </c>
      <c r="AB485" s="22"/>
      <c r="AC485" s="9"/>
      <c r="AD485" s="9"/>
      <c r="AE485" s="30"/>
      <c r="AF485" s="31" t="s">
        <v>20</v>
      </c>
      <c r="AG485" s="32"/>
      <c r="AH485" s="9" t="s">
        <v>363</v>
      </c>
      <c r="AI485" s="32"/>
      <c r="AJ485" s="32"/>
      <c r="AK485" s="32"/>
      <c r="AL485" s="32">
        <v>4920.66</v>
      </c>
      <c r="AM485" s="26">
        <v>3583.66</v>
      </c>
      <c r="AN485" s="24">
        <v>176</v>
      </c>
      <c r="AO485" s="23" t="s">
        <v>20</v>
      </c>
      <c r="AP485" s="23" t="str">
        <f t="shared" si="91"/>
        <v>FLOW</v>
      </c>
      <c r="AQ485" s="23"/>
      <c r="AR485" s="23"/>
      <c r="AS485" s="23"/>
      <c r="AT485" s="23"/>
      <c r="AU485" s="9" t="s">
        <v>13</v>
      </c>
      <c r="AV485" s="33" t="s">
        <v>364</v>
      </c>
      <c r="AW485" s="22" t="s">
        <v>1177</v>
      </c>
      <c r="AX485" s="34">
        <v>45719</v>
      </c>
      <c r="AY485" s="9">
        <v>12</v>
      </c>
      <c r="AZ485" s="9" t="s">
        <v>1125</v>
      </c>
      <c r="BA485" s="32" t="s">
        <v>20</v>
      </c>
      <c r="BB485" s="32"/>
      <c r="BC485" s="32"/>
      <c r="BD485" s="9"/>
      <c r="BE485" s="9"/>
      <c r="BF485" s="9"/>
      <c r="BG485" s="35"/>
      <c r="BH485" s="9"/>
      <c r="BI485" s="9"/>
      <c r="BJ485" s="9"/>
      <c r="BK485" s="9"/>
      <c r="BL485" s="9"/>
      <c r="BM485" s="9"/>
      <c r="BN485" s="9"/>
      <c r="BO485" s="9">
        <v>1</v>
      </c>
      <c r="BP485" s="9"/>
      <c r="BQ485" s="9"/>
      <c r="BR485" s="9"/>
      <c r="BS485" s="9"/>
      <c r="BT485" s="9"/>
      <c r="BU485" s="9"/>
      <c r="BV485" s="9"/>
      <c r="BW485" s="9"/>
      <c r="BX485" s="9"/>
      <c r="BY485" s="9"/>
      <c r="BZ485" s="9"/>
      <c r="CA485" s="9"/>
      <c r="CB485" s="9"/>
      <c r="CC485" s="9"/>
      <c r="CD485" s="9"/>
      <c r="CE485" s="9"/>
      <c r="CF485" s="9"/>
      <c r="CG485" s="9"/>
      <c r="CH485" s="9"/>
      <c r="CI485" s="9"/>
      <c r="CJ485" s="9"/>
      <c r="CK485" s="9"/>
      <c r="CL485" s="9"/>
      <c r="CM485" s="9"/>
      <c r="CN485" s="9"/>
      <c r="CO485" s="9"/>
      <c r="CP485" s="9"/>
      <c r="CQ485" s="9"/>
      <c r="CR485" s="9"/>
      <c r="CS485" s="9"/>
      <c r="CT485" s="9"/>
      <c r="CU485" s="9"/>
      <c r="CV485" s="9"/>
      <c r="CW485" s="9"/>
      <c r="CX485" s="9"/>
      <c r="CY485" s="9"/>
      <c r="CZ485" s="9"/>
      <c r="DA485" s="9"/>
      <c r="DB485" s="9"/>
      <c r="DC485" s="9"/>
      <c r="DD485" s="9"/>
      <c r="DE485" s="9"/>
      <c r="DF485" s="9"/>
      <c r="DG485" s="9"/>
      <c r="DH485" s="9"/>
      <c r="DI485" s="9"/>
      <c r="DJ485" s="9"/>
      <c r="DK485" s="9"/>
      <c r="DL485" s="9"/>
      <c r="DM485" s="9"/>
      <c r="DN485" s="9"/>
      <c r="DO485" s="9"/>
      <c r="DP485" s="9"/>
      <c r="DQ485" s="9"/>
      <c r="DR485" s="9"/>
      <c r="DS485" s="9"/>
      <c r="DT485" s="9"/>
      <c r="DU485" s="9"/>
      <c r="DV485" s="9"/>
      <c r="DW485" s="9"/>
      <c r="DX485" s="9"/>
      <c r="DY485" s="9"/>
      <c r="DZ485" s="9"/>
      <c r="EA485" s="9"/>
      <c r="EB485" s="9"/>
      <c r="EC485" s="9"/>
      <c r="ED485" s="9"/>
      <c r="EE485" s="9"/>
      <c r="EF485" s="9"/>
      <c r="EG485" s="9"/>
      <c r="EH485" s="9"/>
      <c r="EI485" s="9"/>
      <c r="EJ485" s="9"/>
      <c r="EK485" s="9"/>
      <c r="EL485" s="9"/>
      <c r="EM485" s="9"/>
      <c r="EN485" s="9"/>
      <c r="EO485" s="9"/>
      <c r="EP485" s="9"/>
      <c r="EQ485" s="9"/>
      <c r="ER485" s="36">
        <f t="shared" si="92"/>
        <v>1</v>
      </c>
      <c r="ES485" s="9">
        <f t="shared" si="93"/>
        <v>1</v>
      </c>
      <c r="ET485" s="9" t="s">
        <v>1366</v>
      </c>
      <c r="EU485" s="32" t="s">
        <v>1930</v>
      </c>
      <c r="EV485" s="32" t="s">
        <v>1480</v>
      </c>
      <c r="EW485" s="32"/>
      <c r="EX485" s="35"/>
      <c r="EY485" s="37"/>
      <c r="EZ485" s="37"/>
      <c r="FA485" s="35"/>
      <c r="FB485" s="37"/>
      <c r="FC485" s="32"/>
      <c r="FD485" s="32"/>
      <c r="FE485" s="32">
        <f t="shared" si="94"/>
        <v>-9944.34</v>
      </c>
      <c r="FF485" s="9">
        <f t="shared" si="95"/>
        <v>6431.66</v>
      </c>
      <c r="FG485" s="6" t="s">
        <v>1480</v>
      </c>
    </row>
    <row r="486" spans="1:163" ht="17.25" customHeight="1" x14ac:dyDescent="0.25">
      <c r="A486" s="9">
        <v>460946914</v>
      </c>
      <c r="B486" s="22" t="s">
        <v>675</v>
      </c>
      <c r="C486" s="9"/>
      <c r="D486" s="9"/>
      <c r="E486" s="9"/>
      <c r="F486" s="9"/>
      <c r="G486" s="23"/>
      <c r="H486" s="23"/>
      <c r="I486" s="9">
        <v>3694</v>
      </c>
      <c r="J486" s="9">
        <v>3554</v>
      </c>
      <c r="K486" s="24">
        <f t="shared" si="84"/>
        <v>3703</v>
      </c>
      <c r="L486" s="24">
        <f t="shared" si="85"/>
        <v>7248</v>
      </c>
      <c r="M486" s="25">
        <v>2</v>
      </c>
      <c r="N486" s="9" t="s">
        <v>1493</v>
      </c>
      <c r="O486" s="9" t="s">
        <v>1494</v>
      </c>
      <c r="P486" s="9" t="s">
        <v>77</v>
      </c>
      <c r="Q486" s="26">
        <v>3554</v>
      </c>
      <c r="R486" s="27">
        <v>149</v>
      </c>
      <c r="S486" s="27">
        <f t="shared" si="86"/>
        <v>0</v>
      </c>
      <c r="T486" s="27">
        <v>6750</v>
      </c>
      <c r="U486" s="28" t="s">
        <v>20</v>
      </c>
      <c r="V486" s="29">
        <f t="shared" si="87"/>
        <v>9.0562602201450983E-3</v>
      </c>
      <c r="W486" s="29">
        <f t="shared" si="88"/>
        <v>9.5293793473402613E-4</v>
      </c>
      <c r="X486" s="29" t="str">
        <f t="shared" si="89"/>
        <v>FLOW</v>
      </c>
      <c r="Y486" s="9" t="str">
        <f t="shared" si="90"/>
        <v>-</v>
      </c>
      <c r="Z486" s="9" t="s">
        <v>1497</v>
      </c>
      <c r="AA486" s="9" t="s">
        <v>20</v>
      </c>
      <c r="AB486" s="22"/>
      <c r="AC486" s="9"/>
      <c r="AD486" s="9"/>
      <c r="AE486" s="30"/>
      <c r="AF486" s="31" t="s">
        <v>20</v>
      </c>
      <c r="AG486" s="32"/>
      <c r="AH486" s="9" t="s">
        <v>239</v>
      </c>
      <c r="AI486" s="32"/>
      <c r="AJ486" s="32"/>
      <c r="AK486" s="32"/>
      <c r="AL486" s="32">
        <v>10453</v>
      </c>
      <c r="AM486" s="26">
        <v>3554</v>
      </c>
      <c r="AN486" s="24">
        <v>57</v>
      </c>
      <c r="AO486" s="23" t="s">
        <v>20</v>
      </c>
      <c r="AP486" s="23" t="str">
        <f t="shared" si="91"/>
        <v>FLOW</v>
      </c>
      <c r="AQ486" s="23"/>
      <c r="AR486" s="23"/>
      <c r="AS486" s="23"/>
      <c r="AT486" s="23"/>
      <c r="AU486" s="9" t="s">
        <v>1491</v>
      </c>
      <c r="AV486" s="33" t="s">
        <v>676</v>
      </c>
      <c r="AW486" s="22" t="s">
        <v>1174</v>
      </c>
      <c r="AX486" s="34">
        <v>45260</v>
      </c>
      <c r="AY486" s="9">
        <v>30</v>
      </c>
      <c r="AZ486" s="9" t="s">
        <v>1125</v>
      </c>
      <c r="BA486" s="32" t="s">
        <v>20</v>
      </c>
      <c r="BB486" s="32"/>
      <c r="BC486" s="32"/>
      <c r="BD486" s="9"/>
      <c r="BE486" s="9"/>
      <c r="BF486" s="9"/>
      <c r="BG486" s="35"/>
      <c r="BH486" s="9"/>
      <c r="BI486" s="9"/>
      <c r="BJ486" s="9"/>
      <c r="BK486" s="9"/>
      <c r="BL486" s="9">
        <v>1</v>
      </c>
      <c r="BM486" s="9"/>
      <c r="BN486" s="9"/>
      <c r="BO486" s="9"/>
      <c r="BP486" s="9"/>
      <c r="BQ486" s="9"/>
      <c r="BR486" s="9"/>
      <c r="BS486" s="9"/>
      <c r="BT486" s="9"/>
      <c r="BU486" s="9"/>
      <c r="BV486" s="9"/>
      <c r="BW486" s="9"/>
      <c r="BX486" s="9"/>
      <c r="BY486" s="9"/>
      <c r="BZ486" s="9"/>
      <c r="CA486" s="9"/>
      <c r="CB486" s="9"/>
      <c r="CC486" s="9"/>
      <c r="CD486" s="9"/>
      <c r="CE486" s="9"/>
      <c r="CF486" s="9"/>
      <c r="CG486" s="9"/>
      <c r="CH486" s="9"/>
      <c r="CI486" s="9"/>
      <c r="CJ486" s="9"/>
      <c r="CK486" s="9"/>
      <c r="CL486" s="9"/>
      <c r="CM486" s="9"/>
      <c r="CN486" s="9"/>
      <c r="CO486" s="9"/>
      <c r="CP486" s="9"/>
      <c r="CQ486" s="9"/>
      <c r="CR486" s="9"/>
      <c r="CS486" s="9"/>
      <c r="CT486" s="9"/>
      <c r="CU486" s="9"/>
      <c r="CV486" s="9"/>
      <c r="CW486" s="9"/>
      <c r="CX486" s="9"/>
      <c r="CY486" s="9"/>
      <c r="CZ486" s="9"/>
      <c r="DA486" s="9"/>
      <c r="DB486" s="9"/>
      <c r="DC486" s="9"/>
      <c r="DD486" s="9"/>
      <c r="DE486" s="9"/>
      <c r="DF486" s="9"/>
      <c r="DG486" s="9"/>
      <c r="DH486" s="9"/>
      <c r="DI486" s="9"/>
      <c r="DJ486" s="9"/>
      <c r="DK486" s="9"/>
      <c r="DL486" s="9"/>
      <c r="DM486" s="9"/>
      <c r="DN486" s="9"/>
      <c r="DO486" s="9"/>
      <c r="DP486" s="9"/>
      <c r="DQ486" s="9"/>
      <c r="DR486" s="9"/>
      <c r="DS486" s="9"/>
      <c r="DT486" s="9"/>
      <c r="DU486" s="9"/>
      <c r="DV486" s="9"/>
      <c r="DW486" s="9"/>
      <c r="DX486" s="9"/>
      <c r="DY486" s="9"/>
      <c r="DZ486" s="9"/>
      <c r="EA486" s="9"/>
      <c r="EB486" s="9"/>
      <c r="EC486" s="9"/>
      <c r="ED486" s="9"/>
      <c r="EE486" s="9"/>
      <c r="EF486" s="9"/>
      <c r="EG486" s="9"/>
      <c r="EH486" s="9"/>
      <c r="EI486" s="9"/>
      <c r="EJ486" s="9"/>
      <c r="EK486" s="9"/>
      <c r="EL486" s="9"/>
      <c r="EM486" s="9"/>
      <c r="EN486" s="9"/>
      <c r="EO486" s="9"/>
      <c r="EP486" s="9"/>
      <c r="EQ486" s="9"/>
      <c r="ER486" s="36">
        <f t="shared" si="92"/>
        <v>1</v>
      </c>
      <c r="ES486" s="9">
        <f t="shared" si="93"/>
        <v>1</v>
      </c>
      <c r="ET486" s="9" t="s">
        <v>1370</v>
      </c>
      <c r="EU486" s="32" t="s">
        <v>1850</v>
      </c>
      <c r="EV486" s="32" t="s">
        <v>1480</v>
      </c>
      <c r="EW486" s="32"/>
      <c r="EX486" s="35"/>
      <c r="EY486" s="37"/>
      <c r="EZ486" s="37"/>
      <c r="FA486" s="35"/>
      <c r="FB486" s="37"/>
      <c r="FC486" s="32"/>
      <c r="FD486" s="32"/>
      <c r="FE486" s="32">
        <f t="shared" si="94"/>
        <v>3703</v>
      </c>
      <c r="FF486" s="9">
        <f t="shared" si="95"/>
        <v>7248</v>
      </c>
      <c r="FG486" s="6" t="s">
        <v>1480</v>
      </c>
    </row>
    <row r="487" spans="1:163" ht="17.25" customHeight="1" x14ac:dyDescent="0.25">
      <c r="A487" s="9">
        <v>458642653</v>
      </c>
      <c r="B487" s="22" t="s">
        <v>609</v>
      </c>
      <c r="C487" s="9"/>
      <c r="D487" s="9"/>
      <c r="E487" s="9"/>
      <c r="F487" s="9"/>
      <c r="G487" s="23"/>
      <c r="H487" s="23"/>
      <c r="I487" s="9">
        <v>3450</v>
      </c>
      <c r="J487" s="9">
        <v>3592</v>
      </c>
      <c r="K487" s="24">
        <f t="shared" si="84"/>
        <v>306</v>
      </c>
      <c r="L487" s="24">
        <f t="shared" si="85"/>
        <v>7042</v>
      </c>
      <c r="M487" s="25">
        <v>2</v>
      </c>
      <c r="N487" s="9" t="s">
        <v>1493</v>
      </c>
      <c r="O487" s="9" t="s">
        <v>1494</v>
      </c>
      <c r="P487" s="9" t="s">
        <v>2211</v>
      </c>
      <c r="Q487" s="26">
        <v>3529</v>
      </c>
      <c r="R487" s="27">
        <v>164</v>
      </c>
      <c r="S487" s="27">
        <f t="shared" si="86"/>
        <v>0</v>
      </c>
      <c r="T487" s="27">
        <v>7191</v>
      </c>
      <c r="U487" s="28" t="s">
        <v>20</v>
      </c>
      <c r="V487" s="29">
        <f t="shared" si="87"/>
        <v>1.0278581899385237E-2</v>
      </c>
      <c r="W487" s="29">
        <f t="shared" si="88"/>
        <v>9.4623465719650491E-4</v>
      </c>
      <c r="X487" s="29" t="str">
        <f t="shared" si="89"/>
        <v>FLOW</v>
      </c>
      <c r="Y487" s="9" t="str">
        <f t="shared" si="90"/>
        <v>-</v>
      </c>
      <c r="Z487" s="9" t="s">
        <v>1489</v>
      </c>
      <c r="AA487" s="9" t="s">
        <v>20</v>
      </c>
      <c r="AB487" s="22"/>
      <c r="AC487" s="9"/>
      <c r="AD487" s="9"/>
      <c r="AE487" s="30"/>
      <c r="AF487" s="31" t="s">
        <v>20</v>
      </c>
      <c r="AG487" s="32"/>
      <c r="AH487" s="9" t="s">
        <v>607</v>
      </c>
      <c r="AI487" s="32"/>
      <c r="AJ487" s="32"/>
      <c r="AK487" s="32"/>
      <c r="AL487" s="32">
        <v>10947</v>
      </c>
      <c r="AM487" s="26">
        <v>3529</v>
      </c>
      <c r="AN487" s="24">
        <v>57</v>
      </c>
      <c r="AO487" s="23" t="s">
        <v>20</v>
      </c>
      <c r="AP487" s="23" t="str">
        <f t="shared" si="91"/>
        <v>FLOW</v>
      </c>
      <c r="AQ487" s="23"/>
      <c r="AR487" s="23"/>
      <c r="AS487" s="23"/>
      <c r="AT487" s="23"/>
      <c r="AU487" s="9" t="s">
        <v>1491</v>
      </c>
      <c r="AV487" s="33" t="s">
        <v>610</v>
      </c>
      <c r="AW487" s="22" t="s">
        <v>1220</v>
      </c>
      <c r="AX487" s="34">
        <v>45098</v>
      </c>
      <c r="AY487" s="9">
        <v>36</v>
      </c>
      <c r="AZ487" s="9" t="s">
        <v>1125</v>
      </c>
      <c r="BA487" s="32" t="s">
        <v>20</v>
      </c>
      <c r="BB487" s="32"/>
      <c r="BC487" s="32"/>
      <c r="BD487" s="9"/>
      <c r="BE487" s="9"/>
      <c r="BF487" s="9"/>
      <c r="BG487" s="35"/>
      <c r="BH487" s="9"/>
      <c r="BI487" s="9"/>
      <c r="BJ487" s="9"/>
      <c r="BK487" s="9"/>
      <c r="BL487" s="9"/>
      <c r="BM487" s="9"/>
      <c r="BN487" s="9"/>
      <c r="BO487" s="9"/>
      <c r="BP487" s="9"/>
      <c r="BQ487" s="9"/>
      <c r="BR487" s="9"/>
      <c r="BS487" s="9"/>
      <c r="BT487" s="9"/>
      <c r="BU487" s="9"/>
      <c r="BV487" s="9"/>
      <c r="BW487" s="9"/>
      <c r="BX487" s="9"/>
      <c r="BY487" s="9"/>
      <c r="BZ487" s="9"/>
      <c r="CA487" s="9"/>
      <c r="CB487" s="9"/>
      <c r="CC487" s="9"/>
      <c r="CD487" s="9"/>
      <c r="CE487" s="9"/>
      <c r="CF487" s="9"/>
      <c r="CG487" s="9"/>
      <c r="CH487" s="9"/>
      <c r="CI487" s="9"/>
      <c r="CJ487" s="9"/>
      <c r="CK487" s="9"/>
      <c r="CL487" s="9"/>
      <c r="CM487" s="9"/>
      <c r="CN487" s="9"/>
      <c r="CO487" s="9"/>
      <c r="CP487" s="9"/>
      <c r="CQ487" s="9"/>
      <c r="CR487" s="9"/>
      <c r="CS487" s="9"/>
      <c r="CT487" s="9"/>
      <c r="CU487" s="9"/>
      <c r="CV487" s="9"/>
      <c r="CW487" s="9"/>
      <c r="CX487" s="9"/>
      <c r="CY487" s="9"/>
      <c r="CZ487" s="9"/>
      <c r="DA487" s="9"/>
      <c r="DB487" s="9"/>
      <c r="DC487" s="9"/>
      <c r="DD487" s="9"/>
      <c r="DE487" s="9"/>
      <c r="DF487" s="9"/>
      <c r="DG487" s="9"/>
      <c r="DH487" s="9"/>
      <c r="DI487" s="9"/>
      <c r="DJ487" s="9"/>
      <c r="DK487" s="9"/>
      <c r="DL487" s="9"/>
      <c r="DM487" s="9"/>
      <c r="DN487" s="9"/>
      <c r="DO487" s="9"/>
      <c r="DP487" s="9"/>
      <c r="DQ487" s="9"/>
      <c r="DR487" s="9"/>
      <c r="DS487" s="9"/>
      <c r="DT487" s="9"/>
      <c r="DU487" s="9"/>
      <c r="DV487" s="9"/>
      <c r="DW487" s="9"/>
      <c r="DX487" s="9"/>
      <c r="DY487" s="9"/>
      <c r="DZ487" s="9"/>
      <c r="EA487" s="9"/>
      <c r="EB487" s="9"/>
      <c r="EC487" s="9"/>
      <c r="ED487" s="9"/>
      <c r="EE487" s="9"/>
      <c r="EF487" s="9"/>
      <c r="EG487" s="9"/>
      <c r="EH487" s="9"/>
      <c r="EI487" s="9"/>
      <c r="EJ487" s="9"/>
      <c r="EK487" s="9"/>
      <c r="EL487" s="9"/>
      <c r="EM487" s="9"/>
      <c r="EN487" s="9"/>
      <c r="EO487" s="9"/>
      <c r="EP487" s="9"/>
      <c r="EQ487" s="9"/>
      <c r="ER487" s="36">
        <f t="shared" si="92"/>
        <v>0</v>
      </c>
      <c r="ES487" s="9" t="str">
        <f t="shared" si="93"/>
        <v/>
      </c>
      <c r="ET487" s="9" t="s">
        <v>2262</v>
      </c>
      <c r="EU487" s="32" t="s">
        <v>2081</v>
      </c>
      <c r="EV487" s="32" t="s">
        <v>1480</v>
      </c>
      <c r="EW487" s="32"/>
      <c r="EX487" s="35"/>
      <c r="EY487" s="37"/>
      <c r="EZ487" s="37"/>
      <c r="FA487" s="35"/>
      <c r="FB487" s="37"/>
      <c r="FC487" s="32"/>
      <c r="FD487" s="32"/>
      <c r="FE487" s="32">
        <f t="shared" si="94"/>
        <v>306</v>
      </c>
      <c r="FF487" s="9">
        <f t="shared" si="95"/>
        <v>7042</v>
      </c>
      <c r="FG487" s="6" t="s">
        <v>1480</v>
      </c>
    </row>
    <row r="488" spans="1:163" ht="17.25" customHeight="1" x14ac:dyDescent="0.25">
      <c r="A488" s="9">
        <v>457032374</v>
      </c>
      <c r="B488" s="22" t="s">
        <v>145</v>
      </c>
      <c r="C488" s="9"/>
      <c r="D488" s="9"/>
      <c r="E488" s="9"/>
      <c r="F488" s="9"/>
      <c r="G488" s="23"/>
      <c r="H488" s="23"/>
      <c r="I488" s="9">
        <v>3548</v>
      </c>
      <c r="J488" s="9">
        <v>3447</v>
      </c>
      <c r="K488" s="24">
        <f t="shared" si="84"/>
        <v>3895</v>
      </c>
      <c r="L488" s="24">
        <f t="shared" si="85"/>
        <v>6995</v>
      </c>
      <c r="M488" s="25">
        <v>5</v>
      </c>
      <c r="N488" s="9" t="s">
        <v>1493</v>
      </c>
      <c r="O488" s="9" t="s">
        <v>1494</v>
      </c>
      <c r="P488" s="9" t="s">
        <v>27</v>
      </c>
      <c r="Q488" s="26">
        <v>3447</v>
      </c>
      <c r="R488" s="27">
        <v>448</v>
      </c>
      <c r="S488" s="27">
        <f t="shared" si="86"/>
        <v>0</v>
      </c>
      <c r="T488" s="27">
        <v>5400</v>
      </c>
      <c r="U488" s="28" t="s">
        <v>20</v>
      </c>
      <c r="V488" s="29">
        <f t="shared" si="87"/>
        <v>0.10579639641575191</v>
      </c>
      <c r="W488" s="29">
        <f t="shared" si="88"/>
        <v>1.8352248456839184E-3</v>
      </c>
      <c r="X488" s="29" t="str">
        <f t="shared" si="89"/>
        <v>FLOW</v>
      </c>
      <c r="Y488" s="9" t="str">
        <f t="shared" si="90"/>
        <v>-</v>
      </c>
      <c r="Z488" s="9" t="s">
        <v>20</v>
      </c>
      <c r="AA488" s="9" t="s">
        <v>20</v>
      </c>
      <c r="AB488" s="22"/>
      <c r="AC488" s="9"/>
      <c r="AD488" s="9"/>
      <c r="AE488" s="30"/>
      <c r="AF488" s="31" t="s">
        <v>20</v>
      </c>
      <c r="AG488" s="32"/>
      <c r="AH488" s="9" t="s">
        <v>146</v>
      </c>
      <c r="AI488" s="32"/>
      <c r="AJ488" s="32"/>
      <c r="AK488" s="32"/>
      <c r="AL488" s="32">
        <v>9295</v>
      </c>
      <c r="AM488" s="26">
        <v>3447</v>
      </c>
      <c r="AN488" s="24">
        <v>149</v>
      </c>
      <c r="AO488" s="23" t="s">
        <v>20</v>
      </c>
      <c r="AP488" s="23" t="str">
        <f t="shared" si="91"/>
        <v>FLOW</v>
      </c>
      <c r="AQ488" s="23"/>
      <c r="AR488" s="23"/>
      <c r="AS488" s="23"/>
      <c r="AT488" s="23"/>
      <c r="AU488" s="9" t="s">
        <v>13</v>
      </c>
      <c r="AV488" s="33" t="s">
        <v>147</v>
      </c>
      <c r="AW488" s="22" t="s">
        <v>1177</v>
      </c>
      <c r="AX488" s="34">
        <v>44986</v>
      </c>
      <c r="AY488" s="9">
        <v>36</v>
      </c>
      <c r="AZ488" s="9" t="s">
        <v>1125</v>
      </c>
      <c r="BA488" s="32" t="s">
        <v>20</v>
      </c>
      <c r="BB488" s="32"/>
      <c r="BC488" s="32"/>
      <c r="BD488" s="9"/>
      <c r="BE488" s="9"/>
      <c r="BF488" s="9"/>
      <c r="BG488" s="35"/>
      <c r="BH488" s="9"/>
      <c r="BI488" s="9">
        <v>1</v>
      </c>
      <c r="BJ488" s="9"/>
      <c r="BK488" s="9"/>
      <c r="BL488" s="9"/>
      <c r="BM488" s="9"/>
      <c r="BN488" s="9"/>
      <c r="BO488" s="9"/>
      <c r="BP488" s="9"/>
      <c r="BQ488" s="9"/>
      <c r="BR488" s="9"/>
      <c r="BS488" s="9"/>
      <c r="BT488" s="9"/>
      <c r="BU488" s="9"/>
      <c r="BV488" s="9"/>
      <c r="BW488" s="9"/>
      <c r="BX488" s="9"/>
      <c r="BY488" s="9"/>
      <c r="BZ488" s="9"/>
      <c r="CA488" s="9"/>
      <c r="CB488" s="9"/>
      <c r="CC488" s="9"/>
      <c r="CD488" s="9"/>
      <c r="CE488" s="9"/>
      <c r="CF488" s="9"/>
      <c r="CG488" s="9"/>
      <c r="CH488" s="9"/>
      <c r="CI488" s="9"/>
      <c r="CJ488" s="9"/>
      <c r="CK488" s="9"/>
      <c r="CL488" s="9"/>
      <c r="CM488" s="9"/>
      <c r="CN488" s="9"/>
      <c r="CO488" s="9"/>
      <c r="CP488" s="9"/>
      <c r="CQ488" s="9"/>
      <c r="CR488" s="9"/>
      <c r="CS488" s="9"/>
      <c r="CT488" s="9"/>
      <c r="CU488" s="9"/>
      <c r="CV488" s="9"/>
      <c r="CW488" s="9"/>
      <c r="CX488" s="9"/>
      <c r="CY488" s="9"/>
      <c r="CZ488" s="9"/>
      <c r="DA488" s="9"/>
      <c r="DB488" s="9"/>
      <c r="DC488" s="9"/>
      <c r="DD488" s="9"/>
      <c r="DE488" s="9"/>
      <c r="DF488" s="9"/>
      <c r="DG488" s="9"/>
      <c r="DH488" s="9"/>
      <c r="DI488" s="9"/>
      <c r="DJ488" s="9"/>
      <c r="DK488" s="9"/>
      <c r="DL488" s="9"/>
      <c r="DM488" s="9"/>
      <c r="DN488" s="9"/>
      <c r="DO488" s="9"/>
      <c r="DP488" s="9"/>
      <c r="DQ488" s="9"/>
      <c r="DR488" s="9"/>
      <c r="DS488" s="9"/>
      <c r="DT488" s="9"/>
      <c r="DU488" s="9"/>
      <c r="DV488" s="9"/>
      <c r="DW488" s="9"/>
      <c r="DX488" s="9"/>
      <c r="DY488" s="9"/>
      <c r="DZ488" s="9"/>
      <c r="EA488" s="9"/>
      <c r="EB488" s="9"/>
      <c r="EC488" s="9"/>
      <c r="ED488" s="9"/>
      <c r="EE488" s="9"/>
      <c r="EF488" s="9"/>
      <c r="EG488" s="9"/>
      <c r="EH488" s="9"/>
      <c r="EI488" s="9"/>
      <c r="EJ488" s="9"/>
      <c r="EK488" s="9"/>
      <c r="EL488" s="9"/>
      <c r="EM488" s="9"/>
      <c r="EN488" s="9"/>
      <c r="EO488" s="9"/>
      <c r="EP488" s="9"/>
      <c r="EQ488" s="9"/>
      <c r="ER488" s="36">
        <f t="shared" si="92"/>
        <v>1</v>
      </c>
      <c r="ES488" s="9">
        <f t="shared" si="93"/>
        <v>1</v>
      </c>
      <c r="ET488" s="9" t="s">
        <v>1368</v>
      </c>
      <c r="EU488" s="32" t="s">
        <v>1790</v>
      </c>
      <c r="EV488" s="32" t="s">
        <v>1480</v>
      </c>
      <c r="EW488" s="32"/>
      <c r="EX488" s="35"/>
      <c r="EY488" s="37"/>
      <c r="EZ488" s="37"/>
      <c r="FA488" s="35"/>
      <c r="FB488" s="37"/>
      <c r="FC488" s="32"/>
      <c r="FD488" s="32"/>
      <c r="FE488" s="32">
        <f t="shared" si="94"/>
        <v>3895</v>
      </c>
      <c r="FF488" s="9">
        <f t="shared" si="95"/>
        <v>6995</v>
      </c>
      <c r="FG488" s="6" t="s">
        <v>1480</v>
      </c>
    </row>
    <row r="489" spans="1:163" ht="17.25" customHeight="1" x14ac:dyDescent="0.25">
      <c r="A489" s="9">
        <v>139178059</v>
      </c>
      <c r="B489" s="22" t="s">
        <v>719</v>
      </c>
      <c r="C489" s="9"/>
      <c r="D489" s="9"/>
      <c r="E489" s="9"/>
      <c r="F489" s="9"/>
      <c r="G489" s="23"/>
      <c r="H489" s="23"/>
      <c r="I489" s="9">
        <v>3535</v>
      </c>
      <c r="J489" s="9">
        <v>3441</v>
      </c>
      <c r="K489" s="24">
        <f t="shared" si="84"/>
        <v>3776</v>
      </c>
      <c r="L489" s="24">
        <f t="shared" si="85"/>
        <v>6976</v>
      </c>
      <c r="M489" s="25">
        <v>5</v>
      </c>
      <c r="N489" s="9" t="s">
        <v>1493</v>
      </c>
      <c r="O489" s="9" t="s">
        <v>1494</v>
      </c>
      <c r="P489" s="9" t="s">
        <v>251</v>
      </c>
      <c r="Q489" s="26">
        <v>3441</v>
      </c>
      <c r="R489" s="27">
        <v>335</v>
      </c>
      <c r="S489" s="27">
        <f t="shared" si="86"/>
        <v>0</v>
      </c>
      <c r="T489" s="27">
        <v>5703</v>
      </c>
      <c r="U489" s="28" t="s">
        <v>20</v>
      </c>
      <c r="V489" s="29">
        <f t="shared" si="87"/>
        <v>2.5305564135374839E-2</v>
      </c>
      <c r="W489" s="29">
        <f t="shared" si="88"/>
        <v>1.8320303724973493E-3</v>
      </c>
      <c r="X489" s="29" t="str">
        <f t="shared" si="89"/>
        <v>FLOW</v>
      </c>
      <c r="Y489" s="9" t="str">
        <f t="shared" si="90"/>
        <v>-</v>
      </c>
      <c r="Z489" s="9" t="s">
        <v>1499</v>
      </c>
      <c r="AA489" s="9" t="s">
        <v>20</v>
      </c>
      <c r="AB489" s="22"/>
      <c r="AC489" s="9"/>
      <c r="AD489" s="9"/>
      <c r="AE489" s="30"/>
      <c r="AF489" s="31" t="s">
        <v>20</v>
      </c>
      <c r="AG489" s="32"/>
      <c r="AH489" s="9" t="s">
        <v>720</v>
      </c>
      <c r="AI489" s="32"/>
      <c r="AJ489" s="32"/>
      <c r="AK489" s="32"/>
      <c r="AL489" s="32">
        <v>9479</v>
      </c>
      <c r="AM489" s="26">
        <v>3441</v>
      </c>
      <c r="AN489" s="24">
        <v>148</v>
      </c>
      <c r="AO489" s="23" t="s">
        <v>20</v>
      </c>
      <c r="AP489" s="23" t="str">
        <f t="shared" si="91"/>
        <v>FLOW</v>
      </c>
      <c r="AQ489" s="23"/>
      <c r="AR489" s="23"/>
      <c r="AS489" s="23"/>
      <c r="AT489" s="23"/>
      <c r="AU489" s="9" t="s">
        <v>13</v>
      </c>
      <c r="AV489" s="33" t="s">
        <v>721</v>
      </c>
      <c r="AW489" s="22" t="s">
        <v>1177</v>
      </c>
      <c r="AX489" s="34">
        <v>45001</v>
      </c>
      <c r="AY489" s="9">
        <v>36</v>
      </c>
      <c r="AZ489" s="9" t="s">
        <v>1125</v>
      </c>
      <c r="BA489" s="32" t="s">
        <v>20</v>
      </c>
      <c r="BB489" s="32"/>
      <c r="BC489" s="32"/>
      <c r="BD489" s="9"/>
      <c r="BE489" s="9"/>
      <c r="BF489" s="9"/>
      <c r="BG489" s="35"/>
      <c r="BH489" s="9"/>
      <c r="BI489" s="9"/>
      <c r="BJ489" s="9"/>
      <c r="BK489" s="9"/>
      <c r="BL489" s="9">
        <v>1</v>
      </c>
      <c r="BM489" s="9"/>
      <c r="BN489" s="9"/>
      <c r="BO489" s="9"/>
      <c r="BP489" s="9"/>
      <c r="BQ489" s="9"/>
      <c r="BR489" s="9"/>
      <c r="BS489" s="9"/>
      <c r="BT489" s="9"/>
      <c r="BU489" s="9"/>
      <c r="BV489" s="9"/>
      <c r="BW489" s="9"/>
      <c r="BX489" s="9"/>
      <c r="BY489" s="9"/>
      <c r="BZ489" s="9"/>
      <c r="CA489" s="9"/>
      <c r="CB489" s="9"/>
      <c r="CC489" s="9"/>
      <c r="CD489" s="9"/>
      <c r="CE489" s="9"/>
      <c r="CF489" s="9"/>
      <c r="CG489" s="9"/>
      <c r="CH489" s="9"/>
      <c r="CI489" s="9"/>
      <c r="CJ489" s="9"/>
      <c r="CK489" s="9"/>
      <c r="CL489" s="9"/>
      <c r="CM489" s="9"/>
      <c r="CN489" s="9"/>
      <c r="CO489" s="9"/>
      <c r="CP489" s="9"/>
      <c r="CQ489" s="9"/>
      <c r="CR489" s="9"/>
      <c r="CS489" s="9"/>
      <c r="CT489" s="9"/>
      <c r="CU489" s="9"/>
      <c r="CV489" s="9"/>
      <c r="CW489" s="9"/>
      <c r="CX489" s="9"/>
      <c r="CY489" s="9"/>
      <c r="CZ489" s="9"/>
      <c r="DA489" s="9"/>
      <c r="DB489" s="9"/>
      <c r="DC489" s="9"/>
      <c r="DD489" s="9"/>
      <c r="DE489" s="9"/>
      <c r="DF489" s="9"/>
      <c r="DG489" s="9"/>
      <c r="DH489" s="9"/>
      <c r="DI489" s="9"/>
      <c r="DJ489" s="9"/>
      <c r="DK489" s="9"/>
      <c r="DL489" s="9"/>
      <c r="DM489" s="9"/>
      <c r="DN489" s="9"/>
      <c r="DO489" s="9"/>
      <c r="DP489" s="9"/>
      <c r="DQ489" s="9"/>
      <c r="DR489" s="9"/>
      <c r="DS489" s="9"/>
      <c r="DT489" s="9"/>
      <c r="DU489" s="9"/>
      <c r="DV489" s="9"/>
      <c r="DW489" s="9"/>
      <c r="DX489" s="9"/>
      <c r="DY489" s="9"/>
      <c r="DZ489" s="9"/>
      <c r="EA489" s="9"/>
      <c r="EB489" s="9"/>
      <c r="EC489" s="9"/>
      <c r="ED489" s="9"/>
      <c r="EE489" s="9"/>
      <c r="EF489" s="9"/>
      <c r="EG489" s="9"/>
      <c r="EH489" s="9"/>
      <c r="EI489" s="9"/>
      <c r="EJ489" s="9"/>
      <c r="EK489" s="9"/>
      <c r="EL489" s="9"/>
      <c r="EM489" s="9"/>
      <c r="EN489" s="9"/>
      <c r="EO489" s="9"/>
      <c r="EP489" s="9"/>
      <c r="EQ489" s="9"/>
      <c r="ER489" s="36">
        <f t="shared" si="92"/>
        <v>1</v>
      </c>
      <c r="ES489" s="9">
        <f t="shared" si="93"/>
        <v>1</v>
      </c>
      <c r="ET489" s="9" t="s">
        <v>1363</v>
      </c>
      <c r="EU489" s="32" t="s">
        <v>2184</v>
      </c>
      <c r="EV489" s="32" t="s">
        <v>1480</v>
      </c>
      <c r="EW489" s="32"/>
      <c r="EX489" s="35"/>
      <c r="EY489" s="37"/>
      <c r="EZ489" s="37"/>
      <c r="FA489" s="35"/>
      <c r="FB489" s="37"/>
      <c r="FC489" s="32"/>
      <c r="FD489" s="32"/>
      <c r="FE489" s="32">
        <f t="shared" si="94"/>
        <v>3776</v>
      </c>
      <c r="FF489" s="9">
        <f t="shared" si="95"/>
        <v>6976</v>
      </c>
      <c r="FG489" s="6" t="s">
        <v>1480</v>
      </c>
    </row>
    <row r="490" spans="1:163" ht="17.25" customHeight="1" x14ac:dyDescent="0.25">
      <c r="A490" s="9">
        <v>463392446</v>
      </c>
      <c r="B490" s="22" t="s">
        <v>840</v>
      </c>
      <c r="C490" s="9"/>
      <c r="D490" s="9"/>
      <c r="E490" s="9"/>
      <c r="F490" s="9"/>
      <c r="G490" s="23"/>
      <c r="H490" s="23"/>
      <c r="I490" s="9">
        <v>3477</v>
      </c>
      <c r="J490" s="9">
        <v>3477</v>
      </c>
      <c r="K490" s="24">
        <f t="shared" si="84"/>
        <v>3499</v>
      </c>
      <c r="L490" s="24">
        <f t="shared" si="85"/>
        <v>6954</v>
      </c>
      <c r="M490" s="39">
        <v>1</v>
      </c>
      <c r="N490" s="9" t="s">
        <v>1493</v>
      </c>
      <c r="O490" s="9" t="s">
        <v>1494</v>
      </c>
      <c r="P490" s="9" t="s">
        <v>93</v>
      </c>
      <c r="Q490" s="26">
        <v>3433</v>
      </c>
      <c r="R490" s="27">
        <v>22</v>
      </c>
      <c r="S490" s="27">
        <f t="shared" si="86"/>
        <v>0</v>
      </c>
      <c r="T490" s="27">
        <v>544</v>
      </c>
      <c r="U490" s="28" t="s">
        <v>20</v>
      </c>
      <c r="V490" s="29">
        <f t="shared" si="87"/>
        <v>6.2986396993150876E-3</v>
      </c>
      <c r="W490" s="29">
        <f t="shared" si="88"/>
        <v>3.0073578184581178E-4</v>
      </c>
      <c r="X490" s="29" t="str">
        <f t="shared" si="89"/>
        <v>FLOW</v>
      </c>
      <c r="Y490" s="9" t="str">
        <f t="shared" si="90"/>
        <v>-</v>
      </c>
      <c r="Z490" s="9" t="s">
        <v>20</v>
      </c>
      <c r="AA490" s="9" t="s">
        <v>20</v>
      </c>
      <c r="AB490" s="22"/>
      <c r="AC490" s="9"/>
      <c r="AD490" s="9"/>
      <c r="AE490" s="30"/>
      <c r="AF490" s="31" t="s">
        <v>20</v>
      </c>
      <c r="AG490" s="32"/>
      <c r="AH490" s="9" t="s">
        <v>1138</v>
      </c>
      <c r="AI490" s="32"/>
      <c r="AJ490" s="32"/>
      <c r="AK490" s="32"/>
      <c r="AL490" s="32">
        <v>4043</v>
      </c>
      <c r="AM490" s="26">
        <v>3433</v>
      </c>
      <c r="AN490" s="24">
        <v>27</v>
      </c>
      <c r="AO490" s="23" t="s">
        <v>20</v>
      </c>
      <c r="AP490" s="23" t="str">
        <f t="shared" si="91"/>
        <v>FLOW</v>
      </c>
      <c r="AQ490" s="23"/>
      <c r="AR490" s="23"/>
      <c r="AS490" s="23"/>
      <c r="AT490" s="23"/>
      <c r="AU490" s="9" t="s">
        <v>1491</v>
      </c>
      <c r="AV490" s="33" t="s">
        <v>1034</v>
      </c>
      <c r="AW490" s="22" t="s">
        <v>1279</v>
      </c>
      <c r="AX490" s="34">
        <v>45477</v>
      </c>
      <c r="AY490" s="9">
        <v>24</v>
      </c>
      <c r="AZ490" s="9" t="s">
        <v>1125</v>
      </c>
      <c r="BA490" s="32" t="s">
        <v>20</v>
      </c>
      <c r="BB490" s="32"/>
      <c r="BC490" s="32"/>
      <c r="BD490" s="9"/>
      <c r="BE490" s="9"/>
      <c r="BF490" s="9"/>
      <c r="BG490" s="35"/>
      <c r="BH490" s="9"/>
      <c r="BI490" s="9"/>
      <c r="BJ490" s="9"/>
      <c r="BK490" s="9"/>
      <c r="BL490" s="9">
        <v>1</v>
      </c>
      <c r="BM490" s="9"/>
      <c r="BN490" s="9"/>
      <c r="BO490" s="9"/>
      <c r="BP490" s="9"/>
      <c r="BQ490" s="9"/>
      <c r="BR490" s="9"/>
      <c r="BS490" s="9"/>
      <c r="BT490" s="9"/>
      <c r="BU490" s="9"/>
      <c r="BV490" s="9"/>
      <c r="BW490" s="9"/>
      <c r="BX490" s="9"/>
      <c r="BY490" s="9"/>
      <c r="BZ490" s="9"/>
      <c r="CA490" s="9"/>
      <c r="CB490" s="9"/>
      <c r="CC490" s="9"/>
      <c r="CD490" s="9"/>
      <c r="CE490" s="9"/>
      <c r="CF490" s="9"/>
      <c r="CG490" s="9"/>
      <c r="CH490" s="9"/>
      <c r="CI490" s="9"/>
      <c r="CJ490" s="9"/>
      <c r="CK490" s="9"/>
      <c r="CL490" s="9"/>
      <c r="CM490" s="9"/>
      <c r="CN490" s="9"/>
      <c r="CO490" s="9"/>
      <c r="CP490" s="9"/>
      <c r="CQ490" s="9"/>
      <c r="CR490" s="9"/>
      <c r="CS490" s="9"/>
      <c r="CT490" s="9"/>
      <c r="CU490" s="9"/>
      <c r="CV490" s="9"/>
      <c r="CW490" s="9"/>
      <c r="CX490" s="9"/>
      <c r="CY490" s="9"/>
      <c r="CZ490" s="9"/>
      <c r="DA490" s="9"/>
      <c r="DB490" s="9"/>
      <c r="DC490" s="9"/>
      <c r="DD490" s="9"/>
      <c r="DE490" s="9"/>
      <c r="DF490" s="9"/>
      <c r="DG490" s="9"/>
      <c r="DH490" s="9"/>
      <c r="DI490" s="9"/>
      <c r="DJ490" s="9"/>
      <c r="DK490" s="9"/>
      <c r="DL490" s="9"/>
      <c r="DM490" s="9"/>
      <c r="DN490" s="9"/>
      <c r="DO490" s="9"/>
      <c r="DP490" s="9"/>
      <c r="DQ490" s="9"/>
      <c r="DR490" s="9"/>
      <c r="DS490" s="9"/>
      <c r="DT490" s="9"/>
      <c r="DU490" s="9"/>
      <c r="DV490" s="9"/>
      <c r="DW490" s="9"/>
      <c r="DX490" s="9"/>
      <c r="DY490" s="9"/>
      <c r="DZ490" s="9"/>
      <c r="EA490" s="9"/>
      <c r="EB490" s="9"/>
      <c r="EC490" s="9"/>
      <c r="ED490" s="9"/>
      <c r="EE490" s="9"/>
      <c r="EF490" s="9"/>
      <c r="EG490" s="9"/>
      <c r="EH490" s="9"/>
      <c r="EI490" s="9"/>
      <c r="EJ490" s="9"/>
      <c r="EK490" s="9"/>
      <c r="EL490" s="9"/>
      <c r="EM490" s="9"/>
      <c r="EN490" s="9"/>
      <c r="EO490" s="9"/>
      <c r="EP490" s="9"/>
      <c r="EQ490" s="9"/>
      <c r="ER490" s="36">
        <f t="shared" si="92"/>
        <v>1</v>
      </c>
      <c r="ES490" s="9">
        <f t="shared" si="93"/>
        <v>1</v>
      </c>
      <c r="ET490" s="9" t="s">
        <v>1367</v>
      </c>
      <c r="EU490" s="32" t="s">
        <v>1747</v>
      </c>
      <c r="EV490" s="32" t="s">
        <v>1480</v>
      </c>
      <c r="EW490" s="32"/>
      <c r="EX490" s="35"/>
      <c r="EY490" s="37"/>
      <c r="EZ490" s="37"/>
      <c r="FA490" s="35"/>
      <c r="FB490" s="37"/>
      <c r="FC490" s="32"/>
      <c r="FD490" s="32"/>
      <c r="FE490" s="32">
        <f t="shared" si="94"/>
        <v>3499</v>
      </c>
      <c r="FF490" s="9">
        <f t="shared" si="95"/>
        <v>6954</v>
      </c>
      <c r="FG490" s="6" t="s">
        <v>1480</v>
      </c>
    </row>
    <row r="491" spans="1:163" ht="17.25" customHeight="1" x14ac:dyDescent="0.25">
      <c r="A491" s="9">
        <v>457887935</v>
      </c>
      <c r="B491" s="22" t="s">
        <v>171</v>
      </c>
      <c r="C491" s="9"/>
      <c r="D491" s="9"/>
      <c r="E491" s="9"/>
      <c r="F491" s="9"/>
      <c r="G491" s="23"/>
      <c r="H491" s="23"/>
      <c r="I491" s="9">
        <v>3445</v>
      </c>
      <c r="J491" s="9">
        <v>3399</v>
      </c>
      <c r="K491" s="24">
        <f t="shared" si="84"/>
        <v>3756</v>
      </c>
      <c r="L491" s="24">
        <f t="shared" si="85"/>
        <v>6844</v>
      </c>
      <c r="M491" s="25">
        <v>3</v>
      </c>
      <c r="N491" s="9" t="s">
        <v>1493</v>
      </c>
      <c r="O491" s="9" t="s">
        <v>1494</v>
      </c>
      <c r="P491" s="9" t="s">
        <v>27</v>
      </c>
      <c r="Q491" s="26">
        <v>3384</v>
      </c>
      <c r="R491" s="27">
        <v>357</v>
      </c>
      <c r="S491" s="27">
        <f t="shared" si="86"/>
        <v>0</v>
      </c>
      <c r="T491" s="27">
        <v>0</v>
      </c>
      <c r="U491" s="28" t="s">
        <v>20</v>
      </c>
      <c r="V491" s="29">
        <f t="shared" si="87"/>
        <v>8.8151730175681405E-3</v>
      </c>
      <c r="W491" s="29">
        <f t="shared" si="88"/>
        <v>9.5954484908796682E-4</v>
      </c>
      <c r="X491" s="29" t="str">
        <f t="shared" si="89"/>
        <v>FLOW</v>
      </c>
      <c r="Y491" s="9" t="str">
        <f t="shared" si="90"/>
        <v>-</v>
      </c>
      <c r="Z491" s="9" t="s">
        <v>20</v>
      </c>
      <c r="AA491" s="9" t="s">
        <v>20</v>
      </c>
      <c r="AB491" s="22"/>
      <c r="AC491" s="9"/>
      <c r="AD491" s="9"/>
      <c r="AE491" s="30"/>
      <c r="AF491" s="31" t="s">
        <v>20</v>
      </c>
      <c r="AG491" s="32"/>
      <c r="AH491" s="9" t="s">
        <v>172</v>
      </c>
      <c r="AI491" s="32"/>
      <c r="AJ491" s="32"/>
      <c r="AK491" s="32"/>
      <c r="AL491" s="32">
        <v>3756</v>
      </c>
      <c r="AM491" s="26">
        <v>3384</v>
      </c>
      <c r="AN491" s="24">
        <v>88</v>
      </c>
      <c r="AO491" s="23" t="s">
        <v>20</v>
      </c>
      <c r="AP491" s="23" t="str">
        <f t="shared" si="91"/>
        <v>FLOW</v>
      </c>
      <c r="AQ491" s="23"/>
      <c r="AR491" s="23"/>
      <c r="AS491" s="23"/>
      <c r="AT491" s="23"/>
      <c r="AU491" s="9" t="s">
        <v>13</v>
      </c>
      <c r="AV491" s="33" t="s">
        <v>173</v>
      </c>
      <c r="AW491" s="22" t="s">
        <v>1208</v>
      </c>
      <c r="AX491" s="34">
        <v>45044</v>
      </c>
      <c r="AY491" s="9">
        <v>36</v>
      </c>
      <c r="AZ491" s="9" t="s">
        <v>1125</v>
      </c>
      <c r="BA491" s="32" t="s">
        <v>20</v>
      </c>
      <c r="BB491" s="32"/>
      <c r="BC491" s="32"/>
      <c r="BD491" s="9"/>
      <c r="BE491" s="9"/>
      <c r="BF491" s="9"/>
      <c r="BG491" s="35"/>
      <c r="BH491" s="9"/>
      <c r="BI491" s="9"/>
      <c r="BJ491" s="9"/>
      <c r="BK491" s="9"/>
      <c r="BL491" s="9">
        <v>1</v>
      </c>
      <c r="BM491" s="9"/>
      <c r="BN491" s="9"/>
      <c r="BO491" s="9"/>
      <c r="BP491" s="9"/>
      <c r="BQ491" s="9"/>
      <c r="BR491" s="9"/>
      <c r="BS491" s="9"/>
      <c r="BT491" s="9"/>
      <c r="BU491" s="9"/>
      <c r="BV491" s="9"/>
      <c r="BW491" s="9"/>
      <c r="BX491" s="9"/>
      <c r="BY491" s="9"/>
      <c r="BZ491" s="9"/>
      <c r="CA491" s="9"/>
      <c r="CB491" s="9"/>
      <c r="CC491" s="9"/>
      <c r="CD491" s="9"/>
      <c r="CE491" s="9"/>
      <c r="CF491" s="9"/>
      <c r="CG491" s="9"/>
      <c r="CH491" s="9"/>
      <c r="CI491" s="9"/>
      <c r="CJ491" s="9"/>
      <c r="CK491" s="9"/>
      <c r="CL491" s="9"/>
      <c r="CM491" s="9"/>
      <c r="CN491" s="9"/>
      <c r="CO491" s="9"/>
      <c r="CP491" s="9"/>
      <c r="CQ491" s="9"/>
      <c r="CR491" s="9"/>
      <c r="CS491" s="9"/>
      <c r="CT491" s="9"/>
      <c r="CU491" s="9"/>
      <c r="CV491" s="9"/>
      <c r="CW491" s="9"/>
      <c r="CX491" s="9"/>
      <c r="CY491" s="9"/>
      <c r="CZ491" s="9"/>
      <c r="DA491" s="9"/>
      <c r="DB491" s="9"/>
      <c r="DC491" s="9"/>
      <c r="DD491" s="9"/>
      <c r="DE491" s="9"/>
      <c r="DF491" s="9"/>
      <c r="DG491" s="9"/>
      <c r="DH491" s="9"/>
      <c r="DI491" s="9"/>
      <c r="DJ491" s="9"/>
      <c r="DK491" s="9"/>
      <c r="DL491" s="9"/>
      <c r="DM491" s="9"/>
      <c r="DN491" s="9"/>
      <c r="DO491" s="9"/>
      <c r="DP491" s="9"/>
      <c r="DQ491" s="9"/>
      <c r="DR491" s="9"/>
      <c r="DS491" s="9"/>
      <c r="DT491" s="9"/>
      <c r="DU491" s="9"/>
      <c r="DV491" s="9"/>
      <c r="DW491" s="9"/>
      <c r="DX491" s="9"/>
      <c r="DY491" s="9"/>
      <c r="DZ491" s="9"/>
      <c r="EA491" s="9"/>
      <c r="EB491" s="9"/>
      <c r="EC491" s="9"/>
      <c r="ED491" s="9"/>
      <c r="EE491" s="9"/>
      <c r="EF491" s="9"/>
      <c r="EG491" s="9"/>
      <c r="EH491" s="9"/>
      <c r="EI491" s="9"/>
      <c r="EJ491" s="9"/>
      <c r="EK491" s="9"/>
      <c r="EL491" s="9"/>
      <c r="EM491" s="9"/>
      <c r="EN491" s="9"/>
      <c r="EO491" s="9"/>
      <c r="EP491" s="9"/>
      <c r="EQ491" s="9"/>
      <c r="ER491" s="36">
        <f t="shared" si="92"/>
        <v>1</v>
      </c>
      <c r="ES491" s="9">
        <f t="shared" si="93"/>
        <v>1</v>
      </c>
      <c r="ET491" s="9" t="s">
        <v>1368</v>
      </c>
      <c r="EU491" s="32" t="s">
        <v>1806</v>
      </c>
      <c r="EV491" s="32" t="s">
        <v>1480</v>
      </c>
      <c r="EW491" s="32"/>
      <c r="EX491" s="35"/>
      <c r="EY491" s="37"/>
      <c r="EZ491" s="37"/>
      <c r="FA491" s="35"/>
      <c r="FB491" s="37"/>
      <c r="FC491" s="32"/>
      <c r="FD491" s="32"/>
      <c r="FE491" s="32">
        <f t="shared" si="94"/>
        <v>3756</v>
      </c>
      <c r="FF491" s="9">
        <f t="shared" si="95"/>
        <v>6844</v>
      </c>
      <c r="FG491" s="6" t="s">
        <v>1480</v>
      </c>
    </row>
    <row r="492" spans="1:163" ht="17.25" customHeight="1" x14ac:dyDescent="0.25">
      <c r="A492" s="9">
        <v>138970894</v>
      </c>
      <c r="B492" s="22" t="s">
        <v>1638</v>
      </c>
      <c r="C492" s="9"/>
      <c r="D492" s="9"/>
      <c r="E492" s="9"/>
      <c r="F492" s="9"/>
      <c r="G492" s="23"/>
      <c r="H492" s="23"/>
      <c r="I492" s="9">
        <v>3281</v>
      </c>
      <c r="J492" s="9">
        <v>3193</v>
      </c>
      <c r="K492" s="24">
        <f t="shared" si="84"/>
        <v>4068</v>
      </c>
      <c r="L492" s="24">
        <f t="shared" si="85"/>
        <v>6474</v>
      </c>
      <c r="M492" s="25">
        <v>6</v>
      </c>
      <c r="N492" s="9" t="s">
        <v>1493</v>
      </c>
      <c r="O492" s="9" t="s">
        <v>1494</v>
      </c>
      <c r="P492" s="9" t="s">
        <v>14</v>
      </c>
      <c r="Q492" s="26">
        <v>3193</v>
      </c>
      <c r="R492" s="27">
        <v>875</v>
      </c>
      <c r="S492" s="27">
        <f t="shared" si="86"/>
        <v>0</v>
      </c>
      <c r="T492" s="27">
        <v>5850</v>
      </c>
      <c r="U492" s="28" t="s">
        <v>20</v>
      </c>
      <c r="V492" s="29">
        <f t="shared" si="87"/>
        <v>3.3699884219314157E-2</v>
      </c>
      <c r="W492" s="29">
        <f t="shared" si="88"/>
        <v>1.4632659815328132E-3</v>
      </c>
      <c r="X492" s="29" t="str">
        <f t="shared" si="89"/>
        <v>FLOW</v>
      </c>
      <c r="Y492" s="9" t="str">
        <f t="shared" si="90"/>
        <v>-</v>
      </c>
      <c r="Z492" s="9" t="s">
        <v>1496</v>
      </c>
      <c r="AA492" s="9" t="s">
        <v>20</v>
      </c>
      <c r="AB492" s="22"/>
      <c r="AC492" s="9"/>
      <c r="AD492" s="9"/>
      <c r="AE492" s="30"/>
      <c r="AF492" s="31" t="s">
        <v>20</v>
      </c>
      <c r="AG492" s="32"/>
      <c r="AH492" s="9" t="s">
        <v>241</v>
      </c>
      <c r="AI492" s="32"/>
      <c r="AJ492" s="32"/>
      <c r="AK492" s="32"/>
      <c r="AL492" s="32">
        <v>9918</v>
      </c>
      <c r="AM492" s="26">
        <v>3193</v>
      </c>
      <c r="AN492" s="24">
        <v>176</v>
      </c>
      <c r="AO492" s="23" t="s">
        <v>20</v>
      </c>
      <c r="AP492" s="23" t="str">
        <f t="shared" si="91"/>
        <v>FLOW</v>
      </c>
      <c r="AQ492" s="23"/>
      <c r="AR492" s="23"/>
      <c r="AS492" s="23"/>
      <c r="AT492" s="23"/>
      <c r="AU492" s="9" t="s">
        <v>13</v>
      </c>
      <c r="AV492" s="33" t="s">
        <v>1685</v>
      </c>
      <c r="AW492" s="22" t="s">
        <v>15</v>
      </c>
      <c r="AX492" s="34">
        <v>44980</v>
      </c>
      <c r="AY492" s="9">
        <v>36</v>
      </c>
      <c r="AZ492" s="9" t="s">
        <v>1592</v>
      </c>
      <c r="BA492" s="32" t="s">
        <v>20</v>
      </c>
      <c r="BB492" s="32"/>
      <c r="BC492" s="32"/>
      <c r="BD492" s="9"/>
      <c r="BE492" s="9"/>
      <c r="BF492" s="9"/>
      <c r="BG492" s="35"/>
      <c r="BH492" s="9"/>
      <c r="BI492" s="9"/>
      <c r="BJ492" s="9"/>
      <c r="BK492" s="9"/>
      <c r="BL492" s="9"/>
      <c r="BM492" s="9"/>
      <c r="BN492" s="9"/>
      <c r="BO492" s="9"/>
      <c r="BP492" s="9"/>
      <c r="BQ492" s="9"/>
      <c r="BR492" s="9"/>
      <c r="BS492" s="9"/>
      <c r="BT492" s="9"/>
      <c r="BU492" s="9"/>
      <c r="BV492" s="9"/>
      <c r="BW492" s="9"/>
      <c r="BX492" s="9"/>
      <c r="BY492" s="9"/>
      <c r="BZ492" s="9"/>
      <c r="CA492" s="9"/>
      <c r="CB492" s="9"/>
      <c r="CC492" s="9"/>
      <c r="CD492" s="9"/>
      <c r="CE492" s="9"/>
      <c r="CF492" s="9"/>
      <c r="CG492" s="9"/>
      <c r="CH492" s="9"/>
      <c r="CI492" s="9"/>
      <c r="CJ492" s="9"/>
      <c r="CK492" s="9"/>
      <c r="CL492" s="9"/>
      <c r="CM492" s="9"/>
      <c r="CN492" s="9"/>
      <c r="CO492" s="9"/>
      <c r="CP492" s="9"/>
      <c r="CQ492" s="9"/>
      <c r="CR492" s="9"/>
      <c r="CS492" s="9"/>
      <c r="CT492" s="9"/>
      <c r="CU492" s="9"/>
      <c r="CV492" s="9"/>
      <c r="CW492" s="9"/>
      <c r="CX492" s="9"/>
      <c r="CY492" s="9"/>
      <c r="CZ492" s="9"/>
      <c r="DA492" s="9"/>
      <c r="DB492" s="9"/>
      <c r="DC492" s="9"/>
      <c r="DD492" s="9"/>
      <c r="DE492" s="9"/>
      <c r="DF492" s="9"/>
      <c r="DG492" s="9"/>
      <c r="DH492" s="9"/>
      <c r="DI492" s="9"/>
      <c r="DJ492" s="9"/>
      <c r="DK492" s="9"/>
      <c r="DL492" s="9"/>
      <c r="DM492" s="9"/>
      <c r="DN492" s="9"/>
      <c r="DO492" s="9"/>
      <c r="DP492" s="9"/>
      <c r="DQ492" s="9"/>
      <c r="DR492" s="9"/>
      <c r="DS492" s="9"/>
      <c r="DT492" s="9"/>
      <c r="DU492" s="9"/>
      <c r="DV492" s="9"/>
      <c r="DW492" s="9"/>
      <c r="DX492" s="9"/>
      <c r="DY492" s="9"/>
      <c r="DZ492" s="9"/>
      <c r="EA492" s="9"/>
      <c r="EB492" s="9"/>
      <c r="EC492" s="9"/>
      <c r="ED492" s="9"/>
      <c r="EE492" s="9"/>
      <c r="EF492" s="9"/>
      <c r="EG492" s="9"/>
      <c r="EH492" s="9"/>
      <c r="EI492" s="9"/>
      <c r="EJ492" s="9"/>
      <c r="EK492" s="9"/>
      <c r="EL492" s="9"/>
      <c r="EM492" s="9"/>
      <c r="EN492" s="9"/>
      <c r="EO492" s="9"/>
      <c r="EP492" s="9"/>
      <c r="EQ492" s="9"/>
      <c r="ER492" s="36">
        <f t="shared" si="92"/>
        <v>0</v>
      </c>
      <c r="ES492" s="9" t="str">
        <f t="shared" si="93"/>
        <v/>
      </c>
      <c r="ET492" s="9" t="s">
        <v>1366</v>
      </c>
      <c r="EU492" s="32" t="s">
        <v>2236</v>
      </c>
      <c r="EV492" s="32" t="s">
        <v>1480</v>
      </c>
      <c r="EW492" s="32"/>
      <c r="EX492" s="35"/>
      <c r="EY492" s="37"/>
      <c r="EZ492" s="37"/>
      <c r="FA492" s="35"/>
      <c r="FB492" s="37"/>
      <c r="FC492" s="32"/>
      <c r="FD492" s="32"/>
      <c r="FE492" s="32">
        <f t="shared" si="94"/>
        <v>4068</v>
      </c>
      <c r="FF492" s="9">
        <f t="shared" si="95"/>
        <v>6474</v>
      </c>
      <c r="FG492" s="6" t="e">
        <v>#N/A</v>
      </c>
    </row>
    <row r="493" spans="1:163" ht="17.25" customHeight="1" x14ac:dyDescent="0.25">
      <c r="A493" s="9">
        <v>461435708</v>
      </c>
      <c r="B493" s="22" t="s">
        <v>189</v>
      </c>
      <c r="C493" s="9"/>
      <c r="D493" s="9"/>
      <c r="E493" s="9"/>
      <c r="F493" s="9"/>
      <c r="G493" s="23"/>
      <c r="H493" s="23"/>
      <c r="I493" s="9">
        <v>3148</v>
      </c>
      <c r="J493" s="9">
        <v>3242</v>
      </c>
      <c r="K493" s="24">
        <f t="shared" si="84"/>
        <v>197</v>
      </c>
      <c r="L493" s="24">
        <f t="shared" si="85"/>
        <v>6390</v>
      </c>
      <c r="M493" s="25">
        <v>2</v>
      </c>
      <c r="N493" s="9" t="s">
        <v>1493</v>
      </c>
      <c r="O493" s="9" t="s">
        <v>1494</v>
      </c>
      <c r="P493" s="9" t="s">
        <v>22</v>
      </c>
      <c r="Q493" s="26">
        <v>3188.9</v>
      </c>
      <c r="R493" s="27">
        <v>103</v>
      </c>
      <c r="S493" s="27">
        <f t="shared" si="86"/>
        <v>0</v>
      </c>
      <c r="T493" s="27">
        <v>4052</v>
      </c>
      <c r="U493" s="28" t="s">
        <v>20</v>
      </c>
      <c r="V493" s="29">
        <f t="shared" si="87"/>
        <v>7.6376283186942858E-3</v>
      </c>
      <c r="W493" s="29">
        <f t="shared" si="88"/>
        <v>8.5504326957606535E-4</v>
      </c>
      <c r="X493" s="29" t="str">
        <f t="shared" si="89"/>
        <v>FLOW</v>
      </c>
      <c r="Y493" s="9" t="str">
        <f t="shared" si="90"/>
        <v>-</v>
      </c>
      <c r="Z493" s="9" t="s">
        <v>20</v>
      </c>
      <c r="AA493" s="9" t="s">
        <v>20</v>
      </c>
      <c r="AB493" s="22"/>
      <c r="AC493" s="9"/>
      <c r="AD493" s="9"/>
      <c r="AE493" s="30"/>
      <c r="AF493" s="31" t="s">
        <v>20</v>
      </c>
      <c r="AG493" s="32"/>
      <c r="AH493" s="9" t="s">
        <v>176</v>
      </c>
      <c r="AI493" s="32"/>
      <c r="AJ493" s="32"/>
      <c r="AK493" s="32"/>
      <c r="AL493" s="32">
        <v>7397</v>
      </c>
      <c r="AM493" s="26">
        <v>3188.9</v>
      </c>
      <c r="AN493" s="24">
        <v>57</v>
      </c>
      <c r="AO493" s="23" t="s">
        <v>20</v>
      </c>
      <c r="AP493" s="23" t="str">
        <f t="shared" si="91"/>
        <v>FLOW</v>
      </c>
      <c r="AQ493" s="23"/>
      <c r="AR493" s="23"/>
      <c r="AS493" s="23"/>
      <c r="AT493" s="23"/>
      <c r="AU493" s="9" t="s">
        <v>1491</v>
      </c>
      <c r="AV493" s="33" t="s">
        <v>1007</v>
      </c>
      <c r="AW493" s="22" t="s">
        <v>1219</v>
      </c>
      <c r="AX493" s="34">
        <v>45299</v>
      </c>
      <c r="AY493" s="9">
        <v>30</v>
      </c>
      <c r="AZ493" s="9" t="s">
        <v>1125</v>
      </c>
      <c r="BA493" s="32" t="s">
        <v>20</v>
      </c>
      <c r="BB493" s="32"/>
      <c r="BC493" s="32"/>
      <c r="BD493" s="9"/>
      <c r="BE493" s="9"/>
      <c r="BF493" s="9"/>
      <c r="BG493" s="35"/>
      <c r="BH493" s="9"/>
      <c r="BI493" s="9"/>
      <c r="BJ493" s="9"/>
      <c r="BK493" s="9"/>
      <c r="BL493" s="9"/>
      <c r="BM493" s="9"/>
      <c r="BN493" s="9"/>
      <c r="BO493" s="9"/>
      <c r="BP493" s="9"/>
      <c r="BQ493" s="9"/>
      <c r="BR493" s="9"/>
      <c r="BS493" s="9"/>
      <c r="BT493" s="9"/>
      <c r="BU493" s="9"/>
      <c r="BV493" s="9"/>
      <c r="BW493" s="9"/>
      <c r="BX493" s="9"/>
      <c r="BY493" s="9"/>
      <c r="BZ493" s="9"/>
      <c r="CA493" s="9"/>
      <c r="CB493" s="9"/>
      <c r="CC493" s="9"/>
      <c r="CD493" s="9"/>
      <c r="CE493" s="9"/>
      <c r="CF493" s="9"/>
      <c r="CG493" s="9"/>
      <c r="CH493" s="9"/>
      <c r="CI493" s="9"/>
      <c r="CJ493" s="9"/>
      <c r="CK493" s="9"/>
      <c r="CL493" s="9"/>
      <c r="CM493" s="9"/>
      <c r="CN493" s="9"/>
      <c r="CO493" s="9"/>
      <c r="CP493" s="9"/>
      <c r="CQ493" s="9"/>
      <c r="CR493" s="9"/>
      <c r="CS493" s="9"/>
      <c r="CT493" s="9"/>
      <c r="CU493" s="9"/>
      <c r="CV493" s="9"/>
      <c r="CW493" s="9"/>
      <c r="CX493" s="9"/>
      <c r="CY493" s="9"/>
      <c r="CZ493" s="9"/>
      <c r="DA493" s="9"/>
      <c r="DB493" s="9"/>
      <c r="DC493" s="9"/>
      <c r="DD493" s="9"/>
      <c r="DE493" s="9"/>
      <c r="DF493" s="9"/>
      <c r="DG493" s="9"/>
      <c r="DH493" s="9"/>
      <c r="DI493" s="9"/>
      <c r="DJ493" s="9"/>
      <c r="DK493" s="9"/>
      <c r="DL493" s="9"/>
      <c r="DM493" s="9"/>
      <c r="DN493" s="9"/>
      <c r="DO493" s="9"/>
      <c r="DP493" s="9"/>
      <c r="DQ493" s="9"/>
      <c r="DR493" s="9"/>
      <c r="DS493" s="9"/>
      <c r="DT493" s="9"/>
      <c r="DU493" s="9"/>
      <c r="DV493" s="9"/>
      <c r="DW493" s="9"/>
      <c r="DX493" s="9"/>
      <c r="DY493" s="9"/>
      <c r="DZ493" s="9"/>
      <c r="EA493" s="9"/>
      <c r="EB493" s="9"/>
      <c r="EC493" s="9"/>
      <c r="ED493" s="9"/>
      <c r="EE493" s="9"/>
      <c r="EF493" s="9"/>
      <c r="EG493" s="9"/>
      <c r="EH493" s="9"/>
      <c r="EI493" s="9"/>
      <c r="EJ493" s="9"/>
      <c r="EK493" s="9"/>
      <c r="EL493" s="9"/>
      <c r="EM493" s="9"/>
      <c r="EN493" s="9"/>
      <c r="EO493" s="9"/>
      <c r="EP493" s="9"/>
      <c r="EQ493" s="9"/>
      <c r="ER493" s="36">
        <f t="shared" si="92"/>
        <v>0</v>
      </c>
      <c r="ES493" s="9" t="str">
        <f t="shared" si="93"/>
        <v/>
      </c>
      <c r="ET493" s="9" t="s">
        <v>1365</v>
      </c>
      <c r="EU493" s="32" t="s">
        <v>1812</v>
      </c>
      <c r="EV493" s="32" t="s">
        <v>1480</v>
      </c>
      <c r="EW493" s="32"/>
      <c r="EX493" s="35"/>
      <c r="EY493" s="37"/>
      <c r="EZ493" s="37"/>
      <c r="FA493" s="35"/>
      <c r="FB493" s="37"/>
      <c r="FC493" s="32"/>
      <c r="FD493" s="32"/>
      <c r="FE493" s="32">
        <f t="shared" si="94"/>
        <v>197</v>
      </c>
      <c r="FF493" s="9">
        <f t="shared" si="95"/>
        <v>6390</v>
      </c>
      <c r="FG493" s="6" t="s">
        <v>1480</v>
      </c>
    </row>
    <row r="494" spans="1:163" ht="17.25" customHeight="1" x14ac:dyDescent="0.25">
      <c r="A494" s="9">
        <v>458211193</v>
      </c>
      <c r="B494" s="22" t="s">
        <v>25</v>
      </c>
      <c r="C494" s="9"/>
      <c r="D494" s="9"/>
      <c r="E494" s="9"/>
      <c r="F494" s="9"/>
      <c r="G494" s="23"/>
      <c r="H494" s="23"/>
      <c r="I494" s="9">
        <v>3228</v>
      </c>
      <c r="J494" s="9">
        <v>3200</v>
      </c>
      <c r="K494" s="24">
        <f t="shared" si="84"/>
        <v>3486</v>
      </c>
      <c r="L494" s="24">
        <f t="shared" si="85"/>
        <v>6428</v>
      </c>
      <c r="M494" s="25">
        <v>2</v>
      </c>
      <c r="N494" s="9" t="s">
        <v>1493</v>
      </c>
      <c r="O494" s="9" t="s">
        <v>1494</v>
      </c>
      <c r="P494" s="9" t="s">
        <v>27</v>
      </c>
      <c r="Q494" s="26">
        <v>3172</v>
      </c>
      <c r="R494" s="27">
        <v>286</v>
      </c>
      <c r="S494" s="27">
        <f t="shared" si="86"/>
        <v>0</v>
      </c>
      <c r="T494" s="27">
        <v>4950</v>
      </c>
      <c r="U494" s="28" t="s">
        <v>20</v>
      </c>
      <c r="V494" s="29">
        <f t="shared" si="87"/>
        <v>1.5277028589042152E-2</v>
      </c>
      <c r="W494" s="29">
        <f t="shared" si="88"/>
        <v>8.5051185396070096E-4</v>
      </c>
      <c r="X494" s="29" t="str">
        <f t="shared" si="89"/>
        <v>FLOW</v>
      </c>
      <c r="Y494" s="9" t="str">
        <f t="shared" si="90"/>
        <v>-</v>
      </c>
      <c r="Z494" s="9" t="s">
        <v>1496</v>
      </c>
      <c r="AA494" s="9" t="s">
        <v>20</v>
      </c>
      <c r="AB494" s="22"/>
      <c r="AC494" s="9"/>
      <c r="AD494" s="9"/>
      <c r="AE494" s="30"/>
      <c r="AF494" s="31" t="s">
        <v>20</v>
      </c>
      <c r="AG494" s="32"/>
      <c r="AH494" s="9" t="s">
        <v>26</v>
      </c>
      <c r="AI494" s="32"/>
      <c r="AJ494" s="32"/>
      <c r="AK494" s="32"/>
      <c r="AL494" s="32">
        <v>8436</v>
      </c>
      <c r="AM494" s="26">
        <v>3172</v>
      </c>
      <c r="AN494" s="24">
        <v>57</v>
      </c>
      <c r="AO494" s="23" t="s">
        <v>20</v>
      </c>
      <c r="AP494" s="23" t="str">
        <f t="shared" si="91"/>
        <v>FLOW</v>
      </c>
      <c r="AQ494" s="23"/>
      <c r="AR494" s="23"/>
      <c r="AS494" s="23"/>
      <c r="AT494" s="23"/>
      <c r="AU494" s="9" t="s">
        <v>1491</v>
      </c>
      <c r="AV494" s="33" t="s">
        <v>28</v>
      </c>
      <c r="AW494" s="22" t="s">
        <v>1211</v>
      </c>
      <c r="AX494" s="34">
        <v>45068</v>
      </c>
      <c r="AY494" s="9">
        <v>36</v>
      </c>
      <c r="AZ494" s="9" t="s">
        <v>1125</v>
      </c>
      <c r="BA494" s="32" t="s">
        <v>20</v>
      </c>
      <c r="BB494" s="32"/>
      <c r="BC494" s="32"/>
      <c r="BD494" s="9"/>
      <c r="BE494" s="9"/>
      <c r="BF494" s="9"/>
      <c r="BG494" s="35"/>
      <c r="BH494" s="9"/>
      <c r="BI494" s="9"/>
      <c r="BJ494" s="9"/>
      <c r="BK494" s="9"/>
      <c r="BL494" s="9">
        <v>1</v>
      </c>
      <c r="BM494" s="9"/>
      <c r="BN494" s="9"/>
      <c r="BO494" s="9"/>
      <c r="BP494" s="9"/>
      <c r="BQ494" s="9"/>
      <c r="BR494" s="9"/>
      <c r="BS494" s="9"/>
      <c r="BT494" s="9"/>
      <c r="BU494" s="9"/>
      <c r="BV494" s="9"/>
      <c r="BW494" s="9"/>
      <c r="BX494" s="9"/>
      <c r="BY494" s="9"/>
      <c r="BZ494" s="9"/>
      <c r="CA494" s="9"/>
      <c r="CB494" s="9"/>
      <c r="CC494" s="9"/>
      <c r="CD494" s="9"/>
      <c r="CE494" s="9"/>
      <c r="CF494" s="9"/>
      <c r="CG494" s="9"/>
      <c r="CH494" s="9"/>
      <c r="CI494" s="9"/>
      <c r="CJ494" s="9"/>
      <c r="CK494" s="9"/>
      <c r="CL494" s="9"/>
      <c r="CM494" s="9"/>
      <c r="CN494" s="9"/>
      <c r="CO494" s="9"/>
      <c r="CP494" s="9"/>
      <c r="CQ494" s="9"/>
      <c r="CR494" s="9"/>
      <c r="CS494" s="9"/>
      <c r="CT494" s="9"/>
      <c r="CU494" s="9"/>
      <c r="CV494" s="9"/>
      <c r="CW494" s="9"/>
      <c r="CX494" s="9"/>
      <c r="CY494" s="9"/>
      <c r="CZ494" s="9"/>
      <c r="DA494" s="9"/>
      <c r="DB494" s="9"/>
      <c r="DC494" s="9"/>
      <c r="DD494" s="9"/>
      <c r="DE494" s="9"/>
      <c r="DF494" s="9"/>
      <c r="DG494" s="9"/>
      <c r="DH494" s="9"/>
      <c r="DI494" s="9"/>
      <c r="DJ494" s="9"/>
      <c r="DK494" s="9"/>
      <c r="DL494" s="9"/>
      <c r="DM494" s="9"/>
      <c r="DN494" s="9"/>
      <c r="DO494" s="9"/>
      <c r="DP494" s="9"/>
      <c r="DQ494" s="9"/>
      <c r="DR494" s="9"/>
      <c r="DS494" s="9"/>
      <c r="DT494" s="9"/>
      <c r="DU494" s="9"/>
      <c r="DV494" s="9"/>
      <c r="DW494" s="9"/>
      <c r="DX494" s="9"/>
      <c r="DY494" s="9"/>
      <c r="DZ494" s="9"/>
      <c r="EA494" s="9"/>
      <c r="EB494" s="9"/>
      <c r="EC494" s="9"/>
      <c r="ED494" s="9"/>
      <c r="EE494" s="9"/>
      <c r="EF494" s="9"/>
      <c r="EG494" s="9"/>
      <c r="EH494" s="9"/>
      <c r="EI494" s="9"/>
      <c r="EJ494" s="9"/>
      <c r="EK494" s="9"/>
      <c r="EL494" s="9"/>
      <c r="EM494" s="9"/>
      <c r="EN494" s="9"/>
      <c r="EO494" s="9"/>
      <c r="EP494" s="9"/>
      <c r="EQ494" s="9"/>
      <c r="ER494" s="36">
        <f t="shared" si="92"/>
        <v>1</v>
      </c>
      <c r="ES494" s="9">
        <f t="shared" si="93"/>
        <v>1</v>
      </c>
      <c r="ET494" s="9" t="s">
        <v>1368</v>
      </c>
      <c r="EU494" s="32" t="s">
        <v>1705</v>
      </c>
      <c r="EV494" s="32" t="s">
        <v>1480</v>
      </c>
      <c r="EW494" s="32"/>
      <c r="EX494" s="35"/>
      <c r="EY494" s="37"/>
      <c r="EZ494" s="37"/>
      <c r="FA494" s="35"/>
      <c r="FB494" s="37"/>
      <c r="FC494" s="32"/>
      <c r="FD494" s="32"/>
      <c r="FE494" s="32">
        <f t="shared" si="94"/>
        <v>3486</v>
      </c>
      <c r="FF494" s="9">
        <f t="shared" si="95"/>
        <v>6428</v>
      </c>
      <c r="FG494" s="6" t="s">
        <v>1480</v>
      </c>
    </row>
    <row r="495" spans="1:163" ht="17.25" customHeight="1" x14ac:dyDescent="0.25">
      <c r="A495" s="9">
        <v>139570903</v>
      </c>
      <c r="B495" s="22" t="s">
        <v>743</v>
      </c>
      <c r="C495" s="9"/>
      <c r="D495" s="9"/>
      <c r="E495" s="9"/>
      <c r="F495" s="9"/>
      <c r="G495" s="23"/>
      <c r="H495" s="23"/>
      <c r="I495" s="9">
        <v>3208</v>
      </c>
      <c r="J495" s="9">
        <v>3196</v>
      </c>
      <c r="K495" s="24">
        <f t="shared" si="84"/>
        <v>3599</v>
      </c>
      <c r="L495" s="24">
        <f t="shared" si="85"/>
        <v>6404</v>
      </c>
      <c r="M495" s="25">
        <v>4</v>
      </c>
      <c r="N495" s="9" t="s">
        <v>1493</v>
      </c>
      <c r="O495" s="9" t="s">
        <v>1494</v>
      </c>
      <c r="P495" s="9" t="s">
        <v>27</v>
      </c>
      <c r="Q495" s="26">
        <v>3149.04</v>
      </c>
      <c r="R495" s="27">
        <v>403</v>
      </c>
      <c r="S495" s="27">
        <f t="shared" si="86"/>
        <v>0</v>
      </c>
      <c r="T495" s="27">
        <v>6300</v>
      </c>
      <c r="U495" s="28" t="s">
        <v>20</v>
      </c>
      <c r="V495" s="29">
        <f t="shared" si="87"/>
        <v>9.0749114191540272E-3</v>
      </c>
      <c r="W495" s="29">
        <f t="shared" si="88"/>
        <v>1.2062630296251486E-3</v>
      </c>
      <c r="X495" s="29" t="str">
        <f t="shared" si="89"/>
        <v>FLOW</v>
      </c>
      <c r="Y495" s="9" t="str">
        <f t="shared" si="90"/>
        <v>-</v>
      </c>
      <c r="Z495" s="9" t="s">
        <v>20</v>
      </c>
      <c r="AA495" s="9" t="s">
        <v>20</v>
      </c>
      <c r="AB495" s="22"/>
      <c r="AC495" s="9"/>
      <c r="AD495" s="9"/>
      <c r="AE495" s="30"/>
      <c r="AF495" s="31" t="s">
        <v>20</v>
      </c>
      <c r="AG495" s="32"/>
      <c r="AH495" s="9" t="s">
        <v>30</v>
      </c>
      <c r="AI495" s="32"/>
      <c r="AJ495" s="32"/>
      <c r="AK495" s="32"/>
      <c r="AL495" s="32">
        <v>9899</v>
      </c>
      <c r="AM495" s="26">
        <v>3149.04</v>
      </c>
      <c r="AN495" s="24">
        <v>117</v>
      </c>
      <c r="AO495" s="23" t="s">
        <v>20</v>
      </c>
      <c r="AP495" s="23" t="str">
        <f t="shared" si="91"/>
        <v>FLOW</v>
      </c>
      <c r="AQ495" s="23"/>
      <c r="AR495" s="23"/>
      <c r="AS495" s="23"/>
      <c r="AT495" s="23"/>
      <c r="AU495" s="9" t="s">
        <v>13</v>
      </c>
      <c r="AV495" s="33" t="s">
        <v>938</v>
      </c>
      <c r="AW495" s="22" t="s">
        <v>15</v>
      </c>
      <c r="AX495" s="34">
        <v>45009</v>
      </c>
      <c r="AY495" s="9">
        <v>36</v>
      </c>
      <c r="AZ495" s="9" t="s">
        <v>1125</v>
      </c>
      <c r="BA495" s="32" t="s">
        <v>20</v>
      </c>
      <c r="BB495" s="32"/>
      <c r="BC495" s="32"/>
      <c r="BD495" s="9"/>
      <c r="BE495" s="9"/>
      <c r="BF495" s="9"/>
      <c r="BG495" s="35"/>
      <c r="BH495" s="9"/>
      <c r="BI495" s="9"/>
      <c r="BJ495" s="9"/>
      <c r="BK495" s="9"/>
      <c r="BL495" s="9">
        <v>1</v>
      </c>
      <c r="BM495" s="9"/>
      <c r="BN495" s="9"/>
      <c r="BO495" s="9"/>
      <c r="BP495" s="9"/>
      <c r="BQ495" s="9"/>
      <c r="BR495" s="9"/>
      <c r="BS495" s="9"/>
      <c r="BT495" s="9"/>
      <c r="BU495" s="9"/>
      <c r="BV495" s="9"/>
      <c r="BW495" s="9"/>
      <c r="BX495" s="9"/>
      <c r="BY495" s="9"/>
      <c r="BZ495" s="9"/>
      <c r="CA495" s="9"/>
      <c r="CB495" s="9"/>
      <c r="CC495" s="9"/>
      <c r="CD495" s="9"/>
      <c r="CE495" s="9"/>
      <c r="CF495" s="9"/>
      <c r="CG495" s="9"/>
      <c r="CH495" s="9"/>
      <c r="CI495" s="9"/>
      <c r="CJ495" s="9"/>
      <c r="CK495" s="9"/>
      <c r="CL495" s="9"/>
      <c r="CM495" s="9"/>
      <c r="CN495" s="9"/>
      <c r="CO495" s="9"/>
      <c r="CP495" s="9"/>
      <c r="CQ495" s="9"/>
      <c r="CR495" s="9"/>
      <c r="CS495" s="9"/>
      <c r="CT495" s="9"/>
      <c r="CU495" s="9"/>
      <c r="CV495" s="9"/>
      <c r="CW495" s="9"/>
      <c r="CX495" s="9"/>
      <c r="CY495" s="9"/>
      <c r="CZ495" s="9"/>
      <c r="DA495" s="9"/>
      <c r="DB495" s="9"/>
      <c r="DC495" s="9"/>
      <c r="DD495" s="9"/>
      <c r="DE495" s="9"/>
      <c r="DF495" s="9"/>
      <c r="DG495" s="9"/>
      <c r="DH495" s="9"/>
      <c r="DI495" s="9"/>
      <c r="DJ495" s="9"/>
      <c r="DK495" s="9"/>
      <c r="DL495" s="9"/>
      <c r="DM495" s="9"/>
      <c r="DN495" s="9"/>
      <c r="DO495" s="9"/>
      <c r="DP495" s="9"/>
      <c r="DQ495" s="9"/>
      <c r="DR495" s="9"/>
      <c r="DS495" s="9"/>
      <c r="DT495" s="9"/>
      <c r="DU495" s="9"/>
      <c r="DV495" s="9"/>
      <c r="DW495" s="9"/>
      <c r="DX495" s="9"/>
      <c r="DY495" s="9"/>
      <c r="DZ495" s="9"/>
      <c r="EA495" s="9"/>
      <c r="EB495" s="9"/>
      <c r="EC495" s="9"/>
      <c r="ED495" s="9"/>
      <c r="EE495" s="9"/>
      <c r="EF495" s="9"/>
      <c r="EG495" s="9"/>
      <c r="EH495" s="9"/>
      <c r="EI495" s="9"/>
      <c r="EJ495" s="9"/>
      <c r="EK495" s="9"/>
      <c r="EL495" s="9"/>
      <c r="EM495" s="9"/>
      <c r="EN495" s="9"/>
      <c r="EO495" s="9"/>
      <c r="EP495" s="9"/>
      <c r="EQ495" s="9"/>
      <c r="ER495" s="36">
        <f t="shared" si="92"/>
        <v>1</v>
      </c>
      <c r="ES495" s="9">
        <f t="shared" si="93"/>
        <v>1</v>
      </c>
      <c r="ET495" s="9" t="s">
        <v>1368</v>
      </c>
      <c r="EU495" s="32" t="s">
        <v>1708</v>
      </c>
      <c r="EV495" s="32" t="s">
        <v>1480</v>
      </c>
      <c r="EW495" s="32"/>
      <c r="EX495" s="35"/>
      <c r="EY495" s="37"/>
      <c r="EZ495" s="37"/>
      <c r="FA495" s="35"/>
      <c r="FB495" s="37"/>
      <c r="FC495" s="32"/>
      <c r="FD495" s="32"/>
      <c r="FE495" s="32">
        <f t="shared" si="94"/>
        <v>3599</v>
      </c>
      <c r="FF495" s="9">
        <f t="shared" si="95"/>
        <v>6404</v>
      </c>
      <c r="FG495" s="6" t="s">
        <v>1480</v>
      </c>
    </row>
    <row r="496" spans="1:163" ht="17.25" customHeight="1" x14ac:dyDescent="0.25">
      <c r="A496" s="9">
        <v>457938857</v>
      </c>
      <c r="B496" s="22" t="s">
        <v>762</v>
      </c>
      <c r="C496" s="9"/>
      <c r="D496" s="9"/>
      <c r="E496" s="9"/>
      <c r="F496" s="9"/>
      <c r="G496" s="23"/>
      <c r="H496" s="23"/>
      <c r="I496" s="9">
        <v>3187</v>
      </c>
      <c r="J496" s="9">
        <v>3187</v>
      </c>
      <c r="K496" s="24">
        <f t="shared" si="84"/>
        <v>3337</v>
      </c>
      <c r="L496" s="24">
        <f t="shared" si="85"/>
        <v>6374</v>
      </c>
      <c r="M496" s="25">
        <v>3</v>
      </c>
      <c r="N496" s="9" t="s">
        <v>1493</v>
      </c>
      <c r="O496" s="9" t="s">
        <v>1494</v>
      </c>
      <c r="P496" s="9" t="s">
        <v>341</v>
      </c>
      <c r="Q496" s="26">
        <v>3128</v>
      </c>
      <c r="R496" s="27">
        <v>150</v>
      </c>
      <c r="S496" s="27">
        <f t="shared" si="86"/>
        <v>0</v>
      </c>
      <c r="T496" s="27">
        <v>3216</v>
      </c>
      <c r="U496" s="28" t="s">
        <v>20</v>
      </c>
      <c r="V496" s="29">
        <f t="shared" si="87"/>
        <v>0.25128534704370181</v>
      </c>
      <c r="W496" s="29">
        <f t="shared" si="88"/>
        <v>8.8695516783308514E-4</v>
      </c>
      <c r="X496" s="29" t="str">
        <f t="shared" si="89"/>
        <v>FLOW</v>
      </c>
      <c r="Y496" s="9" t="str">
        <f t="shared" si="90"/>
        <v>-</v>
      </c>
      <c r="Z496" s="9" t="s">
        <v>1496</v>
      </c>
      <c r="AA496" s="9" t="s">
        <v>20</v>
      </c>
      <c r="AB496" s="22"/>
      <c r="AC496" s="9"/>
      <c r="AD496" s="9"/>
      <c r="AE496" s="30"/>
      <c r="AF496" s="31" t="s">
        <v>20</v>
      </c>
      <c r="AG496" s="32"/>
      <c r="AH496" s="9" t="s">
        <v>1128</v>
      </c>
      <c r="AI496" s="32"/>
      <c r="AJ496" s="32"/>
      <c r="AK496" s="32"/>
      <c r="AL496" s="32">
        <v>6553</v>
      </c>
      <c r="AM496" s="26">
        <v>3128</v>
      </c>
      <c r="AN496" s="24">
        <v>88</v>
      </c>
      <c r="AO496" s="23" t="s">
        <v>20</v>
      </c>
      <c r="AP496" s="23" t="str">
        <f t="shared" si="91"/>
        <v>FLOW</v>
      </c>
      <c r="AQ496" s="23"/>
      <c r="AR496" s="23"/>
      <c r="AS496" s="23"/>
      <c r="AT496" s="23"/>
      <c r="AU496" s="9" t="s">
        <v>1491</v>
      </c>
      <c r="AV496" s="33" t="s">
        <v>957</v>
      </c>
      <c r="AW496" s="22" t="s">
        <v>1177</v>
      </c>
      <c r="AX496" s="34">
        <v>45048</v>
      </c>
      <c r="AY496" s="9">
        <v>36</v>
      </c>
      <c r="AZ496" s="9" t="s">
        <v>1125</v>
      </c>
      <c r="BA496" s="32" t="s">
        <v>20</v>
      </c>
      <c r="BB496" s="32"/>
      <c r="BC496" s="32"/>
      <c r="BD496" s="9"/>
      <c r="BE496" s="9"/>
      <c r="BF496" s="9"/>
      <c r="BG496" s="35"/>
      <c r="BH496" s="9"/>
      <c r="BI496" s="9"/>
      <c r="BJ496" s="9"/>
      <c r="BK496" s="9"/>
      <c r="BL496" s="9">
        <v>1</v>
      </c>
      <c r="BM496" s="9"/>
      <c r="BN496" s="9"/>
      <c r="BO496" s="9"/>
      <c r="BP496" s="9"/>
      <c r="BQ496" s="9"/>
      <c r="BR496" s="9"/>
      <c r="BS496" s="9"/>
      <c r="BT496" s="9"/>
      <c r="BU496" s="9"/>
      <c r="BV496" s="9"/>
      <c r="BW496" s="9"/>
      <c r="BX496" s="9"/>
      <c r="BY496" s="9"/>
      <c r="BZ496" s="9"/>
      <c r="CA496" s="9"/>
      <c r="CB496" s="9"/>
      <c r="CC496" s="9"/>
      <c r="CD496" s="9"/>
      <c r="CE496" s="9"/>
      <c r="CF496" s="9"/>
      <c r="CG496" s="9"/>
      <c r="CH496" s="9"/>
      <c r="CI496" s="9"/>
      <c r="CJ496" s="9"/>
      <c r="CK496" s="9"/>
      <c r="CL496" s="9"/>
      <c r="CM496" s="9"/>
      <c r="CN496" s="9"/>
      <c r="CO496" s="9"/>
      <c r="CP496" s="9"/>
      <c r="CQ496" s="9"/>
      <c r="CR496" s="9"/>
      <c r="CS496" s="9"/>
      <c r="CT496" s="9"/>
      <c r="CU496" s="9"/>
      <c r="CV496" s="9"/>
      <c r="CW496" s="9"/>
      <c r="CX496" s="9"/>
      <c r="CY496" s="9"/>
      <c r="CZ496" s="9"/>
      <c r="DA496" s="9"/>
      <c r="DB496" s="9"/>
      <c r="DC496" s="9"/>
      <c r="DD496" s="9"/>
      <c r="DE496" s="9"/>
      <c r="DF496" s="9"/>
      <c r="DG496" s="9"/>
      <c r="DH496" s="9"/>
      <c r="DI496" s="9"/>
      <c r="DJ496" s="9"/>
      <c r="DK496" s="9"/>
      <c r="DL496" s="9"/>
      <c r="DM496" s="9"/>
      <c r="DN496" s="9"/>
      <c r="DO496" s="9"/>
      <c r="DP496" s="9"/>
      <c r="DQ496" s="9"/>
      <c r="DR496" s="9"/>
      <c r="DS496" s="9"/>
      <c r="DT496" s="9"/>
      <c r="DU496" s="9"/>
      <c r="DV496" s="9"/>
      <c r="DW496" s="9"/>
      <c r="DX496" s="9"/>
      <c r="DY496" s="9"/>
      <c r="DZ496" s="9"/>
      <c r="EA496" s="9"/>
      <c r="EB496" s="9"/>
      <c r="EC496" s="9"/>
      <c r="ED496" s="9"/>
      <c r="EE496" s="9"/>
      <c r="EF496" s="9"/>
      <c r="EG496" s="9"/>
      <c r="EH496" s="9"/>
      <c r="EI496" s="9"/>
      <c r="EJ496" s="9"/>
      <c r="EK496" s="9"/>
      <c r="EL496" s="9"/>
      <c r="EM496" s="9"/>
      <c r="EN496" s="9"/>
      <c r="EO496" s="9"/>
      <c r="EP496" s="9"/>
      <c r="EQ496" s="9"/>
      <c r="ER496" s="36">
        <f t="shared" si="92"/>
        <v>1</v>
      </c>
      <c r="ES496" s="9">
        <f t="shared" si="93"/>
        <v>1</v>
      </c>
      <c r="ET496" s="9" t="s">
        <v>1369</v>
      </c>
      <c r="EU496" s="32" t="s">
        <v>1915</v>
      </c>
      <c r="EV496" s="32" t="s">
        <v>1480</v>
      </c>
      <c r="EW496" s="32"/>
      <c r="EX496" s="35"/>
      <c r="EY496" s="37"/>
      <c r="EZ496" s="37"/>
      <c r="FA496" s="35"/>
      <c r="FB496" s="37"/>
      <c r="FC496" s="32"/>
      <c r="FD496" s="32"/>
      <c r="FE496" s="32">
        <f t="shared" si="94"/>
        <v>3337</v>
      </c>
      <c r="FF496" s="9">
        <f t="shared" si="95"/>
        <v>6374</v>
      </c>
      <c r="FG496" s="6" t="s">
        <v>1480</v>
      </c>
    </row>
    <row r="497" spans="1:163" ht="17.25" customHeight="1" x14ac:dyDescent="0.25">
      <c r="A497" s="9">
        <v>458762882</v>
      </c>
      <c r="B497" s="22" t="s">
        <v>775</v>
      </c>
      <c r="C497" s="9"/>
      <c r="D497" s="9"/>
      <c r="E497" s="9"/>
      <c r="F497" s="9"/>
      <c r="G497" s="23"/>
      <c r="H497" s="23"/>
      <c r="I497" s="9">
        <v>3067</v>
      </c>
      <c r="J497" s="9">
        <v>3153</v>
      </c>
      <c r="K497" s="24">
        <f t="shared" si="84"/>
        <v>173</v>
      </c>
      <c r="L497" s="24">
        <f t="shared" si="85"/>
        <v>6220</v>
      </c>
      <c r="M497" s="25">
        <v>2</v>
      </c>
      <c r="N497" s="9" t="s">
        <v>1493</v>
      </c>
      <c r="O497" s="9" t="s">
        <v>1494</v>
      </c>
      <c r="P497" s="9" t="s">
        <v>98</v>
      </c>
      <c r="Q497" s="26">
        <v>3111</v>
      </c>
      <c r="R497" s="27">
        <v>87</v>
      </c>
      <c r="S497" s="27">
        <f t="shared" si="86"/>
        <v>0</v>
      </c>
      <c r="T497" s="27">
        <v>900</v>
      </c>
      <c r="U497" s="28" t="s">
        <v>20</v>
      </c>
      <c r="V497" s="29">
        <f t="shared" si="87"/>
        <v>4.9744959145493213E-2</v>
      </c>
      <c r="W497" s="29">
        <f t="shared" si="88"/>
        <v>8.3415585676914895E-4</v>
      </c>
      <c r="X497" s="29" t="str">
        <f t="shared" si="89"/>
        <v>FLOW</v>
      </c>
      <c r="Y497" s="9" t="str">
        <f t="shared" si="90"/>
        <v>-</v>
      </c>
      <c r="Z497" s="9" t="s">
        <v>20</v>
      </c>
      <c r="AA497" s="9" t="s">
        <v>20</v>
      </c>
      <c r="AB497" s="22"/>
      <c r="AC497" s="9"/>
      <c r="AD497" s="9"/>
      <c r="AE497" s="30"/>
      <c r="AF497" s="31" t="s">
        <v>20</v>
      </c>
      <c r="AG497" s="32"/>
      <c r="AH497" s="9" t="s">
        <v>373</v>
      </c>
      <c r="AI497" s="32"/>
      <c r="AJ497" s="32"/>
      <c r="AK497" s="32"/>
      <c r="AL497" s="32">
        <v>4140</v>
      </c>
      <c r="AM497" s="26">
        <v>3111</v>
      </c>
      <c r="AN497" s="24">
        <v>57</v>
      </c>
      <c r="AO497" s="23" t="s">
        <v>20</v>
      </c>
      <c r="AP497" s="23" t="str">
        <f t="shared" si="91"/>
        <v>FLOW</v>
      </c>
      <c r="AQ497" s="23"/>
      <c r="AR497" s="23"/>
      <c r="AS497" s="23"/>
      <c r="AT497" s="23"/>
      <c r="AU497" s="9" t="s">
        <v>1491</v>
      </c>
      <c r="AV497" s="33" t="s">
        <v>970</v>
      </c>
      <c r="AW497" s="22" t="s">
        <v>1174</v>
      </c>
      <c r="AX497" s="34">
        <v>45106</v>
      </c>
      <c r="AY497" s="9">
        <v>36</v>
      </c>
      <c r="AZ497" s="9" t="s">
        <v>1125</v>
      </c>
      <c r="BA497" s="32" t="s">
        <v>20</v>
      </c>
      <c r="BB497" s="32"/>
      <c r="BC497" s="32"/>
      <c r="BD497" s="9"/>
      <c r="BE497" s="9"/>
      <c r="BF497" s="9"/>
      <c r="BG497" s="35"/>
      <c r="BH497" s="9"/>
      <c r="BI497" s="9"/>
      <c r="BJ497" s="9"/>
      <c r="BK497" s="9"/>
      <c r="BL497" s="9">
        <v>1</v>
      </c>
      <c r="BM497" s="9"/>
      <c r="BN497" s="9"/>
      <c r="BO497" s="9"/>
      <c r="BP497" s="9"/>
      <c r="BQ497" s="9"/>
      <c r="BR497" s="9"/>
      <c r="BS497" s="9"/>
      <c r="BT497" s="9"/>
      <c r="BU497" s="9"/>
      <c r="BV497" s="9"/>
      <c r="BW497" s="9"/>
      <c r="BX497" s="9"/>
      <c r="BY497" s="9"/>
      <c r="BZ497" s="9"/>
      <c r="CA497" s="9"/>
      <c r="CB497" s="9"/>
      <c r="CC497" s="9"/>
      <c r="CD497" s="9"/>
      <c r="CE497" s="9"/>
      <c r="CF497" s="9"/>
      <c r="CG497" s="9"/>
      <c r="CH497" s="9"/>
      <c r="CI497" s="9"/>
      <c r="CJ497" s="9"/>
      <c r="CK497" s="9"/>
      <c r="CL497" s="9"/>
      <c r="CM497" s="9"/>
      <c r="CN497" s="9"/>
      <c r="CO497" s="9"/>
      <c r="CP497" s="9"/>
      <c r="CQ497" s="9"/>
      <c r="CR497" s="9"/>
      <c r="CS497" s="9"/>
      <c r="CT497" s="9"/>
      <c r="CU497" s="9"/>
      <c r="CV497" s="9"/>
      <c r="CW497" s="9"/>
      <c r="CX497" s="9"/>
      <c r="CY497" s="9"/>
      <c r="CZ497" s="9"/>
      <c r="DA497" s="9"/>
      <c r="DB497" s="9"/>
      <c r="DC497" s="9"/>
      <c r="DD497" s="9"/>
      <c r="DE497" s="9"/>
      <c r="DF497" s="9"/>
      <c r="DG497" s="9"/>
      <c r="DH497" s="9"/>
      <c r="DI497" s="9"/>
      <c r="DJ497" s="9"/>
      <c r="DK497" s="9"/>
      <c r="DL497" s="9"/>
      <c r="DM497" s="9"/>
      <c r="DN497" s="9"/>
      <c r="DO497" s="9"/>
      <c r="DP497" s="9"/>
      <c r="DQ497" s="9"/>
      <c r="DR497" s="9"/>
      <c r="DS497" s="9"/>
      <c r="DT497" s="9"/>
      <c r="DU497" s="9"/>
      <c r="DV497" s="9"/>
      <c r="DW497" s="9"/>
      <c r="DX497" s="9"/>
      <c r="DY497" s="9"/>
      <c r="DZ497" s="9"/>
      <c r="EA497" s="9"/>
      <c r="EB497" s="9"/>
      <c r="EC497" s="9"/>
      <c r="ED497" s="9"/>
      <c r="EE497" s="9"/>
      <c r="EF497" s="9"/>
      <c r="EG497" s="9"/>
      <c r="EH497" s="9"/>
      <c r="EI497" s="9"/>
      <c r="EJ497" s="9"/>
      <c r="EK497" s="9"/>
      <c r="EL497" s="9"/>
      <c r="EM497" s="9"/>
      <c r="EN497" s="9"/>
      <c r="EO497" s="9"/>
      <c r="EP497" s="9"/>
      <c r="EQ497" s="9"/>
      <c r="ER497" s="36">
        <f t="shared" si="92"/>
        <v>1</v>
      </c>
      <c r="ES497" s="9">
        <f t="shared" si="93"/>
        <v>1</v>
      </c>
      <c r="ET497" s="9" t="s">
        <v>1371</v>
      </c>
      <c r="EU497" s="32" t="s">
        <v>1937</v>
      </c>
      <c r="EV497" s="32" t="s">
        <v>1480</v>
      </c>
      <c r="EW497" s="32"/>
      <c r="EX497" s="35"/>
      <c r="EY497" s="37"/>
      <c r="EZ497" s="37"/>
      <c r="FA497" s="35"/>
      <c r="FB497" s="37"/>
      <c r="FC497" s="32"/>
      <c r="FD497" s="32"/>
      <c r="FE497" s="32">
        <f t="shared" si="94"/>
        <v>173</v>
      </c>
      <c r="FF497" s="9">
        <f t="shared" si="95"/>
        <v>6220</v>
      </c>
      <c r="FG497" s="6" t="s">
        <v>1480</v>
      </c>
    </row>
    <row r="498" spans="1:163" ht="17.25" customHeight="1" x14ac:dyDescent="0.25">
      <c r="A498" s="9">
        <v>459019869</v>
      </c>
      <c r="B498" s="22" t="s">
        <v>777</v>
      </c>
      <c r="C498" s="9"/>
      <c r="D498" s="9"/>
      <c r="E498" s="9"/>
      <c r="F498" s="9"/>
      <c r="G498" s="23"/>
      <c r="H498" s="23"/>
      <c r="I498" s="9">
        <v>3352</v>
      </c>
      <c r="J498" s="9">
        <v>3089</v>
      </c>
      <c r="K498" s="24">
        <f t="shared" si="84"/>
        <v>3129</v>
      </c>
      <c r="L498" s="24">
        <f t="shared" si="85"/>
        <v>6441</v>
      </c>
      <c r="M498" s="39">
        <v>1</v>
      </c>
      <c r="N498" s="9" t="s">
        <v>1493</v>
      </c>
      <c r="O498" s="9" t="s">
        <v>1494</v>
      </c>
      <c r="P498" s="9" t="s">
        <v>45</v>
      </c>
      <c r="Q498" s="26">
        <v>3089</v>
      </c>
      <c r="R498" s="27">
        <v>40</v>
      </c>
      <c r="S498" s="27">
        <f t="shared" si="86"/>
        <v>0</v>
      </c>
      <c r="T498" s="27">
        <v>1655</v>
      </c>
      <c r="U498" s="28" t="s">
        <v>20</v>
      </c>
      <c r="V498" s="29">
        <f t="shared" si="87"/>
        <v>2.3973749481613262E-3</v>
      </c>
      <c r="W498" s="29">
        <f t="shared" si="88"/>
        <v>2.7060088264541587E-4</v>
      </c>
      <c r="X498" s="29" t="str">
        <f t="shared" si="89"/>
        <v>FLOW</v>
      </c>
      <c r="Y498" s="9" t="str">
        <f t="shared" si="90"/>
        <v>-</v>
      </c>
      <c r="Z498" s="9" t="s">
        <v>1496</v>
      </c>
      <c r="AA498" s="9" t="s">
        <v>20</v>
      </c>
      <c r="AB498" s="22"/>
      <c r="AC498" s="9"/>
      <c r="AD498" s="9"/>
      <c r="AE498" s="30"/>
      <c r="AF498" s="31" t="s">
        <v>20</v>
      </c>
      <c r="AG498" s="32"/>
      <c r="AH498" s="9" t="s">
        <v>1131</v>
      </c>
      <c r="AI498" s="32"/>
      <c r="AJ498" s="32"/>
      <c r="AK498" s="32"/>
      <c r="AL498" s="32">
        <v>4784</v>
      </c>
      <c r="AM498" s="26">
        <v>3089</v>
      </c>
      <c r="AN498" s="24">
        <v>27</v>
      </c>
      <c r="AO498" s="23" t="s">
        <v>20</v>
      </c>
      <c r="AP498" s="23" t="str">
        <f t="shared" si="91"/>
        <v>FLOW</v>
      </c>
      <c r="AQ498" s="23"/>
      <c r="AR498" s="23"/>
      <c r="AS498" s="23"/>
      <c r="AT498" s="23"/>
      <c r="AU498" s="9" t="s">
        <v>1491</v>
      </c>
      <c r="AV498" s="33" t="s">
        <v>972</v>
      </c>
      <c r="AW498" s="22" t="s">
        <v>1211</v>
      </c>
      <c r="AX498" s="34">
        <v>45124</v>
      </c>
      <c r="AY498" s="9">
        <v>36</v>
      </c>
      <c r="AZ498" s="9" t="s">
        <v>1125</v>
      </c>
      <c r="BA498" s="32" t="s">
        <v>20</v>
      </c>
      <c r="BB498" s="32"/>
      <c r="BC498" s="32"/>
      <c r="BD498" s="9"/>
      <c r="BE498" s="9"/>
      <c r="BF498" s="9"/>
      <c r="BG498" s="35"/>
      <c r="BH498" s="9"/>
      <c r="BI498" s="9"/>
      <c r="BJ498" s="9"/>
      <c r="BK498" s="9"/>
      <c r="BL498" s="9"/>
      <c r="BM498" s="9"/>
      <c r="BN498" s="9"/>
      <c r="BO498" s="9"/>
      <c r="BP498" s="9"/>
      <c r="BQ498" s="9"/>
      <c r="BR498" s="9"/>
      <c r="BS498" s="9"/>
      <c r="BT498" s="9"/>
      <c r="BU498" s="9"/>
      <c r="BV498" s="9"/>
      <c r="BW498" s="9"/>
      <c r="BX498" s="9"/>
      <c r="BY498" s="9"/>
      <c r="BZ498" s="9"/>
      <c r="CA498" s="9"/>
      <c r="CB498" s="9"/>
      <c r="CC498" s="9"/>
      <c r="CD498" s="9"/>
      <c r="CE498" s="9"/>
      <c r="CF498" s="9"/>
      <c r="CG498" s="9"/>
      <c r="CH498" s="9"/>
      <c r="CI498" s="9"/>
      <c r="CJ498" s="9"/>
      <c r="CK498" s="9"/>
      <c r="CL498" s="9"/>
      <c r="CM498" s="9"/>
      <c r="CN498" s="9"/>
      <c r="CO498" s="9"/>
      <c r="CP498" s="9"/>
      <c r="CQ498" s="9"/>
      <c r="CR498" s="9"/>
      <c r="CS498" s="9"/>
      <c r="CT498" s="9"/>
      <c r="CU498" s="9"/>
      <c r="CV498" s="9"/>
      <c r="CW498" s="9"/>
      <c r="CX498" s="9"/>
      <c r="CY498" s="9"/>
      <c r="CZ498" s="9"/>
      <c r="DA498" s="9"/>
      <c r="DB498" s="9"/>
      <c r="DC498" s="9"/>
      <c r="DD498" s="9"/>
      <c r="DE498" s="9"/>
      <c r="DF498" s="9"/>
      <c r="DG498" s="9"/>
      <c r="DH498" s="9"/>
      <c r="DI498" s="9"/>
      <c r="DJ498" s="9"/>
      <c r="DK498" s="9"/>
      <c r="DL498" s="9"/>
      <c r="DM498" s="9"/>
      <c r="DN498" s="9"/>
      <c r="DO498" s="9"/>
      <c r="DP498" s="9"/>
      <c r="DQ498" s="9"/>
      <c r="DR498" s="9"/>
      <c r="DS498" s="9"/>
      <c r="DT498" s="9"/>
      <c r="DU498" s="9"/>
      <c r="DV498" s="9"/>
      <c r="DW498" s="9"/>
      <c r="DX498" s="9"/>
      <c r="DY498" s="9"/>
      <c r="DZ498" s="9"/>
      <c r="EA498" s="9"/>
      <c r="EB498" s="9"/>
      <c r="EC498" s="9"/>
      <c r="ED498" s="9"/>
      <c r="EE498" s="9"/>
      <c r="EF498" s="9"/>
      <c r="EG498" s="9"/>
      <c r="EH498" s="9"/>
      <c r="EI498" s="9"/>
      <c r="EJ498" s="9"/>
      <c r="EK498" s="9"/>
      <c r="EL498" s="9"/>
      <c r="EM498" s="9"/>
      <c r="EN498" s="9"/>
      <c r="EO498" s="9"/>
      <c r="EP498" s="9"/>
      <c r="EQ498" s="9"/>
      <c r="ER498" s="36">
        <f t="shared" si="92"/>
        <v>0</v>
      </c>
      <c r="ES498" s="9" t="str">
        <f t="shared" si="93"/>
        <v/>
      </c>
      <c r="ET498" s="9" t="s">
        <v>1374</v>
      </c>
      <c r="EU498" s="32" t="s">
        <v>1914</v>
      </c>
      <c r="EV498" s="32" t="s">
        <v>1480</v>
      </c>
      <c r="EW498" s="32"/>
      <c r="EX498" s="35"/>
      <c r="EY498" s="37"/>
      <c r="EZ498" s="37"/>
      <c r="FA498" s="35"/>
      <c r="FB498" s="37"/>
      <c r="FC498" s="32"/>
      <c r="FD498" s="32"/>
      <c r="FE498" s="32">
        <f t="shared" si="94"/>
        <v>3129</v>
      </c>
      <c r="FF498" s="9">
        <f t="shared" si="95"/>
        <v>6441</v>
      </c>
      <c r="FG498" s="6" t="s">
        <v>1480</v>
      </c>
    </row>
    <row r="499" spans="1:163" ht="17.25" customHeight="1" x14ac:dyDescent="0.25">
      <c r="A499" s="9">
        <v>140395188</v>
      </c>
      <c r="B499" s="22" t="s">
        <v>736</v>
      </c>
      <c r="C499" s="9"/>
      <c r="D499" s="9"/>
      <c r="E499" s="9"/>
      <c r="F499" s="9"/>
      <c r="G499" s="23"/>
      <c r="H499" s="23"/>
      <c r="I499" s="9">
        <v>3885</v>
      </c>
      <c r="J499" s="9">
        <v>3040</v>
      </c>
      <c r="K499" s="24">
        <f t="shared" si="84"/>
        <v>3353</v>
      </c>
      <c r="L499" s="24">
        <f t="shared" si="85"/>
        <v>6925</v>
      </c>
      <c r="M499" s="25">
        <v>4</v>
      </c>
      <c r="N499" s="9" t="s">
        <v>1493</v>
      </c>
      <c r="O499" s="9" t="s">
        <v>1494</v>
      </c>
      <c r="P499" s="9" t="s">
        <v>60</v>
      </c>
      <c r="Q499" s="26">
        <v>3040</v>
      </c>
      <c r="R499" s="27">
        <v>313</v>
      </c>
      <c r="S499" s="27">
        <f t="shared" si="86"/>
        <v>0</v>
      </c>
      <c r="T499" s="27">
        <v>6300</v>
      </c>
      <c r="U499" s="28" t="s">
        <v>20</v>
      </c>
      <c r="V499" s="29">
        <f t="shared" si="87"/>
        <v>1.2395767497808314E-2</v>
      </c>
      <c r="W499" s="29">
        <f t="shared" si="88"/>
        <v>1.1644944522967164E-3</v>
      </c>
      <c r="X499" s="29" t="str">
        <f t="shared" si="89"/>
        <v>FLOW</v>
      </c>
      <c r="Y499" s="9" t="str">
        <f t="shared" si="90"/>
        <v>-</v>
      </c>
      <c r="Z499" s="9" t="s">
        <v>20</v>
      </c>
      <c r="AA499" s="9" t="s">
        <v>20</v>
      </c>
      <c r="AB499" s="22"/>
      <c r="AC499" s="9"/>
      <c r="AD499" s="9"/>
      <c r="AE499" s="30"/>
      <c r="AF499" s="31" t="s">
        <v>20</v>
      </c>
      <c r="AG499" s="32"/>
      <c r="AH499" s="9" t="s">
        <v>737</v>
      </c>
      <c r="AI499" s="32"/>
      <c r="AJ499" s="32"/>
      <c r="AK499" s="32"/>
      <c r="AL499" s="32">
        <v>9653</v>
      </c>
      <c r="AM499" s="26">
        <v>3040</v>
      </c>
      <c r="AN499" s="24">
        <v>117</v>
      </c>
      <c r="AO499" s="23" t="s">
        <v>20</v>
      </c>
      <c r="AP499" s="23" t="str">
        <f t="shared" si="91"/>
        <v>FLOW</v>
      </c>
      <c r="AQ499" s="23"/>
      <c r="AR499" s="23"/>
      <c r="AS499" s="23"/>
      <c r="AT499" s="23"/>
      <c r="AU499" s="9" t="s">
        <v>13</v>
      </c>
      <c r="AV499" s="33" t="s">
        <v>738</v>
      </c>
      <c r="AW499" s="22" t="s">
        <v>1174</v>
      </c>
      <c r="AX499" s="34">
        <v>45013</v>
      </c>
      <c r="AY499" s="9">
        <v>36</v>
      </c>
      <c r="AZ499" s="9" t="s">
        <v>1125</v>
      </c>
      <c r="BA499" s="32" t="s">
        <v>20</v>
      </c>
      <c r="BB499" s="32"/>
      <c r="BC499" s="32"/>
      <c r="BD499" s="9"/>
      <c r="BE499" s="9"/>
      <c r="BF499" s="9"/>
      <c r="BG499" s="35"/>
      <c r="BH499" s="9"/>
      <c r="BI499" s="9"/>
      <c r="BJ499" s="9"/>
      <c r="BK499" s="9"/>
      <c r="BL499" s="9"/>
      <c r="BM499" s="9"/>
      <c r="BN499" s="9"/>
      <c r="BO499" s="9"/>
      <c r="BP499" s="9"/>
      <c r="BQ499" s="9"/>
      <c r="BR499" s="9"/>
      <c r="BS499" s="9"/>
      <c r="BT499" s="9"/>
      <c r="BU499" s="9"/>
      <c r="BV499" s="9"/>
      <c r="BW499" s="9"/>
      <c r="BX499" s="9"/>
      <c r="BY499" s="9"/>
      <c r="BZ499" s="9"/>
      <c r="CA499" s="9"/>
      <c r="CB499" s="9"/>
      <c r="CC499" s="9"/>
      <c r="CD499" s="9"/>
      <c r="CE499" s="9"/>
      <c r="CF499" s="9"/>
      <c r="CG499" s="9"/>
      <c r="CH499" s="9"/>
      <c r="CI499" s="9"/>
      <c r="CJ499" s="9"/>
      <c r="CK499" s="9"/>
      <c r="CL499" s="9"/>
      <c r="CM499" s="9"/>
      <c r="CN499" s="9"/>
      <c r="CO499" s="9"/>
      <c r="CP499" s="9"/>
      <c r="CQ499" s="9"/>
      <c r="CR499" s="9"/>
      <c r="CS499" s="9"/>
      <c r="CT499" s="9"/>
      <c r="CU499" s="9"/>
      <c r="CV499" s="9"/>
      <c r="CW499" s="9"/>
      <c r="CX499" s="9"/>
      <c r="CY499" s="9"/>
      <c r="CZ499" s="9"/>
      <c r="DA499" s="9"/>
      <c r="DB499" s="9"/>
      <c r="DC499" s="9"/>
      <c r="DD499" s="9"/>
      <c r="DE499" s="9"/>
      <c r="DF499" s="9"/>
      <c r="DG499" s="9"/>
      <c r="DH499" s="9"/>
      <c r="DI499" s="9"/>
      <c r="DJ499" s="9"/>
      <c r="DK499" s="9"/>
      <c r="DL499" s="9"/>
      <c r="DM499" s="9"/>
      <c r="DN499" s="9"/>
      <c r="DO499" s="9"/>
      <c r="DP499" s="9"/>
      <c r="DQ499" s="9"/>
      <c r="DR499" s="9"/>
      <c r="DS499" s="9"/>
      <c r="DT499" s="9"/>
      <c r="DU499" s="9"/>
      <c r="DV499" s="9"/>
      <c r="DW499" s="9"/>
      <c r="DX499" s="9"/>
      <c r="DY499" s="9"/>
      <c r="DZ499" s="9"/>
      <c r="EA499" s="9"/>
      <c r="EB499" s="9"/>
      <c r="EC499" s="9"/>
      <c r="ED499" s="9"/>
      <c r="EE499" s="9"/>
      <c r="EF499" s="9"/>
      <c r="EG499" s="9"/>
      <c r="EH499" s="9"/>
      <c r="EI499" s="9"/>
      <c r="EJ499" s="9"/>
      <c r="EK499" s="9"/>
      <c r="EL499" s="9"/>
      <c r="EM499" s="9"/>
      <c r="EN499" s="9"/>
      <c r="EO499" s="9"/>
      <c r="EP499" s="9"/>
      <c r="EQ499" s="9"/>
      <c r="ER499" s="36">
        <f t="shared" si="92"/>
        <v>0</v>
      </c>
      <c r="ES499" s="9" t="str">
        <f t="shared" si="93"/>
        <v/>
      </c>
      <c r="ET499" s="9" t="s">
        <v>1360</v>
      </c>
      <c r="EU499" s="32" t="s">
        <v>2199</v>
      </c>
      <c r="EV499" s="32" t="s">
        <v>1480</v>
      </c>
      <c r="EW499" s="32"/>
      <c r="EX499" s="35"/>
      <c r="EY499" s="37"/>
      <c r="EZ499" s="37"/>
      <c r="FA499" s="35"/>
      <c r="FB499" s="37"/>
      <c r="FC499" s="32"/>
      <c r="FD499" s="32"/>
      <c r="FE499" s="32">
        <f t="shared" si="94"/>
        <v>3353</v>
      </c>
      <c r="FF499" s="9">
        <f t="shared" si="95"/>
        <v>6925</v>
      </c>
      <c r="FG499" s="6" t="s">
        <v>1480</v>
      </c>
    </row>
    <row r="500" spans="1:163" ht="17.25" customHeight="1" x14ac:dyDescent="0.25">
      <c r="A500" s="9">
        <v>459996600</v>
      </c>
      <c r="B500" s="22" t="s">
        <v>787</v>
      </c>
      <c r="C500" s="9"/>
      <c r="D500" s="9"/>
      <c r="E500" s="9"/>
      <c r="F500" s="9"/>
      <c r="G500" s="23"/>
      <c r="H500" s="23"/>
      <c r="I500" s="9">
        <v>3305</v>
      </c>
      <c r="J500" s="9">
        <v>3032</v>
      </c>
      <c r="K500" s="24">
        <f t="shared" si="84"/>
        <v>3462</v>
      </c>
      <c r="L500" s="24">
        <f t="shared" si="85"/>
        <v>6337</v>
      </c>
      <c r="M500" s="25">
        <v>4</v>
      </c>
      <c r="N500" s="9" t="s">
        <v>1493</v>
      </c>
      <c r="O500" s="9" t="s">
        <v>1494</v>
      </c>
      <c r="P500" s="9" t="s">
        <v>22</v>
      </c>
      <c r="Q500" s="26">
        <v>3032</v>
      </c>
      <c r="R500" s="27">
        <v>430</v>
      </c>
      <c r="S500" s="27">
        <f t="shared" si="86"/>
        <v>0</v>
      </c>
      <c r="T500" s="27">
        <v>5850</v>
      </c>
      <c r="U500" s="28" t="s">
        <v>20</v>
      </c>
      <c r="V500" s="29">
        <f t="shared" si="87"/>
        <v>1.0579341414363739E-2</v>
      </c>
      <c r="W500" s="29">
        <f t="shared" si="88"/>
        <v>1.1614299932117252E-3</v>
      </c>
      <c r="X500" s="29" t="str">
        <f t="shared" si="89"/>
        <v>FLOW</v>
      </c>
      <c r="Y500" s="9" t="str">
        <f t="shared" si="90"/>
        <v>-</v>
      </c>
      <c r="Z500" s="9" t="s">
        <v>1499</v>
      </c>
      <c r="AA500" s="9" t="s">
        <v>20</v>
      </c>
      <c r="AB500" s="22"/>
      <c r="AC500" s="9"/>
      <c r="AD500" s="9"/>
      <c r="AE500" s="30"/>
      <c r="AF500" s="31" t="s">
        <v>20</v>
      </c>
      <c r="AG500" s="32"/>
      <c r="AH500" s="9" t="s">
        <v>657</v>
      </c>
      <c r="AI500" s="32"/>
      <c r="AJ500" s="32"/>
      <c r="AK500" s="32"/>
      <c r="AL500" s="32">
        <v>9312</v>
      </c>
      <c r="AM500" s="26">
        <v>3032</v>
      </c>
      <c r="AN500" s="24">
        <v>118</v>
      </c>
      <c r="AO500" s="23" t="s">
        <v>20</v>
      </c>
      <c r="AP500" s="23" t="str">
        <f t="shared" si="91"/>
        <v>FLOW</v>
      </c>
      <c r="AQ500" s="23"/>
      <c r="AR500" s="23"/>
      <c r="AS500" s="23"/>
      <c r="AT500" s="23"/>
      <c r="AU500" s="9" t="s">
        <v>13</v>
      </c>
      <c r="AV500" s="33" t="s">
        <v>982</v>
      </c>
      <c r="AW500" s="22" t="s">
        <v>1217</v>
      </c>
      <c r="AX500" s="34">
        <v>45203</v>
      </c>
      <c r="AY500" s="9">
        <v>30</v>
      </c>
      <c r="AZ500" s="9" t="s">
        <v>1125</v>
      </c>
      <c r="BA500" s="32" t="s">
        <v>20</v>
      </c>
      <c r="BB500" s="32"/>
      <c r="BC500" s="32"/>
      <c r="BD500" s="9"/>
      <c r="BE500" s="9"/>
      <c r="BF500" s="9"/>
      <c r="BG500" s="35"/>
      <c r="BH500" s="9"/>
      <c r="BI500" s="9">
        <v>1</v>
      </c>
      <c r="BJ500" s="9"/>
      <c r="BK500" s="9"/>
      <c r="BL500" s="9"/>
      <c r="BM500" s="9"/>
      <c r="BN500" s="9"/>
      <c r="BO500" s="9"/>
      <c r="BP500" s="9"/>
      <c r="BQ500" s="9"/>
      <c r="BR500" s="9"/>
      <c r="BS500" s="9"/>
      <c r="BT500" s="9"/>
      <c r="BU500" s="9"/>
      <c r="BV500" s="9"/>
      <c r="BW500" s="9"/>
      <c r="BX500" s="9"/>
      <c r="BY500" s="9"/>
      <c r="BZ500" s="9"/>
      <c r="CA500" s="9"/>
      <c r="CB500" s="9"/>
      <c r="CC500" s="9"/>
      <c r="CD500" s="9"/>
      <c r="CE500" s="9"/>
      <c r="CF500" s="9"/>
      <c r="CG500" s="9"/>
      <c r="CH500" s="9"/>
      <c r="CI500" s="9"/>
      <c r="CJ500" s="9"/>
      <c r="CK500" s="9"/>
      <c r="CL500" s="9"/>
      <c r="CM500" s="9"/>
      <c r="CN500" s="9"/>
      <c r="CO500" s="9"/>
      <c r="CP500" s="9"/>
      <c r="CQ500" s="9"/>
      <c r="CR500" s="9"/>
      <c r="CS500" s="9"/>
      <c r="CT500" s="9"/>
      <c r="CU500" s="9"/>
      <c r="CV500" s="9"/>
      <c r="CW500" s="9"/>
      <c r="CX500" s="9"/>
      <c r="CY500" s="9"/>
      <c r="CZ500" s="9"/>
      <c r="DA500" s="9"/>
      <c r="DB500" s="9"/>
      <c r="DC500" s="9"/>
      <c r="DD500" s="9"/>
      <c r="DE500" s="9"/>
      <c r="DF500" s="9"/>
      <c r="DG500" s="9"/>
      <c r="DH500" s="9"/>
      <c r="DI500" s="9"/>
      <c r="DJ500" s="9"/>
      <c r="DK500" s="9"/>
      <c r="DL500" s="9"/>
      <c r="DM500" s="9"/>
      <c r="DN500" s="9"/>
      <c r="DO500" s="9"/>
      <c r="DP500" s="9"/>
      <c r="DQ500" s="9"/>
      <c r="DR500" s="9"/>
      <c r="DS500" s="9"/>
      <c r="DT500" s="9"/>
      <c r="DU500" s="9"/>
      <c r="DV500" s="9"/>
      <c r="DW500" s="9"/>
      <c r="DX500" s="9"/>
      <c r="DY500" s="9"/>
      <c r="DZ500" s="9"/>
      <c r="EA500" s="9"/>
      <c r="EB500" s="9"/>
      <c r="EC500" s="9"/>
      <c r="ED500" s="9"/>
      <c r="EE500" s="9"/>
      <c r="EF500" s="9"/>
      <c r="EG500" s="9"/>
      <c r="EH500" s="9"/>
      <c r="EI500" s="9"/>
      <c r="EJ500" s="9"/>
      <c r="EK500" s="9"/>
      <c r="EL500" s="9"/>
      <c r="EM500" s="9"/>
      <c r="EN500" s="9"/>
      <c r="EO500" s="9"/>
      <c r="EP500" s="9"/>
      <c r="EQ500" s="9"/>
      <c r="ER500" s="36">
        <f t="shared" si="92"/>
        <v>1</v>
      </c>
      <c r="ES500" s="9">
        <f t="shared" si="93"/>
        <v>1</v>
      </c>
      <c r="ET500" s="9" t="s">
        <v>1365</v>
      </c>
      <c r="EU500" s="32" t="s">
        <v>2142</v>
      </c>
      <c r="EV500" s="32" t="s">
        <v>1480</v>
      </c>
      <c r="EW500" s="32"/>
      <c r="EX500" s="35"/>
      <c r="EY500" s="37"/>
      <c r="EZ500" s="37"/>
      <c r="FA500" s="35"/>
      <c r="FB500" s="37"/>
      <c r="FC500" s="32"/>
      <c r="FD500" s="32"/>
      <c r="FE500" s="32">
        <f t="shared" si="94"/>
        <v>3462</v>
      </c>
      <c r="FF500" s="9">
        <f t="shared" si="95"/>
        <v>6337</v>
      </c>
      <c r="FG500" s="6" t="s">
        <v>1480</v>
      </c>
    </row>
    <row r="501" spans="1:163" ht="17.25" customHeight="1" x14ac:dyDescent="0.25">
      <c r="A501" s="9">
        <v>141729353</v>
      </c>
      <c r="B501" s="22" t="s">
        <v>746</v>
      </c>
      <c r="C501" s="9"/>
      <c r="D501" s="9"/>
      <c r="E501" s="9"/>
      <c r="F501" s="9"/>
      <c r="G501" s="23"/>
      <c r="H501" s="23"/>
      <c r="I501" s="9">
        <v>3325</v>
      </c>
      <c r="J501" s="9">
        <v>3027</v>
      </c>
      <c r="K501" s="24">
        <f t="shared" si="84"/>
        <v>3143</v>
      </c>
      <c r="L501" s="24">
        <f t="shared" si="85"/>
        <v>6352</v>
      </c>
      <c r="M501" s="25">
        <v>3</v>
      </c>
      <c r="N501" s="9" t="s">
        <v>1493</v>
      </c>
      <c r="O501" s="9" t="s">
        <v>1494</v>
      </c>
      <c r="P501" s="9" t="s">
        <v>263</v>
      </c>
      <c r="Q501" s="26">
        <v>3027</v>
      </c>
      <c r="R501" s="27">
        <v>116</v>
      </c>
      <c r="S501" s="27">
        <f t="shared" si="86"/>
        <v>0</v>
      </c>
      <c r="T501" s="27">
        <v>450</v>
      </c>
      <c r="U501" s="28" t="s">
        <v>20</v>
      </c>
      <c r="V501" s="29">
        <f t="shared" si="87"/>
        <v>1.3667136550677512E-2</v>
      </c>
      <c r="W501" s="29">
        <f t="shared" si="88"/>
        <v>8.5831627015049521E-4</v>
      </c>
      <c r="X501" s="29" t="str">
        <f t="shared" si="89"/>
        <v>FLOW</v>
      </c>
      <c r="Y501" s="9" t="str">
        <f t="shared" si="90"/>
        <v>-</v>
      </c>
      <c r="Z501" s="9" t="s">
        <v>1495</v>
      </c>
      <c r="AA501" s="9" t="s">
        <v>20</v>
      </c>
      <c r="AB501" s="22"/>
      <c r="AC501" s="9"/>
      <c r="AD501" s="9"/>
      <c r="AE501" s="30"/>
      <c r="AF501" s="31" t="s">
        <v>20</v>
      </c>
      <c r="AG501" s="32"/>
      <c r="AH501" s="9" t="s">
        <v>262</v>
      </c>
      <c r="AI501" s="32"/>
      <c r="AJ501" s="32"/>
      <c r="AK501" s="32"/>
      <c r="AL501" s="32">
        <v>3593</v>
      </c>
      <c r="AM501" s="26">
        <v>3027</v>
      </c>
      <c r="AN501" s="24">
        <v>88</v>
      </c>
      <c r="AO501" s="23" t="s">
        <v>20</v>
      </c>
      <c r="AP501" s="23" t="str">
        <f t="shared" si="91"/>
        <v>FLOW</v>
      </c>
      <c r="AQ501" s="23"/>
      <c r="AR501" s="23"/>
      <c r="AS501" s="23"/>
      <c r="AT501" s="23"/>
      <c r="AU501" s="9" t="s">
        <v>1491</v>
      </c>
      <c r="AV501" s="33" t="s">
        <v>941</v>
      </c>
      <c r="AW501" s="22" t="s">
        <v>15</v>
      </c>
      <c r="AX501" s="34">
        <v>45063</v>
      </c>
      <c r="AY501" s="9">
        <v>36</v>
      </c>
      <c r="AZ501" s="9" t="s">
        <v>1125</v>
      </c>
      <c r="BA501" s="32" t="s">
        <v>20</v>
      </c>
      <c r="BB501" s="32"/>
      <c r="BC501" s="32">
        <v>1</v>
      </c>
      <c r="BD501" s="9"/>
      <c r="BE501" s="9"/>
      <c r="BF501" s="9"/>
      <c r="BG501" s="35"/>
      <c r="BH501" s="9"/>
      <c r="BI501" s="9"/>
      <c r="BJ501" s="9"/>
      <c r="BK501" s="9"/>
      <c r="BL501" s="9"/>
      <c r="BM501" s="9"/>
      <c r="BN501" s="9"/>
      <c r="BO501" s="9"/>
      <c r="BP501" s="9"/>
      <c r="BQ501" s="9"/>
      <c r="BR501" s="9"/>
      <c r="BS501" s="9"/>
      <c r="BT501" s="9"/>
      <c r="BU501" s="9"/>
      <c r="BV501" s="9"/>
      <c r="BW501" s="9"/>
      <c r="BX501" s="9"/>
      <c r="BY501" s="9"/>
      <c r="BZ501" s="9"/>
      <c r="CA501" s="9"/>
      <c r="CB501" s="9"/>
      <c r="CC501" s="9"/>
      <c r="CD501" s="9"/>
      <c r="CE501" s="9"/>
      <c r="CF501" s="9"/>
      <c r="CG501" s="9"/>
      <c r="CH501" s="9"/>
      <c r="CI501" s="9"/>
      <c r="CJ501" s="9"/>
      <c r="CK501" s="9"/>
      <c r="CL501" s="9"/>
      <c r="CM501" s="9"/>
      <c r="CN501" s="9"/>
      <c r="CO501" s="9"/>
      <c r="CP501" s="9"/>
      <c r="CQ501" s="9"/>
      <c r="CR501" s="9"/>
      <c r="CS501" s="9"/>
      <c r="CT501" s="9"/>
      <c r="CU501" s="9"/>
      <c r="CV501" s="9"/>
      <c r="CW501" s="9"/>
      <c r="CX501" s="9"/>
      <c r="CY501" s="9"/>
      <c r="CZ501" s="9"/>
      <c r="DA501" s="9"/>
      <c r="DB501" s="9"/>
      <c r="DC501" s="9"/>
      <c r="DD501" s="9"/>
      <c r="DE501" s="9"/>
      <c r="DF501" s="9"/>
      <c r="DG501" s="9"/>
      <c r="DH501" s="9"/>
      <c r="DI501" s="9"/>
      <c r="DJ501" s="9"/>
      <c r="DK501" s="9"/>
      <c r="DL501" s="9"/>
      <c r="DM501" s="9"/>
      <c r="DN501" s="9"/>
      <c r="DO501" s="9"/>
      <c r="DP501" s="9"/>
      <c r="DQ501" s="9"/>
      <c r="DR501" s="9"/>
      <c r="DS501" s="9"/>
      <c r="DT501" s="9"/>
      <c r="DU501" s="9"/>
      <c r="DV501" s="9"/>
      <c r="DW501" s="9"/>
      <c r="DX501" s="9"/>
      <c r="DY501" s="9"/>
      <c r="DZ501" s="9"/>
      <c r="EA501" s="9"/>
      <c r="EB501" s="9"/>
      <c r="EC501" s="9"/>
      <c r="ED501" s="9"/>
      <c r="EE501" s="9"/>
      <c r="EF501" s="9"/>
      <c r="EG501" s="9"/>
      <c r="EH501" s="9"/>
      <c r="EI501" s="9"/>
      <c r="EJ501" s="9"/>
      <c r="EK501" s="9"/>
      <c r="EL501" s="9"/>
      <c r="EM501" s="9"/>
      <c r="EN501" s="9"/>
      <c r="EO501" s="9"/>
      <c r="EP501" s="9"/>
      <c r="EQ501" s="9"/>
      <c r="ER501" s="36">
        <f t="shared" si="92"/>
        <v>1</v>
      </c>
      <c r="ES501" s="9">
        <f t="shared" si="93"/>
        <v>1</v>
      </c>
      <c r="ET501" s="9" t="s">
        <v>1372</v>
      </c>
      <c r="EU501" s="32" t="s">
        <v>1865</v>
      </c>
      <c r="EV501" s="32" t="s">
        <v>1480</v>
      </c>
      <c r="EW501" s="32"/>
      <c r="EX501" s="35"/>
      <c r="EY501" s="37"/>
      <c r="EZ501" s="37"/>
      <c r="FA501" s="35"/>
      <c r="FB501" s="37"/>
      <c r="FC501" s="32"/>
      <c r="FD501" s="32"/>
      <c r="FE501" s="32">
        <f t="shared" si="94"/>
        <v>3143</v>
      </c>
      <c r="FF501" s="9">
        <f t="shared" si="95"/>
        <v>6352</v>
      </c>
      <c r="FG501" s="6" t="s">
        <v>1480</v>
      </c>
    </row>
    <row r="502" spans="1:163" ht="17.25" customHeight="1" x14ac:dyDescent="0.25">
      <c r="A502" s="9">
        <v>140106553</v>
      </c>
      <c r="B502" s="22" t="s">
        <v>293</v>
      </c>
      <c r="C502" s="9" t="s">
        <v>2208</v>
      </c>
      <c r="D502" s="9" t="s">
        <v>1592</v>
      </c>
      <c r="E502" s="9">
        <v>3000</v>
      </c>
      <c r="F502" s="9"/>
      <c r="G502" s="23"/>
      <c r="H502" s="23"/>
      <c r="I502" s="9">
        <v>2978</v>
      </c>
      <c r="J502" s="9">
        <v>2998</v>
      </c>
      <c r="K502" s="24">
        <f t="shared" si="84"/>
        <v>-8404</v>
      </c>
      <c r="L502" s="24">
        <f t="shared" si="85"/>
        <v>2976</v>
      </c>
      <c r="M502" s="25">
        <v>5</v>
      </c>
      <c r="N502" s="9" t="s">
        <v>2210</v>
      </c>
      <c r="O502" s="9" t="s">
        <v>1489</v>
      </c>
      <c r="P502" s="9" t="s">
        <v>43</v>
      </c>
      <c r="Q502" s="26">
        <v>2949.41</v>
      </c>
      <c r="R502" s="27">
        <v>510</v>
      </c>
      <c r="S502" s="27">
        <f t="shared" si="86"/>
        <v>0</v>
      </c>
      <c r="T502" s="27">
        <v>3395</v>
      </c>
      <c r="U502" s="28" t="s">
        <v>20</v>
      </c>
      <c r="V502" s="29">
        <f t="shared" si="87"/>
        <v>0.66949727721142871</v>
      </c>
      <c r="W502" s="29">
        <f t="shared" si="88"/>
        <v>1.5703018601997693E-3</v>
      </c>
      <c r="X502" s="29" t="str">
        <f t="shared" si="89"/>
        <v>STABLE</v>
      </c>
      <c r="Y502" s="9" t="str">
        <f t="shared" si="90"/>
        <v>PAID</v>
      </c>
      <c r="Z502" s="9" t="s">
        <v>1496</v>
      </c>
      <c r="AA502" s="9" t="s">
        <v>20</v>
      </c>
      <c r="AB502" s="22"/>
      <c r="AC502" s="9"/>
      <c r="AD502" s="9"/>
      <c r="AE502" s="30"/>
      <c r="AF502" s="31" t="s">
        <v>20</v>
      </c>
      <c r="AG502" s="32"/>
      <c r="AH502" s="9" t="s">
        <v>288</v>
      </c>
      <c r="AI502" s="32"/>
      <c r="AJ502" s="32"/>
      <c r="AK502" s="32"/>
      <c r="AL502" s="32">
        <v>6903</v>
      </c>
      <c r="AM502" s="26">
        <v>2949.41</v>
      </c>
      <c r="AN502" s="24">
        <v>148</v>
      </c>
      <c r="AO502" s="23" t="s">
        <v>20</v>
      </c>
      <c r="AP502" s="23" t="str">
        <f t="shared" si="91"/>
        <v>FLOW</v>
      </c>
      <c r="AQ502" s="23"/>
      <c r="AR502" s="23"/>
      <c r="AS502" s="23"/>
      <c r="AT502" s="23"/>
      <c r="AU502" s="9" t="s">
        <v>13</v>
      </c>
      <c r="AV502" s="33" t="s">
        <v>294</v>
      </c>
      <c r="AW502" s="22" t="s">
        <v>1184</v>
      </c>
      <c r="AX502" s="34">
        <v>45015</v>
      </c>
      <c r="AY502" s="9">
        <v>36</v>
      </c>
      <c r="AZ502" s="9" t="s">
        <v>1125</v>
      </c>
      <c r="BA502" s="32" t="s">
        <v>20</v>
      </c>
      <c r="BB502" s="32"/>
      <c r="BC502" s="32"/>
      <c r="BD502" s="9"/>
      <c r="BE502" s="9"/>
      <c r="BF502" s="9"/>
      <c r="BG502" s="35"/>
      <c r="BH502" s="9"/>
      <c r="BI502" s="9">
        <v>2</v>
      </c>
      <c r="BJ502" s="9"/>
      <c r="BK502" s="9"/>
      <c r="BL502" s="9"/>
      <c r="BM502" s="9"/>
      <c r="BN502" s="9"/>
      <c r="BO502" s="9"/>
      <c r="BP502" s="9"/>
      <c r="BQ502" s="9"/>
      <c r="BR502" s="9"/>
      <c r="BS502" s="9"/>
      <c r="BT502" s="9"/>
      <c r="BU502" s="9"/>
      <c r="BV502" s="9"/>
      <c r="BW502" s="9"/>
      <c r="BX502" s="9"/>
      <c r="BY502" s="9"/>
      <c r="BZ502" s="9"/>
      <c r="CA502" s="9"/>
      <c r="CB502" s="9"/>
      <c r="CC502" s="9"/>
      <c r="CD502" s="9"/>
      <c r="CE502" s="9"/>
      <c r="CF502" s="9"/>
      <c r="CG502" s="9"/>
      <c r="CH502" s="9"/>
      <c r="CI502" s="9"/>
      <c r="CJ502" s="9"/>
      <c r="CK502" s="9"/>
      <c r="CL502" s="9"/>
      <c r="CM502" s="9"/>
      <c r="CN502" s="9"/>
      <c r="CO502" s="9"/>
      <c r="CP502" s="9"/>
      <c r="CQ502" s="9"/>
      <c r="CR502" s="9"/>
      <c r="CS502" s="9"/>
      <c r="CT502" s="9"/>
      <c r="CU502" s="9"/>
      <c r="CV502" s="9"/>
      <c r="CW502" s="9"/>
      <c r="CX502" s="9"/>
      <c r="CY502" s="9"/>
      <c r="CZ502" s="9"/>
      <c r="DA502" s="9"/>
      <c r="DB502" s="9"/>
      <c r="DC502" s="9"/>
      <c r="DD502" s="9"/>
      <c r="DE502" s="9"/>
      <c r="DF502" s="9"/>
      <c r="DG502" s="9"/>
      <c r="DH502" s="9"/>
      <c r="DI502" s="9"/>
      <c r="DJ502" s="9"/>
      <c r="DK502" s="9"/>
      <c r="DL502" s="9"/>
      <c r="DM502" s="9"/>
      <c r="DN502" s="9"/>
      <c r="DO502" s="9"/>
      <c r="DP502" s="9"/>
      <c r="DQ502" s="9"/>
      <c r="DR502" s="9"/>
      <c r="DS502" s="9"/>
      <c r="DT502" s="9"/>
      <c r="DU502" s="9"/>
      <c r="DV502" s="9"/>
      <c r="DW502" s="9"/>
      <c r="DX502" s="9"/>
      <c r="DY502" s="9"/>
      <c r="DZ502" s="9"/>
      <c r="EA502" s="9"/>
      <c r="EB502" s="9"/>
      <c r="EC502" s="9"/>
      <c r="ED502" s="9"/>
      <c r="EE502" s="9"/>
      <c r="EF502" s="9"/>
      <c r="EG502" s="9"/>
      <c r="EH502" s="9"/>
      <c r="EI502" s="9"/>
      <c r="EJ502" s="9"/>
      <c r="EK502" s="9"/>
      <c r="EL502" s="9"/>
      <c r="EM502" s="9"/>
      <c r="EN502" s="9"/>
      <c r="EO502" s="9"/>
      <c r="EP502" s="9"/>
      <c r="EQ502" s="9"/>
      <c r="ER502" s="36">
        <f t="shared" si="92"/>
        <v>2</v>
      </c>
      <c r="ES502" s="9">
        <f t="shared" si="93"/>
        <v>1</v>
      </c>
      <c r="ET502" s="9" t="s">
        <v>1364</v>
      </c>
      <c r="EU502" s="32" t="s">
        <v>1884</v>
      </c>
      <c r="EV502" s="32" t="s">
        <v>1480</v>
      </c>
      <c r="EW502" s="32"/>
      <c r="EX502" s="35"/>
      <c r="EY502" s="37"/>
      <c r="EZ502" s="37"/>
      <c r="FA502" s="35"/>
      <c r="FB502" s="37"/>
      <c r="FC502" s="32"/>
      <c r="FD502" s="32"/>
      <c r="FE502" s="32">
        <f t="shared" si="94"/>
        <v>-8404</v>
      </c>
      <c r="FF502" s="9">
        <f t="shared" si="95"/>
        <v>5976</v>
      </c>
      <c r="FG502" s="6" t="s">
        <v>1480</v>
      </c>
    </row>
    <row r="503" spans="1:163" ht="17.25" customHeight="1" x14ac:dyDescent="0.25">
      <c r="A503" s="9">
        <v>139924876</v>
      </c>
      <c r="B503" s="22" t="s">
        <v>1639</v>
      </c>
      <c r="C503" s="9"/>
      <c r="D503" s="9"/>
      <c r="E503" s="9"/>
      <c r="F503" s="9"/>
      <c r="G503" s="23"/>
      <c r="H503" s="23"/>
      <c r="I503" s="9">
        <v>4965</v>
      </c>
      <c r="J503" s="9">
        <v>2945</v>
      </c>
      <c r="K503" s="24">
        <f t="shared" si="84"/>
        <v>3149</v>
      </c>
      <c r="L503" s="24">
        <f t="shared" si="85"/>
        <v>7910</v>
      </c>
      <c r="M503" s="25">
        <v>4</v>
      </c>
      <c r="N503" s="9" t="s">
        <v>1493</v>
      </c>
      <c r="O503" s="9" t="s">
        <v>1494</v>
      </c>
      <c r="P503" s="9" t="s">
        <v>251</v>
      </c>
      <c r="Q503" s="26">
        <v>2945</v>
      </c>
      <c r="R503" s="27">
        <v>204</v>
      </c>
      <c r="S503" s="27">
        <f t="shared" si="86"/>
        <v>0</v>
      </c>
      <c r="T503" s="27">
        <v>2285</v>
      </c>
      <c r="U503" s="28" t="s">
        <v>20</v>
      </c>
      <c r="V503" s="29">
        <f t="shared" si="87"/>
        <v>1.16309378998752E-2</v>
      </c>
      <c r="W503" s="29">
        <f t="shared" si="88"/>
        <v>1.1281040006624441E-3</v>
      </c>
      <c r="X503" s="29" t="str">
        <f t="shared" si="89"/>
        <v>FLOW</v>
      </c>
      <c r="Y503" s="9" t="str">
        <f t="shared" si="90"/>
        <v>-</v>
      </c>
      <c r="Z503" s="9" t="s">
        <v>1496</v>
      </c>
      <c r="AA503" s="9" t="s">
        <v>20</v>
      </c>
      <c r="AB503" s="22"/>
      <c r="AC503" s="9"/>
      <c r="AD503" s="9"/>
      <c r="AE503" s="30"/>
      <c r="AF503" s="31" t="s">
        <v>20</v>
      </c>
      <c r="AG503" s="32"/>
      <c r="AH503" s="9" t="s">
        <v>250</v>
      </c>
      <c r="AI503" s="32"/>
      <c r="AJ503" s="32"/>
      <c r="AK503" s="32"/>
      <c r="AL503" s="32">
        <v>5434</v>
      </c>
      <c r="AM503" s="26">
        <v>2945</v>
      </c>
      <c r="AN503" s="24">
        <v>117</v>
      </c>
      <c r="AO503" s="23" t="s">
        <v>20</v>
      </c>
      <c r="AP503" s="23" t="str">
        <f t="shared" si="91"/>
        <v>FLOW</v>
      </c>
      <c r="AQ503" s="23"/>
      <c r="AR503" s="23"/>
      <c r="AS503" s="23"/>
      <c r="AT503" s="23"/>
      <c r="AU503" s="9" t="s">
        <v>13</v>
      </c>
      <c r="AV503" s="33" t="s">
        <v>1686</v>
      </c>
      <c r="AW503" s="22" t="s">
        <v>1193</v>
      </c>
      <c r="AX503" s="34">
        <v>45006</v>
      </c>
      <c r="AY503" s="9">
        <v>36</v>
      </c>
      <c r="AZ503" s="9" t="s">
        <v>1592</v>
      </c>
      <c r="BA503" s="32" t="s">
        <v>20</v>
      </c>
      <c r="BB503" s="32"/>
      <c r="BC503" s="32"/>
      <c r="BD503" s="9"/>
      <c r="BE503" s="9"/>
      <c r="BF503" s="9"/>
      <c r="BG503" s="35"/>
      <c r="BH503" s="9"/>
      <c r="BI503" s="9"/>
      <c r="BJ503" s="9"/>
      <c r="BK503" s="9"/>
      <c r="BL503" s="9"/>
      <c r="BM503" s="9"/>
      <c r="BN503" s="9"/>
      <c r="BO503" s="9">
        <v>1</v>
      </c>
      <c r="BP503" s="9"/>
      <c r="BQ503" s="9"/>
      <c r="BR503" s="9"/>
      <c r="BS503" s="9"/>
      <c r="BT503" s="9"/>
      <c r="BU503" s="9"/>
      <c r="BV503" s="9"/>
      <c r="BW503" s="9"/>
      <c r="BX503" s="9"/>
      <c r="BY503" s="9"/>
      <c r="BZ503" s="9"/>
      <c r="CA503" s="9"/>
      <c r="CB503" s="9"/>
      <c r="CC503" s="9"/>
      <c r="CD503" s="9"/>
      <c r="CE503" s="9"/>
      <c r="CF503" s="9"/>
      <c r="CG503" s="9"/>
      <c r="CH503" s="9"/>
      <c r="CI503" s="9"/>
      <c r="CJ503" s="9"/>
      <c r="CK503" s="9"/>
      <c r="CL503" s="9"/>
      <c r="CM503" s="9"/>
      <c r="CN503" s="9"/>
      <c r="CO503" s="9"/>
      <c r="CP503" s="9"/>
      <c r="CQ503" s="9"/>
      <c r="CR503" s="9"/>
      <c r="CS503" s="9"/>
      <c r="CT503" s="9"/>
      <c r="CU503" s="9"/>
      <c r="CV503" s="9"/>
      <c r="CW503" s="9"/>
      <c r="CX503" s="9"/>
      <c r="CY503" s="9"/>
      <c r="CZ503" s="9"/>
      <c r="DA503" s="9"/>
      <c r="DB503" s="9"/>
      <c r="DC503" s="9"/>
      <c r="DD503" s="9"/>
      <c r="DE503" s="9"/>
      <c r="DF503" s="9"/>
      <c r="DG503" s="9"/>
      <c r="DH503" s="9"/>
      <c r="DI503" s="9"/>
      <c r="DJ503" s="9"/>
      <c r="DK503" s="9"/>
      <c r="DL503" s="9"/>
      <c r="DM503" s="9"/>
      <c r="DN503" s="9"/>
      <c r="DO503" s="9"/>
      <c r="DP503" s="9"/>
      <c r="DQ503" s="9"/>
      <c r="DR503" s="9"/>
      <c r="DS503" s="9"/>
      <c r="DT503" s="9"/>
      <c r="DU503" s="9"/>
      <c r="DV503" s="9"/>
      <c r="DW503" s="9"/>
      <c r="DX503" s="9"/>
      <c r="DY503" s="9"/>
      <c r="DZ503" s="9"/>
      <c r="EA503" s="9"/>
      <c r="EB503" s="9"/>
      <c r="EC503" s="9"/>
      <c r="ED503" s="9"/>
      <c r="EE503" s="9"/>
      <c r="EF503" s="9"/>
      <c r="EG503" s="9"/>
      <c r="EH503" s="9"/>
      <c r="EI503" s="9"/>
      <c r="EJ503" s="9"/>
      <c r="EK503" s="9"/>
      <c r="EL503" s="9"/>
      <c r="EM503" s="9"/>
      <c r="EN503" s="9"/>
      <c r="EO503" s="9"/>
      <c r="EP503" s="9"/>
      <c r="EQ503" s="9"/>
      <c r="ER503" s="36">
        <f t="shared" si="92"/>
        <v>1</v>
      </c>
      <c r="ES503" s="9">
        <f t="shared" si="93"/>
        <v>1</v>
      </c>
      <c r="ET503" s="9" t="s">
        <v>1363</v>
      </c>
      <c r="EU503" s="32" t="s">
        <v>2224</v>
      </c>
      <c r="EV503" s="32" t="s">
        <v>1480</v>
      </c>
      <c r="EW503" s="32"/>
      <c r="EX503" s="35"/>
      <c r="EY503" s="37"/>
      <c r="EZ503" s="37"/>
      <c r="FA503" s="35"/>
      <c r="FB503" s="37"/>
      <c r="FC503" s="32"/>
      <c r="FD503" s="32"/>
      <c r="FE503" s="32">
        <f t="shared" si="94"/>
        <v>3149</v>
      </c>
      <c r="FF503" s="9">
        <f t="shared" si="95"/>
        <v>7910</v>
      </c>
      <c r="FG503" s="6" t="e">
        <v>#N/A</v>
      </c>
    </row>
    <row r="504" spans="1:163" ht="17.25" customHeight="1" x14ac:dyDescent="0.25">
      <c r="A504" s="9">
        <v>458076322</v>
      </c>
      <c r="B504" s="22" t="s">
        <v>765</v>
      </c>
      <c r="C504" s="9"/>
      <c r="D504" s="9"/>
      <c r="E504" s="9"/>
      <c r="F504" s="9"/>
      <c r="G504" s="23"/>
      <c r="H504" s="23"/>
      <c r="I504" s="9">
        <v>2825</v>
      </c>
      <c r="J504" s="9">
        <v>2969</v>
      </c>
      <c r="K504" s="24">
        <f t="shared" si="84"/>
        <v>-5272</v>
      </c>
      <c r="L504" s="24">
        <f t="shared" si="85"/>
        <v>5794</v>
      </c>
      <c r="M504" s="25">
        <v>4</v>
      </c>
      <c r="N504" s="9" t="s">
        <v>1493</v>
      </c>
      <c r="O504" s="9" t="s">
        <v>1494</v>
      </c>
      <c r="P504" s="9" t="s">
        <v>2211</v>
      </c>
      <c r="Q504" s="26">
        <v>2914</v>
      </c>
      <c r="R504" s="27">
        <v>234</v>
      </c>
      <c r="S504" s="27">
        <f t="shared" si="86"/>
        <v>0</v>
      </c>
      <c r="T504" s="27">
        <v>450</v>
      </c>
      <c r="U504" s="28" t="s">
        <v>20</v>
      </c>
      <c r="V504" s="29">
        <f t="shared" si="87"/>
        <v>0.1130596725382168</v>
      </c>
      <c r="W504" s="29">
        <f t="shared" si="88"/>
        <v>1.1162292217081024E-3</v>
      </c>
      <c r="X504" s="29" t="str">
        <f t="shared" si="89"/>
        <v>FLOW</v>
      </c>
      <c r="Y504" s="9" t="str">
        <f t="shared" si="90"/>
        <v>-</v>
      </c>
      <c r="Z504" s="9" t="s">
        <v>2271</v>
      </c>
      <c r="AA504" s="9" t="s">
        <v>20</v>
      </c>
      <c r="AB504" s="22"/>
      <c r="AC504" s="9"/>
      <c r="AD504" s="9"/>
      <c r="AE504" s="30"/>
      <c r="AF504" s="31" t="s">
        <v>20</v>
      </c>
      <c r="AG504" s="32"/>
      <c r="AH504" s="9" t="s">
        <v>1129</v>
      </c>
      <c r="AI504" s="32"/>
      <c r="AJ504" s="32"/>
      <c r="AK504" s="32"/>
      <c r="AL504" s="32">
        <v>3653</v>
      </c>
      <c r="AM504" s="26">
        <v>2914</v>
      </c>
      <c r="AN504" s="24">
        <v>118</v>
      </c>
      <c r="AO504" s="23" t="s">
        <v>20</v>
      </c>
      <c r="AP504" s="23" t="str">
        <f t="shared" si="91"/>
        <v>FLOW</v>
      </c>
      <c r="AQ504" s="23"/>
      <c r="AR504" s="23"/>
      <c r="AS504" s="23"/>
      <c r="AT504" s="23"/>
      <c r="AU504" s="9" t="s">
        <v>13</v>
      </c>
      <c r="AV504" s="33" t="s">
        <v>960</v>
      </c>
      <c r="AW504" s="22" t="s">
        <v>1211</v>
      </c>
      <c r="AX504" s="34">
        <v>45057</v>
      </c>
      <c r="AY504" s="9">
        <v>36</v>
      </c>
      <c r="AZ504" s="9" t="s">
        <v>1125</v>
      </c>
      <c r="BA504" s="32" t="s">
        <v>20</v>
      </c>
      <c r="BB504" s="32"/>
      <c r="BC504" s="32"/>
      <c r="BD504" s="9"/>
      <c r="BE504" s="9"/>
      <c r="BF504" s="9"/>
      <c r="BG504" s="35"/>
      <c r="BH504" s="9"/>
      <c r="BI504" s="9"/>
      <c r="BJ504" s="9"/>
      <c r="BK504" s="9"/>
      <c r="BL504" s="9"/>
      <c r="BM504" s="9"/>
      <c r="BN504" s="9"/>
      <c r="BO504" s="9"/>
      <c r="BP504" s="9"/>
      <c r="BQ504" s="9"/>
      <c r="BR504" s="9"/>
      <c r="BS504" s="9"/>
      <c r="BT504" s="9"/>
      <c r="BU504" s="9"/>
      <c r="BV504" s="9"/>
      <c r="BW504" s="9"/>
      <c r="BX504" s="9"/>
      <c r="BY504" s="9"/>
      <c r="BZ504" s="9"/>
      <c r="CA504" s="9"/>
      <c r="CB504" s="9"/>
      <c r="CC504" s="9"/>
      <c r="CD504" s="9"/>
      <c r="CE504" s="9"/>
      <c r="CF504" s="9"/>
      <c r="CG504" s="9"/>
      <c r="CH504" s="9"/>
      <c r="CI504" s="9"/>
      <c r="CJ504" s="9"/>
      <c r="CK504" s="9"/>
      <c r="CL504" s="9"/>
      <c r="CM504" s="9"/>
      <c r="CN504" s="9"/>
      <c r="CO504" s="9"/>
      <c r="CP504" s="9"/>
      <c r="CQ504" s="9"/>
      <c r="CR504" s="9"/>
      <c r="CS504" s="9"/>
      <c r="CT504" s="9"/>
      <c r="CU504" s="9"/>
      <c r="CV504" s="9"/>
      <c r="CW504" s="9"/>
      <c r="CX504" s="9"/>
      <c r="CY504" s="9"/>
      <c r="CZ504" s="9"/>
      <c r="DA504" s="9"/>
      <c r="DB504" s="9"/>
      <c r="DC504" s="9"/>
      <c r="DD504" s="9"/>
      <c r="DE504" s="9"/>
      <c r="DF504" s="9"/>
      <c r="DG504" s="9"/>
      <c r="DH504" s="9"/>
      <c r="DI504" s="9"/>
      <c r="DJ504" s="9"/>
      <c r="DK504" s="9"/>
      <c r="DL504" s="9"/>
      <c r="DM504" s="9"/>
      <c r="DN504" s="9"/>
      <c r="DO504" s="9"/>
      <c r="DP504" s="9"/>
      <c r="DQ504" s="9"/>
      <c r="DR504" s="9"/>
      <c r="DS504" s="9"/>
      <c r="DT504" s="9"/>
      <c r="DU504" s="9"/>
      <c r="DV504" s="9"/>
      <c r="DW504" s="9"/>
      <c r="DX504" s="9"/>
      <c r="DY504" s="9"/>
      <c r="DZ504" s="9"/>
      <c r="EA504" s="9"/>
      <c r="EB504" s="9"/>
      <c r="EC504" s="9"/>
      <c r="ED504" s="9"/>
      <c r="EE504" s="9"/>
      <c r="EF504" s="9"/>
      <c r="EG504" s="9"/>
      <c r="EH504" s="9"/>
      <c r="EI504" s="9"/>
      <c r="EJ504" s="9"/>
      <c r="EK504" s="9"/>
      <c r="EL504" s="9"/>
      <c r="EM504" s="9"/>
      <c r="EN504" s="9"/>
      <c r="EO504" s="9"/>
      <c r="EP504" s="9"/>
      <c r="EQ504" s="9"/>
      <c r="ER504" s="36">
        <f t="shared" si="92"/>
        <v>0</v>
      </c>
      <c r="ES504" s="9" t="str">
        <f t="shared" si="93"/>
        <v/>
      </c>
      <c r="ET504" s="9" t="s">
        <v>2262</v>
      </c>
      <c r="EU504" s="32" t="s">
        <v>2084</v>
      </c>
      <c r="EV504" s="32" t="s">
        <v>1480</v>
      </c>
      <c r="EW504" s="32"/>
      <c r="EX504" s="35"/>
      <c r="EY504" s="37"/>
      <c r="EZ504" s="37"/>
      <c r="FA504" s="35"/>
      <c r="FB504" s="37"/>
      <c r="FC504" s="32"/>
      <c r="FD504" s="32"/>
      <c r="FE504" s="32">
        <f t="shared" si="94"/>
        <v>-5272</v>
      </c>
      <c r="FF504" s="9">
        <f t="shared" si="95"/>
        <v>5794</v>
      </c>
      <c r="FG504" s="6" t="s">
        <v>1480</v>
      </c>
    </row>
    <row r="505" spans="1:163" ht="17.25" customHeight="1" x14ac:dyDescent="0.25">
      <c r="A505" s="9">
        <v>466528022</v>
      </c>
      <c r="B505" s="22" t="s">
        <v>908</v>
      </c>
      <c r="C505" s="9"/>
      <c r="D505" s="9"/>
      <c r="E505" s="9"/>
      <c r="F505" s="9"/>
      <c r="G505" s="23"/>
      <c r="H505" s="23"/>
      <c r="I505" s="9">
        <v>1481</v>
      </c>
      <c r="J505" s="9">
        <v>2962</v>
      </c>
      <c r="K505" s="24">
        <f t="shared" si="84"/>
        <v>1510</v>
      </c>
      <c r="L505" s="24">
        <f t="shared" si="85"/>
        <v>4443</v>
      </c>
      <c r="M505" s="25">
        <v>2</v>
      </c>
      <c r="N505" s="9" t="s">
        <v>1493</v>
      </c>
      <c r="O505" s="9" t="s">
        <v>1494</v>
      </c>
      <c r="P505" s="9" t="s">
        <v>45</v>
      </c>
      <c r="Q505" s="26">
        <v>2877</v>
      </c>
      <c r="R505" s="27">
        <v>29</v>
      </c>
      <c r="S505" s="27">
        <f t="shared" si="86"/>
        <v>0</v>
      </c>
      <c r="T505" s="27">
        <v>900</v>
      </c>
      <c r="U505" s="28" t="s">
        <v>20</v>
      </c>
      <c r="V505" s="29">
        <f t="shared" si="87"/>
        <v>8.1655938149245606E-3</v>
      </c>
      <c r="W505" s="29">
        <f t="shared" si="88"/>
        <v>7.7141317901794975E-4</v>
      </c>
      <c r="X505" s="29" t="str">
        <f t="shared" si="89"/>
        <v>FLOW</v>
      </c>
      <c r="Y505" s="9" t="str">
        <f t="shared" si="90"/>
        <v>-</v>
      </c>
      <c r="Z505" s="9" t="s">
        <v>20</v>
      </c>
      <c r="AA505" s="9" t="s">
        <v>20</v>
      </c>
      <c r="AB505" s="22"/>
      <c r="AC505" s="9"/>
      <c r="AD505" s="9"/>
      <c r="AE505" s="30"/>
      <c r="AF505" s="31" t="s">
        <v>20</v>
      </c>
      <c r="AG505" s="32"/>
      <c r="AH505" s="9" t="s">
        <v>617</v>
      </c>
      <c r="AI505" s="32"/>
      <c r="AJ505" s="32"/>
      <c r="AK505" s="32"/>
      <c r="AL505" s="32">
        <v>3891</v>
      </c>
      <c r="AM505" s="26">
        <v>2877</v>
      </c>
      <c r="AN505" s="24">
        <v>57</v>
      </c>
      <c r="AO505" s="23" t="s">
        <v>20</v>
      </c>
      <c r="AP505" s="23" t="str">
        <f t="shared" si="91"/>
        <v>FLOW</v>
      </c>
      <c r="AQ505" s="23"/>
      <c r="AR505" s="23"/>
      <c r="AS505" s="23"/>
      <c r="AT505" s="23"/>
      <c r="AU505" s="9" t="s">
        <v>1491</v>
      </c>
      <c r="AV505" s="33" t="s">
        <v>1046</v>
      </c>
      <c r="AW505" s="22" t="s">
        <v>1218</v>
      </c>
      <c r="AX505" s="34">
        <v>45854</v>
      </c>
      <c r="AY505" s="9">
        <v>12</v>
      </c>
      <c r="AZ505" s="9" t="s">
        <v>1125</v>
      </c>
      <c r="BA505" s="32" t="s">
        <v>20</v>
      </c>
      <c r="BB505" s="32"/>
      <c r="BC505" s="32"/>
      <c r="BD505" s="9"/>
      <c r="BE505" s="9"/>
      <c r="BF505" s="9"/>
      <c r="BG505" s="35"/>
      <c r="BH505" s="9"/>
      <c r="BI505" s="9"/>
      <c r="BJ505" s="9"/>
      <c r="BK505" s="9"/>
      <c r="BL505" s="9">
        <v>1</v>
      </c>
      <c r="BM505" s="9"/>
      <c r="BN505" s="9"/>
      <c r="BO505" s="9"/>
      <c r="BP505" s="9"/>
      <c r="BQ505" s="9"/>
      <c r="BR505" s="9"/>
      <c r="BS505" s="9"/>
      <c r="BT505" s="9"/>
      <c r="BU505" s="9"/>
      <c r="BV505" s="9"/>
      <c r="BW505" s="9"/>
      <c r="BX505" s="9"/>
      <c r="BY505" s="9"/>
      <c r="BZ505" s="9"/>
      <c r="CA505" s="9"/>
      <c r="CB505" s="9"/>
      <c r="CC505" s="9"/>
      <c r="CD505" s="9"/>
      <c r="CE505" s="9"/>
      <c r="CF505" s="9"/>
      <c r="CG505" s="9"/>
      <c r="CH505" s="9"/>
      <c r="CI505" s="9"/>
      <c r="CJ505" s="9"/>
      <c r="CK505" s="9"/>
      <c r="CL505" s="9"/>
      <c r="CM505" s="9"/>
      <c r="CN505" s="9"/>
      <c r="CO505" s="9"/>
      <c r="CP505" s="9"/>
      <c r="CQ505" s="9"/>
      <c r="CR505" s="9"/>
      <c r="CS505" s="9"/>
      <c r="CT505" s="9"/>
      <c r="CU505" s="9"/>
      <c r="CV505" s="9"/>
      <c r="CW505" s="9"/>
      <c r="CX505" s="9"/>
      <c r="CY505" s="9"/>
      <c r="CZ505" s="9"/>
      <c r="DA505" s="9"/>
      <c r="DB505" s="9"/>
      <c r="DC505" s="9"/>
      <c r="DD505" s="9"/>
      <c r="DE505" s="9"/>
      <c r="DF505" s="9"/>
      <c r="DG505" s="9"/>
      <c r="DH505" s="9"/>
      <c r="DI505" s="9"/>
      <c r="DJ505" s="9"/>
      <c r="DK505" s="9"/>
      <c r="DL505" s="9"/>
      <c r="DM505" s="9"/>
      <c r="DN505" s="9"/>
      <c r="DO505" s="9"/>
      <c r="DP505" s="9"/>
      <c r="DQ505" s="9"/>
      <c r="DR505" s="9"/>
      <c r="DS505" s="9"/>
      <c r="DT505" s="9"/>
      <c r="DU505" s="9"/>
      <c r="DV505" s="9"/>
      <c r="DW505" s="9"/>
      <c r="DX505" s="9"/>
      <c r="DY505" s="9"/>
      <c r="DZ505" s="9"/>
      <c r="EA505" s="9"/>
      <c r="EB505" s="9"/>
      <c r="EC505" s="9"/>
      <c r="ED505" s="9"/>
      <c r="EE505" s="9"/>
      <c r="EF505" s="9"/>
      <c r="EG505" s="9"/>
      <c r="EH505" s="9"/>
      <c r="EI505" s="9"/>
      <c r="EJ505" s="9"/>
      <c r="EK505" s="9"/>
      <c r="EL505" s="9"/>
      <c r="EM505" s="9"/>
      <c r="EN505" s="9"/>
      <c r="EO505" s="9"/>
      <c r="EP505" s="9"/>
      <c r="EQ505" s="9"/>
      <c r="ER505" s="36">
        <f t="shared" si="92"/>
        <v>1</v>
      </c>
      <c r="ES505" s="9">
        <f t="shared" si="93"/>
        <v>1</v>
      </c>
      <c r="ET505" s="9" t="s">
        <v>1374</v>
      </c>
      <c r="EU505" s="32" t="s">
        <v>2116</v>
      </c>
      <c r="EV505" s="32" t="s">
        <v>1480</v>
      </c>
      <c r="EW505" s="32"/>
      <c r="EX505" s="35"/>
      <c r="EY505" s="37"/>
      <c r="EZ505" s="37"/>
      <c r="FA505" s="35"/>
      <c r="FB505" s="37"/>
      <c r="FC505" s="32"/>
      <c r="FD505" s="32"/>
      <c r="FE505" s="32">
        <f t="shared" si="94"/>
        <v>1510</v>
      </c>
      <c r="FF505" s="9">
        <f t="shared" si="95"/>
        <v>4443</v>
      </c>
      <c r="FG505" s="6" t="s">
        <v>1480</v>
      </c>
    </row>
    <row r="506" spans="1:163" ht="17.25" customHeight="1" x14ac:dyDescent="0.25">
      <c r="A506" s="9">
        <v>139141930</v>
      </c>
      <c r="B506" s="22" t="s">
        <v>742</v>
      </c>
      <c r="C506" s="9"/>
      <c r="D506" s="9"/>
      <c r="E506" s="9"/>
      <c r="F506" s="9"/>
      <c r="G506" s="23"/>
      <c r="H506" s="23"/>
      <c r="I506" s="9">
        <v>3055</v>
      </c>
      <c r="J506" s="9">
        <v>2818</v>
      </c>
      <c r="K506" s="24">
        <f t="shared" si="84"/>
        <v>3246</v>
      </c>
      <c r="L506" s="24">
        <f t="shared" si="85"/>
        <v>5873</v>
      </c>
      <c r="M506" s="25">
        <v>5</v>
      </c>
      <c r="N506" s="9" t="s">
        <v>1493</v>
      </c>
      <c r="O506" s="9" t="s">
        <v>1494</v>
      </c>
      <c r="P506" s="9" t="s">
        <v>341</v>
      </c>
      <c r="Q506" s="26">
        <v>2818</v>
      </c>
      <c r="R506" s="27">
        <v>428</v>
      </c>
      <c r="S506" s="27">
        <f t="shared" si="86"/>
        <v>0</v>
      </c>
      <c r="T506" s="27">
        <v>5850</v>
      </c>
      <c r="U506" s="28" t="s">
        <v>20</v>
      </c>
      <c r="V506" s="29">
        <f t="shared" si="87"/>
        <v>1.775024187696525E-2</v>
      </c>
      <c r="W506" s="29">
        <f t="shared" si="88"/>
        <v>1.5003375732919298E-3</v>
      </c>
      <c r="X506" s="29" t="str">
        <f t="shared" si="89"/>
        <v>FLOW</v>
      </c>
      <c r="Y506" s="9" t="str">
        <f t="shared" si="90"/>
        <v>-</v>
      </c>
      <c r="Z506" s="9" t="s">
        <v>20</v>
      </c>
      <c r="AA506" s="9" t="s">
        <v>20</v>
      </c>
      <c r="AB506" s="22"/>
      <c r="AC506" s="9"/>
      <c r="AD506" s="9"/>
      <c r="AE506" s="30"/>
      <c r="AF506" s="31" t="s">
        <v>20</v>
      </c>
      <c r="AG506" s="32"/>
      <c r="AH506" s="9" t="s">
        <v>1506</v>
      </c>
      <c r="AI506" s="32"/>
      <c r="AJ506" s="32"/>
      <c r="AK506" s="32"/>
      <c r="AL506" s="32">
        <v>9096</v>
      </c>
      <c r="AM506" s="26">
        <v>2818</v>
      </c>
      <c r="AN506" s="24">
        <v>148</v>
      </c>
      <c r="AO506" s="23" t="s">
        <v>20</v>
      </c>
      <c r="AP506" s="23" t="str">
        <f t="shared" si="91"/>
        <v>FLOW</v>
      </c>
      <c r="AQ506" s="23"/>
      <c r="AR506" s="23"/>
      <c r="AS506" s="23"/>
      <c r="AT506" s="23"/>
      <c r="AU506" s="9" t="s">
        <v>13</v>
      </c>
      <c r="AV506" s="33" t="s">
        <v>937</v>
      </c>
      <c r="AW506" s="22" t="s">
        <v>1177</v>
      </c>
      <c r="AX506" s="34">
        <v>44978</v>
      </c>
      <c r="AY506" s="9">
        <v>36</v>
      </c>
      <c r="AZ506" s="9" t="s">
        <v>1125</v>
      </c>
      <c r="BA506" s="32" t="s">
        <v>20</v>
      </c>
      <c r="BB506" s="32"/>
      <c r="BC506" s="32"/>
      <c r="BD506" s="9"/>
      <c r="BE506" s="9"/>
      <c r="BF506" s="9"/>
      <c r="BG506" s="35"/>
      <c r="BH506" s="9"/>
      <c r="BI506" s="9"/>
      <c r="BJ506" s="9"/>
      <c r="BK506" s="9"/>
      <c r="BL506" s="9">
        <v>1</v>
      </c>
      <c r="BM506" s="9"/>
      <c r="BN506" s="9"/>
      <c r="BO506" s="9"/>
      <c r="BP506" s="9"/>
      <c r="BQ506" s="9"/>
      <c r="BR506" s="9"/>
      <c r="BS506" s="9"/>
      <c r="BT506" s="9"/>
      <c r="BU506" s="9"/>
      <c r="BV506" s="9"/>
      <c r="BW506" s="9"/>
      <c r="BX506" s="9"/>
      <c r="BY506" s="9"/>
      <c r="BZ506" s="9"/>
      <c r="CA506" s="9"/>
      <c r="CB506" s="9"/>
      <c r="CC506" s="9"/>
      <c r="CD506" s="9"/>
      <c r="CE506" s="9"/>
      <c r="CF506" s="9"/>
      <c r="CG506" s="9"/>
      <c r="CH506" s="9"/>
      <c r="CI506" s="9"/>
      <c r="CJ506" s="9"/>
      <c r="CK506" s="9"/>
      <c r="CL506" s="9"/>
      <c r="CM506" s="9"/>
      <c r="CN506" s="9"/>
      <c r="CO506" s="9"/>
      <c r="CP506" s="9"/>
      <c r="CQ506" s="9"/>
      <c r="CR506" s="9"/>
      <c r="CS506" s="9"/>
      <c r="CT506" s="9"/>
      <c r="CU506" s="9"/>
      <c r="CV506" s="9"/>
      <c r="CW506" s="9"/>
      <c r="CX506" s="9"/>
      <c r="CY506" s="9"/>
      <c r="CZ506" s="9"/>
      <c r="DA506" s="9"/>
      <c r="DB506" s="9"/>
      <c r="DC506" s="9"/>
      <c r="DD506" s="9"/>
      <c r="DE506" s="9"/>
      <c r="DF506" s="9"/>
      <c r="DG506" s="9"/>
      <c r="DH506" s="9"/>
      <c r="DI506" s="9"/>
      <c r="DJ506" s="9"/>
      <c r="DK506" s="9"/>
      <c r="DL506" s="9"/>
      <c r="DM506" s="9"/>
      <c r="DN506" s="9"/>
      <c r="DO506" s="9"/>
      <c r="DP506" s="9"/>
      <c r="DQ506" s="9"/>
      <c r="DR506" s="9"/>
      <c r="DS506" s="9"/>
      <c r="DT506" s="9"/>
      <c r="DU506" s="9"/>
      <c r="DV506" s="9"/>
      <c r="DW506" s="9"/>
      <c r="DX506" s="9"/>
      <c r="DY506" s="9"/>
      <c r="DZ506" s="9"/>
      <c r="EA506" s="9"/>
      <c r="EB506" s="9"/>
      <c r="EC506" s="9"/>
      <c r="ED506" s="9"/>
      <c r="EE506" s="9"/>
      <c r="EF506" s="9"/>
      <c r="EG506" s="9"/>
      <c r="EH506" s="9"/>
      <c r="EI506" s="9"/>
      <c r="EJ506" s="9"/>
      <c r="EK506" s="9"/>
      <c r="EL506" s="9"/>
      <c r="EM506" s="9"/>
      <c r="EN506" s="9"/>
      <c r="EO506" s="9"/>
      <c r="EP506" s="9"/>
      <c r="EQ506" s="9"/>
      <c r="ER506" s="36">
        <f t="shared" si="92"/>
        <v>1</v>
      </c>
      <c r="ES506" s="9">
        <f t="shared" si="93"/>
        <v>1</v>
      </c>
      <c r="ET506" s="9" t="s">
        <v>1369</v>
      </c>
      <c r="EU506" s="32" t="s">
        <v>1934</v>
      </c>
      <c r="EV506" s="32" t="s">
        <v>1480</v>
      </c>
      <c r="EW506" s="32"/>
      <c r="EX506" s="35"/>
      <c r="EY506" s="37"/>
      <c r="EZ506" s="37"/>
      <c r="FA506" s="35"/>
      <c r="FB506" s="37"/>
      <c r="FC506" s="32"/>
      <c r="FD506" s="32"/>
      <c r="FE506" s="32">
        <f t="shared" si="94"/>
        <v>3246</v>
      </c>
      <c r="FF506" s="9">
        <f t="shared" si="95"/>
        <v>5873</v>
      </c>
      <c r="FG506" s="6" t="s">
        <v>1480</v>
      </c>
    </row>
    <row r="507" spans="1:163" ht="17.25" customHeight="1" x14ac:dyDescent="0.25">
      <c r="A507" s="9">
        <v>465932490</v>
      </c>
      <c r="B507" s="22" t="s">
        <v>632</v>
      </c>
      <c r="C507" s="9"/>
      <c r="D507" s="9"/>
      <c r="E507" s="9"/>
      <c r="F507" s="9"/>
      <c r="G507" s="23"/>
      <c r="H507" s="23"/>
      <c r="I507" s="9">
        <v>2198</v>
      </c>
      <c r="J507" s="9">
        <v>2841</v>
      </c>
      <c r="K507" s="24">
        <f t="shared" si="84"/>
        <v>-5711</v>
      </c>
      <c r="L507" s="24">
        <f t="shared" si="85"/>
        <v>5039</v>
      </c>
      <c r="M507" s="25">
        <v>5</v>
      </c>
      <c r="N507" s="9" t="s">
        <v>1493</v>
      </c>
      <c r="O507" s="9" t="s">
        <v>1494</v>
      </c>
      <c r="P507" s="9" t="s">
        <v>45</v>
      </c>
      <c r="Q507" s="26">
        <v>2798</v>
      </c>
      <c r="R507" s="27">
        <v>240</v>
      </c>
      <c r="S507" s="27">
        <f t="shared" si="86"/>
        <v>0</v>
      </c>
      <c r="T507" s="27">
        <v>1948.37</v>
      </c>
      <c r="U507" s="28" t="s">
        <v>20</v>
      </c>
      <c r="V507" s="29">
        <f t="shared" si="87"/>
        <v>5.976972208574541E-3</v>
      </c>
      <c r="W507" s="29">
        <f t="shared" si="88"/>
        <v>1.4896893293366996E-3</v>
      </c>
      <c r="X507" s="29" t="str">
        <f t="shared" si="89"/>
        <v>FLOW</v>
      </c>
      <c r="Y507" s="9" t="str">
        <f t="shared" si="90"/>
        <v>-</v>
      </c>
      <c r="Z507" s="9" t="s">
        <v>1496</v>
      </c>
      <c r="AA507" s="9" t="s">
        <v>20</v>
      </c>
      <c r="AB507" s="22"/>
      <c r="AC507" s="9"/>
      <c r="AD507" s="9"/>
      <c r="AE507" s="30"/>
      <c r="AF507" s="31" t="s">
        <v>20</v>
      </c>
      <c r="AG507" s="32"/>
      <c r="AH507" s="9" t="s">
        <v>617</v>
      </c>
      <c r="AI507" s="32"/>
      <c r="AJ507" s="32"/>
      <c r="AK507" s="32"/>
      <c r="AL507" s="32">
        <v>5029.37</v>
      </c>
      <c r="AM507" s="26">
        <v>2798</v>
      </c>
      <c r="AN507" s="24">
        <v>148</v>
      </c>
      <c r="AO507" s="23" t="s">
        <v>20</v>
      </c>
      <c r="AP507" s="23" t="str">
        <f t="shared" si="91"/>
        <v>FLOW</v>
      </c>
      <c r="AQ507" s="23"/>
      <c r="AR507" s="23"/>
      <c r="AS507" s="23"/>
      <c r="AT507" s="23"/>
      <c r="AU507" s="9" t="s">
        <v>13</v>
      </c>
      <c r="AV507" s="33" t="s">
        <v>633</v>
      </c>
      <c r="AW507" s="22" t="s">
        <v>1193</v>
      </c>
      <c r="AX507" s="34">
        <v>45763</v>
      </c>
      <c r="AY507" s="9">
        <v>12</v>
      </c>
      <c r="AZ507" s="9" t="s">
        <v>1125</v>
      </c>
      <c r="BA507" s="32" t="s">
        <v>20</v>
      </c>
      <c r="BB507" s="32"/>
      <c r="BC507" s="32"/>
      <c r="BD507" s="9"/>
      <c r="BE507" s="9"/>
      <c r="BF507" s="9"/>
      <c r="BG507" s="35"/>
      <c r="BH507" s="9"/>
      <c r="BI507" s="9"/>
      <c r="BJ507" s="9"/>
      <c r="BK507" s="9"/>
      <c r="BL507" s="9"/>
      <c r="BM507" s="9"/>
      <c r="BN507" s="9"/>
      <c r="BO507" s="9"/>
      <c r="BP507" s="9"/>
      <c r="BQ507" s="9"/>
      <c r="BR507" s="9"/>
      <c r="BS507" s="9"/>
      <c r="BT507" s="9"/>
      <c r="BU507" s="9"/>
      <c r="BV507" s="9"/>
      <c r="BW507" s="9"/>
      <c r="BX507" s="9"/>
      <c r="BY507" s="9"/>
      <c r="BZ507" s="9"/>
      <c r="CA507" s="9"/>
      <c r="CB507" s="9"/>
      <c r="CC507" s="9"/>
      <c r="CD507" s="9"/>
      <c r="CE507" s="9"/>
      <c r="CF507" s="9"/>
      <c r="CG507" s="9"/>
      <c r="CH507" s="9"/>
      <c r="CI507" s="9"/>
      <c r="CJ507" s="9"/>
      <c r="CK507" s="9"/>
      <c r="CL507" s="9"/>
      <c r="CM507" s="9"/>
      <c r="CN507" s="9"/>
      <c r="CO507" s="9"/>
      <c r="CP507" s="9"/>
      <c r="CQ507" s="9"/>
      <c r="CR507" s="9"/>
      <c r="CS507" s="9"/>
      <c r="CT507" s="9"/>
      <c r="CU507" s="9"/>
      <c r="CV507" s="9"/>
      <c r="CW507" s="9"/>
      <c r="CX507" s="9"/>
      <c r="CY507" s="9"/>
      <c r="CZ507" s="9"/>
      <c r="DA507" s="9"/>
      <c r="DB507" s="9"/>
      <c r="DC507" s="9"/>
      <c r="DD507" s="9"/>
      <c r="DE507" s="9"/>
      <c r="DF507" s="9"/>
      <c r="DG507" s="9"/>
      <c r="DH507" s="9"/>
      <c r="DI507" s="9"/>
      <c r="DJ507" s="9"/>
      <c r="DK507" s="9"/>
      <c r="DL507" s="9"/>
      <c r="DM507" s="9"/>
      <c r="DN507" s="9"/>
      <c r="DO507" s="9"/>
      <c r="DP507" s="9"/>
      <c r="DQ507" s="9"/>
      <c r="DR507" s="9"/>
      <c r="DS507" s="9"/>
      <c r="DT507" s="9"/>
      <c r="DU507" s="9"/>
      <c r="DV507" s="9"/>
      <c r="DW507" s="9"/>
      <c r="DX507" s="9"/>
      <c r="DY507" s="9"/>
      <c r="DZ507" s="9"/>
      <c r="EA507" s="9"/>
      <c r="EB507" s="9"/>
      <c r="EC507" s="9"/>
      <c r="ED507" s="9"/>
      <c r="EE507" s="9"/>
      <c r="EF507" s="9"/>
      <c r="EG507" s="9"/>
      <c r="EH507" s="9"/>
      <c r="EI507" s="9"/>
      <c r="EJ507" s="9"/>
      <c r="EK507" s="9"/>
      <c r="EL507" s="9"/>
      <c r="EM507" s="9"/>
      <c r="EN507" s="9"/>
      <c r="EO507" s="9"/>
      <c r="EP507" s="9"/>
      <c r="EQ507" s="9"/>
      <c r="ER507" s="36">
        <f t="shared" si="92"/>
        <v>0</v>
      </c>
      <c r="ES507" s="9" t="str">
        <f t="shared" si="93"/>
        <v/>
      </c>
      <c r="ET507" s="9" t="s">
        <v>1374</v>
      </c>
      <c r="EU507" s="32" t="s">
        <v>2112</v>
      </c>
      <c r="EV507" s="32" t="s">
        <v>1480</v>
      </c>
      <c r="EW507" s="32"/>
      <c r="EX507" s="35"/>
      <c r="EY507" s="37"/>
      <c r="EZ507" s="37"/>
      <c r="FA507" s="35"/>
      <c r="FB507" s="37"/>
      <c r="FC507" s="32"/>
      <c r="FD507" s="32"/>
      <c r="FE507" s="32">
        <f t="shared" si="94"/>
        <v>-5711</v>
      </c>
      <c r="FF507" s="9">
        <f t="shared" si="95"/>
        <v>5039</v>
      </c>
      <c r="FG507" s="6" t="s">
        <v>1480</v>
      </c>
    </row>
    <row r="508" spans="1:163" ht="17.25" customHeight="1" x14ac:dyDescent="0.25">
      <c r="A508" s="9">
        <v>454106945</v>
      </c>
      <c r="B508" s="22" t="s">
        <v>748</v>
      </c>
      <c r="C508" s="9"/>
      <c r="D508" s="9"/>
      <c r="E508" s="9"/>
      <c r="F508" s="9"/>
      <c r="G508" s="23"/>
      <c r="H508" s="23"/>
      <c r="I508" s="9">
        <v>2744</v>
      </c>
      <c r="J508" s="9">
        <v>2744</v>
      </c>
      <c r="K508" s="24">
        <f t="shared" si="84"/>
        <v>2756</v>
      </c>
      <c r="L508" s="24">
        <f t="shared" si="85"/>
        <v>5488</v>
      </c>
      <c r="M508" s="39">
        <v>1</v>
      </c>
      <c r="N508" s="9" t="s">
        <v>1493</v>
      </c>
      <c r="O508" s="9" t="s">
        <v>1494</v>
      </c>
      <c r="P508" s="9" t="s">
        <v>27</v>
      </c>
      <c r="Q508" s="26">
        <v>2703.4</v>
      </c>
      <c r="R508" s="27">
        <v>12</v>
      </c>
      <c r="S508" s="27">
        <f t="shared" si="86"/>
        <v>0</v>
      </c>
      <c r="T508" s="27">
        <v>6654</v>
      </c>
      <c r="U508" s="28" t="s">
        <v>20</v>
      </c>
      <c r="V508" s="29">
        <f t="shared" si="87"/>
        <v>6.0494031758270197E-3</v>
      </c>
      <c r="W508" s="29">
        <f t="shared" si="88"/>
        <v>2.3682176307659994E-4</v>
      </c>
      <c r="X508" s="29" t="str">
        <f t="shared" si="89"/>
        <v>FLOW</v>
      </c>
      <c r="Y508" s="9" t="str">
        <f t="shared" si="90"/>
        <v>-</v>
      </c>
      <c r="Z508" s="9" t="s">
        <v>20</v>
      </c>
      <c r="AA508" s="9" t="s">
        <v>20</v>
      </c>
      <c r="AB508" s="22"/>
      <c r="AC508" s="9"/>
      <c r="AD508" s="9"/>
      <c r="AE508" s="30"/>
      <c r="AF508" s="31" t="s">
        <v>20</v>
      </c>
      <c r="AG508" s="32"/>
      <c r="AH508" s="9" t="s">
        <v>26</v>
      </c>
      <c r="AI508" s="32"/>
      <c r="AJ508" s="32"/>
      <c r="AK508" s="32"/>
      <c r="AL508" s="32">
        <v>9410</v>
      </c>
      <c r="AM508" s="26">
        <v>2703.4</v>
      </c>
      <c r="AN508" s="24">
        <v>27</v>
      </c>
      <c r="AO508" s="23" t="s">
        <v>20</v>
      </c>
      <c r="AP508" s="23" t="str">
        <f t="shared" si="91"/>
        <v>FLOW</v>
      </c>
      <c r="AQ508" s="23"/>
      <c r="AR508" s="23"/>
      <c r="AS508" s="23"/>
      <c r="AT508" s="23"/>
      <c r="AU508" s="9" t="s">
        <v>1491</v>
      </c>
      <c r="AV508" s="33" t="s">
        <v>943</v>
      </c>
      <c r="AW508" s="22" t="s">
        <v>1187</v>
      </c>
      <c r="AX508" s="34">
        <v>44762</v>
      </c>
      <c r="AY508" s="9">
        <v>48</v>
      </c>
      <c r="AZ508" s="9" t="s">
        <v>1125</v>
      </c>
      <c r="BA508" s="32" t="s">
        <v>20</v>
      </c>
      <c r="BB508" s="32"/>
      <c r="BC508" s="32"/>
      <c r="BD508" s="9"/>
      <c r="BE508" s="9"/>
      <c r="BF508" s="9"/>
      <c r="BG508" s="35"/>
      <c r="BH508" s="9"/>
      <c r="BI508" s="9"/>
      <c r="BJ508" s="9"/>
      <c r="BK508" s="9"/>
      <c r="BL508" s="9">
        <v>1</v>
      </c>
      <c r="BM508" s="9"/>
      <c r="BN508" s="9"/>
      <c r="BO508" s="9"/>
      <c r="BP508" s="9"/>
      <c r="BQ508" s="9"/>
      <c r="BR508" s="9"/>
      <c r="BS508" s="9"/>
      <c r="BT508" s="9"/>
      <c r="BU508" s="9"/>
      <c r="BV508" s="9"/>
      <c r="BW508" s="9"/>
      <c r="BX508" s="9"/>
      <c r="BY508" s="9"/>
      <c r="BZ508" s="9"/>
      <c r="CA508" s="9"/>
      <c r="CB508" s="9"/>
      <c r="CC508" s="9"/>
      <c r="CD508" s="9"/>
      <c r="CE508" s="9"/>
      <c r="CF508" s="9"/>
      <c r="CG508" s="9"/>
      <c r="CH508" s="9"/>
      <c r="CI508" s="9"/>
      <c r="CJ508" s="9"/>
      <c r="CK508" s="9"/>
      <c r="CL508" s="9"/>
      <c r="CM508" s="9"/>
      <c r="CN508" s="9"/>
      <c r="CO508" s="9"/>
      <c r="CP508" s="9"/>
      <c r="CQ508" s="9"/>
      <c r="CR508" s="9"/>
      <c r="CS508" s="9"/>
      <c r="CT508" s="9"/>
      <c r="CU508" s="9"/>
      <c r="CV508" s="9"/>
      <c r="CW508" s="9"/>
      <c r="CX508" s="9"/>
      <c r="CY508" s="9"/>
      <c r="CZ508" s="9"/>
      <c r="DA508" s="9"/>
      <c r="DB508" s="9"/>
      <c r="DC508" s="9"/>
      <c r="DD508" s="9"/>
      <c r="DE508" s="9"/>
      <c r="DF508" s="9"/>
      <c r="DG508" s="9"/>
      <c r="DH508" s="9"/>
      <c r="DI508" s="9"/>
      <c r="DJ508" s="9"/>
      <c r="DK508" s="9"/>
      <c r="DL508" s="9"/>
      <c r="DM508" s="9"/>
      <c r="DN508" s="9"/>
      <c r="DO508" s="9"/>
      <c r="DP508" s="9"/>
      <c r="DQ508" s="9"/>
      <c r="DR508" s="9"/>
      <c r="DS508" s="9"/>
      <c r="DT508" s="9"/>
      <c r="DU508" s="9"/>
      <c r="DV508" s="9"/>
      <c r="DW508" s="9"/>
      <c r="DX508" s="9"/>
      <c r="DY508" s="9"/>
      <c r="DZ508" s="9"/>
      <c r="EA508" s="9"/>
      <c r="EB508" s="9"/>
      <c r="EC508" s="9"/>
      <c r="ED508" s="9"/>
      <c r="EE508" s="9"/>
      <c r="EF508" s="9"/>
      <c r="EG508" s="9"/>
      <c r="EH508" s="9"/>
      <c r="EI508" s="9"/>
      <c r="EJ508" s="9"/>
      <c r="EK508" s="9"/>
      <c r="EL508" s="9"/>
      <c r="EM508" s="9"/>
      <c r="EN508" s="9"/>
      <c r="EO508" s="9"/>
      <c r="EP508" s="9"/>
      <c r="EQ508" s="9"/>
      <c r="ER508" s="36">
        <f t="shared" si="92"/>
        <v>1</v>
      </c>
      <c r="ES508" s="9">
        <f t="shared" si="93"/>
        <v>1</v>
      </c>
      <c r="ET508" s="9" t="s">
        <v>1368</v>
      </c>
      <c r="EU508" s="32" t="s">
        <v>1704</v>
      </c>
      <c r="EV508" s="32" t="s">
        <v>1480</v>
      </c>
      <c r="EW508" s="32"/>
      <c r="EX508" s="35"/>
      <c r="EY508" s="37"/>
      <c r="EZ508" s="37"/>
      <c r="FA508" s="35"/>
      <c r="FB508" s="37"/>
      <c r="FC508" s="32"/>
      <c r="FD508" s="32"/>
      <c r="FE508" s="32">
        <f t="shared" si="94"/>
        <v>2756</v>
      </c>
      <c r="FF508" s="9">
        <f t="shared" si="95"/>
        <v>5488</v>
      </c>
      <c r="FG508" s="6" t="s">
        <v>1480</v>
      </c>
    </row>
    <row r="509" spans="1:163" ht="17.25" customHeight="1" x14ac:dyDescent="0.25">
      <c r="A509" s="9">
        <v>458457415</v>
      </c>
      <c r="B509" s="22" t="s">
        <v>768</v>
      </c>
      <c r="C509" s="9"/>
      <c r="D509" s="9"/>
      <c r="E509" s="9"/>
      <c r="F509" s="9"/>
      <c r="G509" s="23"/>
      <c r="H509" s="23"/>
      <c r="I509" s="9">
        <v>2403</v>
      </c>
      <c r="J509" s="9">
        <v>2403</v>
      </c>
      <c r="K509" s="24">
        <f t="shared" si="84"/>
        <v>2532</v>
      </c>
      <c r="L509" s="24">
        <f t="shared" si="85"/>
        <v>4806</v>
      </c>
      <c r="M509" s="25">
        <v>3</v>
      </c>
      <c r="N509" s="9" t="s">
        <v>1493</v>
      </c>
      <c r="O509" s="9" t="s">
        <v>1494</v>
      </c>
      <c r="P509" s="9" t="s">
        <v>14</v>
      </c>
      <c r="Q509" s="26">
        <v>2359.13</v>
      </c>
      <c r="R509" s="27">
        <v>129</v>
      </c>
      <c r="S509" s="27">
        <f t="shared" si="86"/>
        <v>0</v>
      </c>
      <c r="T509" s="27">
        <v>450</v>
      </c>
      <c r="U509" s="28" t="s">
        <v>20</v>
      </c>
      <c r="V509" s="29">
        <f t="shared" si="87"/>
        <v>1.5616010036059811E-2</v>
      </c>
      <c r="W509" s="29">
        <f t="shared" si="88"/>
        <v>6.6893943257355067E-4</v>
      </c>
      <c r="X509" s="29" t="str">
        <f t="shared" si="89"/>
        <v>FLOW</v>
      </c>
      <c r="Y509" s="9" t="str">
        <f t="shared" si="90"/>
        <v>-</v>
      </c>
      <c r="Z509" s="9" t="s">
        <v>2271</v>
      </c>
      <c r="AA509" s="9" t="s">
        <v>20</v>
      </c>
      <c r="AB509" s="22"/>
      <c r="AC509" s="9"/>
      <c r="AD509" s="9"/>
      <c r="AE509" s="30"/>
      <c r="AF509" s="31" t="s">
        <v>20</v>
      </c>
      <c r="AG509" s="32"/>
      <c r="AH509" s="9" t="s">
        <v>241</v>
      </c>
      <c r="AI509" s="32"/>
      <c r="AJ509" s="32"/>
      <c r="AK509" s="32"/>
      <c r="AL509" s="32">
        <v>2982</v>
      </c>
      <c r="AM509" s="26">
        <v>2359.13</v>
      </c>
      <c r="AN509" s="24">
        <v>88</v>
      </c>
      <c r="AO509" s="23" t="s">
        <v>20</v>
      </c>
      <c r="AP509" s="23" t="str">
        <f t="shared" si="91"/>
        <v>FLOW</v>
      </c>
      <c r="AQ509" s="23"/>
      <c r="AR509" s="23"/>
      <c r="AS509" s="23"/>
      <c r="AT509" s="23"/>
      <c r="AU509" s="9" t="s">
        <v>1491</v>
      </c>
      <c r="AV509" s="33" t="s">
        <v>963</v>
      </c>
      <c r="AW509" s="22" t="s">
        <v>1213</v>
      </c>
      <c r="AX509" s="34">
        <v>45085</v>
      </c>
      <c r="AY509" s="9">
        <v>36</v>
      </c>
      <c r="AZ509" s="9" t="s">
        <v>1125</v>
      </c>
      <c r="BA509" s="32" t="s">
        <v>20</v>
      </c>
      <c r="BB509" s="32"/>
      <c r="BC509" s="32"/>
      <c r="BD509" s="9"/>
      <c r="BE509" s="9"/>
      <c r="BF509" s="9"/>
      <c r="BG509" s="35"/>
      <c r="BH509" s="9"/>
      <c r="BI509" s="9"/>
      <c r="BJ509" s="9"/>
      <c r="BK509" s="9"/>
      <c r="BL509" s="9"/>
      <c r="BM509" s="9"/>
      <c r="BN509" s="9"/>
      <c r="BO509" s="9"/>
      <c r="BP509" s="9"/>
      <c r="BQ509" s="9"/>
      <c r="BR509" s="9"/>
      <c r="BS509" s="9"/>
      <c r="BT509" s="9"/>
      <c r="BU509" s="9"/>
      <c r="BV509" s="9"/>
      <c r="BW509" s="9"/>
      <c r="BX509" s="9"/>
      <c r="BY509" s="9"/>
      <c r="BZ509" s="9"/>
      <c r="CA509" s="9"/>
      <c r="CB509" s="9"/>
      <c r="CC509" s="9"/>
      <c r="CD509" s="9"/>
      <c r="CE509" s="9"/>
      <c r="CF509" s="9"/>
      <c r="CG509" s="9"/>
      <c r="CH509" s="9"/>
      <c r="CI509" s="9"/>
      <c r="CJ509" s="9"/>
      <c r="CK509" s="9"/>
      <c r="CL509" s="9"/>
      <c r="CM509" s="9"/>
      <c r="CN509" s="9"/>
      <c r="CO509" s="9"/>
      <c r="CP509" s="9"/>
      <c r="CQ509" s="9"/>
      <c r="CR509" s="9"/>
      <c r="CS509" s="9"/>
      <c r="CT509" s="9"/>
      <c r="CU509" s="9"/>
      <c r="CV509" s="9"/>
      <c r="CW509" s="9"/>
      <c r="CX509" s="9"/>
      <c r="CY509" s="9"/>
      <c r="CZ509" s="9"/>
      <c r="DA509" s="9"/>
      <c r="DB509" s="9"/>
      <c r="DC509" s="9"/>
      <c r="DD509" s="9"/>
      <c r="DE509" s="9"/>
      <c r="DF509" s="9"/>
      <c r="DG509" s="9"/>
      <c r="DH509" s="9"/>
      <c r="DI509" s="9"/>
      <c r="DJ509" s="9"/>
      <c r="DK509" s="9"/>
      <c r="DL509" s="9"/>
      <c r="DM509" s="9"/>
      <c r="DN509" s="9"/>
      <c r="DO509" s="9"/>
      <c r="DP509" s="9"/>
      <c r="DQ509" s="9"/>
      <c r="DR509" s="9"/>
      <c r="DS509" s="9"/>
      <c r="DT509" s="9"/>
      <c r="DU509" s="9"/>
      <c r="DV509" s="9"/>
      <c r="DW509" s="9"/>
      <c r="DX509" s="9"/>
      <c r="DY509" s="9"/>
      <c r="DZ509" s="9"/>
      <c r="EA509" s="9"/>
      <c r="EB509" s="9"/>
      <c r="EC509" s="9"/>
      <c r="ED509" s="9"/>
      <c r="EE509" s="9"/>
      <c r="EF509" s="9"/>
      <c r="EG509" s="9"/>
      <c r="EH509" s="9"/>
      <c r="EI509" s="9"/>
      <c r="EJ509" s="9"/>
      <c r="EK509" s="9"/>
      <c r="EL509" s="9"/>
      <c r="EM509" s="9"/>
      <c r="EN509" s="9"/>
      <c r="EO509" s="9"/>
      <c r="EP509" s="9"/>
      <c r="EQ509" s="9"/>
      <c r="ER509" s="36">
        <f t="shared" si="92"/>
        <v>0</v>
      </c>
      <c r="ES509" s="9" t="str">
        <f t="shared" si="93"/>
        <v/>
      </c>
      <c r="ET509" s="9" t="s">
        <v>1366</v>
      </c>
      <c r="EU509" s="32" t="s">
        <v>1964</v>
      </c>
      <c r="EV509" s="32" t="s">
        <v>1480</v>
      </c>
      <c r="EW509" s="32"/>
      <c r="EX509" s="35"/>
      <c r="EY509" s="37"/>
      <c r="EZ509" s="37"/>
      <c r="FA509" s="35"/>
      <c r="FB509" s="37"/>
      <c r="FC509" s="32"/>
      <c r="FD509" s="32"/>
      <c r="FE509" s="32">
        <f t="shared" si="94"/>
        <v>2532</v>
      </c>
      <c r="FF509" s="9">
        <f t="shared" si="95"/>
        <v>4806</v>
      </c>
      <c r="FG509" s="6" t="s">
        <v>1480</v>
      </c>
    </row>
    <row r="510" spans="1:163" ht="17.25" customHeight="1" x14ac:dyDescent="0.25">
      <c r="A510" s="9">
        <v>458761457</v>
      </c>
      <c r="B510" s="22" t="s">
        <v>774</v>
      </c>
      <c r="C510" s="9"/>
      <c r="D510" s="9"/>
      <c r="E510" s="9"/>
      <c r="F510" s="9"/>
      <c r="G510" s="23"/>
      <c r="H510" s="23"/>
      <c r="I510" s="9">
        <v>2336</v>
      </c>
      <c r="J510" s="9">
        <v>2336</v>
      </c>
      <c r="K510" s="24">
        <f t="shared" si="84"/>
        <v>2378</v>
      </c>
      <c r="L510" s="24">
        <f t="shared" si="85"/>
        <v>4672</v>
      </c>
      <c r="M510" s="39">
        <v>1</v>
      </c>
      <c r="N510" s="9" t="s">
        <v>1493</v>
      </c>
      <c r="O510" s="9" t="s">
        <v>1494</v>
      </c>
      <c r="P510" s="9" t="s">
        <v>77</v>
      </c>
      <c r="Q510" s="26">
        <v>2299</v>
      </c>
      <c r="R510" s="27">
        <v>42</v>
      </c>
      <c r="S510" s="27">
        <f t="shared" si="86"/>
        <v>0</v>
      </c>
      <c r="T510" s="27">
        <v>450</v>
      </c>
      <c r="U510" s="28" t="s">
        <v>20</v>
      </c>
      <c r="V510" s="29">
        <f t="shared" si="87"/>
        <v>1.1427406888255966E-2</v>
      </c>
      <c r="W510" s="29">
        <f t="shared" si="88"/>
        <v>2.0139573622590193E-4</v>
      </c>
      <c r="X510" s="29" t="str">
        <f t="shared" si="89"/>
        <v>FLOW</v>
      </c>
      <c r="Y510" s="9" t="str">
        <f t="shared" si="90"/>
        <v>-</v>
      </c>
      <c r="Z510" s="9" t="s">
        <v>1489</v>
      </c>
      <c r="AA510" s="9" t="s">
        <v>20</v>
      </c>
      <c r="AB510" s="22"/>
      <c r="AC510" s="9"/>
      <c r="AD510" s="9"/>
      <c r="AE510" s="30"/>
      <c r="AF510" s="31" t="s">
        <v>20</v>
      </c>
      <c r="AG510" s="32"/>
      <c r="AH510" s="9" t="s">
        <v>239</v>
      </c>
      <c r="AI510" s="32"/>
      <c r="AJ510" s="32"/>
      <c r="AK510" s="32"/>
      <c r="AL510" s="32">
        <v>2828</v>
      </c>
      <c r="AM510" s="26">
        <v>2299</v>
      </c>
      <c r="AN510" s="24">
        <v>27</v>
      </c>
      <c r="AO510" s="23" t="s">
        <v>20</v>
      </c>
      <c r="AP510" s="23" t="str">
        <f t="shared" si="91"/>
        <v>FLOW</v>
      </c>
      <c r="AQ510" s="23"/>
      <c r="AR510" s="23"/>
      <c r="AS510" s="23"/>
      <c r="AT510" s="23"/>
      <c r="AU510" s="9" t="s">
        <v>1491</v>
      </c>
      <c r="AV510" s="33" t="s">
        <v>969</v>
      </c>
      <c r="AW510" s="22" t="s">
        <v>1196</v>
      </c>
      <c r="AX510" s="34">
        <v>45106</v>
      </c>
      <c r="AY510" s="9">
        <v>36</v>
      </c>
      <c r="AZ510" s="9" t="s">
        <v>1125</v>
      </c>
      <c r="BA510" s="32" t="s">
        <v>20</v>
      </c>
      <c r="BB510" s="32"/>
      <c r="BC510" s="32"/>
      <c r="BD510" s="9"/>
      <c r="BE510" s="9"/>
      <c r="BF510" s="9"/>
      <c r="BG510" s="35"/>
      <c r="BH510" s="9"/>
      <c r="BI510" s="9"/>
      <c r="BJ510" s="9"/>
      <c r="BK510" s="9"/>
      <c r="BL510" s="9">
        <v>1</v>
      </c>
      <c r="BM510" s="9"/>
      <c r="BN510" s="9"/>
      <c r="BO510" s="9"/>
      <c r="BP510" s="9"/>
      <c r="BQ510" s="9"/>
      <c r="BR510" s="9"/>
      <c r="BS510" s="9"/>
      <c r="BT510" s="9"/>
      <c r="BU510" s="9"/>
      <c r="BV510" s="9"/>
      <c r="BW510" s="9"/>
      <c r="BX510" s="9"/>
      <c r="BY510" s="9"/>
      <c r="BZ510" s="9"/>
      <c r="CA510" s="9"/>
      <c r="CB510" s="9"/>
      <c r="CC510" s="9"/>
      <c r="CD510" s="9"/>
      <c r="CE510" s="9"/>
      <c r="CF510" s="9"/>
      <c r="CG510" s="9"/>
      <c r="CH510" s="9"/>
      <c r="CI510" s="9"/>
      <c r="CJ510" s="9"/>
      <c r="CK510" s="9"/>
      <c r="CL510" s="9"/>
      <c r="CM510" s="9"/>
      <c r="CN510" s="9"/>
      <c r="CO510" s="9"/>
      <c r="CP510" s="9"/>
      <c r="CQ510" s="9"/>
      <c r="CR510" s="9"/>
      <c r="CS510" s="9"/>
      <c r="CT510" s="9"/>
      <c r="CU510" s="9"/>
      <c r="CV510" s="9"/>
      <c r="CW510" s="9"/>
      <c r="CX510" s="9"/>
      <c r="CY510" s="9"/>
      <c r="CZ510" s="9"/>
      <c r="DA510" s="9"/>
      <c r="DB510" s="9"/>
      <c r="DC510" s="9"/>
      <c r="DD510" s="9"/>
      <c r="DE510" s="9"/>
      <c r="DF510" s="9"/>
      <c r="DG510" s="9"/>
      <c r="DH510" s="9"/>
      <c r="DI510" s="9"/>
      <c r="DJ510" s="9"/>
      <c r="DK510" s="9"/>
      <c r="DL510" s="9"/>
      <c r="DM510" s="9"/>
      <c r="DN510" s="9"/>
      <c r="DO510" s="9"/>
      <c r="DP510" s="9"/>
      <c r="DQ510" s="9"/>
      <c r="DR510" s="9"/>
      <c r="DS510" s="9"/>
      <c r="DT510" s="9"/>
      <c r="DU510" s="9"/>
      <c r="DV510" s="9"/>
      <c r="DW510" s="9"/>
      <c r="DX510" s="9"/>
      <c r="DY510" s="9"/>
      <c r="DZ510" s="9"/>
      <c r="EA510" s="9"/>
      <c r="EB510" s="9"/>
      <c r="EC510" s="9"/>
      <c r="ED510" s="9"/>
      <c r="EE510" s="9"/>
      <c r="EF510" s="9"/>
      <c r="EG510" s="9"/>
      <c r="EH510" s="9"/>
      <c r="EI510" s="9"/>
      <c r="EJ510" s="9"/>
      <c r="EK510" s="9"/>
      <c r="EL510" s="9"/>
      <c r="EM510" s="9"/>
      <c r="EN510" s="9"/>
      <c r="EO510" s="9"/>
      <c r="EP510" s="9"/>
      <c r="EQ510" s="9"/>
      <c r="ER510" s="36">
        <f t="shared" si="92"/>
        <v>1</v>
      </c>
      <c r="ES510" s="9">
        <f t="shared" si="93"/>
        <v>1</v>
      </c>
      <c r="ET510" s="9" t="s">
        <v>1370</v>
      </c>
      <c r="EU510" s="32" t="s">
        <v>1849</v>
      </c>
      <c r="EV510" s="32" t="s">
        <v>1480</v>
      </c>
      <c r="EW510" s="32"/>
      <c r="EX510" s="35"/>
      <c r="EY510" s="37"/>
      <c r="EZ510" s="37"/>
      <c r="FA510" s="35"/>
      <c r="FB510" s="37"/>
      <c r="FC510" s="32"/>
      <c r="FD510" s="32"/>
      <c r="FE510" s="32">
        <f t="shared" si="94"/>
        <v>2378</v>
      </c>
      <c r="FF510" s="9">
        <f t="shared" si="95"/>
        <v>4672</v>
      </c>
      <c r="FG510" s="6" t="s">
        <v>1480</v>
      </c>
    </row>
    <row r="511" spans="1:163" ht="17.25" customHeight="1" x14ac:dyDescent="0.25">
      <c r="A511" s="9">
        <v>458564500</v>
      </c>
      <c r="B511" s="22" t="s">
        <v>771</v>
      </c>
      <c r="C511" s="9" t="s">
        <v>2208</v>
      </c>
      <c r="D511" s="9" t="s">
        <v>2263</v>
      </c>
      <c r="E511" s="9">
        <v>2313</v>
      </c>
      <c r="F511" s="9"/>
      <c r="G511" s="23"/>
      <c r="H511" s="23"/>
      <c r="I511" s="9">
        <v>3209</v>
      </c>
      <c r="J511" s="9">
        <v>2109.52</v>
      </c>
      <c r="K511" s="24">
        <f t="shared" si="84"/>
        <v>2305.52</v>
      </c>
      <c r="L511" s="24">
        <f t="shared" si="85"/>
        <v>3005.5200000000004</v>
      </c>
      <c r="M511" s="25">
        <v>2</v>
      </c>
      <c r="N511" s="9" t="s">
        <v>2210</v>
      </c>
      <c r="O511" s="9" t="s">
        <v>1489</v>
      </c>
      <c r="P511" s="9" t="s">
        <v>263</v>
      </c>
      <c r="Q511" s="26">
        <v>2109.52</v>
      </c>
      <c r="R511" s="27">
        <v>196</v>
      </c>
      <c r="S511" s="27">
        <f t="shared" si="86"/>
        <v>0</v>
      </c>
      <c r="T511" s="27">
        <v>6750</v>
      </c>
      <c r="U511" s="28" t="s">
        <v>20</v>
      </c>
      <c r="V511" s="29">
        <f t="shared" si="87"/>
        <v>1.6469820540384563E-2</v>
      </c>
      <c r="W511" s="29">
        <f t="shared" si="88"/>
        <v>5.6562792123807625E-4</v>
      </c>
      <c r="X511" s="29" t="str">
        <f t="shared" si="89"/>
        <v>STABLE</v>
      </c>
      <c r="Y511" s="9" t="str">
        <f t="shared" si="90"/>
        <v>PAID</v>
      </c>
      <c r="Z511" s="9" t="s">
        <v>1496</v>
      </c>
      <c r="AA511" s="9" t="s">
        <v>20</v>
      </c>
      <c r="AB511" s="22"/>
      <c r="AC511" s="9"/>
      <c r="AD511" s="9"/>
      <c r="AE511" s="30"/>
      <c r="AF511" s="31" t="s">
        <v>20</v>
      </c>
      <c r="AG511" s="32"/>
      <c r="AH511" s="9" t="s">
        <v>262</v>
      </c>
      <c r="AI511" s="32"/>
      <c r="AJ511" s="32"/>
      <c r="AK511" s="32"/>
      <c r="AL511" s="32">
        <v>9055.52</v>
      </c>
      <c r="AM511" s="26">
        <v>2109.52</v>
      </c>
      <c r="AN511" s="24">
        <v>57</v>
      </c>
      <c r="AO511" s="23" t="s">
        <v>20</v>
      </c>
      <c r="AP511" s="23" t="str">
        <f t="shared" si="91"/>
        <v>FLOW</v>
      </c>
      <c r="AQ511" s="23"/>
      <c r="AR511" s="23"/>
      <c r="AS511" s="23"/>
      <c r="AT511" s="23"/>
      <c r="AU511" s="9" t="s">
        <v>13</v>
      </c>
      <c r="AV511" s="33" t="s">
        <v>966</v>
      </c>
      <c r="AW511" s="22" t="s">
        <v>1217</v>
      </c>
      <c r="AX511" s="34">
        <v>45092</v>
      </c>
      <c r="AY511" s="9">
        <v>36</v>
      </c>
      <c r="AZ511" s="9" t="s">
        <v>1125</v>
      </c>
      <c r="BA511" s="32" t="s">
        <v>20</v>
      </c>
      <c r="BB511" s="32"/>
      <c r="BC511" s="32"/>
      <c r="BD511" s="9"/>
      <c r="BE511" s="9"/>
      <c r="BF511" s="9"/>
      <c r="BG511" s="35"/>
      <c r="BH511" s="9"/>
      <c r="BI511" s="9"/>
      <c r="BJ511" s="9"/>
      <c r="BK511" s="9"/>
      <c r="BL511" s="9">
        <v>1</v>
      </c>
      <c r="BM511" s="9"/>
      <c r="BN511" s="9"/>
      <c r="BO511" s="9"/>
      <c r="BP511" s="9"/>
      <c r="BQ511" s="9"/>
      <c r="BR511" s="9"/>
      <c r="BS511" s="9"/>
      <c r="BT511" s="9"/>
      <c r="BU511" s="9"/>
      <c r="BV511" s="9"/>
      <c r="BW511" s="9"/>
      <c r="BX511" s="9"/>
      <c r="BY511" s="9"/>
      <c r="BZ511" s="9"/>
      <c r="CA511" s="9"/>
      <c r="CB511" s="9"/>
      <c r="CC511" s="9"/>
      <c r="CD511" s="9"/>
      <c r="CE511" s="9"/>
      <c r="CF511" s="9"/>
      <c r="CG511" s="9"/>
      <c r="CH511" s="9"/>
      <c r="CI511" s="9"/>
      <c r="CJ511" s="9"/>
      <c r="CK511" s="9"/>
      <c r="CL511" s="9"/>
      <c r="CM511" s="9"/>
      <c r="CN511" s="9"/>
      <c r="CO511" s="9"/>
      <c r="CP511" s="9"/>
      <c r="CQ511" s="9"/>
      <c r="CR511" s="9"/>
      <c r="CS511" s="9"/>
      <c r="CT511" s="9"/>
      <c r="CU511" s="9"/>
      <c r="CV511" s="9"/>
      <c r="CW511" s="9"/>
      <c r="CX511" s="9"/>
      <c r="CY511" s="9"/>
      <c r="CZ511" s="9"/>
      <c r="DA511" s="9"/>
      <c r="DB511" s="9"/>
      <c r="DC511" s="9"/>
      <c r="DD511" s="9"/>
      <c r="DE511" s="9"/>
      <c r="DF511" s="9"/>
      <c r="DG511" s="9"/>
      <c r="DH511" s="9"/>
      <c r="DI511" s="9"/>
      <c r="DJ511" s="9"/>
      <c r="DK511" s="9"/>
      <c r="DL511" s="9"/>
      <c r="DM511" s="9"/>
      <c r="DN511" s="9"/>
      <c r="DO511" s="9"/>
      <c r="DP511" s="9"/>
      <c r="DQ511" s="9"/>
      <c r="DR511" s="9"/>
      <c r="DS511" s="9"/>
      <c r="DT511" s="9"/>
      <c r="DU511" s="9"/>
      <c r="DV511" s="9"/>
      <c r="DW511" s="9"/>
      <c r="DX511" s="9"/>
      <c r="DY511" s="9"/>
      <c r="DZ511" s="9"/>
      <c r="EA511" s="9"/>
      <c r="EB511" s="9"/>
      <c r="EC511" s="9"/>
      <c r="ED511" s="9"/>
      <c r="EE511" s="9"/>
      <c r="EF511" s="9"/>
      <c r="EG511" s="9"/>
      <c r="EH511" s="9"/>
      <c r="EI511" s="9"/>
      <c r="EJ511" s="9"/>
      <c r="EK511" s="9"/>
      <c r="EL511" s="9"/>
      <c r="EM511" s="9"/>
      <c r="EN511" s="9"/>
      <c r="EO511" s="9"/>
      <c r="EP511" s="9"/>
      <c r="EQ511" s="9"/>
      <c r="ER511" s="36">
        <f t="shared" si="92"/>
        <v>1</v>
      </c>
      <c r="ES511" s="9">
        <f t="shared" si="93"/>
        <v>1</v>
      </c>
      <c r="ET511" s="9" t="s">
        <v>1372</v>
      </c>
      <c r="EU511" s="32" t="s">
        <v>1866</v>
      </c>
      <c r="EV511" s="32" t="s">
        <v>1480</v>
      </c>
      <c r="EW511" s="32"/>
      <c r="EX511" s="35"/>
      <c r="EY511" s="37"/>
      <c r="EZ511" s="37"/>
      <c r="FA511" s="35"/>
      <c r="FB511" s="37"/>
      <c r="FC511" s="32"/>
      <c r="FD511" s="32"/>
      <c r="FE511" s="32">
        <f t="shared" si="94"/>
        <v>2305.52</v>
      </c>
      <c r="FF511" s="9">
        <f t="shared" si="95"/>
        <v>5318.52</v>
      </c>
      <c r="FG511" s="6" t="s">
        <v>1480</v>
      </c>
    </row>
    <row r="512" spans="1:163" ht="17.25" customHeight="1" x14ac:dyDescent="0.25">
      <c r="A512" s="9">
        <v>465971197</v>
      </c>
      <c r="B512" s="22" t="s">
        <v>847</v>
      </c>
      <c r="C512" s="9"/>
      <c r="D512" s="9"/>
      <c r="E512" s="9"/>
      <c r="F512" s="9"/>
      <c r="G512" s="23"/>
      <c r="H512" s="23"/>
      <c r="I512" s="9">
        <v>1886</v>
      </c>
      <c r="J512" s="9">
        <v>1886</v>
      </c>
      <c r="K512" s="24">
        <f t="shared" si="84"/>
        <v>1960</v>
      </c>
      <c r="L512" s="24">
        <f t="shared" si="85"/>
        <v>3772</v>
      </c>
      <c r="M512" s="25">
        <v>3</v>
      </c>
      <c r="N512" s="9" t="s">
        <v>1493</v>
      </c>
      <c r="O512" s="9" t="s">
        <v>1494</v>
      </c>
      <c r="P512" s="9" t="s">
        <v>263</v>
      </c>
      <c r="Q512" s="26">
        <v>1851</v>
      </c>
      <c r="R512" s="27">
        <v>74</v>
      </c>
      <c r="S512" s="27">
        <f t="shared" si="86"/>
        <v>0</v>
      </c>
      <c r="T512" s="27">
        <v>450</v>
      </c>
      <c r="U512" s="28" t="s">
        <v>20</v>
      </c>
      <c r="V512" s="29">
        <f t="shared" si="87"/>
        <v>8.3574065924360997E-3</v>
      </c>
      <c r="W512" s="29">
        <f t="shared" si="88"/>
        <v>5.2485742188588256E-4</v>
      </c>
      <c r="X512" s="29" t="str">
        <f t="shared" si="89"/>
        <v>FLOW</v>
      </c>
      <c r="Y512" s="9" t="str">
        <f t="shared" si="90"/>
        <v>-</v>
      </c>
      <c r="Z512" s="9" t="s">
        <v>20</v>
      </c>
      <c r="AA512" s="9" t="s">
        <v>20</v>
      </c>
      <c r="AB512" s="22"/>
      <c r="AC512" s="9"/>
      <c r="AD512" s="9"/>
      <c r="AE512" s="30"/>
      <c r="AF512" s="31" t="s">
        <v>20</v>
      </c>
      <c r="AG512" s="32"/>
      <c r="AH512" s="9" t="s">
        <v>702</v>
      </c>
      <c r="AI512" s="32"/>
      <c r="AJ512" s="32"/>
      <c r="AK512" s="32"/>
      <c r="AL512" s="32">
        <v>2410</v>
      </c>
      <c r="AM512" s="26">
        <v>1851</v>
      </c>
      <c r="AN512" s="24">
        <v>87</v>
      </c>
      <c r="AO512" s="23" t="s">
        <v>20</v>
      </c>
      <c r="AP512" s="23" t="str">
        <f t="shared" si="91"/>
        <v>FLOW</v>
      </c>
      <c r="AQ512" s="23"/>
      <c r="AR512" s="23"/>
      <c r="AS512" s="23"/>
      <c r="AT512" s="23"/>
      <c r="AU512" s="9" t="s">
        <v>1491</v>
      </c>
      <c r="AV512" s="33" t="s">
        <v>1040</v>
      </c>
      <c r="AW512" s="22" t="s">
        <v>1177</v>
      </c>
      <c r="AX512" s="34">
        <v>45769</v>
      </c>
      <c r="AY512" s="9">
        <v>12</v>
      </c>
      <c r="AZ512" s="9" t="s">
        <v>1125</v>
      </c>
      <c r="BA512" s="32" t="s">
        <v>20</v>
      </c>
      <c r="BB512" s="32"/>
      <c r="BC512" s="32"/>
      <c r="BD512" s="9"/>
      <c r="BE512" s="9"/>
      <c r="BF512" s="9"/>
      <c r="BG512" s="35"/>
      <c r="BH512" s="9"/>
      <c r="BI512" s="9">
        <v>1</v>
      </c>
      <c r="BJ512" s="9"/>
      <c r="BK512" s="9"/>
      <c r="BL512" s="9"/>
      <c r="BM512" s="9"/>
      <c r="BN512" s="9"/>
      <c r="BO512" s="9"/>
      <c r="BP512" s="9"/>
      <c r="BQ512" s="9"/>
      <c r="BR512" s="9"/>
      <c r="BS512" s="9"/>
      <c r="BT512" s="9"/>
      <c r="BU512" s="9"/>
      <c r="BV512" s="9"/>
      <c r="BW512" s="9"/>
      <c r="BX512" s="9"/>
      <c r="BY512" s="9"/>
      <c r="BZ512" s="9"/>
      <c r="CA512" s="9"/>
      <c r="CB512" s="9"/>
      <c r="CC512" s="9"/>
      <c r="CD512" s="9"/>
      <c r="CE512" s="9"/>
      <c r="CF512" s="9"/>
      <c r="CG512" s="9"/>
      <c r="CH512" s="9"/>
      <c r="CI512" s="9"/>
      <c r="CJ512" s="9"/>
      <c r="CK512" s="9"/>
      <c r="CL512" s="9"/>
      <c r="CM512" s="9"/>
      <c r="CN512" s="9"/>
      <c r="CO512" s="9"/>
      <c r="CP512" s="9"/>
      <c r="CQ512" s="9"/>
      <c r="CR512" s="9"/>
      <c r="CS512" s="9"/>
      <c r="CT512" s="9"/>
      <c r="CU512" s="9"/>
      <c r="CV512" s="9"/>
      <c r="CW512" s="9"/>
      <c r="CX512" s="9"/>
      <c r="CY512" s="9"/>
      <c r="CZ512" s="9"/>
      <c r="DA512" s="9"/>
      <c r="DB512" s="9"/>
      <c r="DC512" s="9"/>
      <c r="DD512" s="9"/>
      <c r="DE512" s="9"/>
      <c r="DF512" s="9"/>
      <c r="DG512" s="9"/>
      <c r="DH512" s="9"/>
      <c r="DI512" s="9"/>
      <c r="DJ512" s="9"/>
      <c r="DK512" s="9"/>
      <c r="DL512" s="9"/>
      <c r="DM512" s="9"/>
      <c r="DN512" s="9"/>
      <c r="DO512" s="9"/>
      <c r="DP512" s="9"/>
      <c r="DQ512" s="9"/>
      <c r="DR512" s="9"/>
      <c r="DS512" s="9"/>
      <c r="DT512" s="9"/>
      <c r="DU512" s="9"/>
      <c r="DV512" s="9"/>
      <c r="DW512" s="9"/>
      <c r="DX512" s="9"/>
      <c r="DY512" s="9"/>
      <c r="DZ512" s="9"/>
      <c r="EA512" s="9"/>
      <c r="EB512" s="9"/>
      <c r="EC512" s="9"/>
      <c r="ED512" s="9"/>
      <c r="EE512" s="9"/>
      <c r="EF512" s="9"/>
      <c r="EG512" s="9"/>
      <c r="EH512" s="9"/>
      <c r="EI512" s="9"/>
      <c r="EJ512" s="9"/>
      <c r="EK512" s="9"/>
      <c r="EL512" s="9"/>
      <c r="EM512" s="9"/>
      <c r="EN512" s="9"/>
      <c r="EO512" s="9"/>
      <c r="EP512" s="9"/>
      <c r="EQ512" s="9"/>
      <c r="ER512" s="36">
        <f t="shared" si="92"/>
        <v>1</v>
      </c>
      <c r="ES512" s="9">
        <f t="shared" si="93"/>
        <v>1</v>
      </c>
      <c r="ET512" s="9" t="s">
        <v>1372</v>
      </c>
      <c r="EU512" s="32" t="s">
        <v>2180</v>
      </c>
      <c r="EV512" s="32" t="s">
        <v>1480</v>
      </c>
      <c r="EW512" s="32"/>
      <c r="EX512" s="35"/>
      <c r="EY512" s="37"/>
      <c r="EZ512" s="37"/>
      <c r="FA512" s="35"/>
      <c r="FB512" s="37"/>
      <c r="FC512" s="32"/>
      <c r="FD512" s="32"/>
      <c r="FE512" s="32">
        <f t="shared" si="94"/>
        <v>1960</v>
      </c>
      <c r="FF512" s="9">
        <f t="shared" si="95"/>
        <v>3772</v>
      </c>
      <c r="FG512" s="6" t="s">
        <v>1480</v>
      </c>
    </row>
    <row r="513" spans="1:163" ht="17.25" customHeight="1" x14ac:dyDescent="0.25">
      <c r="A513" s="9">
        <v>458035947</v>
      </c>
      <c r="B513" s="22" t="s">
        <v>618</v>
      </c>
      <c r="C513" s="9"/>
      <c r="D513" s="9"/>
      <c r="E513" s="9"/>
      <c r="F513" s="9"/>
      <c r="G513" s="23"/>
      <c r="H513" s="23"/>
      <c r="I513" s="9">
        <v>3169</v>
      </c>
      <c r="J513" s="9">
        <v>1847</v>
      </c>
      <c r="K513" s="24">
        <f t="shared" si="84"/>
        <v>2007</v>
      </c>
      <c r="L513" s="24">
        <f t="shared" si="85"/>
        <v>5016</v>
      </c>
      <c r="M513" s="25">
        <v>3</v>
      </c>
      <c r="N513" s="9" t="s">
        <v>1493</v>
      </c>
      <c r="O513" s="9" t="s">
        <v>1494</v>
      </c>
      <c r="P513" s="9" t="s">
        <v>45</v>
      </c>
      <c r="Q513" s="26">
        <v>1847</v>
      </c>
      <c r="R513" s="27">
        <v>160</v>
      </c>
      <c r="S513" s="27">
        <f t="shared" si="86"/>
        <v>0</v>
      </c>
      <c r="T513" s="27">
        <v>6300</v>
      </c>
      <c r="U513" s="28" t="s">
        <v>20</v>
      </c>
      <c r="V513" s="29">
        <f t="shared" si="87"/>
        <v>3.7949708150923377E-3</v>
      </c>
      <c r="W513" s="29">
        <f t="shared" si="88"/>
        <v>5.23723208116275E-4</v>
      </c>
      <c r="X513" s="29" t="str">
        <f t="shared" si="89"/>
        <v>FLOW</v>
      </c>
      <c r="Y513" s="9" t="str">
        <f t="shared" si="90"/>
        <v>-</v>
      </c>
      <c r="Z513" s="9" t="s">
        <v>1499</v>
      </c>
      <c r="AA513" s="9" t="s">
        <v>20</v>
      </c>
      <c r="AB513" s="22"/>
      <c r="AC513" s="9"/>
      <c r="AD513" s="9"/>
      <c r="AE513" s="30"/>
      <c r="AF513" s="31" t="s">
        <v>20</v>
      </c>
      <c r="AG513" s="32"/>
      <c r="AH513" s="9" t="s">
        <v>617</v>
      </c>
      <c r="AI513" s="32"/>
      <c r="AJ513" s="32"/>
      <c r="AK513" s="32"/>
      <c r="AL513" s="32">
        <v>8307</v>
      </c>
      <c r="AM513" s="26">
        <v>1847</v>
      </c>
      <c r="AN513" s="24">
        <v>88</v>
      </c>
      <c r="AO513" s="23" t="s">
        <v>20</v>
      </c>
      <c r="AP513" s="23" t="str">
        <f t="shared" si="91"/>
        <v>FLOW</v>
      </c>
      <c r="AQ513" s="23"/>
      <c r="AR513" s="23"/>
      <c r="AS513" s="23"/>
      <c r="AT513" s="23"/>
      <c r="AU513" s="9" t="s">
        <v>13</v>
      </c>
      <c r="AV513" s="33"/>
      <c r="AW513" s="22" t="s">
        <v>1209</v>
      </c>
      <c r="AX513" s="34">
        <v>45055</v>
      </c>
      <c r="AY513" s="9">
        <v>36</v>
      </c>
      <c r="AZ513" s="9" t="s">
        <v>1125</v>
      </c>
      <c r="BA513" s="32" t="s">
        <v>20</v>
      </c>
      <c r="BB513" s="32"/>
      <c r="BC513" s="32"/>
      <c r="BD513" s="9"/>
      <c r="BE513" s="9"/>
      <c r="BF513" s="9"/>
      <c r="BG513" s="35"/>
      <c r="BH513" s="9"/>
      <c r="BI513" s="9"/>
      <c r="BJ513" s="9"/>
      <c r="BK513" s="9"/>
      <c r="BL513" s="9"/>
      <c r="BM513" s="9"/>
      <c r="BN513" s="9"/>
      <c r="BO513" s="9"/>
      <c r="BP513" s="9"/>
      <c r="BQ513" s="9"/>
      <c r="BR513" s="9"/>
      <c r="BS513" s="9"/>
      <c r="BT513" s="9"/>
      <c r="BU513" s="9"/>
      <c r="BV513" s="9"/>
      <c r="BW513" s="9"/>
      <c r="BX513" s="9"/>
      <c r="BY513" s="9"/>
      <c r="BZ513" s="9"/>
      <c r="CA513" s="9"/>
      <c r="CB513" s="9"/>
      <c r="CC513" s="9"/>
      <c r="CD513" s="9"/>
      <c r="CE513" s="9"/>
      <c r="CF513" s="9"/>
      <c r="CG513" s="9"/>
      <c r="CH513" s="9"/>
      <c r="CI513" s="9"/>
      <c r="CJ513" s="9"/>
      <c r="CK513" s="9"/>
      <c r="CL513" s="9"/>
      <c r="CM513" s="9"/>
      <c r="CN513" s="9"/>
      <c r="CO513" s="9"/>
      <c r="CP513" s="9"/>
      <c r="CQ513" s="9"/>
      <c r="CR513" s="9"/>
      <c r="CS513" s="9"/>
      <c r="CT513" s="9"/>
      <c r="CU513" s="9"/>
      <c r="CV513" s="9"/>
      <c r="CW513" s="9"/>
      <c r="CX513" s="9"/>
      <c r="CY513" s="9"/>
      <c r="CZ513" s="9"/>
      <c r="DA513" s="9"/>
      <c r="DB513" s="9"/>
      <c r="DC513" s="9"/>
      <c r="DD513" s="9"/>
      <c r="DE513" s="9"/>
      <c r="DF513" s="9"/>
      <c r="DG513" s="9"/>
      <c r="DH513" s="9"/>
      <c r="DI513" s="9"/>
      <c r="DJ513" s="9"/>
      <c r="DK513" s="9"/>
      <c r="DL513" s="9"/>
      <c r="DM513" s="9"/>
      <c r="DN513" s="9"/>
      <c r="DO513" s="9"/>
      <c r="DP513" s="9"/>
      <c r="DQ513" s="9"/>
      <c r="DR513" s="9"/>
      <c r="DS513" s="9"/>
      <c r="DT513" s="9"/>
      <c r="DU513" s="9"/>
      <c r="DV513" s="9"/>
      <c r="DW513" s="9"/>
      <c r="DX513" s="9"/>
      <c r="DY513" s="9"/>
      <c r="DZ513" s="9"/>
      <c r="EA513" s="9"/>
      <c r="EB513" s="9"/>
      <c r="EC513" s="9"/>
      <c r="ED513" s="9"/>
      <c r="EE513" s="9"/>
      <c r="EF513" s="9"/>
      <c r="EG513" s="9"/>
      <c r="EH513" s="9"/>
      <c r="EI513" s="9"/>
      <c r="EJ513" s="9"/>
      <c r="EK513" s="9"/>
      <c r="EL513" s="9"/>
      <c r="EM513" s="9"/>
      <c r="EN513" s="9"/>
      <c r="EO513" s="9"/>
      <c r="EP513" s="9"/>
      <c r="EQ513" s="9"/>
      <c r="ER513" s="36">
        <f t="shared" si="92"/>
        <v>0</v>
      </c>
      <c r="ES513" s="9" t="str">
        <f t="shared" si="93"/>
        <v/>
      </c>
      <c r="ET513" s="9" t="s">
        <v>1374</v>
      </c>
      <c r="EU513" s="32" t="s">
        <v>2091</v>
      </c>
      <c r="EV513" s="32" t="s">
        <v>1480</v>
      </c>
      <c r="EW513" s="32"/>
      <c r="EX513" s="35"/>
      <c r="EY513" s="37"/>
      <c r="EZ513" s="37"/>
      <c r="FA513" s="35"/>
      <c r="FB513" s="37"/>
      <c r="FC513" s="32"/>
      <c r="FD513" s="32"/>
      <c r="FE513" s="32">
        <f t="shared" si="94"/>
        <v>2007</v>
      </c>
      <c r="FF513" s="9">
        <f t="shared" si="95"/>
        <v>5016</v>
      </c>
      <c r="FG513" s="6" t="s">
        <v>1480</v>
      </c>
    </row>
    <row r="514" spans="1:163" ht="17.25" customHeight="1" x14ac:dyDescent="0.25">
      <c r="A514" s="9">
        <v>461971285</v>
      </c>
      <c r="B514" s="22" t="s">
        <v>819</v>
      </c>
      <c r="C514" s="9"/>
      <c r="D514" s="9"/>
      <c r="E514" s="9"/>
      <c r="F514" s="9"/>
      <c r="G514" s="23"/>
      <c r="H514" s="23"/>
      <c r="I514" s="9">
        <v>5424</v>
      </c>
      <c r="J514" s="9">
        <v>1808</v>
      </c>
      <c r="K514" s="24">
        <f t="shared" ref="K514:K561" si="96">IF((J514+R514)&lt;=I514+R514,(J514+R514),((I514-(I514*(M514+1)-(I514+J514)))+R514))</f>
        <v>1976</v>
      </c>
      <c r="L514" s="24">
        <f t="shared" ref="L514:L561" si="97">FF514-E514</f>
        <v>7232</v>
      </c>
      <c r="M514" s="25">
        <v>6</v>
      </c>
      <c r="N514" s="9" t="s">
        <v>1493</v>
      </c>
      <c r="O514" s="9" t="s">
        <v>1494</v>
      </c>
      <c r="P514" s="9" t="s">
        <v>341</v>
      </c>
      <c r="Q514" s="26">
        <v>1808</v>
      </c>
      <c r="R514" s="27">
        <v>168</v>
      </c>
      <c r="S514" s="27">
        <f t="shared" ref="S514:S561" si="98">IF(H514="CBC COLL",T514,)</f>
        <v>0</v>
      </c>
      <c r="T514" s="27">
        <v>2700</v>
      </c>
      <c r="U514" s="28" t="s">
        <v>20</v>
      </c>
      <c r="V514" s="29">
        <f t="shared" ref="V514:V561" si="99">Q514/SUMIFS($Q:$Q,$M:$M,M514,$P:$P,P514)</f>
        <v>3.6278995103940927E-2</v>
      </c>
      <c r="W514" s="29">
        <f t="shared" ref="W514:W561" si="100">Q514/SUMIFS($Q:$Q,$M:$M,M514)</f>
        <v>8.2855774964338443E-4</v>
      </c>
      <c r="X514" s="29" t="str">
        <f t="shared" ref="X514:X561" si="101">N514</f>
        <v>FLOW</v>
      </c>
      <c r="Y514" s="9" t="str">
        <f t="shared" ref="Y514:Y561" si="102">IF(OR(N514="STABLE", N514="RB" ),"PAID",AA514)</f>
        <v>-</v>
      </c>
      <c r="Z514" s="9" t="s">
        <v>20</v>
      </c>
      <c r="AA514" s="9" t="s">
        <v>20</v>
      </c>
      <c r="AB514" s="22"/>
      <c r="AC514" s="9"/>
      <c r="AD514" s="9"/>
      <c r="AE514" s="30"/>
      <c r="AF514" s="31" t="s">
        <v>20</v>
      </c>
      <c r="AG514" s="32"/>
      <c r="AH514" s="9" t="s">
        <v>1128</v>
      </c>
      <c r="AI514" s="32"/>
      <c r="AJ514" s="32"/>
      <c r="AK514" s="32"/>
      <c r="AL514" s="32">
        <v>4676</v>
      </c>
      <c r="AM514" s="26">
        <v>1808</v>
      </c>
      <c r="AN514" s="24">
        <v>177</v>
      </c>
      <c r="AO514" s="23" t="s">
        <v>20</v>
      </c>
      <c r="AP514" s="23" t="str">
        <f t="shared" ref="AP514:AP561" si="103">IF(AO514=0,"RB",IF(AO514&lt;AN514,"STABLE",IF(AO514&gt;AN514,"FLOW","SAME")))</f>
        <v>FLOW</v>
      </c>
      <c r="AQ514" s="23"/>
      <c r="AR514" s="23"/>
      <c r="AS514" s="23"/>
      <c r="AT514" s="23"/>
      <c r="AU514" s="9" t="s">
        <v>13</v>
      </c>
      <c r="AV514" s="33" t="s">
        <v>1014</v>
      </c>
      <c r="AW514" s="22" t="s">
        <v>1216</v>
      </c>
      <c r="AX514" s="34">
        <v>45342</v>
      </c>
      <c r="AY514" s="9">
        <v>24</v>
      </c>
      <c r="AZ514" s="9" t="s">
        <v>1125</v>
      </c>
      <c r="BA514" s="32" t="s">
        <v>20</v>
      </c>
      <c r="BB514" s="32"/>
      <c r="BC514" s="32"/>
      <c r="BD514" s="9"/>
      <c r="BE514" s="9"/>
      <c r="BF514" s="9"/>
      <c r="BG514" s="35"/>
      <c r="BH514" s="9"/>
      <c r="BI514" s="9"/>
      <c r="BJ514" s="9"/>
      <c r="BK514" s="9"/>
      <c r="BL514" s="9">
        <v>1</v>
      </c>
      <c r="BM514" s="9"/>
      <c r="BN514" s="9"/>
      <c r="BO514" s="9"/>
      <c r="BP514" s="9"/>
      <c r="BQ514" s="9"/>
      <c r="BR514" s="9"/>
      <c r="BS514" s="9"/>
      <c r="BT514" s="9"/>
      <c r="BU514" s="9"/>
      <c r="BV514" s="9"/>
      <c r="BW514" s="9"/>
      <c r="BX514" s="9"/>
      <c r="BY514" s="9"/>
      <c r="BZ514" s="9"/>
      <c r="CA514" s="9"/>
      <c r="CB514" s="9"/>
      <c r="CC514" s="9"/>
      <c r="CD514" s="9"/>
      <c r="CE514" s="9"/>
      <c r="CF514" s="9"/>
      <c r="CG514" s="9"/>
      <c r="CH514" s="9"/>
      <c r="CI514" s="9"/>
      <c r="CJ514" s="9"/>
      <c r="CK514" s="9"/>
      <c r="CL514" s="9"/>
      <c r="CM514" s="9"/>
      <c r="CN514" s="9"/>
      <c r="CO514" s="9"/>
      <c r="CP514" s="9"/>
      <c r="CQ514" s="9"/>
      <c r="CR514" s="9"/>
      <c r="CS514" s="9"/>
      <c r="CT514" s="9"/>
      <c r="CU514" s="9"/>
      <c r="CV514" s="9"/>
      <c r="CW514" s="9"/>
      <c r="CX514" s="9"/>
      <c r="CY514" s="9"/>
      <c r="CZ514" s="9"/>
      <c r="DA514" s="9"/>
      <c r="DB514" s="9"/>
      <c r="DC514" s="9"/>
      <c r="DD514" s="9"/>
      <c r="DE514" s="9"/>
      <c r="DF514" s="9"/>
      <c r="DG514" s="9"/>
      <c r="DH514" s="9"/>
      <c r="DI514" s="9"/>
      <c r="DJ514" s="9"/>
      <c r="DK514" s="9"/>
      <c r="DL514" s="9"/>
      <c r="DM514" s="9"/>
      <c r="DN514" s="9"/>
      <c r="DO514" s="9"/>
      <c r="DP514" s="9"/>
      <c r="DQ514" s="9"/>
      <c r="DR514" s="9"/>
      <c r="DS514" s="9"/>
      <c r="DT514" s="9"/>
      <c r="DU514" s="9"/>
      <c r="DV514" s="9"/>
      <c r="DW514" s="9"/>
      <c r="DX514" s="9"/>
      <c r="DY514" s="9"/>
      <c r="DZ514" s="9"/>
      <c r="EA514" s="9"/>
      <c r="EB514" s="9"/>
      <c r="EC514" s="9"/>
      <c r="ED514" s="9"/>
      <c r="EE514" s="9"/>
      <c r="EF514" s="9"/>
      <c r="EG514" s="9"/>
      <c r="EH514" s="9"/>
      <c r="EI514" s="9"/>
      <c r="EJ514" s="9"/>
      <c r="EK514" s="9"/>
      <c r="EL514" s="9"/>
      <c r="EM514" s="9"/>
      <c r="EN514" s="9"/>
      <c r="EO514" s="9"/>
      <c r="EP514" s="9"/>
      <c r="EQ514" s="9"/>
      <c r="ER514" s="36">
        <f t="shared" ref="ER514:ER561" si="104">BC514+BF514+BI514+BL514+BO514+BR514+BU514+BX514+CA514+CD514+CG514+CJ514+CM514+CP514+CS514+CV514+CY514+DB514+DE514+DH514+DK514+DN514+DQ514+DT514+DW514+DZ514+EC514+EF514+EI514+EL514+EO514</f>
        <v>1</v>
      </c>
      <c r="ES514" s="9">
        <f t="shared" ref="ES514:ES561" si="105">IF(ER514&gt;0,1,"")</f>
        <v>1</v>
      </c>
      <c r="ET514" s="9" t="s">
        <v>1369</v>
      </c>
      <c r="EU514" s="32" t="s">
        <v>1917</v>
      </c>
      <c r="EV514" s="32" t="s">
        <v>1480</v>
      </c>
      <c r="EW514" s="32"/>
      <c r="EX514" s="35"/>
      <c r="EY514" s="37"/>
      <c r="EZ514" s="37"/>
      <c r="FA514" s="35"/>
      <c r="FB514" s="37"/>
      <c r="FC514" s="32"/>
      <c r="FD514" s="32"/>
      <c r="FE514" s="32">
        <f t="shared" ref="FE514:FE561" si="106">IF((J514+R514)&lt;=I514+R514,(J514+R514),((I514-(I514*(M514+1)-(I514+J514)))+R514))</f>
        <v>1976</v>
      </c>
      <c r="FF514" s="9">
        <f t="shared" ref="FF514:FF561" si="107">I514+J514+FD514</f>
        <v>7232</v>
      </c>
      <c r="FG514" s="6" t="s">
        <v>1480</v>
      </c>
    </row>
    <row r="515" spans="1:163" ht="17.25" customHeight="1" x14ac:dyDescent="0.25">
      <c r="A515" s="9">
        <v>462905638</v>
      </c>
      <c r="B515" s="22" t="s">
        <v>511</v>
      </c>
      <c r="C515" s="9"/>
      <c r="D515" s="9"/>
      <c r="E515" s="9"/>
      <c r="F515" s="9"/>
      <c r="G515" s="23"/>
      <c r="H515" s="23"/>
      <c r="I515" s="9">
        <v>1420</v>
      </c>
      <c r="J515" s="9">
        <v>1767</v>
      </c>
      <c r="K515" s="24">
        <f t="shared" si="96"/>
        <v>-2331</v>
      </c>
      <c r="L515" s="24">
        <f t="shared" si="97"/>
        <v>3187</v>
      </c>
      <c r="M515" s="25">
        <v>4</v>
      </c>
      <c r="N515" s="9" t="s">
        <v>1493</v>
      </c>
      <c r="O515" s="9" t="s">
        <v>1494</v>
      </c>
      <c r="P515" s="9" t="s">
        <v>43</v>
      </c>
      <c r="Q515" s="26">
        <v>1738</v>
      </c>
      <c r="R515" s="27">
        <v>162</v>
      </c>
      <c r="S515" s="27">
        <f t="shared" si="98"/>
        <v>0</v>
      </c>
      <c r="T515" s="27">
        <v>5234</v>
      </c>
      <c r="U515" s="28" t="s">
        <v>20</v>
      </c>
      <c r="V515" s="29">
        <f t="shared" si="99"/>
        <v>1.6908424053157439E-2</v>
      </c>
      <c r="W515" s="29">
        <f t="shared" si="100"/>
        <v>6.6575373621437272E-4</v>
      </c>
      <c r="X515" s="29" t="str">
        <f t="shared" si="101"/>
        <v>FLOW</v>
      </c>
      <c r="Y515" s="9" t="str">
        <f t="shared" si="102"/>
        <v>-</v>
      </c>
      <c r="Z515" s="9" t="s">
        <v>1499</v>
      </c>
      <c r="AA515" s="9" t="s">
        <v>20</v>
      </c>
      <c r="AB515" s="22"/>
      <c r="AC515" s="9"/>
      <c r="AD515" s="9"/>
      <c r="AE515" s="30"/>
      <c r="AF515" s="31" t="s">
        <v>20</v>
      </c>
      <c r="AG515" s="32"/>
      <c r="AH515" s="9" t="s">
        <v>507</v>
      </c>
      <c r="AI515" s="32"/>
      <c r="AJ515" s="32"/>
      <c r="AK515" s="32"/>
      <c r="AL515" s="32">
        <v>7163</v>
      </c>
      <c r="AM515" s="26">
        <v>1738</v>
      </c>
      <c r="AN515" s="24">
        <v>117</v>
      </c>
      <c r="AO515" s="23" t="s">
        <v>20</v>
      </c>
      <c r="AP515" s="23" t="str">
        <f t="shared" si="103"/>
        <v>FLOW</v>
      </c>
      <c r="AQ515" s="23"/>
      <c r="AR515" s="23"/>
      <c r="AS515" s="23"/>
      <c r="AT515" s="23"/>
      <c r="AU515" s="9" t="s">
        <v>13</v>
      </c>
      <c r="AV515" s="33" t="s">
        <v>512</v>
      </c>
      <c r="AW515" s="22" t="s">
        <v>1177</v>
      </c>
      <c r="AX515" s="34">
        <v>45427</v>
      </c>
      <c r="AY515" s="9">
        <v>24</v>
      </c>
      <c r="AZ515" s="9" t="s">
        <v>1125</v>
      </c>
      <c r="BA515" s="32" t="s">
        <v>20</v>
      </c>
      <c r="BB515" s="32"/>
      <c r="BC515" s="32"/>
      <c r="BD515" s="9"/>
      <c r="BE515" s="9"/>
      <c r="BF515" s="9"/>
      <c r="BG515" s="35"/>
      <c r="BH515" s="9"/>
      <c r="BI515" s="9"/>
      <c r="BJ515" s="9"/>
      <c r="BK515" s="9"/>
      <c r="BL515" s="9">
        <v>1</v>
      </c>
      <c r="BM515" s="9"/>
      <c r="BN515" s="9"/>
      <c r="BO515" s="9"/>
      <c r="BP515" s="9"/>
      <c r="BQ515" s="9"/>
      <c r="BR515" s="9"/>
      <c r="BS515" s="9"/>
      <c r="BT515" s="9"/>
      <c r="BU515" s="9"/>
      <c r="BV515" s="9"/>
      <c r="BW515" s="9"/>
      <c r="BX515" s="9"/>
      <c r="BY515" s="9"/>
      <c r="BZ515" s="9"/>
      <c r="CA515" s="9"/>
      <c r="CB515" s="9"/>
      <c r="CC515" s="9"/>
      <c r="CD515" s="9"/>
      <c r="CE515" s="9"/>
      <c r="CF515" s="9"/>
      <c r="CG515" s="9"/>
      <c r="CH515" s="9"/>
      <c r="CI515" s="9"/>
      <c r="CJ515" s="9"/>
      <c r="CK515" s="9"/>
      <c r="CL515" s="9"/>
      <c r="CM515" s="9"/>
      <c r="CN515" s="9"/>
      <c r="CO515" s="9"/>
      <c r="CP515" s="9"/>
      <c r="CQ515" s="9"/>
      <c r="CR515" s="9"/>
      <c r="CS515" s="9"/>
      <c r="CT515" s="9"/>
      <c r="CU515" s="9"/>
      <c r="CV515" s="9"/>
      <c r="CW515" s="9"/>
      <c r="CX515" s="9"/>
      <c r="CY515" s="9"/>
      <c r="CZ515" s="9"/>
      <c r="DA515" s="9"/>
      <c r="DB515" s="9"/>
      <c r="DC515" s="9"/>
      <c r="DD515" s="9"/>
      <c r="DE515" s="9"/>
      <c r="DF515" s="9"/>
      <c r="DG515" s="9"/>
      <c r="DH515" s="9"/>
      <c r="DI515" s="9"/>
      <c r="DJ515" s="9"/>
      <c r="DK515" s="9"/>
      <c r="DL515" s="9"/>
      <c r="DM515" s="9"/>
      <c r="DN515" s="9"/>
      <c r="DO515" s="9"/>
      <c r="DP515" s="9"/>
      <c r="DQ515" s="9"/>
      <c r="DR515" s="9"/>
      <c r="DS515" s="9"/>
      <c r="DT515" s="9"/>
      <c r="DU515" s="9"/>
      <c r="DV515" s="9"/>
      <c r="DW515" s="9"/>
      <c r="DX515" s="9"/>
      <c r="DY515" s="9"/>
      <c r="DZ515" s="9"/>
      <c r="EA515" s="9"/>
      <c r="EB515" s="9"/>
      <c r="EC515" s="9"/>
      <c r="ED515" s="9"/>
      <c r="EE515" s="9"/>
      <c r="EF515" s="9"/>
      <c r="EG515" s="9"/>
      <c r="EH515" s="9"/>
      <c r="EI515" s="9"/>
      <c r="EJ515" s="9"/>
      <c r="EK515" s="9"/>
      <c r="EL515" s="9"/>
      <c r="EM515" s="9"/>
      <c r="EN515" s="9"/>
      <c r="EO515" s="9"/>
      <c r="EP515" s="9"/>
      <c r="EQ515" s="9"/>
      <c r="ER515" s="36">
        <f t="shared" si="104"/>
        <v>1</v>
      </c>
      <c r="ES515" s="9">
        <f t="shared" si="105"/>
        <v>1</v>
      </c>
      <c r="ET515" s="9" t="s">
        <v>1364</v>
      </c>
      <c r="EU515" s="32" t="s">
        <v>2009</v>
      </c>
      <c r="EV515" s="32" t="s">
        <v>1480</v>
      </c>
      <c r="EW515" s="32"/>
      <c r="EX515" s="35"/>
      <c r="EY515" s="37"/>
      <c r="EZ515" s="37"/>
      <c r="FA515" s="35"/>
      <c r="FB515" s="37"/>
      <c r="FC515" s="32"/>
      <c r="FD515" s="32"/>
      <c r="FE515" s="32">
        <f t="shared" si="106"/>
        <v>-2331</v>
      </c>
      <c r="FF515" s="9">
        <f t="shared" si="107"/>
        <v>3187</v>
      </c>
      <c r="FG515" s="6" t="s">
        <v>1480</v>
      </c>
    </row>
    <row r="516" spans="1:163" ht="17.25" customHeight="1" x14ac:dyDescent="0.25">
      <c r="A516" s="9">
        <v>460443378</v>
      </c>
      <c r="B516" s="22" t="s">
        <v>620</v>
      </c>
      <c r="C516" s="9"/>
      <c r="D516" s="9"/>
      <c r="E516" s="9"/>
      <c r="F516" s="9"/>
      <c r="G516" s="23"/>
      <c r="H516" s="23"/>
      <c r="I516" s="9">
        <v>3174</v>
      </c>
      <c r="J516" s="9">
        <v>1654</v>
      </c>
      <c r="K516" s="24">
        <f t="shared" si="96"/>
        <v>1931</v>
      </c>
      <c r="L516" s="24">
        <f t="shared" si="97"/>
        <v>4828</v>
      </c>
      <c r="M516" s="25">
        <v>3</v>
      </c>
      <c r="N516" s="9" t="s">
        <v>1493</v>
      </c>
      <c r="O516" s="9" t="s">
        <v>1494</v>
      </c>
      <c r="P516" s="9" t="s">
        <v>45</v>
      </c>
      <c r="Q516" s="26">
        <v>1654</v>
      </c>
      <c r="R516" s="27">
        <v>277</v>
      </c>
      <c r="S516" s="27">
        <f t="shared" si="98"/>
        <v>0</v>
      </c>
      <c r="T516" s="27">
        <v>1350</v>
      </c>
      <c r="U516" s="28" t="s">
        <v>20</v>
      </c>
      <c r="V516" s="29">
        <f t="shared" si="99"/>
        <v>3.3984199935910811E-3</v>
      </c>
      <c r="W516" s="29">
        <f t="shared" si="100"/>
        <v>4.6899739373271193E-4</v>
      </c>
      <c r="X516" s="29" t="str">
        <f t="shared" si="101"/>
        <v>FLOW</v>
      </c>
      <c r="Y516" s="9" t="str">
        <f t="shared" si="102"/>
        <v>-</v>
      </c>
      <c r="Z516" s="9" t="s">
        <v>1496</v>
      </c>
      <c r="AA516" s="9" t="s">
        <v>20</v>
      </c>
      <c r="AB516" s="22"/>
      <c r="AC516" s="9"/>
      <c r="AD516" s="9"/>
      <c r="AE516" s="30"/>
      <c r="AF516" s="31" t="s">
        <v>20</v>
      </c>
      <c r="AG516" s="32"/>
      <c r="AH516" s="9" t="s">
        <v>617</v>
      </c>
      <c r="AI516" s="32"/>
      <c r="AJ516" s="32"/>
      <c r="AK516" s="32"/>
      <c r="AL516" s="32">
        <v>3281</v>
      </c>
      <c r="AM516" s="26">
        <v>1654</v>
      </c>
      <c r="AN516" s="24">
        <v>88</v>
      </c>
      <c r="AO516" s="23" t="s">
        <v>20</v>
      </c>
      <c r="AP516" s="23" t="str">
        <f t="shared" si="103"/>
        <v>FLOW</v>
      </c>
      <c r="AQ516" s="23"/>
      <c r="AR516" s="23"/>
      <c r="AS516" s="23"/>
      <c r="AT516" s="23"/>
      <c r="AU516" s="9" t="s">
        <v>13</v>
      </c>
      <c r="AV516" s="33"/>
      <c r="AW516" s="22" t="s">
        <v>1240</v>
      </c>
      <c r="AX516" s="34">
        <v>45232</v>
      </c>
      <c r="AY516" s="9">
        <v>30</v>
      </c>
      <c r="AZ516" s="9" t="s">
        <v>1125</v>
      </c>
      <c r="BA516" s="32" t="s">
        <v>20</v>
      </c>
      <c r="BB516" s="32"/>
      <c r="BC516" s="32"/>
      <c r="BD516" s="9"/>
      <c r="BE516" s="9"/>
      <c r="BF516" s="9"/>
      <c r="BG516" s="35"/>
      <c r="BH516" s="9"/>
      <c r="BI516" s="9"/>
      <c r="BJ516" s="9"/>
      <c r="BK516" s="9"/>
      <c r="BL516" s="9"/>
      <c r="BM516" s="9"/>
      <c r="BN516" s="9"/>
      <c r="BO516" s="9"/>
      <c r="BP516" s="9"/>
      <c r="BQ516" s="9"/>
      <c r="BR516" s="9"/>
      <c r="BS516" s="9"/>
      <c r="BT516" s="9"/>
      <c r="BU516" s="9"/>
      <c r="BV516" s="9"/>
      <c r="BW516" s="9"/>
      <c r="BX516" s="9"/>
      <c r="BY516" s="9"/>
      <c r="BZ516" s="9"/>
      <c r="CA516" s="9"/>
      <c r="CB516" s="9"/>
      <c r="CC516" s="9"/>
      <c r="CD516" s="9"/>
      <c r="CE516" s="9"/>
      <c r="CF516" s="9"/>
      <c r="CG516" s="9"/>
      <c r="CH516" s="9"/>
      <c r="CI516" s="9"/>
      <c r="CJ516" s="9"/>
      <c r="CK516" s="9"/>
      <c r="CL516" s="9"/>
      <c r="CM516" s="9"/>
      <c r="CN516" s="9"/>
      <c r="CO516" s="9"/>
      <c r="CP516" s="9"/>
      <c r="CQ516" s="9"/>
      <c r="CR516" s="9"/>
      <c r="CS516" s="9"/>
      <c r="CT516" s="9"/>
      <c r="CU516" s="9"/>
      <c r="CV516" s="9"/>
      <c r="CW516" s="9"/>
      <c r="CX516" s="9"/>
      <c r="CY516" s="9"/>
      <c r="CZ516" s="9"/>
      <c r="DA516" s="9"/>
      <c r="DB516" s="9"/>
      <c r="DC516" s="9"/>
      <c r="DD516" s="9"/>
      <c r="DE516" s="9"/>
      <c r="DF516" s="9"/>
      <c r="DG516" s="9"/>
      <c r="DH516" s="9"/>
      <c r="DI516" s="9"/>
      <c r="DJ516" s="9"/>
      <c r="DK516" s="9"/>
      <c r="DL516" s="9"/>
      <c r="DM516" s="9"/>
      <c r="DN516" s="9"/>
      <c r="DO516" s="9"/>
      <c r="DP516" s="9"/>
      <c r="DQ516" s="9"/>
      <c r="DR516" s="9"/>
      <c r="DS516" s="9"/>
      <c r="DT516" s="9"/>
      <c r="DU516" s="9"/>
      <c r="DV516" s="9"/>
      <c r="DW516" s="9"/>
      <c r="DX516" s="9"/>
      <c r="DY516" s="9"/>
      <c r="DZ516" s="9"/>
      <c r="EA516" s="9"/>
      <c r="EB516" s="9"/>
      <c r="EC516" s="9"/>
      <c r="ED516" s="9"/>
      <c r="EE516" s="9"/>
      <c r="EF516" s="9"/>
      <c r="EG516" s="9"/>
      <c r="EH516" s="9"/>
      <c r="EI516" s="9"/>
      <c r="EJ516" s="9"/>
      <c r="EK516" s="9"/>
      <c r="EL516" s="9"/>
      <c r="EM516" s="9"/>
      <c r="EN516" s="9"/>
      <c r="EO516" s="9"/>
      <c r="EP516" s="9"/>
      <c r="EQ516" s="9"/>
      <c r="ER516" s="36">
        <f t="shared" si="104"/>
        <v>0</v>
      </c>
      <c r="ES516" s="9" t="str">
        <f t="shared" si="105"/>
        <v/>
      </c>
      <c r="ET516" s="9" t="s">
        <v>1374</v>
      </c>
      <c r="EU516" s="32" t="s">
        <v>2094</v>
      </c>
      <c r="EV516" s="32" t="s">
        <v>1480</v>
      </c>
      <c r="EW516" s="32"/>
      <c r="EX516" s="35"/>
      <c r="EY516" s="37"/>
      <c r="EZ516" s="37"/>
      <c r="FA516" s="35"/>
      <c r="FB516" s="37"/>
      <c r="FC516" s="32"/>
      <c r="FD516" s="32"/>
      <c r="FE516" s="32">
        <f t="shared" si="106"/>
        <v>1931</v>
      </c>
      <c r="FF516" s="9">
        <f t="shared" si="107"/>
        <v>4828</v>
      </c>
      <c r="FG516" s="6" t="s">
        <v>1480</v>
      </c>
    </row>
    <row r="517" spans="1:163" ht="17.25" customHeight="1" x14ac:dyDescent="0.25">
      <c r="A517" s="9">
        <v>139863935</v>
      </c>
      <c r="B517" s="22" t="s">
        <v>291</v>
      </c>
      <c r="C517" s="9" t="s">
        <v>2212</v>
      </c>
      <c r="D517" s="9" t="s">
        <v>1592</v>
      </c>
      <c r="E517" s="9">
        <v>3500</v>
      </c>
      <c r="F517" s="9"/>
      <c r="G517" s="23"/>
      <c r="H517" s="23"/>
      <c r="I517" s="9">
        <v>3047</v>
      </c>
      <c r="J517" s="9">
        <v>1456</v>
      </c>
      <c r="K517" s="24">
        <f t="shared" si="96"/>
        <v>2196</v>
      </c>
      <c r="L517" s="24">
        <f t="shared" si="97"/>
        <v>1003</v>
      </c>
      <c r="M517" s="25">
        <v>5</v>
      </c>
      <c r="N517" s="9" t="s">
        <v>2210</v>
      </c>
      <c r="O517" s="9" t="s">
        <v>1489</v>
      </c>
      <c r="P517" s="9" t="s">
        <v>43</v>
      </c>
      <c r="Q517" s="26">
        <v>1456</v>
      </c>
      <c r="R517" s="27">
        <v>740</v>
      </c>
      <c r="S517" s="27">
        <f t="shared" si="98"/>
        <v>0</v>
      </c>
      <c r="T517" s="27">
        <v>4508</v>
      </c>
      <c r="U517" s="28" t="s">
        <v>20</v>
      </c>
      <c r="V517" s="29">
        <f t="shared" si="99"/>
        <v>0.33050272278857135</v>
      </c>
      <c r="W517" s="29">
        <f t="shared" si="100"/>
        <v>7.751921599407557E-4</v>
      </c>
      <c r="X517" s="29" t="str">
        <f t="shared" si="101"/>
        <v>STABLE</v>
      </c>
      <c r="Y517" s="9" t="str">
        <f t="shared" si="102"/>
        <v>PAID</v>
      </c>
      <c r="Z517" s="9" t="s">
        <v>1499</v>
      </c>
      <c r="AA517" s="9" t="s">
        <v>20</v>
      </c>
      <c r="AB517" s="22"/>
      <c r="AC517" s="9"/>
      <c r="AD517" s="9"/>
      <c r="AE517" s="30"/>
      <c r="AF517" s="31" t="s">
        <v>20</v>
      </c>
      <c r="AG517" s="32"/>
      <c r="AH517" s="9" t="s">
        <v>288</v>
      </c>
      <c r="AI517" s="32"/>
      <c r="AJ517" s="32"/>
      <c r="AK517" s="32"/>
      <c r="AL517" s="32">
        <v>6704</v>
      </c>
      <c r="AM517" s="26">
        <v>1456</v>
      </c>
      <c r="AN517" s="24">
        <v>149</v>
      </c>
      <c r="AO517" s="23" t="s">
        <v>20</v>
      </c>
      <c r="AP517" s="23" t="str">
        <f t="shared" si="103"/>
        <v>FLOW</v>
      </c>
      <c r="AQ517" s="23"/>
      <c r="AR517" s="23"/>
      <c r="AS517" s="23"/>
      <c r="AT517" s="23"/>
      <c r="AU517" s="9" t="s">
        <v>13</v>
      </c>
      <c r="AV517" s="33" t="s">
        <v>292</v>
      </c>
      <c r="AW517" s="22" t="s">
        <v>1179</v>
      </c>
      <c r="AX517" s="34">
        <v>44998</v>
      </c>
      <c r="AY517" s="9">
        <v>36</v>
      </c>
      <c r="AZ517" s="9" t="s">
        <v>1125</v>
      </c>
      <c r="BA517" s="32" t="s">
        <v>20</v>
      </c>
      <c r="BB517" s="32"/>
      <c r="BC517" s="32"/>
      <c r="BD517" s="9"/>
      <c r="BE517" s="9"/>
      <c r="BF517" s="9"/>
      <c r="BG517" s="35"/>
      <c r="BH517" s="9"/>
      <c r="BI517" s="9">
        <v>2</v>
      </c>
      <c r="BJ517" s="9"/>
      <c r="BK517" s="9"/>
      <c r="BL517" s="9"/>
      <c r="BM517" s="9"/>
      <c r="BN517" s="9"/>
      <c r="BO517" s="9"/>
      <c r="BP517" s="9"/>
      <c r="BQ517" s="9"/>
      <c r="BR517" s="9"/>
      <c r="BS517" s="9"/>
      <c r="BT517" s="9"/>
      <c r="BU517" s="9"/>
      <c r="BV517" s="9"/>
      <c r="BW517" s="9"/>
      <c r="BX517" s="9"/>
      <c r="BY517" s="9"/>
      <c r="BZ517" s="9"/>
      <c r="CA517" s="9"/>
      <c r="CB517" s="9"/>
      <c r="CC517" s="9"/>
      <c r="CD517" s="9"/>
      <c r="CE517" s="9"/>
      <c r="CF517" s="9"/>
      <c r="CG517" s="9"/>
      <c r="CH517" s="9"/>
      <c r="CI517" s="9"/>
      <c r="CJ517" s="9"/>
      <c r="CK517" s="9"/>
      <c r="CL517" s="9"/>
      <c r="CM517" s="9"/>
      <c r="CN517" s="9"/>
      <c r="CO517" s="9"/>
      <c r="CP517" s="9"/>
      <c r="CQ517" s="9"/>
      <c r="CR517" s="9"/>
      <c r="CS517" s="9"/>
      <c r="CT517" s="9"/>
      <c r="CU517" s="9"/>
      <c r="CV517" s="9"/>
      <c r="CW517" s="9"/>
      <c r="CX517" s="9"/>
      <c r="CY517" s="9"/>
      <c r="CZ517" s="9"/>
      <c r="DA517" s="9"/>
      <c r="DB517" s="9"/>
      <c r="DC517" s="9"/>
      <c r="DD517" s="9"/>
      <c r="DE517" s="9"/>
      <c r="DF517" s="9"/>
      <c r="DG517" s="9"/>
      <c r="DH517" s="9"/>
      <c r="DI517" s="9"/>
      <c r="DJ517" s="9"/>
      <c r="DK517" s="9"/>
      <c r="DL517" s="9"/>
      <c r="DM517" s="9"/>
      <c r="DN517" s="9"/>
      <c r="DO517" s="9"/>
      <c r="DP517" s="9"/>
      <c r="DQ517" s="9"/>
      <c r="DR517" s="9"/>
      <c r="DS517" s="9"/>
      <c r="DT517" s="9"/>
      <c r="DU517" s="9"/>
      <c r="DV517" s="9"/>
      <c r="DW517" s="9"/>
      <c r="DX517" s="9"/>
      <c r="DY517" s="9"/>
      <c r="DZ517" s="9"/>
      <c r="EA517" s="9"/>
      <c r="EB517" s="9"/>
      <c r="EC517" s="9"/>
      <c r="ED517" s="9"/>
      <c r="EE517" s="9"/>
      <c r="EF517" s="9"/>
      <c r="EG517" s="9"/>
      <c r="EH517" s="9"/>
      <c r="EI517" s="9"/>
      <c r="EJ517" s="9"/>
      <c r="EK517" s="9"/>
      <c r="EL517" s="9"/>
      <c r="EM517" s="9"/>
      <c r="EN517" s="9"/>
      <c r="EO517" s="9"/>
      <c r="EP517" s="9"/>
      <c r="EQ517" s="9"/>
      <c r="ER517" s="36">
        <f t="shared" si="104"/>
        <v>2</v>
      </c>
      <c r="ES517" s="9">
        <f t="shared" si="105"/>
        <v>1</v>
      </c>
      <c r="ET517" s="9" t="s">
        <v>1364</v>
      </c>
      <c r="EU517" s="32" t="s">
        <v>1883</v>
      </c>
      <c r="EV517" s="32" t="s">
        <v>1480</v>
      </c>
      <c r="EW517" s="32"/>
      <c r="EX517" s="35"/>
      <c r="EY517" s="37"/>
      <c r="EZ517" s="37"/>
      <c r="FA517" s="35"/>
      <c r="FB517" s="37"/>
      <c r="FC517" s="32"/>
      <c r="FD517" s="32"/>
      <c r="FE517" s="32">
        <f t="shared" si="106"/>
        <v>2196</v>
      </c>
      <c r="FF517" s="9">
        <f t="shared" si="107"/>
        <v>4503</v>
      </c>
      <c r="FG517" s="6" t="s">
        <v>1480</v>
      </c>
    </row>
    <row r="518" spans="1:163" ht="17.25" customHeight="1" x14ac:dyDescent="0.25">
      <c r="A518" s="9">
        <v>465414331</v>
      </c>
      <c r="B518" s="22" t="s">
        <v>1630</v>
      </c>
      <c r="C518" s="9"/>
      <c r="D518" s="9"/>
      <c r="E518" s="9"/>
      <c r="F518" s="9"/>
      <c r="G518" s="23"/>
      <c r="H518" s="23"/>
      <c r="I518" s="9">
        <v>3009</v>
      </c>
      <c r="J518" s="9">
        <v>604</v>
      </c>
      <c r="K518" s="24">
        <f t="shared" si="96"/>
        <v>700</v>
      </c>
      <c r="L518" s="24">
        <f t="shared" si="97"/>
        <v>3613</v>
      </c>
      <c r="M518" s="25">
        <v>6</v>
      </c>
      <c r="N518" s="9" t="s">
        <v>1493</v>
      </c>
      <c r="O518" s="9" t="s">
        <v>1494</v>
      </c>
      <c r="P518" s="9" t="s">
        <v>251</v>
      </c>
      <c r="Q518" s="26">
        <v>604</v>
      </c>
      <c r="R518" s="27">
        <v>96</v>
      </c>
      <c r="S518" s="27">
        <f t="shared" si="98"/>
        <v>0</v>
      </c>
      <c r="T518" s="27">
        <v>4050</v>
      </c>
      <c r="U518" s="28" t="s">
        <v>20</v>
      </c>
      <c r="V518" s="29">
        <f t="shared" si="99"/>
        <v>5.3958609994045796E-3</v>
      </c>
      <c r="W518" s="29">
        <f t="shared" si="100"/>
        <v>2.7679694733661735E-4</v>
      </c>
      <c r="X518" s="29" t="str">
        <f t="shared" si="101"/>
        <v>FLOW</v>
      </c>
      <c r="Y518" s="9" t="str">
        <f t="shared" si="102"/>
        <v>-</v>
      </c>
      <c r="Z518" s="9" t="s">
        <v>1501</v>
      </c>
      <c r="AA518" s="9" t="s">
        <v>20</v>
      </c>
      <c r="AB518" s="22"/>
      <c r="AC518" s="9"/>
      <c r="AD518" s="9"/>
      <c r="AE518" s="30"/>
      <c r="AF518" s="31" t="s">
        <v>20</v>
      </c>
      <c r="AG518" s="32"/>
      <c r="AH518" s="9" t="s">
        <v>720</v>
      </c>
      <c r="AI518" s="32"/>
      <c r="AJ518" s="32"/>
      <c r="AK518" s="32"/>
      <c r="AL518" s="32">
        <v>4750</v>
      </c>
      <c r="AM518" s="26">
        <v>604</v>
      </c>
      <c r="AN518" s="24">
        <v>176</v>
      </c>
      <c r="AO518" s="23" t="s">
        <v>20</v>
      </c>
      <c r="AP518" s="23" t="str">
        <f t="shared" si="103"/>
        <v>FLOW</v>
      </c>
      <c r="AQ518" s="23"/>
      <c r="AR518" s="23"/>
      <c r="AS518" s="23"/>
      <c r="AT518" s="23"/>
      <c r="AU518" s="9" t="s">
        <v>13</v>
      </c>
      <c r="AV518" s="33" t="s">
        <v>1678</v>
      </c>
      <c r="AW518" s="22" t="s">
        <v>1175</v>
      </c>
      <c r="AX518" s="34">
        <v>45692</v>
      </c>
      <c r="AY518" s="9">
        <v>12</v>
      </c>
      <c r="AZ518" s="9" t="s">
        <v>1592</v>
      </c>
      <c r="BA518" s="32" t="s">
        <v>20</v>
      </c>
      <c r="BB518" s="32"/>
      <c r="BC518" s="32"/>
      <c r="BD518" s="9"/>
      <c r="BE518" s="9"/>
      <c r="BF518" s="9"/>
      <c r="BG518" s="35"/>
      <c r="BH518" s="9"/>
      <c r="BI518" s="9"/>
      <c r="BJ518" s="9"/>
      <c r="BK518" s="9"/>
      <c r="BL518" s="9"/>
      <c r="BM518" s="9"/>
      <c r="BN518" s="9"/>
      <c r="BO518" s="9">
        <v>1</v>
      </c>
      <c r="BP518" s="9"/>
      <c r="BQ518" s="9"/>
      <c r="BR518" s="9"/>
      <c r="BS518" s="9"/>
      <c r="BT518" s="9"/>
      <c r="BU518" s="9"/>
      <c r="BV518" s="9"/>
      <c r="BW518" s="9"/>
      <c r="BX518" s="9"/>
      <c r="BY518" s="9"/>
      <c r="BZ518" s="9"/>
      <c r="CA518" s="9"/>
      <c r="CB518" s="9"/>
      <c r="CC518" s="9"/>
      <c r="CD518" s="9"/>
      <c r="CE518" s="9"/>
      <c r="CF518" s="9"/>
      <c r="CG518" s="9"/>
      <c r="CH518" s="9"/>
      <c r="CI518" s="9"/>
      <c r="CJ518" s="9"/>
      <c r="CK518" s="9"/>
      <c r="CL518" s="9"/>
      <c r="CM518" s="9"/>
      <c r="CN518" s="9"/>
      <c r="CO518" s="9"/>
      <c r="CP518" s="9"/>
      <c r="CQ518" s="9"/>
      <c r="CR518" s="9"/>
      <c r="CS518" s="9"/>
      <c r="CT518" s="9"/>
      <c r="CU518" s="9"/>
      <c r="CV518" s="9"/>
      <c r="CW518" s="9"/>
      <c r="CX518" s="9"/>
      <c r="CY518" s="9"/>
      <c r="CZ518" s="9"/>
      <c r="DA518" s="9"/>
      <c r="DB518" s="9"/>
      <c r="DC518" s="9"/>
      <c r="DD518" s="9"/>
      <c r="DE518" s="9"/>
      <c r="DF518" s="9"/>
      <c r="DG518" s="9"/>
      <c r="DH518" s="9"/>
      <c r="DI518" s="9"/>
      <c r="DJ518" s="9"/>
      <c r="DK518" s="9"/>
      <c r="DL518" s="9"/>
      <c r="DM518" s="9"/>
      <c r="DN518" s="9"/>
      <c r="DO518" s="9"/>
      <c r="DP518" s="9"/>
      <c r="DQ518" s="9"/>
      <c r="DR518" s="9"/>
      <c r="DS518" s="9"/>
      <c r="DT518" s="9"/>
      <c r="DU518" s="9"/>
      <c r="DV518" s="9"/>
      <c r="DW518" s="9"/>
      <c r="DX518" s="9"/>
      <c r="DY518" s="9"/>
      <c r="DZ518" s="9"/>
      <c r="EA518" s="9"/>
      <c r="EB518" s="9"/>
      <c r="EC518" s="9"/>
      <c r="ED518" s="9"/>
      <c r="EE518" s="9"/>
      <c r="EF518" s="9"/>
      <c r="EG518" s="9"/>
      <c r="EH518" s="9"/>
      <c r="EI518" s="9"/>
      <c r="EJ518" s="9"/>
      <c r="EK518" s="9"/>
      <c r="EL518" s="9"/>
      <c r="EM518" s="9"/>
      <c r="EN518" s="9"/>
      <c r="EO518" s="9"/>
      <c r="EP518" s="9"/>
      <c r="EQ518" s="9"/>
      <c r="ER518" s="36">
        <f t="shared" si="104"/>
        <v>1</v>
      </c>
      <c r="ES518" s="9">
        <f t="shared" si="105"/>
        <v>1</v>
      </c>
      <c r="ET518" s="9" t="s">
        <v>1363</v>
      </c>
      <c r="EU518" s="32" t="s">
        <v>2261</v>
      </c>
      <c r="EV518" s="32" t="s">
        <v>1480</v>
      </c>
      <c r="EW518" s="32"/>
      <c r="EX518" s="35"/>
      <c r="EY518" s="37"/>
      <c r="EZ518" s="37"/>
      <c r="FA518" s="35"/>
      <c r="FB518" s="37"/>
      <c r="FC518" s="32"/>
      <c r="FD518" s="32"/>
      <c r="FE518" s="32">
        <f t="shared" si="106"/>
        <v>700</v>
      </c>
      <c r="FF518" s="9">
        <f t="shared" si="107"/>
        <v>3613</v>
      </c>
      <c r="FG518" s="6" t="e">
        <v>#N/A</v>
      </c>
    </row>
    <row r="519" spans="1:163" ht="17.25" customHeight="1" x14ac:dyDescent="0.25">
      <c r="A519" s="9">
        <v>139918071</v>
      </c>
      <c r="B519" s="22" t="s">
        <v>744</v>
      </c>
      <c r="C519" s="9"/>
      <c r="D519" s="9"/>
      <c r="E519" s="9"/>
      <c r="F519" s="9"/>
      <c r="G519" s="23"/>
      <c r="H519" s="23"/>
      <c r="I519" s="9">
        <v>5583</v>
      </c>
      <c r="J519" s="9">
        <v>56</v>
      </c>
      <c r="K519" s="24">
        <f t="shared" si="96"/>
        <v>59</v>
      </c>
      <c r="L519" s="24">
        <f t="shared" si="97"/>
        <v>5639</v>
      </c>
      <c r="M519" s="25">
        <v>4</v>
      </c>
      <c r="N519" s="9" t="s">
        <v>1493</v>
      </c>
      <c r="O519" s="9" t="s">
        <v>1494</v>
      </c>
      <c r="P519" s="9" t="s">
        <v>77</v>
      </c>
      <c r="Q519" s="26">
        <v>56</v>
      </c>
      <c r="R519" s="27">
        <v>3</v>
      </c>
      <c r="S519" s="27">
        <f t="shared" si="98"/>
        <v>0</v>
      </c>
      <c r="T519" s="27">
        <v>5473</v>
      </c>
      <c r="U519" s="28" t="s">
        <v>20</v>
      </c>
      <c r="V519" s="29">
        <f t="shared" si="99"/>
        <v>1</v>
      </c>
      <c r="W519" s="29">
        <f t="shared" si="100"/>
        <v>2.1451213594939514E-5</v>
      </c>
      <c r="X519" s="29" t="str">
        <f t="shared" si="101"/>
        <v>FLOW</v>
      </c>
      <c r="Y519" s="9" t="str">
        <f t="shared" si="102"/>
        <v>-</v>
      </c>
      <c r="Z519" s="9" t="s">
        <v>1495</v>
      </c>
      <c r="AA519" s="9" t="s">
        <v>20</v>
      </c>
      <c r="AB519" s="22"/>
      <c r="AC519" s="9"/>
      <c r="AD519" s="9"/>
      <c r="AE519" s="30"/>
      <c r="AF519" s="31" t="s">
        <v>20</v>
      </c>
      <c r="AG519" s="32"/>
      <c r="AH519" s="9" t="s">
        <v>232</v>
      </c>
      <c r="AI519" s="32"/>
      <c r="AJ519" s="32"/>
      <c r="AK519" s="32"/>
      <c r="AL519" s="32">
        <v>5532</v>
      </c>
      <c r="AM519" s="26">
        <v>56</v>
      </c>
      <c r="AN519" s="24">
        <v>117</v>
      </c>
      <c r="AO519" s="23" t="s">
        <v>20</v>
      </c>
      <c r="AP519" s="23" t="str">
        <f t="shared" si="103"/>
        <v>FLOW</v>
      </c>
      <c r="AQ519" s="23"/>
      <c r="AR519" s="23"/>
      <c r="AS519" s="23"/>
      <c r="AT519" s="23"/>
      <c r="AU519" s="9" t="s">
        <v>13</v>
      </c>
      <c r="AV519" s="33" t="s">
        <v>939</v>
      </c>
      <c r="AW519" s="22" t="s">
        <v>1180</v>
      </c>
      <c r="AX519" s="34">
        <v>45013</v>
      </c>
      <c r="AY519" s="9">
        <v>36</v>
      </c>
      <c r="AZ519" s="9" t="s">
        <v>1125</v>
      </c>
      <c r="BA519" s="32" t="s">
        <v>20</v>
      </c>
      <c r="BB519" s="32"/>
      <c r="BC519" s="32"/>
      <c r="BD519" s="9"/>
      <c r="BE519" s="9"/>
      <c r="BF519" s="9"/>
      <c r="BG519" s="35"/>
      <c r="BH519" s="9"/>
      <c r="BI519" s="9"/>
      <c r="BJ519" s="9"/>
      <c r="BK519" s="9"/>
      <c r="BL519" s="9">
        <v>1</v>
      </c>
      <c r="BM519" s="9"/>
      <c r="BN519" s="9"/>
      <c r="BO519" s="9"/>
      <c r="BP519" s="9"/>
      <c r="BQ519" s="9"/>
      <c r="BR519" s="9"/>
      <c r="BS519" s="9"/>
      <c r="BT519" s="9"/>
      <c r="BU519" s="9"/>
      <c r="BV519" s="9"/>
      <c r="BW519" s="9"/>
      <c r="BX519" s="9"/>
      <c r="BY519" s="9"/>
      <c r="BZ519" s="9"/>
      <c r="CA519" s="9"/>
      <c r="CB519" s="9"/>
      <c r="CC519" s="9"/>
      <c r="CD519" s="9"/>
      <c r="CE519" s="9"/>
      <c r="CF519" s="9"/>
      <c r="CG519" s="9"/>
      <c r="CH519" s="9"/>
      <c r="CI519" s="9"/>
      <c r="CJ519" s="9"/>
      <c r="CK519" s="9"/>
      <c r="CL519" s="9"/>
      <c r="CM519" s="9"/>
      <c r="CN519" s="9"/>
      <c r="CO519" s="9"/>
      <c r="CP519" s="9"/>
      <c r="CQ519" s="9"/>
      <c r="CR519" s="9"/>
      <c r="CS519" s="9"/>
      <c r="CT519" s="9"/>
      <c r="CU519" s="9"/>
      <c r="CV519" s="9"/>
      <c r="CW519" s="9"/>
      <c r="CX519" s="9"/>
      <c r="CY519" s="9"/>
      <c r="CZ519" s="9"/>
      <c r="DA519" s="9"/>
      <c r="DB519" s="9"/>
      <c r="DC519" s="9"/>
      <c r="DD519" s="9"/>
      <c r="DE519" s="9"/>
      <c r="DF519" s="9"/>
      <c r="DG519" s="9"/>
      <c r="DH519" s="9"/>
      <c r="DI519" s="9"/>
      <c r="DJ519" s="9"/>
      <c r="DK519" s="9"/>
      <c r="DL519" s="9"/>
      <c r="DM519" s="9"/>
      <c r="DN519" s="9"/>
      <c r="DO519" s="9"/>
      <c r="DP519" s="9"/>
      <c r="DQ519" s="9"/>
      <c r="DR519" s="9"/>
      <c r="DS519" s="9"/>
      <c r="DT519" s="9"/>
      <c r="DU519" s="9"/>
      <c r="DV519" s="9"/>
      <c r="DW519" s="9"/>
      <c r="DX519" s="9"/>
      <c r="DY519" s="9"/>
      <c r="DZ519" s="9"/>
      <c r="EA519" s="9"/>
      <c r="EB519" s="9"/>
      <c r="EC519" s="9"/>
      <c r="ED519" s="9"/>
      <c r="EE519" s="9"/>
      <c r="EF519" s="9"/>
      <c r="EG519" s="9"/>
      <c r="EH519" s="9"/>
      <c r="EI519" s="9"/>
      <c r="EJ519" s="9"/>
      <c r="EK519" s="9"/>
      <c r="EL519" s="9"/>
      <c r="EM519" s="9"/>
      <c r="EN519" s="9"/>
      <c r="EO519" s="9"/>
      <c r="EP519" s="9"/>
      <c r="EQ519" s="9"/>
      <c r="ER519" s="36">
        <f t="shared" si="104"/>
        <v>1</v>
      </c>
      <c r="ES519" s="9">
        <f t="shared" si="105"/>
        <v>1</v>
      </c>
      <c r="ET519" s="9" t="s">
        <v>1370</v>
      </c>
      <c r="EU519" s="32" t="s">
        <v>2130</v>
      </c>
      <c r="EV519" s="32" t="s">
        <v>1480</v>
      </c>
      <c r="EW519" s="32"/>
      <c r="EX519" s="35"/>
      <c r="EY519" s="37"/>
      <c r="EZ519" s="37"/>
      <c r="FA519" s="35"/>
      <c r="FB519" s="37"/>
      <c r="FC519" s="32"/>
      <c r="FD519" s="32"/>
      <c r="FE519" s="32">
        <f t="shared" si="106"/>
        <v>59</v>
      </c>
      <c r="FF519" s="9">
        <f t="shared" si="107"/>
        <v>5639</v>
      </c>
      <c r="FG519" s="6" t="s">
        <v>1480</v>
      </c>
    </row>
    <row r="520" spans="1:163" ht="17.25" customHeight="1" x14ac:dyDescent="0.25">
      <c r="A520" s="9">
        <v>458253431</v>
      </c>
      <c r="B520" s="22" t="s">
        <v>766</v>
      </c>
      <c r="C520" s="9"/>
      <c r="D520" s="9"/>
      <c r="E520" s="9"/>
      <c r="F520" s="9"/>
      <c r="G520" s="23"/>
      <c r="H520" s="23"/>
      <c r="I520" s="9">
        <v>2543</v>
      </c>
      <c r="J520" s="9">
        <v>48</v>
      </c>
      <c r="K520" s="24">
        <f t="shared" si="96"/>
        <v>176</v>
      </c>
      <c r="L520" s="24">
        <f t="shared" si="97"/>
        <v>2591</v>
      </c>
      <c r="M520" s="25">
        <v>2</v>
      </c>
      <c r="N520" s="9" t="s">
        <v>1493</v>
      </c>
      <c r="O520" s="9" t="s">
        <v>1494</v>
      </c>
      <c r="P520" s="9" t="s">
        <v>27</v>
      </c>
      <c r="Q520" s="26">
        <v>48</v>
      </c>
      <c r="R520" s="27">
        <v>128</v>
      </c>
      <c r="S520" s="27">
        <f t="shared" si="98"/>
        <v>0</v>
      </c>
      <c r="T520" s="27">
        <v>1800</v>
      </c>
      <c r="U520" s="28" t="s">
        <v>20</v>
      </c>
      <c r="V520" s="29">
        <f t="shared" si="99"/>
        <v>2.3117823842182323E-4</v>
      </c>
      <c r="W520" s="29">
        <f t="shared" si="100"/>
        <v>1.2870292872040871E-5</v>
      </c>
      <c r="X520" s="29" t="str">
        <f t="shared" si="101"/>
        <v>FLOW</v>
      </c>
      <c r="Y520" s="9" t="str">
        <f t="shared" si="102"/>
        <v>-</v>
      </c>
      <c r="Z520" s="9" t="s">
        <v>20</v>
      </c>
      <c r="AA520" s="9" t="s">
        <v>20</v>
      </c>
      <c r="AB520" s="22"/>
      <c r="AC520" s="9"/>
      <c r="AD520" s="9"/>
      <c r="AE520" s="30"/>
      <c r="AF520" s="31" t="s">
        <v>20</v>
      </c>
      <c r="AG520" s="32"/>
      <c r="AH520" s="9" t="s">
        <v>172</v>
      </c>
      <c r="AI520" s="32"/>
      <c r="AJ520" s="32"/>
      <c r="AK520" s="32"/>
      <c r="AL520" s="32">
        <v>1976</v>
      </c>
      <c r="AM520" s="26">
        <v>48</v>
      </c>
      <c r="AN520" s="24">
        <v>57</v>
      </c>
      <c r="AO520" s="23" t="s">
        <v>20</v>
      </c>
      <c r="AP520" s="23" t="str">
        <f t="shared" si="103"/>
        <v>FLOW</v>
      </c>
      <c r="AQ520" s="23"/>
      <c r="AR520" s="23"/>
      <c r="AS520" s="23"/>
      <c r="AT520" s="23"/>
      <c r="AU520" s="9" t="s">
        <v>1491</v>
      </c>
      <c r="AV520" s="33" t="s">
        <v>961</v>
      </c>
      <c r="AW520" s="22" t="s">
        <v>1174</v>
      </c>
      <c r="AX520" s="34">
        <v>45071</v>
      </c>
      <c r="AY520" s="9">
        <v>36</v>
      </c>
      <c r="AZ520" s="9" t="s">
        <v>1125</v>
      </c>
      <c r="BA520" s="32" t="s">
        <v>20</v>
      </c>
      <c r="BB520" s="32"/>
      <c r="BC520" s="32"/>
      <c r="BD520" s="9"/>
      <c r="BE520" s="9"/>
      <c r="BF520" s="9"/>
      <c r="BG520" s="35"/>
      <c r="BH520" s="9"/>
      <c r="BI520" s="9"/>
      <c r="BJ520" s="9"/>
      <c r="BK520" s="9"/>
      <c r="BL520" s="9">
        <v>1</v>
      </c>
      <c r="BM520" s="9"/>
      <c r="BN520" s="9"/>
      <c r="BO520" s="9"/>
      <c r="BP520" s="9"/>
      <c r="BQ520" s="9"/>
      <c r="BR520" s="9"/>
      <c r="BS520" s="9"/>
      <c r="BT520" s="9"/>
      <c r="BU520" s="9"/>
      <c r="BV520" s="9"/>
      <c r="BW520" s="9"/>
      <c r="BX520" s="9"/>
      <c r="BY520" s="9"/>
      <c r="BZ520" s="9"/>
      <c r="CA520" s="9"/>
      <c r="CB520" s="9"/>
      <c r="CC520" s="9"/>
      <c r="CD520" s="9"/>
      <c r="CE520" s="9"/>
      <c r="CF520" s="9"/>
      <c r="CG520" s="9"/>
      <c r="CH520" s="9"/>
      <c r="CI520" s="9"/>
      <c r="CJ520" s="9"/>
      <c r="CK520" s="9"/>
      <c r="CL520" s="9"/>
      <c r="CM520" s="9"/>
      <c r="CN520" s="9"/>
      <c r="CO520" s="9"/>
      <c r="CP520" s="9"/>
      <c r="CQ520" s="9"/>
      <c r="CR520" s="9"/>
      <c r="CS520" s="9"/>
      <c r="CT520" s="9"/>
      <c r="CU520" s="9"/>
      <c r="CV520" s="9"/>
      <c r="CW520" s="9"/>
      <c r="CX520" s="9"/>
      <c r="CY520" s="9"/>
      <c r="CZ520" s="9"/>
      <c r="DA520" s="9"/>
      <c r="DB520" s="9"/>
      <c r="DC520" s="9"/>
      <c r="DD520" s="9"/>
      <c r="DE520" s="9"/>
      <c r="DF520" s="9"/>
      <c r="DG520" s="9"/>
      <c r="DH520" s="9"/>
      <c r="DI520" s="9"/>
      <c r="DJ520" s="9"/>
      <c r="DK520" s="9"/>
      <c r="DL520" s="9"/>
      <c r="DM520" s="9"/>
      <c r="DN520" s="9"/>
      <c r="DO520" s="9"/>
      <c r="DP520" s="9"/>
      <c r="DQ520" s="9"/>
      <c r="DR520" s="9"/>
      <c r="DS520" s="9"/>
      <c r="DT520" s="9"/>
      <c r="DU520" s="9"/>
      <c r="DV520" s="9"/>
      <c r="DW520" s="9"/>
      <c r="DX520" s="9"/>
      <c r="DY520" s="9"/>
      <c r="DZ520" s="9"/>
      <c r="EA520" s="9"/>
      <c r="EB520" s="9"/>
      <c r="EC520" s="9"/>
      <c r="ED520" s="9"/>
      <c r="EE520" s="9"/>
      <c r="EF520" s="9"/>
      <c r="EG520" s="9"/>
      <c r="EH520" s="9"/>
      <c r="EI520" s="9"/>
      <c r="EJ520" s="9"/>
      <c r="EK520" s="9"/>
      <c r="EL520" s="9"/>
      <c r="EM520" s="9"/>
      <c r="EN520" s="9"/>
      <c r="EO520" s="9"/>
      <c r="EP520" s="9"/>
      <c r="EQ520" s="9"/>
      <c r="ER520" s="36">
        <f t="shared" si="104"/>
        <v>1</v>
      </c>
      <c r="ES520" s="9">
        <f t="shared" si="105"/>
        <v>1</v>
      </c>
      <c r="ET520" s="9" t="s">
        <v>1368</v>
      </c>
      <c r="EU520" s="32" t="s">
        <v>1807</v>
      </c>
      <c r="EV520" s="32" t="s">
        <v>1480</v>
      </c>
      <c r="EW520" s="32"/>
      <c r="EX520" s="35"/>
      <c r="EY520" s="37"/>
      <c r="EZ520" s="37"/>
      <c r="FA520" s="35"/>
      <c r="FB520" s="37"/>
      <c r="FC520" s="32"/>
      <c r="FD520" s="32"/>
      <c r="FE520" s="32">
        <f t="shared" si="106"/>
        <v>176</v>
      </c>
      <c r="FF520" s="9">
        <f t="shared" si="107"/>
        <v>2591</v>
      </c>
      <c r="FG520" s="6" t="s">
        <v>1480</v>
      </c>
    </row>
    <row r="521" spans="1:163" ht="17.25" customHeight="1" x14ac:dyDescent="0.25">
      <c r="A521" s="9">
        <v>463889272</v>
      </c>
      <c r="B521" s="22" t="s">
        <v>848</v>
      </c>
      <c r="C521" s="9"/>
      <c r="D521" s="9"/>
      <c r="E521" s="9"/>
      <c r="F521" s="9"/>
      <c r="G521" s="23"/>
      <c r="H521" s="23"/>
      <c r="I521" s="9">
        <v>2396</v>
      </c>
      <c r="J521" s="9">
        <v>27</v>
      </c>
      <c r="K521" s="24">
        <f t="shared" si="96"/>
        <v>45</v>
      </c>
      <c r="L521" s="24">
        <f t="shared" si="97"/>
        <v>2423</v>
      </c>
      <c r="M521" s="25">
        <v>5</v>
      </c>
      <c r="N521" s="9" t="s">
        <v>1493</v>
      </c>
      <c r="O521" s="9" t="s">
        <v>1494</v>
      </c>
      <c r="P521" s="9" t="s">
        <v>251</v>
      </c>
      <c r="Q521" s="26">
        <v>27</v>
      </c>
      <c r="R521" s="27">
        <v>18</v>
      </c>
      <c r="S521" s="27">
        <f t="shared" si="98"/>
        <v>0</v>
      </c>
      <c r="T521" s="27">
        <v>2250</v>
      </c>
      <c r="U521" s="28" t="s">
        <v>20</v>
      </c>
      <c r="V521" s="29">
        <f t="shared" si="99"/>
        <v>1.9856153201253143E-4</v>
      </c>
      <c r="W521" s="29">
        <f t="shared" si="100"/>
        <v>1.4375129339560718E-5</v>
      </c>
      <c r="X521" s="29" t="str">
        <f t="shared" si="101"/>
        <v>FLOW</v>
      </c>
      <c r="Y521" s="9" t="str">
        <f t="shared" si="102"/>
        <v>-</v>
      </c>
      <c r="Z521" s="9" t="s">
        <v>1495</v>
      </c>
      <c r="AA521" s="9" t="s">
        <v>20</v>
      </c>
      <c r="AB521" s="22"/>
      <c r="AC521" s="9"/>
      <c r="AD521" s="9"/>
      <c r="AE521" s="30"/>
      <c r="AF521" s="31" t="s">
        <v>20</v>
      </c>
      <c r="AG521" s="32"/>
      <c r="AH521" s="9" t="s">
        <v>250</v>
      </c>
      <c r="AI521" s="32"/>
      <c r="AJ521" s="32"/>
      <c r="AK521" s="32"/>
      <c r="AL521" s="32">
        <v>2295</v>
      </c>
      <c r="AM521" s="26">
        <v>27</v>
      </c>
      <c r="AN521" s="24">
        <v>148</v>
      </c>
      <c r="AO521" s="23" t="s">
        <v>20</v>
      </c>
      <c r="AP521" s="23" t="str">
        <f t="shared" si="103"/>
        <v>FLOW</v>
      </c>
      <c r="AQ521" s="23"/>
      <c r="AR521" s="23"/>
      <c r="AS521" s="23"/>
      <c r="AT521" s="23"/>
      <c r="AU521" s="9" t="s">
        <v>13</v>
      </c>
      <c r="AV521" s="33" t="s">
        <v>1041</v>
      </c>
      <c r="AW521" s="22" t="s">
        <v>1291</v>
      </c>
      <c r="AX521" s="34">
        <v>45533</v>
      </c>
      <c r="AY521" s="9">
        <v>18</v>
      </c>
      <c r="AZ521" s="9" t="s">
        <v>1125</v>
      </c>
      <c r="BA521" s="32" t="s">
        <v>20</v>
      </c>
      <c r="BB521" s="32"/>
      <c r="BC521" s="32"/>
      <c r="BD521" s="9"/>
      <c r="BE521" s="9"/>
      <c r="BF521" s="9"/>
      <c r="BG521" s="35"/>
      <c r="BH521" s="9"/>
      <c r="BI521" s="9"/>
      <c r="BJ521" s="9"/>
      <c r="BK521" s="9"/>
      <c r="BL521" s="9"/>
      <c r="BM521" s="9"/>
      <c r="BN521" s="9"/>
      <c r="BO521" s="9">
        <v>1</v>
      </c>
      <c r="BP521" s="9"/>
      <c r="BQ521" s="9"/>
      <c r="BR521" s="9"/>
      <c r="BS521" s="9"/>
      <c r="BT521" s="9"/>
      <c r="BU521" s="9"/>
      <c r="BV521" s="9"/>
      <c r="BW521" s="9"/>
      <c r="BX521" s="9"/>
      <c r="BY521" s="9"/>
      <c r="BZ521" s="9"/>
      <c r="CA521" s="9"/>
      <c r="CB521" s="9"/>
      <c r="CC521" s="9"/>
      <c r="CD521" s="9"/>
      <c r="CE521" s="9"/>
      <c r="CF521" s="9"/>
      <c r="CG521" s="9"/>
      <c r="CH521" s="9"/>
      <c r="CI521" s="9"/>
      <c r="CJ521" s="9"/>
      <c r="CK521" s="9"/>
      <c r="CL521" s="9"/>
      <c r="CM521" s="9"/>
      <c r="CN521" s="9"/>
      <c r="CO521" s="9"/>
      <c r="CP521" s="9"/>
      <c r="CQ521" s="9"/>
      <c r="CR521" s="9"/>
      <c r="CS521" s="9"/>
      <c r="CT521" s="9"/>
      <c r="CU521" s="9"/>
      <c r="CV521" s="9"/>
      <c r="CW521" s="9"/>
      <c r="CX521" s="9"/>
      <c r="CY521" s="9"/>
      <c r="CZ521" s="9"/>
      <c r="DA521" s="9"/>
      <c r="DB521" s="9"/>
      <c r="DC521" s="9"/>
      <c r="DD521" s="9"/>
      <c r="DE521" s="9"/>
      <c r="DF521" s="9"/>
      <c r="DG521" s="9"/>
      <c r="DH521" s="9"/>
      <c r="DI521" s="9"/>
      <c r="DJ521" s="9"/>
      <c r="DK521" s="9"/>
      <c r="DL521" s="9"/>
      <c r="DM521" s="9"/>
      <c r="DN521" s="9"/>
      <c r="DO521" s="9"/>
      <c r="DP521" s="9"/>
      <c r="DQ521" s="9"/>
      <c r="DR521" s="9"/>
      <c r="DS521" s="9"/>
      <c r="DT521" s="9"/>
      <c r="DU521" s="9"/>
      <c r="DV521" s="9"/>
      <c r="DW521" s="9"/>
      <c r="DX521" s="9"/>
      <c r="DY521" s="9"/>
      <c r="DZ521" s="9"/>
      <c r="EA521" s="9"/>
      <c r="EB521" s="9"/>
      <c r="EC521" s="9"/>
      <c r="ED521" s="9"/>
      <c r="EE521" s="9"/>
      <c r="EF521" s="9"/>
      <c r="EG521" s="9"/>
      <c r="EH521" s="9"/>
      <c r="EI521" s="9"/>
      <c r="EJ521" s="9"/>
      <c r="EK521" s="9"/>
      <c r="EL521" s="9"/>
      <c r="EM521" s="9"/>
      <c r="EN521" s="9"/>
      <c r="EO521" s="9"/>
      <c r="EP521" s="9"/>
      <c r="EQ521" s="9"/>
      <c r="ER521" s="36">
        <f t="shared" si="104"/>
        <v>1</v>
      </c>
      <c r="ES521" s="9">
        <f t="shared" si="105"/>
        <v>1</v>
      </c>
      <c r="ET521" s="9" t="s">
        <v>1363</v>
      </c>
      <c r="EU521" s="32" t="s">
        <v>1856</v>
      </c>
      <c r="EV521" s="32" t="s">
        <v>1480</v>
      </c>
      <c r="EW521" s="32"/>
      <c r="EX521" s="35"/>
      <c r="EY521" s="37"/>
      <c r="EZ521" s="37"/>
      <c r="FA521" s="35"/>
      <c r="FB521" s="37"/>
      <c r="FC521" s="32"/>
      <c r="FD521" s="32"/>
      <c r="FE521" s="32">
        <f t="shared" si="106"/>
        <v>45</v>
      </c>
      <c r="FF521" s="9">
        <f t="shared" si="107"/>
        <v>2423</v>
      </c>
      <c r="FG521" s="6" t="s">
        <v>1480</v>
      </c>
    </row>
    <row r="522" spans="1:163" ht="17.25" customHeight="1" x14ac:dyDescent="0.25">
      <c r="A522" s="9">
        <v>457769120</v>
      </c>
      <c r="B522" s="22" t="s">
        <v>760</v>
      </c>
      <c r="C522" s="9"/>
      <c r="D522" s="9"/>
      <c r="E522" s="9"/>
      <c r="F522" s="9"/>
      <c r="G522" s="23"/>
      <c r="H522" s="23"/>
      <c r="I522" s="9">
        <v>3679</v>
      </c>
      <c r="J522" s="9">
        <v>25</v>
      </c>
      <c r="K522" s="24">
        <f t="shared" si="96"/>
        <v>32</v>
      </c>
      <c r="L522" s="24">
        <f t="shared" si="97"/>
        <v>3704</v>
      </c>
      <c r="M522" s="25">
        <v>4</v>
      </c>
      <c r="N522" s="9" t="s">
        <v>1493</v>
      </c>
      <c r="O522" s="9" t="s">
        <v>1494</v>
      </c>
      <c r="P522" s="9" t="s">
        <v>60</v>
      </c>
      <c r="Q522" s="26">
        <v>25</v>
      </c>
      <c r="R522" s="27">
        <v>7</v>
      </c>
      <c r="S522" s="27">
        <f t="shared" si="98"/>
        <v>0</v>
      </c>
      <c r="T522" s="27">
        <v>5850</v>
      </c>
      <c r="U522" s="28" t="s">
        <v>20</v>
      </c>
      <c r="V522" s="29">
        <f t="shared" si="99"/>
        <v>1.0193887744908153E-4</v>
      </c>
      <c r="W522" s="29">
        <f t="shared" si="100"/>
        <v>9.5764346405979974E-6</v>
      </c>
      <c r="X522" s="29" t="str">
        <f t="shared" si="101"/>
        <v>FLOW</v>
      </c>
      <c r="Y522" s="9" t="str">
        <f t="shared" si="102"/>
        <v>-</v>
      </c>
      <c r="Z522" s="9" t="s">
        <v>20</v>
      </c>
      <c r="AA522" s="9" t="s">
        <v>20</v>
      </c>
      <c r="AB522" s="22"/>
      <c r="AC522" s="9"/>
      <c r="AD522" s="9"/>
      <c r="AE522" s="30"/>
      <c r="AF522" s="31" t="s">
        <v>20</v>
      </c>
      <c r="AG522" s="32"/>
      <c r="AH522" s="9" t="s">
        <v>338</v>
      </c>
      <c r="AI522" s="32"/>
      <c r="AJ522" s="32"/>
      <c r="AK522" s="32"/>
      <c r="AL522" s="32">
        <v>5882</v>
      </c>
      <c r="AM522" s="26">
        <v>25</v>
      </c>
      <c r="AN522" s="24">
        <v>118</v>
      </c>
      <c r="AO522" s="23" t="s">
        <v>20</v>
      </c>
      <c r="AP522" s="23" t="str">
        <f t="shared" si="103"/>
        <v>FLOW</v>
      </c>
      <c r="AQ522" s="23"/>
      <c r="AR522" s="23"/>
      <c r="AS522" s="23"/>
      <c r="AT522" s="23"/>
      <c r="AU522" s="9" t="s">
        <v>13</v>
      </c>
      <c r="AV522" s="33" t="s">
        <v>955</v>
      </c>
      <c r="AW522" s="22" t="s">
        <v>1204</v>
      </c>
      <c r="AX522" s="34">
        <v>45036</v>
      </c>
      <c r="AY522" s="9">
        <v>36</v>
      </c>
      <c r="AZ522" s="9" t="s">
        <v>1125</v>
      </c>
      <c r="BA522" s="32" t="s">
        <v>20</v>
      </c>
      <c r="BB522" s="32"/>
      <c r="BC522" s="32"/>
      <c r="BD522" s="9"/>
      <c r="BE522" s="9"/>
      <c r="BF522" s="9"/>
      <c r="BG522" s="35"/>
      <c r="BH522" s="9"/>
      <c r="BI522" s="9"/>
      <c r="BJ522" s="9"/>
      <c r="BK522" s="9"/>
      <c r="BL522" s="9"/>
      <c r="BM522" s="9"/>
      <c r="BN522" s="9"/>
      <c r="BO522" s="9"/>
      <c r="BP522" s="9"/>
      <c r="BQ522" s="9"/>
      <c r="BR522" s="9"/>
      <c r="BS522" s="9"/>
      <c r="BT522" s="9"/>
      <c r="BU522" s="9"/>
      <c r="BV522" s="9"/>
      <c r="BW522" s="9"/>
      <c r="BX522" s="9"/>
      <c r="BY522" s="9"/>
      <c r="BZ522" s="9"/>
      <c r="CA522" s="9"/>
      <c r="CB522" s="9"/>
      <c r="CC522" s="9"/>
      <c r="CD522" s="9"/>
      <c r="CE522" s="9"/>
      <c r="CF522" s="9"/>
      <c r="CG522" s="9"/>
      <c r="CH522" s="9"/>
      <c r="CI522" s="9"/>
      <c r="CJ522" s="9"/>
      <c r="CK522" s="9"/>
      <c r="CL522" s="9"/>
      <c r="CM522" s="9"/>
      <c r="CN522" s="9"/>
      <c r="CO522" s="9"/>
      <c r="CP522" s="9"/>
      <c r="CQ522" s="9"/>
      <c r="CR522" s="9"/>
      <c r="CS522" s="9"/>
      <c r="CT522" s="9"/>
      <c r="CU522" s="9"/>
      <c r="CV522" s="9"/>
      <c r="CW522" s="9"/>
      <c r="CX522" s="9"/>
      <c r="CY522" s="9"/>
      <c r="CZ522" s="9"/>
      <c r="DA522" s="9"/>
      <c r="DB522" s="9"/>
      <c r="DC522" s="9"/>
      <c r="DD522" s="9"/>
      <c r="DE522" s="9"/>
      <c r="DF522" s="9"/>
      <c r="DG522" s="9"/>
      <c r="DH522" s="9"/>
      <c r="DI522" s="9"/>
      <c r="DJ522" s="9"/>
      <c r="DK522" s="9"/>
      <c r="DL522" s="9"/>
      <c r="DM522" s="9"/>
      <c r="DN522" s="9"/>
      <c r="DO522" s="9"/>
      <c r="DP522" s="9"/>
      <c r="DQ522" s="9"/>
      <c r="DR522" s="9"/>
      <c r="DS522" s="9"/>
      <c r="DT522" s="9"/>
      <c r="DU522" s="9"/>
      <c r="DV522" s="9"/>
      <c r="DW522" s="9"/>
      <c r="DX522" s="9"/>
      <c r="DY522" s="9"/>
      <c r="DZ522" s="9"/>
      <c r="EA522" s="9"/>
      <c r="EB522" s="9"/>
      <c r="EC522" s="9"/>
      <c r="ED522" s="9"/>
      <c r="EE522" s="9"/>
      <c r="EF522" s="9"/>
      <c r="EG522" s="9"/>
      <c r="EH522" s="9"/>
      <c r="EI522" s="9"/>
      <c r="EJ522" s="9"/>
      <c r="EK522" s="9"/>
      <c r="EL522" s="9"/>
      <c r="EM522" s="9"/>
      <c r="EN522" s="9"/>
      <c r="EO522" s="9"/>
      <c r="EP522" s="9"/>
      <c r="EQ522" s="9"/>
      <c r="ER522" s="36">
        <f t="shared" si="104"/>
        <v>0</v>
      </c>
      <c r="ES522" s="9" t="str">
        <f t="shared" si="105"/>
        <v/>
      </c>
      <c r="ET522" s="9" t="s">
        <v>1360</v>
      </c>
      <c r="EU522" s="32" t="s">
        <v>1912</v>
      </c>
      <c r="EV522" s="32" t="s">
        <v>1480</v>
      </c>
      <c r="EW522" s="32"/>
      <c r="EX522" s="35"/>
      <c r="EY522" s="37"/>
      <c r="EZ522" s="37"/>
      <c r="FA522" s="35"/>
      <c r="FB522" s="37"/>
      <c r="FC522" s="32"/>
      <c r="FD522" s="32"/>
      <c r="FE522" s="32">
        <f t="shared" si="106"/>
        <v>32</v>
      </c>
      <c r="FF522" s="9">
        <f t="shared" si="107"/>
        <v>3704</v>
      </c>
      <c r="FG522" s="6" t="s">
        <v>1480</v>
      </c>
    </row>
    <row r="523" spans="1:163" ht="17.25" customHeight="1" x14ac:dyDescent="0.25">
      <c r="A523" s="9">
        <v>464470735</v>
      </c>
      <c r="B523" s="22" t="s">
        <v>866</v>
      </c>
      <c r="C523" s="9"/>
      <c r="D523" s="9"/>
      <c r="E523" s="9"/>
      <c r="F523" s="9"/>
      <c r="G523" s="23"/>
      <c r="H523" s="23"/>
      <c r="I523" s="9">
        <v>9458</v>
      </c>
      <c r="J523" s="9">
        <v>13</v>
      </c>
      <c r="K523" s="24">
        <f t="shared" si="96"/>
        <v>27</v>
      </c>
      <c r="L523" s="24">
        <f t="shared" si="97"/>
        <v>9471</v>
      </c>
      <c r="M523" s="25">
        <v>3</v>
      </c>
      <c r="N523" s="9" t="s">
        <v>1493</v>
      </c>
      <c r="O523" s="9" t="s">
        <v>1494</v>
      </c>
      <c r="P523" s="9" t="s">
        <v>22</v>
      </c>
      <c r="Q523" s="26">
        <v>13</v>
      </c>
      <c r="R523" s="27">
        <v>14</v>
      </c>
      <c r="S523" s="27">
        <f t="shared" si="98"/>
        <v>0</v>
      </c>
      <c r="T523" s="27">
        <v>900</v>
      </c>
      <c r="U523" s="28" t="s">
        <v>20</v>
      </c>
      <c r="V523" s="29">
        <f t="shared" si="99"/>
        <v>3.0419441036687061E-5</v>
      </c>
      <c r="W523" s="29">
        <f t="shared" si="100"/>
        <v>3.6861947512244587E-6</v>
      </c>
      <c r="X523" s="29" t="str">
        <f t="shared" si="101"/>
        <v>FLOW</v>
      </c>
      <c r="Y523" s="9" t="str">
        <f t="shared" si="102"/>
        <v>-</v>
      </c>
      <c r="Z523" s="9" t="s">
        <v>1495</v>
      </c>
      <c r="AA523" s="9" t="s">
        <v>20</v>
      </c>
      <c r="AB523" s="22"/>
      <c r="AC523" s="9"/>
      <c r="AD523" s="9"/>
      <c r="AE523" s="30"/>
      <c r="AF523" s="31" t="s">
        <v>20</v>
      </c>
      <c r="AG523" s="32"/>
      <c r="AH523" s="9" t="s">
        <v>1147</v>
      </c>
      <c r="AI523" s="32"/>
      <c r="AJ523" s="32"/>
      <c r="AK523" s="32"/>
      <c r="AL523" s="32">
        <v>927</v>
      </c>
      <c r="AM523" s="26">
        <v>13</v>
      </c>
      <c r="AN523" s="24">
        <v>88</v>
      </c>
      <c r="AO523" s="23" t="s">
        <v>20</v>
      </c>
      <c r="AP523" s="23" t="str">
        <f t="shared" si="103"/>
        <v>FLOW</v>
      </c>
      <c r="AQ523" s="23"/>
      <c r="AR523" s="23"/>
      <c r="AS523" s="23"/>
      <c r="AT523" s="23"/>
      <c r="AU523" s="9" t="s">
        <v>1491</v>
      </c>
      <c r="AV523" s="33" t="s">
        <v>1059</v>
      </c>
      <c r="AW523" s="22" t="s">
        <v>1305</v>
      </c>
      <c r="AX523" s="34">
        <v>45593</v>
      </c>
      <c r="AY523" s="9">
        <v>18</v>
      </c>
      <c r="AZ523" s="9" t="s">
        <v>1125</v>
      </c>
      <c r="BA523" s="32" t="s">
        <v>20</v>
      </c>
      <c r="BB523" s="32"/>
      <c r="BC523" s="32">
        <v>1</v>
      </c>
      <c r="BD523" s="9"/>
      <c r="BE523" s="9"/>
      <c r="BF523" s="9"/>
      <c r="BG523" s="35"/>
      <c r="BH523" s="9"/>
      <c r="BI523" s="9"/>
      <c r="BJ523" s="9"/>
      <c r="BK523" s="9"/>
      <c r="BL523" s="9"/>
      <c r="BM523" s="9"/>
      <c r="BN523" s="9"/>
      <c r="BO523" s="9"/>
      <c r="BP523" s="9"/>
      <c r="BQ523" s="9"/>
      <c r="BR523" s="9"/>
      <c r="BS523" s="9"/>
      <c r="BT523" s="9"/>
      <c r="BU523" s="9"/>
      <c r="BV523" s="9"/>
      <c r="BW523" s="9"/>
      <c r="BX523" s="9"/>
      <c r="BY523" s="9"/>
      <c r="BZ523" s="9"/>
      <c r="CA523" s="9"/>
      <c r="CB523" s="9"/>
      <c r="CC523" s="9"/>
      <c r="CD523" s="9"/>
      <c r="CE523" s="9"/>
      <c r="CF523" s="9"/>
      <c r="CG523" s="9"/>
      <c r="CH523" s="9"/>
      <c r="CI523" s="9"/>
      <c r="CJ523" s="9"/>
      <c r="CK523" s="9"/>
      <c r="CL523" s="9"/>
      <c r="CM523" s="9"/>
      <c r="CN523" s="9"/>
      <c r="CO523" s="9"/>
      <c r="CP523" s="9"/>
      <c r="CQ523" s="9"/>
      <c r="CR523" s="9"/>
      <c r="CS523" s="9"/>
      <c r="CT523" s="9"/>
      <c r="CU523" s="9"/>
      <c r="CV523" s="9"/>
      <c r="CW523" s="9"/>
      <c r="CX523" s="9"/>
      <c r="CY523" s="9"/>
      <c r="CZ523" s="9"/>
      <c r="DA523" s="9"/>
      <c r="DB523" s="9"/>
      <c r="DC523" s="9"/>
      <c r="DD523" s="9"/>
      <c r="DE523" s="9"/>
      <c r="DF523" s="9"/>
      <c r="DG523" s="9"/>
      <c r="DH523" s="9"/>
      <c r="DI523" s="9"/>
      <c r="DJ523" s="9"/>
      <c r="DK523" s="9"/>
      <c r="DL523" s="9"/>
      <c r="DM523" s="9"/>
      <c r="DN523" s="9"/>
      <c r="DO523" s="9"/>
      <c r="DP523" s="9"/>
      <c r="DQ523" s="9"/>
      <c r="DR523" s="9"/>
      <c r="DS523" s="9"/>
      <c r="DT523" s="9"/>
      <c r="DU523" s="9"/>
      <c r="DV523" s="9"/>
      <c r="DW523" s="9"/>
      <c r="DX523" s="9"/>
      <c r="DY523" s="9"/>
      <c r="DZ523" s="9"/>
      <c r="EA523" s="9"/>
      <c r="EB523" s="9"/>
      <c r="EC523" s="9"/>
      <c r="ED523" s="9"/>
      <c r="EE523" s="9"/>
      <c r="EF523" s="9"/>
      <c r="EG523" s="9"/>
      <c r="EH523" s="9"/>
      <c r="EI523" s="9"/>
      <c r="EJ523" s="9"/>
      <c r="EK523" s="9"/>
      <c r="EL523" s="9"/>
      <c r="EM523" s="9"/>
      <c r="EN523" s="9"/>
      <c r="EO523" s="9"/>
      <c r="EP523" s="9"/>
      <c r="EQ523" s="9"/>
      <c r="ER523" s="36">
        <f t="shared" si="104"/>
        <v>1</v>
      </c>
      <c r="ES523" s="9">
        <f t="shared" si="105"/>
        <v>1</v>
      </c>
      <c r="ET523" s="9" t="s">
        <v>1365</v>
      </c>
      <c r="EU523" s="32" t="s">
        <v>2073</v>
      </c>
      <c r="EV523" s="32" t="s">
        <v>1480</v>
      </c>
      <c r="EW523" s="32"/>
      <c r="EX523" s="35"/>
      <c r="EY523" s="37"/>
      <c r="EZ523" s="37"/>
      <c r="FA523" s="35"/>
      <c r="FB523" s="37"/>
      <c r="FC523" s="32"/>
      <c r="FD523" s="32"/>
      <c r="FE523" s="32">
        <f t="shared" si="106"/>
        <v>27</v>
      </c>
      <c r="FF523" s="9">
        <f t="shared" si="107"/>
        <v>9471</v>
      </c>
      <c r="FG523" s="6" t="s">
        <v>1480</v>
      </c>
    </row>
    <row r="524" spans="1:163" ht="17.25" customHeight="1" x14ac:dyDescent="0.25">
      <c r="A524" s="9">
        <v>462081623</v>
      </c>
      <c r="B524" s="22" t="s">
        <v>1640</v>
      </c>
      <c r="C524" s="9"/>
      <c r="D524" s="9"/>
      <c r="E524" s="9"/>
      <c r="F524" s="9"/>
      <c r="G524" s="23"/>
      <c r="H524" s="23"/>
      <c r="I524" s="9">
        <v>4663</v>
      </c>
      <c r="J524" s="9">
        <v>11</v>
      </c>
      <c r="K524" s="24">
        <f t="shared" si="96"/>
        <v>12</v>
      </c>
      <c r="L524" s="24">
        <f t="shared" si="97"/>
        <v>4674</v>
      </c>
      <c r="M524" s="25">
        <v>5</v>
      </c>
      <c r="N524" s="9" t="s">
        <v>1493</v>
      </c>
      <c r="O524" s="9" t="s">
        <v>1494</v>
      </c>
      <c r="P524" s="9" t="s">
        <v>341</v>
      </c>
      <c r="Q524" s="26">
        <v>11</v>
      </c>
      <c r="R524" s="27">
        <v>1</v>
      </c>
      <c r="S524" s="27">
        <f t="shared" si="98"/>
        <v>0</v>
      </c>
      <c r="T524" s="27">
        <v>900</v>
      </c>
      <c r="U524" s="28" t="s">
        <v>20</v>
      </c>
      <c r="V524" s="29">
        <f t="shared" si="99"/>
        <v>6.9287672337337743E-5</v>
      </c>
      <c r="W524" s="29">
        <f t="shared" si="100"/>
        <v>5.8565341753765889E-6</v>
      </c>
      <c r="X524" s="29" t="str">
        <f t="shared" si="101"/>
        <v>FLOW</v>
      </c>
      <c r="Y524" s="9" t="str">
        <f t="shared" si="102"/>
        <v>-</v>
      </c>
      <c r="Z524" s="9" t="s">
        <v>1495</v>
      </c>
      <c r="AA524" s="9" t="s">
        <v>20</v>
      </c>
      <c r="AB524" s="22"/>
      <c r="AC524" s="9"/>
      <c r="AD524" s="9"/>
      <c r="AE524" s="30"/>
      <c r="AF524" s="31" t="s">
        <v>20</v>
      </c>
      <c r="AG524" s="32"/>
      <c r="AH524" s="9" t="s">
        <v>696</v>
      </c>
      <c r="AI524" s="32"/>
      <c r="AJ524" s="32"/>
      <c r="AK524" s="32"/>
      <c r="AL524" s="32">
        <v>912</v>
      </c>
      <c r="AM524" s="26">
        <v>11</v>
      </c>
      <c r="AN524" s="24">
        <v>149</v>
      </c>
      <c r="AO524" s="23" t="s">
        <v>20</v>
      </c>
      <c r="AP524" s="23" t="str">
        <f t="shared" si="103"/>
        <v>FLOW</v>
      </c>
      <c r="AQ524" s="23"/>
      <c r="AR524" s="23"/>
      <c r="AS524" s="23"/>
      <c r="AT524" s="23"/>
      <c r="AU524" s="9" t="s">
        <v>13</v>
      </c>
      <c r="AV524" s="33" t="s">
        <v>1687</v>
      </c>
      <c r="AW524" s="22" t="s">
        <v>1177</v>
      </c>
      <c r="AX524" s="34">
        <v>45351</v>
      </c>
      <c r="AY524" s="9">
        <v>24</v>
      </c>
      <c r="AZ524" s="9" t="s">
        <v>1592</v>
      </c>
      <c r="BA524" s="32" t="s">
        <v>20</v>
      </c>
      <c r="BB524" s="32"/>
      <c r="BC524" s="32"/>
      <c r="BD524" s="9"/>
      <c r="BE524" s="9"/>
      <c r="BF524" s="9"/>
      <c r="BG524" s="35"/>
      <c r="BH524" s="9"/>
      <c r="BI524" s="9"/>
      <c r="BJ524" s="9"/>
      <c r="BK524" s="9"/>
      <c r="BL524" s="9"/>
      <c r="BM524" s="9"/>
      <c r="BN524" s="9"/>
      <c r="BO524" s="9"/>
      <c r="BP524" s="9"/>
      <c r="BQ524" s="9"/>
      <c r="BR524" s="9"/>
      <c r="BS524" s="9"/>
      <c r="BT524" s="9"/>
      <c r="BU524" s="9"/>
      <c r="BV524" s="9"/>
      <c r="BW524" s="9"/>
      <c r="BX524" s="9"/>
      <c r="BY524" s="9"/>
      <c r="BZ524" s="9"/>
      <c r="CA524" s="9"/>
      <c r="CB524" s="9"/>
      <c r="CC524" s="9"/>
      <c r="CD524" s="9"/>
      <c r="CE524" s="9"/>
      <c r="CF524" s="9"/>
      <c r="CG524" s="9"/>
      <c r="CH524" s="9"/>
      <c r="CI524" s="9"/>
      <c r="CJ524" s="9"/>
      <c r="CK524" s="9"/>
      <c r="CL524" s="9"/>
      <c r="CM524" s="9"/>
      <c r="CN524" s="9"/>
      <c r="CO524" s="9"/>
      <c r="CP524" s="9"/>
      <c r="CQ524" s="9"/>
      <c r="CR524" s="9"/>
      <c r="CS524" s="9"/>
      <c r="CT524" s="9"/>
      <c r="CU524" s="9"/>
      <c r="CV524" s="9"/>
      <c r="CW524" s="9"/>
      <c r="CX524" s="9"/>
      <c r="CY524" s="9"/>
      <c r="CZ524" s="9"/>
      <c r="DA524" s="9"/>
      <c r="DB524" s="9"/>
      <c r="DC524" s="9"/>
      <c r="DD524" s="9"/>
      <c r="DE524" s="9"/>
      <c r="DF524" s="9"/>
      <c r="DG524" s="9"/>
      <c r="DH524" s="9"/>
      <c r="DI524" s="9"/>
      <c r="DJ524" s="9"/>
      <c r="DK524" s="9"/>
      <c r="DL524" s="9"/>
      <c r="DM524" s="9"/>
      <c r="DN524" s="9"/>
      <c r="DO524" s="9"/>
      <c r="DP524" s="9"/>
      <c r="DQ524" s="9"/>
      <c r="DR524" s="9"/>
      <c r="DS524" s="9"/>
      <c r="DT524" s="9"/>
      <c r="DU524" s="9"/>
      <c r="DV524" s="9"/>
      <c r="DW524" s="9"/>
      <c r="DX524" s="9"/>
      <c r="DY524" s="9"/>
      <c r="DZ524" s="9"/>
      <c r="EA524" s="9"/>
      <c r="EB524" s="9"/>
      <c r="EC524" s="9"/>
      <c r="ED524" s="9"/>
      <c r="EE524" s="9"/>
      <c r="EF524" s="9"/>
      <c r="EG524" s="9"/>
      <c r="EH524" s="9"/>
      <c r="EI524" s="9"/>
      <c r="EJ524" s="9"/>
      <c r="EK524" s="9"/>
      <c r="EL524" s="9"/>
      <c r="EM524" s="9"/>
      <c r="EN524" s="9"/>
      <c r="EO524" s="9"/>
      <c r="EP524" s="9"/>
      <c r="EQ524" s="9"/>
      <c r="ER524" s="36">
        <f t="shared" si="104"/>
        <v>0</v>
      </c>
      <c r="ES524" s="9" t="str">
        <f t="shared" si="105"/>
        <v/>
      </c>
      <c r="ET524" s="9" t="s">
        <v>1369</v>
      </c>
      <c r="EU524" s="32" t="s">
        <v>2253</v>
      </c>
      <c r="EV524" s="32" t="s">
        <v>1480</v>
      </c>
      <c r="EW524" s="32"/>
      <c r="EX524" s="35"/>
      <c r="EY524" s="37"/>
      <c r="EZ524" s="37"/>
      <c r="FA524" s="35"/>
      <c r="FB524" s="37"/>
      <c r="FC524" s="32"/>
      <c r="FD524" s="32"/>
      <c r="FE524" s="32">
        <f t="shared" si="106"/>
        <v>12</v>
      </c>
      <c r="FF524" s="9">
        <f t="shared" si="107"/>
        <v>4674</v>
      </c>
      <c r="FG524" s="6" t="e">
        <v>#N/A</v>
      </c>
    </row>
    <row r="525" spans="1:163" ht="17.25" customHeight="1" x14ac:dyDescent="0.25">
      <c r="A525" s="9">
        <v>463098437</v>
      </c>
      <c r="B525" s="22" t="s">
        <v>834</v>
      </c>
      <c r="C525" s="9" t="s">
        <v>2208</v>
      </c>
      <c r="D525" s="9" t="s">
        <v>2266</v>
      </c>
      <c r="E525" s="9">
        <v>458</v>
      </c>
      <c r="F525" s="9"/>
      <c r="G525" s="23"/>
      <c r="H525" s="23" t="s">
        <v>1391</v>
      </c>
      <c r="I525" s="9">
        <v>5279</v>
      </c>
      <c r="J525" s="9">
        <v>8</v>
      </c>
      <c r="K525" s="24">
        <f t="shared" si="96"/>
        <v>8</v>
      </c>
      <c r="L525" s="24">
        <f t="shared" si="97"/>
        <v>4829</v>
      </c>
      <c r="M525" s="25">
        <v>2</v>
      </c>
      <c r="N525" s="9" t="s">
        <v>1498</v>
      </c>
      <c r="O525" s="9" t="s">
        <v>1489</v>
      </c>
      <c r="P525" s="9" t="s">
        <v>43</v>
      </c>
      <c r="Q525" s="26">
        <v>8</v>
      </c>
      <c r="R525" s="27">
        <v>0</v>
      </c>
      <c r="S525" s="27">
        <f t="shared" si="98"/>
        <v>450</v>
      </c>
      <c r="T525" s="27">
        <v>450</v>
      </c>
      <c r="U525" s="28" t="s">
        <v>20</v>
      </c>
      <c r="V525" s="29">
        <f t="shared" si="99"/>
        <v>1.6191528292853905E-5</v>
      </c>
      <c r="W525" s="29">
        <f t="shared" si="100"/>
        <v>2.1450488120068117E-6</v>
      </c>
      <c r="X525" s="29" t="str">
        <f t="shared" si="101"/>
        <v>RB</v>
      </c>
      <c r="Y525" s="9" t="str">
        <f t="shared" si="102"/>
        <v>PAID</v>
      </c>
      <c r="Z525" s="9" t="s">
        <v>20</v>
      </c>
      <c r="AA525" s="9" t="s">
        <v>20</v>
      </c>
      <c r="AB525" s="22"/>
      <c r="AC525" s="9"/>
      <c r="AD525" s="9"/>
      <c r="AE525" s="30"/>
      <c r="AF525" s="31" t="s">
        <v>20</v>
      </c>
      <c r="AG525" s="32"/>
      <c r="AH525" s="9" t="s">
        <v>288</v>
      </c>
      <c r="AI525" s="32"/>
      <c r="AJ525" s="32"/>
      <c r="AK525" s="32"/>
      <c r="AL525" s="32">
        <v>458</v>
      </c>
      <c r="AM525" s="26">
        <v>8</v>
      </c>
      <c r="AN525" s="24">
        <v>57</v>
      </c>
      <c r="AO525" s="23" t="s">
        <v>20</v>
      </c>
      <c r="AP525" s="23" t="str">
        <f t="shared" si="103"/>
        <v>FLOW</v>
      </c>
      <c r="AQ525" s="23"/>
      <c r="AR525" s="23"/>
      <c r="AS525" s="23"/>
      <c r="AT525" s="23"/>
      <c r="AU525" s="9" t="s">
        <v>1491</v>
      </c>
      <c r="AV525" s="33" t="s">
        <v>1028</v>
      </c>
      <c r="AW525" s="22" t="s">
        <v>1204</v>
      </c>
      <c r="AX525" s="34">
        <v>45446</v>
      </c>
      <c r="AY525" s="9">
        <v>24</v>
      </c>
      <c r="AZ525" s="9" t="s">
        <v>1125</v>
      </c>
      <c r="BA525" s="32" t="s">
        <v>20</v>
      </c>
      <c r="BB525" s="32"/>
      <c r="BC525" s="32"/>
      <c r="BD525" s="9"/>
      <c r="BE525" s="9"/>
      <c r="BF525" s="9"/>
      <c r="BG525" s="35"/>
      <c r="BH525" s="9"/>
      <c r="BI525" s="9"/>
      <c r="BJ525" s="9"/>
      <c r="BK525" s="9"/>
      <c r="BL525" s="9"/>
      <c r="BM525" s="9"/>
      <c r="BN525" s="9"/>
      <c r="BO525" s="9">
        <v>1</v>
      </c>
      <c r="BP525" s="9"/>
      <c r="BQ525" s="9"/>
      <c r="BR525" s="9"/>
      <c r="BS525" s="9"/>
      <c r="BT525" s="9"/>
      <c r="BU525" s="9"/>
      <c r="BV525" s="9"/>
      <c r="BW525" s="9"/>
      <c r="BX525" s="9"/>
      <c r="BY525" s="9"/>
      <c r="BZ525" s="9"/>
      <c r="CA525" s="9"/>
      <c r="CB525" s="9"/>
      <c r="CC525" s="9"/>
      <c r="CD525" s="9"/>
      <c r="CE525" s="9"/>
      <c r="CF525" s="9"/>
      <c r="CG525" s="9"/>
      <c r="CH525" s="9"/>
      <c r="CI525" s="9"/>
      <c r="CJ525" s="9"/>
      <c r="CK525" s="9"/>
      <c r="CL525" s="9"/>
      <c r="CM525" s="9"/>
      <c r="CN525" s="9"/>
      <c r="CO525" s="9"/>
      <c r="CP525" s="9"/>
      <c r="CQ525" s="9"/>
      <c r="CR525" s="9"/>
      <c r="CS525" s="9"/>
      <c r="CT525" s="9"/>
      <c r="CU525" s="9"/>
      <c r="CV525" s="9"/>
      <c r="CW525" s="9"/>
      <c r="CX525" s="9"/>
      <c r="CY525" s="9"/>
      <c r="CZ525" s="9"/>
      <c r="DA525" s="9"/>
      <c r="DB525" s="9"/>
      <c r="DC525" s="9"/>
      <c r="DD525" s="9"/>
      <c r="DE525" s="9"/>
      <c r="DF525" s="9"/>
      <c r="DG525" s="9"/>
      <c r="DH525" s="9"/>
      <c r="DI525" s="9"/>
      <c r="DJ525" s="9"/>
      <c r="DK525" s="9"/>
      <c r="DL525" s="9"/>
      <c r="DM525" s="9"/>
      <c r="DN525" s="9"/>
      <c r="DO525" s="9"/>
      <c r="DP525" s="9"/>
      <c r="DQ525" s="9"/>
      <c r="DR525" s="9"/>
      <c r="DS525" s="9"/>
      <c r="DT525" s="9"/>
      <c r="DU525" s="9"/>
      <c r="DV525" s="9"/>
      <c r="DW525" s="9"/>
      <c r="DX525" s="9"/>
      <c r="DY525" s="9"/>
      <c r="DZ525" s="9"/>
      <c r="EA525" s="9"/>
      <c r="EB525" s="9"/>
      <c r="EC525" s="9"/>
      <c r="ED525" s="9"/>
      <c r="EE525" s="9"/>
      <c r="EF525" s="9"/>
      <c r="EG525" s="9"/>
      <c r="EH525" s="9"/>
      <c r="EI525" s="9"/>
      <c r="EJ525" s="9"/>
      <c r="EK525" s="9"/>
      <c r="EL525" s="9"/>
      <c r="EM525" s="9"/>
      <c r="EN525" s="9"/>
      <c r="EO525" s="9"/>
      <c r="EP525" s="9"/>
      <c r="EQ525" s="9"/>
      <c r="ER525" s="36">
        <f t="shared" si="104"/>
        <v>1</v>
      </c>
      <c r="ES525" s="9">
        <f t="shared" si="105"/>
        <v>1</v>
      </c>
      <c r="ET525" s="9" t="s">
        <v>1364</v>
      </c>
      <c r="EU525" s="32" t="s">
        <v>1891</v>
      </c>
      <c r="EV525" s="32" t="s">
        <v>1480</v>
      </c>
      <c r="EW525" s="32"/>
      <c r="EX525" s="35"/>
      <c r="EY525" s="37"/>
      <c r="EZ525" s="37"/>
      <c r="FA525" s="35"/>
      <c r="FB525" s="37"/>
      <c r="FC525" s="32"/>
      <c r="FD525" s="32"/>
      <c r="FE525" s="32">
        <f t="shared" si="106"/>
        <v>8</v>
      </c>
      <c r="FF525" s="9">
        <f t="shared" si="107"/>
        <v>5287</v>
      </c>
      <c r="FG525" s="6" t="s">
        <v>1480</v>
      </c>
    </row>
    <row r="526" spans="1:163" ht="17.25" customHeight="1" x14ac:dyDescent="0.25">
      <c r="A526" s="9">
        <v>117460395</v>
      </c>
      <c r="B526" s="22" t="s">
        <v>247</v>
      </c>
      <c r="C526" s="9"/>
      <c r="D526" s="9"/>
      <c r="E526" s="9"/>
      <c r="F526" s="9"/>
      <c r="G526" s="23"/>
      <c r="H526" s="23"/>
      <c r="I526" s="9">
        <v>3073</v>
      </c>
      <c r="J526" s="9">
        <v>0</v>
      </c>
      <c r="K526" s="24">
        <f t="shared" si="96"/>
        <v>98</v>
      </c>
      <c r="L526" s="24">
        <f t="shared" si="97"/>
        <v>3073</v>
      </c>
      <c r="M526" s="25">
        <v>2</v>
      </c>
      <c r="N526" s="9" t="s">
        <v>1493</v>
      </c>
      <c r="O526" s="9" t="s">
        <v>1494</v>
      </c>
      <c r="P526" s="9" t="s">
        <v>60</v>
      </c>
      <c r="Q526" s="26">
        <v>0</v>
      </c>
      <c r="R526" s="27">
        <v>98</v>
      </c>
      <c r="S526" s="27">
        <f t="shared" si="98"/>
        <v>0</v>
      </c>
      <c r="T526" s="27">
        <v>5850</v>
      </c>
      <c r="U526" s="28" t="s">
        <v>20</v>
      </c>
      <c r="V526" s="29">
        <f t="shared" si="99"/>
        <v>0</v>
      </c>
      <c r="W526" s="29">
        <f t="shared" si="100"/>
        <v>0</v>
      </c>
      <c r="X526" s="29" t="str">
        <f t="shared" si="101"/>
        <v>FLOW</v>
      </c>
      <c r="Y526" s="9" t="str">
        <f t="shared" si="102"/>
        <v>-</v>
      </c>
      <c r="Z526" s="9" t="s">
        <v>20</v>
      </c>
      <c r="AA526" s="9" t="s">
        <v>20</v>
      </c>
      <c r="AB526" s="22"/>
      <c r="AC526" s="9"/>
      <c r="AD526" s="9" t="s">
        <v>20</v>
      </c>
      <c r="AE526" s="30"/>
      <c r="AF526" s="31" t="s">
        <v>20</v>
      </c>
      <c r="AG526" s="32"/>
      <c r="AH526" s="9" t="s">
        <v>248</v>
      </c>
      <c r="AI526" s="32"/>
      <c r="AJ526" s="32"/>
      <c r="AK526" s="32"/>
      <c r="AL526" s="32">
        <v>5948</v>
      </c>
      <c r="AM526" s="26">
        <v>0</v>
      </c>
      <c r="AN526" s="24">
        <v>56</v>
      </c>
      <c r="AO526" s="23" t="s">
        <v>20</v>
      </c>
      <c r="AP526" s="23" t="str">
        <f t="shared" si="103"/>
        <v>FLOW</v>
      </c>
      <c r="AQ526" s="23"/>
      <c r="AR526" s="23"/>
      <c r="AS526" s="23"/>
      <c r="AT526" s="23"/>
      <c r="AU526" s="9" t="s">
        <v>13</v>
      </c>
      <c r="AV526" s="33" t="s">
        <v>249</v>
      </c>
      <c r="AW526" s="22" t="s">
        <v>1163</v>
      </c>
      <c r="AX526" s="34">
        <v>44254</v>
      </c>
      <c r="AY526" s="9">
        <v>60</v>
      </c>
      <c r="AZ526" s="9" t="s">
        <v>1125</v>
      </c>
      <c r="BA526" s="32" t="s">
        <v>20</v>
      </c>
      <c r="BB526" s="32"/>
      <c r="BC526" s="32"/>
      <c r="BD526" s="9"/>
      <c r="BE526" s="9"/>
      <c r="BF526" s="9"/>
      <c r="BG526" s="35"/>
      <c r="BH526" s="9"/>
      <c r="BI526" s="9"/>
      <c r="BJ526" s="9"/>
      <c r="BK526" s="9"/>
      <c r="BL526" s="9">
        <v>1</v>
      </c>
      <c r="BM526" s="9"/>
      <c r="BN526" s="9"/>
      <c r="BO526" s="9"/>
      <c r="BP526" s="9"/>
      <c r="BQ526" s="9"/>
      <c r="BR526" s="9"/>
      <c r="BS526" s="9"/>
      <c r="BT526" s="9"/>
      <c r="BU526" s="9"/>
      <c r="BV526" s="9"/>
      <c r="BW526" s="9"/>
      <c r="BX526" s="9"/>
      <c r="BY526" s="9"/>
      <c r="BZ526" s="9"/>
      <c r="CA526" s="9"/>
      <c r="CB526" s="9"/>
      <c r="CC526" s="9"/>
      <c r="CD526" s="9"/>
      <c r="CE526" s="9"/>
      <c r="CF526" s="9"/>
      <c r="CG526" s="9"/>
      <c r="CH526" s="9"/>
      <c r="CI526" s="9"/>
      <c r="CJ526" s="9"/>
      <c r="CK526" s="9"/>
      <c r="CL526" s="9"/>
      <c r="CM526" s="9"/>
      <c r="CN526" s="9"/>
      <c r="CO526" s="9"/>
      <c r="CP526" s="9"/>
      <c r="CQ526" s="9"/>
      <c r="CR526" s="9"/>
      <c r="CS526" s="9"/>
      <c r="CT526" s="9"/>
      <c r="CU526" s="9"/>
      <c r="CV526" s="9"/>
      <c r="CW526" s="9"/>
      <c r="CX526" s="9"/>
      <c r="CY526" s="9"/>
      <c r="CZ526" s="9"/>
      <c r="DA526" s="9"/>
      <c r="DB526" s="9"/>
      <c r="DC526" s="9"/>
      <c r="DD526" s="9"/>
      <c r="DE526" s="9"/>
      <c r="DF526" s="9"/>
      <c r="DG526" s="9"/>
      <c r="DH526" s="9"/>
      <c r="DI526" s="9"/>
      <c r="DJ526" s="9"/>
      <c r="DK526" s="9"/>
      <c r="DL526" s="9"/>
      <c r="DM526" s="9"/>
      <c r="DN526" s="9"/>
      <c r="DO526" s="9"/>
      <c r="DP526" s="9"/>
      <c r="DQ526" s="9"/>
      <c r="DR526" s="9"/>
      <c r="DS526" s="9"/>
      <c r="DT526" s="9"/>
      <c r="DU526" s="9"/>
      <c r="DV526" s="9"/>
      <c r="DW526" s="9"/>
      <c r="DX526" s="9"/>
      <c r="DY526" s="9"/>
      <c r="DZ526" s="9"/>
      <c r="EA526" s="9"/>
      <c r="EB526" s="9"/>
      <c r="EC526" s="9"/>
      <c r="ED526" s="9"/>
      <c r="EE526" s="9"/>
      <c r="EF526" s="9"/>
      <c r="EG526" s="9"/>
      <c r="EH526" s="9"/>
      <c r="EI526" s="9"/>
      <c r="EJ526" s="9"/>
      <c r="EK526" s="9"/>
      <c r="EL526" s="9"/>
      <c r="EM526" s="9"/>
      <c r="EN526" s="9"/>
      <c r="EO526" s="9"/>
      <c r="EP526" s="9"/>
      <c r="EQ526" s="9"/>
      <c r="ER526" s="36">
        <f t="shared" si="104"/>
        <v>1</v>
      </c>
      <c r="ES526" s="9">
        <f t="shared" si="105"/>
        <v>1</v>
      </c>
      <c r="ET526" s="9" t="s">
        <v>1360</v>
      </c>
      <c r="EU526" s="32" t="s">
        <v>1852</v>
      </c>
      <c r="EV526" s="32" t="s">
        <v>1480</v>
      </c>
      <c r="EW526" s="32"/>
      <c r="EX526" s="35"/>
      <c r="EY526" s="37"/>
      <c r="EZ526" s="37"/>
      <c r="FA526" s="35"/>
      <c r="FB526" s="37"/>
      <c r="FC526" s="32"/>
      <c r="FD526" s="32"/>
      <c r="FE526" s="32">
        <f t="shared" si="106"/>
        <v>98</v>
      </c>
      <c r="FF526" s="9">
        <f t="shared" si="107"/>
        <v>3073</v>
      </c>
      <c r="FG526" s="6" t="s">
        <v>1480</v>
      </c>
    </row>
    <row r="527" spans="1:163" ht="17.25" customHeight="1" x14ac:dyDescent="0.25">
      <c r="A527" s="9">
        <v>134623829</v>
      </c>
      <c r="B527" s="22" t="s">
        <v>740</v>
      </c>
      <c r="C527" s="9"/>
      <c r="D527" s="9"/>
      <c r="E527" s="9"/>
      <c r="F527" s="9"/>
      <c r="G527" s="23"/>
      <c r="H527" s="23"/>
      <c r="I527" s="9">
        <v>3609</v>
      </c>
      <c r="J527" s="9">
        <v>0</v>
      </c>
      <c r="K527" s="24">
        <f t="shared" si="96"/>
        <v>9</v>
      </c>
      <c r="L527" s="24">
        <f t="shared" si="97"/>
        <v>3609</v>
      </c>
      <c r="M527" s="25">
        <v>3</v>
      </c>
      <c r="N527" s="9" t="s">
        <v>1493</v>
      </c>
      <c r="O527" s="9" t="s">
        <v>1494</v>
      </c>
      <c r="P527" s="9" t="s">
        <v>60</v>
      </c>
      <c r="Q527" s="26">
        <v>0</v>
      </c>
      <c r="R527" s="27">
        <v>9</v>
      </c>
      <c r="S527" s="27">
        <f t="shared" si="98"/>
        <v>0</v>
      </c>
      <c r="T527" s="27">
        <v>3597</v>
      </c>
      <c r="U527" s="28" t="s">
        <v>20</v>
      </c>
      <c r="V527" s="29">
        <f t="shared" si="99"/>
        <v>0</v>
      </c>
      <c r="W527" s="29">
        <f t="shared" si="100"/>
        <v>0</v>
      </c>
      <c r="X527" s="29" t="str">
        <f t="shared" si="101"/>
        <v>FLOW</v>
      </c>
      <c r="Y527" s="9" t="str">
        <f t="shared" si="102"/>
        <v>-</v>
      </c>
      <c r="Z527" s="9" t="s">
        <v>20</v>
      </c>
      <c r="AA527" s="9" t="s">
        <v>20</v>
      </c>
      <c r="AB527" s="22"/>
      <c r="AC527" s="9"/>
      <c r="AD527" s="9"/>
      <c r="AE527" s="30"/>
      <c r="AF527" s="31" t="s">
        <v>20</v>
      </c>
      <c r="AG527" s="32"/>
      <c r="AH527" s="9" t="s">
        <v>248</v>
      </c>
      <c r="AI527" s="32"/>
      <c r="AJ527" s="32"/>
      <c r="AK527" s="32"/>
      <c r="AL527" s="32">
        <v>3606</v>
      </c>
      <c r="AM527" s="26">
        <v>0</v>
      </c>
      <c r="AN527" s="24">
        <v>87</v>
      </c>
      <c r="AO527" s="23" t="s">
        <v>20</v>
      </c>
      <c r="AP527" s="23" t="str">
        <f t="shared" si="103"/>
        <v>FLOW</v>
      </c>
      <c r="AQ527" s="23"/>
      <c r="AR527" s="23"/>
      <c r="AS527" s="23"/>
      <c r="AT527" s="23"/>
      <c r="AU527" s="9" t="s">
        <v>1491</v>
      </c>
      <c r="AV527" s="33" t="s">
        <v>935</v>
      </c>
      <c r="AW527" s="22" t="s">
        <v>1166</v>
      </c>
      <c r="AX527" s="34">
        <v>44838</v>
      </c>
      <c r="AY527" s="9">
        <v>36</v>
      </c>
      <c r="AZ527" s="9" t="s">
        <v>1125</v>
      </c>
      <c r="BA527" s="32" t="s">
        <v>20</v>
      </c>
      <c r="BB527" s="32"/>
      <c r="BC527" s="32">
        <v>1</v>
      </c>
      <c r="BD527" s="9"/>
      <c r="BE527" s="9"/>
      <c r="BF527" s="9"/>
      <c r="BG527" s="35"/>
      <c r="BH527" s="9"/>
      <c r="BI527" s="9"/>
      <c r="BJ527" s="9"/>
      <c r="BK527" s="9"/>
      <c r="BL527" s="9"/>
      <c r="BM527" s="9"/>
      <c r="BN527" s="9"/>
      <c r="BO527" s="9"/>
      <c r="BP527" s="9"/>
      <c r="BQ527" s="9"/>
      <c r="BR527" s="9"/>
      <c r="BS527" s="9"/>
      <c r="BT527" s="9"/>
      <c r="BU527" s="9"/>
      <c r="BV527" s="9"/>
      <c r="BW527" s="9"/>
      <c r="BX527" s="9"/>
      <c r="BY527" s="9"/>
      <c r="BZ527" s="9"/>
      <c r="CA527" s="9"/>
      <c r="CB527" s="9"/>
      <c r="CC527" s="9"/>
      <c r="CD527" s="9"/>
      <c r="CE527" s="9"/>
      <c r="CF527" s="9"/>
      <c r="CG527" s="9"/>
      <c r="CH527" s="9"/>
      <c r="CI527" s="9"/>
      <c r="CJ527" s="9"/>
      <c r="CK527" s="9"/>
      <c r="CL527" s="9"/>
      <c r="CM527" s="9"/>
      <c r="CN527" s="9"/>
      <c r="CO527" s="9"/>
      <c r="CP527" s="9"/>
      <c r="CQ527" s="9"/>
      <c r="CR527" s="9"/>
      <c r="CS527" s="9"/>
      <c r="CT527" s="9"/>
      <c r="CU527" s="9"/>
      <c r="CV527" s="9"/>
      <c r="CW527" s="9"/>
      <c r="CX527" s="9"/>
      <c r="CY527" s="9"/>
      <c r="CZ527" s="9"/>
      <c r="DA527" s="9"/>
      <c r="DB527" s="9"/>
      <c r="DC527" s="9"/>
      <c r="DD527" s="9"/>
      <c r="DE527" s="9"/>
      <c r="DF527" s="9"/>
      <c r="DG527" s="9"/>
      <c r="DH527" s="9"/>
      <c r="DI527" s="9"/>
      <c r="DJ527" s="9"/>
      <c r="DK527" s="9"/>
      <c r="DL527" s="9"/>
      <c r="DM527" s="9"/>
      <c r="DN527" s="9"/>
      <c r="DO527" s="9"/>
      <c r="DP527" s="9"/>
      <c r="DQ527" s="9"/>
      <c r="DR527" s="9"/>
      <c r="DS527" s="9"/>
      <c r="DT527" s="9"/>
      <c r="DU527" s="9"/>
      <c r="DV527" s="9"/>
      <c r="DW527" s="9"/>
      <c r="DX527" s="9"/>
      <c r="DY527" s="9"/>
      <c r="DZ527" s="9"/>
      <c r="EA527" s="9"/>
      <c r="EB527" s="9"/>
      <c r="EC527" s="9"/>
      <c r="ED527" s="9"/>
      <c r="EE527" s="9"/>
      <c r="EF527" s="9"/>
      <c r="EG527" s="9"/>
      <c r="EH527" s="9"/>
      <c r="EI527" s="9"/>
      <c r="EJ527" s="9"/>
      <c r="EK527" s="9"/>
      <c r="EL527" s="9"/>
      <c r="EM527" s="9"/>
      <c r="EN527" s="9"/>
      <c r="EO527" s="9"/>
      <c r="EP527" s="9"/>
      <c r="EQ527" s="9"/>
      <c r="ER527" s="36">
        <f t="shared" si="104"/>
        <v>1</v>
      </c>
      <c r="ES527" s="9">
        <f t="shared" si="105"/>
        <v>1</v>
      </c>
      <c r="ET527" s="9" t="s">
        <v>1360</v>
      </c>
      <c r="EU527" s="32" t="s">
        <v>1853</v>
      </c>
      <c r="EV527" s="32" t="s">
        <v>1480</v>
      </c>
      <c r="EW527" s="32"/>
      <c r="EX527" s="35"/>
      <c r="EY527" s="37"/>
      <c r="EZ527" s="37"/>
      <c r="FA527" s="35"/>
      <c r="FB527" s="37"/>
      <c r="FC527" s="32"/>
      <c r="FD527" s="32"/>
      <c r="FE527" s="32">
        <f t="shared" si="106"/>
        <v>9</v>
      </c>
      <c r="FF527" s="9">
        <f t="shared" si="107"/>
        <v>3609</v>
      </c>
      <c r="FG527" s="6" t="s">
        <v>1480</v>
      </c>
    </row>
    <row r="528" spans="1:163" ht="17.25" customHeight="1" x14ac:dyDescent="0.25">
      <c r="A528" s="9">
        <v>136841301</v>
      </c>
      <c r="B528" s="22" t="s">
        <v>177</v>
      </c>
      <c r="C528" s="9"/>
      <c r="D528" s="9"/>
      <c r="E528" s="9"/>
      <c r="F528" s="9"/>
      <c r="G528" s="23"/>
      <c r="H528" s="23"/>
      <c r="I528" s="9">
        <v>5778</v>
      </c>
      <c r="J528" s="9">
        <v>0</v>
      </c>
      <c r="K528" s="24">
        <f t="shared" si="96"/>
        <v>27</v>
      </c>
      <c r="L528" s="24">
        <f t="shared" si="97"/>
        <v>5778</v>
      </c>
      <c r="M528" s="25">
        <v>6</v>
      </c>
      <c r="N528" s="9" t="s">
        <v>1493</v>
      </c>
      <c r="O528" s="9" t="s">
        <v>1494</v>
      </c>
      <c r="P528" s="9" t="s">
        <v>22</v>
      </c>
      <c r="Q528" s="26">
        <v>0</v>
      </c>
      <c r="R528" s="27">
        <v>27</v>
      </c>
      <c r="S528" s="27">
        <f t="shared" si="98"/>
        <v>0</v>
      </c>
      <c r="T528" s="27">
        <v>2677</v>
      </c>
      <c r="U528" s="28" t="s">
        <v>20</v>
      </c>
      <c r="V528" s="29">
        <f t="shared" si="99"/>
        <v>0</v>
      </c>
      <c r="W528" s="29">
        <f t="shared" si="100"/>
        <v>0</v>
      </c>
      <c r="X528" s="29" t="str">
        <f t="shared" si="101"/>
        <v>FLOW</v>
      </c>
      <c r="Y528" s="9" t="str">
        <f t="shared" si="102"/>
        <v>-</v>
      </c>
      <c r="Z528" s="9" t="s">
        <v>1495</v>
      </c>
      <c r="AA528" s="9" t="s">
        <v>20</v>
      </c>
      <c r="AB528" s="22"/>
      <c r="AC528" s="9"/>
      <c r="AD528" s="9"/>
      <c r="AE528" s="30"/>
      <c r="AF528" s="31" t="s">
        <v>20</v>
      </c>
      <c r="AG528" s="32"/>
      <c r="AH528" s="9" t="s">
        <v>176</v>
      </c>
      <c r="AI528" s="32"/>
      <c r="AJ528" s="32"/>
      <c r="AK528" s="32"/>
      <c r="AL528" s="32">
        <v>2704</v>
      </c>
      <c r="AM528" s="26">
        <v>0</v>
      </c>
      <c r="AN528" s="24">
        <v>176</v>
      </c>
      <c r="AO528" s="23" t="s">
        <v>20</v>
      </c>
      <c r="AP528" s="23" t="str">
        <f t="shared" si="103"/>
        <v>FLOW</v>
      </c>
      <c r="AQ528" s="23"/>
      <c r="AR528" s="23"/>
      <c r="AS528" s="23"/>
      <c r="AT528" s="23"/>
      <c r="AU528" s="9" t="s">
        <v>13</v>
      </c>
      <c r="AV528" s="33" t="s">
        <v>178</v>
      </c>
      <c r="AW528" s="22" t="s">
        <v>1173</v>
      </c>
      <c r="AX528" s="34">
        <v>44908</v>
      </c>
      <c r="AY528" s="9">
        <v>36</v>
      </c>
      <c r="AZ528" s="9" t="s">
        <v>1125</v>
      </c>
      <c r="BA528" s="32" t="s">
        <v>20</v>
      </c>
      <c r="BB528" s="32"/>
      <c r="BC528" s="32"/>
      <c r="BD528" s="9"/>
      <c r="BE528" s="9"/>
      <c r="BF528" s="9"/>
      <c r="BG528" s="35"/>
      <c r="BH528" s="9"/>
      <c r="BI528" s="9"/>
      <c r="BJ528" s="9"/>
      <c r="BK528" s="9"/>
      <c r="BL528" s="9"/>
      <c r="BM528" s="9"/>
      <c r="BN528" s="9"/>
      <c r="BO528" s="9"/>
      <c r="BP528" s="9"/>
      <c r="BQ528" s="9"/>
      <c r="BR528" s="9"/>
      <c r="BS528" s="9"/>
      <c r="BT528" s="9"/>
      <c r="BU528" s="9"/>
      <c r="BV528" s="9"/>
      <c r="BW528" s="9"/>
      <c r="BX528" s="9"/>
      <c r="BY528" s="9"/>
      <c r="BZ528" s="9"/>
      <c r="CA528" s="9"/>
      <c r="CB528" s="9"/>
      <c r="CC528" s="9"/>
      <c r="CD528" s="9"/>
      <c r="CE528" s="9"/>
      <c r="CF528" s="9"/>
      <c r="CG528" s="9"/>
      <c r="CH528" s="9"/>
      <c r="CI528" s="9"/>
      <c r="CJ528" s="9"/>
      <c r="CK528" s="9"/>
      <c r="CL528" s="9"/>
      <c r="CM528" s="9"/>
      <c r="CN528" s="9"/>
      <c r="CO528" s="9"/>
      <c r="CP528" s="9"/>
      <c r="CQ528" s="9"/>
      <c r="CR528" s="9"/>
      <c r="CS528" s="9"/>
      <c r="CT528" s="9"/>
      <c r="CU528" s="9"/>
      <c r="CV528" s="9"/>
      <c r="CW528" s="9"/>
      <c r="CX528" s="9"/>
      <c r="CY528" s="9"/>
      <c r="CZ528" s="9"/>
      <c r="DA528" s="9"/>
      <c r="DB528" s="9"/>
      <c r="DC528" s="9"/>
      <c r="DD528" s="9"/>
      <c r="DE528" s="9"/>
      <c r="DF528" s="9"/>
      <c r="DG528" s="9"/>
      <c r="DH528" s="9"/>
      <c r="DI528" s="9"/>
      <c r="DJ528" s="9"/>
      <c r="DK528" s="9"/>
      <c r="DL528" s="9"/>
      <c r="DM528" s="9"/>
      <c r="DN528" s="9"/>
      <c r="DO528" s="9"/>
      <c r="DP528" s="9"/>
      <c r="DQ528" s="9"/>
      <c r="DR528" s="9"/>
      <c r="DS528" s="9"/>
      <c r="DT528" s="9"/>
      <c r="DU528" s="9"/>
      <c r="DV528" s="9"/>
      <c r="DW528" s="9"/>
      <c r="DX528" s="9"/>
      <c r="DY528" s="9"/>
      <c r="DZ528" s="9"/>
      <c r="EA528" s="9"/>
      <c r="EB528" s="9"/>
      <c r="EC528" s="9"/>
      <c r="ED528" s="9"/>
      <c r="EE528" s="9"/>
      <c r="EF528" s="9"/>
      <c r="EG528" s="9"/>
      <c r="EH528" s="9"/>
      <c r="EI528" s="9"/>
      <c r="EJ528" s="9"/>
      <c r="EK528" s="9"/>
      <c r="EL528" s="9"/>
      <c r="EM528" s="9"/>
      <c r="EN528" s="9"/>
      <c r="EO528" s="9"/>
      <c r="EP528" s="9"/>
      <c r="EQ528" s="9"/>
      <c r="ER528" s="36">
        <f t="shared" si="104"/>
        <v>0</v>
      </c>
      <c r="ES528" s="9" t="str">
        <f t="shared" si="105"/>
        <v/>
      </c>
      <c r="ET528" s="9" t="s">
        <v>1365</v>
      </c>
      <c r="EU528" s="32" t="s">
        <v>1809</v>
      </c>
      <c r="EV528" s="32" t="s">
        <v>1480</v>
      </c>
      <c r="EW528" s="32"/>
      <c r="EX528" s="35"/>
      <c r="EY528" s="37"/>
      <c r="EZ528" s="37"/>
      <c r="FA528" s="35"/>
      <c r="FB528" s="37"/>
      <c r="FC528" s="32"/>
      <c r="FD528" s="32"/>
      <c r="FE528" s="32">
        <f t="shared" si="106"/>
        <v>27</v>
      </c>
      <c r="FF528" s="9">
        <f t="shared" si="107"/>
        <v>5778</v>
      </c>
      <c r="FG528" s="6" t="s">
        <v>1480</v>
      </c>
    </row>
    <row r="529" spans="1:163" ht="17.25" customHeight="1" x14ac:dyDescent="0.25">
      <c r="A529" s="9">
        <v>136892187</v>
      </c>
      <c r="B529" s="22" t="s">
        <v>391</v>
      </c>
      <c r="C529" s="9"/>
      <c r="D529" s="9"/>
      <c r="E529" s="9"/>
      <c r="F529" s="9"/>
      <c r="G529" s="23"/>
      <c r="H529" s="23"/>
      <c r="I529" s="9">
        <v>2794</v>
      </c>
      <c r="J529" s="9">
        <v>0</v>
      </c>
      <c r="K529" s="24">
        <f t="shared" si="96"/>
        <v>5</v>
      </c>
      <c r="L529" s="24">
        <f t="shared" si="97"/>
        <v>2794</v>
      </c>
      <c r="M529" s="25">
        <v>6</v>
      </c>
      <c r="N529" s="9" t="s">
        <v>1493</v>
      </c>
      <c r="O529" s="9" t="s">
        <v>1494</v>
      </c>
      <c r="P529" s="9" t="s">
        <v>14</v>
      </c>
      <c r="Q529" s="26">
        <v>0</v>
      </c>
      <c r="R529" s="27">
        <v>5</v>
      </c>
      <c r="S529" s="27">
        <f t="shared" si="98"/>
        <v>0</v>
      </c>
      <c r="T529" s="27">
        <v>450</v>
      </c>
      <c r="U529" s="28" t="s">
        <v>20</v>
      </c>
      <c r="V529" s="29">
        <f t="shared" si="99"/>
        <v>0</v>
      </c>
      <c r="W529" s="29">
        <f t="shared" si="100"/>
        <v>0</v>
      </c>
      <c r="X529" s="29" t="str">
        <f t="shared" si="101"/>
        <v>FLOW</v>
      </c>
      <c r="Y529" s="9" t="str">
        <f t="shared" si="102"/>
        <v>-</v>
      </c>
      <c r="Z529" s="9" t="s">
        <v>1496</v>
      </c>
      <c r="AA529" s="9" t="s">
        <v>20</v>
      </c>
      <c r="AB529" s="22"/>
      <c r="AC529" s="9"/>
      <c r="AD529" s="9"/>
      <c r="AE529" s="30"/>
      <c r="AF529" s="31" t="s">
        <v>20</v>
      </c>
      <c r="AG529" s="32"/>
      <c r="AH529" s="9" t="s">
        <v>392</v>
      </c>
      <c r="AI529" s="32"/>
      <c r="AJ529" s="32"/>
      <c r="AK529" s="32"/>
      <c r="AL529" s="32">
        <v>455</v>
      </c>
      <c r="AM529" s="26">
        <v>0</v>
      </c>
      <c r="AN529" s="24">
        <v>176</v>
      </c>
      <c r="AO529" s="23" t="s">
        <v>20</v>
      </c>
      <c r="AP529" s="23" t="str">
        <f t="shared" si="103"/>
        <v>FLOW</v>
      </c>
      <c r="AQ529" s="23"/>
      <c r="AR529" s="23"/>
      <c r="AS529" s="23"/>
      <c r="AT529" s="23"/>
      <c r="AU529" s="9" t="s">
        <v>13</v>
      </c>
      <c r="AV529" s="33" t="s">
        <v>393</v>
      </c>
      <c r="AW529" s="22" t="s">
        <v>15</v>
      </c>
      <c r="AX529" s="34">
        <v>44922</v>
      </c>
      <c r="AY529" s="9">
        <v>36</v>
      </c>
      <c r="AZ529" s="9" t="s">
        <v>1125</v>
      </c>
      <c r="BA529" s="32" t="s">
        <v>20</v>
      </c>
      <c r="BB529" s="32"/>
      <c r="BC529" s="32"/>
      <c r="BD529" s="9"/>
      <c r="BE529" s="9"/>
      <c r="BF529" s="9"/>
      <c r="BG529" s="35"/>
      <c r="BH529" s="9"/>
      <c r="BI529" s="9"/>
      <c r="BJ529" s="9"/>
      <c r="BK529" s="9"/>
      <c r="BL529" s="9"/>
      <c r="BM529" s="9"/>
      <c r="BN529" s="9"/>
      <c r="BO529" s="9"/>
      <c r="BP529" s="9"/>
      <c r="BQ529" s="9"/>
      <c r="BR529" s="9"/>
      <c r="BS529" s="9"/>
      <c r="BT529" s="9"/>
      <c r="BU529" s="9"/>
      <c r="BV529" s="9"/>
      <c r="BW529" s="9"/>
      <c r="BX529" s="9"/>
      <c r="BY529" s="9"/>
      <c r="BZ529" s="9"/>
      <c r="CA529" s="9"/>
      <c r="CB529" s="9"/>
      <c r="CC529" s="9"/>
      <c r="CD529" s="9"/>
      <c r="CE529" s="9"/>
      <c r="CF529" s="9"/>
      <c r="CG529" s="9"/>
      <c r="CH529" s="9"/>
      <c r="CI529" s="9"/>
      <c r="CJ529" s="9"/>
      <c r="CK529" s="9"/>
      <c r="CL529" s="9"/>
      <c r="CM529" s="9"/>
      <c r="CN529" s="9"/>
      <c r="CO529" s="9"/>
      <c r="CP529" s="9"/>
      <c r="CQ529" s="9"/>
      <c r="CR529" s="9"/>
      <c r="CS529" s="9"/>
      <c r="CT529" s="9"/>
      <c r="CU529" s="9"/>
      <c r="CV529" s="9"/>
      <c r="CW529" s="9"/>
      <c r="CX529" s="9"/>
      <c r="CY529" s="9"/>
      <c r="CZ529" s="9"/>
      <c r="DA529" s="9"/>
      <c r="DB529" s="9"/>
      <c r="DC529" s="9"/>
      <c r="DD529" s="9"/>
      <c r="DE529" s="9"/>
      <c r="DF529" s="9"/>
      <c r="DG529" s="9"/>
      <c r="DH529" s="9"/>
      <c r="DI529" s="9"/>
      <c r="DJ529" s="9"/>
      <c r="DK529" s="9"/>
      <c r="DL529" s="9"/>
      <c r="DM529" s="9"/>
      <c r="DN529" s="9"/>
      <c r="DO529" s="9"/>
      <c r="DP529" s="9"/>
      <c r="DQ529" s="9"/>
      <c r="DR529" s="9"/>
      <c r="DS529" s="9"/>
      <c r="DT529" s="9"/>
      <c r="DU529" s="9"/>
      <c r="DV529" s="9"/>
      <c r="DW529" s="9"/>
      <c r="DX529" s="9"/>
      <c r="DY529" s="9"/>
      <c r="DZ529" s="9"/>
      <c r="EA529" s="9"/>
      <c r="EB529" s="9"/>
      <c r="EC529" s="9"/>
      <c r="ED529" s="9"/>
      <c r="EE529" s="9"/>
      <c r="EF529" s="9"/>
      <c r="EG529" s="9"/>
      <c r="EH529" s="9"/>
      <c r="EI529" s="9"/>
      <c r="EJ529" s="9"/>
      <c r="EK529" s="9"/>
      <c r="EL529" s="9"/>
      <c r="EM529" s="9"/>
      <c r="EN529" s="9"/>
      <c r="EO529" s="9"/>
      <c r="EP529" s="9"/>
      <c r="EQ529" s="9"/>
      <c r="ER529" s="36">
        <f t="shared" si="104"/>
        <v>0</v>
      </c>
      <c r="ES529" s="9" t="str">
        <f t="shared" si="105"/>
        <v/>
      </c>
      <c r="ET529" s="9" t="s">
        <v>1366</v>
      </c>
      <c r="EU529" s="32" t="s">
        <v>1944</v>
      </c>
      <c r="EV529" s="32" t="s">
        <v>1480</v>
      </c>
      <c r="EW529" s="32"/>
      <c r="EX529" s="35"/>
      <c r="EY529" s="37"/>
      <c r="EZ529" s="37"/>
      <c r="FA529" s="35"/>
      <c r="FB529" s="37"/>
      <c r="FC529" s="32"/>
      <c r="FD529" s="32"/>
      <c r="FE529" s="32">
        <f t="shared" si="106"/>
        <v>5</v>
      </c>
      <c r="FF529" s="9">
        <f t="shared" si="107"/>
        <v>2794</v>
      </c>
      <c r="FG529" s="6" t="s">
        <v>1480</v>
      </c>
    </row>
    <row r="530" spans="1:163" ht="17.25" customHeight="1" x14ac:dyDescent="0.25">
      <c r="A530" s="9">
        <v>138453108</v>
      </c>
      <c r="B530" s="22" t="s">
        <v>741</v>
      </c>
      <c r="C530" s="9"/>
      <c r="D530" s="9"/>
      <c r="E530" s="9"/>
      <c r="F530" s="9"/>
      <c r="G530" s="23"/>
      <c r="H530" s="23"/>
      <c r="I530" s="9">
        <v>3963</v>
      </c>
      <c r="J530" s="9">
        <v>0</v>
      </c>
      <c r="K530" s="24">
        <f t="shared" si="96"/>
        <v>7</v>
      </c>
      <c r="L530" s="24">
        <f t="shared" si="97"/>
        <v>3963</v>
      </c>
      <c r="M530" s="25">
        <v>5</v>
      </c>
      <c r="N530" s="9" t="s">
        <v>1493</v>
      </c>
      <c r="O530" s="9" t="s">
        <v>1494</v>
      </c>
      <c r="P530" s="9" t="s">
        <v>93</v>
      </c>
      <c r="Q530" s="26">
        <v>0</v>
      </c>
      <c r="R530" s="27">
        <v>7</v>
      </c>
      <c r="S530" s="27">
        <f t="shared" si="98"/>
        <v>0</v>
      </c>
      <c r="T530" s="27">
        <v>900</v>
      </c>
      <c r="U530" s="28" t="s">
        <v>20</v>
      </c>
      <c r="V530" s="29">
        <f t="shared" si="99"/>
        <v>0</v>
      </c>
      <c r="W530" s="29">
        <f t="shared" si="100"/>
        <v>0</v>
      </c>
      <c r="X530" s="29" t="str">
        <f t="shared" si="101"/>
        <v>FLOW</v>
      </c>
      <c r="Y530" s="9" t="str">
        <f t="shared" si="102"/>
        <v>-</v>
      </c>
      <c r="Z530" s="9" t="s">
        <v>20</v>
      </c>
      <c r="AA530" s="9" t="s">
        <v>20</v>
      </c>
      <c r="AB530" s="22"/>
      <c r="AC530" s="9"/>
      <c r="AD530" s="9"/>
      <c r="AE530" s="30"/>
      <c r="AF530" s="31" t="s">
        <v>20</v>
      </c>
      <c r="AG530" s="32"/>
      <c r="AH530" s="9" t="s">
        <v>261</v>
      </c>
      <c r="AI530" s="32"/>
      <c r="AJ530" s="32"/>
      <c r="AK530" s="32"/>
      <c r="AL530" s="32">
        <v>907</v>
      </c>
      <c r="AM530" s="26">
        <v>0</v>
      </c>
      <c r="AN530" s="24">
        <v>148</v>
      </c>
      <c r="AO530" s="23" t="s">
        <v>20</v>
      </c>
      <c r="AP530" s="23" t="str">
        <f t="shared" si="103"/>
        <v>FLOW</v>
      </c>
      <c r="AQ530" s="23"/>
      <c r="AR530" s="23"/>
      <c r="AS530" s="23"/>
      <c r="AT530" s="23"/>
      <c r="AU530" s="9" t="s">
        <v>13</v>
      </c>
      <c r="AV530" s="33" t="s">
        <v>936</v>
      </c>
      <c r="AW530" s="22" t="s">
        <v>1174</v>
      </c>
      <c r="AX530" s="34">
        <v>44963</v>
      </c>
      <c r="AY530" s="9">
        <v>36</v>
      </c>
      <c r="AZ530" s="9" t="s">
        <v>1125</v>
      </c>
      <c r="BA530" s="32" t="s">
        <v>20</v>
      </c>
      <c r="BB530" s="32"/>
      <c r="BC530" s="32"/>
      <c r="BD530" s="9"/>
      <c r="BE530" s="9"/>
      <c r="BF530" s="9"/>
      <c r="BG530" s="35"/>
      <c r="BH530" s="9"/>
      <c r="BI530" s="9"/>
      <c r="BJ530" s="9"/>
      <c r="BK530" s="9"/>
      <c r="BL530" s="9">
        <v>1</v>
      </c>
      <c r="BM530" s="9"/>
      <c r="BN530" s="9"/>
      <c r="BO530" s="9"/>
      <c r="BP530" s="9"/>
      <c r="BQ530" s="9"/>
      <c r="BR530" s="9"/>
      <c r="BS530" s="9"/>
      <c r="BT530" s="9"/>
      <c r="BU530" s="9"/>
      <c r="BV530" s="9"/>
      <c r="BW530" s="9"/>
      <c r="BX530" s="9"/>
      <c r="BY530" s="9"/>
      <c r="BZ530" s="9"/>
      <c r="CA530" s="9"/>
      <c r="CB530" s="9"/>
      <c r="CC530" s="9"/>
      <c r="CD530" s="9"/>
      <c r="CE530" s="9"/>
      <c r="CF530" s="9"/>
      <c r="CG530" s="9"/>
      <c r="CH530" s="9"/>
      <c r="CI530" s="9"/>
      <c r="CJ530" s="9"/>
      <c r="CK530" s="9"/>
      <c r="CL530" s="9"/>
      <c r="CM530" s="9"/>
      <c r="CN530" s="9"/>
      <c r="CO530" s="9"/>
      <c r="CP530" s="9"/>
      <c r="CQ530" s="9"/>
      <c r="CR530" s="9"/>
      <c r="CS530" s="9"/>
      <c r="CT530" s="9"/>
      <c r="CU530" s="9"/>
      <c r="CV530" s="9"/>
      <c r="CW530" s="9"/>
      <c r="CX530" s="9"/>
      <c r="CY530" s="9"/>
      <c r="CZ530" s="9"/>
      <c r="DA530" s="9"/>
      <c r="DB530" s="9"/>
      <c r="DC530" s="9"/>
      <c r="DD530" s="9"/>
      <c r="DE530" s="9"/>
      <c r="DF530" s="9"/>
      <c r="DG530" s="9"/>
      <c r="DH530" s="9"/>
      <c r="DI530" s="9"/>
      <c r="DJ530" s="9"/>
      <c r="DK530" s="9"/>
      <c r="DL530" s="9"/>
      <c r="DM530" s="9"/>
      <c r="DN530" s="9"/>
      <c r="DO530" s="9"/>
      <c r="DP530" s="9"/>
      <c r="DQ530" s="9"/>
      <c r="DR530" s="9"/>
      <c r="DS530" s="9"/>
      <c r="DT530" s="9"/>
      <c r="DU530" s="9"/>
      <c r="DV530" s="9"/>
      <c r="DW530" s="9"/>
      <c r="DX530" s="9"/>
      <c r="DY530" s="9"/>
      <c r="DZ530" s="9"/>
      <c r="EA530" s="9"/>
      <c r="EB530" s="9"/>
      <c r="EC530" s="9"/>
      <c r="ED530" s="9"/>
      <c r="EE530" s="9"/>
      <c r="EF530" s="9"/>
      <c r="EG530" s="9"/>
      <c r="EH530" s="9"/>
      <c r="EI530" s="9"/>
      <c r="EJ530" s="9"/>
      <c r="EK530" s="9"/>
      <c r="EL530" s="9"/>
      <c r="EM530" s="9"/>
      <c r="EN530" s="9"/>
      <c r="EO530" s="9"/>
      <c r="EP530" s="9"/>
      <c r="EQ530" s="9"/>
      <c r="ER530" s="36">
        <f t="shared" si="104"/>
        <v>1</v>
      </c>
      <c r="ES530" s="9">
        <f t="shared" si="105"/>
        <v>1</v>
      </c>
      <c r="ET530" s="9" t="s">
        <v>1367</v>
      </c>
      <c r="EU530" s="32" t="s">
        <v>1861</v>
      </c>
      <c r="EV530" s="32" t="s">
        <v>1480</v>
      </c>
      <c r="EW530" s="32"/>
      <c r="EX530" s="35"/>
      <c r="EY530" s="37"/>
      <c r="EZ530" s="37"/>
      <c r="FA530" s="35"/>
      <c r="FB530" s="37"/>
      <c r="FC530" s="32"/>
      <c r="FD530" s="32"/>
      <c r="FE530" s="32">
        <f t="shared" si="106"/>
        <v>7</v>
      </c>
      <c r="FF530" s="9">
        <f t="shared" si="107"/>
        <v>3963</v>
      </c>
      <c r="FG530" s="6" t="s">
        <v>1480</v>
      </c>
    </row>
    <row r="531" spans="1:163" ht="17.25" customHeight="1" x14ac:dyDescent="0.25">
      <c r="A531" s="9">
        <v>139133063</v>
      </c>
      <c r="B531" s="22" t="s">
        <v>29</v>
      </c>
      <c r="C531" s="9"/>
      <c r="D531" s="9"/>
      <c r="E531" s="9"/>
      <c r="F531" s="9"/>
      <c r="G531" s="23"/>
      <c r="H531" s="23"/>
      <c r="I531" s="9">
        <v>2977</v>
      </c>
      <c r="J531" s="9">
        <v>0</v>
      </c>
      <c r="K531" s="24">
        <f t="shared" si="96"/>
        <v>52</v>
      </c>
      <c r="L531" s="24">
        <f t="shared" si="97"/>
        <v>2977</v>
      </c>
      <c r="M531" s="25">
        <v>5</v>
      </c>
      <c r="N531" s="9" t="s">
        <v>1493</v>
      </c>
      <c r="O531" s="9" t="s">
        <v>1494</v>
      </c>
      <c r="P531" s="9" t="s">
        <v>27</v>
      </c>
      <c r="Q531" s="26">
        <v>0</v>
      </c>
      <c r="R531" s="27">
        <v>52</v>
      </c>
      <c r="S531" s="27">
        <f t="shared" si="98"/>
        <v>0</v>
      </c>
      <c r="T531" s="27">
        <v>2250</v>
      </c>
      <c r="U531" s="28" t="s">
        <v>20</v>
      </c>
      <c r="V531" s="29">
        <f t="shared" si="99"/>
        <v>0</v>
      </c>
      <c r="W531" s="29">
        <f t="shared" si="100"/>
        <v>0</v>
      </c>
      <c r="X531" s="29" t="str">
        <f t="shared" si="101"/>
        <v>FLOW</v>
      </c>
      <c r="Y531" s="9" t="str">
        <f t="shared" si="102"/>
        <v>-</v>
      </c>
      <c r="Z531" s="9" t="s">
        <v>20</v>
      </c>
      <c r="AA531" s="9" t="s">
        <v>20</v>
      </c>
      <c r="AB531" s="22"/>
      <c r="AC531" s="9"/>
      <c r="AD531" s="9"/>
      <c r="AE531" s="30"/>
      <c r="AF531" s="31" t="s">
        <v>20</v>
      </c>
      <c r="AG531" s="32"/>
      <c r="AH531" s="9" t="s">
        <v>30</v>
      </c>
      <c r="AI531" s="32"/>
      <c r="AJ531" s="32"/>
      <c r="AK531" s="32"/>
      <c r="AL531" s="32">
        <v>2302</v>
      </c>
      <c r="AM531" s="26">
        <v>0</v>
      </c>
      <c r="AN531" s="24">
        <v>148</v>
      </c>
      <c r="AO531" s="23" t="s">
        <v>20</v>
      </c>
      <c r="AP531" s="23" t="str">
        <f t="shared" si="103"/>
        <v>FLOW</v>
      </c>
      <c r="AQ531" s="23"/>
      <c r="AR531" s="23"/>
      <c r="AS531" s="23"/>
      <c r="AT531" s="23"/>
      <c r="AU531" s="9" t="s">
        <v>13</v>
      </c>
      <c r="AV531" s="33" t="s">
        <v>31</v>
      </c>
      <c r="AW531" s="22" t="s">
        <v>15</v>
      </c>
      <c r="AX531" s="34">
        <v>44991</v>
      </c>
      <c r="AY531" s="9">
        <v>36</v>
      </c>
      <c r="AZ531" s="9" t="s">
        <v>1125</v>
      </c>
      <c r="BA531" s="32" t="s">
        <v>20</v>
      </c>
      <c r="BB531" s="32"/>
      <c r="BC531" s="32"/>
      <c r="BD531" s="9"/>
      <c r="BE531" s="9"/>
      <c r="BF531" s="9"/>
      <c r="BG531" s="35"/>
      <c r="BH531" s="9"/>
      <c r="BI531" s="9"/>
      <c r="BJ531" s="9"/>
      <c r="BK531" s="9"/>
      <c r="BL531" s="9">
        <v>1</v>
      </c>
      <c r="BM531" s="9"/>
      <c r="BN531" s="9"/>
      <c r="BO531" s="9"/>
      <c r="BP531" s="9"/>
      <c r="BQ531" s="9"/>
      <c r="BR531" s="9"/>
      <c r="BS531" s="9"/>
      <c r="BT531" s="9"/>
      <c r="BU531" s="9"/>
      <c r="BV531" s="9"/>
      <c r="BW531" s="9"/>
      <c r="BX531" s="9"/>
      <c r="BY531" s="9"/>
      <c r="BZ531" s="9"/>
      <c r="CA531" s="9"/>
      <c r="CB531" s="9"/>
      <c r="CC531" s="9"/>
      <c r="CD531" s="9"/>
      <c r="CE531" s="9"/>
      <c r="CF531" s="9"/>
      <c r="CG531" s="9"/>
      <c r="CH531" s="9"/>
      <c r="CI531" s="9"/>
      <c r="CJ531" s="9"/>
      <c r="CK531" s="9"/>
      <c r="CL531" s="9"/>
      <c r="CM531" s="9"/>
      <c r="CN531" s="9"/>
      <c r="CO531" s="9"/>
      <c r="CP531" s="9"/>
      <c r="CQ531" s="9"/>
      <c r="CR531" s="9"/>
      <c r="CS531" s="9"/>
      <c r="CT531" s="9"/>
      <c r="CU531" s="9"/>
      <c r="CV531" s="9"/>
      <c r="CW531" s="9"/>
      <c r="CX531" s="9"/>
      <c r="CY531" s="9"/>
      <c r="CZ531" s="9"/>
      <c r="DA531" s="9"/>
      <c r="DB531" s="9"/>
      <c r="DC531" s="9"/>
      <c r="DD531" s="9"/>
      <c r="DE531" s="9"/>
      <c r="DF531" s="9"/>
      <c r="DG531" s="9"/>
      <c r="DH531" s="9"/>
      <c r="DI531" s="9"/>
      <c r="DJ531" s="9"/>
      <c r="DK531" s="9"/>
      <c r="DL531" s="9"/>
      <c r="DM531" s="9"/>
      <c r="DN531" s="9"/>
      <c r="DO531" s="9"/>
      <c r="DP531" s="9"/>
      <c r="DQ531" s="9"/>
      <c r="DR531" s="9"/>
      <c r="DS531" s="9"/>
      <c r="DT531" s="9"/>
      <c r="DU531" s="9"/>
      <c r="DV531" s="9"/>
      <c r="DW531" s="9"/>
      <c r="DX531" s="9"/>
      <c r="DY531" s="9"/>
      <c r="DZ531" s="9"/>
      <c r="EA531" s="9"/>
      <c r="EB531" s="9"/>
      <c r="EC531" s="9"/>
      <c r="ED531" s="9"/>
      <c r="EE531" s="9"/>
      <c r="EF531" s="9"/>
      <c r="EG531" s="9"/>
      <c r="EH531" s="9"/>
      <c r="EI531" s="9"/>
      <c r="EJ531" s="9"/>
      <c r="EK531" s="9"/>
      <c r="EL531" s="9"/>
      <c r="EM531" s="9"/>
      <c r="EN531" s="9"/>
      <c r="EO531" s="9"/>
      <c r="EP531" s="9"/>
      <c r="EQ531" s="9"/>
      <c r="ER531" s="36">
        <f t="shared" si="104"/>
        <v>1</v>
      </c>
      <c r="ES531" s="9">
        <f t="shared" si="105"/>
        <v>1</v>
      </c>
      <c r="ET531" s="9" t="s">
        <v>1368</v>
      </c>
      <c r="EU531" s="32" t="s">
        <v>1707</v>
      </c>
      <c r="EV531" s="32" t="s">
        <v>1480</v>
      </c>
      <c r="EW531" s="32"/>
      <c r="EX531" s="35"/>
      <c r="EY531" s="37"/>
      <c r="EZ531" s="37"/>
      <c r="FA531" s="35"/>
      <c r="FB531" s="37"/>
      <c r="FC531" s="32"/>
      <c r="FD531" s="32"/>
      <c r="FE531" s="32">
        <f t="shared" si="106"/>
        <v>52</v>
      </c>
      <c r="FF531" s="9">
        <f t="shared" si="107"/>
        <v>2977</v>
      </c>
      <c r="FG531" s="6" t="s">
        <v>1480</v>
      </c>
    </row>
    <row r="532" spans="1:163" ht="17.25" customHeight="1" x14ac:dyDescent="0.25">
      <c r="A532" s="9">
        <v>139790141</v>
      </c>
      <c r="B532" s="22" t="s">
        <v>656</v>
      </c>
      <c r="C532" s="9"/>
      <c r="D532" s="9"/>
      <c r="E532" s="9"/>
      <c r="F532" s="9"/>
      <c r="G532" s="23"/>
      <c r="H532" s="23"/>
      <c r="I532" s="9">
        <v>3670</v>
      </c>
      <c r="J532" s="9">
        <v>0</v>
      </c>
      <c r="K532" s="24">
        <f t="shared" si="96"/>
        <v>50</v>
      </c>
      <c r="L532" s="24">
        <f t="shared" si="97"/>
        <v>3670</v>
      </c>
      <c r="M532" s="25">
        <v>2</v>
      </c>
      <c r="N532" s="9" t="s">
        <v>1493</v>
      </c>
      <c r="O532" s="9" t="s">
        <v>1494</v>
      </c>
      <c r="P532" s="9" t="s">
        <v>22</v>
      </c>
      <c r="Q532" s="26">
        <v>0</v>
      </c>
      <c r="R532" s="27">
        <v>50</v>
      </c>
      <c r="S532" s="27">
        <f t="shared" si="98"/>
        <v>0</v>
      </c>
      <c r="T532" s="27">
        <v>5082</v>
      </c>
      <c r="U532" s="28" t="s">
        <v>20</v>
      </c>
      <c r="V532" s="29">
        <f t="shared" si="99"/>
        <v>0</v>
      </c>
      <c r="W532" s="29">
        <f t="shared" si="100"/>
        <v>0</v>
      </c>
      <c r="X532" s="29" t="str">
        <f t="shared" si="101"/>
        <v>FLOW</v>
      </c>
      <c r="Y532" s="9" t="str">
        <f t="shared" si="102"/>
        <v>-</v>
      </c>
      <c r="Z532" s="9" t="s">
        <v>20</v>
      </c>
      <c r="AA532" s="9" t="s">
        <v>20</v>
      </c>
      <c r="AB532" s="22"/>
      <c r="AC532" s="9"/>
      <c r="AD532" s="9"/>
      <c r="AE532" s="30"/>
      <c r="AF532" s="31" t="s">
        <v>20</v>
      </c>
      <c r="AG532" s="32"/>
      <c r="AH532" s="9" t="s">
        <v>657</v>
      </c>
      <c r="AI532" s="32"/>
      <c r="AJ532" s="32"/>
      <c r="AK532" s="32"/>
      <c r="AL532" s="32">
        <v>5132</v>
      </c>
      <c r="AM532" s="26">
        <v>0</v>
      </c>
      <c r="AN532" s="24">
        <v>57</v>
      </c>
      <c r="AO532" s="23" t="s">
        <v>20</v>
      </c>
      <c r="AP532" s="23" t="str">
        <f t="shared" si="103"/>
        <v>FLOW</v>
      </c>
      <c r="AQ532" s="23"/>
      <c r="AR532" s="23"/>
      <c r="AS532" s="23"/>
      <c r="AT532" s="23"/>
      <c r="AU532" s="9" t="s">
        <v>1491</v>
      </c>
      <c r="AV532" s="33" t="s">
        <v>658</v>
      </c>
      <c r="AW532" s="22" t="s">
        <v>1178</v>
      </c>
      <c r="AX532" s="34">
        <v>45002</v>
      </c>
      <c r="AY532" s="9">
        <v>36</v>
      </c>
      <c r="AZ532" s="9" t="s">
        <v>1125</v>
      </c>
      <c r="BA532" s="32" t="s">
        <v>20</v>
      </c>
      <c r="BB532" s="32"/>
      <c r="BC532" s="32"/>
      <c r="BD532" s="9"/>
      <c r="BE532" s="9"/>
      <c r="BF532" s="9"/>
      <c r="BG532" s="35"/>
      <c r="BH532" s="9"/>
      <c r="BI532" s="9"/>
      <c r="BJ532" s="9"/>
      <c r="BK532" s="9"/>
      <c r="BL532" s="9">
        <v>1</v>
      </c>
      <c r="BM532" s="9"/>
      <c r="BN532" s="9"/>
      <c r="BO532" s="9"/>
      <c r="BP532" s="9"/>
      <c r="BQ532" s="9"/>
      <c r="BR532" s="9"/>
      <c r="BS532" s="9"/>
      <c r="BT532" s="9"/>
      <c r="BU532" s="9"/>
      <c r="BV532" s="9"/>
      <c r="BW532" s="9"/>
      <c r="BX532" s="9"/>
      <c r="BY532" s="9"/>
      <c r="BZ532" s="9"/>
      <c r="CA532" s="9"/>
      <c r="CB532" s="9"/>
      <c r="CC532" s="9"/>
      <c r="CD532" s="9"/>
      <c r="CE532" s="9"/>
      <c r="CF532" s="9"/>
      <c r="CG532" s="9"/>
      <c r="CH532" s="9"/>
      <c r="CI532" s="9"/>
      <c r="CJ532" s="9"/>
      <c r="CK532" s="9"/>
      <c r="CL532" s="9"/>
      <c r="CM532" s="9"/>
      <c r="CN532" s="9"/>
      <c r="CO532" s="9"/>
      <c r="CP532" s="9"/>
      <c r="CQ532" s="9"/>
      <c r="CR532" s="9"/>
      <c r="CS532" s="9"/>
      <c r="CT532" s="9"/>
      <c r="CU532" s="9"/>
      <c r="CV532" s="9"/>
      <c r="CW532" s="9"/>
      <c r="CX532" s="9"/>
      <c r="CY532" s="9"/>
      <c r="CZ532" s="9"/>
      <c r="DA532" s="9"/>
      <c r="DB532" s="9"/>
      <c r="DC532" s="9"/>
      <c r="DD532" s="9"/>
      <c r="DE532" s="9"/>
      <c r="DF532" s="9"/>
      <c r="DG532" s="9"/>
      <c r="DH532" s="9"/>
      <c r="DI532" s="9"/>
      <c r="DJ532" s="9"/>
      <c r="DK532" s="9"/>
      <c r="DL532" s="9"/>
      <c r="DM532" s="9"/>
      <c r="DN532" s="9"/>
      <c r="DO532" s="9"/>
      <c r="DP532" s="9"/>
      <c r="DQ532" s="9"/>
      <c r="DR532" s="9"/>
      <c r="DS532" s="9"/>
      <c r="DT532" s="9"/>
      <c r="DU532" s="9"/>
      <c r="DV532" s="9"/>
      <c r="DW532" s="9"/>
      <c r="DX532" s="9"/>
      <c r="DY532" s="9"/>
      <c r="DZ532" s="9"/>
      <c r="EA532" s="9"/>
      <c r="EB532" s="9"/>
      <c r="EC532" s="9"/>
      <c r="ED532" s="9"/>
      <c r="EE532" s="9"/>
      <c r="EF532" s="9"/>
      <c r="EG532" s="9"/>
      <c r="EH532" s="9"/>
      <c r="EI532" s="9"/>
      <c r="EJ532" s="9"/>
      <c r="EK532" s="9"/>
      <c r="EL532" s="9"/>
      <c r="EM532" s="9"/>
      <c r="EN532" s="9"/>
      <c r="EO532" s="9"/>
      <c r="EP532" s="9"/>
      <c r="EQ532" s="9"/>
      <c r="ER532" s="36">
        <f t="shared" si="104"/>
        <v>1</v>
      </c>
      <c r="ES532" s="9">
        <f t="shared" si="105"/>
        <v>1</v>
      </c>
      <c r="ET532" s="9" t="s">
        <v>1365</v>
      </c>
      <c r="EU532" s="32" t="s">
        <v>2140</v>
      </c>
      <c r="EV532" s="32" t="s">
        <v>1480</v>
      </c>
      <c r="EW532" s="32"/>
      <c r="EX532" s="35"/>
      <c r="EY532" s="37"/>
      <c r="EZ532" s="37"/>
      <c r="FA532" s="35"/>
      <c r="FB532" s="37"/>
      <c r="FC532" s="32"/>
      <c r="FD532" s="32"/>
      <c r="FE532" s="32">
        <f t="shared" si="106"/>
        <v>50</v>
      </c>
      <c r="FF532" s="9">
        <f t="shared" si="107"/>
        <v>3670</v>
      </c>
      <c r="FG532" s="6" t="s">
        <v>1480</v>
      </c>
    </row>
    <row r="533" spans="1:163" ht="17.25" customHeight="1" x14ac:dyDescent="0.25">
      <c r="A533" s="9">
        <v>141293333</v>
      </c>
      <c r="B533" s="22" t="s">
        <v>745</v>
      </c>
      <c r="C533" s="9"/>
      <c r="D533" s="9"/>
      <c r="E533" s="9"/>
      <c r="F533" s="9"/>
      <c r="G533" s="23"/>
      <c r="H533" s="23"/>
      <c r="I533" s="9">
        <v>3459</v>
      </c>
      <c r="J533" s="9">
        <v>0</v>
      </c>
      <c r="K533" s="24">
        <f t="shared" si="96"/>
        <v>5</v>
      </c>
      <c r="L533" s="24">
        <f t="shared" si="97"/>
        <v>3459</v>
      </c>
      <c r="M533" s="25">
        <v>2</v>
      </c>
      <c r="N533" s="9" t="s">
        <v>1493</v>
      </c>
      <c r="O533" s="9" t="s">
        <v>1494</v>
      </c>
      <c r="P533" s="9" t="s">
        <v>321</v>
      </c>
      <c r="Q533" s="26">
        <v>0</v>
      </c>
      <c r="R533" s="27">
        <v>5</v>
      </c>
      <c r="S533" s="27">
        <f t="shared" si="98"/>
        <v>0</v>
      </c>
      <c r="T533" s="27">
        <v>3150</v>
      </c>
      <c r="U533" s="28" t="s">
        <v>20</v>
      </c>
      <c r="V533" s="29">
        <f t="shared" si="99"/>
        <v>0</v>
      </c>
      <c r="W533" s="29">
        <f t="shared" si="100"/>
        <v>0</v>
      </c>
      <c r="X533" s="29" t="str">
        <f t="shared" si="101"/>
        <v>FLOW</v>
      </c>
      <c r="Y533" s="9" t="str">
        <f t="shared" si="102"/>
        <v>-</v>
      </c>
      <c r="Z533" s="9" t="s">
        <v>20</v>
      </c>
      <c r="AA533" s="9" t="s">
        <v>20</v>
      </c>
      <c r="AB533" s="22"/>
      <c r="AC533" s="9"/>
      <c r="AD533" s="9"/>
      <c r="AE533" s="30"/>
      <c r="AF533" s="31" t="s">
        <v>20</v>
      </c>
      <c r="AG533" s="32"/>
      <c r="AH533" s="9" t="s">
        <v>542</v>
      </c>
      <c r="AI533" s="32"/>
      <c r="AJ533" s="32"/>
      <c r="AK533" s="32"/>
      <c r="AL533" s="32">
        <v>3155</v>
      </c>
      <c r="AM533" s="26">
        <v>0</v>
      </c>
      <c r="AN533" s="24">
        <v>57</v>
      </c>
      <c r="AO533" s="23" t="s">
        <v>20</v>
      </c>
      <c r="AP533" s="23" t="str">
        <f t="shared" si="103"/>
        <v>FLOW</v>
      </c>
      <c r="AQ533" s="23"/>
      <c r="AR533" s="23"/>
      <c r="AS533" s="23"/>
      <c r="AT533" s="23"/>
      <c r="AU533" s="9" t="s">
        <v>1491</v>
      </c>
      <c r="AV533" s="33" t="s">
        <v>940</v>
      </c>
      <c r="AW533" s="22" t="s">
        <v>1186</v>
      </c>
      <c r="AX533" s="34">
        <v>45045</v>
      </c>
      <c r="AY533" s="9">
        <v>36</v>
      </c>
      <c r="AZ533" s="9" t="s">
        <v>1125</v>
      </c>
      <c r="BA533" s="32" t="s">
        <v>20</v>
      </c>
      <c r="BB533" s="32"/>
      <c r="BC533" s="32"/>
      <c r="BD533" s="9"/>
      <c r="BE533" s="9"/>
      <c r="BF533" s="9"/>
      <c r="BG533" s="35"/>
      <c r="BH533" s="9"/>
      <c r="BI533" s="9"/>
      <c r="BJ533" s="9"/>
      <c r="BK533" s="9"/>
      <c r="BL533" s="9"/>
      <c r="BM533" s="9"/>
      <c r="BN533" s="9"/>
      <c r="BO533" s="9"/>
      <c r="BP533" s="9"/>
      <c r="BQ533" s="9"/>
      <c r="BR533" s="9"/>
      <c r="BS533" s="9"/>
      <c r="BT533" s="9"/>
      <c r="BU533" s="9"/>
      <c r="BV533" s="9"/>
      <c r="BW533" s="9"/>
      <c r="BX533" s="9"/>
      <c r="BY533" s="9"/>
      <c r="BZ533" s="9"/>
      <c r="CA533" s="9"/>
      <c r="CB533" s="9"/>
      <c r="CC533" s="9"/>
      <c r="CD533" s="9"/>
      <c r="CE533" s="9"/>
      <c r="CF533" s="9"/>
      <c r="CG533" s="9"/>
      <c r="CH533" s="9"/>
      <c r="CI533" s="9"/>
      <c r="CJ533" s="9"/>
      <c r="CK533" s="9"/>
      <c r="CL533" s="9"/>
      <c r="CM533" s="9"/>
      <c r="CN533" s="9"/>
      <c r="CO533" s="9"/>
      <c r="CP533" s="9"/>
      <c r="CQ533" s="9"/>
      <c r="CR533" s="9"/>
      <c r="CS533" s="9"/>
      <c r="CT533" s="9"/>
      <c r="CU533" s="9"/>
      <c r="CV533" s="9"/>
      <c r="CW533" s="9"/>
      <c r="CX533" s="9"/>
      <c r="CY533" s="9"/>
      <c r="CZ533" s="9"/>
      <c r="DA533" s="9"/>
      <c r="DB533" s="9"/>
      <c r="DC533" s="9"/>
      <c r="DD533" s="9"/>
      <c r="DE533" s="9"/>
      <c r="DF533" s="9"/>
      <c r="DG533" s="9"/>
      <c r="DH533" s="9"/>
      <c r="DI533" s="9"/>
      <c r="DJ533" s="9"/>
      <c r="DK533" s="9"/>
      <c r="DL533" s="9"/>
      <c r="DM533" s="9"/>
      <c r="DN533" s="9"/>
      <c r="DO533" s="9"/>
      <c r="DP533" s="9"/>
      <c r="DQ533" s="9"/>
      <c r="DR533" s="9"/>
      <c r="DS533" s="9"/>
      <c r="DT533" s="9"/>
      <c r="DU533" s="9"/>
      <c r="DV533" s="9"/>
      <c r="DW533" s="9"/>
      <c r="DX533" s="9"/>
      <c r="DY533" s="9"/>
      <c r="DZ533" s="9"/>
      <c r="EA533" s="9"/>
      <c r="EB533" s="9"/>
      <c r="EC533" s="9"/>
      <c r="ED533" s="9"/>
      <c r="EE533" s="9"/>
      <c r="EF533" s="9"/>
      <c r="EG533" s="9"/>
      <c r="EH533" s="9"/>
      <c r="EI533" s="9"/>
      <c r="EJ533" s="9"/>
      <c r="EK533" s="9"/>
      <c r="EL533" s="9"/>
      <c r="EM533" s="9"/>
      <c r="EN533" s="9"/>
      <c r="EO533" s="9"/>
      <c r="EP533" s="9"/>
      <c r="EQ533" s="9"/>
      <c r="ER533" s="36">
        <f t="shared" si="104"/>
        <v>0</v>
      </c>
      <c r="ES533" s="9" t="str">
        <f t="shared" si="105"/>
        <v/>
      </c>
      <c r="ET533" s="9" t="s">
        <v>1362</v>
      </c>
      <c r="EU533" s="32" t="s">
        <v>2027</v>
      </c>
      <c r="EV533" s="32" t="s">
        <v>1480</v>
      </c>
      <c r="EW533" s="32"/>
      <c r="EX533" s="35"/>
      <c r="EY533" s="37"/>
      <c r="EZ533" s="37"/>
      <c r="FA533" s="35"/>
      <c r="FB533" s="37"/>
      <c r="FC533" s="32"/>
      <c r="FD533" s="32"/>
      <c r="FE533" s="32">
        <f t="shared" si="106"/>
        <v>5</v>
      </c>
      <c r="FF533" s="9">
        <f t="shared" si="107"/>
        <v>3459</v>
      </c>
      <c r="FG533" s="6" t="s">
        <v>1480</v>
      </c>
    </row>
    <row r="534" spans="1:163" ht="17.25" customHeight="1" x14ac:dyDescent="0.25">
      <c r="A534" s="9">
        <v>454518679</v>
      </c>
      <c r="B534" s="22" t="s">
        <v>750</v>
      </c>
      <c r="C534" s="9"/>
      <c r="D534" s="9"/>
      <c r="E534" s="9"/>
      <c r="F534" s="9"/>
      <c r="G534" s="23"/>
      <c r="H534" s="23"/>
      <c r="I534" s="9">
        <v>3135</v>
      </c>
      <c r="J534" s="9">
        <v>0</v>
      </c>
      <c r="K534" s="24">
        <f t="shared" si="96"/>
        <v>2</v>
      </c>
      <c r="L534" s="24">
        <f t="shared" si="97"/>
        <v>3135</v>
      </c>
      <c r="M534" s="25">
        <v>4</v>
      </c>
      <c r="N534" s="9" t="s">
        <v>1493</v>
      </c>
      <c r="O534" s="9" t="s">
        <v>1494</v>
      </c>
      <c r="P534" s="9" t="s">
        <v>22</v>
      </c>
      <c r="Q534" s="26">
        <v>0</v>
      </c>
      <c r="R534" s="27">
        <v>2</v>
      </c>
      <c r="S534" s="27">
        <f t="shared" si="98"/>
        <v>0</v>
      </c>
      <c r="T534" s="27">
        <v>3121.26</v>
      </c>
      <c r="U534" s="28" t="s">
        <v>20</v>
      </c>
      <c r="V534" s="29">
        <f t="shared" si="99"/>
        <v>0</v>
      </c>
      <c r="W534" s="29">
        <f t="shared" si="100"/>
        <v>0</v>
      </c>
      <c r="X534" s="29" t="str">
        <f t="shared" si="101"/>
        <v>FLOW</v>
      </c>
      <c r="Y534" s="9" t="str">
        <f t="shared" si="102"/>
        <v>-</v>
      </c>
      <c r="Z534" s="9" t="s">
        <v>1495</v>
      </c>
      <c r="AA534" s="9" t="s">
        <v>20</v>
      </c>
      <c r="AB534" s="22"/>
      <c r="AC534" s="9"/>
      <c r="AD534" s="9"/>
      <c r="AE534" s="30"/>
      <c r="AF534" s="31" t="s">
        <v>20</v>
      </c>
      <c r="AG534" s="32"/>
      <c r="AH534" s="9" t="s">
        <v>657</v>
      </c>
      <c r="AI534" s="32"/>
      <c r="AJ534" s="32"/>
      <c r="AK534" s="32"/>
      <c r="AL534" s="32">
        <v>3123.26</v>
      </c>
      <c r="AM534" s="26">
        <v>0</v>
      </c>
      <c r="AN534" s="24">
        <v>118</v>
      </c>
      <c r="AO534" s="23" t="s">
        <v>20</v>
      </c>
      <c r="AP534" s="23" t="str">
        <f t="shared" si="103"/>
        <v>FLOW</v>
      </c>
      <c r="AQ534" s="23"/>
      <c r="AR534" s="23"/>
      <c r="AS534" s="23"/>
      <c r="AT534" s="23"/>
      <c r="AU534" s="9" t="s">
        <v>13</v>
      </c>
      <c r="AV534" s="33" t="s">
        <v>945</v>
      </c>
      <c r="AW534" s="22" t="s">
        <v>1190</v>
      </c>
      <c r="AX534" s="34">
        <v>44801</v>
      </c>
      <c r="AY534" s="9">
        <v>42</v>
      </c>
      <c r="AZ534" s="9" t="s">
        <v>1125</v>
      </c>
      <c r="BA534" s="32" t="s">
        <v>20</v>
      </c>
      <c r="BB534" s="32"/>
      <c r="BC534" s="32"/>
      <c r="BD534" s="9"/>
      <c r="BE534" s="9"/>
      <c r="BF534" s="9"/>
      <c r="BG534" s="35"/>
      <c r="BH534" s="9"/>
      <c r="BI534" s="9"/>
      <c r="BJ534" s="9"/>
      <c r="BK534" s="9"/>
      <c r="BL534" s="9">
        <v>1</v>
      </c>
      <c r="BM534" s="9"/>
      <c r="BN534" s="9"/>
      <c r="BO534" s="9"/>
      <c r="BP534" s="9"/>
      <c r="BQ534" s="9"/>
      <c r="BR534" s="9"/>
      <c r="BS534" s="9"/>
      <c r="BT534" s="9"/>
      <c r="BU534" s="9"/>
      <c r="BV534" s="9"/>
      <c r="BW534" s="9"/>
      <c r="BX534" s="9"/>
      <c r="BY534" s="9"/>
      <c r="BZ534" s="9"/>
      <c r="CA534" s="9"/>
      <c r="CB534" s="9"/>
      <c r="CC534" s="9"/>
      <c r="CD534" s="9"/>
      <c r="CE534" s="9"/>
      <c r="CF534" s="9"/>
      <c r="CG534" s="9"/>
      <c r="CH534" s="9"/>
      <c r="CI534" s="9"/>
      <c r="CJ534" s="9"/>
      <c r="CK534" s="9"/>
      <c r="CL534" s="9"/>
      <c r="CM534" s="9"/>
      <c r="CN534" s="9"/>
      <c r="CO534" s="9"/>
      <c r="CP534" s="9"/>
      <c r="CQ534" s="9"/>
      <c r="CR534" s="9"/>
      <c r="CS534" s="9"/>
      <c r="CT534" s="9"/>
      <c r="CU534" s="9"/>
      <c r="CV534" s="9"/>
      <c r="CW534" s="9"/>
      <c r="CX534" s="9"/>
      <c r="CY534" s="9"/>
      <c r="CZ534" s="9"/>
      <c r="DA534" s="9"/>
      <c r="DB534" s="9"/>
      <c r="DC534" s="9"/>
      <c r="DD534" s="9"/>
      <c r="DE534" s="9"/>
      <c r="DF534" s="9"/>
      <c r="DG534" s="9"/>
      <c r="DH534" s="9"/>
      <c r="DI534" s="9"/>
      <c r="DJ534" s="9"/>
      <c r="DK534" s="9"/>
      <c r="DL534" s="9"/>
      <c r="DM534" s="9"/>
      <c r="DN534" s="9"/>
      <c r="DO534" s="9"/>
      <c r="DP534" s="9"/>
      <c r="DQ534" s="9"/>
      <c r="DR534" s="9"/>
      <c r="DS534" s="9"/>
      <c r="DT534" s="9"/>
      <c r="DU534" s="9"/>
      <c r="DV534" s="9"/>
      <c r="DW534" s="9"/>
      <c r="DX534" s="9"/>
      <c r="DY534" s="9"/>
      <c r="DZ534" s="9"/>
      <c r="EA534" s="9"/>
      <c r="EB534" s="9"/>
      <c r="EC534" s="9"/>
      <c r="ED534" s="9"/>
      <c r="EE534" s="9"/>
      <c r="EF534" s="9"/>
      <c r="EG534" s="9"/>
      <c r="EH534" s="9"/>
      <c r="EI534" s="9"/>
      <c r="EJ534" s="9"/>
      <c r="EK534" s="9"/>
      <c r="EL534" s="9"/>
      <c r="EM534" s="9"/>
      <c r="EN534" s="9"/>
      <c r="EO534" s="9"/>
      <c r="EP534" s="9"/>
      <c r="EQ534" s="9"/>
      <c r="ER534" s="36">
        <f t="shared" si="104"/>
        <v>1</v>
      </c>
      <c r="ES534" s="9">
        <f t="shared" si="105"/>
        <v>1</v>
      </c>
      <c r="ET534" s="9" t="s">
        <v>1365</v>
      </c>
      <c r="EU534" s="32" t="s">
        <v>2141</v>
      </c>
      <c r="EV534" s="32" t="s">
        <v>1480</v>
      </c>
      <c r="EW534" s="32"/>
      <c r="EX534" s="35"/>
      <c r="EY534" s="37"/>
      <c r="EZ534" s="37"/>
      <c r="FA534" s="35"/>
      <c r="FB534" s="37"/>
      <c r="FC534" s="32"/>
      <c r="FD534" s="32"/>
      <c r="FE534" s="32">
        <f t="shared" si="106"/>
        <v>2</v>
      </c>
      <c r="FF534" s="9">
        <f t="shared" si="107"/>
        <v>3135</v>
      </c>
      <c r="FG534" s="6" t="s">
        <v>1480</v>
      </c>
    </row>
    <row r="535" spans="1:163" ht="17.25" customHeight="1" x14ac:dyDescent="0.25">
      <c r="A535" s="9">
        <v>456338926</v>
      </c>
      <c r="B535" s="22" t="s">
        <v>334</v>
      </c>
      <c r="C535" s="9"/>
      <c r="D535" s="9"/>
      <c r="E535" s="9"/>
      <c r="F535" s="9"/>
      <c r="G535" s="23"/>
      <c r="H535" s="23"/>
      <c r="I535" s="9">
        <v>3359</v>
      </c>
      <c r="J535" s="9">
        <v>0</v>
      </c>
      <c r="K535" s="24">
        <f t="shared" si="96"/>
        <v>18</v>
      </c>
      <c r="L535" s="24">
        <f t="shared" si="97"/>
        <v>3359</v>
      </c>
      <c r="M535" s="25">
        <v>5</v>
      </c>
      <c r="N535" s="9" t="s">
        <v>1493</v>
      </c>
      <c r="O535" s="9" t="s">
        <v>1494</v>
      </c>
      <c r="P535" s="9" t="s">
        <v>14</v>
      </c>
      <c r="Q535" s="26">
        <v>0</v>
      </c>
      <c r="R535" s="27">
        <v>18</v>
      </c>
      <c r="S535" s="27">
        <f t="shared" si="98"/>
        <v>0</v>
      </c>
      <c r="T535" s="27">
        <v>3996</v>
      </c>
      <c r="U535" s="28" t="s">
        <v>20</v>
      </c>
      <c r="V535" s="29">
        <f t="shared" si="99"/>
        <v>0</v>
      </c>
      <c r="W535" s="29">
        <f t="shared" si="100"/>
        <v>0</v>
      </c>
      <c r="X535" s="29" t="str">
        <f t="shared" si="101"/>
        <v>FLOW</v>
      </c>
      <c r="Y535" s="9" t="str">
        <f t="shared" si="102"/>
        <v>-</v>
      </c>
      <c r="Z535" s="9" t="s">
        <v>1496</v>
      </c>
      <c r="AA535" s="9" t="s">
        <v>20</v>
      </c>
      <c r="AB535" s="22"/>
      <c r="AC535" s="9"/>
      <c r="AD535" s="9"/>
      <c r="AE535" s="30"/>
      <c r="AF535" s="31" t="s">
        <v>20</v>
      </c>
      <c r="AG535" s="32"/>
      <c r="AH535" s="9" t="s">
        <v>335</v>
      </c>
      <c r="AI535" s="32"/>
      <c r="AJ535" s="32"/>
      <c r="AK535" s="32"/>
      <c r="AL535" s="32">
        <v>4014</v>
      </c>
      <c r="AM535" s="26">
        <v>0</v>
      </c>
      <c r="AN535" s="24">
        <v>149</v>
      </c>
      <c r="AO535" s="23" t="s">
        <v>20</v>
      </c>
      <c r="AP535" s="23" t="str">
        <f t="shared" si="103"/>
        <v>FLOW</v>
      </c>
      <c r="AQ535" s="23"/>
      <c r="AR535" s="23"/>
      <c r="AS535" s="23"/>
      <c r="AT535" s="23"/>
      <c r="AU535" s="9" t="s">
        <v>13</v>
      </c>
      <c r="AV535" s="33" t="s">
        <v>336</v>
      </c>
      <c r="AW535" s="22" t="s">
        <v>15</v>
      </c>
      <c r="AX535" s="34">
        <v>44937</v>
      </c>
      <c r="AY535" s="9">
        <v>36</v>
      </c>
      <c r="AZ535" s="9" t="s">
        <v>1125</v>
      </c>
      <c r="BA535" s="32" t="s">
        <v>20</v>
      </c>
      <c r="BB535" s="32"/>
      <c r="BC535" s="32"/>
      <c r="BD535" s="9"/>
      <c r="BE535" s="9"/>
      <c r="BF535" s="9"/>
      <c r="BG535" s="35"/>
      <c r="BH535" s="9"/>
      <c r="BI535" s="9"/>
      <c r="BJ535" s="9"/>
      <c r="BK535" s="9"/>
      <c r="BL535" s="9"/>
      <c r="BM535" s="9"/>
      <c r="BN535" s="9"/>
      <c r="BO535" s="9"/>
      <c r="BP535" s="9"/>
      <c r="BQ535" s="9"/>
      <c r="BR535" s="9"/>
      <c r="BS535" s="9"/>
      <c r="BT535" s="9"/>
      <c r="BU535" s="9"/>
      <c r="BV535" s="9"/>
      <c r="BW535" s="9"/>
      <c r="BX535" s="9"/>
      <c r="BY535" s="9"/>
      <c r="BZ535" s="9"/>
      <c r="CA535" s="9"/>
      <c r="CB535" s="9"/>
      <c r="CC535" s="9"/>
      <c r="CD535" s="9"/>
      <c r="CE535" s="9"/>
      <c r="CF535" s="9"/>
      <c r="CG535" s="9"/>
      <c r="CH535" s="9"/>
      <c r="CI535" s="9"/>
      <c r="CJ535" s="9"/>
      <c r="CK535" s="9"/>
      <c r="CL535" s="9"/>
      <c r="CM535" s="9"/>
      <c r="CN535" s="9"/>
      <c r="CO535" s="9"/>
      <c r="CP535" s="9"/>
      <c r="CQ535" s="9"/>
      <c r="CR535" s="9"/>
      <c r="CS535" s="9"/>
      <c r="CT535" s="9"/>
      <c r="CU535" s="9"/>
      <c r="CV535" s="9"/>
      <c r="CW535" s="9"/>
      <c r="CX535" s="9"/>
      <c r="CY535" s="9"/>
      <c r="CZ535" s="9"/>
      <c r="DA535" s="9"/>
      <c r="DB535" s="9"/>
      <c r="DC535" s="9"/>
      <c r="DD535" s="9"/>
      <c r="DE535" s="9"/>
      <c r="DF535" s="9"/>
      <c r="DG535" s="9"/>
      <c r="DH535" s="9"/>
      <c r="DI535" s="9"/>
      <c r="DJ535" s="9"/>
      <c r="DK535" s="9"/>
      <c r="DL535" s="9"/>
      <c r="DM535" s="9"/>
      <c r="DN535" s="9"/>
      <c r="DO535" s="9"/>
      <c r="DP535" s="9"/>
      <c r="DQ535" s="9"/>
      <c r="DR535" s="9"/>
      <c r="DS535" s="9"/>
      <c r="DT535" s="9"/>
      <c r="DU535" s="9"/>
      <c r="DV535" s="9"/>
      <c r="DW535" s="9"/>
      <c r="DX535" s="9"/>
      <c r="DY535" s="9"/>
      <c r="DZ535" s="9"/>
      <c r="EA535" s="9"/>
      <c r="EB535" s="9"/>
      <c r="EC535" s="9"/>
      <c r="ED535" s="9"/>
      <c r="EE535" s="9"/>
      <c r="EF535" s="9"/>
      <c r="EG535" s="9"/>
      <c r="EH535" s="9"/>
      <c r="EI535" s="9"/>
      <c r="EJ535" s="9"/>
      <c r="EK535" s="9"/>
      <c r="EL535" s="9"/>
      <c r="EM535" s="9"/>
      <c r="EN535" s="9"/>
      <c r="EO535" s="9"/>
      <c r="EP535" s="9"/>
      <c r="EQ535" s="9"/>
      <c r="ER535" s="36">
        <f t="shared" si="104"/>
        <v>0</v>
      </c>
      <c r="ES535" s="9" t="str">
        <f t="shared" si="105"/>
        <v/>
      </c>
      <c r="ET535" s="9" t="s">
        <v>1366</v>
      </c>
      <c r="EU535" s="32" t="s">
        <v>1909</v>
      </c>
      <c r="EV535" s="32" t="s">
        <v>1480</v>
      </c>
      <c r="EW535" s="32"/>
      <c r="EX535" s="35"/>
      <c r="EY535" s="37"/>
      <c r="EZ535" s="37"/>
      <c r="FA535" s="35"/>
      <c r="FB535" s="37"/>
      <c r="FC535" s="32"/>
      <c r="FD535" s="32"/>
      <c r="FE535" s="32">
        <f t="shared" si="106"/>
        <v>18</v>
      </c>
      <c r="FF535" s="9">
        <f t="shared" si="107"/>
        <v>3359</v>
      </c>
      <c r="FG535" s="6" t="s">
        <v>1480</v>
      </c>
    </row>
    <row r="536" spans="1:163" ht="17.25" customHeight="1" x14ac:dyDescent="0.25">
      <c r="A536" s="9">
        <v>456721727</v>
      </c>
      <c r="B536" s="22" t="s">
        <v>755</v>
      </c>
      <c r="C536" s="9"/>
      <c r="D536" s="9"/>
      <c r="E536" s="9"/>
      <c r="F536" s="9"/>
      <c r="G536" s="23"/>
      <c r="H536" s="23"/>
      <c r="I536" s="9">
        <v>3794</v>
      </c>
      <c r="J536" s="9">
        <v>0</v>
      </c>
      <c r="K536" s="24">
        <f t="shared" si="96"/>
        <v>23</v>
      </c>
      <c r="L536" s="24">
        <f t="shared" si="97"/>
        <v>3794</v>
      </c>
      <c r="M536" s="25">
        <v>4</v>
      </c>
      <c r="N536" s="9" t="s">
        <v>1493</v>
      </c>
      <c r="O536" s="9" t="s">
        <v>1494</v>
      </c>
      <c r="P536" s="9" t="s">
        <v>2211</v>
      </c>
      <c r="Q536" s="26">
        <v>0</v>
      </c>
      <c r="R536" s="27">
        <v>23</v>
      </c>
      <c r="S536" s="27">
        <f t="shared" si="98"/>
        <v>0</v>
      </c>
      <c r="T536" s="27">
        <v>2082.71</v>
      </c>
      <c r="U536" s="28" t="s">
        <v>20</v>
      </c>
      <c r="V536" s="29">
        <f t="shared" si="99"/>
        <v>0</v>
      </c>
      <c r="W536" s="29">
        <f t="shared" si="100"/>
        <v>0</v>
      </c>
      <c r="X536" s="29" t="str">
        <f t="shared" si="101"/>
        <v>FLOW</v>
      </c>
      <c r="Y536" s="9" t="str">
        <f t="shared" si="102"/>
        <v>-</v>
      </c>
      <c r="Z536" s="9" t="s">
        <v>2271</v>
      </c>
      <c r="AA536" s="9" t="s">
        <v>20</v>
      </c>
      <c r="AB536" s="22"/>
      <c r="AC536" s="9"/>
      <c r="AD536" s="9"/>
      <c r="AE536" s="30"/>
      <c r="AF536" s="31" t="s">
        <v>20</v>
      </c>
      <c r="AG536" s="32"/>
      <c r="AH536" s="9" t="s">
        <v>571</v>
      </c>
      <c r="AI536" s="32"/>
      <c r="AJ536" s="32"/>
      <c r="AK536" s="32"/>
      <c r="AL536" s="32">
        <v>2105.71</v>
      </c>
      <c r="AM536" s="26">
        <v>0</v>
      </c>
      <c r="AN536" s="24">
        <v>118</v>
      </c>
      <c r="AO536" s="23" t="s">
        <v>20</v>
      </c>
      <c r="AP536" s="23" t="str">
        <f t="shared" si="103"/>
        <v>FLOW</v>
      </c>
      <c r="AQ536" s="23"/>
      <c r="AR536" s="23"/>
      <c r="AS536" s="23"/>
      <c r="AT536" s="23"/>
      <c r="AU536" s="9" t="s">
        <v>13</v>
      </c>
      <c r="AV536" s="33" t="s">
        <v>950</v>
      </c>
      <c r="AW536" s="22" t="s">
        <v>1196</v>
      </c>
      <c r="AX536" s="34">
        <v>44964</v>
      </c>
      <c r="AY536" s="9">
        <v>36</v>
      </c>
      <c r="AZ536" s="9" t="s">
        <v>1125</v>
      </c>
      <c r="BA536" s="32" t="s">
        <v>20</v>
      </c>
      <c r="BB536" s="32"/>
      <c r="BC536" s="32"/>
      <c r="BD536" s="9"/>
      <c r="BE536" s="9"/>
      <c r="BF536" s="9"/>
      <c r="BG536" s="35"/>
      <c r="BH536" s="9"/>
      <c r="BI536" s="9"/>
      <c r="BJ536" s="9"/>
      <c r="BK536" s="9"/>
      <c r="BL536" s="9"/>
      <c r="BM536" s="9"/>
      <c r="BN536" s="9"/>
      <c r="BO536" s="9"/>
      <c r="BP536" s="9"/>
      <c r="BQ536" s="9"/>
      <c r="BR536" s="9"/>
      <c r="BS536" s="9"/>
      <c r="BT536" s="9"/>
      <c r="BU536" s="9"/>
      <c r="BV536" s="9"/>
      <c r="BW536" s="9"/>
      <c r="BX536" s="9"/>
      <c r="BY536" s="9"/>
      <c r="BZ536" s="9"/>
      <c r="CA536" s="9"/>
      <c r="CB536" s="9"/>
      <c r="CC536" s="9"/>
      <c r="CD536" s="9"/>
      <c r="CE536" s="9"/>
      <c r="CF536" s="9"/>
      <c r="CG536" s="9"/>
      <c r="CH536" s="9"/>
      <c r="CI536" s="9"/>
      <c r="CJ536" s="9"/>
      <c r="CK536" s="9"/>
      <c r="CL536" s="9"/>
      <c r="CM536" s="9"/>
      <c r="CN536" s="9"/>
      <c r="CO536" s="9"/>
      <c r="CP536" s="9"/>
      <c r="CQ536" s="9"/>
      <c r="CR536" s="9"/>
      <c r="CS536" s="9"/>
      <c r="CT536" s="9"/>
      <c r="CU536" s="9"/>
      <c r="CV536" s="9"/>
      <c r="CW536" s="9"/>
      <c r="CX536" s="9"/>
      <c r="CY536" s="9"/>
      <c r="CZ536" s="9"/>
      <c r="DA536" s="9"/>
      <c r="DB536" s="9"/>
      <c r="DC536" s="9"/>
      <c r="DD536" s="9"/>
      <c r="DE536" s="9"/>
      <c r="DF536" s="9"/>
      <c r="DG536" s="9"/>
      <c r="DH536" s="9"/>
      <c r="DI536" s="9"/>
      <c r="DJ536" s="9"/>
      <c r="DK536" s="9"/>
      <c r="DL536" s="9"/>
      <c r="DM536" s="9"/>
      <c r="DN536" s="9"/>
      <c r="DO536" s="9"/>
      <c r="DP536" s="9"/>
      <c r="DQ536" s="9"/>
      <c r="DR536" s="9"/>
      <c r="DS536" s="9"/>
      <c r="DT536" s="9"/>
      <c r="DU536" s="9"/>
      <c r="DV536" s="9"/>
      <c r="DW536" s="9"/>
      <c r="DX536" s="9"/>
      <c r="DY536" s="9"/>
      <c r="DZ536" s="9"/>
      <c r="EA536" s="9"/>
      <c r="EB536" s="9"/>
      <c r="EC536" s="9"/>
      <c r="ED536" s="9"/>
      <c r="EE536" s="9"/>
      <c r="EF536" s="9"/>
      <c r="EG536" s="9"/>
      <c r="EH536" s="9"/>
      <c r="EI536" s="9"/>
      <c r="EJ536" s="9"/>
      <c r="EK536" s="9"/>
      <c r="EL536" s="9"/>
      <c r="EM536" s="9"/>
      <c r="EN536" s="9"/>
      <c r="EO536" s="9"/>
      <c r="EP536" s="9"/>
      <c r="EQ536" s="9"/>
      <c r="ER536" s="36">
        <f t="shared" si="104"/>
        <v>0</v>
      </c>
      <c r="ES536" s="9" t="str">
        <f t="shared" si="105"/>
        <v/>
      </c>
      <c r="ET536" s="9" t="s">
        <v>2262</v>
      </c>
      <c r="EU536" s="32" t="s">
        <v>2056</v>
      </c>
      <c r="EV536" s="32" t="s">
        <v>1480</v>
      </c>
      <c r="EW536" s="32"/>
      <c r="EX536" s="35"/>
      <c r="EY536" s="37"/>
      <c r="EZ536" s="37"/>
      <c r="FA536" s="35"/>
      <c r="FB536" s="37"/>
      <c r="FC536" s="32"/>
      <c r="FD536" s="32"/>
      <c r="FE536" s="32">
        <f t="shared" si="106"/>
        <v>23</v>
      </c>
      <c r="FF536" s="9">
        <f t="shared" si="107"/>
        <v>3794</v>
      </c>
      <c r="FG536" s="6" t="s">
        <v>1480</v>
      </c>
    </row>
    <row r="537" spans="1:163" ht="17.25" customHeight="1" x14ac:dyDescent="0.25">
      <c r="A537" s="9">
        <v>456883484</v>
      </c>
      <c r="B537" s="22" t="s">
        <v>756</v>
      </c>
      <c r="C537" s="9"/>
      <c r="D537" s="9"/>
      <c r="E537" s="9"/>
      <c r="F537" s="9"/>
      <c r="G537" s="23"/>
      <c r="H537" s="23"/>
      <c r="I537" s="9">
        <v>3554</v>
      </c>
      <c r="J537" s="9">
        <v>0</v>
      </c>
      <c r="K537" s="24">
        <f t="shared" si="96"/>
        <v>53</v>
      </c>
      <c r="L537" s="24">
        <f t="shared" si="97"/>
        <v>3554</v>
      </c>
      <c r="M537" s="25">
        <v>4</v>
      </c>
      <c r="N537" s="9" t="s">
        <v>1493</v>
      </c>
      <c r="O537" s="9" t="s">
        <v>1494</v>
      </c>
      <c r="P537" s="9" t="s">
        <v>77</v>
      </c>
      <c r="Q537" s="26">
        <v>0</v>
      </c>
      <c r="R537" s="27">
        <v>53</v>
      </c>
      <c r="S537" s="27">
        <f t="shared" si="98"/>
        <v>0</v>
      </c>
      <c r="T537" s="27">
        <v>4889.53</v>
      </c>
      <c r="U537" s="28" t="s">
        <v>20</v>
      </c>
      <c r="V537" s="29">
        <f t="shared" si="99"/>
        <v>0</v>
      </c>
      <c r="W537" s="29">
        <f t="shared" si="100"/>
        <v>0</v>
      </c>
      <c r="X537" s="29" t="str">
        <f t="shared" si="101"/>
        <v>FLOW</v>
      </c>
      <c r="Y537" s="9" t="str">
        <f t="shared" si="102"/>
        <v>-</v>
      </c>
      <c r="Z537" s="9" t="s">
        <v>20</v>
      </c>
      <c r="AA537" s="9" t="s">
        <v>20</v>
      </c>
      <c r="AB537" s="22"/>
      <c r="AC537" s="9"/>
      <c r="AD537" s="9"/>
      <c r="AE537" s="30"/>
      <c r="AF537" s="31" t="s">
        <v>20</v>
      </c>
      <c r="AG537" s="32"/>
      <c r="AH537" s="9" t="s">
        <v>1508</v>
      </c>
      <c r="AI537" s="32"/>
      <c r="AJ537" s="32"/>
      <c r="AK537" s="32"/>
      <c r="AL537" s="32">
        <v>4942.53</v>
      </c>
      <c r="AM537" s="26">
        <v>0</v>
      </c>
      <c r="AN537" s="24">
        <v>118</v>
      </c>
      <c r="AO537" s="23" t="s">
        <v>20</v>
      </c>
      <c r="AP537" s="23" t="str">
        <f t="shared" si="103"/>
        <v>FLOW</v>
      </c>
      <c r="AQ537" s="23"/>
      <c r="AR537" s="23"/>
      <c r="AS537" s="23"/>
      <c r="AT537" s="23"/>
      <c r="AU537" s="9" t="s">
        <v>13</v>
      </c>
      <c r="AV537" s="33" t="s">
        <v>951</v>
      </c>
      <c r="AW537" s="22" t="s">
        <v>1197</v>
      </c>
      <c r="AX537" s="34">
        <v>44975</v>
      </c>
      <c r="AY537" s="9">
        <v>36</v>
      </c>
      <c r="AZ537" s="9" t="s">
        <v>1125</v>
      </c>
      <c r="BA537" s="32" t="s">
        <v>20</v>
      </c>
      <c r="BB537" s="32"/>
      <c r="BC537" s="32"/>
      <c r="BD537" s="9"/>
      <c r="BE537" s="9"/>
      <c r="BF537" s="9"/>
      <c r="BG537" s="35"/>
      <c r="BH537" s="9"/>
      <c r="BI537" s="9"/>
      <c r="BJ537" s="9"/>
      <c r="BK537" s="9"/>
      <c r="BL537" s="9">
        <v>1</v>
      </c>
      <c r="BM537" s="9"/>
      <c r="BN537" s="9"/>
      <c r="BO537" s="9"/>
      <c r="BP537" s="9"/>
      <c r="BQ537" s="9"/>
      <c r="BR537" s="9"/>
      <c r="BS537" s="9"/>
      <c r="BT537" s="9"/>
      <c r="BU537" s="9"/>
      <c r="BV537" s="9"/>
      <c r="BW537" s="9"/>
      <c r="BX537" s="9"/>
      <c r="BY537" s="9"/>
      <c r="BZ537" s="9"/>
      <c r="CA537" s="9"/>
      <c r="CB537" s="9"/>
      <c r="CC537" s="9"/>
      <c r="CD537" s="9"/>
      <c r="CE537" s="9"/>
      <c r="CF537" s="9"/>
      <c r="CG537" s="9"/>
      <c r="CH537" s="9"/>
      <c r="CI537" s="9"/>
      <c r="CJ537" s="9"/>
      <c r="CK537" s="9"/>
      <c r="CL537" s="9"/>
      <c r="CM537" s="9"/>
      <c r="CN537" s="9"/>
      <c r="CO537" s="9"/>
      <c r="CP537" s="9"/>
      <c r="CQ537" s="9"/>
      <c r="CR537" s="9"/>
      <c r="CS537" s="9"/>
      <c r="CT537" s="9"/>
      <c r="CU537" s="9"/>
      <c r="CV537" s="9"/>
      <c r="CW537" s="9"/>
      <c r="CX537" s="9"/>
      <c r="CY537" s="9"/>
      <c r="CZ537" s="9"/>
      <c r="DA537" s="9"/>
      <c r="DB537" s="9"/>
      <c r="DC537" s="9"/>
      <c r="DD537" s="9"/>
      <c r="DE537" s="9"/>
      <c r="DF537" s="9"/>
      <c r="DG537" s="9"/>
      <c r="DH537" s="9"/>
      <c r="DI537" s="9"/>
      <c r="DJ537" s="9"/>
      <c r="DK537" s="9"/>
      <c r="DL537" s="9"/>
      <c r="DM537" s="9"/>
      <c r="DN537" s="9"/>
      <c r="DO537" s="9"/>
      <c r="DP537" s="9"/>
      <c r="DQ537" s="9"/>
      <c r="DR537" s="9"/>
      <c r="DS537" s="9"/>
      <c r="DT537" s="9"/>
      <c r="DU537" s="9"/>
      <c r="DV537" s="9"/>
      <c r="DW537" s="9"/>
      <c r="DX537" s="9"/>
      <c r="DY537" s="9"/>
      <c r="DZ537" s="9"/>
      <c r="EA537" s="9"/>
      <c r="EB537" s="9"/>
      <c r="EC537" s="9"/>
      <c r="ED537" s="9"/>
      <c r="EE537" s="9"/>
      <c r="EF537" s="9"/>
      <c r="EG537" s="9"/>
      <c r="EH537" s="9"/>
      <c r="EI537" s="9"/>
      <c r="EJ537" s="9"/>
      <c r="EK537" s="9"/>
      <c r="EL537" s="9"/>
      <c r="EM537" s="9"/>
      <c r="EN537" s="9"/>
      <c r="EO537" s="9"/>
      <c r="EP537" s="9"/>
      <c r="EQ537" s="9"/>
      <c r="ER537" s="36">
        <f t="shared" si="104"/>
        <v>1</v>
      </c>
      <c r="ES537" s="9">
        <f t="shared" si="105"/>
        <v>1</v>
      </c>
      <c r="ET537" s="9" t="s">
        <v>1370</v>
      </c>
      <c r="EU537" s="32" t="s">
        <v>2155</v>
      </c>
      <c r="EV537" s="32" t="s">
        <v>1480</v>
      </c>
      <c r="EW537" s="32"/>
      <c r="EX537" s="35"/>
      <c r="EY537" s="37"/>
      <c r="EZ537" s="37"/>
      <c r="FA537" s="35"/>
      <c r="FB537" s="37"/>
      <c r="FC537" s="32"/>
      <c r="FD537" s="32"/>
      <c r="FE537" s="32">
        <f t="shared" si="106"/>
        <v>53</v>
      </c>
      <c r="FF537" s="9">
        <f t="shared" si="107"/>
        <v>3554</v>
      </c>
      <c r="FG537" s="6" t="s">
        <v>1480</v>
      </c>
    </row>
    <row r="538" spans="1:163" ht="17.25" customHeight="1" x14ac:dyDescent="0.25">
      <c r="A538" s="9">
        <v>457308586</v>
      </c>
      <c r="B538" s="22" t="s">
        <v>541</v>
      </c>
      <c r="C538" s="9"/>
      <c r="D538" s="9"/>
      <c r="E538" s="9"/>
      <c r="F538" s="9"/>
      <c r="G538" s="23"/>
      <c r="H538" s="23"/>
      <c r="I538" s="9">
        <v>7229</v>
      </c>
      <c r="J538" s="9">
        <v>0</v>
      </c>
      <c r="K538" s="24">
        <f t="shared" si="96"/>
        <v>413</v>
      </c>
      <c r="L538" s="24">
        <f t="shared" si="97"/>
        <v>7229</v>
      </c>
      <c r="M538" s="25">
        <v>3</v>
      </c>
      <c r="N538" s="9" t="s">
        <v>1493</v>
      </c>
      <c r="O538" s="9" t="s">
        <v>1494</v>
      </c>
      <c r="P538" s="9" t="s">
        <v>22</v>
      </c>
      <c r="Q538" s="26">
        <v>0</v>
      </c>
      <c r="R538" s="27">
        <v>413</v>
      </c>
      <c r="S538" s="27">
        <f t="shared" si="98"/>
        <v>0</v>
      </c>
      <c r="T538" s="27">
        <v>4006</v>
      </c>
      <c r="U538" s="28" t="s">
        <v>20</v>
      </c>
      <c r="V538" s="29">
        <f t="shared" si="99"/>
        <v>0</v>
      </c>
      <c r="W538" s="29">
        <f t="shared" si="100"/>
        <v>0</v>
      </c>
      <c r="X538" s="29" t="str">
        <f t="shared" si="101"/>
        <v>FLOW</v>
      </c>
      <c r="Y538" s="9" t="str">
        <f t="shared" si="102"/>
        <v>-</v>
      </c>
      <c r="Z538" s="9" t="s">
        <v>1489</v>
      </c>
      <c r="AA538" s="9" t="s">
        <v>20</v>
      </c>
      <c r="AB538" s="22"/>
      <c r="AC538" s="9"/>
      <c r="AD538" s="9"/>
      <c r="AE538" s="30"/>
      <c r="AF538" s="31" t="s">
        <v>20</v>
      </c>
      <c r="AG538" s="32"/>
      <c r="AH538" s="9" t="s">
        <v>1127</v>
      </c>
      <c r="AI538" s="32"/>
      <c r="AJ538" s="32"/>
      <c r="AK538" s="32"/>
      <c r="AL538" s="32">
        <v>4419</v>
      </c>
      <c r="AM538" s="26">
        <v>0</v>
      </c>
      <c r="AN538" s="24">
        <v>88</v>
      </c>
      <c r="AO538" s="23" t="s">
        <v>20</v>
      </c>
      <c r="AP538" s="23" t="str">
        <f t="shared" si="103"/>
        <v>FLOW</v>
      </c>
      <c r="AQ538" s="23"/>
      <c r="AR538" s="23"/>
      <c r="AS538" s="23"/>
      <c r="AT538" s="23"/>
      <c r="AU538" s="9" t="s">
        <v>1491</v>
      </c>
      <c r="AV538" s="33" t="s">
        <v>543</v>
      </c>
      <c r="AW538" s="22" t="s">
        <v>1200</v>
      </c>
      <c r="AX538" s="34">
        <v>45006</v>
      </c>
      <c r="AY538" s="9">
        <v>36</v>
      </c>
      <c r="AZ538" s="9" t="s">
        <v>1125</v>
      </c>
      <c r="BA538" s="32" t="s">
        <v>20</v>
      </c>
      <c r="BB538" s="32"/>
      <c r="BC538" s="32">
        <v>1</v>
      </c>
      <c r="BD538" s="9"/>
      <c r="BE538" s="9"/>
      <c r="BF538" s="9"/>
      <c r="BG538" s="35"/>
      <c r="BH538" s="9"/>
      <c r="BI538" s="9"/>
      <c r="BJ538" s="9"/>
      <c r="BK538" s="9"/>
      <c r="BL538" s="9"/>
      <c r="BM538" s="9"/>
      <c r="BN538" s="9"/>
      <c r="BO538" s="9"/>
      <c r="BP538" s="9"/>
      <c r="BQ538" s="9"/>
      <c r="BR538" s="9"/>
      <c r="BS538" s="9"/>
      <c r="BT538" s="9"/>
      <c r="BU538" s="9"/>
      <c r="BV538" s="9"/>
      <c r="BW538" s="9"/>
      <c r="BX538" s="9"/>
      <c r="BY538" s="9"/>
      <c r="BZ538" s="9"/>
      <c r="CA538" s="9"/>
      <c r="CB538" s="9"/>
      <c r="CC538" s="9"/>
      <c r="CD538" s="9"/>
      <c r="CE538" s="9"/>
      <c r="CF538" s="9"/>
      <c r="CG538" s="9"/>
      <c r="CH538" s="9"/>
      <c r="CI538" s="9"/>
      <c r="CJ538" s="9"/>
      <c r="CK538" s="9"/>
      <c r="CL538" s="9"/>
      <c r="CM538" s="9"/>
      <c r="CN538" s="9"/>
      <c r="CO538" s="9"/>
      <c r="CP538" s="9"/>
      <c r="CQ538" s="9"/>
      <c r="CR538" s="9"/>
      <c r="CS538" s="9"/>
      <c r="CT538" s="9"/>
      <c r="CU538" s="9"/>
      <c r="CV538" s="9"/>
      <c r="CW538" s="9"/>
      <c r="CX538" s="9"/>
      <c r="CY538" s="9"/>
      <c r="CZ538" s="9"/>
      <c r="DA538" s="9"/>
      <c r="DB538" s="9"/>
      <c r="DC538" s="9"/>
      <c r="DD538" s="9"/>
      <c r="DE538" s="9"/>
      <c r="DF538" s="9"/>
      <c r="DG538" s="9"/>
      <c r="DH538" s="9"/>
      <c r="DI538" s="9"/>
      <c r="DJ538" s="9"/>
      <c r="DK538" s="9"/>
      <c r="DL538" s="9"/>
      <c r="DM538" s="9"/>
      <c r="DN538" s="9"/>
      <c r="DO538" s="9"/>
      <c r="DP538" s="9"/>
      <c r="DQ538" s="9"/>
      <c r="DR538" s="9"/>
      <c r="DS538" s="9"/>
      <c r="DT538" s="9"/>
      <c r="DU538" s="9"/>
      <c r="DV538" s="9"/>
      <c r="DW538" s="9"/>
      <c r="DX538" s="9"/>
      <c r="DY538" s="9"/>
      <c r="DZ538" s="9"/>
      <c r="EA538" s="9"/>
      <c r="EB538" s="9"/>
      <c r="EC538" s="9"/>
      <c r="ED538" s="9"/>
      <c r="EE538" s="9"/>
      <c r="EF538" s="9"/>
      <c r="EG538" s="9"/>
      <c r="EH538" s="9"/>
      <c r="EI538" s="9"/>
      <c r="EJ538" s="9"/>
      <c r="EK538" s="9"/>
      <c r="EL538" s="9"/>
      <c r="EM538" s="9"/>
      <c r="EN538" s="9"/>
      <c r="EO538" s="9"/>
      <c r="EP538" s="9"/>
      <c r="EQ538" s="9"/>
      <c r="ER538" s="36">
        <f t="shared" si="104"/>
        <v>1</v>
      </c>
      <c r="ES538" s="9">
        <f t="shared" si="105"/>
        <v>1</v>
      </c>
      <c r="ET538" s="9" t="s">
        <v>1365</v>
      </c>
      <c r="EU538" s="32" t="s">
        <v>1873</v>
      </c>
      <c r="EV538" s="32" t="s">
        <v>1480</v>
      </c>
      <c r="EW538" s="32"/>
      <c r="EX538" s="35"/>
      <c r="EY538" s="37"/>
      <c r="EZ538" s="37"/>
      <c r="FA538" s="35"/>
      <c r="FB538" s="37"/>
      <c r="FC538" s="32"/>
      <c r="FD538" s="32"/>
      <c r="FE538" s="32">
        <f t="shared" si="106"/>
        <v>413</v>
      </c>
      <c r="FF538" s="9">
        <f t="shared" si="107"/>
        <v>7229</v>
      </c>
      <c r="FG538" s="6" t="s">
        <v>1480</v>
      </c>
    </row>
    <row r="539" spans="1:163" ht="17.25" customHeight="1" x14ac:dyDescent="0.25">
      <c r="A539" s="9">
        <v>457508343</v>
      </c>
      <c r="B539" s="22" t="s">
        <v>758</v>
      </c>
      <c r="C539" s="9"/>
      <c r="D539" s="9"/>
      <c r="E539" s="9"/>
      <c r="F539" s="9"/>
      <c r="G539" s="23"/>
      <c r="H539" s="23"/>
      <c r="I539" s="9">
        <v>3346</v>
      </c>
      <c r="J539" s="9">
        <v>0</v>
      </c>
      <c r="K539" s="24">
        <f t="shared" si="96"/>
        <v>16</v>
      </c>
      <c r="L539" s="24">
        <f t="shared" si="97"/>
        <v>3346</v>
      </c>
      <c r="M539" s="25">
        <v>2</v>
      </c>
      <c r="N539" s="9" t="s">
        <v>1493</v>
      </c>
      <c r="O539" s="9" t="s">
        <v>1494</v>
      </c>
      <c r="P539" s="9" t="s">
        <v>321</v>
      </c>
      <c r="Q539" s="26">
        <v>0</v>
      </c>
      <c r="R539" s="27">
        <v>16</v>
      </c>
      <c r="S539" s="27">
        <f t="shared" si="98"/>
        <v>0</v>
      </c>
      <c r="T539" s="27">
        <v>4045</v>
      </c>
      <c r="U539" s="28" t="s">
        <v>20</v>
      </c>
      <c r="V539" s="29">
        <f t="shared" si="99"/>
        <v>0</v>
      </c>
      <c r="W539" s="29">
        <f t="shared" si="100"/>
        <v>0</v>
      </c>
      <c r="X539" s="29" t="str">
        <f t="shared" si="101"/>
        <v>FLOW</v>
      </c>
      <c r="Y539" s="9" t="str">
        <f t="shared" si="102"/>
        <v>-</v>
      </c>
      <c r="Z539" s="9" t="s">
        <v>20</v>
      </c>
      <c r="AA539" s="9" t="s">
        <v>20</v>
      </c>
      <c r="AB539" s="22"/>
      <c r="AC539" s="9"/>
      <c r="AD539" s="9"/>
      <c r="AE539" s="30"/>
      <c r="AF539" s="31" t="s">
        <v>20</v>
      </c>
      <c r="AG539" s="32"/>
      <c r="AH539" s="9" t="s">
        <v>1505</v>
      </c>
      <c r="AI539" s="32"/>
      <c r="AJ539" s="32"/>
      <c r="AK539" s="32"/>
      <c r="AL539" s="32">
        <v>4061</v>
      </c>
      <c r="AM539" s="26">
        <v>0</v>
      </c>
      <c r="AN539" s="24">
        <v>57</v>
      </c>
      <c r="AO539" s="23" t="s">
        <v>20</v>
      </c>
      <c r="AP539" s="23" t="str">
        <f t="shared" si="103"/>
        <v>FLOW</v>
      </c>
      <c r="AQ539" s="23"/>
      <c r="AR539" s="23"/>
      <c r="AS539" s="23"/>
      <c r="AT539" s="23"/>
      <c r="AU539" s="9" t="s">
        <v>1491</v>
      </c>
      <c r="AV539" s="33" t="s">
        <v>953</v>
      </c>
      <c r="AW539" s="22" t="s">
        <v>1201</v>
      </c>
      <c r="AX539" s="34">
        <v>45019</v>
      </c>
      <c r="AY539" s="9">
        <v>36</v>
      </c>
      <c r="AZ539" s="9" t="s">
        <v>1125</v>
      </c>
      <c r="BA539" s="32" t="s">
        <v>20</v>
      </c>
      <c r="BB539" s="32"/>
      <c r="BC539" s="32"/>
      <c r="BD539" s="9"/>
      <c r="BE539" s="9"/>
      <c r="BF539" s="9"/>
      <c r="BG539" s="35"/>
      <c r="BH539" s="9"/>
      <c r="BI539" s="9"/>
      <c r="BJ539" s="9"/>
      <c r="BK539" s="9"/>
      <c r="BL539" s="9">
        <v>1</v>
      </c>
      <c r="BM539" s="9"/>
      <c r="BN539" s="9"/>
      <c r="BO539" s="9"/>
      <c r="BP539" s="9"/>
      <c r="BQ539" s="9"/>
      <c r="BR539" s="9"/>
      <c r="BS539" s="9"/>
      <c r="BT539" s="9"/>
      <c r="BU539" s="9"/>
      <c r="BV539" s="9"/>
      <c r="BW539" s="9"/>
      <c r="BX539" s="9"/>
      <c r="BY539" s="9"/>
      <c r="BZ539" s="9"/>
      <c r="CA539" s="9"/>
      <c r="CB539" s="9"/>
      <c r="CC539" s="9"/>
      <c r="CD539" s="9"/>
      <c r="CE539" s="9"/>
      <c r="CF539" s="9"/>
      <c r="CG539" s="9"/>
      <c r="CH539" s="9"/>
      <c r="CI539" s="9"/>
      <c r="CJ539" s="9"/>
      <c r="CK539" s="9"/>
      <c r="CL539" s="9"/>
      <c r="CM539" s="9"/>
      <c r="CN539" s="9"/>
      <c r="CO539" s="9"/>
      <c r="CP539" s="9"/>
      <c r="CQ539" s="9"/>
      <c r="CR539" s="9"/>
      <c r="CS539" s="9"/>
      <c r="CT539" s="9"/>
      <c r="CU539" s="9"/>
      <c r="CV539" s="9"/>
      <c r="CW539" s="9"/>
      <c r="CX539" s="9"/>
      <c r="CY539" s="9"/>
      <c r="CZ539" s="9"/>
      <c r="DA539" s="9"/>
      <c r="DB539" s="9"/>
      <c r="DC539" s="9"/>
      <c r="DD539" s="9"/>
      <c r="DE539" s="9"/>
      <c r="DF539" s="9"/>
      <c r="DG539" s="9"/>
      <c r="DH539" s="9"/>
      <c r="DI539" s="9"/>
      <c r="DJ539" s="9"/>
      <c r="DK539" s="9"/>
      <c r="DL539" s="9"/>
      <c r="DM539" s="9"/>
      <c r="DN539" s="9"/>
      <c r="DO539" s="9"/>
      <c r="DP539" s="9"/>
      <c r="DQ539" s="9"/>
      <c r="DR539" s="9"/>
      <c r="DS539" s="9"/>
      <c r="DT539" s="9"/>
      <c r="DU539" s="9"/>
      <c r="DV539" s="9"/>
      <c r="DW539" s="9"/>
      <c r="DX539" s="9"/>
      <c r="DY539" s="9"/>
      <c r="DZ539" s="9"/>
      <c r="EA539" s="9"/>
      <c r="EB539" s="9"/>
      <c r="EC539" s="9"/>
      <c r="ED539" s="9"/>
      <c r="EE539" s="9"/>
      <c r="EF539" s="9"/>
      <c r="EG539" s="9"/>
      <c r="EH539" s="9"/>
      <c r="EI539" s="9"/>
      <c r="EJ539" s="9"/>
      <c r="EK539" s="9"/>
      <c r="EL539" s="9"/>
      <c r="EM539" s="9"/>
      <c r="EN539" s="9"/>
      <c r="EO539" s="9"/>
      <c r="EP539" s="9"/>
      <c r="EQ539" s="9"/>
      <c r="ER539" s="36">
        <f t="shared" si="104"/>
        <v>1</v>
      </c>
      <c r="ES539" s="9">
        <f t="shared" si="105"/>
        <v>1</v>
      </c>
      <c r="ET539" s="9" t="s">
        <v>1362</v>
      </c>
      <c r="EU539" s="32" t="s">
        <v>2025</v>
      </c>
      <c r="EV539" s="32" t="s">
        <v>1480</v>
      </c>
      <c r="EW539" s="32"/>
      <c r="EX539" s="35"/>
      <c r="EY539" s="37"/>
      <c r="EZ539" s="37"/>
      <c r="FA539" s="35"/>
      <c r="FB539" s="37"/>
      <c r="FC539" s="32"/>
      <c r="FD539" s="32"/>
      <c r="FE539" s="32">
        <f t="shared" si="106"/>
        <v>16</v>
      </c>
      <c r="FF539" s="9">
        <f t="shared" si="107"/>
        <v>3346</v>
      </c>
      <c r="FG539" s="6" t="s">
        <v>1480</v>
      </c>
    </row>
    <row r="540" spans="1:163" ht="17.25" customHeight="1" x14ac:dyDescent="0.25">
      <c r="A540" s="9">
        <v>457769291</v>
      </c>
      <c r="B540" s="22" t="s">
        <v>122</v>
      </c>
      <c r="C540" s="9"/>
      <c r="D540" s="9"/>
      <c r="E540" s="9"/>
      <c r="F540" s="9"/>
      <c r="G540" s="23"/>
      <c r="H540" s="23"/>
      <c r="I540" s="9">
        <v>3343</v>
      </c>
      <c r="J540" s="9">
        <v>0</v>
      </c>
      <c r="K540" s="24">
        <f t="shared" si="96"/>
        <v>33</v>
      </c>
      <c r="L540" s="24">
        <f t="shared" si="97"/>
        <v>3343</v>
      </c>
      <c r="M540" s="25">
        <v>2</v>
      </c>
      <c r="N540" s="9" t="s">
        <v>1493</v>
      </c>
      <c r="O540" s="9" t="s">
        <v>1494</v>
      </c>
      <c r="P540" s="9" t="s">
        <v>121</v>
      </c>
      <c r="Q540" s="26">
        <v>0</v>
      </c>
      <c r="R540" s="27">
        <v>33</v>
      </c>
      <c r="S540" s="27">
        <f t="shared" si="98"/>
        <v>0</v>
      </c>
      <c r="T540" s="27">
        <v>5066</v>
      </c>
      <c r="U540" s="28" t="s">
        <v>20</v>
      </c>
      <c r="V540" s="29">
        <f t="shared" si="99"/>
        <v>0</v>
      </c>
      <c r="W540" s="29">
        <f t="shared" si="100"/>
        <v>0</v>
      </c>
      <c r="X540" s="29" t="str">
        <f t="shared" si="101"/>
        <v>FLOW</v>
      </c>
      <c r="Y540" s="9" t="str">
        <f t="shared" si="102"/>
        <v>-</v>
      </c>
      <c r="Z540" s="9" t="s">
        <v>20</v>
      </c>
      <c r="AA540" s="9" t="s">
        <v>20</v>
      </c>
      <c r="AB540" s="22"/>
      <c r="AC540" s="9"/>
      <c r="AD540" s="9"/>
      <c r="AE540" s="30"/>
      <c r="AF540" s="31" t="s">
        <v>20</v>
      </c>
      <c r="AG540" s="32"/>
      <c r="AH540" s="9" t="s">
        <v>120</v>
      </c>
      <c r="AI540" s="32"/>
      <c r="AJ540" s="32"/>
      <c r="AK540" s="32"/>
      <c r="AL540" s="32">
        <v>5099</v>
      </c>
      <c r="AM540" s="26">
        <v>0</v>
      </c>
      <c r="AN540" s="24">
        <v>57</v>
      </c>
      <c r="AO540" s="23" t="s">
        <v>20</v>
      </c>
      <c r="AP540" s="23" t="str">
        <f t="shared" si="103"/>
        <v>FLOW</v>
      </c>
      <c r="AQ540" s="23"/>
      <c r="AR540" s="23"/>
      <c r="AS540" s="23"/>
      <c r="AT540" s="23"/>
      <c r="AU540" s="9" t="s">
        <v>1491</v>
      </c>
      <c r="AV540" s="33" t="s">
        <v>123</v>
      </c>
      <c r="AW540" s="22" t="s">
        <v>1205</v>
      </c>
      <c r="AX540" s="34">
        <v>45036</v>
      </c>
      <c r="AY540" s="9">
        <v>36</v>
      </c>
      <c r="AZ540" s="9" t="s">
        <v>1125</v>
      </c>
      <c r="BA540" s="32" t="s">
        <v>20</v>
      </c>
      <c r="BB540" s="32"/>
      <c r="BC540" s="32"/>
      <c r="BD540" s="9"/>
      <c r="BE540" s="9"/>
      <c r="BF540" s="9"/>
      <c r="BG540" s="35"/>
      <c r="BH540" s="9"/>
      <c r="BI540" s="9">
        <v>1</v>
      </c>
      <c r="BJ540" s="9"/>
      <c r="BK540" s="9"/>
      <c r="BL540" s="9"/>
      <c r="BM540" s="9"/>
      <c r="BN540" s="9"/>
      <c r="BO540" s="9"/>
      <c r="BP540" s="9"/>
      <c r="BQ540" s="9"/>
      <c r="BR540" s="9"/>
      <c r="BS540" s="9"/>
      <c r="BT540" s="9"/>
      <c r="BU540" s="9"/>
      <c r="BV540" s="9"/>
      <c r="BW540" s="9"/>
      <c r="BX540" s="9"/>
      <c r="BY540" s="9"/>
      <c r="BZ540" s="9"/>
      <c r="CA540" s="9"/>
      <c r="CB540" s="9"/>
      <c r="CC540" s="9"/>
      <c r="CD540" s="9"/>
      <c r="CE540" s="9"/>
      <c r="CF540" s="9"/>
      <c r="CG540" s="9"/>
      <c r="CH540" s="9"/>
      <c r="CI540" s="9"/>
      <c r="CJ540" s="9"/>
      <c r="CK540" s="9"/>
      <c r="CL540" s="9"/>
      <c r="CM540" s="9"/>
      <c r="CN540" s="9"/>
      <c r="CO540" s="9"/>
      <c r="CP540" s="9"/>
      <c r="CQ540" s="9"/>
      <c r="CR540" s="9"/>
      <c r="CS540" s="9"/>
      <c r="CT540" s="9"/>
      <c r="CU540" s="9"/>
      <c r="CV540" s="9"/>
      <c r="CW540" s="9"/>
      <c r="CX540" s="9"/>
      <c r="CY540" s="9"/>
      <c r="CZ540" s="9"/>
      <c r="DA540" s="9"/>
      <c r="DB540" s="9"/>
      <c r="DC540" s="9"/>
      <c r="DD540" s="9"/>
      <c r="DE540" s="9"/>
      <c r="DF540" s="9"/>
      <c r="DG540" s="9"/>
      <c r="DH540" s="9"/>
      <c r="DI540" s="9"/>
      <c r="DJ540" s="9"/>
      <c r="DK540" s="9"/>
      <c r="DL540" s="9"/>
      <c r="DM540" s="9"/>
      <c r="DN540" s="9"/>
      <c r="DO540" s="9"/>
      <c r="DP540" s="9"/>
      <c r="DQ540" s="9"/>
      <c r="DR540" s="9"/>
      <c r="DS540" s="9"/>
      <c r="DT540" s="9"/>
      <c r="DU540" s="9"/>
      <c r="DV540" s="9"/>
      <c r="DW540" s="9"/>
      <c r="DX540" s="9"/>
      <c r="DY540" s="9"/>
      <c r="DZ540" s="9"/>
      <c r="EA540" s="9"/>
      <c r="EB540" s="9"/>
      <c r="EC540" s="9"/>
      <c r="ED540" s="9"/>
      <c r="EE540" s="9"/>
      <c r="EF540" s="9"/>
      <c r="EG540" s="9"/>
      <c r="EH540" s="9"/>
      <c r="EI540" s="9"/>
      <c r="EJ540" s="9"/>
      <c r="EK540" s="9"/>
      <c r="EL540" s="9"/>
      <c r="EM540" s="9"/>
      <c r="EN540" s="9"/>
      <c r="EO540" s="9"/>
      <c r="EP540" s="9"/>
      <c r="EQ540" s="9"/>
      <c r="ER540" s="36">
        <f t="shared" si="104"/>
        <v>1</v>
      </c>
      <c r="ES540" s="9">
        <f t="shared" si="105"/>
        <v>1</v>
      </c>
      <c r="ET540" s="9" t="s">
        <v>1373</v>
      </c>
      <c r="EU540" s="32" t="s">
        <v>1765</v>
      </c>
      <c r="EV540" s="32" t="s">
        <v>1480</v>
      </c>
      <c r="EW540" s="32"/>
      <c r="EX540" s="35"/>
      <c r="EY540" s="37"/>
      <c r="EZ540" s="37"/>
      <c r="FA540" s="35"/>
      <c r="FB540" s="37"/>
      <c r="FC540" s="32"/>
      <c r="FD540" s="32"/>
      <c r="FE540" s="32">
        <f t="shared" si="106"/>
        <v>33</v>
      </c>
      <c r="FF540" s="9">
        <f t="shared" si="107"/>
        <v>3343</v>
      </c>
      <c r="FG540" s="6" t="s">
        <v>1480</v>
      </c>
    </row>
    <row r="541" spans="1:163" ht="17.25" customHeight="1" x14ac:dyDescent="0.25">
      <c r="A541" s="9">
        <v>457770613</v>
      </c>
      <c r="B541" s="22" t="s">
        <v>761</v>
      </c>
      <c r="C541" s="9"/>
      <c r="D541" s="9"/>
      <c r="E541" s="9"/>
      <c r="F541" s="9"/>
      <c r="G541" s="23"/>
      <c r="H541" s="23"/>
      <c r="I541" s="9">
        <v>2340</v>
      </c>
      <c r="J541" s="9">
        <v>0</v>
      </c>
      <c r="K541" s="24">
        <f t="shared" si="96"/>
        <v>10</v>
      </c>
      <c r="L541" s="24">
        <f t="shared" si="97"/>
        <v>2340</v>
      </c>
      <c r="M541" s="25">
        <v>3</v>
      </c>
      <c r="N541" s="9" t="s">
        <v>1493</v>
      </c>
      <c r="O541" s="9" t="s">
        <v>1494</v>
      </c>
      <c r="P541" s="9" t="s">
        <v>60</v>
      </c>
      <c r="Q541" s="26">
        <v>0</v>
      </c>
      <c r="R541" s="27">
        <v>10</v>
      </c>
      <c r="S541" s="27">
        <f t="shared" si="98"/>
        <v>0</v>
      </c>
      <c r="T541" s="27">
        <v>2781.09</v>
      </c>
      <c r="U541" s="28" t="s">
        <v>20</v>
      </c>
      <c r="V541" s="29">
        <f t="shared" si="99"/>
        <v>0</v>
      </c>
      <c r="W541" s="29">
        <f t="shared" si="100"/>
        <v>0</v>
      </c>
      <c r="X541" s="29" t="str">
        <f t="shared" si="101"/>
        <v>FLOW</v>
      </c>
      <c r="Y541" s="9" t="str">
        <f t="shared" si="102"/>
        <v>-</v>
      </c>
      <c r="Z541" s="9" t="s">
        <v>20</v>
      </c>
      <c r="AA541" s="9" t="s">
        <v>20</v>
      </c>
      <c r="AB541" s="22"/>
      <c r="AC541" s="9"/>
      <c r="AD541" s="9"/>
      <c r="AE541" s="30"/>
      <c r="AF541" s="31" t="s">
        <v>20</v>
      </c>
      <c r="AG541" s="32"/>
      <c r="AH541" s="9" t="s">
        <v>254</v>
      </c>
      <c r="AI541" s="32"/>
      <c r="AJ541" s="32"/>
      <c r="AK541" s="32"/>
      <c r="AL541" s="32">
        <v>2791.09</v>
      </c>
      <c r="AM541" s="26">
        <v>0</v>
      </c>
      <c r="AN541" s="24">
        <v>88</v>
      </c>
      <c r="AO541" s="23" t="s">
        <v>20</v>
      </c>
      <c r="AP541" s="23" t="str">
        <f t="shared" si="103"/>
        <v>FLOW</v>
      </c>
      <c r="AQ541" s="23"/>
      <c r="AR541" s="23"/>
      <c r="AS541" s="23"/>
      <c r="AT541" s="23"/>
      <c r="AU541" s="9" t="s">
        <v>1491</v>
      </c>
      <c r="AV541" s="33" t="s">
        <v>956</v>
      </c>
      <c r="AW541" s="22" t="s">
        <v>1206</v>
      </c>
      <c r="AX541" s="34">
        <v>45036</v>
      </c>
      <c r="AY541" s="9">
        <v>36</v>
      </c>
      <c r="AZ541" s="9" t="s">
        <v>1125</v>
      </c>
      <c r="BA541" s="32" t="s">
        <v>20</v>
      </c>
      <c r="BB541" s="32"/>
      <c r="BC541" s="32"/>
      <c r="BD541" s="9"/>
      <c r="BE541" s="9"/>
      <c r="BF541" s="9"/>
      <c r="BG541" s="35"/>
      <c r="BH541" s="9"/>
      <c r="BI541" s="9"/>
      <c r="BJ541" s="9"/>
      <c r="BK541" s="9"/>
      <c r="BL541" s="9"/>
      <c r="BM541" s="9"/>
      <c r="BN541" s="9"/>
      <c r="BO541" s="9"/>
      <c r="BP541" s="9"/>
      <c r="BQ541" s="9"/>
      <c r="BR541" s="9"/>
      <c r="BS541" s="9"/>
      <c r="BT541" s="9"/>
      <c r="BU541" s="9"/>
      <c r="BV541" s="9"/>
      <c r="BW541" s="9"/>
      <c r="BX541" s="9"/>
      <c r="BY541" s="9"/>
      <c r="BZ541" s="9"/>
      <c r="CA541" s="9"/>
      <c r="CB541" s="9"/>
      <c r="CC541" s="9"/>
      <c r="CD541" s="9"/>
      <c r="CE541" s="9"/>
      <c r="CF541" s="9"/>
      <c r="CG541" s="9"/>
      <c r="CH541" s="9"/>
      <c r="CI541" s="9"/>
      <c r="CJ541" s="9"/>
      <c r="CK541" s="9"/>
      <c r="CL541" s="9"/>
      <c r="CM541" s="9"/>
      <c r="CN541" s="9"/>
      <c r="CO541" s="9"/>
      <c r="CP541" s="9"/>
      <c r="CQ541" s="9"/>
      <c r="CR541" s="9"/>
      <c r="CS541" s="9"/>
      <c r="CT541" s="9"/>
      <c r="CU541" s="9"/>
      <c r="CV541" s="9"/>
      <c r="CW541" s="9"/>
      <c r="CX541" s="9"/>
      <c r="CY541" s="9"/>
      <c r="CZ541" s="9"/>
      <c r="DA541" s="9"/>
      <c r="DB541" s="9"/>
      <c r="DC541" s="9"/>
      <c r="DD541" s="9"/>
      <c r="DE541" s="9"/>
      <c r="DF541" s="9"/>
      <c r="DG541" s="9"/>
      <c r="DH541" s="9"/>
      <c r="DI541" s="9"/>
      <c r="DJ541" s="9"/>
      <c r="DK541" s="9"/>
      <c r="DL541" s="9"/>
      <c r="DM541" s="9"/>
      <c r="DN541" s="9"/>
      <c r="DO541" s="9"/>
      <c r="DP541" s="9"/>
      <c r="DQ541" s="9"/>
      <c r="DR541" s="9"/>
      <c r="DS541" s="9"/>
      <c r="DT541" s="9"/>
      <c r="DU541" s="9"/>
      <c r="DV541" s="9"/>
      <c r="DW541" s="9"/>
      <c r="DX541" s="9"/>
      <c r="DY541" s="9"/>
      <c r="DZ541" s="9"/>
      <c r="EA541" s="9"/>
      <c r="EB541" s="9"/>
      <c r="EC541" s="9"/>
      <c r="ED541" s="9"/>
      <c r="EE541" s="9"/>
      <c r="EF541" s="9"/>
      <c r="EG541" s="9"/>
      <c r="EH541" s="9"/>
      <c r="EI541" s="9"/>
      <c r="EJ541" s="9"/>
      <c r="EK541" s="9"/>
      <c r="EL541" s="9"/>
      <c r="EM541" s="9"/>
      <c r="EN541" s="9"/>
      <c r="EO541" s="9"/>
      <c r="EP541" s="9"/>
      <c r="EQ541" s="9"/>
      <c r="ER541" s="36">
        <f t="shared" si="104"/>
        <v>0</v>
      </c>
      <c r="ES541" s="9" t="str">
        <f t="shared" si="105"/>
        <v/>
      </c>
      <c r="ET541" s="9" t="s">
        <v>1360</v>
      </c>
      <c r="EU541" s="32" t="s">
        <v>1858</v>
      </c>
      <c r="EV541" s="32" t="s">
        <v>1480</v>
      </c>
      <c r="EW541" s="32"/>
      <c r="EX541" s="35"/>
      <c r="EY541" s="37"/>
      <c r="EZ541" s="37"/>
      <c r="FA541" s="35"/>
      <c r="FB541" s="37"/>
      <c r="FC541" s="32"/>
      <c r="FD541" s="32"/>
      <c r="FE541" s="32">
        <f t="shared" si="106"/>
        <v>10</v>
      </c>
      <c r="FF541" s="9">
        <f t="shared" si="107"/>
        <v>2340</v>
      </c>
      <c r="FG541" s="6" t="s">
        <v>1480</v>
      </c>
    </row>
    <row r="542" spans="1:163" ht="17.25" customHeight="1" x14ac:dyDescent="0.25">
      <c r="A542" s="9">
        <v>458817303</v>
      </c>
      <c r="B542" s="22" t="s">
        <v>776</v>
      </c>
      <c r="C542" s="9"/>
      <c r="D542" s="9"/>
      <c r="E542" s="9"/>
      <c r="F542" s="9"/>
      <c r="G542" s="23"/>
      <c r="H542" s="23"/>
      <c r="I542" s="9">
        <v>4366</v>
      </c>
      <c r="J542" s="9">
        <v>0</v>
      </c>
      <c r="K542" s="24">
        <f t="shared" si="96"/>
        <v>2</v>
      </c>
      <c r="L542" s="24">
        <f t="shared" si="97"/>
        <v>4366</v>
      </c>
      <c r="M542" s="25">
        <v>2</v>
      </c>
      <c r="N542" s="9" t="s">
        <v>1493</v>
      </c>
      <c r="O542" s="9" t="s">
        <v>1494</v>
      </c>
      <c r="P542" s="9" t="s">
        <v>321</v>
      </c>
      <c r="Q542" s="26">
        <v>0</v>
      </c>
      <c r="R542" s="27">
        <v>2</v>
      </c>
      <c r="S542" s="27">
        <f t="shared" si="98"/>
        <v>0</v>
      </c>
      <c r="T542" s="27">
        <v>4198</v>
      </c>
      <c r="U542" s="28" t="s">
        <v>20</v>
      </c>
      <c r="V542" s="29">
        <f t="shared" si="99"/>
        <v>0</v>
      </c>
      <c r="W542" s="29">
        <f t="shared" si="100"/>
        <v>0</v>
      </c>
      <c r="X542" s="29" t="str">
        <f t="shared" si="101"/>
        <v>FLOW</v>
      </c>
      <c r="Y542" s="9" t="str">
        <f t="shared" si="102"/>
        <v>-</v>
      </c>
      <c r="Z542" s="9" t="s">
        <v>20</v>
      </c>
      <c r="AA542" s="9" t="s">
        <v>20</v>
      </c>
      <c r="AB542" s="22"/>
      <c r="AC542" s="9"/>
      <c r="AD542" s="9"/>
      <c r="AE542" s="30"/>
      <c r="AF542" s="31" t="s">
        <v>20</v>
      </c>
      <c r="AG542" s="32"/>
      <c r="AH542" s="9" t="s">
        <v>548</v>
      </c>
      <c r="AI542" s="32"/>
      <c r="AJ542" s="32"/>
      <c r="AK542" s="32"/>
      <c r="AL542" s="32">
        <v>4200</v>
      </c>
      <c r="AM542" s="26">
        <v>0</v>
      </c>
      <c r="AN542" s="24">
        <v>57</v>
      </c>
      <c r="AO542" s="23" t="s">
        <v>20</v>
      </c>
      <c r="AP542" s="23" t="str">
        <f t="shared" si="103"/>
        <v>FLOW</v>
      </c>
      <c r="AQ542" s="23"/>
      <c r="AR542" s="23"/>
      <c r="AS542" s="23"/>
      <c r="AT542" s="23"/>
      <c r="AU542" s="9" t="s">
        <v>1491</v>
      </c>
      <c r="AV542" s="33" t="s">
        <v>971</v>
      </c>
      <c r="AW542" s="22" t="s">
        <v>1221</v>
      </c>
      <c r="AX542" s="34">
        <v>45111</v>
      </c>
      <c r="AY542" s="9">
        <v>30</v>
      </c>
      <c r="AZ542" s="9" t="s">
        <v>1125</v>
      </c>
      <c r="BA542" s="32" t="s">
        <v>20</v>
      </c>
      <c r="BB542" s="32"/>
      <c r="BC542" s="32"/>
      <c r="BD542" s="9"/>
      <c r="BE542" s="9"/>
      <c r="BF542" s="9"/>
      <c r="BG542" s="35"/>
      <c r="BH542" s="9"/>
      <c r="BI542" s="9"/>
      <c r="BJ542" s="9"/>
      <c r="BK542" s="9"/>
      <c r="BL542" s="9">
        <v>1</v>
      </c>
      <c r="BM542" s="9"/>
      <c r="BN542" s="9"/>
      <c r="BO542" s="9"/>
      <c r="BP542" s="9"/>
      <c r="BQ542" s="9"/>
      <c r="BR542" s="9"/>
      <c r="BS542" s="9"/>
      <c r="BT542" s="9"/>
      <c r="BU542" s="9"/>
      <c r="BV542" s="9"/>
      <c r="BW542" s="9"/>
      <c r="BX542" s="9"/>
      <c r="BY542" s="9"/>
      <c r="BZ542" s="9"/>
      <c r="CA542" s="9"/>
      <c r="CB542" s="9"/>
      <c r="CC542" s="9"/>
      <c r="CD542" s="9"/>
      <c r="CE542" s="9"/>
      <c r="CF542" s="9"/>
      <c r="CG542" s="9"/>
      <c r="CH542" s="9"/>
      <c r="CI542" s="9"/>
      <c r="CJ542" s="9"/>
      <c r="CK542" s="9"/>
      <c r="CL542" s="9"/>
      <c r="CM542" s="9"/>
      <c r="CN542" s="9"/>
      <c r="CO542" s="9"/>
      <c r="CP542" s="9"/>
      <c r="CQ542" s="9"/>
      <c r="CR542" s="9"/>
      <c r="CS542" s="9"/>
      <c r="CT542" s="9"/>
      <c r="CU542" s="9"/>
      <c r="CV542" s="9"/>
      <c r="CW542" s="9"/>
      <c r="CX542" s="9"/>
      <c r="CY542" s="9"/>
      <c r="CZ542" s="9"/>
      <c r="DA542" s="9"/>
      <c r="DB542" s="9"/>
      <c r="DC542" s="9"/>
      <c r="DD542" s="9"/>
      <c r="DE542" s="9"/>
      <c r="DF542" s="9"/>
      <c r="DG542" s="9"/>
      <c r="DH542" s="9"/>
      <c r="DI542" s="9"/>
      <c r="DJ542" s="9"/>
      <c r="DK542" s="9"/>
      <c r="DL542" s="9"/>
      <c r="DM542" s="9"/>
      <c r="DN542" s="9"/>
      <c r="DO542" s="9"/>
      <c r="DP542" s="9"/>
      <c r="DQ542" s="9"/>
      <c r="DR542" s="9"/>
      <c r="DS542" s="9"/>
      <c r="DT542" s="9"/>
      <c r="DU542" s="9"/>
      <c r="DV542" s="9"/>
      <c r="DW542" s="9"/>
      <c r="DX542" s="9"/>
      <c r="DY542" s="9"/>
      <c r="DZ542" s="9"/>
      <c r="EA542" s="9"/>
      <c r="EB542" s="9"/>
      <c r="EC542" s="9"/>
      <c r="ED542" s="9"/>
      <c r="EE542" s="9"/>
      <c r="EF542" s="9"/>
      <c r="EG542" s="9"/>
      <c r="EH542" s="9"/>
      <c r="EI542" s="9"/>
      <c r="EJ542" s="9"/>
      <c r="EK542" s="9"/>
      <c r="EL542" s="9"/>
      <c r="EM542" s="9"/>
      <c r="EN542" s="9"/>
      <c r="EO542" s="9"/>
      <c r="EP542" s="9"/>
      <c r="EQ542" s="9"/>
      <c r="ER542" s="36">
        <f t="shared" si="104"/>
        <v>1</v>
      </c>
      <c r="ES542" s="9">
        <f t="shared" si="105"/>
        <v>1</v>
      </c>
      <c r="ET542" s="9" t="s">
        <v>1362</v>
      </c>
      <c r="EU542" s="32" t="s">
        <v>2038</v>
      </c>
      <c r="EV542" s="32" t="s">
        <v>1480</v>
      </c>
      <c r="EW542" s="32"/>
      <c r="EX542" s="35"/>
      <c r="EY542" s="37"/>
      <c r="EZ542" s="37"/>
      <c r="FA542" s="35"/>
      <c r="FB542" s="37"/>
      <c r="FC542" s="32"/>
      <c r="FD542" s="32"/>
      <c r="FE542" s="32">
        <f t="shared" si="106"/>
        <v>2</v>
      </c>
      <c r="FF542" s="9">
        <f t="shared" si="107"/>
        <v>4366</v>
      </c>
      <c r="FG542" s="6" t="s">
        <v>1480</v>
      </c>
    </row>
    <row r="543" spans="1:163" ht="17.25" customHeight="1" x14ac:dyDescent="0.25">
      <c r="A543" s="9">
        <v>460241672</v>
      </c>
      <c r="B543" s="22" t="s">
        <v>329</v>
      </c>
      <c r="C543" s="9"/>
      <c r="D543" s="9"/>
      <c r="E543" s="9"/>
      <c r="F543" s="9"/>
      <c r="G543" s="23"/>
      <c r="H543" s="23"/>
      <c r="I543" s="9">
        <v>4574</v>
      </c>
      <c r="J543" s="9">
        <v>0</v>
      </c>
      <c r="K543" s="24">
        <f t="shared" si="96"/>
        <v>6</v>
      </c>
      <c r="L543" s="24">
        <f t="shared" si="97"/>
        <v>4574</v>
      </c>
      <c r="M543" s="25">
        <v>6</v>
      </c>
      <c r="N543" s="9" t="s">
        <v>1493</v>
      </c>
      <c r="O543" s="9" t="s">
        <v>1494</v>
      </c>
      <c r="P543" s="9" t="s">
        <v>45</v>
      </c>
      <c r="Q543" s="26">
        <v>0</v>
      </c>
      <c r="R543" s="27">
        <v>6</v>
      </c>
      <c r="S543" s="27">
        <f t="shared" si="98"/>
        <v>0</v>
      </c>
      <c r="T543" s="27">
        <v>445</v>
      </c>
      <c r="U543" s="28" t="s">
        <v>20</v>
      </c>
      <c r="V543" s="29">
        <f t="shared" si="99"/>
        <v>0</v>
      </c>
      <c r="W543" s="29">
        <f t="shared" si="100"/>
        <v>0</v>
      </c>
      <c r="X543" s="29" t="str">
        <f t="shared" si="101"/>
        <v>FLOW</v>
      </c>
      <c r="Y543" s="9" t="str">
        <f t="shared" si="102"/>
        <v>-</v>
      </c>
      <c r="Z543" s="9" t="s">
        <v>1501</v>
      </c>
      <c r="AA543" s="9" t="s">
        <v>20</v>
      </c>
      <c r="AB543" s="22"/>
      <c r="AC543" s="9"/>
      <c r="AD543" s="9"/>
      <c r="AE543" s="30"/>
      <c r="AF543" s="31" t="s">
        <v>20</v>
      </c>
      <c r="AG543" s="32"/>
      <c r="AH543" s="9" t="s">
        <v>332</v>
      </c>
      <c r="AI543" s="32"/>
      <c r="AJ543" s="32"/>
      <c r="AK543" s="32"/>
      <c r="AL543" s="32">
        <v>451</v>
      </c>
      <c r="AM543" s="26">
        <v>0</v>
      </c>
      <c r="AN543" s="24">
        <v>177</v>
      </c>
      <c r="AO543" s="23" t="s">
        <v>20</v>
      </c>
      <c r="AP543" s="23" t="str">
        <f t="shared" si="103"/>
        <v>FLOW</v>
      </c>
      <c r="AQ543" s="23"/>
      <c r="AR543" s="23"/>
      <c r="AS543" s="23"/>
      <c r="AT543" s="23"/>
      <c r="AU543" s="9" t="s">
        <v>13</v>
      </c>
      <c r="AV543" s="33" t="s">
        <v>330</v>
      </c>
      <c r="AW543" s="22" t="s">
        <v>1217</v>
      </c>
      <c r="AX543" s="34">
        <v>45220</v>
      </c>
      <c r="AY543" s="9">
        <v>24</v>
      </c>
      <c r="AZ543" s="9" t="s">
        <v>1125</v>
      </c>
      <c r="BA543" s="32" t="s">
        <v>20</v>
      </c>
      <c r="BB543" s="32"/>
      <c r="BC543" s="32"/>
      <c r="BD543" s="9"/>
      <c r="BE543" s="9"/>
      <c r="BF543" s="9"/>
      <c r="BG543" s="35"/>
      <c r="BH543" s="9"/>
      <c r="BI543" s="9"/>
      <c r="BJ543" s="9"/>
      <c r="BK543" s="9"/>
      <c r="BL543" s="9">
        <v>1</v>
      </c>
      <c r="BM543" s="9"/>
      <c r="BN543" s="9"/>
      <c r="BO543" s="9"/>
      <c r="BP543" s="9"/>
      <c r="BQ543" s="9"/>
      <c r="BR543" s="9"/>
      <c r="BS543" s="9"/>
      <c r="BT543" s="9"/>
      <c r="BU543" s="9"/>
      <c r="BV543" s="9"/>
      <c r="BW543" s="9"/>
      <c r="BX543" s="9"/>
      <c r="BY543" s="9"/>
      <c r="BZ543" s="9"/>
      <c r="CA543" s="9"/>
      <c r="CB543" s="9"/>
      <c r="CC543" s="9"/>
      <c r="CD543" s="9"/>
      <c r="CE543" s="9"/>
      <c r="CF543" s="9"/>
      <c r="CG543" s="9"/>
      <c r="CH543" s="9"/>
      <c r="CI543" s="9"/>
      <c r="CJ543" s="9"/>
      <c r="CK543" s="9"/>
      <c r="CL543" s="9"/>
      <c r="CM543" s="9"/>
      <c r="CN543" s="9"/>
      <c r="CO543" s="9"/>
      <c r="CP543" s="9"/>
      <c r="CQ543" s="9"/>
      <c r="CR543" s="9"/>
      <c r="CS543" s="9"/>
      <c r="CT543" s="9"/>
      <c r="CU543" s="9"/>
      <c r="CV543" s="9"/>
      <c r="CW543" s="9"/>
      <c r="CX543" s="9"/>
      <c r="CY543" s="9"/>
      <c r="CZ543" s="9"/>
      <c r="DA543" s="9"/>
      <c r="DB543" s="9"/>
      <c r="DC543" s="9"/>
      <c r="DD543" s="9"/>
      <c r="DE543" s="9"/>
      <c r="DF543" s="9"/>
      <c r="DG543" s="9"/>
      <c r="DH543" s="9"/>
      <c r="DI543" s="9"/>
      <c r="DJ543" s="9"/>
      <c r="DK543" s="9"/>
      <c r="DL543" s="9"/>
      <c r="DM543" s="9"/>
      <c r="DN543" s="9"/>
      <c r="DO543" s="9"/>
      <c r="DP543" s="9"/>
      <c r="DQ543" s="9"/>
      <c r="DR543" s="9"/>
      <c r="DS543" s="9"/>
      <c r="DT543" s="9"/>
      <c r="DU543" s="9"/>
      <c r="DV543" s="9"/>
      <c r="DW543" s="9"/>
      <c r="DX543" s="9"/>
      <c r="DY543" s="9"/>
      <c r="DZ543" s="9"/>
      <c r="EA543" s="9"/>
      <c r="EB543" s="9"/>
      <c r="EC543" s="9"/>
      <c r="ED543" s="9"/>
      <c r="EE543" s="9"/>
      <c r="EF543" s="9"/>
      <c r="EG543" s="9"/>
      <c r="EH543" s="9"/>
      <c r="EI543" s="9"/>
      <c r="EJ543" s="9"/>
      <c r="EK543" s="9"/>
      <c r="EL543" s="9"/>
      <c r="EM543" s="9"/>
      <c r="EN543" s="9"/>
      <c r="EO543" s="9"/>
      <c r="EP543" s="9"/>
      <c r="EQ543" s="9"/>
      <c r="ER543" s="36">
        <f t="shared" si="104"/>
        <v>1</v>
      </c>
      <c r="ES543" s="9">
        <f t="shared" si="105"/>
        <v>1</v>
      </c>
      <c r="ET543" s="9" t="s">
        <v>1374</v>
      </c>
      <c r="EU543" s="32" t="s">
        <v>1907</v>
      </c>
      <c r="EV543" s="32" t="s">
        <v>1480</v>
      </c>
      <c r="EW543" s="32"/>
      <c r="EX543" s="35"/>
      <c r="EY543" s="37"/>
      <c r="EZ543" s="37"/>
      <c r="FA543" s="35"/>
      <c r="FB543" s="37"/>
      <c r="FC543" s="32"/>
      <c r="FD543" s="32"/>
      <c r="FE543" s="32">
        <f t="shared" si="106"/>
        <v>6</v>
      </c>
      <c r="FF543" s="9">
        <f t="shared" si="107"/>
        <v>4574</v>
      </c>
      <c r="FG543" s="6" t="s">
        <v>1480</v>
      </c>
    </row>
    <row r="544" spans="1:163" ht="17.25" customHeight="1" x14ac:dyDescent="0.25">
      <c r="A544" s="9">
        <v>461160772</v>
      </c>
      <c r="B544" s="22" t="s">
        <v>701</v>
      </c>
      <c r="C544" s="9"/>
      <c r="D544" s="9"/>
      <c r="E544" s="9"/>
      <c r="F544" s="9"/>
      <c r="G544" s="23"/>
      <c r="H544" s="23"/>
      <c r="I544" s="9">
        <v>6259</v>
      </c>
      <c r="J544" s="9">
        <v>0</v>
      </c>
      <c r="K544" s="24">
        <f t="shared" si="96"/>
        <v>3</v>
      </c>
      <c r="L544" s="24">
        <f t="shared" si="97"/>
        <v>6259</v>
      </c>
      <c r="M544" s="25">
        <v>2</v>
      </c>
      <c r="N544" s="9" t="s">
        <v>1493</v>
      </c>
      <c r="O544" s="9" t="s">
        <v>1494</v>
      </c>
      <c r="P544" s="9" t="s">
        <v>263</v>
      </c>
      <c r="Q544" s="26">
        <v>0</v>
      </c>
      <c r="R544" s="27">
        <v>3</v>
      </c>
      <c r="S544" s="27">
        <f t="shared" si="98"/>
        <v>0</v>
      </c>
      <c r="T544" s="27">
        <v>3678.28</v>
      </c>
      <c r="U544" s="28" t="s">
        <v>20</v>
      </c>
      <c r="V544" s="29">
        <f t="shared" si="99"/>
        <v>0</v>
      </c>
      <c r="W544" s="29">
        <f t="shared" si="100"/>
        <v>0</v>
      </c>
      <c r="X544" s="29" t="str">
        <f t="shared" si="101"/>
        <v>FLOW</v>
      </c>
      <c r="Y544" s="9" t="str">
        <f t="shared" si="102"/>
        <v>-</v>
      </c>
      <c r="Z544" s="9" t="s">
        <v>20</v>
      </c>
      <c r="AA544" s="9" t="s">
        <v>20</v>
      </c>
      <c r="AB544" s="22"/>
      <c r="AC544" s="9"/>
      <c r="AD544" s="9"/>
      <c r="AE544" s="30"/>
      <c r="AF544" s="31" t="s">
        <v>20</v>
      </c>
      <c r="AG544" s="32"/>
      <c r="AH544" s="9" t="s">
        <v>702</v>
      </c>
      <c r="AI544" s="32"/>
      <c r="AJ544" s="32"/>
      <c r="AK544" s="32"/>
      <c r="AL544" s="32">
        <v>3681.28</v>
      </c>
      <c r="AM544" s="26">
        <v>0</v>
      </c>
      <c r="AN544" s="24">
        <v>57</v>
      </c>
      <c r="AO544" s="23" t="s">
        <v>20</v>
      </c>
      <c r="AP544" s="23" t="str">
        <f t="shared" si="103"/>
        <v>FLOW</v>
      </c>
      <c r="AQ544" s="23"/>
      <c r="AR544" s="23"/>
      <c r="AS544" s="23"/>
      <c r="AT544" s="23"/>
      <c r="AU544" s="9" t="s">
        <v>13</v>
      </c>
      <c r="AV544" s="33" t="s">
        <v>703</v>
      </c>
      <c r="AW544" s="22" t="s">
        <v>1247</v>
      </c>
      <c r="AX544" s="34">
        <v>45278</v>
      </c>
      <c r="AY544" s="9">
        <v>24</v>
      </c>
      <c r="AZ544" s="9" t="s">
        <v>1125</v>
      </c>
      <c r="BA544" s="32" t="s">
        <v>20</v>
      </c>
      <c r="BB544" s="32"/>
      <c r="BC544" s="32"/>
      <c r="BD544" s="9"/>
      <c r="BE544" s="9"/>
      <c r="BF544" s="9"/>
      <c r="BG544" s="35"/>
      <c r="BH544" s="9"/>
      <c r="BI544" s="9"/>
      <c r="BJ544" s="9"/>
      <c r="BK544" s="9"/>
      <c r="BL544" s="9">
        <v>1</v>
      </c>
      <c r="BM544" s="9"/>
      <c r="BN544" s="9"/>
      <c r="BO544" s="9"/>
      <c r="BP544" s="9"/>
      <c r="BQ544" s="9"/>
      <c r="BR544" s="9"/>
      <c r="BS544" s="9"/>
      <c r="BT544" s="9"/>
      <c r="BU544" s="9"/>
      <c r="BV544" s="9"/>
      <c r="BW544" s="9"/>
      <c r="BX544" s="9"/>
      <c r="BY544" s="9"/>
      <c r="BZ544" s="9"/>
      <c r="CA544" s="9"/>
      <c r="CB544" s="9"/>
      <c r="CC544" s="9"/>
      <c r="CD544" s="9"/>
      <c r="CE544" s="9"/>
      <c r="CF544" s="9"/>
      <c r="CG544" s="9"/>
      <c r="CH544" s="9"/>
      <c r="CI544" s="9"/>
      <c r="CJ544" s="9"/>
      <c r="CK544" s="9"/>
      <c r="CL544" s="9"/>
      <c r="CM544" s="9"/>
      <c r="CN544" s="9"/>
      <c r="CO544" s="9"/>
      <c r="CP544" s="9"/>
      <c r="CQ544" s="9"/>
      <c r="CR544" s="9"/>
      <c r="CS544" s="9"/>
      <c r="CT544" s="9"/>
      <c r="CU544" s="9"/>
      <c r="CV544" s="9"/>
      <c r="CW544" s="9"/>
      <c r="CX544" s="9"/>
      <c r="CY544" s="9"/>
      <c r="CZ544" s="9"/>
      <c r="DA544" s="9"/>
      <c r="DB544" s="9"/>
      <c r="DC544" s="9"/>
      <c r="DD544" s="9"/>
      <c r="DE544" s="9"/>
      <c r="DF544" s="9"/>
      <c r="DG544" s="9"/>
      <c r="DH544" s="9"/>
      <c r="DI544" s="9"/>
      <c r="DJ544" s="9"/>
      <c r="DK544" s="9"/>
      <c r="DL544" s="9"/>
      <c r="DM544" s="9"/>
      <c r="DN544" s="9"/>
      <c r="DO544" s="9"/>
      <c r="DP544" s="9"/>
      <c r="DQ544" s="9"/>
      <c r="DR544" s="9"/>
      <c r="DS544" s="9"/>
      <c r="DT544" s="9"/>
      <c r="DU544" s="9"/>
      <c r="DV544" s="9"/>
      <c r="DW544" s="9"/>
      <c r="DX544" s="9"/>
      <c r="DY544" s="9"/>
      <c r="DZ544" s="9"/>
      <c r="EA544" s="9"/>
      <c r="EB544" s="9"/>
      <c r="EC544" s="9"/>
      <c r="ED544" s="9"/>
      <c r="EE544" s="9"/>
      <c r="EF544" s="9"/>
      <c r="EG544" s="9"/>
      <c r="EH544" s="9"/>
      <c r="EI544" s="9"/>
      <c r="EJ544" s="9"/>
      <c r="EK544" s="9"/>
      <c r="EL544" s="9"/>
      <c r="EM544" s="9"/>
      <c r="EN544" s="9"/>
      <c r="EO544" s="9"/>
      <c r="EP544" s="9"/>
      <c r="EQ544" s="9"/>
      <c r="ER544" s="36">
        <f t="shared" si="104"/>
        <v>1</v>
      </c>
      <c r="ES544" s="9">
        <f t="shared" si="105"/>
        <v>1</v>
      </c>
      <c r="ET544" s="9" t="s">
        <v>1372</v>
      </c>
      <c r="EU544" s="32" t="s">
        <v>2176</v>
      </c>
      <c r="EV544" s="32" t="s">
        <v>1480</v>
      </c>
      <c r="EW544" s="32"/>
      <c r="EX544" s="35"/>
      <c r="EY544" s="37"/>
      <c r="EZ544" s="37"/>
      <c r="FA544" s="35"/>
      <c r="FB544" s="37"/>
      <c r="FC544" s="32"/>
      <c r="FD544" s="32"/>
      <c r="FE544" s="32">
        <f t="shared" si="106"/>
        <v>3</v>
      </c>
      <c r="FF544" s="9">
        <f t="shared" si="107"/>
        <v>6259</v>
      </c>
      <c r="FG544" s="6" t="s">
        <v>1480</v>
      </c>
    </row>
    <row r="545" spans="1:163" ht="17.25" customHeight="1" x14ac:dyDescent="0.25">
      <c r="A545" s="9">
        <v>461234688</v>
      </c>
      <c r="B545" s="22" t="s">
        <v>711</v>
      </c>
      <c r="C545" s="9"/>
      <c r="D545" s="9"/>
      <c r="E545" s="9"/>
      <c r="F545" s="9"/>
      <c r="G545" s="23"/>
      <c r="H545" s="23"/>
      <c r="I545" s="9">
        <v>4992</v>
      </c>
      <c r="J545" s="9">
        <v>0</v>
      </c>
      <c r="K545" s="24">
        <f t="shared" si="96"/>
        <v>3</v>
      </c>
      <c r="L545" s="24">
        <f t="shared" si="97"/>
        <v>4992</v>
      </c>
      <c r="M545" s="25">
        <v>6</v>
      </c>
      <c r="N545" s="9" t="s">
        <v>1493</v>
      </c>
      <c r="O545" s="9" t="s">
        <v>1494</v>
      </c>
      <c r="P545" s="9" t="s">
        <v>22</v>
      </c>
      <c r="Q545" s="26">
        <v>0</v>
      </c>
      <c r="R545" s="27">
        <v>3</v>
      </c>
      <c r="S545" s="27">
        <f t="shared" si="98"/>
        <v>0</v>
      </c>
      <c r="T545" s="27">
        <v>4050</v>
      </c>
      <c r="U545" s="28" t="s">
        <v>20</v>
      </c>
      <c r="V545" s="29">
        <f t="shared" si="99"/>
        <v>0</v>
      </c>
      <c r="W545" s="29">
        <f t="shared" si="100"/>
        <v>0</v>
      </c>
      <c r="X545" s="29" t="str">
        <f t="shared" si="101"/>
        <v>FLOW</v>
      </c>
      <c r="Y545" s="9" t="str">
        <f t="shared" si="102"/>
        <v>-</v>
      </c>
      <c r="Z545" s="9" t="s">
        <v>1497</v>
      </c>
      <c r="AA545" s="9" t="s">
        <v>20</v>
      </c>
      <c r="AB545" s="22"/>
      <c r="AC545" s="9"/>
      <c r="AD545" s="9"/>
      <c r="AE545" s="30"/>
      <c r="AF545" s="31" t="s">
        <v>20</v>
      </c>
      <c r="AG545" s="32"/>
      <c r="AH545" s="9" t="s">
        <v>712</v>
      </c>
      <c r="AI545" s="32"/>
      <c r="AJ545" s="32"/>
      <c r="AK545" s="32"/>
      <c r="AL545" s="32">
        <v>4053</v>
      </c>
      <c r="AM545" s="26">
        <v>0</v>
      </c>
      <c r="AN545" s="24">
        <v>177</v>
      </c>
      <c r="AO545" s="23" t="s">
        <v>20</v>
      </c>
      <c r="AP545" s="23" t="str">
        <f t="shared" si="103"/>
        <v>FLOW</v>
      </c>
      <c r="AQ545" s="23"/>
      <c r="AR545" s="23"/>
      <c r="AS545" s="23"/>
      <c r="AT545" s="23"/>
      <c r="AU545" s="9" t="s">
        <v>13</v>
      </c>
      <c r="AV545" s="33" t="s">
        <v>713</v>
      </c>
      <c r="AW545" s="22" t="s">
        <v>1249</v>
      </c>
      <c r="AX545" s="34">
        <v>45286</v>
      </c>
      <c r="AY545" s="9">
        <v>24</v>
      </c>
      <c r="AZ545" s="9" t="s">
        <v>1125</v>
      </c>
      <c r="BA545" s="32" t="s">
        <v>20</v>
      </c>
      <c r="BB545" s="32"/>
      <c r="BC545" s="32"/>
      <c r="BD545" s="9"/>
      <c r="BE545" s="9"/>
      <c r="BF545" s="9"/>
      <c r="BG545" s="35"/>
      <c r="BH545" s="9"/>
      <c r="BI545" s="9"/>
      <c r="BJ545" s="9"/>
      <c r="BK545" s="9"/>
      <c r="BL545" s="9">
        <v>1</v>
      </c>
      <c r="BM545" s="9"/>
      <c r="BN545" s="9"/>
      <c r="BO545" s="9"/>
      <c r="BP545" s="9"/>
      <c r="BQ545" s="9"/>
      <c r="BR545" s="9"/>
      <c r="BS545" s="9"/>
      <c r="BT545" s="9"/>
      <c r="BU545" s="9"/>
      <c r="BV545" s="9"/>
      <c r="BW545" s="9"/>
      <c r="BX545" s="9"/>
      <c r="BY545" s="9"/>
      <c r="BZ545" s="9"/>
      <c r="CA545" s="9"/>
      <c r="CB545" s="9"/>
      <c r="CC545" s="9"/>
      <c r="CD545" s="9"/>
      <c r="CE545" s="9"/>
      <c r="CF545" s="9"/>
      <c r="CG545" s="9"/>
      <c r="CH545" s="9"/>
      <c r="CI545" s="9"/>
      <c r="CJ545" s="9"/>
      <c r="CK545" s="9"/>
      <c r="CL545" s="9"/>
      <c r="CM545" s="9"/>
      <c r="CN545" s="9"/>
      <c r="CO545" s="9"/>
      <c r="CP545" s="9"/>
      <c r="CQ545" s="9"/>
      <c r="CR545" s="9"/>
      <c r="CS545" s="9"/>
      <c r="CT545" s="9"/>
      <c r="CU545" s="9"/>
      <c r="CV545" s="9"/>
      <c r="CW545" s="9"/>
      <c r="CX545" s="9"/>
      <c r="CY545" s="9"/>
      <c r="CZ545" s="9"/>
      <c r="DA545" s="9"/>
      <c r="DB545" s="9"/>
      <c r="DC545" s="9"/>
      <c r="DD545" s="9"/>
      <c r="DE545" s="9"/>
      <c r="DF545" s="9"/>
      <c r="DG545" s="9"/>
      <c r="DH545" s="9"/>
      <c r="DI545" s="9"/>
      <c r="DJ545" s="9"/>
      <c r="DK545" s="9"/>
      <c r="DL545" s="9"/>
      <c r="DM545" s="9"/>
      <c r="DN545" s="9"/>
      <c r="DO545" s="9"/>
      <c r="DP545" s="9"/>
      <c r="DQ545" s="9"/>
      <c r="DR545" s="9"/>
      <c r="DS545" s="9"/>
      <c r="DT545" s="9"/>
      <c r="DU545" s="9"/>
      <c r="DV545" s="9"/>
      <c r="DW545" s="9"/>
      <c r="DX545" s="9"/>
      <c r="DY545" s="9"/>
      <c r="DZ545" s="9"/>
      <c r="EA545" s="9"/>
      <c r="EB545" s="9"/>
      <c r="EC545" s="9"/>
      <c r="ED545" s="9"/>
      <c r="EE545" s="9"/>
      <c r="EF545" s="9"/>
      <c r="EG545" s="9"/>
      <c r="EH545" s="9"/>
      <c r="EI545" s="9"/>
      <c r="EJ545" s="9"/>
      <c r="EK545" s="9"/>
      <c r="EL545" s="9"/>
      <c r="EM545" s="9"/>
      <c r="EN545" s="9"/>
      <c r="EO545" s="9"/>
      <c r="EP545" s="9"/>
      <c r="EQ545" s="9"/>
      <c r="ER545" s="36">
        <f t="shared" si="104"/>
        <v>1</v>
      </c>
      <c r="ES545" s="9">
        <f t="shared" si="105"/>
        <v>1</v>
      </c>
      <c r="ET545" s="9" t="s">
        <v>1365</v>
      </c>
      <c r="EU545" s="32" t="s">
        <v>2182</v>
      </c>
      <c r="EV545" s="32" t="s">
        <v>1480</v>
      </c>
      <c r="EW545" s="32"/>
      <c r="EX545" s="35"/>
      <c r="EY545" s="37"/>
      <c r="EZ545" s="37"/>
      <c r="FA545" s="35"/>
      <c r="FB545" s="37"/>
      <c r="FC545" s="32"/>
      <c r="FD545" s="32"/>
      <c r="FE545" s="32">
        <f t="shared" si="106"/>
        <v>3</v>
      </c>
      <c r="FF545" s="9">
        <f t="shared" si="107"/>
        <v>4992</v>
      </c>
      <c r="FG545" s="6" t="s">
        <v>1480</v>
      </c>
    </row>
    <row r="546" spans="1:163" ht="17.25" customHeight="1" x14ac:dyDescent="0.25">
      <c r="A546" s="9">
        <v>461261729</v>
      </c>
      <c r="B546" s="22" t="s">
        <v>140</v>
      </c>
      <c r="C546" s="9"/>
      <c r="D546" s="9"/>
      <c r="E546" s="9"/>
      <c r="F546" s="9"/>
      <c r="G546" s="23"/>
      <c r="H546" s="23"/>
      <c r="I546" s="9">
        <v>4531</v>
      </c>
      <c r="J546" s="9">
        <v>0</v>
      </c>
      <c r="K546" s="24">
        <f t="shared" si="96"/>
        <v>46</v>
      </c>
      <c r="L546" s="24">
        <f t="shared" si="97"/>
        <v>4531</v>
      </c>
      <c r="M546" s="25">
        <v>6</v>
      </c>
      <c r="N546" s="9" t="s">
        <v>1493</v>
      </c>
      <c r="O546" s="9" t="s">
        <v>1494</v>
      </c>
      <c r="P546" s="9" t="s">
        <v>2211</v>
      </c>
      <c r="Q546" s="26">
        <v>0</v>
      </c>
      <c r="R546" s="27">
        <v>46</v>
      </c>
      <c r="S546" s="27">
        <f t="shared" si="98"/>
        <v>0</v>
      </c>
      <c r="T546" s="27">
        <v>3570</v>
      </c>
      <c r="U546" s="28" t="s">
        <v>20</v>
      </c>
      <c r="V546" s="29">
        <f t="shared" si="99"/>
        <v>0</v>
      </c>
      <c r="W546" s="29">
        <f t="shared" si="100"/>
        <v>0</v>
      </c>
      <c r="X546" s="29" t="str">
        <f t="shared" si="101"/>
        <v>FLOW</v>
      </c>
      <c r="Y546" s="9" t="str">
        <f t="shared" si="102"/>
        <v>-</v>
      </c>
      <c r="Z546" s="9" t="s">
        <v>1495</v>
      </c>
      <c r="AA546" s="9" t="s">
        <v>20</v>
      </c>
      <c r="AB546" s="22"/>
      <c r="AC546" s="9"/>
      <c r="AD546" s="9"/>
      <c r="AE546" s="30"/>
      <c r="AF546" s="31" t="s">
        <v>20</v>
      </c>
      <c r="AG546" s="32"/>
      <c r="AH546" s="9" t="s">
        <v>139</v>
      </c>
      <c r="AI546" s="32"/>
      <c r="AJ546" s="32"/>
      <c r="AK546" s="32"/>
      <c r="AL546" s="32">
        <v>3616</v>
      </c>
      <c r="AM546" s="26">
        <v>0</v>
      </c>
      <c r="AN546" s="24">
        <v>177</v>
      </c>
      <c r="AO546" s="23" t="s">
        <v>20</v>
      </c>
      <c r="AP546" s="23" t="str">
        <f t="shared" si="103"/>
        <v>FLOW</v>
      </c>
      <c r="AQ546" s="23"/>
      <c r="AR546" s="23"/>
      <c r="AS546" s="23"/>
      <c r="AT546" s="23"/>
      <c r="AU546" s="9" t="s">
        <v>13</v>
      </c>
      <c r="AV546" s="33" t="s">
        <v>141</v>
      </c>
      <c r="AW546" s="22" t="s">
        <v>1245</v>
      </c>
      <c r="AX546" s="34">
        <v>45286</v>
      </c>
      <c r="AY546" s="9">
        <v>24</v>
      </c>
      <c r="AZ546" s="9" t="s">
        <v>1125</v>
      </c>
      <c r="BA546" s="32" t="s">
        <v>20</v>
      </c>
      <c r="BB546" s="32"/>
      <c r="BC546" s="32"/>
      <c r="BD546" s="9"/>
      <c r="BE546" s="9"/>
      <c r="BF546" s="9"/>
      <c r="BG546" s="35"/>
      <c r="BH546" s="9"/>
      <c r="BI546" s="9"/>
      <c r="BJ546" s="9"/>
      <c r="BK546" s="9"/>
      <c r="BL546" s="9"/>
      <c r="BM546" s="9"/>
      <c r="BN546" s="9"/>
      <c r="BO546" s="9"/>
      <c r="BP546" s="9"/>
      <c r="BQ546" s="9"/>
      <c r="BR546" s="9"/>
      <c r="BS546" s="9"/>
      <c r="BT546" s="9"/>
      <c r="BU546" s="9"/>
      <c r="BV546" s="9"/>
      <c r="BW546" s="9"/>
      <c r="BX546" s="9"/>
      <c r="BY546" s="9"/>
      <c r="BZ546" s="9"/>
      <c r="CA546" s="9"/>
      <c r="CB546" s="9"/>
      <c r="CC546" s="9"/>
      <c r="CD546" s="9"/>
      <c r="CE546" s="9"/>
      <c r="CF546" s="9"/>
      <c r="CG546" s="9"/>
      <c r="CH546" s="9"/>
      <c r="CI546" s="9"/>
      <c r="CJ546" s="9"/>
      <c r="CK546" s="9"/>
      <c r="CL546" s="9"/>
      <c r="CM546" s="9"/>
      <c r="CN546" s="9"/>
      <c r="CO546" s="9"/>
      <c r="CP546" s="9"/>
      <c r="CQ546" s="9"/>
      <c r="CR546" s="9"/>
      <c r="CS546" s="9"/>
      <c r="CT546" s="9"/>
      <c r="CU546" s="9"/>
      <c r="CV546" s="9"/>
      <c r="CW546" s="9"/>
      <c r="CX546" s="9"/>
      <c r="CY546" s="9"/>
      <c r="CZ546" s="9"/>
      <c r="DA546" s="9"/>
      <c r="DB546" s="9"/>
      <c r="DC546" s="9"/>
      <c r="DD546" s="9"/>
      <c r="DE546" s="9"/>
      <c r="DF546" s="9"/>
      <c r="DG546" s="9"/>
      <c r="DH546" s="9"/>
      <c r="DI546" s="9"/>
      <c r="DJ546" s="9"/>
      <c r="DK546" s="9"/>
      <c r="DL546" s="9"/>
      <c r="DM546" s="9"/>
      <c r="DN546" s="9"/>
      <c r="DO546" s="9"/>
      <c r="DP546" s="9"/>
      <c r="DQ546" s="9"/>
      <c r="DR546" s="9"/>
      <c r="DS546" s="9"/>
      <c r="DT546" s="9"/>
      <c r="DU546" s="9"/>
      <c r="DV546" s="9"/>
      <c r="DW546" s="9"/>
      <c r="DX546" s="9"/>
      <c r="DY546" s="9"/>
      <c r="DZ546" s="9"/>
      <c r="EA546" s="9"/>
      <c r="EB546" s="9"/>
      <c r="EC546" s="9"/>
      <c r="ED546" s="9"/>
      <c r="EE546" s="9"/>
      <c r="EF546" s="9"/>
      <c r="EG546" s="9"/>
      <c r="EH546" s="9"/>
      <c r="EI546" s="9"/>
      <c r="EJ546" s="9"/>
      <c r="EK546" s="9"/>
      <c r="EL546" s="9"/>
      <c r="EM546" s="9"/>
      <c r="EN546" s="9"/>
      <c r="EO546" s="9"/>
      <c r="EP546" s="9"/>
      <c r="EQ546" s="9"/>
      <c r="ER546" s="36">
        <f t="shared" si="104"/>
        <v>0</v>
      </c>
      <c r="ES546" s="9" t="str">
        <f t="shared" si="105"/>
        <v/>
      </c>
      <c r="ET546" s="9" t="s">
        <v>2262</v>
      </c>
      <c r="EU546" s="32" t="s">
        <v>1780</v>
      </c>
      <c r="EV546" s="32" t="s">
        <v>1480</v>
      </c>
      <c r="EW546" s="32"/>
      <c r="EX546" s="35"/>
      <c r="EY546" s="37"/>
      <c r="EZ546" s="37"/>
      <c r="FA546" s="35"/>
      <c r="FB546" s="37"/>
      <c r="FC546" s="32"/>
      <c r="FD546" s="32"/>
      <c r="FE546" s="32">
        <f t="shared" si="106"/>
        <v>46</v>
      </c>
      <c r="FF546" s="9">
        <f t="shared" si="107"/>
        <v>4531</v>
      </c>
      <c r="FG546" s="6" t="s">
        <v>1480</v>
      </c>
    </row>
    <row r="547" spans="1:163" ht="17.25" customHeight="1" x14ac:dyDescent="0.25">
      <c r="A547" s="9">
        <v>462011491</v>
      </c>
      <c r="B547" s="22" t="s">
        <v>354</v>
      </c>
      <c r="C547" s="9"/>
      <c r="D547" s="9"/>
      <c r="E547" s="9"/>
      <c r="F547" s="9"/>
      <c r="G547" s="23"/>
      <c r="H547" s="23"/>
      <c r="I547" s="9">
        <v>3778</v>
      </c>
      <c r="J547" s="9">
        <v>0</v>
      </c>
      <c r="K547" s="24">
        <f t="shared" si="96"/>
        <v>9</v>
      </c>
      <c r="L547" s="24">
        <f t="shared" si="97"/>
        <v>3778</v>
      </c>
      <c r="M547" s="25">
        <v>5</v>
      </c>
      <c r="N547" s="9" t="s">
        <v>1493</v>
      </c>
      <c r="O547" s="9" t="s">
        <v>1494</v>
      </c>
      <c r="P547" s="9" t="s">
        <v>2211</v>
      </c>
      <c r="Q547" s="26">
        <v>0</v>
      </c>
      <c r="R547" s="27">
        <v>9</v>
      </c>
      <c r="S547" s="27">
        <f t="shared" si="98"/>
        <v>0</v>
      </c>
      <c r="T547" s="27">
        <v>893</v>
      </c>
      <c r="U547" s="28" t="s">
        <v>20</v>
      </c>
      <c r="V547" s="29">
        <f t="shared" si="99"/>
        <v>0</v>
      </c>
      <c r="W547" s="29">
        <f t="shared" si="100"/>
        <v>0</v>
      </c>
      <c r="X547" s="29" t="str">
        <f t="shared" si="101"/>
        <v>FLOW</v>
      </c>
      <c r="Y547" s="9" t="str">
        <f t="shared" si="102"/>
        <v>-</v>
      </c>
      <c r="Z547" s="9" t="s">
        <v>1499</v>
      </c>
      <c r="AA547" s="9" t="s">
        <v>20</v>
      </c>
      <c r="AB547" s="22"/>
      <c r="AC547" s="9"/>
      <c r="AD547" s="9"/>
      <c r="AE547" s="30"/>
      <c r="AF547" s="31" t="s">
        <v>20</v>
      </c>
      <c r="AG547" s="32"/>
      <c r="AH547" s="9" t="s">
        <v>361</v>
      </c>
      <c r="AI547" s="32"/>
      <c r="AJ547" s="32"/>
      <c r="AK547" s="32"/>
      <c r="AL547" s="32">
        <v>902</v>
      </c>
      <c r="AM547" s="26">
        <v>0</v>
      </c>
      <c r="AN547" s="24">
        <v>149</v>
      </c>
      <c r="AO547" s="23" t="s">
        <v>20</v>
      </c>
      <c r="AP547" s="23" t="str">
        <f t="shared" si="103"/>
        <v>FLOW</v>
      </c>
      <c r="AQ547" s="23"/>
      <c r="AR547" s="23"/>
      <c r="AS547" s="23"/>
      <c r="AT547" s="23"/>
      <c r="AU547" s="9" t="s">
        <v>13</v>
      </c>
      <c r="AV547" s="33" t="s">
        <v>355</v>
      </c>
      <c r="AW547" s="22" t="s">
        <v>1260</v>
      </c>
      <c r="AX547" s="34">
        <v>45345</v>
      </c>
      <c r="AY547" s="9">
        <v>24</v>
      </c>
      <c r="AZ547" s="9" t="s">
        <v>1125</v>
      </c>
      <c r="BA547" s="32" t="s">
        <v>20</v>
      </c>
      <c r="BB547" s="32"/>
      <c r="BC547" s="32"/>
      <c r="BD547" s="9"/>
      <c r="BE547" s="9"/>
      <c r="BF547" s="9"/>
      <c r="BG547" s="35"/>
      <c r="BH547" s="9"/>
      <c r="BI547" s="9"/>
      <c r="BJ547" s="9"/>
      <c r="BK547" s="9"/>
      <c r="BL547" s="9"/>
      <c r="BM547" s="9"/>
      <c r="BN547" s="9"/>
      <c r="BO547" s="9"/>
      <c r="BP547" s="9"/>
      <c r="BQ547" s="9"/>
      <c r="BR547" s="9"/>
      <c r="BS547" s="9"/>
      <c r="BT547" s="9"/>
      <c r="BU547" s="9"/>
      <c r="BV547" s="9"/>
      <c r="BW547" s="9"/>
      <c r="BX547" s="9"/>
      <c r="BY547" s="9"/>
      <c r="BZ547" s="9"/>
      <c r="CA547" s="9"/>
      <c r="CB547" s="9"/>
      <c r="CC547" s="9"/>
      <c r="CD547" s="9"/>
      <c r="CE547" s="9"/>
      <c r="CF547" s="9"/>
      <c r="CG547" s="9"/>
      <c r="CH547" s="9"/>
      <c r="CI547" s="9"/>
      <c r="CJ547" s="9"/>
      <c r="CK547" s="9"/>
      <c r="CL547" s="9"/>
      <c r="CM547" s="9"/>
      <c r="CN547" s="9"/>
      <c r="CO547" s="9"/>
      <c r="CP547" s="9"/>
      <c r="CQ547" s="9"/>
      <c r="CR547" s="9"/>
      <c r="CS547" s="9"/>
      <c r="CT547" s="9"/>
      <c r="CU547" s="9"/>
      <c r="CV547" s="9"/>
      <c r="CW547" s="9"/>
      <c r="CX547" s="9"/>
      <c r="CY547" s="9"/>
      <c r="CZ547" s="9"/>
      <c r="DA547" s="9"/>
      <c r="DB547" s="9"/>
      <c r="DC547" s="9"/>
      <c r="DD547" s="9"/>
      <c r="DE547" s="9"/>
      <c r="DF547" s="9"/>
      <c r="DG547" s="9"/>
      <c r="DH547" s="9"/>
      <c r="DI547" s="9"/>
      <c r="DJ547" s="9"/>
      <c r="DK547" s="9"/>
      <c r="DL547" s="9"/>
      <c r="DM547" s="9"/>
      <c r="DN547" s="9"/>
      <c r="DO547" s="9"/>
      <c r="DP547" s="9"/>
      <c r="DQ547" s="9"/>
      <c r="DR547" s="9"/>
      <c r="DS547" s="9"/>
      <c r="DT547" s="9"/>
      <c r="DU547" s="9"/>
      <c r="DV547" s="9"/>
      <c r="DW547" s="9"/>
      <c r="DX547" s="9"/>
      <c r="DY547" s="9"/>
      <c r="DZ547" s="9"/>
      <c r="EA547" s="9"/>
      <c r="EB547" s="9"/>
      <c r="EC547" s="9"/>
      <c r="ED547" s="9"/>
      <c r="EE547" s="9"/>
      <c r="EF547" s="9"/>
      <c r="EG547" s="9"/>
      <c r="EH547" s="9"/>
      <c r="EI547" s="9"/>
      <c r="EJ547" s="9"/>
      <c r="EK547" s="9"/>
      <c r="EL547" s="9"/>
      <c r="EM547" s="9"/>
      <c r="EN547" s="9"/>
      <c r="EO547" s="9"/>
      <c r="EP547" s="9"/>
      <c r="EQ547" s="9"/>
      <c r="ER547" s="36">
        <f t="shared" si="104"/>
        <v>0</v>
      </c>
      <c r="ES547" s="9" t="str">
        <f t="shared" si="105"/>
        <v/>
      </c>
      <c r="ET547" s="9" t="s">
        <v>2262</v>
      </c>
      <c r="EU547" s="32" t="s">
        <v>1928</v>
      </c>
      <c r="EV547" s="32" t="s">
        <v>1480</v>
      </c>
      <c r="EW547" s="32"/>
      <c r="EX547" s="35"/>
      <c r="EY547" s="37"/>
      <c r="EZ547" s="37"/>
      <c r="FA547" s="35"/>
      <c r="FB547" s="37"/>
      <c r="FC547" s="32"/>
      <c r="FD547" s="32"/>
      <c r="FE547" s="32">
        <f t="shared" si="106"/>
        <v>9</v>
      </c>
      <c r="FF547" s="9">
        <f t="shared" si="107"/>
        <v>3778</v>
      </c>
      <c r="FG547" s="6" t="s">
        <v>1480</v>
      </c>
    </row>
    <row r="548" spans="1:163" ht="17.25" customHeight="1" x14ac:dyDescent="0.25">
      <c r="A548" s="9">
        <v>462216543</v>
      </c>
      <c r="B548" s="22" t="s">
        <v>659</v>
      </c>
      <c r="C548" s="9"/>
      <c r="D548" s="9"/>
      <c r="E548" s="9"/>
      <c r="F548" s="9"/>
      <c r="G548" s="23"/>
      <c r="H548" s="23"/>
      <c r="I548" s="9">
        <v>4121</v>
      </c>
      <c r="J548" s="9">
        <v>0</v>
      </c>
      <c r="K548" s="24">
        <f t="shared" si="96"/>
        <v>408</v>
      </c>
      <c r="L548" s="24">
        <f t="shared" si="97"/>
        <v>4121</v>
      </c>
      <c r="M548" s="25">
        <v>4</v>
      </c>
      <c r="N548" s="9" t="s">
        <v>1493</v>
      </c>
      <c r="O548" s="9" t="s">
        <v>1494</v>
      </c>
      <c r="P548" s="9" t="s">
        <v>22</v>
      </c>
      <c r="Q548" s="26">
        <v>0</v>
      </c>
      <c r="R548" s="27">
        <v>408</v>
      </c>
      <c r="S548" s="27">
        <f t="shared" si="98"/>
        <v>0</v>
      </c>
      <c r="T548" s="27">
        <v>1769</v>
      </c>
      <c r="U548" s="28" t="s">
        <v>20</v>
      </c>
      <c r="V548" s="29">
        <f t="shared" si="99"/>
        <v>0</v>
      </c>
      <c r="W548" s="29">
        <f t="shared" si="100"/>
        <v>0</v>
      </c>
      <c r="X548" s="29" t="str">
        <f t="shared" si="101"/>
        <v>FLOW</v>
      </c>
      <c r="Y548" s="9" t="str">
        <f t="shared" si="102"/>
        <v>-</v>
      </c>
      <c r="Z548" s="9" t="s">
        <v>1495</v>
      </c>
      <c r="AA548" s="9" t="s">
        <v>20</v>
      </c>
      <c r="AB548" s="22"/>
      <c r="AC548" s="9"/>
      <c r="AD548" s="9"/>
      <c r="AE548" s="30"/>
      <c r="AF548" s="31" t="s">
        <v>20</v>
      </c>
      <c r="AG548" s="32"/>
      <c r="AH548" s="9" t="s">
        <v>657</v>
      </c>
      <c r="AI548" s="32"/>
      <c r="AJ548" s="32"/>
      <c r="AK548" s="32"/>
      <c r="AL548" s="32">
        <v>2177</v>
      </c>
      <c r="AM548" s="26">
        <v>0</v>
      </c>
      <c r="AN548" s="24">
        <v>118</v>
      </c>
      <c r="AO548" s="23" t="s">
        <v>20</v>
      </c>
      <c r="AP548" s="23" t="str">
        <f t="shared" si="103"/>
        <v>FLOW</v>
      </c>
      <c r="AQ548" s="23"/>
      <c r="AR548" s="23"/>
      <c r="AS548" s="23"/>
      <c r="AT548" s="23"/>
      <c r="AU548" s="9" t="s">
        <v>13</v>
      </c>
      <c r="AV548" s="33" t="s">
        <v>660</v>
      </c>
      <c r="AW548" s="22" t="s">
        <v>1187</v>
      </c>
      <c r="AX548" s="34">
        <v>45364</v>
      </c>
      <c r="AY548" s="9">
        <v>24</v>
      </c>
      <c r="AZ548" s="9" t="s">
        <v>1125</v>
      </c>
      <c r="BA548" s="32" t="s">
        <v>20</v>
      </c>
      <c r="BB548" s="32"/>
      <c r="BC548" s="32"/>
      <c r="BD548" s="9"/>
      <c r="BE548" s="9"/>
      <c r="BF548" s="9"/>
      <c r="BG548" s="35"/>
      <c r="BH548" s="9"/>
      <c r="BI548" s="9">
        <v>1</v>
      </c>
      <c r="BJ548" s="9"/>
      <c r="BK548" s="9"/>
      <c r="BL548" s="9"/>
      <c r="BM548" s="9"/>
      <c r="BN548" s="9"/>
      <c r="BO548" s="9"/>
      <c r="BP548" s="9"/>
      <c r="BQ548" s="9"/>
      <c r="BR548" s="9"/>
      <c r="BS548" s="9"/>
      <c r="BT548" s="9"/>
      <c r="BU548" s="9"/>
      <c r="BV548" s="9"/>
      <c r="BW548" s="9"/>
      <c r="BX548" s="9"/>
      <c r="BY548" s="9"/>
      <c r="BZ548" s="9"/>
      <c r="CA548" s="9"/>
      <c r="CB548" s="9"/>
      <c r="CC548" s="9"/>
      <c r="CD548" s="9"/>
      <c r="CE548" s="9"/>
      <c r="CF548" s="9"/>
      <c r="CG548" s="9"/>
      <c r="CH548" s="9"/>
      <c r="CI548" s="9"/>
      <c r="CJ548" s="9"/>
      <c r="CK548" s="9"/>
      <c r="CL548" s="9"/>
      <c r="CM548" s="9"/>
      <c r="CN548" s="9"/>
      <c r="CO548" s="9"/>
      <c r="CP548" s="9"/>
      <c r="CQ548" s="9"/>
      <c r="CR548" s="9"/>
      <c r="CS548" s="9"/>
      <c r="CT548" s="9"/>
      <c r="CU548" s="9"/>
      <c r="CV548" s="9"/>
      <c r="CW548" s="9"/>
      <c r="CX548" s="9"/>
      <c r="CY548" s="9"/>
      <c r="CZ548" s="9"/>
      <c r="DA548" s="9"/>
      <c r="DB548" s="9"/>
      <c r="DC548" s="9"/>
      <c r="DD548" s="9"/>
      <c r="DE548" s="9"/>
      <c r="DF548" s="9"/>
      <c r="DG548" s="9"/>
      <c r="DH548" s="9"/>
      <c r="DI548" s="9"/>
      <c r="DJ548" s="9"/>
      <c r="DK548" s="9"/>
      <c r="DL548" s="9"/>
      <c r="DM548" s="9"/>
      <c r="DN548" s="9"/>
      <c r="DO548" s="9"/>
      <c r="DP548" s="9"/>
      <c r="DQ548" s="9"/>
      <c r="DR548" s="9"/>
      <c r="DS548" s="9"/>
      <c r="DT548" s="9"/>
      <c r="DU548" s="9"/>
      <c r="DV548" s="9"/>
      <c r="DW548" s="9"/>
      <c r="DX548" s="9"/>
      <c r="DY548" s="9"/>
      <c r="DZ548" s="9"/>
      <c r="EA548" s="9"/>
      <c r="EB548" s="9"/>
      <c r="EC548" s="9"/>
      <c r="ED548" s="9"/>
      <c r="EE548" s="9"/>
      <c r="EF548" s="9"/>
      <c r="EG548" s="9"/>
      <c r="EH548" s="9"/>
      <c r="EI548" s="9"/>
      <c r="EJ548" s="9"/>
      <c r="EK548" s="9"/>
      <c r="EL548" s="9"/>
      <c r="EM548" s="9"/>
      <c r="EN548" s="9"/>
      <c r="EO548" s="9"/>
      <c r="EP548" s="9"/>
      <c r="EQ548" s="9"/>
      <c r="ER548" s="36">
        <f t="shared" si="104"/>
        <v>1</v>
      </c>
      <c r="ES548" s="9">
        <f t="shared" si="105"/>
        <v>1</v>
      </c>
      <c r="ET548" s="9" t="s">
        <v>1365</v>
      </c>
      <c r="EU548" s="32" t="s">
        <v>2143</v>
      </c>
      <c r="EV548" s="32" t="s">
        <v>1480</v>
      </c>
      <c r="EW548" s="32"/>
      <c r="EX548" s="35"/>
      <c r="EY548" s="37"/>
      <c r="EZ548" s="37"/>
      <c r="FA548" s="35"/>
      <c r="FB548" s="37"/>
      <c r="FC548" s="32"/>
      <c r="FD548" s="32"/>
      <c r="FE548" s="32">
        <f t="shared" si="106"/>
        <v>408</v>
      </c>
      <c r="FF548" s="9">
        <f t="shared" si="107"/>
        <v>4121</v>
      </c>
      <c r="FG548" s="6" t="s">
        <v>1480</v>
      </c>
    </row>
    <row r="549" spans="1:163" ht="17.25" customHeight="1" x14ac:dyDescent="0.25">
      <c r="A549" s="9">
        <v>462303824</v>
      </c>
      <c r="B549" s="22" t="s">
        <v>824</v>
      </c>
      <c r="C549" s="9"/>
      <c r="D549" s="9"/>
      <c r="E549" s="9"/>
      <c r="F549" s="9"/>
      <c r="G549" s="23"/>
      <c r="H549" s="23"/>
      <c r="I549" s="9">
        <v>4270</v>
      </c>
      <c r="J549" s="9">
        <v>0</v>
      </c>
      <c r="K549" s="24">
        <f t="shared" si="96"/>
        <v>35</v>
      </c>
      <c r="L549" s="24">
        <f t="shared" si="97"/>
        <v>4270</v>
      </c>
      <c r="M549" s="25">
        <v>2</v>
      </c>
      <c r="N549" s="9" t="s">
        <v>1493</v>
      </c>
      <c r="O549" s="9" t="s">
        <v>1494</v>
      </c>
      <c r="P549" s="9" t="s">
        <v>71</v>
      </c>
      <c r="Q549" s="26">
        <v>0</v>
      </c>
      <c r="R549" s="27">
        <v>35</v>
      </c>
      <c r="S549" s="27">
        <f t="shared" si="98"/>
        <v>0</v>
      </c>
      <c r="T549" s="27">
        <v>2940</v>
      </c>
      <c r="U549" s="28" t="s">
        <v>20</v>
      </c>
      <c r="V549" s="29">
        <f t="shared" si="99"/>
        <v>0</v>
      </c>
      <c r="W549" s="29">
        <f t="shared" si="100"/>
        <v>0</v>
      </c>
      <c r="X549" s="29" t="str">
        <f t="shared" si="101"/>
        <v>FLOW</v>
      </c>
      <c r="Y549" s="9" t="str">
        <f t="shared" si="102"/>
        <v>-</v>
      </c>
      <c r="Z549" s="9" t="s">
        <v>20</v>
      </c>
      <c r="AA549" s="9" t="s">
        <v>20</v>
      </c>
      <c r="AB549" s="22"/>
      <c r="AC549" s="9"/>
      <c r="AD549" s="9"/>
      <c r="AE549" s="30"/>
      <c r="AF549" s="31" t="s">
        <v>20</v>
      </c>
      <c r="AG549" s="32"/>
      <c r="AH549" s="9" t="s">
        <v>423</v>
      </c>
      <c r="AI549" s="32"/>
      <c r="AJ549" s="32"/>
      <c r="AK549" s="32"/>
      <c r="AL549" s="32">
        <v>2975</v>
      </c>
      <c r="AM549" s="26">
        <v>0</v>
      </c>
      <c r="AN549" s="24">
        <v>57</v>
      </c>
      <c r="AO549" s="23" t="s">
        <v>20</v>
      </c>
      <c r="AP549" s="23" t="str">
        <f t="shared" si="103"/>
        <v>FLOW</v>
      </c>
      <c r="AQ549" s="23"/>
      <c r="AR549" s="23"/>
      <c r="AS549" s="23"/>
      <c r="AT549" s="23"/>
      <c r="AU549" s="9" t="s">
        <v>1491</v>
      </c>
      <c r="AV549" s="33" t="s">
        <v>1019</v>
      </c>
      <c r="AW549" s="22" t="s">
        <v>1217</v>
      </c>
      <c r="AX549" s="34">
        <v>45372</v>
      </c>
      <c r="AY549" s="9">
        <v>24</v>
      </c>
      <c r="AZ549" s="9" t="s">
        <v>1125</v>
      </c>
      <c r="BA549" s="32" t="s">
        <v>20</v>
      </c>
      <c r="BB549" s="32"/>
      <c r="BC549" s="32"/>
      <c r="BD549" s="9"/>
      <c r="BE549" s="9"/>
      <c r="BF549" s="9"/>
      <c r="BG549" s="35"/>
      <c r="BH549" s="9"/>
      <c r="BI549" s="9"/>
      <c r="BJ549" s="9"/>
      <c r="BK549" s="9"/>
      <c r="BL549" s="9"/>
      <c r="BM549" s="9"/>
      <c r="BN549" s="9"/>
      <c r="BO549" s="9"/>
      <c r="BP549" s="9"/>
      <c r="BQ549" s="9"/>
      <c r="BR549" s="9"/>
      <c r="BS549" s="9"/>
      <c r="BT549" s="9"/>
      <c r="BU549" s="9"/>
      <c r="BV549" s="9"/>
      <c r="BW549" s="9"/>
      <c r="BX549" s="9"/>
      <c r="BY549" s="9"/>
      <c r="BZ549" s="9"/>
      <c r="CA549" s="9"/>
      <c r="CB549" s="9"/>
      <c r="CC549" s="9"/>
      <c r="CD549" s="9"/>
      <c r="CE549" s="9"/>
      <c r="CF549" s="9"/>
      <c r="CG549" s="9"/>
      <c r="CH549" s="9"/>
      <c r="CI549" s="9"/>
      <c r="CJ549" s="9"/>
      <c r="CK549" s="9"/>
      <c r="CL549" s="9"/>
      <c r="CM549" s="9"/>
      <c r="CN549" s="9"/>
      <c r="CO549" s="9"/>
      <c r="CP549" s="9"/>
      <c r="CQ549" s="9"/>
      <c r="CR549" s="9"/>
      <c r="CS549" s="9"/>
      <c r="CT549" s="9"/>
      <c r="CU549" s="9"/>
      <c r="CV549" s="9"/>
      <c r="CW549" s="9"/>
      <c r="CX549" s="9"/>
      <c r="CY549" s="9"/>
      <c r="CZ549" s="9"/>
      <c r="DA549" s="9"/>
      <c r="DB549" s="9"/>
      <c r="DC549" s="9"/>
      <c r="DD549" s="9"/>
      <c r="DE549" s="9"/>
      <c r="DF549" s="9"/>
      <c r="DG549" s="9"/>
      <c r="DH549" s="9"/>
      <c r="DI549" s="9"/>
      <c r="DJ549" s="9"/>
      <c r="DK549" s="9"/>
      <c r="DL549" s="9"/>
      <c r="DM549" s="9"/>
      <c r="DN549" s="9"/>
      <c r="DO549" s="9"/>
      <c r="DP549" s="9"/>
      <c r="DQ549" s="9"/>
      <c r="DR549" s="9"/>
      <c r="DS549" s="9"/>
      <c r="DT549" s="9"/>
      <c r="DU549" s="9"/>
      <c r="DV549" s="9"/>
      <c r="DW549" s="9"/>
      <c r="DX549" s="9"/>
      <c r="DY549" s="9"/>
      <c r="DZ549" s="9"/>
      <c r="EA549" s="9"/>
      <c r="EB549" s="9"/>
      <c r="EC549" s="9"/>
      <c r="ED549" s="9"/>
      <c r="EE549" s="9"/>
      <c r="EF549" s="9"/>
      <c r="EG549" s="9"/>
      <c r="EH549" s="9"/>
      <c r="EI549" s="9"/>
      <c r="EJ549" s="9"/>
      <c r="EK549" s="9"/>
      <c r="EL549" s="9"/>
      <c r="EM549" s="9"/>
      <c r="EN549" s="9"/>
      <c r="EO549" s="9"/>
      <c r="EP549" s="9"/>
      <c r="EQ549" s="9"/>
      <c r="ER549" s="36">
        <f t="shared" si="104"/>
        <v>0</v>
      </c>
      <c r="ES549" s="9" t="str">
        <f t="shared" si="105"/>
        <v/>
      </c>
      <c r="ET549" s="9" t="s">
        <v>1361</v>
      </c>
      <c r="EU549" s="32" t="s">
        <v>1959</v>
      </c>
      <c r="EV549" s="32" t="s">
        <v>1480</v>
      </c>
      <c r="EW549" s="32"/>
      <c r="EX549" s="35"/>
      <c r="EY549" s="37"/>
      <c r="EZ549" s="37"/>
      <c r="FA549" s="35"/>
      <c r="FB549" s="37"/>
      <c r="FC549" s="32"/>
      <c r="FD549" s="32"/>
      <c r="FE549" s="32">
        <f t="shared" si="106"/>
        <v>35</v>
      </c>
      <c r="FF549" s="9">
        <f t="shared" si="107"/>
        <v>4270</v>
      </c>
      <c r="FG549" s="6" t="s">
        <v>1480</v>
      </c>
    </row>
    <row r="550" spans="1:163" ht="17.25" customHeight="1" x14ac:dyDescent="0.25">
      <c r="A550" s="9">
        <v>462525757</v>
      </c>
      <c r="B550" s="22" t="s">
        <v>569</v>
      </c>
      <c r="C550" s="9"/>
      <c r="D550" s="9"/>
      <c r="E550" s="9"/>
      <c r="F550" s="9"/>
      <c r="G550" s="23"/>
      <c r="H550" s="23"/>
      <c r="I550" s="9">
        <v>4979</v>
      </c>
      <c r="J550" s="9">
        <v>0</v>
      </c>
      <c r="K550" s="24">
        <f t="shared" si="96"/>
        <v>186</v>
      </c>
      <c r="L550" s="24">
        <f t="shared" si="97"/>
        <v>4979</v>
      </c>
      <c r="M550" s="25">
        <v>3</v>
      </c>
      <c r="N550" s="9" t="s">
        <v>1493</v>
      </c>
      <c r="O550" s="9" t="s">
        <v>1494</v>
      </c>
      <c r="P550" s="9" t="s">
        <v>2211</v>
      </c>
      <c r="Q550" s="26">
        <v>0</v>
      </c>
      <c r="R550" s="27">
        <v>186</v>
      </c>
      <c r="S550" s="27">
        <f t="shared" si="98"/>
        <v>0</v>
      </c>
      <c r="T550" s="27">
        <v>450</v>
      </c>
      <c r="U550" s="28" t="s">
        <v>20</v>
      </c>
      <c r="V550" s="29">
        <f t="shared" si="99"/>
        <v>0</v>
      </c>
      <c r="W550" s="29">
        <f t="shared" si="100"/>
        <v>0</v>
      </c>
      <c r="X550" s="29" t="str">
        <f t="shared" si="101"/>
        <v>FLOW</v>
      </c>
      <c r="Y550" s="9" t="str">
        <f t="shared" si="102"/>
        <v>-</v>
      </c>
      <c r="Z550" s="9" t="s">
        <v>1496</v>
      </c>
      <c r="AA550" s="9" t="s">
        <v>20</v>
      </c>
      <c r="AB550" s="22"/>
      <c r="AC550" s="9"/>
      <c r="AD550" s="9"/>
      <c r="AE550" s="30"/>
      <c r="AF550" s="31" t="s">
        <v>20</v>
      </c>
      <c r="AG550" s="32"/>
      <c r="AH550" s="9" t="s">
        <v>564</v>
      </c>
      <c r="AI550" s="32"/>
      <c r="AJ550" s="32"/>
      <c r="AK550" s="32"/>
      <c r="AL550" s="32">
        <v>636</v>
      </c>
      <c r="AM550" s="26">
        <v>0</v>
      </c>
      <c r="AN550" s="24">
        <v>88</v>
      </c>
      <c r="AO550" s="23" t="s">
        <v>20</v>
      </c>
      <c r="AP550" s="23" t="str">
        <f t="shared" si="103"/>
        <v>FLOW</v>
      </c>
      <c r="AQ550" s="23"/>
      <c r="AR550" s="23"/>
      <c r="AS550" s="23"/>
      <c r="AT550" s="23"/>
      <c r="AU550" s="9" t="s">
        <v>1491</v>
      </c>
      <c r="AV550" s="33" t="s">
        <v>570</v>
      </c>
      <c r="AW550" s="22" t="s">
        <v>1268</v>
      </c>
      <c r="AX550" s="34">
        <v>45392</v>
      </c>
      <c r="AY550" s="9">
        <v>24</v>
      </c>
      <c r="AZ550" s="9" t="s">
        <v>1125</v>
      </c>
      <c r="BA550" s="32" t="s">
        <v>20</v>
      </c>
      <c r="BB550" s="32"/>
      <c r="BC550" s="32"/>
      <c r="BD550" s="9"/>
      <c r="BE550" s="9"/>
      <c r="BF550" s="9"/>
      <c r="BG550" s="35"/>
      <c r="BH550" s="9"/>
      <c r="BI550" s="9"/>
      <c r="BJ550" s="9"/>
      <c r="BK550" s="9"/>
      <c r="BL550" s="9"/>
      <c r="BM550" s="9"/>
      <c r="BN550" s="9"/>
      <c r="BO550" s="9"/>
      <c r="BP550" s="9"/>
      <c r="BQ550" s="9"/>
      <c r="BR550" s="9"/>
      <c r="BS550" s="9"/>
      <c r="BT550" s="9"/>
      <c r="BU550" s="9"/>
      <c r="BV550" s="9"/>
      <c r="BW550" s="9"/>
      <c r="BX550" s="9"/>
      <c r="BY550" s="9"/>
      <c r="BZ550" s="9"/>
      <c r="CA550" s="9"/>
      <c r="CB550" s="9"/>
      <c r="CC550" s="9"/>
      <c r="CD550" s="9"/>
      <c r="CE550" s="9"/>
      <c r="CF550" s="9"/>
      <c r="CG550" s="9"/>
      <c r="CH550" s="9"/>
      <c r="CI550" s="9"/>
      <c r="CJ550" s="9"/>
      <c r="CK550" s="9"/>
      <c r="CL550" s="9"/>
      <c r="CM550" s="9"/>
      <c r="CN550" s="9"/>
      <c r="CO550" s="9"/>
      <c r="CP550" s="9"/>
      <c r="CQ550" s="9"/>
      <c r="CR550" s="9"/>
      <c r="CS550" s="9"/>
      <c r="CT550" s="9"/>
      <c r="CU550" s="9"/>
      <c r="CV550" s="9"/>
      <c r="CW550" s="9"/>
      <c r="CX550" s="9"/>
      <c r="CY550" s="9"/>
      <c r="CZ550" s="9"/>
      <c r="DA550" s="9"/>
      <c r="DB550" s="9"/>
      <c r="DC550" s="9"/>
      <c r="DD550" s="9"/>
      <c r="DE550" s="9"/>
      <c r="DF550" s="9"/>
      <c r="DG550" s="9"/>
      <c r="DH550" s="9"/>
      <c r="DI550" s="9"/>
      <c r="DJ550" s="9"/>
      <c r="DK550" s="9"/>
      <c r="DL550" s="9"/>
      <c r="DM550" s="9"/>
      <c r="DN550" s="9"/>
      <c r="DO550" s="9"/>
      <c r="DP550" s="9"/>
      <c r="DQ550" s="9"/>
      <c r="DR550" s="9"/>
      <c r="DS550" s="9"/>
      <c r="DT550" s="9"/>
      <c r="DU550" s="9"/>
      <c r="DV550" s="9"/>
      <c r="DW550" s="9"/>
      <c r="DX550" s="9"/>
      <c r="DY550" s="9"/>
      <c r="DZ550" s="9"/>
      <c r="EA550" s="9"/>
      <c r="EB550" s="9"/>
      <c r="EC550" s="9"/>
      <c r="ED550" s="9"/>
      <c r="EE550" s="9"/>
      <c r="EF550" s="9"/>
      <c r="EG550" s="9"/>
      <c r="EH550" s="9"/>
      <c r="EI550" s="9"/>
      <c r="EJ550" s="9"/>
      <c r="EK550" s="9"/>
      <c r="EL550" s="9"/>
      <c r="EM550" s="9"/>
      <c r="EN550" s="9"/>
      <c r="EO550" s="9"/>
      <c r="EP550" s="9"/>
      <c r="EQ550" s="9"/>
      <c r="ER550" s="36">
        <f t="shared" si="104"/>
        <v>0</v>
      </c>
      <c r="ES550" s="9" t="str">
        <f t="shared" si="105"/>
        <v/>
      </c>
      <c r="ET550" s="9" t="s">
        <v>2262</v>
      </c>
      <c r="EU550" s="32" t="s">
        <v>2052</v>
      </c>
      <c r="EV550" s="32" t="s">
        <v>1480</v>
      </c>
      <c r="EW550" s="32"/>
      <c r="EX550" s="35"/>
      <c r="EY550" s="37"/>
      <c r="EZ550" s="37"/>
      <c r="FA550" s="35"/>
      <c r="FB550" s="37"/>
      <c r="FC550" s="32"/>
      <c r="FD550" s="32"/>
      <c r="FE550" s="32">
        <f t="shared" si="106"/>
        <v>186</v>
      </c>
      <c r="FF550" s="9">
        <f t="shared" si="107"/>
        <v>4979</v>
      </c>
      <c r="FG550" s="6" t="s">
        <v>1480</v>
      </c>
    </row>
    <row r="551" spans="1:163" ht="17.25" customHeight="1" x14ac:dyDescent="0.25">
      <c r="A551" s="9">
        <v>463182764</v>
      </c>
      <c r="B551" s="22" t="s">
        <v>734</v>
      </c>
      <c r="C551" s="9"/>
      <c r="D551" s="9"/>
      <c r="E551" s="9"/>
      <c r="F551" s="9"/>
      <c r="G551" s="23"/>
      <c r="H551" s="23"/>
      <c r="I551" s="9">
        <v>1668</v>
      </c>
      <c r="J551" s="9">
        <v>0</v>
      </c>
      <c r="K551" s="24">
        <f t="shared" si="96"/>
        <v>133</v>
      </c>
      <c r="L551" s="24">
        <f t="shared" si="97"/>
        <v>1668</v>
      </c>
      <c r="M551" s="25">
        <v>6</v>
      </c>
      <c r="N551" s="9" t="s">
        <v>1493</v>
      </c>
      <c r="O551" s="9" t="s">
        <v>1494</v>
      </c>
      <c r="P551" s="9" t="s">
        <v>251</v>
      </c>
      <c r="Q551" s="26">
        <v>0</v>
      </c>
      <c r="R551" s="27">
        <v>133</v>
      </c>
      <c r="S551" s="27">
        <f t="shared" si="98"/>
        <v>0</v>
      </c>
      <c r="T551" s="27">
        <v>4500</v>
      </c>
      <c r="U551" s="28" t="s">
        <v>20</v>
      </c>
      <c r="V551" s="29">
        <f t="shared" si="99"/>
        <v>0</v>
      </c>
      <c r="W551" s="29">
        <f t="shared" si="100"/>
        <v>0</v>
      </c>
      <c r="X551" s="29" t="str">
        <f t="shared" si="101"/>
        <v>FLOW</v>
      </c>
      <c r="Y551" s="9" t="str">
        <f t="shared" si="102"/>
        <v>-</v>
      </c>
      <c r="Z551" s="9" t="s">
        <v>1495</v>
      </c>
      <c r="AA551" s="9" t="s">
        <v>20</v>
      </c>
      <c r="AB551" s="22"/>
      <c r="AC551" s="9"/>
      <c r="AD551" s="9"/>
      <c r="AE551" s="30"/>
      <c r="AF551" s="31" t="s">
        <v>20</v>
      </c>
      <c r="AG551" s="32"/>
      <c r="AH551" s="9" t="s">
        <v>720</v>
      </c>
      <c r="AI551" s="32"/>
      <c r="AJ551" s="32"/>
      <c r="AK551" s="32"/>
      <c r="AL551" s="32">
        <v>4633</v>
      </c>
      <c r="AM551" s="26">
        <v>0</v>
      </c>
      <c r="AN551" s="24">
        <v>176</v>
      </c>
      <c r="AO551" s="23" t="s">
        <v>20</v>
      </c>
      <c r="AP551" s="23" t="str">
        <f t="shared" si="103"/>
        <v>FLOW</v>
      </c>
      <c r="AQ551" s="23"/>
      <c r="AR551" s="23"/>
      <c r="AS551" s="23"/>
      <c r="AT551" s="23"/>
      <c r="AU551" s="9" t="s">
        <v>13</v>
      </c>
      <c r="AV551" s="33" t="s">
        <v>735</v>
      </c>
      <c r="AW551" s="22" t="s">
        <v>1273</v>
      </c>
      <c r="AX551" s="34">
        <v>45455</v>
      </c>
      <c r="AY551" s="9">
        <v>18</v>
      </c>
      <c r="AZ551" s="9" t="s">
        <v>1125</v>
      </c>
      <c r="BA551" s="32" t="s">
        <v>20</v>
      </c>
      <c r="BB551" s="32"/>
      <c r="BC551" s="32"/>
      <c r="BD551" s="9"/>
      <c r="BE551" s="9"/>
      <c r="BF551" s="9"/>
      <c r="BG551" s="35"/>
      <c r="BH551" s="9"/>
      <c r="BI551" s="9"/>
      <c r="BJ551" s="9"/>
      <c r="BK551" s="9"/>
      <c r="BL551" s="9"/>
      <c r="BM551" s="9"/>
      <c r="BN551" s="9"/>
      <c r="BO551" s="9">
        <v>1</v>
      </c>
      <c r="BP551" s="9"/>
      <c r="BQ551" s="9"/>
      <c r="BR551" s="9"/>
      <c r="BS551" s="9"/>
      <c r="BT551" s="9"/>
      <c r="BU551" s="9"/>
      <c r="BV551" s="9"/>
      <c r="BW551" s="9"/>
      <c r="BX551" s="9"/>
      <c r="BY551" s="9"/>
      <c r="BZ551" s="9"/>
      <c r="CA551" s="9"/>
      <c r="CB551" s="9"/>
      <c r="CC551" s="9"/>
      <c r="CD551" s="9"/>
      <c r="CE551" s="9"/>
      <c r="CF551" s="9"/>
      <c r="CG551" s="9"/>
      <c r="CH551" s="9"/>
      <c r="CI551" s="9"/>
      <c r="CJ551" s="9"/>
      <c r="CK551" s="9"/>
      <c r="CL551" s="9"/>
      <c r="CM551" s="9"/>
      <c r="CN551" s="9"/>
      <c r="CO551" s="9"/>
      <c r="CP551" s="9"/>
      <c r="CQ551" s="9"/>
      <c r="CR551" s="9"/>
      <c r="CS551" s="9"/>
      <c r="CT551" s="9"/>
      <c r="CU551" s="9"/>
      <c r="CV551" s="9"/>
      <c r="CW551" s="9"/>
      <c r="CX551" s="9"/>
      <c r="CY551" s="9"/>
      <c r="CZ551" s="9"/>
      <c r="DA551" s="9"/>
      <c r="DB551" s="9"/>
      <c r="DC551" s="9"/>
      <c r="DD551" s="9"/>
      <c r="DE551" s="9"/>
      <c r="DF551" s="9"/>
      <c r="DG551" s="9"/>
      <c r="DH551" s="9"/>
      <c r="DI551" s="9"/>
      <c r="DJ551" s="9"/>
      <c r="DK551" s="9"/>
      <c r="DL551" s="9"/>
      <c r="DM551" s="9"/>
      <c r="DN551" s="9"/>
      <c r="DO551" s="9"/>
      <c r="DP551" s="9"/>
      <c r="DQ551" s="9"/>
      <c r="DR551" s="9"/>
      <c r="DS551" s="9"/>
      <c r="DT551" s="9"/>
      <c r="DU551" s="9"/>
      <c r="DV551" s="9"/>
      <c r="DW551" s="9"/>
      <c r="DX551" s="9"/>
      <c r="DY551" s="9"/>
      <c r="DZ551" s="9"/>
      <c r="EA551" s="9"/>
      <c r="EB551" s="9"/>
      <c r="EC551" s="9"/>
      <c r="ED551" s="9"/>
      <c r="EE551" s="9"/>
      <c r="EF551" s="9"/>
      <c r="EG551" s="9"/>
      <c r="EH551" s="9"/>
      <c r="EI551" s="9"/>
      <c r="EJ551" s="9"/>
      <c r="EK551" s="9"/>
      <c r="EL551" s="9"/>
      <c r="EM551" s="9"/>
      <c r="EN551" s="9"/>
      <c r="EO551" s="9"/>
      <c r="EP551" s="9"/>
      <c r="EQ551" s="9"/>
      <c r="ER551" s="36">
        <f t="shared" si="104"/>
        <v>1</v>
      </c>
      <c r="ES551" s="9">
        <f t="shared" si="105"/>
        <v>1</v>
      </c>
      <c r="ET551" s="9" t="s">
        <v>1363</v>
      </c>
      <c r="EU551" s="32" t="s">
        <v>2192</v>
      </c>
      <c r="EV551" s="32" t="s">
        <v>1480</v>
      </c>
      <c r="EW551" s="32"/>
      <c r="EX551" s="35"/>
      <c r="EY551" s="37"/>
      <c r="EZ551" s="37"/>
      <c r="FA551" s="35"/>
      <c r="FB551" s="37"/>
      <c r="FC551" s="32"/>
      <c r="FD551" s="32"/>
      <c r="FE551" s="32">
        <f t="shared" si="106"/>
        <v>133</v>
      </c>
      <c r="FF551" s="9">
        <f t="shared" si="107"/>
        <v>1668</v>
      </c>
      <c r="FG551" s="6" t="s">
        <v>1480</v>
      </c>
    </row>
    <row r="552" spans="1:163" ht="17.25" customHeight="1" x14ac:dyDescent="0.25">
      <c r="A552" s="9">
        <v>464280901</v>
      </c>
      <c r="B552" s="22" t="s">
        <v>857</v>
      </c>
      <c r="C552" s="9"/>
      <c r="D552" s="9"/>
      <c r="E552" s="9"/>
      <c r="F552" s="9"/>
      <c r="G552" s="23"/>
      <c r="H552" s="23"/>
      <c r="I552" s="9">
        <v>5763</v>
      </c>
      <c r="J552" s="9">
        <v>0</v>
      </c>
      <c r="K552" s="24">
        <f t="shared" si="96"/>
        <v>5</v>
      </c>
      <c r="L552" s="24">
        <f t="shared" si="97"/>
        <v>5763</v>
      </c>
      <c r="M552" s="25">
        <v>3</v>
      </c>
      <c r="N552" s="9" t="s">
        <v>1493</v>
      </c>
      <c r="O552" s="9" t="s">
        <v>1489</v>
      </c>
      <c r="P552" s="9" t="s">
        <v>45</v>
      </c>
      <c r="Q552" s="26">
        <v>0</v>
      </c>
      <c r="R552" s="27">
        <v>5</v>
      </c>
      <c r="S552" s="27">
        <f t="shared" si="98"/>
        <v>0</v>
      </c>
      <c r="T552" s="27">
        <v>450</v>
      </c>
      <c r="U552" s="28" t="s">
        <v>20</v>
      </c>
      <c r="V552" s="29">
        <f t="shared" si="99"/>
        <v>0</v>
      </c>
      <c r="W552" s="29">
        <f t="shared" si="100"/>
        <v>0</v>
      </c>
      <c r="X552" s="29" t="str">
        <f t="shared" si="101"/>
        <v>FLOW</v>
      </c>
      <c r="Y552" s="9" t="str">
        <f t="shared" si="102"/>
        <v>-</v>
      </c>
      <c r="Z552" s="9" t="s">
        <v>1495</v>
      </c>
      <c r="AA552" s="9" t="s">
        <v>20</v>
      </c>
      <c r="AB552" s="22"/>
      <c r="AC552" s="9"/>
      <c r="AD552" s="9"/>
      <c r="AE552" s="30"/>
      <c r="AF552" s="31" t="s">
        <v>20</v>
      </c>
      <c r="AG552" s="32"/>
      <c r="AH552" s="9" t="s">
        <v>617</v>
      </c>
      <c r="AI552" s="32"/>
      <c r="AJ552" s="32"/>
      <c r="AK552" s="32"/>
      <c r="AL552" s="32">
        <v>455</v>
      </c>
      <c r="AM552" s="26">
        <v>0</v>
      </c>
      <c r="AN552" s="24">
        <v>88</v>
      </c>
      <c r="AO552" s="23" t="s">
        <v>20</v>
      </c>
      <c r="AP552" s="23" t="str">
        <f t="shared" si="103"/>
        <v>FLOW</v>
      </c>
      <c r="AQ552" s="23"/>
      <c r="AR552" s="23"/>
      <c r="AS552" s="23"/>
      <c r="AT552" s="23"/>
      <c r="AU552" s="9" t="s">
        <v>1491</v>
      </c>
      <c r="AV552" s="33" t="s">
        <v>1050</v>
      </c>
      <c r="AW552" s="22" t="s">
        <v>1297</v>
      </c>
      <c r="AX552" s="34">
        <v>45575</v>
      </c>
      <c r="AY552" s="9">
        <v>18</v>
      </c>
      <c r="AZ552" s="9" t="s">
        <v>1125</v>
      </c>
      <c r="BA552" s="32" t="s">
        <v>20</v>
      </c>
      <c r="BB552" s="32"/>
      <c r="BC552" s="32">
        <v>1</v>
      </c>
      <c r="BD552" s="9"/>
      <c r="BE552" s="9"/>
      <c r="BF552" s="9"/>
      <c r="BG552" s="35"/>
      <c r="BH552" s="9"/>
      <c r="BI552" s="9"/>
      <c r="BJ552" s="9"/>
      <c r="BK552" s="9"/>
      <c r="BL552" s="9"/>
      <c r="BM552" s="9"/>
      <c r="BN552" s="9"/>
      <c r="BO552" s="9"/>
      <c r="BP552" s="9"/>
      <c r="BQ552" s="9"/>
      <c r="BR552" s="9"/>
      <c r="BS552" s="9"/>
      <c r="BT552" s="9"/>
      <c r="BU552" s="9"/>
      <c r="BV552" s="9"/>
      <c r="BW552" s="9"/>
      <c r="BX552" s="9"/>
      <c r="BY552" s="9"/>
      <c r="BZ552" s="9"/>
      <c r="CA552" s="9"/>
      <c r="CB552" s="9"/>
      <c r="CC552" s="9"/>
      <c r="CD552" s="9"/>
      <c r="CE552" s="9"/>
      <c r="CF552" s="9"/>
      <c r="CG552" s="9"/>
      <c r="CH552" s="9"/>
      <c r="CI552" s="9"/>
      <c r="CJ552" s="9"/>
      <c r="CK552" s="9"/>
      <c r="CL552" s="9"/>
      <c r="CM552" s="9"/>
      <c r="CN552" s="9"/>
      <c r="CO552" s="9"/>
      <c r="CP552" s="9"/>
      <c r="CQ552" s="9"/>
      <c r="CR552" s="9"/>
      <c r="CS552" s="9"/>
      <c r="CT552" s="9"/>
      <c r="CU552" s="9"/>
      <c r="CV552" s="9"/>
      <c r="CW552" s="9"/>
      <c r="CX552" s="9"/>
      <c r="CY552" s="9"/>
      <c r="CZ552" s="9"/>
      <c r="DA552" s="9"/>
      <c r="DB552" s="9"/>
      <c r="DC552" s="9"/>
      <c r="DD552" s="9"/>
      <c r="DE552" s="9"/>
      <c r="DF552" s="9"/>
      <c r="DG552" s="9"/>
      <c r="DH552" s="9"/>
      <c r="DI552" s="9"/>
      <c r="DJ552" s="9"/>
      <c r="DK552" s="9"/>
      <c r="DL552" s="9"/>
      <c r="DM552" s="9"/>
      <c r="DN552" s="9"/>
      <c r="DO552" s="9"/>
      <c r="DP552" s="9"/>
      <c r="DQ552" s="9"/>
      <c r="DR552" s="9"/>
      <c r="DS552" s="9"/>
      <c r="DT552" s="9"/>
      <c r="DU552" s="9"/>
      <c r="DV552" s="9"/>
      <c r="DW552" s="9"/>
      <c r="DX552" s="9"/>
      <c r="DY552" s="9"/>
      <c r="DZ552" s="9"/>
      <c r="EA552" s="9"/>
      <c r="EB552" s="9"/>
      <c r="EC552" s="9"/>
      <c r="ED552" s="9"/>
      <c r="EE552" s="9"/>
      <c r="EF552" s="9"/>
      <c r="EG552" s="9"/>
      <c r="EH552" s="9"/>
      <c r="EI552" s="9"/>
      <c r="EJ552" s="9"/>
      <c r="EK552" s="9"/>
      <c r="EL552" s="9"/>
      <c r="EM552" s="9"/>
      <c r="EN552" s="9"/>
      <c r="EO552" s="9"/>
      <c r="EP552" s="9"/>
      <c r="EQ552" s="9"/>
      <c r="ER552" s="36">
        <f t="shared" si="104"/>
        <v>1</v>
      </c>
      <c r="ES552" s="9">
        <f t="shared" si="105"/>
        <v>1</v>
      </c>
      <c r="ET552" s="9" t="s">
        <v>1374</v>
      </c>
      <c r="EU552" s="32" t="s">
        <v>2104</v>
      </c>
      <c r="EV552" s="32" t="s">
        <v>1480</v>
      </c>
      <c r="EW552" s="32"/>
      <c r="EX552" s="35"/>
      <c r="EY552" s="37"/>
      <c r="EZ552" s="37"/>
      <c r="FA552" s="35"/>
      <c r="FB552" s="37"/>
      <c r="FC552" s="32"/>
      <c r="FD552" s="32"/>
      <c r="FE552" s="32">
        <f t="shared" si="106"/>
        <v>5</v>
      </c>
      <c r="FF552" s="9">
        <f t="shared" si="107"/>
        <v>5763</v>
      </c>
      <c r="FG552" s="6" t="s">
        <v>1480</v>
      </c>
    </row>
    <row r="553" spans="1:163" ht="17.25" customHeight="1" x14ac:dyDescent="0.25">
      <c r="A553" s="9">
        <v>464282194</v>
      </c>
      <c r="B553" s="22" t="s">
        <v>858</v>
      </c>
      <c r="C553" s="9"/>
      <c r="D553" s="9"/>
      <c r="E553" s="9"/>
      <c r="F553" s="9"/>
      <c r="G553" s="23"/>
      <c r="H553" s="23"/>
      <c r="I553" s="9">
        <v>5059</v>
      </c>
      <c r="J553" s="9">
        <v>0</v>
      </c>
      <c r="K553" s="24">
        <f t="shared" si="96"/>
        <v>36</v>
      </c>
      <c r="L553" s="24">
        <f t="shared" si="97"/>
        <v>5059</v>
      </c>
      <c r="M553" s="25">
        <v>3</v>
      </c>
      <c r="N553" s="9" t="s">
        <v>1493</v>
      </c>
      <c r="O553" s="9" t="s">
        <v>1494</v>
      </c>
      <c r="P553" s="9" t="s">
        <v>45</v>
      </c>
      <c r="Q553" s="26">
        <v>0</v>
      </c>
      <c r="R553" s="27">
        <v>36</v>
      </c>
      <c r="S553" s="27">
        <f t="shared" si="98"/>
        <v>0</v>
      </c>
      <c r="T553" s="27">
        <v>2696</v>
      </c>
      <c r="U553" s="28" t="s">
        <v>20</v>
      </c>
      <c r="V553" s="29">
        <f t="shared" si="99"/>
        <v>0</v>
      </c>
      <c r="W553" s="29">
        <f t="shared" si="100"/>
        <v>0</v>
      </c>
      <c r="X553" s="29" t="str">
        <f t="shared" si="101"/>
        <v>FLOW</v>
      </c>
      <c r="Y553" s="9" t="str">
        <f t="shared" si="102"/>
        <v>-</v>
      </c>
      <c r="Z553" s="9" t="s">
        <v>1499</v>
      </c>
      <c r="AA553" s="9" t="s">
        <v>20</v>
      </c>
      <c r="AB553" s="22"/>
      <c r="AC553" s="9"/>
      <c r="AD553" s="9"/>
      <c r="AE553" s="30"/>
      <c r="AF553" s="31" t="s">
        <v>20</v>
      </c>
      <c r="AG553" s="32"/>
      <c r="AH553" s="9" t="s">
        <v>617</v>
      </c>
      <c r="AI553" s="32"/>
      <c r="AJ553" s="32"/>
      <c r="AK553" s="32"/>
      <c r="AL553" s="32">
        <v>2732</v>
      </c>
      <c r="AM553" s="26">
        <v>0</v>
      </c>
      <c r="AN553" s="24">
        <v>88</v>
      </c>
      <c r="AO553" s="23" t="s">
        <v>20</v>
      </c>
      <c r="AP553" s="23" t="str">
        <f t="shared" si="103"/>
        <v>FLOW</v>
      </c>
      <c r="AQ553" s="23"/>
      <c r="AR553" s="23"/>
      <c r="AS553" s="23"/>
      <c r="AT553" s="23"/>
      <c r="AU553" s="9" t="s">
        <v>1491</v>
      </c>
      <c r="AV553" s="33" t="s">
        <v>1051</v>
      </c>
      <c r="AW553" s="22" t="s">
        <v>1177</v>
      </c>
      <c r="AX553" s="34">
        <v>45575</v>
      </c>
      <c r="AY553" s="9">
        <v>18</v>
      </c>
      <c r="AZ553" s="9" t="s">
        <v>1125</v>
      </c>
      <c r="BA553" s="32" t="s">
        <v>20</v>
      </c>
      <c r="BB553" s="32"/>
      <c r="BC553" s="32"/>
      <c r="BD553" s="9"/>
      <c r="BE553" s="9"/>
      <c r="BF553" s="9"/>
      <c r="BG553" s="35"/>
      <c r="BH553" s="9"/>
      <c r="BI553" s="9"/>
      <c r="BJ553" s="9"/>
      <c r="BK553" s="9"/>
      <c r="BL553" s="9">
        <v>1</v>
      </c>
      <c r="BM553" s="9"/>
      <c r="BN553" s="9"/>
      <c r="BO553" s="9"/>
      <c r="BP553" s="9"/>
      <c r="BQ553" s="9"/>
      <c r="BR553" s="9"/>
      <c r="BS553" s="9"/>
      <c r="BT553" s="9"/>
      <c r="BU553" s="9"/>
      <c r="BV553" s="9"/>
      <c r="BW553" s="9"/>
      <c r="BX553" s="9"/>
      <c r="BY553" s="9"/>
      <c r="BZ553" s="9"/>
      <c r="CA553" s="9"/>
      <c r="CB553" s="9"/>
      <c r="CC553" s="9"/>
      <c r="CD553" s="9"/>
      <c r="CE553" s="9"/>
      <c r="CF553" s="9"/>
      <c r="CG553" s="9"/>
      <c r="CH553" s="9"/>
      <c r="CI553" s="9"/>
      <c r="CJ553" s="9"/>
      <c r="CK553" s="9"/>
      <c r="CL553" s="9"/>
      <c r="CM553" s="9"/>
      <c r="CN553" s="9"/>
      <c r="CO553" s="9"/>
      <c r="CP553" s="9"/>
      <c r="CQ553" s="9"/>
      <c r="CR553" s="9"/>
      <c r="CS553" s="9"/>
      <c r="CT553" s="9"/>
      <c r="CU553" s="9"/>
      <c r="CV553" s="9"/>
      <c r="CW553" s="9"/>
      <c r="CX553" s="9"/>
      <c r="CY553" s="9"/>
      <c r="CZ553" s="9"/>
      <c r="DA553" s="9"/>
      <c r="DB553" s="9"/>
      <c r="DC553" s="9"/>
      <c r="DD553" s="9"/>
      <c r="DE553" s="9"/>
      <c r="DF553" s="9"/>
      <c r="DG553" s="9"/>
      <c r="DH553" s="9"/>
      <c r="DI553" s="9"/>
      <c r="DJ553" s="9"/>
      <c r="DK553" s="9"/>
      <c r="DL553" s="9"/>
      <c r="DM553" s="9"/>
      <c r="DN553" s="9"/>
      <c r="DO553" s="9"/>
      <c r="DP553" s="9"/>
      <c r="DQ553" s="9"/>
      <c r="DR553" s="9"/>
      <c r="DS553" s="9"/>
      <c r="DT553" s="9"/>
      <c r="DU553" s="9"/>
      <c r="DV553" s="9"/>
      <c r="DW553" s="9"/>
      <c r="DX553" s="9"/>
      <c r="DY553" s="9"/>
      <c r="DZ553" s="9"/>
      <c r="EA553" s="9"/>
      <c r="EB553" s="9"/>
      <c r="EC553" s="9"/>
      <c r="ED553" s="9"/>
      <c r="EE553" s="9"/>
      <c r="EF553" s="9"/>
      <c r="EG553" s="9"/>
      <c r="EH553" s="9"/>
      <c r="EI553" s="9"/>
      <c r="EJ553" s="9"/>
      <c r="EK553" s="9"/>
      <c r="EL553" s="9"/>
      <c r="EM553" s="9"/>
      <c r="EN553" s="9"/>
      <c r="EO553" s="9"/>
      <c r="EP553" s="9"/>
      <c r="EQ553" s="9"/>
      <c r="ER553" s="36">
        <f t="shared" si="104"/>
        <v>1</v>
      </c>
      <c r="ES553" s="9">
        <f t="shared" si="105"/>
        <v>1</v>
      </c>
      <c r="ET553" s="9" t="s">
        <v>1374</v>
      </c>
      <c r="EU553" s="32" t="s">
        <v>2105</v>
      </c>
      <c r="EV553" s="32" t="s">
        <v>1480</v>
      </c>
      <c r="EW553" s="32"/>
      <c r="EX553" s="35"/>
      <c r="EY553" s="37"/>
      <c r="EZ553" s="37"/>
      <c r="FA553" s="35"/>
      <c r="FB553" s="37"/>
      <c r="FC553" s="32"/>
      <c r="FD553" s="32"/>
      <c r="FE553" s="32">
        <f t="shared" si="106"/>
        <v>36</v>
      </c>
      <c r="FF553" s="9">
        <f t="shared" si="107"/>
        <v>5059</v>
      </c>
      <c r="FG553" s="6" t="s">
        <v>1480</v>
      </c>
    </row>
    <row r="554" spans="1:163" ht="17.25" customHeight="1" x14ac:dyDescent="0.25">
      <c r="A554" s="9">
        <v>464316591</v>
      </c>
      <c r="B554" s="22" t="s">
        <v>549</v>
      </c>
      <c r="C554" s="9"/>
      <c r="D554" s="9"/>
      <c r="E554" s="9"/>
      <c r="F554" s="9"/>
      <c r="G554" s="23"/>
      <c r="H554" s="23"/>
      <c r="I554" s="9">
        <v>6068</v>
      </c>
      <c r="J554" s="9">
        <v>0</v>
      </c>
      <c r="K554" s="24">
        <f t="shared" si="96"/>
        <v>7</v>
      </c>
      <c r="L554" s="24">
        <f t="shared" si="97"/>
        <v>6068</v>
      </c>
      <c r="M554" s="25">
        <v>2</v>
      </c>
      <c r="N554" s="9" t="s">
        <v>1493</v>
      </c>
      <c r="O554" s="9" t="s">
        <v>1494</v>
      </c>
      <c r="P554" s="9" t="s">
        <v>321</v>
      </c>
      <c r="Q554" s="26">
        <v>0</v>
      </c>
      <c r="R554" s="27">
        <v>7</v>
      </c>
      <c r="S554" s="27">
        <f t="shared" si="98"/>
        <v>0</v>
      </c>
      <c r="T554" s="27">
        <v>639.88</v>
      </c>
      <c r="U554" s="28" t="s">
        <v>20</v>
      </c>
      <c r="V554" s="29">
        <f t="shared" si="99"/>
        <v>0</v>
      </c>
      <c r="W554" s="29">
        <f t="shared" si="100"/>
        <v>0</v>
      </c>
      <c r="X554" s="29" t="str">
        <f t="shared" si="101"/>
        <v>FLOW</v>
      </c>
      <c r="Y554" s="9" t="str">
        <f t="shared" si="102"/>
        <v>-</v>
      </c>
      <c r="Z554" s="9" t="s">
        <v>20</v>
      </c>
      <c r="AA554" s="9" t="s">
        <v>20</v>
      </c>
      <c r="AB554" s="22"/>
      <c r="AC554" s="9"/>
      <c r="AD554" s="9"/>
      <c r="AE554" s="30"/>
      <c r="AF554" s="31" t="s">
        <v>20</v>
      </c>
      <c r="AG554" s="32"/>
      <c r="AH554" s="9" t="s">
        <v>1139</v>
      </c>
      <c r="AI554" s="32"/>
      <c r="AJ554" s="32"/>
      <c r="AK554" s="32"/>
      <c r="AL554" s="32">
        <v>646.88</v>
      </c>
      <c r="AM554" s="26">
        <v>0</v>
      </c>
      <c r="AN554" s="24">
        <v>57</v>
      </c>
      <c r="AO554" s="23" t="s">
        <v>20</v>
      </c>
      <c r="AP554" s="23" t="str">
        <f t="shared" si="103"/>
        <v>FLOW</v>
      </c>
      <c r="AQ554" s="23"/>
      <c r="AR554" s="23"/>
      <c r="AS554" s="23"/>
      <c r="AT554" s="23"/>
      <c r="AU554" s="9" t="s">
        <v>1491</v>
      </c>
      <c r="AV554" s="33" t="s">
        <v>550</v>
      </c>
      <c r="AW554" s="22" t="s">
        <v>1197</v>
      </c>
      <c r="AX554" s="34">
        <v>45579</v>
      </c>
      <c r="AY554" s="9">
        <v>18</v>
      </c>
      <c r="AZ554" s="9" t="s">
        <v>1125</v>
      </c>
      <c r="BA554" s="32" t="s">
        <v>20</v>
      </c>
      <c r="BB554" s="32"/>
      <c r="BC554" s="32"/>
      <c r="BD554" s="9"/>
      <c r="BE554" s="9"/>
      <c r="BF554" s="9"/>
      <c r="BG554" s="35"/>
      <c r="BH554" s="9"/>
      <c r="BI554" s="9"/>
      <c r="BJ554" s="9"/>
      <c r="BK554" s="9"/>
      <c r="BL554" s="9">
        <v>1</v>
      </c>
      <c r="BM554" s="9"/>
      <c r="BN554" s="9"/>
      <c r="BO554" s="9"/>
      <c r="BP554" s="9"/>
      <c r="BQ554" s="9"/>
      <c r="BR554" s="9"/>
      <c r="BS554" s="9"/>
      <c r="BT554" s="9"/>
      <c r="BU554" s="9"/>
      <c r="BV554" s="9"/>
      <c r="BW554" s="9"/>
      <c r="BX554" s="9"/>
      <c r="BY554" s="9"/>
      <c r="BZ554" s="9"/>
      <c r="CA554" s="9"/>
      <c r="CB554" s="9"/>
      <c r="CC554" s="9"/>
      <c r="CD554" s="9"/>
      <c r="CE554" s="9"/>
      <c r="CF554" s="9"/>
      <c r="CG554" s="9"/>
      <c r="CH554" s="9"/>
      <c r="CI554" s="9"/>
      <c r="CJ554" s="9"/>
      <c r="CK554" s="9"/>
      <c r="CL554" s="9"/>
      <c r="CM554" s="9"/>
      <c r="CN554" s="9"/>
      <c r="CO554" s="9"/>
      <c r="CP554" s="9"/>
      <c r="CQ554" s="9"/>
      <c r="CR554" s="9"/>
      <c r="CS554" s="9"/>
      <c r="CT554" s="9"/>
      <c r="CU554" s="9"/>
      <c r="CV554" s="9"/>
      <c r="CW554" s="9"/>
      <c r="CX554" s="9"/>
      <c r="CY554" s="9"/>
      <c r="CZ554" s="9"/>
      <c r="DA554" s="9"/>
      <c r="DB554" s="9"/>
      <c r="DC554" s="9"/>
      <c r="DD554" s="9"/>
      <c r="DE554" s="9"/>
      <c r="DF554" s="9"/>
      <c r="DG554" s="9"/>
      <c r="DH554" s="9"/>
      <c r="DI554" s="9"/>
      <c r="DJ554" s="9"/>
      <c r="DK554" s="9"/>
      <c r="DL554" s="9"/>
      <c r="DM554" s="9"/>
      <c r="DN554" s="9"/>
      <c r="DO554" s="9"/>
      <c r="DP554" s="9"/>
      <c r="DQ554" s="9"/>
      <c r="DR554" s="9"/>
      <c r="DS554" s="9"/>
      <c r="DT554" s="9"/>
      <c r="DU554" s="9"/>
      <c r="DV554" s="9"/>
      <c r="DW554" s="9"/>
      <c r="DX554" s="9"/>
      <c r="DY554" s="9"/>
      <c r="DZ554" s="9"/>
      <c r="EA554" s="9"/>
      <c r="EB554" s="9"/>
      <c r="EC554" s="9"/>
      <c r="ED554" s="9"/>
      <c r="EE554" s="9"/>
      <c r="EF554" s="9"/>
      <c r="EG554" s="9"/>
      <c r="EH554" s="9"/>
      <c r="EI554" s="9"/>
      <c r="EJ554" s="9"/>
      <c r="EK554" s="9"/>
      <c r="EL554" s="9"/>
      <c r="EM554" s="9"/>
      <c r="EN554" s="9"/>
      <c r="EO554" s="9"/>
      <c r="EP554" s="9"/>
      <c r="EQ554" s="9"/>
      <c r="ER554" s="36">
        <f t="shared" si="104"/>
        <v>1</v>
      </c>
      <c r="ES554" s="9">
        <f t="shared" si="105"/>
        <v>1</v>
      </c>
      <c r="ET554" s="9" t="s">
        <v>1362</v>
      </c>
      <c r="EU554" s="32" t="s">
        <v>1997</v>
      </c>
      <c r="EV554" s="32" t="s">
        <v>1480</v>
      </c>
      <c r="EW554" s="32"/>
      <c r="EX554" s="35"/>
      <c r="EY554" s="37"/>
      <c r="EZ554" s="37"/>
      <c r="FA554" s="35"/>
      <c r="FB554" s="37"/>
      <c r="FC554" s="32"/>
      <c r="FD554" s="32"/>
      <c r="FE554" s="32">
        <f t="shared" si="106"/>
        <v>7</v>
      </c>
      <c r="FF554" s="9">
        <f t="shared" si="107"/>
        <v>6068</v>
      </c>
      <c r="FG554" s="6" t="s">
        <v>1480</v>
      </c>
    </row>
    <row r="555" spans="1:163" ht="17.25" customHeight="1" x14ac:dyDescent="0.25">
      <c r="A555" s="9">
        <v>465618986</v>
      </c>
      <c r="B555" s="22" t="s">
        <v>438</v>
      </c>
      <c r="C555" s="9"/>
      <c r="D555" s="9"/>
      <c r="E555" s="9"/>
      <c r="F555" s="9"/>
      <c r="G555" s="23"/>
      <c r="H555" s="23"/>
      <c r="I555" s="9">
        <v>2369</v>
      </c>
      <c r="J555" s="9">
        <v>0</v>
      </c>
      <c r="K555" s="24">
        <f t="shared" si="96"/>
        <v>40</v>
      </c>
      <c r="L555" s="24">
        <f t="shared" si="97"/>
        <v>2369</v>
      </c>
      <c r="M555" s="25">
        <v>2</v>
      </c>
      <c r="N555" s="9" t="s">
        <v>1493</v>
      </c>
      <c r="O555" s="9" t="s">
        <v>1494</v>
      </c>
      <c r="P555" s="9" t="s">
        <v>14</v>
      </c>
      <c r="Q555" s="26">
        <v>0</v>
      </c>
      <c r="R555" s="27">
        <v>40</v>
      </c>
      <c r="S555" s="27">
        <f t="shared" si="98"/>
        <v>0</v>
      </c>
      <c r="T555" s="27">
        <v>354</v>
      </c>
      <c r="U555" s="28" t="s">
        <v>20</v>
      </c>
      <c r="V555" s="29">
        <f t="shared" si="99"/>
        <v>0</v>
      </c>
      <c r="W555" s="29">
        <f t="shared" si="100"/>
        <v>0</v>
      </c>
      <c r="X555" s="29" t="str">
        <f t="shared" si="101"/>
        <v>FLOW</v>
      </c>
      <c r="Y555" s="9" t="str">
        <f t="shared" si="102"/>
        <v>-</v>
      </c>
      <c r="Z555" s="9" t="s">
        <v>20</v>
      </c>
      <c r="AA555" s="9" t="s">
        <v>20</v>
      </c>
      <c r="AB555" s="22"/>
      <c r="AC555" s="9"/>
      <c r="AD555" s="9"/>
      <c r="AE555" s="30"/>
      <c r="AF555" s="31" t="s">
        <v>20</v>
      </c>
      <c r="AG555" s="32"/>
      <c r="AH555" s="9" t="s">
        <v>241</v>
      </c>
      <c r="AI555" s="32"/>
      <c r="AJ555" s="32"/>
      <c r="AK555" s="32"/>
      <c r="AL555" s="32">
        <v>394</v>
      </c>
      <c r="AM555" s="26">
        <v>0</v>
      </c>
      <c r="AN555" s="24">
        <v>56</v>
      </c>
      <c r="AO555" s="23" t="s">
        <v>20</v>
      </c>
      <c r="AP555" s="23" t="str">
        <f t="shared" si="103"/>
        <v>FLOW</v>
      </c>
      <c r="AQ555" s="23"/>
      <c r="AR555" s="23"/>
      <c r="AS555" s="23"/>
      <c r="AT555" s="23"/>
      <c r="AU555" s="9" t="s">
        <v>1491</v>
      </c>
      <c r="AV555" s="33" t="s">
        <v>439</v>
      </c>
      <c r="AW555" s="22" t="s">
        <v>1314</v>
      </c>
      <c r="AX555" s="34">
        <v>45719</v>
      </c>
      <c r="AY555" s="9">
        <v>12</v>
      </c>
      <c r="AZ555" s="9" t="s">
        <v>1125</v>
      </c>
      <c r="BA555" s="32" t="s">
        <v>20</v>
      </c>
      <c r="BB555" s="32"/>
      <c r="BC555" s="32"/>
      <c r="BD555" s="9"/>
      <c r="BE555" s="9"/>
      <c r="BF555" s="9"/>
      <c r="BG555" s="35"/>
      <c r="BH555" s="9"/>
      <c r="BI555" s="9"/>
      <c r="BJ555" s="9"/>
      <c r="BK555" s="9"/>
      <c r="BL555" s="9"/>
      <c r="BM555" s="9"/>
      <c r="BN555" s="9"/>
      <c r="BO555" s="9"/>
      <c r="BP555" s="9"/>
      <c r="BQ555" s="9"/>
      <c r="BR555" s="9"/>
      <c r="BS555" s="9"/>
      <c r="BT555" s="9"/>
      <c r="BU555" s="9"/>
      <c r="BV555" s="9"/>
      <c r="BW555" s="9"/>
      <c r="BX555" s="9"/>
      <c r="BY555" s="9"/>
      <c r="BZ555" s="9"/>
      <c r="CA555" s="9"/>
      <c r="CB555" s="9"/>
      <c r="CC555" s="9"/>
      <c r="CD555" s="9"/>
      <c r="CE555" s="9"/>
      <c r="CF555" s="9"/>
      <c r="CG555" s="9"/>
      <c r="CH555" s="9"/>
      <c r="CI555" s="9"/>
      <c r="CJ555" s="9"/>
      <c r="CK555" s="9"/>
      <c r="CL555" s="9"/>
      <c r="CM555" s="9"/>
      <c r="CN555" s="9"/>
      <c r="CO555" s="9"/>
      <c r="CP555" s="9"/>
      <c r="CQ555" s="9"/>
      <c r="CR555" s="9"/>
      <c r="CS555" s="9"/>
      <c r="CT555" s="9"/>
      <c r="CU555" s="9"/>
      <c r="CV555" s="9"/>
      <c r="CW555" s="9"/>
      <c r="CX555" s="9"/>
      <c r="CY555" s="9"/>
      <c r="CZ555" s="9"/>
      <c r="DA555" s="9"/>
      <c r="DB555" s="9"/>
      <c r="DC555" s="9"/>
      <c r="DD555" s="9"/>
      <c r="DE555" s="9"/>
      <c r="DF555" s="9"/>
      <c r="DG555" s="9"/>
      <c r="DH555" s="9"/>
      <c r="DI555" s="9"/>
      <c r="DJ555" s="9"/>
      <c r="DK555" s="9"/>
      <c r="DL555" s="9"/>
      <c r="DM555" s="9"/>
      <c r="DN555" s="9"/>
      <c r="DO555" s="9"/>
      <c r="DP555" s="9"/>
      <c r="DQ555" s="9"/>
      <c r="DR555" s="9"/>
      <c r="DS555" s="9"/>
      <c r="DT555" s="9"/>
      <c r="DU555" s="9"/>
      <c r="DV555" s="9"/>
      <c r="DW555" s="9"/>
      <c r="DX555" s="9"/>
      <c r="DY555" s="9"/>
      <c r="DZ555" s="9"/>
      <c r="EA555" s="9"/>
      <c r="EB555" s="9"/>
      <c r="EC555" s="9"/>
      <c r="ED555" s="9"/>
      <c r="EE555" s="9"/>
      <c r="EF555" s="9"/>
      <c r="EG555" s="9"/>
      <c r="EH555" s="9"/>
      <c r="EI555" s="9"/>
      <c r="EJ555" s="9"/>
      <c r="EK555" s="9"/>
      <c r="EL555" s="9"/>
      <c r="EM555" s="9"/>
      <c r="EN555" s="9"/>
      <c r="EO555" s="9"/>
      <c r="EP555" s="9"/>
      <c r="EQ555" s="9"/>
      <c r="ER555" s="36">
        <f t="shared" si="104"/>
        <v>0</v>
      </c>
      <c r="ES555" s="9" t="str">
        <f t="shared" si="105"/>
        <v/>
      </c>
      <c r="ET555" s="9" t="s">
        <v>1366</v>
      </c>
      <c r="EU555" s="32" t="s">
        <v>1969</v>
      </c>
      <c r="EV555" s="32" t="s">
        <v>1480</v>
      </c>
      <c r="EW555" s="32"/>
      <c r="EX555" s="35"/>
      <c r="EY555" s="37"/>
      <c r="EZ555" s="37"/>
      <c r="FA555" s="35"/>
      <c r="FB555" s="37"/>
      <c r="FC555" s="32"/>
      <c r="FD555" s="32"/>
      <c r="FE555" s="32">
        <f t="shared" si="106"/>
        <v>40</v>
      </c>
      <c r="FF555" s="9">
        <f t="shared" si="107"/>
        <v>2369</v>
      </c>
      <c r="FG555" s="6" t="s">
        <v>1480</v>
      </c>
    </row>
    <row r="556" spans="1:163" ht="17.25" customHeight="1" x14ac:dyDescent="0.25">
      <c r="A556" s="9">
        <v>465832967</v>
      </c>
      <c r="B556" s="22" t="s">
        <v>444</v>
      </c>
      <c r="C556" s="9"/>
      <c r="D556" s="9"/>
      <c r="E556" s="9"/>
      <c r="F556" s="9"/>
      <c r="G556" s="23"/>
      <c r="H556" s="23"/>
      <c r="I556" s="9">
        <v>1754</v>
      </c>
      <c r="J556" s="9">
        <v>0</v>
      </c>
      <c r="K556" s="24">
        <f t="shared" si="96"/>
        <v>17.13</v>
      </c>
      <c r="L556" s="24">
        <f t="shared" si="97"/>
        <v>1754</v>
      </c>
      <c r="M556" s="25">
        <v>2</v>
      </c>
      <c r="N556" s="9" t="s">
        <v>1493</v>
      </c>
      <c r="O556" s="9" t="s">
        <v>1494</v>
      </c>
      <c r="P556" s="9" t="s">
        <v>14</v>
      </c>
      <c r="Q556" s="26">
        <v>0</v>
      </c>
      <c r="R556" s="27">
        <v>17.13</v>
      </c>
      <c r="S556" s="27">
        <f t="shared" si="98"/>
        <v>0</v>
      </c>
      <c r="T556" s="27">
        <v>450</v>
      </c>
      <c r="U556" s="28" t="s">
        <v>20</v>
      </c>
      <c r="V556" s="29">
        <f t="shared" si="99"/>
        <v>0</v>
      </c>
      <c r="W556" s="29">
        <f t="shared" si="100"/>
        <v>0</v>
      </c>
      <c r="X556" s="29" t="str">
        <f t="shared" si="101"/>
        <v>FLOW</v>
      </c>
      <c r="Y556" s="9" t="str">
        <f t="shared" si="102"/>
        <v>-</v>
      </c>
      <c r="Z556" s="9" t="s">
        <v>20</v>
      </c>
      <c r="AA556" s="9" t="s">
        <v>20</v>
      </c>
      <c r="AB556" s="22"/>
      <c r="AC556" s="9"/>
      <c r="AD556" s="9"/>
      <c r="AE556" s="30"/>
      <c r="AF556" s="31" t="s">
        <v>20</v>
      </c>
      <c r="AG556" s="32"/>
      <c r="AH556" s="9" t="s">
        <v>682</v>
      </c>
      <c r="AI556" s="32"/>
      <c r="AJ556" s="32"/>
      <c r="AK556" s="32"/>
      <c r="AL556" s="32">
        <v>467.13</v>
      </c>
      <c r="AM556" s="26">
        <v>0</v>
      </c>
      <c r="AN556" s="24">
        <v>56</v>
      </c>
      <c r="AO556" s="23" t="s">
        <v>20</v>
      </c>
      <c r="AP556" s="23" t="str">
        <f t="shared" si="103"/>
        <v>FLOW</v>
      </c>
      <c r="AQ556" s="23"/>
      <c r="AR556" s="23"/>
      <c r="AS556" s="23"/>
      <c r="AT556" s="23"/>
      <c r="AU556" s="9" t="s">
        <v>1491</v>
      </c>
      <c r="AV556" s="33" t="s">
        <v>445</v>
      </c>
      <c r="AW556" s="22" t="s">
        <v>1218</v>
      </c>
      <c r="AX556" s="34">
        <v>45749</v>
      </c>
      <c r="AY556" s="9">
        <v>12</v>
      </c>
      <c r="AZ556" s="9" t="s">
        <v>1125</v>
      </c>
      <c r="BA556" s="32" t="s">
        <v>20</v>
      </c>
      <c r="BB556" s="32"/>
      <c r="BC556" s="32"/>
      <c r="BD556" s="9"/>
      <c r="BE556" s="9"/>
      <c r="BF556" s="9"/>
      <c r="BG556" s="35"/>
      <c r="BH556" s="9"/>
      <c r="BI556" s="9"/>
      <c r="BJ556" s="9"/>
      <c r="BK556" s="9"/>
      <c r="BL556" s="9"/>
      <c r="BM556" s="9"/>
      <c r="BN556" s="9"/>
      <c r="BO556" s="9"/>
      <c r="BP556" s="9"/>
      <c r="BQ556" s="9"/>
      <c r="BR556" s="9"/>
      <c r="BS556" s="9"/>
      <c r="BT556" s="9"/>
      <c r="BU556" s="9"/>
      <c r="BV556" s="9"/>
      <c r="BW556" s="9"/>
      <c r="BX556" s="9"/>
      <c r="BY556" s="9"/>
      <c r="BZ556" s="9"/>
      <c r="CA556" s="9"/>
      <c r="CB556" s="9"/>
      <c r="CC556" s="9"/>
      <c r="CD556" s="9"/>
      <c r="CE556" s="9"/>
      <c r="CF556" s="9"/>
      <c r="CG556" s="9"/>
      <c r="CH556" s="9"/>
      <c r="CI556" s="9"/>
      <c r="CJ556" s="9"/>
      <c r="CK556" s="9"/>
      <c r="CL556" s="9"/>
      <c r="CM556" s="9"/>
      <c r="CN556" s="9"/>
      <c r="CO556" s="9"/>
      <c r="CP556" s="9"/>
      <c r="CQ556" s="9"/>
      <c r="CR556" s="9"/>
      <c r="CS556" s="9"/>
      <c r="CT556" s="9"/>
      <c r="CU556" s="9"/>
      <c r="CV556" s="9"/>
      <c r="CW556" s="9"/>
      <c r="CX556" s="9"/>
      <c r="CY556" s="9"/>
      <c r="CZ556" s="9"/>
      <c r="DA556" s="9"/>
      <c r="DB556" s="9"/>
      <c r="DC556" s="9"/>
      <c r="DD556" s="9"/>
      <c r="DE556" s="9"/>
      <c r="DF556" s="9"/>
      <c r="DG556" s="9"/>
      <c r="DH556" s="9"/>
      <c r="DI556" s="9"/>
      <c r="DJ556" s="9"/>
      <c r="DK556" s="9"/>
      <c r="DL556" s="9"/>
      <c r="DM556" s="9"/>
      <c r="DN556" s="9"/>
      <c r="DO556" s="9"/>
      <c r="DP556" s="9"/>
      <c r="DQ556" s="9"/>
      <c r="DR556" s="9"/>
      <c r="DS556" s="9"/>
      <c r="DT556" s="9"/>
      <c r="DU556" s="9"/>
      <c r="DV556" s="9"/>
      <c r="DW556" s="9"/>
      <c r="DX556" s="9"/>
      <c r="DY556" s="9"/>
      <c r="DZ556" s="9"/>
      <c r="EA556" s="9"/>
      <c r="EB556" s="9"/>
      <c r="EC556" s="9"/>
      <c r="ED556" s="9"/>
      <c r="EE556" s="9"/>
      <c r="EF556" s="9"/>
      <c r="EG556" s="9"/>
      <c r="EH556" s="9"/>
      <c r="EI556" s="9"/>
      <c r="EJ556" s="9"/>
      <c r="EK556" s="9"/>
      <c r="EL556" s="9"/>
      <c r="EM556" s="9"/>
      <c r="EN556" s="9"/>
      <c r="EO556" s="9"/>
      <c r="EP556" s="9"/>
      <c r="EQ556" s="9"/>
      <c r="ER556" s="36">
        <f t="shared" si="104"/>
        <v>0</v>
      </c>
      <c r="ES556" s="9" t="str">
        <f t="shared" si="105"/>
        <v/>
      </c>
      <c r="ET556" s="9" t="s">
        <v>1366</v>
      </c>
      <c r="EU556" s="32" t="s">
        <v>2157</v>
      </c>
      <c r="EV556" s="32" t="s">
        <v>1480</v>
      </c>
      <c r="EW556" s="32"/>
      <c r="EX556" s="35"/>
      <c r="EY556" s="37"/>
      <c r="EZ556" s="37"/>
      <c r="FA556" s="35"/>
      <c r="FB556" s="37"/>
      <c r="FC556" s="32"/>
      <c r="FD556" s="32"/>
      <c r="FE556" s="32">
        <f t="shared" si="106"/>
        <v>17.13</v>
      </c>
      <c r="FF556" s="9">
        <f t="shared" si="107"/>
        <v>1754</v>
      </c>
      <c r="FG556" s="6" t="s">
        <v>1480</v>
      </c>
    </row>
    <row r="557" spans="1:163" ht="17.25" customHeight="1" x14ac:dyDescent="0.25">
      <c r="A557" s="9">
        <v>459908712</v>
      </c>
      <c r="B557" s="22" t="s">
        <v>1591</v>
      </c>
      <c r="C557" s="9"/>
      <c r="D557" s="9"/>
      <c r="E557" s="9"/>
      <c r="F557" s="9"/>
      <c r="G557" s="23"/>
      <c r="H557" s="23"/>
      <c r="I557" s="9">
        <v>3792</v>
      </c>
      <c r="J557" s="9">
        <v>0</v>
      </c>
      <c r="K557" s="24">
        <f t="shared" si="96"/>
        <v>65</v>
      </c>
      <c r="L557" s="24">
        <f t="shared" si="97"/>
        <v>3792</v>
      </c>
      <c r="M557" s="25">
        <v>3</v>
      </c>
      <c r="N557" s="9" t="s">
        <v>1493</v>
      </c>
      <c r="O557" s="9" t="s">
        <v>1494</v>
      </c>
      <c r="P557" s="9" t="s">
        <v>321</v>
      </c>
      <c r="Q557" s="26">
        <v>0</v>
      </c>
      <c r="R557" s="27">
        <v>65</v>
      </c>
      <c r="S557" s="27">
        <f t="shared" si="98"/>
        <v>0</v>
      </c>
      <c r="T557" s="27">
        <v>4610</v>
      </c>
      <c r="U557" s="28" t="s">
        <v>20</v>
      </c>
      <c r="V557" s="29">
        <f t="shared" si="99"/>
        <v>0</v>
      </c>
      <c r="W557" s="29">
        <f t="shared" si="100"/>
        <v>0</v>
      </c>
      <c r="X557" s="29" t="str">
        <f t="shared" si="101"/>
        <v>FLOW</v>
      </c>
      <c r="Y557" s="9" t="str">
        <f t="shared" si="102"/>
        <v>-</v>
      </c>
      <c r="Z557" s="9" t="s">
        <v>1495</v>
      </c>
      <c r="AA557" s="9" t="s">
        <v>20</v>
      </c>
      <c r="AB557" s="22"/>
      <c r="AC557" s="9"/>
      <c r="AD557" s="9"/>
      <c r="AE557" s="30"/>
      <c r="AF557" s="31" t="s">
        <v>20</v>
      </c>
      <c r="AG557" s="32"/>
      <c r="AH557" s="9" t="s">
        <v>320</v>
      </c>
      <c r="AI557" s="32"/>
      <c r="AJ557" s="32"/>
      <c r="AK557" s="32"/>
      <c r="AL557" s="32">
        <v>4675</v>
      </c>
      <c r="AM557" s="26">
        <v>0</v>
      </c>
      <c r="AN557" s="24">
        <v>88</v>
      </c>
      <c r="AO557" s="23" t="s">
        <v>20</v>
      </c>
      <c r="AP557" s="23" t="str">
        <f t="shared" si="103"/>
        <v>FLOW</v>
      </c>
      <c r="AQ557" s="23"/>
      <c r="AR557" s="23"/>
      <c r="AS557" s="23"/>
      <c r="AT557" s="23"/>
      <c r="AU557" s="9" t="s">
        <v>1491</v>
      </c>
      <c r="AV557" s="33" t="s">
        <v>1690</v>
      </c>
      <c r="AW557" s="22" t="s">
        <v>1254</v>
      </c>
      <c r="AX557" s="34">
        <v>45196</v>
      </c>
      <c r="AY557" s="9">
        <v>30</v>
      </c>
      <c r="AZ557" s="9" t="s">
        <v>1592</v>
      </c>
      <c r="BA557" s="32" t="s">
        <v>20</v>
      </c>
      <c r="BB557" s="32"/>
      <c r="BC557" s="32"/>
      <c r="BD557" s="9"/>
      <c r="BE557" s="9"/>
      <c r="BF557" s="9"/>
      <c r="BG557" s="35"/>
      <c r="BH557" s="9"/>
      <c r="BI557" s="9"/>
      <c r="BJ557" s="9"/>
      <c r="BK557" s="9"/>
      <c r="BL557" s="9"/>
      <c r="BM557" s="9"/>
      <c r="BN557" s="9"/>
      <c r="BO557" s="9"/>
      <c r="BP557" s="9"/>
      <c r="BQ557" s="9"/>
      <c r="BR557" s="9"/>
      <c r="BS557" s="9"/>
      <c r="BT557" s="9"/>
      <c r="BU557" s="9"/>
      <c r="BV557" s="9"/>
      <c r="BW557" s="9"/>
      <c r="BX557" s="9"/>
      <c r="BY557" s="9"/>
      <c r="BZ557" s="9"/>
      <c r="CA557" s="9"/>
      <c r="CB557" s="9"/>
      <c r="CC557" s="9"/>
      <c r="CD557" s="9"/>
      <c r="CE557" s="9"/>
      <c r="CF557" s="9"/>
      <c r="CG557" s="9"/>
      <c r="CH557" s="9"/>
      <c r="CI557" s="9"/>
      <c r="CJ557" s="9"/>
      <c r="CK557" s="9"/>
      <c r="CL557" s="9"/>
      <c r="CM557" s="9"/>
      <c r="CN557" s="9"/>
      <c r="CO557" s="9"/>
      <c r="CP557" s="9"/>
      <c r="CQ557" s="9"/>
      <c r="CR557" s="9"/>
      <c r="CS557" s="9"/>
      <c r="CT557" s="9"/>
      <c r="CU557" s="9"/>
      <c r="CV557" s="9"/>
      <c r="CW557" s="9"/>
      <c r="CX557" s="9"/>
      <c r="CY557" s="9"/>
      <c r="CZ557" s="9"/>
      <c r="DA557" s="9"/>
      <c r="DB557" s="9"/>
      <c r="DC557" s="9"/>
      <c r="DD557" s="9"/>
      <c r="DE557" s="9"/>
      <c r="DF557" s="9"/>
      <c r="DG557" s="9"/>
      <c r="DH557" s="9"/>
      <c r="DI557" s="9"/>
      <c r="DJ557" s="9"/>
      <c r="DK557" s="9"/>
      <c r="DL557" s="9"/>
      <c r="DM557" s="9"/>
      <c r="DN557" s="9"/>
      <c r="DO557" s="9"/>
      <c r="DP557" s="9"/>
      <c r="DQ557" s="9"/>
      <c r="DR557" s="9"/>
      <c r="DS557" s="9"/>
      <c r="DT557" s="9"/>
      <c r="DU557" s="9"/>
      <c r="DV557" s="9"/>
      <c r="DW557" s="9"/>
      <c r="DX557" s="9"/>
      <c r="DY557" s="9"/>
      <c r="DZ557" s="9"/>
      <c r="EA557" s="9"/>
      <c r="EB557" s="9"/>
      <c r="EC557" s="9"/>
      <c r="ED557" s="9"/>
      <c r="EE557" s="9"/>
      <c r="EF557" s="9"/>
      <c r="EG557" s="9"/>
      <c r="EH557" s="9"/>
      <c r="EI557" s="9"/>
      <c r="EJ557" s="9"/>
      <c r="EK557" s="9"/>
      <c r="EL557" s="9"/>
      <c r="EM557" s="9"/>
      <c r="EN557" s="9"/>
      <c r="EO557" s="9"/>
      <c r="EP557" s="9"/>
      <c r="EQ557" s="9"/>
      <c r="ER557" s="36">
        <f t="shared" si="104"/>
        <v>0</v>
      </c>
      <c r="ES557" s="9" t="str">
        <f t="shared" si="105"/>
        <v/>
      </c>
      <c r="ET557" s="9" t="s">
        <v>1362</v>
      </c>
      <c r="EU557" s="32" t="e">
        <v>#N/A</v>
      </c>
      <c r="EV557" s="32" t="e">
        <v>#N/A</v>
      </c>
      <c r="EW557" s="32"/>
      <c r="EX557" s="35"/>
      <c r="EY557" s="37"/>
      <c r="EZ557" s="37"/>
      <c r="FA557" s="35"/>
      <c r="FB557" s="37"/>
      <c r="FC557" s="32"/>
      <c r="FD557" s="32"/>
      <c r="FE557" s="32">
        <f t="shared" si="106"/>
        <v>65</v>
      </c>
      <c r="FF557" s="9">
        <f t="shared" si="107"/>
        <v>3792</v>
      </c>
      <c r="FG557" s="6" t="e">
        <v>#N/A</v>
      </c>
    </row>
    <row r="558" spans="1:163" ht="17.25" customHeight="1" x14ac:dyDescent="0.25">
      <c r="A558" s="9">
        <v>138058440</v>
      </c>
      <c r="B558" s="22" t="s">
        <v>1641</v>
      </c>
      <c r="C558" s="9"/>
      <c r="D558" s="9"/>
      <c r="E558" s="9"/>
      <c r="F558" s="9"/>
      <c r="G558" s="23"/>
      <c r="H558" s="23" t="s">
        <v>2264</v>
      </c>
      <c r="I558" s="9">
        <v>3110</v>
      </c>
      <c r="J558" s="9">
        <v>0</v>
      </c>
      <c r="K558" s="24">
        <f t="shared" si="96"/>
        <v>28</v>
      </c>
      <c r="L558" s="24">
        <f t="shared" si="97"/>
        <v>3110</v>
      </c>
      <c r="M558" s="25">
        <v>2</v>
      </c>
      <c r="N558" s="9" t="s">
        <v>1498</v>
      </c>
      <c r="O558" s="9" t="s">
        <v>1494</v>
      </c>
      <c r="P558" s="9" t="s">
        <v>121</v>
      </c>
      <c r="Q558" s="26">
        <v>0</v>
      </c>
      <c r="R558" s="27">
        <v>28</v>
      </c>
      <c r="S558" s="27">
        <f t="shared" si="98"/>
        <v>0</v>
      </c>
      <c r="T558" s="27">
        <v>4946</v>
      </c>
      <c r="U558" s="28" t="s">
        <v>20</v>
      </c>
      <c r="V558" s="29">
        <f t="shared" si="99"/>
        <v>0</v>
      </c>
      <c r="W558" s="29">
        <f t="shared" si="100"/>
        <v>0</v>
      </c>
      <c r="X558" s="29" t="str">
        <f t="shared" si="101"/>
        <v>RB</v>
      </c>
      <c r="Y558" s="9" t="str">
        <f t="shared" si="102"/>
        <v>PAID</v>
      </c>
      <c r="Z558" s="9" t="s">
        <v>20</v>
      </c>
      <c r="AA558" s="9" t="s">
        <v>20</v>
      </c>
      <c r="AB558" s="22"/>
      <c r="AC558" s="9"/>
      <c r="AD558" s="9"/>
      <c r="AE558" s="30"/>
      <c r="AF558" s="31" t="s">
        <v>20</v>
      </c>
      <c r="AG558" s="32"/>
      <c r="AH558" s="9" t="s">
        <v>337</v>
      </c>
      <c r="AI558" s="32"/>
      <c r="AJ558" s="32"/>
      <c r="AK558" s="32"/>
      <c r="AL558" s="32">
        <v>4974</v>
      </c>
      <c r="AM558" s="26">
        <v>0</v>
      </c>
      <c r="AN558" s="24">
        <v>57</v>
      </c>
      <c r="AO558" s="23" t="s">
        <v>20</v>
      </c>
      <c r="AP558" s="23" t="str">
        <f t="shared" si="103"/>
        <v>FLOW</v>
      </c>
      <c r="AQ558" s="23"/>
      <c r="AR558" s="23"/>
      <c r="AS558" s="23"/>
      <c r="AT558" s="23"/>
      <c r="AU558" s="9" t="s">
        <v>1491</v>
      </c>
      <c r="AV558" s="33" t="s">
        <v>1688</v>
      </c>
      <c r="AW558" s="22" t="s">
        <v>1218</v>
      </c>
      <c r="AX558" s="34">
        <v>44947</v>
      </c>
      <c r="AY558" s="9">
        <v>36</v>
      </c>
      <c r="AZ558" s="9" t="s">
        <v>1592</v>
      </c>
      <c r="BA558" s="32" t="s">
        <v>20</v>
      </c>
      <c r="BB558" s="32"/>
      <c r="BC558" s="32"/>
      <c r="BD558" s="9"/>
      <c r="BE558" s="9"/>
      <c r="BF558" s="9"/>
      <c r="BG558" s="35"/>
      <c r="BH558" s="9"/>
      <c r="BI558" s="9"/>
      <c r="BJ558" s="9"/>
      <c r="BK558" s="9"/>
      <c r="BL558" s="9">
        <v>1</v>
      </c>
      <c r="BM558" s="9"/>
      <c r="BN558" s="9"/>
      <c r="BO558" s="9"/>
      <c r="BP558" s="9"/>
      <c r="BQ558" s="9"/>
      <c r="BR558" s="9"/>
      <c r="BS558" s="9"/>
      <c r="BT558" s="9"/>
      <c r="BU558" s="9"/>
      <c r="BV558" s="9"/>
      <c r="BW558" s="9"/>
      <c r="BX558" s="9"/>
      <c r="BY558" s="9"/>
      <c r="BZ558" s="9"/>
      <c r="CA558" s="9"/>
      <c r="CB558" s="9"/>
      <c r="CC558" s="9"/>
      <c r="CD558" s="9"/>
      <c r="CE558" s="9"/>
      <c r="CF558" s="9"/>
      <c r="CG558" s="9"/>
      <c r="CH558" s="9"/>
      <c r="CI558" s="9"/>
      <c r="CJ558" s="9"/>
      <c r="CK558" s="9"/>
      <c r="CL558" s="9"/>
      <c r="CM558" s="9"/>
      <c r="CN558" s="9"/>
      <c r="CO558" s="9"/>
      <c r="CP558" s="9"/>
      <c r="CQ558" s="9"/>
      <c r="CR558" s="9"/>
      <c r="CS558" s="9"/>
      <c r="CT558" s="9"/>
      <c r="CU558" s="9"/>
      <c r="CV558" s="9"/>
      <c r="CW558" s="9"/>
      <c r="CX558" s="9"/>
      <c r="CY558" s="9"/>
      <c r="CZ558" s="9"/>
      <c r="DA558" s="9"/>
      <c r="DB558" s="9"/>
      <c r="DC558" s="9"/>
      <c r="DD558" s="9"/>
      <c r="DE558" s="9"/>
      <c r="DF558" s="9"/>
      <c r="DG558" s="9"/>
      <c r="DH558" s="9"/>
      <c r="DI558" s="9"/>
      <c r="DJ558" s="9"/>
      <c r="DK558" s="9"/>
      <c r="DL558" s="9"/>
      <c r="DM558" s="9"/>
      <c r="DN558" s="9"/>
      <c r="DO558" s="9"/>
      <c r="DP558" s="9"/>
      <c r="DQ558" s="9"/>
      <c r="DR558" s="9"/>
      <c r="DS558" s="9"/>
      <c r="DT558" s="9"/>
      <c r="DU558" s="9"/>
      <c r="DV558" s="9"/>
      <c r="DW558" s="9"/>
      <c r="DX558" s="9"/>
      <c r="DY558" s="9"/>
      <c r="DZ558" s="9"/>
      <c r="EA558" s="9"/>
      <c r="EB558" s="9"/>
      <c r="EC558" s="9"/>
      <c r="ED558" s="9"/>
      <c r="EE558" s="9"/>
      <c r="EF558" s="9"/>
      <c r="EG558" s="9"/>
      <c r="EH558" s="9"/>
      <c r="EI558" s="9"/>
      <c r="EJ558" s="9"/>
      <c r="EK558" s="9"/>
      <c r="EL558" s="9"/>
      <c r="EM558" s="9"/>
      <c r="EN558" s="9"/>
      <c r="EO558" s="9"/>
      <c r="EP558" s="9"/>
      <c r="EQ558" s="9"/>
      <c r="ER558" s="36">
        <f t="shared" si="104"/>
        <v>1</v>
      </c>
      <c r="ES558" s="9">
        <f t="shared" si="105"/>
        <v>1</v>
      </c>
      <c r="ET558" s="9" t="s">
        <v>1373</v>
      </c>
      <c r="EU558" s="32" t="e">
        <v>#N/A</v>
      </c>
      <c r="EV558" s="32" t="e">
        <v>#N/A</v>
      </c>
      <c r="EW558" s="32"/>
      <c r="EX558" s="35"/>
      <c r="EY558" s="37"/>
      <c r="EZ558" s="37"/>
      <c r="FA558" s="35"/>
      <c r="FB558" s="37"/>
      <c r="FC558" s="32"/>
      <c r="FD558" s="32"/>
      <c r="FE558" s="32">
        <f t="shared" si="106"/>
        <v>28</v>
      </c>
      <c r="FF558" s="9">
        <f t="shared" si="107"/>
        <v>3110</v>
      </c>
      <c r="FG558" s="6" t="e">
        <v>#N/A</v>
      </c>
    </row>
    <row r="559" spans="1:163" ht="17.25" customHeight="1" x14ac:dyDescent="0.25">
      <c r="A559" s="9">
        <v>139054823</v>
      </c>
      <c r="B559" s="22" t="s">
        <v>1642</v>
      </c>
      <c r="C559" s="9"/>
      <c r="D559" s="9"/>
      <c r="E559" s="9"/>
      <c r="F559" s="9"/>
      <c r="G559" s="23"/>
      <c r="H559" s="23"/>
      <c r="I559" s="9">
        <v>3574</v>
      </c>
      <c r="J559" s="9">
        <v>0</v>
      </c>
      <c r="K559" s="24">
        <f t="shared" si="96"/>
        <v>38</v>
      </c>
      <c r="L559" s="24">
        <f t="shared" si="97"/>
        <v>3574</v>
      </c>
      <c r="M559" s="25">
        <v>4</v>
      </c>
      <c r="N559" s="9" t="s">
        <v>1493</v>
      </c>
      <c r="O559" s="9" t="s">
        <v>1494</v>
      </c>
      <c r="P559" s="9" t="s">
        <v>121</v>
      </c>
      <c r="Q559" s="26">
        <v>0</v>
      </c>
      <c r="R559" s="27">
        <v>38</v>
      </c>
      <c r="S559" s="27">
        <f t="shared" si="98"/>
        <v>0</v>
      </c>
      <c r="T559" s="27">
        <v>4472</v>
      </c>
      <c r="U559" s="28" t="s">
        <v>20</v>
      </c>
      <c r="V559" s="29">
        <f t="shared" si="99"/>
        <v>0</v>
      </c>
      <c r="W559" s="29">
        <f t="shared" si="100"/>
        <v>0</v>
      </c>
      <c r="X559" s="29" t="str">
        <f t="shared" si="101"/>
        <v>FLOW</v>
      </c>
      <c r="Y559" s="9" t="str">
        <f t="shared" si="102"/>
        <v>-</v>
      </c>
      <c r="Z559" s="9" t="s">
        <v>1490</v>
      </c>
      <c r="AA559" s="9" t="s">
        <v>20</v>
      </c>
      <c r="AB559" s="22"/>
      <c r="AC559" s="9"/>
      <c r="AD559" s="9"/>
      <c r="AE559" s="30"/>
      <c r="AF559" s="31" t="s">
        <v>20</v>
      </c>
      <c r="AG559" s="32"/>
      <c r="AH559" s="9" t="s">
        <v>337</v>
      </c>
      <c r="AI559" s="32"/>
      <c r="AJ559" s="32"/>
      <c r="AK559" s="32"/>
      <c r="AL559" s="32">
        <v>4510</v>
      </c>
      <c r="AM559" s="26">
        <v>0</v>
      </c>
      <c r="AN559" s="24">
        <v>118</v>
      </c>
      <c r="AO559" s="23" t="s">
        <v>20</v>
      </c>
      <c r="AP559" s="23" t="str">
        <f t="shared" si="103"/>
        <v>FLOW</v>
      </c>
      <c r="AQ559" s="23"/>
      <c r="AR559" s="23"/>
      <c r="AS559" s="23"/>
      <c r="AT559" s="23"/>
      <c r="AU559" s="9" t="s">
        <v>13</v>
      </c>
      <c r="AV559" s="33" t="s">
        <v>1689</v>
      </c>
      <c r="AW559" s="22" t="s">
        <v>1177</v>
      </c>
      <c r="AX559" s="34">
        <v>44974</v>
      </c>
      <c r="AY559" s="9">
        <v>36</v>
      </c>
      <c r="AZ559" s="9" t="s">
        <v>1592</v>
      </c>
      <c r="BA559" s="32" t="s">
        <v>20</v>
      </c>
      <c r="BB559" s="32"/>
      <c r="BC559" s="32"/>
      <c r="BD559" s="9"/>
      <c r="BE559" s="9"/>
      <c r="BF559" s="9"/>
      <c r="BG559" s="35"/>
      <c r="BH559" s="9"/>
      <c r="BI559" s="9"/>
      <c r="BJ559" s="9"/>
      <c r="BK559" s="9"/>
      <c r="BL559" s="9">
        <v>1</v>
      </c>
      <c r="BM559" s="9"/>
      <c r="BN559" s="9"/>
      <c r="BO559" s="9"/>
      <c r="BP559" s="9"/>
      <c r="BQ559" s="9"/>
      <c r="BR559" s="9"/>
      <c r="BS559" s="9"/>
      <c r="BT559" s="9"/>
      <c r="BU559" s="9"/>
      <c r="BV559" s="9"/>
      <c r="BW559" s="9"/>
      <c r="BX559" s="9"/>
      <c r="BY559" s="9"/>
      <c r="BZ559" s="9"/>
      <c r="CA559" s="9"/>
      <c r="CB559" s="9"/>
      <c r="CC559" s="9"/>
      <c r="CD559" s="9"/>
      <c r="CE559" s="9"/>
      <c r="CF559" s="9"/>
      <c r="CG559" s="9"/>
      <c r="CH559" s="9"/>
      <c r="CI559" s="9"/>
      <c r="CJ559" s="9"/>
      <c r="CK559" s="9"/>
      <c r="CL559" s="9"/>
      <c r="CM559" s="9"/>
      <c r="CN559" s="9"/>
      <c r="CO559" s="9"/>
      <c r="CP559" s="9"/>
      <c r="CQ559" s="9"/>
      <c r="CR559" s="9"/>
      <c r="CS559" s="9"/>
      <c r="CT559" s="9"/>
      <c r="CU559" s="9"/>
      <c r="CV559" s="9"/>
      <c r="CW559" s="9"/>
      <c r="CX559" s="9"/>
      <c r="CY559" s="9"/>
      <c r="CZ559" s="9"/>
      <c r="DA559" s="9"/>
      <c r="DB559" s="9"/>
      <c r="DC559" s="9"/>
      <c r="DD559" s="9"/>
      <c r="DE559" s="9"/>
      <c r="DF559" s="9"/>
      <c r="DG559" s="9"/>
      <c r="DH559" s="9"/>
      <c r="DI559" s="9"/>
      <c r="DJ559" s="9"/>
      <c r="DK559" s="9"/>
      <c r="DL559" s="9"/>
      <c r="DM559" s="9"/>
      <c r="DN559" s="9"/>
      <c r="DO559" s="9"/>
      <c r="DP559" s="9"/>
      <c r="DQ559" s="9"/>
      <c r="DR559" s="9"/>
      <c r="DS559" s="9"/>
      <c r="DT559" s="9"/>
      <c r="DU559" s="9"/>
      <c r="DV559" s="9"/>
      <c r="DW559" s="9"/>
      <c r="DX559" s="9"/>
      <c r="DY559" s="9"/>
      <c r="DZ559" s="9"/>
      <c r="EA559" s="9"/>
      <c r="EB559" s="9"/>
      <c r="EC559" s="9"/>
      <c r="ED559" s="9"/>
      <c r="EE559" s="9"/>
      <c r="EF559" s="9"/>
      <c r="EG559" s="9"/>
      <c r="EH559" s="9"/>
      <c r="EI559" s="9"/>
      <c r="EJ559" s="9"/>
      <c r="EK559" s="9"/>
      <c r="EL559" s="9"/>
      <c r="EM559" s="9"/>
      <c r="EN559" s="9"/>
      <c r="EO559" s="9"/>
      <c r="EP559" s="9"/>
      <c r="EQ559" s="9"/>
      <c r="ER559" s="36">
        <f t="shared" si="104"/>
        <v>1</v>
      </c>
      <c r="ES559" s="9">
        <f t="shared" si="105"/>
        <v>1</v>
      </c>
      <c r="ET559" s="9" t="s">
        <v>1373</v>
      </c>
      <c r="EU559" s="32" t="e">
        <v>#N/A</v>
      </c>
      <c r="EV559" s="32" t="e">
        <v>#N/A</v>
      </c>
      <c r="EW559" s="32"/>
      <c r="EX559" s="35"/>
      <c r="EY559" s="37"/>
      <c r="EZ559" s="37"/>
      <c r="FA559" s="35"/>
      <c r="FB559" s="37"/>
      <c r="FC559" s="32"/>
      <c r="FD559" s="32"/>
      <c r="FE559" s="32">
        <f t="shared" si="106"/>
        <v>38</v>
      </c>
      <c r="FF559" s="9">
        <f t="shared" si="107"/>
        <v>3574</v>
      </c>
      <c r="FG559" s="6" t="e">
        <v>#N/A</v>
      </c>
    </row>
    <row r="560" spans="1:163" ht="17.25" customHeight="1" x14ac:dyDescent="0.25">
      <c r="A560" s="9">
        <v>462333309</v>
      </c>
      <c r="B560" s="22" t="s">
        <v>1644</v>
      </c>
      <c r="C560" s="9"/>
      <c r="D560" s="9"/>
      <c r="E560" s="9"/>
      <c r="F560" s="9"/>
      <c r="G560" s="23"/>
      <c r="H560" s="23"/>
      <c r="I560" s="9">
        <v>1235</v>
      </c>
      <c r="J560" s="9">
        <v>0</v>
      </c>
      <c r="K560" s="24">
        <f t="shared" si="96"/>
        <v>18</v>
      </c>
      <c r="L560" s="24">
        <f t="shared" si="97"/>
        <v>1235</v>
      </c>
      <c r="M560" s="25">
        <v>3</v>
      </c>
      <c r="N560" s="9" t="s">
        <v>1493</v>
      </c>
      <c r="O560" s="9" t="s">
        <v>1494</v>
      </c>
      <c r="P560" s="9" t="s">
        <v>263</v>
      </c>
      <c r="Q560" s="26">
        <v>0</v>
      </c>
      <c r="R560" s="27">
        <v>18</v>
      </c>
      <c r="S560" s="27">
        <f t="shared" si="98"/>
        <v>0</v>
      </c>
      <c r="T560" s="27">
        <v>450</v>
      </c>
      <c r="U560" s="28" t="s">
        <v>20</v>
      </c>
      <c r="V560" s="29">
        <f t="shared" si="99"/>
        <v>0</v>
      </c>
      <c r="W560" s="29">
        <f t="shared" si="100"/>
        <v>0</v>
      </c>
      <c r="X560" s="29" t="str">
        <f t="shared" si="101"/>
        <v>FLOW</v>
      </c>
      <c r="Y560" s="9" t="str">
        <f t="shared" si="102"/>
        <v>-</v>
      </c>
      <c r="Z560" s="9" t="s">
        <v>1495</v>
      </c>
      <c r="AA560" s="9" t="s">
        <v>20</v>
      </c>
      <c r="AB560" s="22"/>
      <c r="AC560" s="9"/>
      <c r="AD560" s="9"/>
      <c r="AE560" s="30"/>
      <c r="AF560" s="31" t="s">
        <v>20</v>
      </c>
      <c r="AG560" s="32"/>
      <c r="AH560" s="9" t="s">
        <v>475</v>
      </c>
      <c r="AI560" s="32"/>
      <c r="AJ560" s="32"/>
      <c r="AK560" s="32"/>
      <c r="AL560" s="32">
        <v>468</v>
      </c>
      <c r="AM560" s="26">
        <v>0</v>
      </c>
      <c r="AN560" s="24">
        <v>87</v>
      </c>
      <c r="AO560" s="23" t="s">
        <v>20</v>
      </c>
      <c r="AP560" s="23" t="str">
        <f t="shared" si="103"/>
        <v>FLOW</v>
      </c>
      <c r="AQ560" s="23"/>
      <c r="AR560" s="23"/>
      <c r="AS560" s="23"/>
      <c r="AT560" s="23"/>
      <c r="AU560" s="9" t="s">
        <v>1491</v>
      </c>
      <c r="AV560" s="33" t="s">
        <v>1692</v>
      </c>
      <c r="AW560" s="22" t="s">
        <v>1182</v>
      </c>
      <c r="AX560" s="34">
        <v>45374</v>
      </c>
      <c r="AY560" s="9">
        <v>24</v>
      </c>
      <c r="AZ560" s="9" t="s">
        <v>1592</v>
      </c>
      <c r="BA560" s="32" t="s">
        <v>20</v>
      </c>
      <c r="BB560" s="32"/>
      <c r="BC560" s="32"/>
      <c r="BD560" s="9"/>
      <c r="BE560" s="9"/>
      <c r="BF560" s="9"/>
      <c r="BG560" s="35"/>
      <c r="BH560" s="9"/>
      <c r="BI560" s="9"/>
      <c r="BJ560" s="9"/>
      <c r="BK560" s="9"/>
      <c r="BL560" s="9"/>
      <c r="BM560" s="9"/>
      <c r="BN560" s="9"/>
      <c r="BO560" s="9"/>
      <c r="BP560" s="9"/>
      <c r="BQ560" s="9"/>
      <c r="BR560" s="9"/>
      <c r="BS560" s="9"/>
      <c r="BT560" s="9"/>
      <c r="BU560" s="9"/>
      <c r="BV560" s="9"/>
      <c r="BW560" s="9"/>
      <c r="BX560" s="9"/>
      <c r="BY560" s="9"/>
      <c r="BZ560" s="9"/>
      <c r="CA560" s="9"/>
      <c r="CB560" s="9"/>
      <c r="CC560" s="9"/>
      <c r="CD560" s="9"/>
      <c r="CE560" s="9"/>
      <c r="CF560" s="9"/>
      <c r="CG560" s="9"/>
      <c r="CH560" s="9"/>
      <c r="CI560" s="9"/>
      <c r="CJ560" s="9"/>
      <c r="CK560" s="9"/>
      <c r="CL560" s="9"/>
      <c r="CM560" s="9"/>
      <c r="CN560" s="9"/>
      <c r="CO560" s="9"/>
      <c r="CP560" s="9"/>
      <c r="CQ560" s="9"/>
      <c r="CR560" s="9"/>
      <c r="CS560" s="9"/>
      <c r="CT560" s="9"/>
      <c r="CU560" s="9"/>
      <c r="CV560" s="9"/>
      <c r="CW560" s="9"/>
      <c r="CX560" s="9"/>
      <c r="CY560" s="9"/>
      <c r="CZ560" s="9"/>
      <c r="DA560" s="9"/>
      <c r="DB560" s="9"/>
      <c r="DC560" s="9"/>
      <c r="DD560" s="9"/>
      <c r="DE560" s="9"/>
      <c r="DF560" s="9"/>
      <c r="DG560" s="9"/>
      <c r="DH560" s="9"/>
      <c r="DI560" s="9"/>
      <c r="DJ560" s="9"/>
      <c r="DK560" s="9"/>
      <c r="DL560" s="9"/>
      <c r="DM560" s="9"/>
      <c r="DN560" s="9"/>
      <c r="DO560" s="9"/>
      <c r="DP560" s="9"/>
      <c r="DQ560" s="9"/>
      <c r="DR560" s="9"/>
      <c r="DS560" s="9"/>
      <c r="DT560" s="9"/>
      <c r="DU560" s="9"/>
      <c r="DV560" s="9"/>
      <c r="DW560" s="9"/>
      <c r="DX560" s="9"/>
      <c r="DY560" s="9"/>
      <c r="DZ560" s="9"/>
      <c r="EA560" s="9"/>
      <c r="EB560" s="9"/>
      <c r="EC560" s="9"/>
      <c r="ED560" s="9"/>
      <c r="EE560" s="9"/>
      <c r="EF560" s="9"/>
      <c r="EG560" s="9"/>
      <c r="EH560" s="9"/>
      <c r="EI560" s="9"/>
      <c r="EJ560" s="9"/>
      <c r="EK560" s="9"/>
      <c r="EL560" s="9"/>
      <c r="EM560" s="9"/>
      <c r="EN560" s="9"/>
      <c r="EO560" s="9"/>
      <c r="EP560" s="9"/>
      <c r="EQ560" s="9"/>
      <c r="ER560" s="36">
        <f t="shared" si="104"/>
        <v>0</v>
      </c>
      <c r="ES560" s="9" t="str">
        <f t="shared" si="105"/>
        <v/>
      </c>
      <c r="ET560" s="9" t="s">
        <v>1372</v>
      </c>
      <c r="EU560" s="32" t="s">
        <v>2238</v>
      </c>
      <c r="EV560" s="32" t="s">
        <v>1480</v>
      </c>
      <c r="EW560" s="32"/>
      <c r="EX560" s="35"/>
      <c r="EY560" s="37"/>
      <c r="EZ560" s="37"/>
      <c r="FA560" s="35"/>
      <c r="FB560" s="37"/>
      <c r="FC560" s="32"/>
      <c r="FD560" s="32"/>
      <c r="FE560" s="32">
        <f t="shared" si="106"/>
        <v>18</v>
      </c>
      <c r="FF560" s="9">
        <f t="shared" si="107"/>
        <v>1235</v>
      </c>
      <c r="FG560" s="6" t="e">
        <v>#N/A</v>
      </c>
    </row>
    <row r="561" spans="1:163" ht="17.25" customHeight="1" x14ac:dyDescent="0.25">
      <c r="A561" s="9">
        <v>462203870</v>
      </c>
      <c r="B561" s="22" t="s">
        <v>1643</v>
      </c>
      <c r="C561" s="9"/>
      <c r="D561" s="9"/>
      <c r="E561" s="9"/>
      <c r="F561" s="9"/>
      <c r="G561" s="23"/>
      <c r="H561" s="23"/>
      <c r="I561" s="9">
        <v>1207</v>
      </c>
      <c r="J561" s="9">
        <v>0</v>
      </c>
      <c r="K561" s="24">
        <f t="shared" si="96"/>
        <v>19</v>
      </c>
      <c r="L561" s="24">
        <f t="shared" si="97"/>
        <v>1207</v>
      </c>
      <c r="M561" s="25">
        <v>6</v>
      </c>
      <c r="N561" s="9" t="s">
        <v>1493</v>
      </c>
      <c r="O561" s="9" t="s">
        <v>1494</v>
      </c>
      <c r="P561" s="9" t="s">
        <v>251</v>
      </c>
      <c r="Q561" s="26">
        <v>0</v>
      </c>
      <c r="R561" s="27">
        <v>19</v>
      </c>
      <c r="S561" s="27">
        <f t="shared" si="98"/>
        <v>0</v>
      </c>
      <c r="T561" s="27">
        <v>450</v>
      </c>
      <c r="U561" s="28" t="s">
        <v>20</v>
      </c>
      <c r="V561" s="29">
        <f t="shared" si="99"/>
        <v>0</v>
      </c>
      <c r="W561" s="29">
        <f t="shared" si="100"/>
        <v>0</v>
      </c>
      <c r="X561" s="29" t="str">
        <f t="shared" si="101"/>
        <v>FLOW</v>
      </c>
      <c r="Y561" s="9" t="str">
        <f t="shared" si="102"/>
        <v>-</v>
      </c>
      <c r="Z561" s="9" t="s">
        <v>1495</v>
      </c>
      <c r="AA561" s="9" t="s">
        <v>20</v>
      </c>
      <c r="AB561" s="22"/>
      <c r="AC561" s="9"/>
      <c r="AD561" s="9"/>
      <c r="AE561" s="30"/>
      <c r="AF561" s="31" t="s">
        <v>20</v>
      </c>
      <c r="AG561" s="32"/>
      <c r="AH561" s="9" t="s">
        <v>2207</v>
      </c>
      <c r="AI561" s="32"/>
      <c r="AJ561" s="32"/>
      <c r="AK561" s="32"/>
      <c r="AL561" s="32">
        <v>469</v>
      </c>
      <c r="AM561" s="26">
        <v>0</v>
      </c>
      <c r="AN561" s="24">
        <v>176</v>
      </c>
      <c r="AO561" s="23" t="s">
        <v>20</v>
      </c>
      <c r="AP561" s="23" t="str">
        <f t="shared" si="103"/>
        <v>FLOW</v>
      </c>
      <c r="AQ561" s="23"/>
      <c r="AR561" s="23"/>
      <c r="AS561" s="23"/>
      <c r="AT561" s="23"/>
      <c r="AU561" s="9" t="s">
        <v>13</v>
      </c>
      <c r="AV561" s="33" t="s">
        <v>1691</v>
      </c>
      <c r="AW561" s="22" t="s">
        <v>1217</v>
      </c>
      <c r="AX561" s="34">
        <v>45363</v>
      </c>
      <c r="AY561" s="9">
        <v>22</v>
      </c>
      <c r="AZ561" s="9" t="s">
        <v>1592</v>
      </c>
      <c r="BA561" s="32" t="s">
        <v>20</v>
      </c>
      <c r="BB561" s="32"/>
      <c r="BC561" s="32"/>
      <c r="BD561" s="9"/>
      <c r="BE561" s="9"/>
      <c r="BF561" s="9"/>
      <c r="BG561" s="35"/>
      <c r="BH561" s="9"/>
      <c r="BI561" s="9"/>
      <c r="BJ561" s="9"/>
      <c r="BK561" s="9"/>
      <c r="BL561" s="9"/>
      <c r="BM561" s="9"/>
      <c r="BN561" s="9"/>
      <c r="BO561" s="9"/>
      <c r="BP561" s="9"/>
      <c r="BQ561" s="9"/>
      <c r="BR561" s="9"/>
      <c r="BS561" s="9"/>
      <c r="BT561" s="9"/>
      <c r="BU561" s="9"/>
      <c r="BV561" s="9"/>
      <c r="BW561" s="9"/>
      <c r="BX561" s="9"/>
      <c r="BY561" s="9"/>
      <c r="BZ561" s="9"/>
      <c r="CA561" s="9"/>
      <c r="CB561" s="9"/>
      <c r="CC561" s="9"/>
      <c r="CD561" s="9"/>
      <c r="CE561" s="9"/>
      <c r="CF561" s="9"/>
      <c r="CG561" s="9"/>
      <c r="CH561" s="9"/>
      <c r="CI561" s="9"/>
      <c r="CJ561" s="9"/>
      <c r="CK561" s="9"/>
      <c r="CL561" s="9"/>
      <c r="CM561" s="9"/>
      <c r="CN561" s="9"/>
      <c r="CO561" s="9"/>
      <c r="CP561" s="9"/>
      <c r="CQ561" s="9"/>
      <c r="CR561" s="9"/>
      <c r="CS561" s="9"/>
      <c r="CT561" s="9"/>
      <c r="CU561" s="9"/>
      <c r="CV561" s="9"/>
      <c r="CW561" s="9"/>
      <c r="CX561" s="9"/>
      <c r="CY561" s="9"/>
      <c r="CZ561" s="9"/>
      <c r="DA561" s="9"/>
      <c r="DB561" s="9"/>
      <c r="DC561" s="9"/>
      <c r="DD561" s="9"/>
      <c r="DE561" s="9"/>
      <c r="DF561" s="9"/>
      <c r="DG561" s="9"/>
      <c r="DH561" s="9"/>
      <c r="DI561" s="9"/>
      <c r="DJ561" s="9"/>
      <c r="DK561" s="9"/>
      <c r="DL561" s="9"/>
      <c r="DM561" s="9"/>
      <c r="DN561" s="9"/>
      <c r="DO561" s="9"/>
      <c r="DP561" s="9"/>
      <c r="DQ561" s="9"/>
      <c r="DR561" s="9"/>
      <c r="DS561" s="9"/>
      <c r="DT561" s="9"/>
      <c r="DU561" s="9"/>
      <c r="DV561" s="9"/>
      <c r="DW561" s="9"/>
      <c r="DX561" s="9"/>
      <c r="DY561" s="9"/>
      <c r="DZ561" s="9"/>
      <c r="EA561" s="9"/>
      <c r="EB561" s="9"/>
      <c r="EC561" s="9"/>
      <c r="ED561" s="9"/>
      <c r="EE561" s="9"/>
      <c r="EF561" s="9"/>
      <c r="EG561" s="9"/>
      <c r="EH561" s="9"/>
      <c r="EI561" s="9"/>
      <c r="EJ561" s="9"/>
      <c r="EK561" s="9"/>
      <c r="EL561" s="9"/>
      <c r="EM561" s="9"/>
      <c r="EN561" s="9"/>
      <c r="EO561" s="9"/>
      <c r="EP561" s="9"/>
      <c r="EQ561" s="9"/>
      <c r="ER561" s="36">
        <f t="shared" si="104"/>
        <v>0</v>
      </c>
      <c r="ES561" s="9" t="str">
        <f t="shared" si="105"/>
        <v/>
      </c>
      <c r="ET561" s="9" t="s">
        <v>1363</v>
      </c>
      <c r="EU561" s="32" t="s">
        <v>2251</v>
      </c>
      <c r="EV561" s="32" t="s">
        <v>1480</v>
      </c>
      <c r="EW561" s="32"/>
      <c r="EX561" s="35"/>
      <c r="EY561" s="37"/>
      <c r="EZ561" s="37"/>
      <c r="FA561" s="35"/>
      <c r="FB561" s="37"/>
      <c r="FC561" s="32"/>
      <c r="FD561" s="32"/>
      <c r="FE561" s="32">
        <f t="shared" si="106"/>
        <v>19</v>
      </c>
      <c r="FF561" s="9">
        <f t="shared" si="107"/>
        <v>1207</v>
      </c>
      <c r="FG561" s="6" t="e">
        <v>#N/A</v>
      </c>
    </row>
  </sheetData>
  <sortState xmlns:xlrd2="http://schemas.microsoft.com/office/spreadsheetml/2017/richdata2" ref="A2:FG561">
    <sortCondition descending="1" ref="Q1:Q561"/>
  </sortState>
  <conditionalFormatting sqref="A1 A3:A1048576">
    <cfRule type="duplicateValues" dxfId="32062" priority="3"/>
  </conditionalFormatting>
  <conditionalFormatting sqref="A1">
    <cfRule type="duplicateValues" dxfId="32061" priority="4"/>
  </conditionalFormatting>
  <conditionalFormatting sqref="A2:A561">
    <cfRule type="duplicateValues" dxfId="32060" priority="935"/>
  </conditionalFormatting>
  <conditionalFormatting sqref="M2:M561">
    <cfRule type="expression" dxfId="32059" priority="1">
      <formula>AND(LEN(#REF!)&gt;0,#REF!&lt;#REF!,#REF!&gt;=#REF!)</formula>
    </cfRule>
  </conditionalFormatting>
  <conditionalFormatting sqref="N2:N561">
    <cfRule type="expression" dxfId="32058" priority="2">
      <formula>AND(LEN($E2)&gt;0,$E2&lt;$K2,$AO2&gt;$AN2)</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dimension ref="A2:CH656"/>
  <sheetViews>
    <sheetView topLeftCell="A106" zoomScaleNormal="100" workbookViewId="0">
      <selection activeCell="D118" sqref="D118"/>
    </sheetView>
  </sheetViews>
  <sheetFormatPr defaultRowHeight="15" x14ac:dyDescent="0.25"/>
  <cols>
    <col min="1" max="1" width="20.140625" style="3" bestFit="1" customWidth="1"/>
    <col min="2" max="2" width="12.7109375" style="3" bestFit="1" customWidth="1"/>
    <col min="3" max="4" width="12.7109375" bestFit="1" customWidth="1"/>
    <col min="5" max="5" width="10.5703125" bestFit="1" customWidth="1"/>
    <col min="6" max="6" width="12" bestFit="1" customWidth="1"/>
    <col min="7" max="7" width="13.42578125" customWidth="1"/>
    <col min="8" max="9" width="11.7109375" customWidth="1"/>
    <col min="10" max="10" width="21.42578125" style="6" bestFit="1" customWidth="1"/>
    <col min="11" max="13" width="14" style="6" bestFit="1" customWidth="1"/>
    <col min="14" max="14" width="6.5703125" style="6" bestFit="1" customWidth="1"/>
    <col min="15" max="15" width="12.85546875" style="6" customWidth="1"/>
    <col min="16" max="16" width="12" customWidth="1"/>
    <col min="17" max="17" width="12.5703125" customWidth="1"/>
    <col min="18" max="21" width="13.140625" customWidth="1"/>
    <col min="22" max="912" width="16.28515625" bestFit="1" customWidth="1"/>
    <col min="913" max="913" width="11.28515625" bestFit="1" customWidth="1"/>
  </cols>
  <sheetData>
    <row r="2" spans="1:86" ht="15.75" thickBot="1" x14ac:dyDescent="0.3">
      <c r="E2" s="40"/>
      <c r="BU2" t="e">
        <v>#N/A</v>
      </c>
      <c r="CH2" t="e">
        <v>#N/A</v>
      </c>
    </row>
    <row r="3" spans="1:86" ht="15.75" thickBot="1" x14ac:dyDescent="0.3">
      <c r="A3" s="41"/>
      <c r="C3" s="3"/>
      <c r="D3" s="3"/>
      <c r="E3" s="42"/>
      <c r="F3" s="3"/>
      <c r="BU3" t="e">
        <v>#N/A</v>
      </c>
      <c r="CH3" t="e">
        <v>#N/A</v>
      </c>
    </row>
    <row r="4" spans="1:86" ht="15.75" customHeight="1" thickBot="1" x14ac:dyDescent="0.3">
      <c r="B4" s="43"/>
      <c r="C4" s="303" t="s">
        <v>1387</v>
      </c>
      <c r="D4" s="43"/>
      <c r="E4" s="43"/>
      <c r="F4" s="43"/>
      <c r="BU4" t="e">
        <v>#N/A</v>
      </c>
      <c r="CH4" t="e">
        <v>#N/A</v>
      </c>
    </row>
    <row r="5" spans="1:86" ht="31.5" customHeight="1" thickBot="1" x14ac:dyDescent="0.3">
      <c r="A5" s="295" t="s">
        <v>1386</v>
      </c>
      <c r="B5" s="295" t="s">
        <v>1510</v>
      </c>
      <c r="C5" s="44" t="s">
        <v>1493</v>
      </c>
      <c r="D5" s="1" t="s">
        <v>1498</v>
      </c>
      <c r="E5" s="2" t="s">
        <v>2210</v>
      </c>
      <c r="F5" s="41" t="s">
        <v>1511</v>
      </c>
      <c r="G5" s="45" t="s">
        <v>1512</v>
      </c>
      <c r="BU5" t="e">
        <v>#N/A</v>
      </c>
      <c r="CH5" t="e">
        <v>#N/A</v>
      </c>
    </row>
    <row r="6" spans="1:86" ht="23.25" customHeight="1" x14ac:dyDescent="0.25">
      <c r="A6" s="46">
        <v>1</v>
      </c>
      <c r="B6" s="46" t="s">
        <v>1359</v>
      </c>
      <c r="C6" s="339">
        <v>169</v>
      </c>
      <c r="D6" s="340">
        <v>2</v>
      </c>
      <c r="E6" s="340">
        <v>7</v>
      </c>
      <c r="F6" s="341">
        <v>178</v>
      </c>
      <c r="G6" s="50"/>
      <c r="H6" s="3"/>
      <c r="BU6" t="e">
        <v>#N/A</v>
      </c>
      <c r="CH6" t="e">
        <v>#N/A</v>
      </c>
    </row>
    <row r="7" spans="1:86" ht="23.25" customHeight="1" thickBot="1" x14ac:dyDescent="0.3">
      <c r="A7" s="51"/>
      <c r="B7" s="52" t="s">
        <v>1513</v>
      </c>
      <c r="C7" s="53">
        <v>11108968.690000001</v>
      </c>
      <c r="D7" s="27">
        <v>70416.55</v>
      </c>
      <c r="E7" s="27">
        <v>235950.77</v>
      </c>
      <c r="F7" s="54">
        <v>11415336.010000002</v>
      </c>
      <c r="G7" s="55">
        <f>+(D7+E7)*100/F7</f>
        <v>2.6838221821207693</v>
      </c>
      <c r="H7" s="56">
        <v>0.91</v>
      </c>
      <c r="I7" s="57"/>
      <c r="BU7" t="e">
        <v>#N/A</v>
      </c>
      <c r="CH7" t="e">
        <v>#N/A</v>
      </c>
    </row>
    <row r="8" spans="1:86" ht="23.25" customHeight="1" x14ac:dyDescent="0.25">
      <c r="A8" s="51">
        <v>2</v>
      </c>
      <c r="B8" s="46" t="s">
        <v>1359</v>
      </c>
      <c r="C8" s="324">
        <v>96</v>
      </c>
      <c r="D8" s="320">
        <v>2</v>
      </c>
      <c r="E8" s="320">
        <v>6</v>
      </c>
      <c r="F8" s="325">
        <v>104</v>
      </c>
      <c r="G8" s="51"/>
      <c r="I8" s="42"/>
      <c r="J8" s="3"/>
      <c r="K8" s="3"/>
      <c r="BU8" t="e">
        <v>#N/A</v>
      </c>
      <c r="CH8" t="e">
        <v>#N/A</v>
      </c>
    </row>
    <row r="9" spans="1:86" ht="23.25" customHeight="1" thickBot="1" x14ac:dyDescent="0.3">
      <c r="A9" s="51"/>
      <c r="B9" s="52" t="s">
        <v>1513</v>
      </c>
      <c r="C9" s="53">
        <v>3622630.68</v>
      </c>
      <c r="D9" s="27">
        <v>8</v>
      </c>
      <c r="E9" s="27">
        <v>106880.18000000001</v>
      </c>
      <c r="F9" s="54">
        <v>3729518.8600000003</v>
      </c>
      <c r="G9" s="55">
        <f>+(D9+E9)*100/F9</f>
        <v>2.8660045440821285</v>
      </c>
      <c r="H9" s="56">
        <v>0.81</v>
      </c>
      <c r="I9" s="42"/>
      <c r="J9" s="3"/>
      <c r="K9" s="3"/>
      <c r="BU9" t="e">
        <v>#N/A</v>
      </c>
      <c r="CH9" t="e">
        <v>#N/A</v>
      </c>
    </row>
    <row r="10" spans="1:86" ht="23.25" customHeight="1" x14ac:dyDescent="0.25">
      <c r="A10" s="51">
        <v>3</v>
      </c>
      <c r="B10" s="46" t="s">
        <v>1359</v>
      </c>
      <c r="C10" s="324">
        <v>86</v>
      </c>
      <c r="D10" s="320"/>
      <c r="E10" s="320">
        <v>15</v>
      </c>
      <c r="F10" s="325">
        <v>101</v>
      </c>
      <c r="G10" s="51"/>
      <c r="I10" s="42"/>
      <c r="J10" s="3"/>
      <c r="K10" s="3"/>
      <c r="BU10" t="e">
        <v>#N/A</v>
      </c>
      <c r="CH10" t="e">
        <v>#N/A</v>
      </c>
    </row>
    <row r="11" spans="1:86" ht="23.25" customHeight="1" thickBot="1" x14ac:dyDescent="0.3">
      <c r="A11" s="51"/>
      <c r="B11" s="52" t="s">
        <v>1513</v>
      </c>
      <c r="C11" s="53">
        <v>2988561.5399999996</v>
      </c>
      <c r="D11" s="27"/>
      <c r="E11" s="27">
        <v>538110.51</v>
      </c>
      <c r="F11" s="54">
        <v>3526672.0499999993</v>
      </c>
      <c r="G11" s="55">
        <f>+(D11+E11)*100/F11</f>
        <v>15.258308750313205</v>
      </c>
      <c r="H11" s="56">
        <v>0.71</v>
      </c>
      <c r="I11" s="42"/>
      <c r="J11" s="3"/>
      <c r="K11" s="3"/>
      <c r="BU11" t="e">
        <v>#N/A</v>
      </c>
      <c r="CH11" t="e">
        <v>#N/A</v>
      </c>
    </row>
    <row r="12" spans="1:86" ht="23.25" customHeight="1" x14ac:dyDescent="0.25">
      <c r="A12" s="51">
        <v>4</v>
      </c>
      <c r="B12" s="46" t="s">
        <v>1359</v>
      </c>
      <c r="C12" s="324">
        <v>70</v>
      </c>
      <c r="D12" s="320"/>
      <c r="E12" s="320">
        <v>2</v>
      </c>
      <c r="F12" s="325">
        <v>72</v>
      </c>
      <c r="G12" s="51"/>
      <c r="I12" s="42"/>
      <c r="J12" s="3"/>
      <c r="K12" s="3"/>
      <c r="BU12" t="e">
        <v>#N/A</v>
      </c>
      <c r="CH12" t="e">
        <v>#N/A</v>
      </c>
    </row>
    <row r="13" spans="1:86" ht="23.25" customHeight="1" thickBot="1" x14ac:dyDescent="0.3">
      <c r="A13" s="51"/>
      <c r="B13" s="52" t="s">
        <v>1513</v>
      </c>
      <c r="C13" s="53">
        <v>2539980.56</v>
      </c>
      <c r="D13" s="27"/>
      <c r="E13" s="27">
        <v>70594.350000000006</v>
      </c>
      <c r="F13" s="54">
        <v>2610574.91</v>
      </c>
      <c r="G13" s="55">
        <f>+(D13+E13)*100/F13</f>
        <v>2.7041687150819973</v>
      </c>
      <c r="H13" s="56">
        <v>0.65</v>
      </c>
      <c r="I13" s="42"/>
      <c r="J13" s="3"/>
      <c r="K13" s="60">
        <v>46244</v>
      </c>
      <c r="L13" s="3"/>
      <c r="M13" s="61"/>
      <c r="BU13" t="e">
        <v>#N/A</v>
      </c>
      <c r="CH13" t="e">
        <v>#N/A</v>
      </c>
    </row>
    <row r="14" spans="1:86" ht="23.25" customHeight="1" x14ac:dyDescent="0.25">
      <c r="A14" s="51">
        <v>5</v>
      </c>
      <c r="B14" s="46" t="s">
        <v>1359</v>
      </c>
      <c r="C14" s="324">
        <v>51</v>
      </c>
      <c r="D14" s="320"/>
      <c r="E14" s="320">
        <v>2</v>
      </c>
      <c r="F14" s="325">
        <v>53</v>
      </c>
      <c r="G14" s="51"/>
      <c r="I14" s="42"/>
      <c r="J14" s="3"/>
      <c r="K14" s="60">
        <f ca="1">TODAY()</f>
        <v>46239</v>
      </c>
      <c r="L14" s="62"/>
      <c r="BU14" t="e">
        <v>#N/A</v>
      </c>
      <c r="CH14" t="e">
        <v>#N/A</v>
      </c>
    </row>
    <row r="15" spans="1:86" ht="23.25" customHeight="1" thickBot="1" x14ac:dyDescent="0.3">
      <c r="A15" s="51"/>
      <c r="B15" s="52" t="s">
        <v>1513</v>
      </c>
      <c r="C15" s="53">
        <v>1873838.56</v>
      </c>
      <c r="D15" s="27"/>
      <c r="E15" s="27">
        <v>4405.41</v>
      </c>
      <c r="F15" s="54">
        <v>1878243.97</v>
      </c>
      <c r="G15" s="55">
        <f>+(D15+E15)*100/F15</f>
        <v>0.23454940201405253</v>
      </c>
      <c r="H15" s="56">
        <v>0.6</v>
      </c>
      <c r="I15" s="42"/>
      <c r="J15" s="3"/>
      <c r="K15" s="63">
        <f ca="1">K13-K14</f>
        <v>5</v>
      </c>
      <c r="BU15" t="e">
        <v>#N/A</v>
      </c>
      <c r="CH15" t="e">
        <v>#N/A</v>
      </c>
    </row>
    <row r="16" spans="1:86" ht="23.25" customHeight="1" x14ac:dyDescent="0.25">
      <c r="A16" s="51">
        <v>6</v>
      </c>
      <c r="B16" s="46" t="s">
        <v>1359</v>
      </c>
      <c r="C16" s="324">
        <v>52</v>
      </c>
      <c r="D16" s="320"/>
      <c r="E16" s="320"/>
      <c r="F16" s="325">
        <v>52</v>
      </c>
      <c r="G16" s="51"/>
      <c r="I16" s="42"/>
      <c r="J16" s="3"/>
      <c r="K16" s="64"/>
      <c r="BU16" t="e">
        <v>#N/A</v>
      </c>
      <c r="CH16" t="e">
        <v>#N/A</v>
      </c>
    </row>
    <row r="17" spans="1:86" ht="23.25" customHeight="1" thickBot="1" x14ac:dyDescent="0.3">
      <c r="A17" s="52"/>
      <c r="B17" s="52" t="s">
        <v>1513</v>
      </c>
      <c r="C17" s="53">
        <v>2182104.9900000002</v>
      </c>
      <c r="D17" s="27"/>
      <c r="E17" s="27"/>
      <c r="F17" s="54">
        <v>2182104.9900000002</v>
      </c>
      <c r="G17" s="55">
        <f>+(D17+E17)*100/F17</f>
        <v>0</v>
      </c>
      <c r="H17" s="56">
        <v>0.6</v>
      </c>
      <c r="I17" s="42"/>
      <c r="J17" s="3"/>
      <c r="K17" s="60"/>
      <c r="BU17" t="e">
        <v>#N/A</v>
      </c>
      <c r="CH17" t="e">
        <v>#N/A</v>
      </c>
    </row>
    <row r="18" spans="1:86" ht="23.25" customHeight="1" thickBot="1" x14ac:dyDescent="0.3">
      <c r="A18" s="44" t="s">
        <v>1514</v>
      </c>
      <c r="B18" s="2"/>
      <c r="C18" s="324">
        <v>524</v>
      </c>
      <c r="D18" s="320">
        <v>4</v>
      </c>
      <c r="E18" s="320">
        <v>32</v>
      </c>
      <c r="F18" s="325">
        <v>560</v>
      </c>
      <c r="G18" s="65"/>
      <c r="H18" s="3"/>
      <c r="I18" s="42"/>
      <c r="J18" s="3"/>
      <c r="K18" s="3"/>
      <c r="BU18" t="e">
        <v>#N/A</v>
      </c>
      <c r="CH18" t="e">
        <v>#N/A</v>
      </c>
    </row>
    <row r="19" spans="1:86" ht="34.5" customHeight="1" thickBot="1" x14ac:dyDescent="0.3">
      <c r="A19" s="66" t="s">
        <v>1515</v>
      </c>
      <c r="B19" s="67"/>
      <c r="C19" s="342">
        <v>24316085.020000003</v>
      </c>
      <c r="D19" s="338">
        <v>70424.55</v>
      </c>
      <c r="E19" s="338">
        <v>955941.21999999986</v>
      </c>
      <c r="F19" s="343">
        <v>25342450.789999999</v>
      </c>
      <c r="G19" s="68">
        <f>+(D19+E19)*100/F19</f>
        <v>4.0499862404980913</v>
      </c>
      <c r="H19" s="3"/>
      <c r="I19" s="42"/>
      <c r="J19" s="3"/>
      <c r="K19" s="3"/>
      <c r="BU19" t="e">
        <v>#N/A</v>
      </c>
      <c r="CH19" t="e">
        <v>#N/A</v>
      </c>
    </row>
    <row r="20" spans="1:86" ht="34.5" customHeight="1" x14ac:dyDescent="0.25">
      <c r="H20" s="3"/>
      <c r="I20" s="42"/>
      <c r="J20" s="3"/>
      <c r="K20" s="3"/>
      <c r="BU20" t="e">
        <v>#N/A</v>
      </c>
      <c r="CH20" t="e">
        <v>#N/A</v>
      </c>
    </row>
    <row r="21" spans="1:86" ht="15.75" customHeight="1" x14ac:dyDescent="0.25">
      <c r="H21" s="3"/>
      <c r="K21" s="3"/>
      <c r="BU21" t="e">
        <v>#N/A</v>
      </c>
      <c r="CH21" t="e">
        <v>#N/A</v>
      </c>
    </row>
    <row r="22" spans="1:86" x14ac:dyDescent="0.25">
      <c r="H22" s="3"/>
      <c r="K22" s="3"/>
      <c r="BU22" t="e">
        <v>#N/A</v>
      </c>
      <c r="CH22" t="e">
        <v>#N/A</v>
      </c>
    </row>
    <row r="23" spans="1:86" x14ac:dyDescent="0.25">
      <c r="H23" s="3"/>
      <c r="I23" s="42"/>
      <c r="J23" s="3"/>
      <c r="K23" s="3"/>
      <c r="BU23" t="e">
        <v>#N/A</v>
      </c>
      <c r="CH23" t="e">
        <v>#N/A</v>
      </c>
    </row>
    <row r="24" spans="1:86" ht="15.75" customHeight="1" thickBot="1" x14ac:dyDescent="0.3">
      <c r="A24" s="8" t="s">
        <v>1516</v>
      </c>
      <c r="B24" s="359" t="s">
        <v>1387</v>
      </c>
      <c r="C24" s="35"/>
      <c r="D24" s="35"/>
      <c r="E24" s="35"/>
      <c r="H24" s="3"/>
      <c r="I24" s="42"/>
      <c r="J24" s="3"/>
      <c r="K24" s="3"/>
      <c r="BU24" t="e">
        <v>#N/A</v>
      </c>
      <c r="CH24" t="e">
        <v>#N/A</v>
      </c>
    </row>
    <row r="25" spans="1:86" ht="24.75" customHeight="1" thickBot="1" x14ac:dyDescent="0.3">
      <c r="A25" s="295" t="s">
        <v>1386</v>
      </c>
      <c r="B25" s="44" t="s">
        <v>1493</v>
      </c>
      <c r="C25" s="1" t="s">
        <v>1498</v>
      </c>
      <c r="D25" s="2" t="s">
        <v>2210</v>
      </c>
      <c r="E25" s="41" t="s">
        <v>1358</v>
      </c>
      <c r="F25" s="69" t="s">
        <v>1517</v>
      </c>
      <c r="G25" s="69" t="s">
        <v>1518</v>
      </c>
      <c r="H25" s="70" t="s">
        <v>1519</v>
      </c>
      <c r="I25" s="71" t="s">
        <v>1520</v>
      </c>
      <c r="J25" s="3"/>
      <c r="BU25" t="e">
        <v>#N/A</v>
      </c>
      <c r="CH25" t="e">
        <v>#N/A</v>
      </c>
    </row>
    <row r="26" spans="1:86" ht="18" customHeight="1" x14ac:dyDescent="0.25">
      <c r="A26" s="46">
        <v>1</v>
      </c>
      <c r="B26" s="339">
        <v>11128237.690000001</v>
      </c>
      <c r="C26" s="340">
        <v>70416.55</v>
      </c>
      <c r="D26" s="340">
        <v>216681.77</v>
      </c>
      <c r="E26" s="341">
        <v>11415336.010000002</v>
      </c>
      <c r="F26" s="72">
        <f t="shared" ref="F26:F32" si="0">+C26*100/E26</f>
        <v>0.61685919659582578</v>
      </c>
      <c r="G26" s="72">
        <f t="shared" ref="G26:G32" si="1">+D26*100/E26</f>
        <v>1.8981637492771444</v>
      </c>
      <c r="H26" s="73">
        <f t="shared" ref="H26:H32" si="2">F26+G26</f>
        <v>2.5150229458729703</v>
      </c>
      <c r="I26" s="74">
        <v>0.91</v>
      </c>
      <c r="J26" s="61">
        <f t="shared" ref="J26:J31" si="3">C26*91%</f>
        <v>64079.060500000007</v>
      </c>
      <c r="BU26" t="e">
        <v>#N/A</v>
      </c>
      <c r="CH26" t="e">
        <v>#N/A</v>
      </c>
    </row>
    <row r="27" spans="1:86" ht="18" customHeight="1" x14ac:dyDescent="0.25">
      <c r="A27" s="51">
        <v>2</v>
      </c>
      <c r="B27" s="324">
        <v>3654061.68</v>
      </c>
      <c r="C27" s="320">
        <v>8</v>
      </c>
      <c r="D27" s="320">
        <v>75449.180000000008</v>
      </c>
      <c r="E27" s="325">
        <v>3729518.8600000003</v>
      </c>
      <c r="F27" s="75">
        <f t="shared" si="0"/>
        <v>2.1450488120068118E-4</v>
      </c>
      <c r="G27" s="75">
        <f t="shared" si="1"/>
        <v>2.0230271740736017</v>
      </c>
      <c r="H27" s="76">
        <f t="shared" si="2"/>
        <v>2.0232416789548022</v>
      </c>
      <c r="I27" s="74">
        <v>0.81</v>
      </c>
      <c r="J27" s="61">
        <f t="shared" si="3"/>
        <v>7.28</v>
      </c>
      <c r="BU27" t="e">
        <v>#N/A</v>
      </c>
      <c r="CH27" t="e">
        <v>#N/A</v>
      </c>
    </row>
    <row r="28" spans="1:86" ht="18" customHeight="1" x14ac:dyDescent="0.25">
      <c r="A28" s="51">
        <v>3</v>
      </c>
      <c r="B28" s="324">
        <v>2988561.5399999996</v>
      </c>
      <c r="C28" s="320"/>
      <c r="D28" s="320">
        <v>538110.51</v>
      </c>
      <c r="E28" s="325">
        <v>3526672.05</v>
      </c>
      <c r="F28" s="75">
        <f t="shared" si="0"/>
        <v>0</v>
      </c>
      <c r="G28" s="75">
        <f t="shared" si="1"/>
        <v>15.258308750313203</v>
      </c>
      <c r="H28" s="76">
        <f t="shared" si="2"/>
        <v>15.258308750313203</v>
      </c>
      <c r="I28" s="74">
        <v>0.71</v>
      </c>
      <c r="J28" s="61">
        <f t="shared" si="3"/>
        <v>0</v>
      </c>
      <c r="BU28" t="e">
        <v>#N/A</v>
      </c>
      <c r="CH28" t="e">
        <v>#N/A</v>
      </c>
    </row>
    <row r="29" spans="1:86" ht="18" customHeight="1" x14ac:dyDescent="0.25">
      <c r="A29" s="51">
        <v>4</v>
      </c>
      <c r="B29" s="324">
        <v>2539980.56</v>
      </c>
      <c r="C29" s="320"/>
      <c r="D29" s="320">
        <v>70594.350000000006</v>
      </c>
      <c r="E29" s="325">
        <v>2610574.91</v>
      </c>
      <c r="F29" s="75">
        <f t="shared" si="0"/>
        <v>0</v>
      </c>
      <c r="G29" s="75">
        <f t="shared" si="1"/>
        <v>2.7041687150819973</v>
      </c>
      <c r="H29" s="76">
        <f t="shared" si="2"/>
        <v>2.7041687150819973</v>
      </c>
      <c r="I29" s="74">
        <v>0.6</v>
      </c>
      <c r="J29" s="61">
        <f t="shared" si="3"/>
        <v>0</v>
      </c>
      <c r="BU29" t="e">
        <v>#N/A</v>
      </c>
      <c r="CH29" t="e">
        <v>#N/A</v>
      </c>
    </row>
    <row r="30" spans="1:86" ht="18" customHeight="1" x14ac:dyDescent="0.25">
      <c r="A30" s="51">
        <v>5</v>
      </c>
      <c r="B30" s="324">
        <v>1873838.56</v>
      </c>
      <c r="C30" s="320"/>
      <c r="D30" s="320">
        <v>4405.41</v>
      </c>
      <c r="E30" s="325">
        <v>1878243.97</v>
      </c>
      <c r="F30" s="75">
        <f t="shared" si="0"/>
        <v>0</v>
      </c>
      <c r="G30" s="75">
        <f t="shared" si="1"/>
        <v>0.23454940201405253</v>
      </c>
      <c r="H30" s="76">
        <f t="shared" si="2"/>
        <v>0.23454940201405253</v>
      </c>
      <c r="I30" s="74">
        <v>0.5</v>
      </c>
      <c r="J30" s="61">
        <f t="shared" si="3"/>
        <v>0</v>
      </c>
      <c r="BU30" t="e">
        <v>#N/A</v>
      </c>
      <c r="CH30" t="e">
        <v>#N/A</v>
      </c>
    </row>
    <row r="31" spans="1:86" ht="18" customHeight="1" thickBot="1" x14ac:dyDescent="0.3">
      <c r="A31" s="52">
        <v>6</v>
      </c>
      <c r="B31" s="324">
        <v>2182104.9900000002</v>
      </c>
      <c r="C31" s="320"/>
      <c r="D31" s="320"/>
      <c r="E31" s="325">
        <v>2182104.9900000002</v>
      </c>
      <c r="F31" s="77">
        <f t="shared" si="0"/>
        <v>0</v>
      </c>
      <c r="G31" s="77">
        <f t="shared" si="1"/>
        <v>0</v>
      </c>
      <c r="H31" s="78">
        <f t="shared" si="2"/>
        <v>0</v>
      </c>
      <c r="I31" s="74">
        <v>0.5</v>
      </c>
      <c r="J31" s="61">
        <f t="shared" si="3"/>
        <v>0</v>
      </c>
      <c r="BU31" t="e">
        <v>#N/A</v>
      </c>
      <c r="CH31" t="e">
        <v>#N/A</v>
      </c>
    </row>
    <row r="32" spans="1:86" ht="25.5" customHeight="1" thickBot="1" x14ac:dyDescent="0.3">
      <c r="A32" s="79" t="s">
        <v>1358</v>
      </c>
      <c r="B32" s="379">
        <v>24366785.019999996</v>
      </c>
      <c r="C32" s="380">
        <v>70424.55</v>
      </c>
      <c r="D32" s="380">
        <v>905241.22</v>
      </c>
      <c r="E32" s="381">
        <v>25342450.789999999</v>
      </c>
      <c r="F32" s="83">
        <f t="shared" si="0"/>
        <v>0.27789163164830594</v>
      </c>
      <c r="G32" s="83">
        <f t="shared" si="1"/>
        <v>3.5720350312654192</v>
      </c>
      <c r="H32" s="84">
        <f t="shared" si="2"/>
        <v>3.8499266629137252</v>
      </c>
      <c r="BU32" t="e">
        <v>#N/A</v>
      </c>
      <c r="CH32">
        <v>72</v>
      </c>
    </row>
    <row r="33" spans="1:86" ht="18" customHeight="1" x14ac:dyDescent="0.25">
      <c r="I33" s="85"/>
      <c r="J33" s="3"/>
      <c r="BU33">
        <v>49</v>
      </c>
      <c r="CH33" t="e">
        <v>#N/A</v>
      </c>
    </row>
    <row r="34" spans="1:86" x14ac:dyDescent="0.25">
      <c r="I34" s="40"/>
      <c r="BU34" t="e">
        <v>#N/A</v>
      </c>
      <c r="CH34" t="e">
        <v>#N/A</v>
      </c>
    </row>
    <row r="35" spans="1:86" x14ac:dyDescent="0.25">
      <c r="BU35" t="e">
        <v>#N/A</v>
      </c>
      <c r="CH35" t="e">
        <v>#N/A</v>
      </c>
    </row>
    <row r="36" spans="1:86" x14ac:dyDescent="0.25">
      <c r="BU36" t="e">
        <v>#N/A</v>
      </c>
      <c r="CH36" t="e">
        <v>#N/A</v>
      </c>
    </row>
    <row r="37" spans="1:86" s="87" customFormat="1" ht="12" customHeight="1" x14ac:dyDescent="0.25">
      <c r="A37" s="86"/>
      <c r="B37" s="86"/>
      <c r="J37" s="88"/>
      <c r="K37" s="88"/>
      <c r="L37" s="88"/>
      <c r="M37" s="88"/>
      <c r="N37" s="88"/>
      <c r="O37" s="88"/>
      <c r="BU37" s="87" t="e">
        <v>#N/A</v>
      </c>
      <c r="CH37" t="e">
        <v>#N/A</v>
      </c>
    </row>
    <row r="38" spans="1:86" ht="15.75" customHeight="1" thickBot="1" x14ac:dyDescent="0.3">
      <c r="A38" s="299" t="s">
        <v>1386</v>
      </c>
      <c r="B38" s="90">
        <v>1</v>
      </c>
      <c r="BU38" t="e">
        <v>#N/A</v>
      </c>
      <c r="CH38" t="e">
        <v>#N/A</v>
      </c>
    </row>
    <row r="39" spans="1:86" ht="15.75" customHeight="1" thickBot="1" x14ac:dyDescent="0.3">
      <c r="A39" s="299" t="s">
        <v>1411</v>
      </c>
      <c r="B39" s="91" t="s">
        <v>1521</v>
      </c>
      <c r="H39" s="92"/>
      <c r="J39" s="93" t="s">
        <v>1411</v>
      </c>
      <c r="K39" s="94" t="s">
        <v>1521</v>
      </c>
      <c r="N39" s="95"/>
      <c r="BU39" t="e">
        <v>#N/A</v>
      </c>
      <c r="CH39" t="e">
        <v>#N/A</v>
      </c>
    </row>
    <row r="40" spans="1:86" s="3" customFormat="1" ht="15.75" customHeight="1" thickBot="1" x14ac:dyDescent="0.3">
      <c r="A40" s="299" t="s">
        <v>12</v>
      </c>
      <c r="B40" s="96" t="s">
        <v>20</v>
      </c>
      <c r="E40" s="42"/>
      <c r="H40" s="92"/>
      <c r="I40" s="42"/>
      <c r="J40" s="93" t="s">
        <v>1386</v>
      </c>
      <c r="K40" s="97">
        <v>1</v>
      </c>
      <c r="L40" s="6"/>
      <c r="M40" s="6"/>
      <c r="N40" s="95"/>
      <c r="O40" s="6"/>
      <c r="P40" s="98"/>
      <c r="Q40" s="98"/>
      <c r="R40" s="98"/>
      <c r="BU40" t="e">
        <v>#N/A</v>
      </c>
      <c r="CH40" t="e">
        <v>#N/A</v>
      </c>
    </row>
    <row r="41" spans="1:86" ht="29.25" customHeight="1" thickBot="1" x14ac:dyDescent="0.3">
      <c r="A41" s="99" t="s">
        <v>1522</v>
      </c>
      <c r="B41" s="100">
        <f>GETPIVOTDATA("POS",$A$135,"BUCKET","BKT 1")/GETPIVOTDATA("POS",$A$41)</f>
        <v>7.7018319848825905E-3</v>
      </c>
      <c r="E41" s="40"/>
      <c r="F41" s="3"/>
      <c r="G41" s="3"/>
      <c r="I41" s="42"/>
      <c r="K41" s="3"/>
      <c r="N41" s="95"/>
      <c r="BU41" t="e">
        <v>#N/A</v>
      </c>
      <c r="CH41" t="e">
        <v>#N/A</v>
      </c>
    </row>
    <row r="42" spans="1:86" s="3" customFormat="1" ht="30" customHeight="1" thickBot="1" x14ac:dyDescent="0.3">
      <c r="A42" s="327" t="s">
        <v>1513</v>
      </c>
      <c r="B42" s="300" t="s">
        <v>1387</v>
      </c>
      <c r="C42" s="101"/>
      <c r="D42" s="101"/>
      <c r="E42" s="101"/>
      <c r="F42" s="3" t="s">
        <v>1504</v>
      </c>
      <c r="I42" s="42"/>
      <c r="J42" s="102" t="s">
        <v>1523</v>
      </c>
      <c r="K42" s="103" t="s">
        <v>1387</v>
      </c>
      <c r="L42" s="104"/>
      <c r="M42" s="104"/>
      <c r="N42" s="104"/>
      <c r="BU42" t="e">
        <v>#N/A</v>
      </c>
      <c r="CH42" t="e">
        <v>#N/A</v>
      </c>
    </row>
    <row r="43" spans="1:86" s="3" customFormat="1" ht="31.5" customHeight="1" thickBot="1" x14ac:dyDescent="0.3">
      <c r="A43" s="297" t="s">
        <v>11</v>
      </c>
      <c r="B43" s="80" t="s">
        <v>1493</v>
      </c>
      <c r="C43" s="81" t="s">
        <v>1498</v>
      </c>
      <c r="D43" s="82" t="s">
        <v>2210</v>
      </c>
      <c r="E43" s="79" t="s">
        <v>1358</v>
      </c>
      <c r="F43" s="105" t="s">
        <v>1517</v>
      </c>
      <c r="G43" s="106" t="s">
        <v>1518</v>
      </c>
      <c r="H43" s="107" t="s">
        <v>1519</v>
      </c>
      <c r="I43" s="42"/>
      <c r="J43" s="108" t="s">
        <v>11</v>
      </c>
      <c r="K43" s="44" t="s">
        <v>1493</v>
      </c>
      <c r="L43" s="1" t="s">
        <v>1498</v>
      </c>
      <c r="M43" s="2" t="s">
        <v>1488</v>
      </c>
      <c r="N43" s="41" t="s">
        <v>1511</v>
      </c>
      <c r="O43" s="2" t="s">
        <v>1524</v>
      </c>
      <c r="BU43" t="e">
        <v>#N/A</v>
      </c>
      <c r="CH43" t="e">
        <v>#N/A</v>
      </c>
    </row>
    <row r="44" spans="1:86" s="3" customFormat="1" ht="21" customHeight="1" x14ac:dyDescent="0.25">
      <c r="A44" s="335" t="s">
        <v>98</v>
      </c>
      <c r="B44" s="329">
        <v>938098.43</v>
      </c>
      <c r="C44" s="328"/>
      <c r="D44" s="329"/>
      <c r="E44" s="328">
        <v>938098.43</v>
      </c>
      <c r="F44" s="109">
        <f t="shared" ref="F44:F63" si="4">+C44*100/E44</f>
        <v>0</v>
      </c>
      <c r="G44" s="110">
        <f t="shared" ref="G44:G63" si="5">+D44*100/E44</f>
        <v>0</v>
      </c>
      <c r="H44" s="111">
        <f t="shared" ref="H44:H63" si="6">F44+G44</f>
        <v>0</v>
      </c>
      <c r="I44" s="42"/>
      <c r="J44" s="112" t="s">
        <v>98</v>
      </c>
      <c r="K44" s="47">
        <v>1</v>
      </c>
      <c r="L44" s="48">
        <v>2</v>
      </c>
      <c r="M44" s="48">
        <v>11</v>
      </c>
      <c r="N44" s="49">
        <v>14</v>
      </c>
      <c r="O44" s="113">
        <f t="shared" ref="O44:O63" si="7">B44/GETPIVOTDATA("POS",$A$42)</f>
        <v>8.2178783802615396E-2</v>
      </c>
      <c r="BU44" t="e">
        <v>#N/A</v>
      </c>
      <c r="CH44" t="e">
        <v>#N/A</v>
      </c>
    </row>
    <row r="45" spans="1:86" s="3" customFormat="1" ht="22.5" customHeight="1" x14ac:dyDescent="0.25">
      <c r="A45" s="335" t="s">
        <v>155</v>
      </c>
      <c r="B45" s="329">
        <v>447130.38</v>
      </c>
      <c r="C45" s="328"/>
      <c r="D45" s="329"/>
      <c r="E45" s="328">
        <v>447130.38</v>
      </c>
      <c r="F45" s="114">
        <f t="shared" si="4"/>
        <v>0</v>
      </c>
      <c r="G45" s="115">
        <f t="shared" si="5"/>
        <v>0</v>
      </c>
      <c r="H45" s="116">
        <f t="shared" si="6"/>
        <v>0</v>
      </c>
      <c r="I45" s="42"/>
      <c r="J45" s="117" t="s">
        <v>155</v>
      </c>
      <c r="K45" s="58">
        <v>4</v>
      </c>
      <c r="L45" s="9">
        <v>3</v>
      </c>
      <c r="M45" s="9">
        <v>10</v>
      </c>
      <c r="N45" s="59">
        <v>17</v>
      </c>
      <c r="O45" s="118">
        <f t="shared" si="7"/>
        <v>3.9169270147484697E-2</v>
      </c>
      <c r="BU45" t="e">
        <v>#N/A</v>
      </c>
      <c r="CH45" t="e">
        <v>#N/A</v>
      </c>
    </row>
    <row r="46" spans="1:86" s="3" customFormat="1" ht="22.5" customHeight="1" x14ac:dyDescent="0.25">
      <c r="A46" s="335" t="s">
        <v>45</v>
      </c>
      <c r="B46" s="329">
        <v>1262429.1000000001</v>
      </c>
      <c r="C46" s="328">
        <v>26063.55</v>
      </c>
      <c r="D46" s="329"/>
      <c r="E46" s="328">
        <v>1288492.6500000001</v>
      </c>
      <c r="F46" s="114">
        <f t="shared" si="4"/>
        <v>2.0227938436435782</v>
      </c>
      <c r="G46" s="115">
        <f t="shared" si="5"/>
        <v>0</v>
      </c>
      <c r="H46" s="116">
        <f t="shared" si="6"/>
        <v>2.0227938436435782</v>
      </c>
      <c r="I46" s="42"/>
      <c r="J46" s="117" t="s">
        <v>45</v>
      </c>
      <c r="K46" s="58">
        <v>8</v>
      </c>
      <c r="L46" s="9">
        <v>5</v>
      </c>
      <c r="M46" s="9">
        <v>21</v>
      </c>
      <c r="N46" s="59">
        <v>34</v>
      </c>
      <c r="O46" s="118">
        <f t="shared" si="7"/>
        <v>0.11059062115158889</v>
      </c>
      <c r="BU46" t="e">
        <v>#N/A</v>
      </c>
      <c r="CH46" t="e">
        <v>#N/A</v>
      </c>
    </row>
    <row r="47" spans="1:86" s="3" customFormat="1" ht="22.5" customHeight="1" x14ac:dyDescent="0.25">
      <c r="A47" s="335" t="s">
        <v>27</v>
      </c>
      <c r="B47" s="329">
        <v>446887.06</v>
      </c>
      <c r="C47" s="328"/>
      <c r="D47" s="329"/>
      <c r="E47" s="328">
        <v>446887.06</v>
      </c>
      <c r="F47" s="114">
        <f t="shared" si="4"/>
        <v>0</v>
      </c>
      <c r="G47" s="115">
        <f t="shared" si="5"/>
        <v>0</v>
      </c>
      <c r="H47" s="116">
        <f t="shared" si="6"/>
        <v>0</v>
      </c>
      <c r="I47" s="42"/>
      <c r="J47" s="117" t="s">
        <v>27</v>
      </c>
      <c r="K47" s="58">
        <v>3</v>
      </c>
      <c r="L47" s="9">
        <v>3</v>
      </c>
      <c r="M47" s="9">
        <v>9</v>
      </c>
      <c r="N47" s="59">
        <v>15</v>
      </c>
      <c r="O47" s="118">
        <f t="shared" si="7"/>
        <v>3.9147954962387488E-2</v>
      </c>
      <c r="BU47" t="e">
        <v>#N/A</v>
      </c>
      <c r="CH47" t="e">
        <v>#N/A</v>
      </c>
    </row>
    <row r="48" spans="1:86" s="3" customFormat="1" ht="22.5" customHeight="1" x14ac:dyDescent="0.25">
      <c r="A48" s="335" t="s">
        <v>2211</v>
      </c>
      <c r="B48" s="329">
        <v>570425</v>
      </c>
      <c r="C48" s="328"/>
      <c r="D48" s="329"/>
      <c r="E48" s="328">
        <v>570425</v>
      </c>
      <c r="F48" s="114">
        <f t="shared" si="4"/>
        <v>0</v>
      </c>
      <c r="G48" s="115">
        <f t="shared" si="5"/>
        <v>0</v>
      </c>
      <c r="H48" s="116">
        <f t="shared" si="6"/>
        <v>0</v>
      </c>
      <c r="I48" s="42"/>
      <c r="J48" s="117" t="s">
        <v>43</v>
      </c>
      <c r="K48" s="58">
        <v>2</v>
      </c>
      <c r="L48" s="9">
        <v>5</v>
      </c>
      <c r="M48" s="9">
        <v>19</v>
      </c>
      <c r="N48" s="59">
        <v>26</v>
      </c>
      <c r="O48" s="118">
        <f t="shared" si="7"/>
        <v>4.9970057780191451E-2</v>
      </c>
      <c r="BU48" t="e">
        <v>#N/A</v>
      </c>
      <c r="CH48" t="e">
        <v>#N/A</v>
      </c>
    </row>
    <row r="49" spans="1:86" s="3" customFormat="1" ht="22.5" customHeight="1" x14ac:dyDescent="0.25">
      <c r="A49" s="335" t="s">
        <v>43</v>
      </c>
      <c r="B49" s="329">
        <v>537728.28</v>
      </c>
      <c r="C49" s="328"/>
      <c r="D49" s="329"/>
      <c r="E49" s="328">
        <v>537728.28</v>
      </c>
      <c r="F49" s="114">
        <f t="shared" si="4"/>
        <v>0</v>
      </c>
      <c r="G49" s="115">
        <f t="shared" si="5"/>
        <v>0</v>
      </c>
      <c r="H49" s="116">
        <f t="shared" si="6"/>
        <v>0</v>
      </c>
      <c r="I49" s="42"/>
      <c r="J49" s="117" t="s">
        <v>62</v>
      </c>
      <c r="K49" s="58">
        <v>7</v>
      </c>
      <c r="L49" s="9">
        <v>3</v>
      </c>
      <c r="M49" s="9">
        <v>9</v>
      </c>
      <c r="N49" s="59">
        <v>19</v>
      </c>
      <c r="O49" s="118">
        <f t="shared" si="7"/>
        <v>4.7105777659890373E-2</v>
      </c>
      <c r="BU49" t="e">
        <v>#N/A</v>
      </c>
      <c r="CH49" t="e">
        <v>#N/A</v>
      </c>
    </row>
    <row r="50" spans="1:86" s="3" customFormat="1" ht="22.5" customHeight="1" x14ac:dyDescent="0.25">
      <c r="A50" s="335" t="s">
        <v>93</v>
      </c>
      <c r="B50" s="329">
        <v>545038.32000000007</v>
      </c>
      <c r="C50" s="328"/>
      <c r="D50" s="329"/>
      <c r="E50" s="328">
        <v>545038.32000000007</v>
      </c>
      <c r="F50" s="114">
        <f t="shared" si="4"/>
        <v>0</v>
      </c>
      <c r="G50" s="115">
        <f t="shared" si="5"/>
        <v>0</v>
      </c>
      <c r="H50" s="116">
        <f t="shared" si="6"/>
        <v>0</v>
      </c>
      <c r="I50" s="42"/>
      <c r="J50" s="117" t="s">
        <v>93</v>
      </c>
      <c r="K50" s="58">
        <v>2</v>
      </c>
      <c r="L50" s="9">
        <v>0</v>
      </c>
      <c r="M50" s="9">
        <v>5</v>
      </c>
      <c r="N50" s="59">
        <v>7</v>
      </c>
      <c r="O50" s="118">
        <f t="shared" si="7"/>
        <v>4.7746147771956841E-2</v>
      </c>
      <c r="BU50" t="e">
        <v>#N/A</v>
      </c>
      <c r="CH50" t="e">
        <v>#N/A</v>
      </c>
    </row>
    <row r="51" spans="1:86" s="3" customFormat="1" ht="22.5" customHeight="1" x14ac:dyDescent="0.25">
      <c r="A51" s="335" t="s">
        <v>1132</v>
      </c>
      <c r="B51" s="329">
        <v>488024</v>
      </c>
      <c r="C51" s="328"/>
      <c r="D51" s="329">
        <v>68650</v>
      </c>
      <c r="E51" s="328">
        <v>556674</v>
      </c>
      <c r="F51" s="114">
        <f t="shared" si="4"/>
        <v>0</v>
      </c>
      <c r="G51" s="115">
        <f t="shared" si="5"/>
        <v>12.332172869578963</v>
      </c>
      <c r="H51" s="116">
        <f t="shared" si="6"/>
        <v>12.332172869578963</v>
      </c>
      <c r="I51" s="42"/>
      <c r="J51" s="117" t="s">
        <v>1132</v>
      </c>
      <c r="K51" s="58">
        <v>0</v>
      </c>
      <c r="L51" s="9">
        <v>2</v>
      </c>
      <c r="M51" s="9">
        <v>3</v>
      </c>
      <c r="N51" s="59">
        <v>5</v>
      </c>
      <c r="O51" s="118">
        <f t="shared" si="7"/>
        <v>4.2751610602831489E-2</v>
      </c>
      <c r="BU51" t="e">
        <v>#N/A</v>
      </c>
      <c r="CH51" t="e">
        <v>#N/A</v>
      </c>
    </row>
    <row r="52" spans="1:86" s="3" customFormat="1" ht="22.5" customHeight="1" x14ac:dyDescent="0.25">
      <c r="A52" s="335" t="s">
        <v>22</v>
      </c>
      <c r="B52" s="329">
        <v>1381156.8</v>
      </c>
      <c r="C52" s="328"/>
      <c r="D52" s="329">
        <v>19269</v>
      </c>
      <c r="E52" s="328">
        <v>1400425.8</v>
      </c>
      <c r="F52" s="114">
        <f t="shared" si="4"/>
        <v>0</v>
      </c>
      <c r="G52" s="115">
        <f t="shared" si="5"/>
        <v>1.3759386609415507</v>
      </c>
      <c r="H52" s="116">
        <f t="shared" si="6"/>
        <v>1.3759386609415507</v>
      </c>
      <c r="I52" s="42"/>
      <c r="J52" s="117" t="s">
        <v>22</v>
      </c>
      <c r="K52" s="58">
        <v>3</v>
      </c>
      <c r="L52" s="9">
        <v>2</v>
      </c>
      <c r="M52" s="9">
        <v>26</v>
      </c>
      <c r="N52" s="59">
        <v>31</v>
      </c>
      <c r="O52" s="118">
        <f t="shared" si="7"/>
        <v>0.120991339964946</v>
      </c>
      <c r="BU52" t="e">
        <v>#N/A</v>
      </c>
      <c r="CH52" t="e">
        <v>#N/A</v>
      </c>
    </row>
    <row r="53" spans="1:86" s="3" customFormat="1" ht="22.5" customHeight="1" x14ac:dyDescent="0.25">
      <c r="A53" s="335" t="s">
        <v>77</v>
      </c>
      <c r="B53" s="329">
        <v>201183</v>
      </c>
      <c r="C53" s="328"/>
      <c r="D53" s="329"/>
      <c r="E53" s="328">
        <v>201183</v>
      </c>
      <c r="F53" s="114">
        <f t="shared" si="4"/>
        <v>0</v>
      </c>
      <c r="G53" s="115">
        <f t="shared" si="5"/>
        <v>0</v>
      </c>
      <c r="H53" s="116">
        <f t="shared" si="6"/>
        <v>0</v>
      </c>
      <c r="I53" s="42"/>
      <c r="J53" s="117" t="s">
        <v>77</v>
      </c>
      <c r="K53" s="58">
        <v>1</v>
      </c>
      <c r="L53" s="9">
        <v>0</v>
      </c>
      <c r="M53" s="9">
        <v>7</v>
      </c>
      <c r="N53" s="59">
        <v>8</v>
      </c>
      <c r="O53" s="118">
        <f t="shared" si="7"/>
        <v>1.7623922749515283E-2</v>
      </c>
      <c r="BU53" t="e">
        <v>#N/A</v>
      </c>
      <c r="CH53" t="e">
        <v>#N/A</v>
      </c>
    </row>
    <row r="54" spans="1:86" s="3" customFormat="1" ht="22.5" customHeight="1" x14ac:dyDescent="0.25">
      <c r="A54" s="335" t="s">
        <v>14</v>
      </c>
      <c r="B54" s="329">
        <v>594607.11</v>
      </c>
      <c r="C54" s="328"/>
      <c r="D54" s="329"/>
      <c r="E54" s="328">
        <v>594607.11</v>
      </c>
      <c r="F54" s="114">
        <f t="shared" si="4"/>
        <v>0</v>
      </c>
      <c r="G54" s="115">
        <f t="shared" si="5"/>
        <v>0</v>
      </c>
      <c r="H54" s="116">
        <f t="shared" si="6"/>
        <v>0</v>
      </c>
      <c r="I54" s="42"/>
      <c r="J54" s="117" t="s">
        <v>14</v>
      </c>
      <c r="K54" s="58">
        <v>0</v>
      </c>
      <c r="L54" s="9">
        <v>2</v>
      </c>
      <c r="M54" s="9">
        <v>12</v>
      </c>
      <c r="N54" s="59">
        <v>14</v>
      </c>
      <c r="O54" s="118">
        <f t="shared" si="7"/>
        <v>5.2088445708397511E-2</v>
      </c>
      <c r="BU54" t="e">
        <v>#N/A</v>
      </c>
      <c r="CH54" t="e">
        <v>#N/A</v>
      </c>
    </row>
    <row r="55" spans="1:86" s="3" customFormat="1" ht="22.5" customHeight="1" x14ac:dyDescent="0.25">
      <c r="A55" s="335" t="s">
        <v>321</v>
      </c>
      <c r="B55" s="329">
        <v>478941.16</v>
      </c>
      <c r="C55" s="328">
        <v>44353</v>
      </c>
      <c r="D55" s="329">
        <v>17799.77</v>
      </c>
      <c r="E55" s="328">
        <v>541093.92999999993</v>
      </c>
      <c r="F55" s="114">
        <f t="shared" si="4"/>
        <v>8.1969132420317496</v>
      </c>
      <c r="G55" s="115">
        <f t="shared" si="5"/>
        <v>3.2895896651437213</v>
      </c>
      <c r="H55" s="116">
        <f t="shared" si="6"/>
        <v>11.486502907175471</v>
      </c>
      <c r="I55" s="42"/>
      <c r="J55" s="117" t="s">
        <v>321</v>
      </c>
      <c r="K55" s="58">
        <v>4</v>
      </c>
      <c r="L55" s="9">
        <v>2</v>
      </c>
      <c r="M55" s="9">
        <v>12</v>
      </c>
      <c r="N55" s="59">
        <v>18</v>
      </c>
      <c r="O55" s="118">
        <f t="shared" si="7"/>
        <v>4.1955940638141592E-2</v>
      </c>
      <c r="BU55" t="e">
        <v>#N/A</v>
      </c>
      <c r="CH55" t="e">
        <v>#N/A</v>
      </c>
    </row>
    <row r="56" spans="1:86" s="3" customFormat="1" ht="22.5" customHeight="1" x14ac:dyDescent="0.25">
      <c r="A56" s="335" t="s">
        <v>18</v>
      </c>
      <c r="B56" s="329">
        <v>177834.4</v>
      </c>
      <c r="C56" s="328"/>
      <c r="D56" s="329"/>
      <c r="E56" s="328">
        <v>177834.4</v>
      </c>
      <c r="F56" s="114">
        <f t="shared" si="4"/>
        <v>0</v>
      </c>
      <c r="G56" s="115">
        <f t="shared" si="5"/>
        <v>0</v>
      </c>
      <c r="H56" s="116">
        <f t="shared" si="6"/>
        <v>0</v>
      </c>
      <c r="I56" s="42"/>
      <c r="J56" s="117" t="s">
        <v>18</v>
      </c>
      <c r="K56" s="58">
        <v>2</v>
      </c>
      <c r="L56" s="9">
        <v>0</v>
      </c>
      <c r="M56" s="9">
        <v>2</v>
      </c>
      <c r="N56" s="59">
        <v>4</v>
      </c>
      <c r="O56" s="118">
        <f t="shared" si="7"/>
        <v>1.5578551506868875E-2</v>
      </c>
      <c r="BU56" t="e">
        <v>#N/A</v>
      </c>
      <c r="CH56" t="e">
        <v>#N/A</v>
      </c>
    </row>
    <row r="57" spans="1:86" s="3" customFormat="1" ht="22.5" customHeight="1" x14ac:dyDescent="0.25">
      <c r="A57" s="335" t="s">
        <v>341</v>
      </c>
      <c r="B57" s="329">
        <v>288043</v>
      </c>
      <c r="C57" s="328"/>
      <c r="D57" s="329"/>
      <c r="E57" s="328">
        <v>288043</v>
      </c>
      <c r="F57" s="114">
        <f t="shared" si="4"/>
        <v>0</v>
      </c>
      <c r="G57" s="115">
        <f t="shared" si="5"/>
        <v>0</v>
      </c>
      <c r="H57" s="116">
        <f t="shared" si="6"/>
        <v>0</v>
      </c>
      <c r="I57" s="42"/>
      <c r="J57" s="117" t="s">
        <v>341</v>
      </c>
      <c r="K57" s="58">
        <v>0</v>
      </c>
      <c r="L57" s="9">
        <v>1</v>
      </c>
      <c r="M57" s="9">
        <v>0</v>
      </c>
      <c r="N57" s="59">
        <v>1</v>
      </c>
      <c r="O57" s="118">
        <f t="shared" si="7"/>
        <v>2.5232984797615262E-2</v>
      </c>
      <c r="BU57" t="e">
        <v>#N/A</v>
      </c>
      <c r="CH57" t="e">
        <v>#N/A</v>
      </c>
    </row>
    <row r="58" spans="1:86" s="3" customFormat="1" ht="21.75" customHeight="1" x14ac:dyDescent="0.25">
      <c r="A58" s="335" t="s">
        <v>71</v>
      </c>
      <c r="B58" s="329">
        <v>808323.36</v>
      </c>
      <c r="C58" s="328"/>
      <c r="D58" s="329"/>
      <c r="E58" s="328">
        <v>808323.36</v>
      </c>
      <c r="F58" s="114">
        <f t="shared" si="4"/>
        <v>0</v>
      </c>
      <c r="G58" s="115">
        <f t="shared" si="5"/>
        <v>0</v>
      </c>
      <c r="H58" s="116">
        <f t="shared" si="6"/>
        <v>0</v>
      </c>
      <c r="I58" s="42"/>
      <c r="J58" s="117" t="s">
        <v>71</v>
      </c>
      <c r="K58" s="58">
        <v>1</v>
      </c>
      <c r="L58" s="9">
        <v>3</v>
      </c>
      <c r="M58" s="9">
        <v>12</v>
      </c>
      <c r="N58" s="59">
        <v>16</v>
      </c>
      <c r="O58" s="118">
        <f t="shared" si="7"/>
        <v>7.0810299345713271E-2</v>
      </c>
      <c r="BU58" t="e">
        <v>#N/A</v>
      </c>
      <c r="CH58" t="e">
        <v>#N/A</v>
      </c>
    </row>
    <row r="59" spans="1:86" s="3" customFormat="1" ht="22.5" customHeight="1" x14ac:dyDescent="0.25">
      <c r="A59" s="335" t="s">
        <v>60</v>
      </c>
      <c r="B59" s="329">
        <v>311625.2</v>
      </c>
      <c r="C59" s="328"/>
      <c r="D59" s="329"/>
      <c r="E59" s="328">
        <v>311625.2</v>
      </c>
      <c r="F59" s="114">
        <f t="shared" si="4"/>
        <v>0</v>
      </c>
      <c r="G59" s="115">
        <f t="shared" si="5"/>
        <v>0</v>
      </c>
      <c r="H59" s="116">
        <f t="shared" si="6"/>
        <v>0</v>
      </c>
      <c r="I59" s="42"/>
      <c r="J59" s="117" t="s">
        <v>60</v>
      </c>
      <c r="K59" s="58">
        <v>6</v>
      </c>
      <c r="L59" s="9">
        <v>4</v>
      </c>
      <c r="M59" s="9">
        <v>14</v>
      </c>
      <c r="N59" s="59">
        <v>24</v>
      </c>
      <c r="O59" s="118">
        <f t="shared" si="7"/>
        <v>2.7298819739253567E-2</v>
      </c>
      <c r="BU59" t="e">
        <v>#N/A</v>
      </c>
      <c r="CH59" t="e">
        <v>#N/A</v>
      </c>
    </row>
    <row r="60" spans="1:86" s="3" customFormat="1" ht="22.5" customHeight="1" x14ac:dyDescent="0.25">
      <c r="A60" s="335" t="s">
        <v>263</v>
      </c>
      <c r="B60" s="329">
        <v>388281.08</v>
      </c>
      <c r="C60" s="328"/>
      <c r="D60" s="329">
        <v>112231</v>
      </c>
      <c r="E60" s="328">
        <v>500512.08</v>
      </c>
      <c r="F60" s="114">
        <f t="shared" si="4"/>
        <v>0</v>
      </c>
      <c r="G60" s="115">
        <f t="shared" si="5"/>
        <v>22.423235019622304</v>
      </c>
      <c r="H60" s="116">
        <f t="shared" si="6"/>
        <v>22.423235019622304</v>
      </c>
      <c r="I60" s="42"/>
      <c r="J60" s="117" t="s">
        <v>263</v>
      </c>
      <c r="K60" s="58">
        <v>3</v>
      </c>
      <c r="L60" s="9">
        <v>1</v>
      </c>
      <c r="M60" s="9">
        <v>9</v>
      </c>
      <c r="N60" s="59">
        <v>13</v>
      </c>
      <c r="O60" s="118">
        <f t="shared" si="7"/>
        <v>3.4013986067502541E-2</v>
      </c>
      <c r="BU60" t="e">
        <v>#N/A</v>
      </c>
      <c r="CH60" t="e">
        <v>#N/A</v>
      </c>
    </row>
    <row r="61" spans="1:86" s="3" customFormat="1" ht="22.5" customHeight="1" x14ac:dyDescent="0.25">
      <c r="A61" s="335" t="s">
        <v>121</v>
      </c>
      <c r="B61" s="329">
        <v>200449.91999999998</v>
      </c>
      <c r="C61" s="328"/>
      <c r="D61" s="329"/>
      <c r="E61" s="328">
        <v>200449.91999999998</v>
      </c>
      <c r="F61" s="114">
        <f t="shared" si="4"/>
        <v>0</v>
      </c>
      <c r="G61" s="115">
        <f t="shared" si="5"/>
        <v>0</v>
      </c>
      <c r="H61" s="116">
        <f t="shared" si="6"/>
        <v>0</v>
      </c>
      <c r="I61" s="42"/>
      <c r="J61" s="117" t="s">
        <v>121</v>
      </c>
      <c r="K61" s="58">
        <v>3</v>
      </c>
      <c r="L61" s="9">
        <v>5</v>
      </c>
      <c r="M61" s="9">
        <v>13</v>
      </c>
      <c r="N61" s="59">
        <v>21</v>
      </c>
      <c r="O61" s="118">
        <f t="shared" si="7"/>
        <v>1.7559703877696019E-2</v>
      </c>
      <c r="BU61" t="e">
        <v>#N/A</v>
      </c>
      <c r="CH61" t="e">
        <v>#N/A</v>
      </c>
    </row>
    <row r="62" spans="1:86" s="3" customFormat="1" ht="24" customHeight="1" thickBot="1" x14ac:dyDescent="0.3">
      <c r="A62" s="335" t="s">
        <v>251</v>
      </c>
      <c r="B62" s="329">
        <v>1042763.09</v>
      </c>
      <c r="C62" s="328"/>
      <c r="D62" s="329">
        <v>18001</v>
      </c>
      <c r="E62" s="328">
        <v>1060764.0899999999</v>
      </c>
      <c r="F62" s="119">
        <f t="shared" si="4"/>
        <v>0</v>
      </c>
      <c r="G62" s="120">
        <f t="shared" si="5"/>
        <v>1.696984293651947</v>
      </c>
      <c r="H62" s="121">
        <f t="shared" si="6"/>
        <v>1.696984293651947</v>
      </c>
      <c r="I62" s="42"/>
      <c r="J62" s="122" t="s">
        <v>251</v>
      </c>
      <c r="K62" s="58">
        <v>4</v>
      </c>
      <c r="L62" s="9">
        <v>8</v>
      </c>
      <c r="M62" s="9">
        <v>18</v>
      </c>
      <c r="N62" s="59">
        <v>30</v>
      </c>
      <c r="O62" s="118">
        <f t="shared" si="7"/>
        <v>9.1347559904195949E-2</v>
      </c>
      <c r="BU62" t="e">
        <v>#N/A</v>
      </c>
      <c r="CH62">
        <v>72</v>
      </c>
    </row>
    <row r="63" spans="1:86" s="3" customFormat="1" ht="29.25" customHeight="1" thickBot="1" x14ac:dyDescent="0.3">
      <c r="A63" s="79" t="s">
        <v>1358</v>
      </c>
      <c r="B63" s="123">
        <v>11108968.689999999</v>
      </c>
      <c r="C63" s="125">
        <v>70416.55</v>
      </c>
      <c r="D63" s="124">
        <v>235950.77000000002</v>
      </c>
      <c r="E63" s="126">
        <v>11415336.009999998</v>
      </c>
      <c r="F63" s="127">
        <f t="shared" si="4"/>
        <v>0.61685919659582589</v>
      </c>
      <c r="G63" s="128">
        <f t="shared" si="5"/>
        <v>2.0669629855249441</v>
      </c>
      <c r="H63" s="129">
        <f t="shared" si="6"/>
        <v>2.6838221821207702</v>
      </c>
      <c r="I63" s="42"/>
      <c r="J63" s="41" t="s">
        <v>1511</v>
      </c>
      <c r="K63" s="44">
        <v>54</v>
      </c>
      <c r="L63" s="1">
        <v>51</v>
      </c>
      <c r="M63" s="1">
        <v>212</v>
      </c>
      <c r="N63" s="2">
        <v>317</v>
      </c>
      <c r="O63" s="118">
        <f t="shared" si="7"/>
        <v>0.97316177817879246</v>
      </c>
      <c r="CH63" t="e">
        <v>#N/A</v>
      </c>
    </row>
    <row r="64" spans="1:86" s="3" customFormat="1" ht="17.25" customHeight="1" x14ac:dyDescent="0.25">
      <c r="F64" s="130"/>
      <c r="G64" s="130"/>
      <c r="H64" s="130"/>
      <c r="I64" s="42"/>
      <c r="CH64" t="e">
        <v>#N/A</v>
      </c>
    </row>
    <row r="65" spans="1:86" s="3" customFormat="1" ht="36.75" customHeight="1" thickBot="1" x14ac:dyDescent="0.3">
      <c r="A65" s="298" t="s">
        <v>1386</v>
      </c>
      <c r="B65" s="132">
        <v>2</v>
      </c>
      <c r="C65" s="63"/>
      <c r="D65" s="63"/>
      <c r="E65" s="63"/>
      <c r="F65" s="130"/>
      <c r="G65" s="130"/>
      <c r="H65" s="130"/>
      <c r="I65" s="42"/>
      <c r="J65" s="133"/>
      <c r="K65" s="133"/>
      <c r="L65" s="134"/>
      <c r="M65" s="133"/>
      <c r="N65" s="133"/>
      <c r="O65" s="133"/>
      <c r="CH65" t="e">
        <v>#N/A</v>
      </c>
    </row>
    <row r="66" spans="1:86" ht="15.75" customHeight="1" thickBot="1" x14ac:dyDescent="0.3">
      <c r="A66" s="298" t="s">
        <v>1411</v>
      </c>
      <c r="B66" s="135" t="s">
        <v>1521</v>
      </c>
      <c r="I66" s="42"/>
      <c r="J66" s="302" t="s">
        <v>1411</v>
      </c>
      <c r="K66" s="136" t="s">
        <v>1521</v>
      </c>
      <c r="N66" s="95"/>
      <c r="P66" s="3"/>
      <c r="S66" s="3"/>
      <c r="BU66" t="e">
        <v>#N/A</v>
      </c>
      <c r="CH66" t="e">
        <v>#N/A</v>
      </c>
    </row>
    <row r="67" spans="1:86" s="3" customFormat="1" ht="15.75" customHeight="1" thickBot="1" x14ac:dyDescent="0.3">
      <c r="A67" s="298" t="s">
        <v>12</v>
      </c>
      <c r="B67" s="135" t="s">
        <v>20</v>
      </c>
      <c r="E67" s="42"/>
      <c r="I67" s="42"/>
      <c r="J67" s="302" t="s">
        <v>1386</v>
      </c>
      <c r="K67" s="137">
        <v>2</v>
      </c>
      <c r="L67" s="6"/>
      <c r="M67" s="6"/>
      <c r="N67" s="95"/>
      <c r="O67" s="6"/>
      <c r="BU67" t="e">
        <v>#N/A</v>
      </c>
      <c r="CH67" t="e">
        <v>#N/A</v>
      </c>
    </row>
    <row r="68" spans="1:86" ht="32.25" customHeight="1" thickBot="1" x14ac:dyDescent="0.3">
      <c r="A68" s="138" t="s">
        <v>1522</v>
      </c>
      <c r="B68" s="139">
        <f>GETPIVOTDATA("POS",$A$135,"BUCKET",2)/GETPIVOTDATA("POS",$A$69)</f>
        <v>2.4754131421660108E-2</v>
      </c>
      <c r="D68" s="310" t="s">
        <v>1525</v>
      </c>
      <c r="E68" s="311"/>
      <c r="F68" s="311"/>
      <c r="G68" s="312"/>
      <c r="I68" s="42"/>
      <c r="N68" s="95"/>
      <c r="S68" s="3"/>
      <c r="BU68" t="e">
        <v>#N/A</v>
      </c>
      <c r="CH68" t="e">
        <v>#N/A</v>
      </c>
    </row>
    <row r="69" spans="1:86" s="3" customFormat="1" ht="15.75" customHeight="1" thickBot="1" x14ac:dyDescent="0.3">
      <c r="A69" s="326" t="s">
        <v>1513</v>
      </c>
      <c r="B69" s="301" t="s">
        <v>1387</v>
      </c>
      <c r="C69" s="141"/>
      <c r="D69" s="141"/>
      <c r="E69" s="141"/>
      <c r="I69" s="42"/>
      <c r="J69" s="303" t="s">
        <v>1523</v>
      </c>
      <c r="K69" s="304" t="s">
        <v>1387</v>
      </c>
      <c r="L69" s="318"/>
      <c r="M69" s="318"/>
      <c r="N69" s="318"/>
      <c r="O69" s="6"/>
      <c r="BU69" t="e">
        <v>#N/A</v>
      </c>
      <c r="CH69" t="e">
        <v>#N/A</v>
      </c>
    </row>
    <row r="70" spans="1:86" s="3" customFormat="1" ht="33.75" customHeight="1" thickBot="1" x14ac:dyDescent="0.3">
      <c r="A70" s="295" t="s">
        <v>11</v>
      </c>
      <c r="B70" s="44" t="s">
        <v>1493</v>
      </c>
      <c r="C70" s="1" t="s">
        <v>1498</v>
      </c>
      <c r="D70" s="2" t="s">
        <v>2210</v>
      </c>
      <c r="E70" s="41" t="s">
        <v>1358</v>
      </c>
      <c r="F70" s="142" t="s">
        <v>1517</v>
      </c>
      <c r="G70" s="142" t="s">
        <v>1518</v>
      </c>
      <c r="H70" s="143" t="s">
        <v>1526</v>
      </c>
      <c r="I70" s="42"/>
      <c r="J70" s="295" t="s">
        <v>11</v>
      </c>
      <c r="K70" s="144" t="s">
        <v>1493</v>
      </c>
      <c r="L70" s="145" t="s">
        <v>1498</v>
      </c>
      <c r="M70" s="146" t="s">
        <v>2210</v>
      </c>
      <c r="N70" s="41" t="s">
        <v>1511</v>
      </c>
      <c r="O70" s="6"/>
      <c r="BU70" t="e">
        <v>#N/A</v>
      </c>
      <c r="CH70" t="e">
        <v>#N/A</v>
      </c>
    </row>
    <row r="71" spans="1:86" s="3" customFormat="1" ht="23.25" customHeight="1" x14ac:dyDescent="0.25">
      <c r="A71" s="147" t="s">
        <v>98</v>
      </c>
      <c r="B71" s="148">
        <v>62539</v>
      </c>
      <c r="C71" s="149"/>
      <c r="D71" s="149"/>
      <c r="E71" s="150">
        <v>62539</v>
      </c>
      <c r="F71" s="109">
        <f t="shared" ref="F71:F89" si="8">+C71*100/E71</f>
        <v>0</v>
      </c>
      <c r="G71" s="109">
        <f t="shared" ref="G71:G89" si="9">+D71*100/E71</f>
        <v>0</v>
      </c>
      <c r="H71" s="151">
        <f t="shared" ref="H71:H89" si="10">F71+G71</f>
        <v>0</v>
      </c>
      <c r="I71" s="42"/>
      <c r="J71" s="147" t="s">
        <v>98</v>
      </c>
      <c r="K71" s="339">
        <v>3</v>
      </c>
      <c r="L71" s="340">
        <v>0</v>
      </c>
      <c r="M71" s="340">
        <v>0</v>
      </c>
      <c r="N71" s="357">
        <v>3</v>
      </c>
      <c r="O71" s="6"/>
      <c r="BU71" t="e">
        <v>#N/A</v>
      </c>
      <c r="CH71" t="e">
        <v>#N/A</v>
      </c>
    </row>
    <row r="72" spans="1:86" s="3" customFormat="1" ht="23.25" customHeight="1" x14ac:dyDescent="0.25">
      <c r="A72" s="152" t="s">
        <v>155</v>
      </c>
      <c r="B72" s="153">
        <v>43095.62</v>
      </c>
      <c r="C72" s="26"/>
      <c r="D72" s="26">
        <v>5665.66</v>
      </c>
      <c r="E72" s="154">
        <v>48761.279999999999</v>
      </c>
      <c r="F72" s="114">
        <f t="shared" si="8"/>
        <v>0</v>
      </c>
      <c r="G72" s="114">
        <f t="shared" si="9"/>
        <v>11.619178167595273</v>
      </c>
      <c r="H72" s="155">
        <f t="shared" si="10"/>
        <v>11.619178167595273</v>
      </c>
      <c r="I72" s="42"/>
      <c r="J72" s="152" t="s">
        <v>155</v>
      </c>
      <c r="K72" s="324">
        <v>3</v>
      </c>
      <c r="L72" s="320">
        <v>0</v>
      </c>
      <c r="M72" s="320">
        <v>1</v>
      </c>
      <c r="N72" s="358">
        <v>4</v>
      </c>
      <c r="O72" s="6"/>
      <c r="BU72" t="e">
        <v>#N/A</v>
      </c>
      <c r="CH72" t="e">
        <v>#N/A</v>
      </c>
    </row>
    <row r="73" spans="1:86" s="3" customFormat="1" ht="23.25" customHeight="1" x14ac:dyDescent="0.25">
      <c r="A73" s="152" t="s">
        <v>45</v>
      </c>
      <c r="B73" s="153">
        <v>352332</v>
      </c>
      <c r="C73" s="26"/>
      <c r="D73" s="26"/>
      <c r="E73" s="154">
        <v>352332</v>
      </c>
      <c r="F73" s="114">
        <f t="shared" si="8"/>
        <v>0</v>
      </c>
      <c r="G73" s="114">
        <f t="shared" si="9"/>
        <v>0</v>
      </c>
      <c r="H73" s="155">
        <f t="shared" si="10"/>
        <v>0</v>
      </c>
      <c r="I73" s="42"/>
      <c r="J73" s="152" t="s">
        <v>45</v>
      </c>
      <c r="K73" s="324">
        <v>9</v>
      </c>
      <c r="L73" s="320">
        <v>0</v>
      </c>
      <c r="M73" s="320">
        <v>0</v>
      </c>
      <c r="N73" s="358">
        <v>9</v>
      </c>
      <c r="O73" s="6"/>
      <c r="BU73" t="e">
        <v>#N/A</v>
      </c>
      <c r="CH73" t="e">
        <v>#N/A</v>
      </c>
    </row>
    <row r="74" spans="1:86" s="3" customFormat="1" ht="23.25" customHeight="1" x14ac:dyDescent="0.25">
      <c r="A74" s="152" t="s">
        <v>27</v>
      </c>
      <c r="B74" s="153">
        <v>207632</v>
      </c>
      <c r="C74" s="26"/>
      <c r="D74" s="26"/>
      <c r="E74" s="154">
        <v>207632</v>
      </c>
      <c r="F74" s="114">
        <f t="shared" si="8"/>
        <v>0</v>
      </c>
      <c r="G74" s="114">
        <f t="shared" si="9"/>
        <v>0</v>
      </c>
      <c r="H74" s="155">
        <f t="shared" si="10"/>
        <v>0</v>
      </c>
      <c r="I74" s="42"/>
      <c r="J74" s="152" t="s">
        <v>27</v>
      </c>
      <c r="K74" s="324">
        <v>6</v>
      </c>
      <c r="L74" s="320">
        <v>0</v>
      </c>
      <c r="M74" s="320">
        <v>0</v>
      </c>
      <c r="N74" s="358">
        <v>6</v>
      </c>
      <c r="O74" s="6"/>
      <c r="BU74" t="e">
        <v>#N/A</v>
      </c>
      <c r="CH74" t="e">
        <v>#N/A</v>
      </c>
    </row>
    <row r="75" spans="1:86" s="3" customFormat="1" ht="23.25" customHeight="1" x14ac:dyDescent="0.25">
      <c r="A75" s="152" t="s">
        <v>2211</v>
      </c>
      <c r="B75" s="153">
        <v>280527.3</v>
      </c>
      <c r="C75" s="26"/>
      <c r="D75" s="26">
        <v>62808</v>
      </c>
      <c r="E75" s="154">
        <v>343335.3</v>
      </c>
      <c r="F75" s="114">
        <f t="shared" si="8"/>
        <v>0</v>
      </c>
      <c r="G75" s="114">
        <f t="shared" si="9"/>
        <v>18.293487445071918</v>
      </c>
      <c r="H75" s="155">
        <f t="shared" si="10"/>
        <v>18.293487445071918</v>
      </c>
      <c r="I75" s="42"/>
      <c r="J75" s="152" t="s">
        <v>2211</v>
      </c>
      <c r="K75" s="324">
        <v>7</v>
      </c>
      <c r="L75" s="320">
        <v>0</v>
      </c>
      <c r="M75" s="320">
        <v>2</v>
      </c>
      <c r="N75" s="358">
        <v>9</v>
      </c>
      <c r="O75" s="6"/>
      <c r="BU75" t="e">
        <v>#N/A</v>
      </c>
      <c r="CH75" t="e">
        <v>#N/A</v>
      </c>
    </row>
    <row r="76" spans="1:86" s="3" customFormat="1" ht="23.25" customHeight="1" x14ac:dyDescent="0.25">
      <c r="A76" s="152" t="s">
        <v>43</v>
      </c>
      <c r="B76" s="153">
        <v>494077.54000000004</v>
      </c>
      <c r="C76" s="26">
        <v>8</v>
      </c>
      <c r="D76" s="26"/>
      <c r="E76" s="154">
        <v>494085.54000000004</v>
      </c>
      <c r="F76" s="114">
        <f t="shared" si="8"/>
        <v>1.6191528292853904E-3</v>
      </c>
      <c r="G76" s="114">
        <f t="shared" si="9"/>
        <v>0</v>
      </c>
      <c r="H76" s="155">
        <f t="shared" si="10"/>
        <v>1.6191528292853904E-3</v>
      </c>
      <c r="I76" s="42"/>
      <c r="J76" s="152" t="s">
        <v>43</v>
      </c>
      <c r="K76" s="324">
        <v>9</v>
      </c>
      <c r="L76" s="320">
        <v>1</v>
      </c>
      <c r="M76" s="320">
        <v>0</v>
      </c>
      <c r="N76" s="358">
        <v>10</v>
      </c>
      <c r="O76" s="6"/>
      <c r="BU76" t="e">
        <v>#N/A</v>
      </c>
      <c r="CH76" t="e">
        <v>#N/A</v>
      </c>
    </row>
    <row r="77" spans="1:86" s="3" customFormat="1" ht="23.25" customHeight="1" x14ac:dyDescent="0.25">
      <c r="A77" s="152" t="s">
        <v>93</v>
      </c>
      <c r="B77" s="153">
        <v>85969</v>
      </c>
      <c r="C77" s="26"/>
      <c r="D77" s="26"/>
      <c r="E77" s="154">
        <v>85969</v>
      </c>
      <c r="F77" s="114">
        <f t="shared" si="8"/>
        <v>0</v>
      </c>
      <c r="G77" s="114">
        <f t="shared" si="9"/>
        <v>0</v>
      </c>
      <c r="H77" s="155">
        <f t="shared" si="10"/>
        <v>0</v>
      </c>
      <c r="I77" s="42"/>
      <c r="J77" s="152" t="s">
        <v>93</v>
      </c>
      <c r="K77" s="324">
        <v>2</v>
      </c>
      <c r="L77" s="320">
        <v>0</v>
      </c>
      <c r="M77" s="320">
        <v>0</v>
      </c>
      <c r="N77" s="358">
        <v>2</v>
      </c>
      <c r="O77" s="6"/>
      <c r="BU77" t="e">
        <v>#N/A</v>
      </c>
      <c r="CH77" t="e">
        <v>#N/A</v>
      </c>
    </row>
    <row r="78" spans="1:86" s="3" customFormat="1" ht="23.25" customHeight="1" x14ac:dyDescent="0.25">
      <c r="A78" s="152" t="s">
        <v>22</v>
      </c>
      <c r="B78" s="153">
        <v>410732.9</v>
      </c>
      <c r="C78" s="26"/>
      <c r="D78" s="26">
        <v>6792</v>
      </c>
      <c r="E78" s="154">
        <v>417524.9</v>
      </c>
      <c r="F78" s="114">
        <f t="shared" si="8"/>
        <v>0</v>
      </c>
      <c r="G78" s="114">
        <f t="shared" si="9"/>
        <v>1.62672932799936</v>
      </c>
      <c r="H78" s="155">
        <f t="shared" si="10"/>
        <v>1.62672932799936</v>
      </c>
      <c r="I78" s="42"/>
      <c r="J78" s="152" t="s">
        <v>22</v>
      </c>
      <c r="K78" s="324">
        <v>8</v>
      </c>
      <c r="L78" s="320">
        <v>0</v>
      </c>
      <c r="M78" s="320">
        <v>1</v>
      </c>
      <c r="N78" s="358">
        <v>9</v>
      </c>
      <c r="O78" s="6"/>
      <c r="BU78" t="e">
        <v>#N/A</v>
      </c>
      <c r="CH78" t="e">
        <v>#N/A</v>
      </c>
    </row>
    <row r="79" spans="1:86" s="3" customFormat="1" ht="23.25" customHeight="1" x14ac:dyDescent="0.25">
      <c r="A79" s="152" t="s">
        <v>77</v>
      </c>
      <c r="B79" s="153">
        <v>392435.72</v>
      </c>
      <c r="C79" s="26"/>
      <c r="D79" s="26"/>
      <c r="E79" s="154">
        <v>392435.72</v>
      </c>
      <c r="F79" s="114">
        <f t="shared" si="8"/>
        <v>0</v>
      </c>
      <c r="G79" s="114">
        <f t="shared" si="9"/>
        <v>0</v>
      </c>
      <c r="H79" s="155">
        <f t="shared" si="10"/>
        <v>0</v>
      </c>
      <c r="I79" s="42"/>
      <c r="J79" s="152" t="s">
        <v>77</v>
      </c>
      <c r="K79" s="324">
        <v>7</v>
      </c>
      <c r="L79" s="320">
        <v>0</v>
      </c>
      <c r="M79" s="320">
        <v>0</v>
      </c>
      <c r="N79" s="358">
        <v>7</v>
      </c>
      <c r="O79" s="6"/>
      <c r="BU79" t="e">
        <v>#N/A</v>
      </c>
      <c r="CH79" t="e">
        <v>#N/A</v>
      </c>
    </row>
    <row r="80" spans="1:86" s="3" customFormat="1" ht="23.25" customHeight="1" x14ac:dyDescent="0.25">
      <c r="A80" s="152" t="s">
        <v>14</v>
      </c>
      <c r="B80" s="153">
        <v>121952.75</v>
      </c>
      <c r="C80" s="26"/>
      <c r="D80" s="26"/>
      <c r="E80" s="154">
        <v>121952.75</v>
      </c>
      <c r="F80" s="114">
        <f t="shared" si="8"/>
        <v>0</v>
      </c>
      <c r="G80" s="114">
        <f t="shared" si="9"/>
        <v>0</v>
      </c>
      <c r="H80" s="155">
        <f t="shared" si="10"/>
        <v>0</v>
      </c>
      <c r="I80" s="42"/>
      <c r="J80" s="152" t="s">
        <v>14</v>
      </c>
      <c r="K80" s="324">
        <v>6</v>
      </c>
      <c r="L80" s="320">
        <v>0</v>
      </c>
      <c r="M80" s="320">
        <v>0</v>
      </c>
      <c r="N80" s="358">
        <v>6</v>
      </c>
      <c r="O80" s="6"/>
      <c r="BU80" t="e">
        <v>#N/A</v>
      </c>
      <c r="CH80" t="e">
        <v>#N/A</v>
      </c>
    </row>
    <row r="81" spans="1:86" s="3" customFormat="1" ht="23.25" customHeight="1" x14ac:dyDescent="0.25">
      <c r="A81" s="152" t="s">
        <v>321</v>
      </c>
      <c r="B81" s="153">
        <v>158045.58000000002</v>
      </c>
      <c r="C81" s="26"/>
      <c r="D81" s="26"/>
      <c r="E81" s="154">
        <v>158045.58000000002</v>
      </c>
      <c r="F81" s="114">
        <f t="shared" si="8"/>
        <v>0</v>
      </c>
      <c r="G81" s="114">
        <f t="shared" si="9"/>
        <v>0</v>
      </c>
      <c r="H81" s="155">
        <f t="shared" si="10"/>
        <v>0</v>
      </c>
      <c r="I81" s="42"/>
      <c r="J81" s="152" t="s">
        <v>321</v>
      </c>
      <c r="K81" s="324">
        <v>10</v>
      </c>
      <c r="L81" s="320">
        <v>0</v>
      </c>
      <c r="M81" s="320">
        <v>0</v>
      </c>
      <c r="N81" s="358">
        <v>10</v>
      </c>
      <c r="O81" s="6"/>
      <c r="BU81" t="e">
        <v>#N/A</v>
      </c>
      <c r="CH81" t="e">
        <v>#N/A</v>
      </c>
    </row>
    <row r="82" spans="1:86" s="3" customFormat="1" ht="23.25" customHeight="1" x14ac:dyDescent="0.25">
      <c r="A82" s="152" t="s">
        <v>18</v>
      </c>
      <c r="B82" s="153">
        <v>262385</v>
      </c>
      <c r="C82" s="26"/>
      <c r="D82" s="26"/>
      <c r="E82" s="154">
        <v>262385</v>
      </c>
      <c r="F82" s="114">
        <f t="shared" si="8"/>
        <v>0</v>
      </c>
      <c r="G82" s="114">
        <f t="shared" si="9"/>
        <v>0</v>
      </c>
      <c r="H82" s="155">
        <f t="shared" si="10"/>
        <v>0</v>
      </c>
      <c r="I82" s="42"/>
      <c r="J82" s="152" t="s">
        <v>18</v>
      </c>
      <c r="K82" s="324">
        <v>2</v>
      </c>
      <c r="L82" s="320">
        <v>0</v>
      </c>
      <c r="M82" s="320">
        <v>0</v>
      </c>
      <c r="N82" s="358">
        <v>2</v>
      </c>
      <c r="O82" s="6"/>
      <c r="BU82" t="e">
        <v>#N/A</v>
      </c>
      <c r="CH82" t="e">
        <v>#N/A</v>
      </c>
    </row>
    <row r="83" spans="1:86" s="3" customFormat="1" ht="23.25" customHeight="1" x14ac:dyDescent="0.25">
      <c r="A83" s="152" t="s">
        <v>341</v>
      </c>
      <c r="B83" s="153">
        <v>35366</v>
      </c>
      <c r="C83" s="26"/>
      <c r="D83" s="26"/>
      <c r="E83" s="154">
        <v>35366</v>
      </c>
      <c r="F83" s="114">
        <f t="shared" si="8"/>
        <v>0</v>
      </c>
      <c r="G83" s="114">
        <f t="shared" si="9"/>
        <v>0</v>
      </c>
      <c r="H83" s="155">
        <f t="shared" si="10"/>
        <v>0</v>
      </c>
      <c r="I83" s="42"/>
      <c r="J83" s="152" t="s">
        <v>341</v>
      </c>
      <c r="K83" s="324">
        <v>1</v>
      </c>
      <c r="L83" s="320">
        <v>0</v>
      </c>
      <c r="M83" s="320">
        <v>0</v>
      </c>
      <c r="N83" s="358">
        <v>1</v>
      </c>
      <c r="O83" s="6"/>
      <c r="BU83" t="e">
        <v>#N/A</v>
      </c>
      <c r="CH83" t="e">
        <v>#N/A</v>
      </c>
    </row>
    <row r="84" spans="1:86" s="3" customFormat="1" ht="23.25" customHeight="1" x14ac:dyDescent="0.25">
      <c r="A84" s="152" t="s">
        <v>71</v>
      </c>
      <c r="B84" s="153">
        <v>43326</v>
      </c>
      <c r="C84" s="26"/>
      <c r="D84" s="26"/>
      <c r="E84" s="154">
        <v>43326</v>
      </c>
      <c r="F84" s="114">
        <f t="shared" si="8"/>
        <v>0</v>
      </c>
      <c r="G84" s="114">
        <f t="shared" si="9"/>
        <v>0</v>
      </c>
      <c r="H84" s="155">
        <f t="shared" si="10"/>
        <v>0</v>
      </c>
      <c r="I84" s="42"/>
      <c r="J84" s="152" t="s">
        <v>71</v>
      </c>
      <c r="K84" s="324">
        <v>2</v>
      </c>
      <c r="L84" s="320">
        <v>0</v>
      </c>
      <c r="M84" s="320">
        <v>0</v>
      </c>
      <c r="N84" s="358">
        <v>2</v>
      </c>
      <c r="O84" s="6"/>
      <c r="BU84" t="e">
        <v>#N/A</v>
      </c>
      <c r="CH84" t="e">
        <v>#N/A</v>
      </c>
    </row>
    <row r="85" spans="1:86" s="3" customFormat="1" ht="23.25" customHeight="1" x14ac:dyDescent="0.25">
      <c r="A85" s="152" t="s">
        <v>60</v>
      </c>
      <c r="B85" s="153">
        <v>102573</v>
      </c>
      <c r="C85" s="26"/>
      <c r="D85" s="26"/>
      <c r="E85" s="154">
        <v>102573</v>
      </c>
      <c r="F85" s="114">
        <f t="shared" si="8"/>
        <v>0</v>
      </c>
      <c r="G85" s="114">
        <f t="shared" si="9"/>
        <v>0</v>
      </c>
      <c r="H85" s="155">
        <f t="shared" si="10"/>
        <v>0</v>
      </c>
      <c r="I85" s="42"/>
      <c r="J85" s="152" t="s">
        <v>60</v>
      </c>
      <c r="K85" s="324">
        <v>6</v>
      </c>
      <c r="L85" s="320">
        <v>0</v>
      </c>
      <c r="M85" s="320">
        <v>0</v>
      </c>
      <c r="N85" s="358">
        <v>6</v>
      </c>
      <c r="O85" s="6"/>
      <c r="BU85" t="e">
        <v>#N/A</v>
      </c>
      <c r="CH85" t="e">
        <v>#N/A</v>
      </c>
    </row>
    <row r="86" spans="1:86" s="3" customFormat="1" ht="23.25" customHeight="1" x14ac:dyDescent="0.25">
      <c r="A86" s="152" t="s">
        <v>263</v>
      </c>
      <c r="B86" s="153">
        <v>96469.45</v>
      </c>
      <c r="C86" s="26"/>
      <c r="D86" s="26">
        <v>31614.52</v>
      </c>
      <c r="E86" s="154">
        <v>128083.97</v>
      </c>
      <c r="F86" s="114">
        <f t="shared" si="8"/>
        <v>0</v>
      </c>
      <c r="G86" s="114">
        <f t="shared" si="9"/>
        <v>24.682651544920102</v>
      </c>
      <c r="H86" s="155">
        <f t="shared" si="10"/>
        <v>24.682651544920102</v>
      </c>
      <c r="I86" s="42"/>
      <c r="J86" s="152" t="s">
        <v>263</v>
      </c>
      <c r="K86" s="324">
        <v>4</v>
      </c>
      <c r="L86" s="320">
        <v>0</v>
      </c>
      <c r="M86" s="320">
        <v>2</v>
      </c>
      <c r="N86" s="358">
        <v>6</v>
      </c>
      <c r="O86" s="6"/>
      <c r="BU86" t="e">
        <v>#N/A</v>
      </c>
      <c r="CH86" t="e">
        <v>#N/A</v>
      </c>
    </row>
    <row r="87" spans="1:86" s="3" customFormat="1" ht="23.25" customHeight="1" x14ac:dyDescent="0.25">
      <c r="A87" s="152" t="s">
        <v>121</v>
      </c>
      <c r="B87" s="153">
        <v>181102.25</v>
      </c>
      <c r="C87" s="26">
        <v>0</v>
      </c>
      <c r="D87" s="26"/>
      <c r="E87" s="154">
        <v>181102.25</v>
      </c>
      <c r="F87" s="114">
        <f t="shared" si="8"/>
        <v>0</v>
      </c>
      <c r="G87" s="114">
        <f t="shared" si="9"/>
        <v>0</v>
      </c>
      <c r="H87" s="155">
        <f t="shared" si="10"/>
        <v>0</v>
      </c>
      <c r="I87" s="42"/>
      <c r="J87" s="152" t="s">
        <v>121</v>
      </c>
      <c r="K87" s="324">
        <v>4</v>
      </c>
      <c r="L87" s="320">
        <v>1</v>
      </c>
      <c r="M87" s="320">
        <v>0</v>
      </c>
      <c r="N87" s="358">
        <v>5</v>
      </c>
      <c r="O87" s="6"/>
      <c r="BU87" t="e">
        <v>#N/A</v>
      </c>
      <c r="CH87" t="e">
        <v>#N/A</v>
      </c>
    </row>
    <row r="88" spans="1:86" s="3" customFormat="1" ht="23.25" customHeight="1" thickBot="1" x14ac:dyDescent="0.3">
      <c r="A88" s="157" t="s">
        <v>251</v>
      </c>
      <c r="B88" s="153">
        <v>292069.57</v>
      </c>
      <c r="C88" s="26"/>
      <c r="D88" s="26"/>
      <c r="E88" s="154">
        <v>292069.57</v>
      </c>
      <c r="F88" s="119">
        <f t="shared" si="8"/>
        <v>0</v>
      </c>
      <c r="G88" s="119">
        <f t="shared" si="9"/>
        <v>0</v>
      </c>
      <c r="H88" s="156">
        <f t="shared" si="10"/>
        <v>0</v>
      </c>
      <c r="I88" s="42"/>
      <c r="J88" s="157" t="s">
        <v>251</v>
      </c>
      <c r="K88" s="324">
        <v>7</v>
      </c>
      <c r="L88" s="320">
        <v>0</v>
      </c>
      <c r="M88" s="320">
        <v>0</v>
      </c>
      <c r="N88" s="358">
        <v>7</v>
      </c>
      <c r="O88" s="6"/>
      <c r="BU88" t="e">
        <v>#N/A</v>
      </c>
      <c r="CH88" t="e">
        <v>#N/A</v>
      </c>
    </row>
    <row r="89" spans="1:86" ht="23.25" customHeight="1" thickBot="1" x14ac:dyDescent="0.3">
      <c r="A89" s="158" t="s">
        <v>1358</v>
      </c>
      <c r="B89" s="159">
        <v>3622630.68</v>
      </c>
      <c r="C89" s="160">
        <v>8</v>
      </c>
      <c r="D89" s="160">
        <v>106880.18000000001</v>
      </c>
      <c r="E89" s="161">
        <v>3729518.8600000003</v>
      </c>
      <c r="F89" s="162">
        <f t="shared" si="8"/>
        <v>2.1450488120068118E-4</v>
      </c>
      <c r="G89" s="162">
        <f t="shared" si="9"/>
        <v>2.8657900392009275</v>
      </c>
      <c r="H89" s="163">
        <f t="shared" si="10"/>
        <v>2.866004544082128</v>
      </c>
      <c r="I89" s="42"/>
      <c r="J89" s="41" t="s">
        <v>1511</v>
      </c>
      <c r="K89" s="321">
        <v>96</v>
      </c>
      <c r="L89" s="322">
        <v>2</v>
      </c>
      <c r="M89" s="322">
        <v>6</v>
      </c>
      <c r="N89" s="350">
        <v>104</v>
      </c>
      <c r="CH89">
        <v>72</v>
      </c>
    </row>
    <row r="90" spans="1:86" ht="26.25" customHeight="1" x14ac:dyDescent="0.25">
      <c r="A90"/>
      <c r="B90"/>
      <c r="I90" s="42"/>
      <c r="J90"/>
      <c r="K90"/>
      <c r="L90"/>
      <c r="M90"/>
      <c r="N90"/>
      <c r="CH90" t="e">
        <v>#N/A</v>
      </c>
    </row>
    <row r="91" spans="1:86" ht="23.25" customHeight="1" x14ac:dyDescent="0.25">
      <c r="I91" s="42"/>
      <c r="CH91" t="e">
        <v>#N/A</v>
      </c>
    </row>
    <row r="92" spans="1:86" ht="23.25" customHeight="1" thickBot="1" x14ac:dyDescent="0.3">
      <c r="B92" s="164"/>
      <c r="C92" s="164"/>
      <c r="D92" s="164"/>
      <c r="I92" s="42"/>
      <c r="R92">
        <f>14500+3400+10000</f>
        <v>27900</v>
      </c>
      <c r="CH92" t="e">
        <v>#N/A</v>
      </c>
    </row>
    <row r="93" spans="1:86" ht="16.5" thickBot="1" x14ac:dyDescent="0.3">
      <c r="A93" s="165"/>
      <c r="F93" s="3"/>
      <c r="I93" s="42"/>
      <c r="J93" s="3"/>
      <c r="K93" s="3"/>
      <c r="Q93">
        <f>9638+9750</f>
        <v>19388</v>
      </c>
      <c r="R93">
        <f>R92-Q93</f>
        <v>8512</v>
      </c>
      <c r="T93">
        <f>75000*2/100</f>
        <v>1500</v>
      </c>
      <c r="BU93" t="e">
        <v>#N/A</v>
      </c>
      <c r="CH93" t="e">
        <v>#N/A</v>
      </c>
    </row>
    <row r="94" spans="1:86" ht="15.75" thickBot="1" x14ac:dyDescent="0.3">
      <c r="A94" s="293" t="s">
        <v>1523</v>
      </c>
      <c r="B94" s="306" t="s">
        <v>1388</v>
      </c>
      <c r="C94" s="166"/>
      <c r="D94" s="167"/>
      <c r="H94" s="42"/>
      <c r="I94" s="40"/>
      <c r="J94" s="3"/>
      <c r="BU94" t="e">
        <v>#N/A</v>
      </c>
      <c r="CH94" t="e">
        <v>#N/A</v>
      </c>
    </row>
    <row r="95" spans="1:86" ht="30.75" customHeight="1" thickBot="1" x14ac:dyDescent="0.3">
      <c r="A95" s="305" t="s">
        <v>1386</v>
      </c>
      <c r="B95" s="168" t="s">
        <v>1489</v>
      </c>
      <c r="C95" s="169" t="s">
        <v>1494</v>
      </c>
      <c r="D95" s="165" t="s">
        <v>1358</v>
      </c>
      <c r="E95" s="170">
        <v>0.35</v>
      </c>
      <c r="F95" s="171" t="s">
        <v>1527</v>
      </c>
      <c r="G95" s="171" t="s">
        <v>1528</v>
      </c>
      <c r="H95" s="172" t="s">
        <v>1529</v>
      </c>
      <c r="I95" s="42" t="s">
        <v>1520</v>
      </c>
      <c r="J95" s="3"/>
      <c r="BU95" t="e">
        <v>#N/A</v>
      </c>
      <c r="CH95" t="e">
        <v>#N/A</v>
      </c>
    </row>
    <row r="96" spans="1:86" ht="20.25" customHeight="1" x14ac:dyDescent="0.25">
      <c r="A96" s="46">
        <v>1</v>
      </c>
      <c r="B96" s="352">
        <v>9</v>
      </c>
      <c r="C96" s="353">
        <v>169</v>
      </c>
      <c r="D96" s="354">
        <v>178</v>
      </c>
      <c r="E96" s="173">
        <f>D96*25%</f>
        <v>44.5</v>
      </c>
      <c r="F96" s="173">
        <f t="shared" ref="F96:F102" si="11">E96-B96</f>
        <v>35.5</v>
      </c>
      <c r="G96" s="173">
        <f ca="1">F96/K$15</f>
        <v>7.1</v>
      </c>
      <c r="H96" s="174">
        <f t="shared" ref="H96:H102" si="12">B96*100/D96</f>
        <v>5.0561797752808992</v>
      </c>
      <c r="I96" s="42">
        <v>85</v>
      </c>
      <c r="J96" s="3"/>
      <c r="BU96" t="e">
        <v>#N/A</v>
      </c>
      <c r="CH96" t="e">
        <v>#N/A</v>
      </c>
    </row>
    <row r="97" spans="1:86" ht="20.25" customHeight="1" x14ac:dyDescent="0.25">
      <c r="A97" s="51">
        <v>2</v>
      </c>
      <c r="B97" s="355">
        <v>7</v>
      </c>
      <c r="C97" s="351">
        <v>97</v>
      </c>
      <c r="D97" s="356">
        <v>104</v>
      </c>
      <c r="E97" s="173">
        <f t="shared" ref="E97:E102" si="13">D97*25%</f>
        <v>26</v>
      </c>
      <c r="F97" s="175">
        <f t="shared" si="11"/>
        <v>19</v>
      </c>
      <c r="G97" s="173">
        <f t="shared" ref="G97:G102" ca="1" si="14">F97/K$15</f>
        <v>3.8</v>
      </c>
      <c r="H97" s="176">
        <f t="shared" si="12"/>
        <v>6.7307692307692308</v>
      </c>
      <c r="I97" s="42">
        <v>70</v>
      </c>
      <c r="J97" s="3"/>
      <c r="BU97" t="e">
        <v>#N/A</v>
      </c>
      <c r="CH97" t="e">
        <v>#N/A</v>
      </c>
    </row>
    <row r="98" spans="1:86" ht="20.25" customHeight="1" x14ac:dyDescent="0.25">
      <c r="A98" s="51">
        <v>3</v>
      </c>
      <c r="B98" s="355">
        <v>16</v>
      </c>
      <c r="C98" s="351">
        <v>85</v>
      </c>
      <c r="D98" s="356">
        <v>101</v>
      </c>
      <c r="E98" s="173">
        <f t="shared" si="13"/>
        <v>25.25</v>
      </c>
      <c r="F98" s="175">
        <f t="shared" si="11"/>
        <v>9.25</v>
      </c>
      <c r="G98" s="173">
        <f t="shared" ca="1" si="14"/>
        <v>1.85</v>
      </c>
      <c r="H98" s="176">
        <f t="shared" si="12"/>
        <v>15.841584158415841</v>
      </c>
      <c r="I98" s="42">
        <v>50</v>
      </c>
      <c r="J98" s="61"/>
      <c r="BU98" t="e">
        <v>#N/A</v>
      </c>
      <c r="CH98" t="e">
        <v>#N/A</v>
      </c>
    </row>
    <row r="99" spans="1:86" ht="20.25" customHeight="1" x14ac:dyDescent="0.25">
      <c r="A99" s="51">
        <v>4</v>
      </c>
      <c r="B99" s="355">
        <v>2</v>
      </c>
      <c r="C99" s="351">
        <v>70</v>
      </c>
      <c r="D99" s="356">
        <v>72</v>
      </c>
      <c r="E99" s="173">
        <f t="shared" si="13"/>
        <v>18</v>
      </c>
      <c r="F99" s="175">
        <f t="shared" si="11"/>
        <v>16</v>
      </c>
      <c r="G99" s="173">
        <f t="shared" ca="1" si="14"/>
        <v>3.2</v>
      </c>
      <c r="H99" s="176">
        <f t="shared" si="12"/>
        <v>2.7777777777777777</v>
      </c>
      <c r="I99" s="42">
        <v>50</v>
      </c>
      <c r="J99" s="61"/>
      <c r="BU99" t="e">
        <v>#N/A</v>
      </c>
      <c r="CH99" t="e">
        <v>#N/A</v>
      </c>
    </row>
    <row r="100" spans="1:86" ht="20.25" customHeight="1" x14ac:dyDescent="0.25">
      <c r="A100" s="51">
        <v>5</v>
      </c>
      <c r="B100" s="355">
        <v>2</v>
      </c>
      <c r="C100" s="351">
        <v>51</v>
      </c>
      <c r="D100" s="356">
        <v>53</v>
      </c>
      <c r="E100" s="173">
        <f t="shared" si="13"/>
        <v>13.25</v>
      </c>
      <c r="F100" s="175">
        <f t="shared" si="11"/>
        <v>11.25</v>
      </c>
      <c r="G100" s="173">
        <f t="shared" ca="1" si="14"/>
        <v>2.25</v>
      </c>
      <c r="H100" s="176">
        <f t="shared" si="12"/>
        <v>3.7735849056603774</v>
      </c>
      <c r="I100" s="42">
        <v>50</v>
      </c>
      <c r="J100" s="61"/>
      <c r="BU100" t="e">
        <v>#N/A</v>
      </c>
      <c r="CH100" t="e">
        <v>#N/A</v>
      </c>
    </row>
    <row r="101" spans="1:86" ht="20.25" customHeight="1" thickBot="1" x14ac:dyDescent="0.3">
      <c r="A101" s="52">
        <v>6</v>
      </c>
      <c r="B101" s="355"/>
      <c r="C101" s="351">
        <v>52</v>
      </c>
      <c r="D101" s="356">
        <v>52</v>
      </c>
      <c r="E101" s="177">
        <f t="shared" si="13"/>
        <v>13</v>
      </c>
      <c r="F101" s="178">
        <f t="shared" si="11"/>
        <v>13</v>
      </c>
      <c r="G101" s="177">
        <f t="shared" ca="1" si="14"/>
        <v>2.6</v>
      </c>
      <c r="H101" s="179">
        <f t="shared" si="12"/>
        <v>0</v>
      </c>
      <c r="I101" s="42">
        <v>50</v>
      </c>
      <c r="J101" s="61"/>
      <c r="BU101" t="e">
        <v>#N/A</v>
      </c>
      <c r="CH101" t="e">
        <v>#N/A</v>
      </c>
    </row>
    <row r="102" spans="1:86" ht="24.75" customHeight="1" thickBot="1" x14ac:dyDescent="0.3">
      <c r="A102" s="41" t="s">
        <v>1358</v>
      </c>
      <c r="B102" s="321">
        <v>36</v>
      </c>
      <c r="C102" s="322">
        <v>524</v>
      </c>
      <c r="D102" s="323">
        <v>560</v>
      </c>
      <c r="E102" s="180">
        <f t="shared" si="13"/>
        <v>140</v>
      </c>
      <c r="F102" s="180">
        <f t="shared" si="11"/>
        <v>104</v>
      </c>
      <c r="G102" s="180">
        <f t="shared" ca="1" si="14"/>
        <v>20.8</v>
      </c>
      <c r="H102" s="181">
        <f t="shared" si="12"/>
        <v>6.4285714285714288</v>
      </c>
      <c r="I102" s="42"/>
      <c r="J102" s="3"/>
      <c r="BU102">
        <v>49</v>
      </c>
      <c r="CH102">
        <v>72</v>
      </c>
    </row>
    <row r="103" spans="1:86" ht="18" customHeight="1" x14ac:dyDescent="0.25">
      <c r="A103"/>
      <c r="B103"/>
      <c r="I103" s="85"/>
      <c r="J103" s="3"/>
      <c r="BU103">
        <v>49</v>
      </c>
      <c r="CH103" t="e">
        <v>#N/A</v>
      </c>
    </row>
    <row r="104" spans="1:86" ht="24.75" customHeight="1" x14ac:dyDescent="0.25">
      <c r="A104" s="86"/>
      <c r="B104" s="86"/>
      <c r="C104" s="182"/>
      <c r="D104" s="182"/>
      <c r="E104" s="183"/>
      <c r="F104" s="184"/>
      <c r="G104" s="184"/>
      <c r="H104" s="130"/>
      <c r="I104" s="40"/>
      <c r="J104" s="3"/>
      <c r="K104" s="3"/>
      <c r="L104" s="3"/>
      <c r="M104" s="3"/>
      <c r="N104" s="3"/>
      <c r="CH104" t="e">
        <v>#N/A</v>
      </c>
    </row>
    <row r="105" spans="1:86" x14ac:dyDescent="0.25">
      <c r="C105" s="185"/>
      <c r="D105" t="s">
        <v>1530</v>
      </c>
      <c r="G105" s="184"/>
      <c r="I105" s="40"/>
      <c r="BU105" t="e">
        <v>#N/A</v>
      </c>
      <c r="CH105" t="e">
        <v>#N/A</v>
      </c>
    </row>
    <row r="106" spans="1:86" ht="15.75" thickBot="1" x14ac:dyDescent="0.3">
      <c r="A106" s="382" t="s">
        <v>1379</v>
      </c>
      <c r="B106" s="383" t="s">
        <v>2266</v>
      </c>
      <c r="C106" s="313"/>
      <c r="D106" s="313"/>
      <c r="E106" s="6"/>
      <c r="G106" s="87"/>
      <c r="I106" s="40"/>
      <c r="BU106" t="e">
        <v>#N/A</v>
      </c>
      <c r="CH106" t="e">
        <v>#N/A</v>
      </c>
    </row>
    <row r="107" spans="1:86" ht="15.75" customHeight="1" thickBot="1" x14ac:dyDescent="0.3">
      <c r="A107" s="382" t="s">
        <v>1388</v>
      </c>
      <c r="B107" s="383" t="s">
        <v>1489</v>
      </c>
      <c r="C107" s="314"/>
      <c r="D107" s="314"/>
      <c r="E107" s="6"/>
      <c r="G107" s="87"/>
      <c r="I107" s="40"/>
      <c r="BU107" t="e">
        <v>#N/A</v>
      </c>
      <c r="CH107" t="e">
        <v>#N/A</v>
      </c>
    </row>
    <row r="108" spans="1:86" ht="32.25" customHeight="1" thickBot="1" x14ac:dyDescent="0.3">
      <c r="A108" s="186" t="s">
        <v>1531</v>
      </c>
      <c r="B108" s="187">
        <f>GETPIVOTDATA("RECEIPT CUT",$A$109)/GETPIVOTDATA("RECEIPT CUT",$A$198)</f>
        <v>1.2500000000000001E-2</v>
      </c>
      <c r="C108" s="188" t="s">
        <v>1532</v>
      </c>
      <c r="D108" s="189">
        <f>B134</f>
        <v>7.7018319848825905E-3</v>
      </c>
      <c r="E108" s="190" t="s">
        <v>1533</v>
      </c>
      <c r="F108" s="191">
        <f>B68</f>
        <v>2.4754131421660108E-2</v>
      </c>
      <c r="G108" s="87"/>
      <c r="I108" s="40"/>
      <c r="BU108" t="e">
        <v>#N/A</v>
      </c>
      <c r="CH108" t="e">
        <v>#N/A</v>
      </c>
    </row>
    <row r="109" spans="1:86" ht="18" customHeight="1" thickBot="1" x14ac:dyDescent="0.3">
      <c r="A109" s="382" t="s">
        <v>1523</v>
      </c>
      <c r="B109" s="382" t="s">
        <v>1386</v>
      </c>
      <c r="C109" s="383"/>
      <c r="D109" s="383"/>
      <c r="E109" s="383"/>
      <c r="BU109" t="e">
        <v>#N/A</v>
      </c>
      <c r="CH109" t="e">
        <v>#N/A</v>
      </c>
    </row>
    <row r="110" spans="1:86" ht="30" customHeight="1" thickBot="1" x14ac:dyDescent="0.3">
      <c r="A110" s="330" t="s">
        <v>11</v>
      </c>
      <c r="B110" s="332" t="s">
        <v>1534</v>
      </c>
      <c r="C110" s="333" t="s">
        <v>1535</v>
      </c>
      <c r="D110" s="404" t="s">
        <v>1536</v>
      </c>
      <c r="E110" s="192" t="s">
        <v>1511</v>
      </c>
      <c r="BU110" t="e">
        <v>#N/A</v>
      </c>
      <c r="CH110" t="e">
        <v>#N/A</v>
      </c>
    </row>
    <row r="111" spans="1:86" ht="24" customHeight="1" x14ac:dyDescent="0.25">
      <c r="A111" s="366" t="s">
        <v>43</v>
      </c>
      <c r="B111" s="384"/>
      <c r="C111" s="385">
        <v>1</v>
      </c>
      <c r="D111" s="385"/>
      <c r="E111" s="386">
        <v>1</v>
      </c>
      <c r="BU111" t="e">
        <v>#N/A</v>
      </c>
      <c r="CH111" t="e">
        <v>#N/A</v>
      </c>
    </row>
    <row r="112" spans="1:86" ht="24" customHeight="1" x14ac:dyDescent="0.25">
      <c r="A112" s="370" t="s">
        <v>263</v>
      </c>
      <c r="B112" s="387"/>
      <c r="C112" s="388">
        <v>1</v>
      </c>
      <c r="D112" s="388">
        <v>1</v>
      </c>
      <c r="E112" s="389">
        <v>2</v>
      </c>
      <c r="BU112" t="e">
        <v>#N/A</v>
      </c>
      <c r="CH112" t="e">
        <v>#N/A</v>
      </c>
    </row>
    <row r="113" spans="1:86" ht="24" customHeight="1" x14ac:dyDescent="0.25">
      <c r="A113" s="370" t="s">
        <v>22</v>
      </c>
      <c r="B113" s="387">
        <v>1</v>
      </c>
      <c r="C113" s="388"/>
      <c r="D113" s="388"/>
      <c r="E113" s="389">
        <v>1</v>
      </c>
      <c r="BU113" t="e">
        <v>#N/A</v>
      </c>
      <c r="CH113" t="e">
        <v>#N/A</v>
      </c>
    </row>
    <row r="114" spans="1:86" ht="24" customHeight="1" x14ac:dyDescent="0.25">
      <c r="A114" s="370" t="s">
        <v>1132</v>
      </c>
      <c r="B114" s="387">
        <v>1</v>
      </c>
      <c r="C114" s="388"/>
      <c r="D114" s="388"/>
      <c r="E114" s="389">
        <v>1</v>
      </c>
      <c r="BU114" t="e">
        <v>#N/A</v>
      </c>
      <c r="CH114" t="e">
        <v>#N/A</v>
      </c>
    </row>
    <row r="115" spans="1:86" ht="24" customHeight="1" thickBot="1" x14ac:dyDescent="0.3">
      <c r="A115" s="374" t="s">
        <v>2211</v>
      </c>
      <c r="B115" s="387"/>
      <c r="C115" s="388">
        <v>2</v>
      </c>
      <c r="D115" s="388"/>
      <c r="E115" s="389">
        <v>2</v>
      </c>
      <c r="BU115" t="e">
        <v>#N/A</v>
      </c>
      <c r="CH115" t="e">
        <v>#N/A</v>
      </c>
    </row>
    <row r="116" spans="1:86" ht="24" customHeight="1" thickBot="1" x14ac:dyDescent="0.3">
      <c r="A116" s="331" t="s">
        <v>1511</v>
      </c>
      <c r="B116" s="390">
        <v>2</v>
      </c>
      <c r="C116" s="391">
        <v>4</v>
      </c>
      <c r="D116" s="391">
        <v>1</v>
      </c>
      <c r="E116" s="392">
        <v>7</v>
      </c>
      <c r="BU116" t="e">
        <v>#N/A</v>
      </c>
      <c r="CH116" t="e">
        <v>#N/A</v>
      </c>
    </row>
    <row r="117" spans="1:86" ht="28.5" customHeight="1" x14ac:dyDescent="0.25">
      <c r="A117"/>
      <c r="B117"/>
      <c r="BU117" t="e">
        <v>#N/A</v>
      </c>
      <c r="CH117" t="e">
        <v>#N/A</v>
      </c>
    </row>
    <row r="118" spans="1:86" ht="29.25" customHeight="1" x14ac:dyDescent="0.25">
      <c r="A118"/>
      <c r="B118"/>
      <c r="BU118" t="e">
        <v>#N/A</v>
      </c>
      <c r="CH118" t="e">
        <v>#N/A</v>
      </c>
    </row>
    <row r="119" spans="1:86" ht="24" customHeight="1" x14ac:dyDescent="0.25">
      <c r="A119"/>
      <c r="B119"/>
      <c r="BU119" t="e">
        <v>#N/A</v>
      </c>
      <c r="CH119" t="e">
        <v>#N/A</v>
      </c>
    </row>
    <row r="120" spans="1:86" ht="24" customHeight="1" thickBot="1" x14ac:dyDescent="0.3">
      <c r="A120"/>
      <c r="B120"/>
      <c r="BU120" t="e">
        <v>#N/A</v>
      </c>
      <c r="CH120" t="e">
        <v>#N/A</v>
      </c>
    </row>
    <row r="121" spans="1:86" ht="28.5" customHeight="1" thickBot="1" x14ac:dyDescent="0.3">
      <c r="A121"/>
      <c r="B121"/>
      <c r="K121" s="3"/>
      <c r="BU121" t="e">
        <v>#N/A</v>
      </c>
      <c r="CH121" t="e">
        <v>#N/A</v>
      </c>
    </row>
    <row r="122" spans="1:86" ht="24" customHeight="1" x14ac:dyDescent="0.25">
      <c r="A122"/>
      <c r="B122"/>
      <c r="K122" s="3"/>
      <c r="BU122" t="e">
        <v>#N/A</v>
      </c>
      <c r="CH122" t="e">
        <v>#N/A</v>
      </c>
    </row>
    <row r="123" spans="1:86" ht="24" customHeight="1" thickBot="1" x14ac:dyDescent="0.3">
      <c r="A123"/>
      <c r="B123"/>
      <c r="K123" s="3"/>
      <c r="BU123" t="e">
        <v>#N/A</v>
      </c>
      <c r="CH123" t="e">
        <v>#N/A</v>
      </c>
    </row>
    <row r="124" spans="1:86" ht="24" customHeight="1" x14ac:dyDescent="0.25">
      <c r="J124" s="3"/>
      <c r="K124" s="3"/>
      <c r="BU124" t="e">
        <v>#N/A</v>
      </c>
      <c r="CH124" t="e">
        <v>#N/A</v>
      </c>
    </row>
    <row r="125" spans="1:86" ht="25.5" customHeight="1" x14ac:dyDescent="0.25">
      <c r="BU125" t="e">
        <v>#N/A</v>
      </c>
      <c r="CH125" t="e">
        <v>#N/A</v>
      </c>
    </row>
    <row r="126" spans="1:86" ht="18.75" customHeight="1" x14ac:dyDescent="0.25">
      <c r="BU126" t="e">
        <v>#N/A</v>
      </c>
      <c r="CH126" t="e">
        <v>#N/A</v>
      </c>
    </row>
    <row r="127" spans="1:86" ht="18.75" customHeight="1" x14ac:dyDescent="0.25">
      <c r="BU127" t="e">
        <v>#N/A</v>
      </c>
      <c r="CH127" t="e">
        <v>#N/A</v>
      </c>
    </row>
    <row r="128" spans="1:86" ht="18.75" customHeight="1" x14ac:dyDescent="0.25">
      <c r="BU128" t="e">
        <v>#N/A</v>
      </c>
      <c r="CH128" t="e">
        <v>#N/A</v>
      </c>
    </row>
    <row r="129" spans="1:86" x14ac:dyDescent="0.25">
      <c r="BU129" t="e">
        <v>#N/A</v>
      </c>
      <c r="CH129" t="e">
        <v>#N/A</v>
      </c>
    </row>
    <row r="130" spans="1:86" ht="20.25" customHeight="1" x14ac:dyDescent="0.25">
      <c r="BU130" t="e">
        <v>#N/A</v>
      </c>
      <c r="CH130" t="e">
        <v>#N/A</v>
      </c>
    </row>
    <row r="131" spans="1:86" x14ac:dyDescent="0.25">
      <c r="BU131" t="e">
        <v>#N/A</v>
      </c>
      <c r="CH131" t="e">
        <v>#N/A</v>
      </c>
    </row>
    <row r="132" spans="1:86" ht="14.25" customHeight="1" x14ac:dyDescent="0.25">
      <c r="A132" s="360" t="s">
        <v>1379</v>
      </c>
      <c r="B132" s="361" t="s">
        <v>2266</v>
      </c>
      <c r="BU132" t="e">
        <v>#N/A</v>
      </c>
      <c r="CH132" t="e">
        <v>#N/A</v>
      </c>
    </row>
    <row r="133" spans="1:86" ht="15.75" customHeight="1" thickBot="1" x14ac:dyDescent="0.3">
      <c r="A133" s="360" t="s">
        <v>12</v>
      </c>
      <c r="B133" s="361" t="s">
        <v>20</v>
      </c>
      <c r="BU133" t="e">
        <v>#N/A</v>
      </c>
      <c r="CH133" t="e">
        <v>#N/A</v>
      </c>
    </row>
    <row r="134" spans="1:86" ht="25.5" customHeight="1" thickBot="1" x14ac:dyDescent="0.3">
      <c r="A134" s="193" t="s">
        <v>1537</v>
      </c>
      <c r="B134" s="194">
        <f>GETPIVOTDATA("POS",$A$137,"BUCKET","BKT 1")/GETPIVOTDATA("POS",$A$40)</f>
        <v>7.7018319848825905E-3</v>
      </c>
      <c r="C134" s="195">
        <f>GETPIVOTDATA("POS",$A$135,"BUCKET",2)/GETPIVOTDATA("POS",$A$69)</f>
        <v>2.4754131421660108E-2</v>
      </c>
      <c r="BU134" t="e">
        <v>#N/A</v>
      </c>
      <c r="CH134" t="e">
        <v>#N/A</v>
      </c>
    </row>
    <row r="135" spans="1:86" ht="15.75" customHeight="1" thickBot="1" x14ac:dyDescent="0.3">
      <c r="A135" s="362" t="s">
        <v>1513</v>
      </c>
      <c r="B135" s="362" t="s">
        <v>1516</v>
      </c>
      <c r="C135" s="363"/>
      <c r="D135" s="361"/>
      <c r="BU135" t="e">
        <v>#N/A</v>
      </c>
      <c r="CH135" t="e">
        <v>#N/A</v>
      </c>
    </row>
    <row r="136" spans="1:86" ht="30.75" customHeight="1" thickBot="1" x14ac:dyDescent="0.3">
      <c r="A136" s="330" t="s">
        <v>1538</v>
      </c>
      <c r="B136" s="364" t="s">
        <v>1539</v>
      </c>
      <c r="C136" s="365" t="s">
        <v>1540</v>
      </c>
      <c r="D136" s="334" t="s">
        <v>1541</v>
      </c>
      <c r="I136" s="9" t="s">
        <v>1539</v>
      </c>
      <c r="J136" s="9" t="s">
        <v>1540</v>
      </c>
      <c r="BU136" t="e">
        <v>#N/A</v>
      </c>
      <c r="CH136" t="e">
        <v>#N/A</v>
      </c>
    </row>
    <row r="137" spans="1:86" x14ac:dyDescent="0.25">
      <c r="A137" s="366" t="s">
        <v>2211</v>
      </c>
      <c r="B137" s="367"/>
      <c r="C137" s="368">
        <v>62808</v>
      </c>
      <c r="D137" s="369"/>
      <c r="I137" t="str">
        <f t="shared" ref="I137:I149" si="15">IF(B137&lt;50000,"",A137 &amp; " " &amp; IF(B137&lt;100000,"&gt;50k","&gt;" &amp; INT(B137/100000) &amp; "L") &amp; " 💸" &amp; MAX(1,INT(B137/100000))*100)</f>
        <v/>
      </c>
      <c r="J137" t="str">
        <f t="shared" ref="J137:J149" si="16">IF(C137&lt;50000,"",A137 &amp; " " &amp; IF(C137&lt;100000,"&gt;50k","&gt;" &amp; INT(C137/100000) &amp; "L") &amp; " 💸" &amp; MAX(1,INT(C137/100000))*100)</f>
        <v>DATTATRAY BACCHE &gt;50k 💸100</v>
      </c>
      <c r="BU137" t="e">
        <v>#N/A</v>
      </c>
      <c r="CH137" t="e">
        <v>#N/A</v>
      </c>
    </row>
    <row r="138" spans="1:86" x14ac:dyDescent="0.25">
      <c r="A138" s="370" t="s">
        <v>43</v>
      </c>
      <c r="B138" s="371"/>
      <c r="C138" s="372">
        <v>8</v>
      </c>
      <c r="D138" s="373"/>
      <c r="I138" t="str">
        <f t="shared" si="15"/>
        <v/>
      </c>
      <c r="J138" t="str">
        <f t="shared" si="16"/>
        <v/>
      </c>
      <c r="BU138" t="e">
        <v>#N/A</v>
      </c>
      <c r="CH138" t="e">
        <v>#N/A</v>
      </c>
    </row>
    <row r="139" spans="1:86" x14ac:dyDescent="0.25">
      <c r="A139" s="370" t="s">
        <v>1132</v>
      </c>
      <c r="B139" s="371">
        <v>68650</v>
      </c>
      <c r="C139" s="372"/>
      <c r="D139" s="373"/>
      <c r="I139" t="str">
        <f t="shared" si="15"/>
        <v>MAHESH SHINDE &gt;50k 💸100</v>
      </c>
      <c r="J139" t="str">
        <f t="shared" si="16"/>
        <v/>
      </c>
      <c r="BU139" t="e">
        <v>#N/A</v>
      </c>
      <c r="CH139" t="e">
        <v>#N/A</v>
      </c>
    </row>
    <row r="140" spans="1:86" x14ac:dyDescent="0.25">
      <c r="A140" s="370" t="s">
        <v>22</v>
      </c>
      <c r="B140" s="371">
        <v>19269</v>
      </c>
      <c r="C140" s="372"/>
      <c r="D140" s="373"/>
      <c r="I140" t="str">
        <f t="shared" si="15"/>
        <v/>
      </c>
      <c r="J140" t="str">
        <f t="shared" si="16"/>
        <v/>
      </c>
      <c r="BU140">
        <v>49</v>
      </c>
      <c r="CH140" t="e">
        <v>#N/A</v>
      </c>
    </row>
    <row r="141" spans="1:86" ht="15.75" thickBot="1" x14ac:dyDescent="0.3">
      <c r="A141" s="374" t="s">
        <v>263</v>
      </c>
      <c r="B141" s="371"/>
      <c r="C141" s="372">
        <v>29505</v>
      </c>
      <c r="D141" s="373">
        <v>22956</v>
      </c>
      <c r="I141" t="str">
        <f t="shared" si="15"/>
        <v/>
      </c>
      <c r="J141" t="str">
        <f t="shared" si="16"/>
        <v/>
      </c>
      <c r="BU141" t="e">
        <v>#N/A</v>
      </c>
      <c r="CH141" t="e">
        <v>#N/A</v>
      </c>
    </row>
    <row r="142" spans="1:86" ht="15.75" thickBot="1" x14ac:dyDescent="0.3">
      <c r="A142" s="331" t="s">
        <v>1358</v>
      </c>
      <c r="B142" s="375">
        <v>87919</v>
      </c>
      <c r="C142" s="376">
        <v>92321</v>
      </c>
      <c r="D142" s="377">
        <v>22956</v>
      </c>
      <c r="I142" t="str">
        <f t="shared" si="15"/>
        <v>Grand Total &gt;50k 💸100</v>
      </c>
      <c r="J142" t="str">
        <f t="shared" si="16"/>
        <v>Grand Total &gt;50k 💸100</v>
      </c>
      <c r="BU142" t="e">
        <v>#N/A</v>
      </c>
      <c r="CH142">
        <v>72</v>
      </c>
    </row>
    <row r="143" spans="1:86" ht="16.5" customHeight="1" x14ac:dyDescent="0.25">
      <c r="A143"/>
      <c r="B143"/>
      <c r="I143" t="str">
        <f t="shared" si="15"/>
        <v/>
      </c>
      <c r="J143" t="str">
        <f t="shared" si="16"/>
        <v/>
      </c>
      <c r="CH143" t="e">
        <v>#N/A</v>
      </c>
    </row>
    <row r="144" spans="1:86" x14ac:dyDescent="0.25">
      <c r="A144"/>
      <c r="B144"/>
      <c r="I144" t="str">
        <f t="shared" si="15"/>
        <v/>
      </c>
      <c r="J144" t="str">
        <f t="shared" si="16"/>
        <v/>
      </c>
      <c r="CH144" t="e">
        <v>#N/A</v>
      </c>
    </row>
    <row r="145" spans="1:86" ht="20.25" customHeight="1" x14ac:dyDescent="0.25">
      <c r="A145"/>
      <c r="B145"/>
      <c r="I145" t="str">
        <f t="shared" si="15"/>
        <v/>
      </c>
      <c r="J145" t="str">
        <f t="shared" si="16"/>
        <v/>
      </c>
      <c r="BU145" t="e">
        <v>#N/A</v>
      </c>
      <c r="CH145" t="e">
        <v>#N/A</v>
      </c>
    </row>
    <row r="146" spans="1:86" ht="21" customHeight="1" x14ac:dyDescent="0.25">
      <c r="A146"/>
      <c r="B146"/>
      <c r="I146" t="str">
        <f t="shared" si="15"/>
        <v/>
      </c>
      <c r="J146" t="str">
        <f t="shared" si="16"/>
        <v/>
      </c>
      <c r="BU146" t="e">
        <v>#N/A</v>
      </c>
      <c r="CH146" t="e">
        <v>#N/A</v>
      </c>
    </row>
    <row r="147" spans="1:86" ht="15.75" customHeight="1" x14ac:dyDescent="0.25">
      <c r="A147"/>
      <c r="B147"/>
      <c r="I147" t="str">
        <f t="shared" si="15"/>
        <v/>
      </c>
      <c r="J147" t="str">
        <f t="shared" si="16"/>
        <v/>
      </c>
      <c r="BU147" t="e">
        <v>#N/A</v>
      </c>
      <c r="CH147" t="e">
        <v>#N/A</v>
      </c>
    </row>
    <row r="148" spans="1:86" ht="20.25" customHeight="1" x14ac:dyDescent="0.25">
      <c r="A148"/>
      <c r="B148"/>
      <c r="I148" t="str">
        <f t="shared" si="15"/>
        <v/>
      </c>
      <c r="J148" t="str">
        <f t="shared" si="16"/>
        <v/>
      </c>
      <c r="CH148" t="e">
        <v>#N/A</v>
      </c>
    </row>
    <row r="149" spans="1:86" x14ac:dyDescent="0.25">
      <c r="A149"/>
      <c r="B149"/>
      <c r="I149" t="str">
        <f t="shared" si="15"/>
        <v/>
      </c>
      <c r="J149" t="str">
        <f t="shared" si="16"/>
        <v/>
      </c>
      <c r="CH149" t="e">
        <v>#N/A</v>
      </c>
    </row>
    <row r="150" spans="1:86" ht="19.5" customHeight="1" x14ac:dyDescent="0.25">
      <c r="A150"/>
      <c r="B150"/>
      <c r="CH150" t="e">
        <v>#N/A</v>
      </c>
    </row>
    <row r="151" spans="1:86" x14ac:dyDescent="0.25">
      <c r="A151"/>
      <c r="B151"/>
      <c r="I151" t="str">
        <f>IF(B150&lt;50000,"",A150 &amp; " " &amp; IF(B150&lt;100000,"&gt;50k","&gt;" &amp; INT(B150/100000) &amp; "L") &amp; " 💸" &amp; MAX(1,INT(B150/100000))*100)</f>
        <v/>
      </c>
      <c r="J151" t="str">
        <f>IF(C150&lt;50000,"",A150 &amp; " " &amp; IF(C150&lt;100000,"&gt;50k","&gt;" &amp; INT(C150/100000) &amp; "L") &amp; " 💸" &amp; MAX(1,INT(C150/100000))*100)</f>
        <v/>
      </c>
      <c r="CH151" t="e">
        <v>#N/A</v>
      </c>
    </row>
    <row r="152" spans="1:86" x14ac:dyDescent="0.25">
      <c r="A152"/>
      <c r="B152"/>
      <c r="I152" t="str">
        <f>IF(B151&lt;50000,"",A151 &amp; " " &amp; IF(B151&lt;100000,"&gt;50k","&gt;" &amp; INT(B151/100000) &amp; "L") &amp; " 💸" &amp; MAX(1,INT(B151/100000))*100)</f>
        <v/>
      </c>
      <c r="J152" t="str">
        <f>IF(C151&lt;50000,"",A151 &amp; " " &amp; IF(C151&lt;100000,"&gt;50k","&gt;" &amp; INT(C151/100000) &amp; "L") &amp; " 💸" &amp; MAX(1,INT(C151/100000))*100)</f>
        <v/>
      </c>
      <c r="BT152" t="e">
        <v>#N/A</v>
      </c>
      <c r="CH152" t="e">
        <v>#N/A</v>
      </c>
    </row>
    <row r="153" spans="1:86" x14ac:dyDescent="0.25">
      <c r="A153"/>
      <c r="B153"/>
      <c r="I153" t="str">
        <f>IF(B152&lt;50000,"",A152 &amp; " " &amp; IF(B152&lt;100000,"&gt;50k","&gt;" &amp; INT(B152/100000) &amp; "L") &amp; " 💸" &amp; MAX(1,INT(B152/100000))*100)</f>
        <v/>
      </c>
      <c r="J153" t="str">
        <f>IF(C152&lt;50000,"",A152 &amp; " " &amp; IF(C152&lt;100000,"&gt;50k","&gt;" &amp; INT(C152/100000) &amp; "L") &amp; " 💸" &amp; MAX(1,INT(C152/100000))*100)</f>
        <v/>
      </c>
      <c r="BT153" t="e">
        <v>#N/A</v>
      </c>
      <c r="CH153" t="e">
        <v>#N/A</v>
      </c>
    </row>
    <row r="154" spans="1:86" ht="15.75" customHeight="1" x14ac:dyDescent="0.25">
      <c r="A154"/>
      <c r="B154"/>
      <c r="I154" t="str">
        <f>IF(B153&lt;50000,"",A153 &amp; " " &amp; IF(B153&lt;100000,"&gt;50k","&gt;" &amp; INT(B153/100000) &amp; "L") &amp; " 💸" &amp; MAX(1,INT(B153/100000))*100)</f>
        <v/>
      </c>
      <c r="J154" t="str">
        <f>IF(C153&lt;50000,"",A153 &amp; " " &amp; IF(C153&lt;100000,"&gt;50k","&gt;" &amp; INT(C153/100000) &amp; "L") &amp; " 💸" &amp; MAX(1,INT(C153/100000))*100)</f>
        <v/>
      </c>
      <c r="BT154" t="e">
        <v>#N/A</v>
      </c>
      <c r="CH154" t="e">
        <v>#N/A</v>
      </c>
    </row>
    <row r="155" spans="1:86" ht="26.25" customHeight="1" thickBot="1" x14ac:dyDescent="0.3">
      <c r="A155"/>
      <c r="B155"/>
      <c r="I155" t="str">
        <f>IF(C155&lt;50000,"",A155 &amp; " " &amp; IF(C155&lt;100000,"&gt;50k","&gt;" &amp; INT(C155/100000) &amp; "L") &amp; " 💸" &amp; MAX(1,INT(C155/100000))*100)</f>
        <v/>
      </c>
      <c r="BT155" t="e">
        <v>#N/A</v>
      </c>
      <c r="CH155" t="e">
        <v>#N/A</v>
      </c>
    </row>
    <row r="156" spans="1:86" ht="15.75" thickBot="1" x14ac:dyDescent="0.3">
      <c r="A156"/>
      <c r="B156"/>
      <c r="I156" t="str">
        <f>IF(C156&lt;50000,"",A156 &amp; " " &amp; IF(C156&lt;100000,"&gt;50k","&gt;" &amp; INT(C156/100000) &amp; "L") &amp; " 💸" &amp; MAX(1,INT(C156/100000))*100)</f>
        <v/>
      </c>
      <c r="BT156" t="e">
        <v>#N/A</v>
      </c>
      <c r="CH156" t="e">
        <v>#N/A</v>
      </c>
    </row>
    <row r="157" spans="1:86" x14ac:dyDescent="0.25">
      <c r="I157" s="3"/>
      <c r="BT157" t="e">
        <v>#N/A</v>
      </c>
      <c r="CH157" t="e">
        <v>#N/A</v>
      </c>
    </row>
    <row r="158" spans="1:86" x14ac:dyDescent="0.25">
      <c r="I158" s="3"/>
      <c r="BU158" t="e">
        <v>#N/A</v>
      </c>
      <c r="CH158" t="e">
        <v>#N/A</v>
      </c>
    </row>
    <row r="159" spans="1:86" x14ac:dyDescent="0.25">
      <c r="I159" s="3"/>
      <c r="BT159" t="e">
        <v>#N/A</v>
      </c>
      <c r="CH159" t="e">
        <v>#N/A</v>
      </c>
    </row>
    <row r="160" spans="1:86" x14ac:dyDescent="0.25">
      <c r="I160" s="6"/>
      <c r="BT160" t="e">
        <v>#N/A</v>
      </c>
      <c r="CH160" t="e">
        <v>#N/A</v>
      </c>
    </row>
    <row r="161" spans="1:86" x14ac:dyDescent="0.25">
      <c r="I161" s="6"/>
      <c r="BT161" t="e">
        <v>#N/A</v>
      </c>
      <c r="CH161" t="e">
        <v>#N/A</v>
      </c>
    </row>
    <row r="162" spans="1:86" x14ac:dyDescent="0.25">
      <c r="I162" s="6"/>
      <c r="BT162" t="e">
        <v>#N/A</v>
      </c>
      <c r="CH162" t="e">
        <v>#N/A</v>
      </c>
    </row>
    <row r="163" spans="1:86" x14ac:dyDescent="0.25">
      <c r="BU163" t="e">
        <v>#N/A</v>
      </c>
      <c r="CH163" t="e">
        <v>#N/A</v>
      </c>
    </row>
    <row r="164" spans="1:86" x14ac:dyDescent="0.25">
      <c r="BU164" t="e">
        <v>#N/A</v>
      </c>
      <c r="CH164" t="e">
        <v>#N/A</v>
      </c>
    </row>
    <row r="165" spans="1:86" x14ac:dyDescent="0.25">
      <c r="I165" s="40"/>
      <c r="BU165" t="e">
        <v>#N/A</v>
      </c>
      <c r="CH165" t="e">
        <v>#N/A</v>
      </c>
    </row>
    <row r="166" spans="1:86" x14ac:dyDescent="0.25">
      <c r="C166" s="196"/>
      <c r="BU166" t="e">
        <v>#N/A</v>
      </c>
      <c r="CH166" t="e">
        <v>#N/A</v>
      </c>
    </row>
    <row r="167" spans="1:86" ht="15.75" customHeight="1" thickBot="1" x14ac:dyDescent="0.3">
      <c r="C167" s="196"/>
      <c r="BU167" t="e">
        <v>#N/A</v>
      </c>
      <c r="CH167" t="e">
        <v>#N/A</v>
      </c>
    </row>
    <row r="168" spans="1:86" ht="15.75" customHeight="1" thickBot="1" x14ac:dyDescent="0.3">
      <c r="A168" s="302" t="s">
        <v>1411</v>
      </c>
      <c r="B168" s="136" t="s">
        <v>1521</v>
      </c>
      <c r="C168" s="196"/>
      <c r="BU168" t="e">
        <v>#N/A</v>
      </c>
      <c r="CH168" t="e">
        <v>#N/A</v>
      </c>
    </row>
    <row r="169" spans="1:86" ht="15.75" customHeight="1" thickBot="1" x14ac:dyDescent="0.3">
      <c r="A169" s="302" t="s">
        <v>1386</v>
      </c>
      <c r="B169" s="137">
        <v>1</v>
      </c>
      <c r="C169" s="6"/>
      <c r="D169" s="6"/>
      <c r="E169" s="95"/>
      <c r="F169" s="6"/>
      <c r="I169" s="3"/>
      <c r="BU169" t="e">
        <v>#N/A</v>
      </c>
      <c r="CH169" t="e">
        <v>#N/A</v>
      </c>
    </row>
    <row r="170" spans="1:86" ht="15.75" customHeight="1" thickBot="1" x14ac:dyDescent="0.3">
      <c r="A170" s="302" t="s">
        <v>12</v>
      </c>
      <c r="B170" s="136" t="s">
        <v>20</v>
      </c>
      <c r="C170" s="6"/>
      <c r="D170" s="6"/>
      <c r="E170" s="95"/>
      <c r="F170" s="6"/>
      <c r="I170" s="296" t="s">
        <v>1386</v>
      </c>
      <c r="J170" s="197">
        <v>1</v>
      </c>
      <c r="K170" s="40"/>
      <c r="N170" s="198"/>
      <c r="BU170" t="e">
        <v>#N/A</v>
      </c>
      <c r="CH170" t="e">
        <v>#N/A</v>
      </c>
    </row>
    <row r="171" spans="1:86" ht="15.75" customHeight="1" thickBot="1" x14ac:dyDescent="0.3">
      <c r="A171" s="44"/>
      <c r="B171" s="2"/>
      <c r="C171" s="6"/>
      <c r="D171" s="6"/>
      <c r="E171" s="95"/>
      <c r="I171" s="41"/>
      <c r="J171" s="3"/>
      <c r="K171" s="40"/>
      <c r="BU171" t="e">
        <v>#N/A</v>
      </c>
      <c r="CH171" t="e">
        <v>#N/A</v>
      </c>
    </row>
    <row r="172" spans="1:86" ht="15.75" customHeight="1" thickBot="1" x14ac:dyDescent="0.3">
      <c r="A172" s="347" t="s">
        <v>1523</v>
      </c>
      <c r="B172" s="304" t="s">
        <v>1387</v>
      </c>
      <c r="C172" s="199"/>
      <c r="D172" s="199"/>
      <c r="E172" s="199"/>
      <c r="I172" s="308" t="s">
        <v>1523</v>
      </c>
      <c r="J172" s="306" t="s">
        <v>1388</v>
      </c>
      <c r="K172" s="200"/>
      <c r="L172" s="201"/>
      <c r="BU172" t="e">
        <v>#N/A</v>
      </c>
      <c r="CH172" t="e">
        <v>#N/A</v>
      </c>
    </row>
    <row r="173" spans="1:86" ht="37.5" customHeight="1" thickBot="1" x14ac:dyDescent="0.3">
      <c r="A173" s="307" t="s">
        <v>11</v>
      </c>
      <c r="B173" s="44" t="s">
        <v>1493</v>
      </c>
      <c r="C173" s="1" t="s">
        <v>1498</v>
      </c>
      <c r="D173" s="2" t="s">
        <v>2210</v>
      </c>
      <c r="E173" s="41" t="s">
        <v>1511</v>
      </c>
      <c r="F173" s="2" t="s">
        <v>1524</v>
      </c>
      <c r="I173" s="295" t="s">
        <v>11</v>
      </c>
      <c r="J173" s="144" t="s">
        <v>1489</v>
      </c>
      <c r="K173" s="146" t="s">
        <v>1494</v>
      </c>
      <c r="L173" s="41" t="s">
        <v>1358</v>
      </c>
      <c r="M173" s="202" t="s">
        <v>1529</v>
      </c>
      <c r="BU173" t="e">
        <v>#N/A</v>
      </c>
      <c r="CH173" t="e">
        <v>#N/A</v>
      </c>
    </row>
    <row r="174" spans="1:86" ht="21" customHeight="1" x14ac:dyDescent="0.25">
      <c r="A174" s="147" t="s">
        <v>98</v>
      </c>
      <c r="B174" s="339">
        <v>10</v>
      </c>
      <c r="C174" s="340">
        <v>0</v>
      </c>
      <c r="D174" s="340">
        <v>0</v>
      </c>
      <c r="E174" s="341">
        <v>10</v>
      </c>
      <c r="F174" s="203">
        <f t="shared" ref="F174:F193" si="17">B44/GETPIVOTDATA("POS",$A$42)</f>
        <v>8.2178783802615396E-2</v>
      </c>
      <c r="G174" s="3"/>
      <c r="I174" s="147" t="s">
        <v>98</v>
      </c>
      <c r="J174" s="336">
        <v>0</v>
      </c>
      <c r="K174" s="337">
        <v>10</v>
      </c>
      <c r="L174" s="378">
        <v>10</v>
      </c>
      <c r="M174" s="204">
        <f t="shared" ref="M174:M193" si="18">J174*100/L174</f>
        <v>0</v>
      </c>
      <c r="BU174" t="e">
        <v>#N/A</v>
      </c>
      <c r="CH174" t="e">
        <v>#N/A</v>
      </c>
    </row>
    <row r="175" spans="1:86" ht="21" customHeight="1" x14ac:dyDescent="0.25">
      <c r="A175" s="152" t="s">
        <v>155</v>
      </c>
      <c r="B175" s="324">
        <v>9</v>
      </c>
      <c r="C175" s="320">
        <v>0</v>
      </c>
      <c r="D175" s="320">
        <v>0</v>
      </c>
      <c r="E175" s="325">
        <v>9</v>
      </c>
      <c r="F175" s="203">
        <f t="shared" si="17"/>
        <v>3.9169270147484697E-2</v>
      </c>
      <c r="I175" s="152" t="s">
        <v>155</v>
      </c>
      <c r="J175" s="319">
        <v>0</v>
      </c>
      <c r="K175" s="316">
        <v>9</v>
      </c>
      <c r="L175" s="317">
        <v>9</v>
      </c>
      <c r="M175" s="204">
        <f t="shared" si="18"/>
        <v>0</v>
      </c>
      <c r="BU175" t="e">
        <v>#N/A</v>
      </c>
      <c r="CH175" t="e">
        <v>#N/A</v>
      </c>
    </row>
    <row r="176" spans="1:86" ht="21" customHeight="1" x14ac:dyDescent="0.25">
      <c r="A176" s="152" t="s">
        <v>45</v>
      </c>
      <c r="B176" s="324">
        <v>20</v>
      </c>
      <c r="C176" s="320">
        <v>1</v>
      </c>
      <c r="D176" s="320">
        <v>0</v>
      </c>
      <c r="E176" s="325">
        <v>21</v>
      </c>
      <c r="F176" s="203">
        <f t="shared" si="17"/>
        <v>0.11059062115158889</v>
      </c>
      <c r="I176" s="152" t="s">
        <v>27</v>
      </c>
      <c r="J176" s="319">
        <v>0</v>
      </c>
      <c r="K176" s="316">
        <v>8</v>
      </c>
      <c r="L176" s="317">
        <v>8</v>
      </c>
      <c r="M176" s="204">
        <f t="shared" si="18"/>
        <v>0</v>
      </c>
      <c r="BU176" t="e">
        <v>#N/A</v>
      </c>
      <c r="CH176" t="e">
        <v>#N/A</v>
      </c>
    </row>
    <row r="177" spans="1:86" ht="21" customHeight="1" x14ac:dyDescent="0.25">
      <c r="A177" s="152" t="s">
        <v>27</v>
      </c>
      <c r="B177" s="324">
        <v>8</v>
      </c>
      <c r="C177" s="320">
        <v>0</v>
      </c>
      <c r="D177" s="320">
        <v>0</v>
      </c>
      <c r="E177" s="325">
        <v>8</v>
      </c>
      <c r="F177" s="203">
        <f t="shared" si="17"/>
        <v>3.9147954962387488E-2</v>
      </c>
      <c r="I177" s="152" t="s">
        <v>43</v>
      </c>
      <c r="J177" s="319">
        <v>0</v>
      </c>
      <c r="K177" s="316">
        <v>11</v>
      </c>
      <c r="L177" s="317">
        <v>11</v>
      </c>
      <c r="M177" s="204">
        <f t="shared" si="18"/>
        <v>0</v>
      </c>
      <c r="BU177" t="e">
        <v>#N/A</v>
      </c>
      <c r="CH177" t="e">
        <v>#N/A</v>
      </c>
    </row>
    <row r="178" spans="1:86" ht="21" customHeight="1" x14ac:dyDescent="0.25">
      <c r="A178" s="152" t="s">
        <v>2211</v>
      </c>
      <c r="B178" s="324">
        <v>6</v>
      </c>
      <c r="C178" s="320">
        <v>0</v>
      </c>
      <c r="D178" s="320">
        <v>0</v>
      </c>
      <c r="E178" s="325">
        <v>6</v>
      </c>
      <c r="F178" s="203">
        <f t="shared" si="17"/>
        <v>4.9970057780191451E-2</v>
      </c>
      <c r="I178" s="152" t="s">
        <v>93</v>
      </c>
      <c r="J178" s="319">
        <v>0</v>
      </c>
      <c r="K178" s="316">
        <v>8</v>
      </c>
      <c r="L178" s="317">
        <v>8</v>
      </c>
      <c r="M178" s="204">
        <f t="shared" si="18"/>
        <v>0</v>
      </c>
      <c r="BU178" t="e">
        <v>#N/A</v>
      </c>
      <c r="CH178" t="e">
        <v>#N/A</v>
      </c>
    </row>
    <row r="179" spans="1:86" ht="21" customHeight="1" x14ac:dyDescent="0.25">
      <c r="A179" s="152" t="s">
        <v>43</v>
      </c>
      <c r="B179" s="324">
        <v>11</v>
      </c>
      <c r="C179" s="320">
        <v>0</v>
      </c>
      <c r="D179" s="320">
        <v>0</v>
      </c>
      <c r="E179" s="325">
        <v>11</v>
      </c>
      <c r="F179" s="203">
        <f t="shared" si="17"/>
        <v>4.7105777659890373E-2</v>
      </c>
      <c r="I179" s="152" t="s">
        <v>77</v>
      </c>
      <c r="J179" s="319">
        <v>0</v>
      </c>
      <c r="K179" s="316">
        <v>4</v>
      </c>
      <c r="L179" s="317">
        <v>4</v>
      </c>
      <c r="M179" s="204">
        <f t="shared" si="18"/>
        <v>0</v>
      </c>
      <c r="BU179" t="e">
        <v>#N/A</v>
      </c>
      <c r="CH179" t="e">
        <v>#N/A</v>
      </c>
    </row>
    <row r="180" spans="1:86" ht="21" customHeight="1" x14ac:dyDescent="0.25">
      <c r="A180" s="152" t="s">
        <v>93</v>
      </c>
      <c r="B180" s="324">
        <v>8</v>
      </c>
      <c r="C180" s="320">
        <v>0</v>
      </c>
      <c r="D180" s="320">
        <v>0</v>
      </c>
      <c r="E180" s="325">
        <v>8</v>
      </c>
      <c r="F180" s="203">
        <f t="shared" si="17"/>
        <v>4.7746147771956841E-2</v>
      </c>
      <c r="I180" s="152" t="s">
        <v>14</v>
      </c>
      <c r="J180" s="319">
        <v>0</v>
      </c>
      <c r="K180" s="316">
        <v>8</v>
      </c>
      <c r="L180" s="317">
        <v>8</v>
      </c>
      <c r="M180" s="204">
        <f t="shared" si="18"/>
        <v>0</v>
      </c>
      <c r="BU180" t="e">
        <v>#N/A</v>
      </c>
      <c r="CH180" t="e">
        <v>#N/A</v>
      </c>
    </row>
    <row r="181" spans="1:86" ht="21" customHeight="1" x14ac:dyDescent="0.25">
      <c r="A181" s="152" t="s">
        <v>1132</v>
      </c>
      <c r="B181" s="324">
        <v>6</v>
      </c>
      <c r="C181" s="320">
        <v>0</v>
      </c>
      <c r="D181" s="320">
        <v>1</v>
      </c>
      <c r="E181" s="325">
        <v>7</v>
      </c>
      <c r="F181" s="203">
        <f t="shared" si="17"/>
        <v>4.2751610602831489E-2</v>
      </c>
      <c r="I181" s="152" t="s">
        <v>321</v>
      </c>
      <c r="J181" s="319">
        <v>2</v>
      </c>
      <c r="K181" s="316">
        <v>9</v>
      </c>
      <c r="L181" s="317">
        <v>11</v>
      </c>
      <c r="M181" s="204">
        <f t="shared" si="18"/>
        <v>18.181818181818183</v>
      </c>
      <c r="BU181" t="e">
        <v>#N/A</v>
      </c>
      <c r="CH181" t="e">
        <v>#N/A</v>
      </c>
    </row>
    <row r="182" spans="1:86" ht="21" customHeight="1" x14ac:dyDescent="0.25">
      <c r="A182" s="152" t="s">
        <v>22</v>
      </c>
      <c r="B182" s="324">
        <v>19</v>
      </c>
      <c r="C182" s="320">
        <v>0</v>
      </c>
      <c r="D182" s="320">
        <v>1</v>
      </c>
      <c r="E182" s="325">
        <v>20</v>
      </c>
      <c r="F182" s="203">
        <f t="shared" si="17"/>
        <v>0.120991339964946</v>
      </c>
      <c r="I182" s="152" t="s">
        <v>18</v>
      </c>
      <c r="J182" s="319">
        <v>0</v>
      </c>
      <c r="K182" s="316">
        <v>2</v>
      </c>
      <c r="L182" s="317">
        <v>2</v>
      </c>
      <c r="M182" s="204">
        <f t="shared" si="18"/>
        <v>0</v>
      </c>
      <c r="BU182" t="e">
        <v>#N/A</v>
      </c>
      <c r="CH182" t="e">
        <v>#N/A</v>
      </c>
    </row>
    <row r="183" spans="1:86" ht="21" customHeight="1" x14ac:dyDescent="0.25">
      <c r="A183" s="152" t="s">
        <v>77</v>
      </c>
      <c r="B183" s="324">
        <v>4</v>
      </c>
      <c r="C183" s="320">
        <v>0</v>
      </c>
      <c r="D183" s="320">
        <v>0</v>
      </c>
      <c r="E183" s="325">
        <v>4</v>
      </c>
      <c r="F183" s="203">
        <f t="shared" si="17"/>
        <v>1.7623922749515283E-2</v>
      </c>
      <c r="I183" s="152" t="s">
        <v>341</v>
      </c>
      <c r="J183" s="319">
        <v>0</v>
      </c>
      <c r="K183" s="316">
        <v>2</v>
      </c>
      <c r="L183" s="317">
        <v>2</v>
      </c>
      <c r="M183" s="204">
        <f t="shared" si="18"/>
        <v>0</v>
      </c>
      <c r="BU183" t="e">
        <v>#N/A</v>
      </c>
      <c r="CH183" t="e">
        <v>#N/A</v>
      </c>
    </row>
    <row r="184" spans="1:86" ht="21" customHeight="1" x14ac:dyDescent="0.25">
      <c r="A184" s="152" t="s">
        <v>14</v>
      </c>
      <c r="B184" s="324">
        <v>8</v>
      </c>
      <c r="C184" s="320">
        <v>0</v>
      </c>
      <c r="D184" s="320">
        <v>0</v>
      </c>
      <c r="E184" s="325">
        <v>8</v>
      </c>
      <c r="F184" s="203">
        <f t="shared" si="17"/>
        <v>5.2088445708397511E-2</v>
      </c>
      <c r="I184" s="152" t="s">
        <v>71</v>
      </c>
      <c r="J184" s="319">
        <v>0</v>
      </c>
      <c r="K184" s="316">
        <v>11</v>
      </c>
      <c r="L184" s="317">
        <v>11</v>
      </c>
      <c r="M184" s="204">
        <f t="shared" si="18"/>
        <v>0</v>
      </c>
      <c r="BU184" t="e">
        <v>#N/A</v>
      </c>
      <c r="CH184" t="e">
        <v>#N/A</v>
      </c>
    </row>
    <row r="185" spans="1:86" ht="21" customHeight="1" x14ac:dyDescent="0.25">
      <c r="A185" s="152" t="s">
        <v>321</v>
      </c>
      <c r="B185" s="324">
        <v>9</v>
      </c>
      <c r="C185" s="320">
        <v>1</v>
      </c>
      <c r="D185" s="320">
        <v>1</v>
      </c>
      <c r="E185" s="325">
        <v>11</v>
      </c>
      <c r="F185" s="203">
        <f t="shared" si="17"/>
        <v>4.1955940638141592E-2</v>
      </c>
      <c r="I185" s="152" t="s">
        <v>60</v>
      </c>
      <c r="J185" s="319">
        <v>0</v>
      </c>
      <c r="K185" s="316">
        <v>8</v>
      </c>
      <c r="L185" s="317">
        <v>8</v>
      </c>
      <c r="M185" s="204">
        <f t="shared" si="18"/>
        <v>0</v>
      </c>
      <c r="BU185" t="e">
        <v>#N/A</v>
      </c>
      <c r="CH185" t="e">
        <v>#N/A</v>
      </c>
    </row>
    <row r="186" spans="1:86" ht="21" customHeight="1" x14ac:dyDescent="0.25">
      <c r="A186" s="152" t="s">
        <v>18</v>
      </c>
      <c r="B186" s="324">
        <v>2</v>
      </c>
      <c r="C186" s="320">
        <v>0</v>
      </c>
      <c r="D186" s="320">
        <v>0</v>
      </c>
      <c r="E186" s="325">
        <v>2</v>
      </c>
      <c r="F186" s="203">
        <f t="shared" si="17"/>
        <v>1.5578551506868875E-2</v>
      </c>
      <c r="I186" s="152" t="s">
        <v>263</v>
      </c>
      <c r="J186" s="319">
        <v>3</v>
      </c>
      <c r="K186" s="316">
        <v>6</v>
      </c>
      <c r="L186" s="317">
        <v>9</v>
      </c>
      <c r="M186" s="204">
        <f t="shared" si="18"/>
        <v>33.333333333333336</v>
      </c>
      <c r="BU186" t="e">
        <v>#N/A</v>
      </c>
      <c r="CH186" t="e">
        <v>#N/A</v>
      </c>
    </row>
    <row r="187" spans="1:86" ht="21" customHeight="1" x14ac:dyDescent="0.25">
      <c r="A187" s="152" t="s">
        <v>341</v>
      </c>
      <c r="B187" s="324">
        <v>2</v>
      </c>
      <c r="C187" s="320">
        <v>0</v>
      </c>
      <c r="D187" s="320">
        <v>0</v>
      </c>
      <c r="E187" s="325">
        <v>2</v>
      </c>
      <c r="F187" s="203">
        <f t="shared" si="17"/>
        <v>2.5232984797615262E-2</v>
      </c>
      <c r="I187" s="152" t="s">
        <v>121</v>
      </c>
      <c r="J187" s="319">
        <v>0</v>
      </c>
      <c r="K187" s="316">
        <v>5</v>
      </c>
      <c r="L187" s="317">
        <v>5</v>
      </c>
      <c r="M187" s="204">
        <f t="shared" si="18"/>
        <v>0</v>
      </c>
      <c r="BU187" t="e">
        <v>#N/A</v>
      </c>
      <c r="CH187" t="e">
        <v>#N/A</v>
      </c>
    </row>
    <row r="188" spans="1:86" ht="21" customHeight="1" x14ac:dyDescent="0.25">
      <c r="A188" s="152" t="s">
        <v>71</v>
      </c>
      <c r="B188" s="324">
        <v>11</v>
      </c>
      <c r="C188" s="320">
        <v>0</v>
      </c>
      <c r="D188" s="320">
        <v>0</v>
      </c>
      <c r="E188" s="325">
        <v>11</v>
      </c>
      <c r="F188" s="203">
        <f t="shared" si="17"/>
        <v>7.0810299345713271E-2</v>
      </c>
      <c r="I188" s="152" t="s">
        <v>251</v>
      </c>
      <c r="J188" s="319">
        <v>1</v>
      </c>
      <c r="K188" s="316">
        <v>17</v>
      </c>
      <c r="L188" s="317">
        <v>18</v>
      </c>
      <c r="M188" s="204">
        <f t="shared" si="18"/>
        <v>5.5555555555555554</v>
      </c>
      <c r="BU188" t="e">
        <v>#N/A</v>
      </c>
      <c r="CH188" t="e">
        <v>#N/A</v>
      </c>
    </row>
    <row r="189" spans="1:86" ht="21" customHeight="1" x14ac:dyDescent="0.25">
      <c r="A189" s="152" t="s">
        <v>60</v>
      </c>
      <c r="B189" s="324">
        <v>8</v>
      </c>
      <c r="C189" s="320">
        <v>0</v>
      </c>
      <c r="D189" s="320">
        <v>0</v>
      </c>
      <c r="E189" s="325">
        <v>8</v>
      </c>
      <c r="F189" s="203">
        <f t="shared" si="17"/>
        <v>2.7298819739253567E-2</v>
      </c>
      <c r="I189" s="152" t="s">
        <v>45</v>
      </c>
      <c r="J189" s="319">
        <v>1</v>
      </c>
      <c r="K189" s="316">
        <v>20</v>
      </c>
      <c r="L189" s="317">
        <v>21</v>
      </c>
      <c r="M189" s="204">
        <f t="shared" si="18"/>
        <v>4.7619047619047619</v>
      </c>
      <c r="BU189" t="e">
        <v>#N/A</v>
      </c>
      <c r="CH189" t="e">
        <v>#N/A</v>
      </c>
    </row>
    <row r="190" spans="1:86" ht="21" customHeight="1" x14ac:dyDescent="0.25">
      <c r="A190" s="152" t="s">
        <v>263</v>
      </c>
      <c r="B190" s="324">
        <v>6</v>
      </c>
      <c r="C190" s="320">
        <v>0</v>
      </c>
      <c r="D190" s="320">
        <v>3</v>
      </c>
      <c r="E190" s="325">
        <v>9</v>
      </c>
      <c r="F190" s="203">
        <f t="shared" si="17"/>
        <v>3.4013986067502541E-2</v>
      </c>
      <c r="I190" s="152" t="s">
        <v>22</v>
      </c>
      <c r="J190" s="319">
        <v>1</v>
      </c>
      <c r="K190" s="316">
        <v>19</v>
      </c>
      <c r="L190" s="317">
        <v>20</v>
      </c>
      <c r="M190" s="204">
        <f t="shared" si="18"/>
        <v>5</v>
      </c>
      <c r="BU190" t="e">
        <v>#N/A</v>
      </c>
      <c r="CH190" t="e">
        <v>#N/A</v>
      </c>
    </row>
    <row r="191" spans="1:86" ht="21" customHeight="1" x14ac:dyDescent="0.25">
      <c r="A191" s="152" t="s">
        <v>121</v>
      </c>
      <c r="B191" s="324">
        <v>5</v>
      </c>
      <c r="C191" s="320">
        <v>0</v>
      </c>
      <c r="D191" s="320">
        <v>0</v>
      </c>
      <c r="E191" s="325">
        <v>5</v>
      </c>
      <c r="F191" s="205">
        <f t="shared" si="17"/>
        <v>1.7559703877696019E-2</v>
      </c>
      <c r="I191" s="152" t="s">
        <v>1132</v>
      </c>
      <c r="J191" s="319">
        <v>1</v>
      </c>
      <c r="K191" s="316">
        <v>6</v>
      </c>
      <c r="L191" s="317">
        <v>7</v>
      </c>
      <c r="M191" s="204">
        <f t="shared" si="18"/>
        <v>14.285714285714286</v>
      </c>
      <c r="BU191" t="e">
        <v>#N/A</v>
      </c>
      <c r="CH191" t="e">
        <v>#N/A</v>
      </c>
    </row>
    <row r="192" spans="1:86" ht="24" customHeight="1" thickBot="1" x14ac:dyDescent="0.3">
      <c r="A192" s="157" t="s">
        <v>251</v>
      </c>
      <c r="B192" s="324">
        <v>17</v>
      </c>
      <c r="C192" s="320">
        <v>0</v>
      </c>
      <c r="D192" s="320">
        <v>1</v>
      </c>
      <c r="E192" s="325">
        <v>18</v>
      </c>
      <c r="F192" s="205">
        <f t="shared" si="17"/>
        <v>9.1347559904195949E-2</v>
      </c>
      <c r="I192" s="157" t="s">
        <v>2211</v>
      </c>
      <c r="J192" s="319">
        <v>0</v>
      </c>
      <c r="K192" s="316">
        <v>6</v>
      </c>
      <c r="L192" s="317">
        <v>6</v>
      </c>
      <c r="M192" s="206">
        <f t="shared" si="18"/>
        <v>0</v>
      </c>
      <c r="BU192" t="e">
        <v>#N/A</v>
      </c>
      <c r="CH192" t="e">
        <v>#N/A</v>
      </c>
    </row>
    <row r="193" spans="1:86" ht="21" customHeight="1" thickBot="1" x14ac:dyDescent="0.3">
      <c r="A193" s="41" t="s">
        <v>1511</v>
      </c>
      <c r="B193" s="321">
        <v>169</v>
      </c>
      <c r="C193" s="322">
        <v>2</v>
      </c>
      <c r="D193" s="322">
        <v>7</v>
      </c>
      <c r="E193" s="323">
        <v>178</v>
      </c>
      <c r="F193" s="207">
        <f t="shared" si="17"/>
        <v>0.97316177817879246</v>
      </c>
      <c r="G193" s="6"/>
      <c r="I193" s="41" t="s">
        <v>1358</v>
      </c>
      <c r="J193" s="349">
        <v>9</v>
      </c>
      <c r="K193" s="348">
        <v>169</v>
      </c>
      <c r="L193" s="350">
        <v>178</v>
      </c>
      <c r="M193" s="208">
        <f t="shared" si="18"/>
        <v>5.0561797752808992</v>
      </c>
      <c r="T193" s="57"/>
      <c r="CH193" t="e">
        <v>#N/A</v>
      </c>
    </row>
    <row r="194" spans="1:86" ht="21" customHeight="1" x14ac:dyDescent="0.25">
      <c r="F194" s="209"/>
      <c r="G194" s="6"/>
      <c r="M194" s="210"/>
      <c r="T194" s="57"/>
      <c r="CH194" t="e">
        <v>#N/A</v>
      </c>
    </row>
    <row r="195" spans="1:86" ht="27.75" customHeight="1" x14ac:dyDescent="0.25">
      <c r="C195" s="3"/>
      <c r="D195" s="3"/>
      <c r="E195" s="3"/>
      <c r="F195" s="209"/>
      <c r="G195" s="6"/>
      <c r="I195" s="3"/>
      <c r="J195" s="3"/>
      <c r="K195" s="3"/>
      <c r="L195" s="3"/>
      <c r="M195" s="210"/>
      <c r="T195" s="57"/>
      <c r="CH195" t="e">
        <v>#N/A</v>
      </c>
    </row>
    <row r="196" spans="1:86" ht="26.25" customHeight="1" x14ac:dyDescent="0.25">
      <c r="A196" s="292" t="s">
        <v>1386</v>
      </c>
      <c r="B196" s="211" t="s">
        <v>1521</v>
      </c>
      <c r="C196" s="3"/>
      <c r="D196" s="3"/>
      <c r="E196" s="3"/>
      <c r="F196" s="209"/>
      <c r="G196" s="6"/>
      <c r="I196" s="3"/>
      <c r="J196" s="3"/>
      <c r="K196" s="3"/>
      <c r="L196" s="3"/>
      <c r="M196" s="210"/>
      <c r="T196" s="57"/>
      <c r="CH196" t="e">
        <v>#N/A</v>
      </c>
    </row>
    <row r="197" spans="1:86" x14ac:dyDescent="0.25">
      <c r="A197" s="292" t="s">
        <v>1379</v>
      </c>
      <c r="B197" s="211" t="s">
        <v>1521</v>
      </c>
      <c r="E197" s="40"/>
      <c r="I197" s="42"/>
      <c r="J197" s="3"/>
      <c r="K197" s="3"/>
      <c r="BU197" t="e">
        <v>#N/A</v>
      </c>
      <c r="CH197" t="e">
        <v>#N/A</v>
      </c>
    </row>
    <row r="198" spans="1:86" ht="15.75" customHeight="1" thickBot="1" x14ac:dyDescent="0.3">
      <c r="A198" s="292" t="s">
        <v>12</v>
      </c>
      <c r="B198" s="211" t="s">
        <v>20</v>
      </c>
      <c r="E198" s="40"/>
      <c r="F198" s="198"/>
      <c r="H198" s="198"/>
      <c r="I198" s="42"/>
      <c r="J198" s="60"/>
      <c r="K198" s="3"/>
      <c r="M198" s="212"/>
      <c r="BU198" t="e">
        <v>#N/A</v>
      </c>
      <c r="CH198" t="e">
        <v>#N/A</v>
      </c>
    </row>
    <row r="199" spans="1:86" ht="30.75" customHeight="1" thickBot="1" x14ac:dyDescent="0.3">
      <c r="A199" s="213" t="s">
        <v>1522</v>
      </c>
      <c r="B199" s="100">
        <f>GETPIVOTDATA("RECEIPT CUT",$A$109)/GETPIVOTDATA("RECEIPT CUT",$A$200)</f>
        <v>1.2500000000000001E-2</v>
      </c>
      <c r="E199" s="40"/>
      <c r="G199" s="3"/>
      <c r="I199" s="214"/>
      <c r="J199" s="3"/>
      <c r="K199" s="3"/>
      <c r="BU199" t="e">
        <v>#N/A</v>
      </c>
      <c r="CH199" t="e">
        <v>#N/A</v>
      </c>
    </row>
    <row r="200" spans="1:86" ht="34.5" customHeight="1" thickBot="1" x14ac:dyDescent="0.3">
      <c r="A200" s="293" t="s">
        <v>1523</v>
      </c>
      <c r="B200" s="294" t="s">
        <v>1388</v>
      </c>
      <c r="C200" s="215"/>
      <c r="D200" s="216"/>
      <c r="E200" s="217" t="s">
        <v>1542</v>
      </c>
      <c r="F200" s="3"/>
      <c r="G200" s="218" t="s">
        <v>1542</v>
      </c>
      <c r="H200" s="42"/>
      <c r="I200" s="3"/>
      <c r="J200" s="3"/>
      <c r="K200" s="3"/>
      <c r="BU200" t="e">
        <v>#N/A</v>
      </c>
      <c r="CH200" t="e">
        <v>#N/A</v>
      </c>
    </row>
    <row r="201" spans="1:86" s="3" customFormat="1" ht="29.25" customHeight="1" thickBot="1" x14ac:dyDescent="0.3">
      <c r="A201" s="295" t="s">
        <v>11</v>
      </c>
      <c r="B201" s="44" t="s">
        <v>1489</v>
      </c>
      <c r="C201" s="2" t="s">
        <v>1494</v>
      </c>
      <c r="D201" s="41" t="s">
        <v>1358</v>
      </c>
      <c r="E201" s="219">
        <v>0.3</v>
      </c>
      <c r="F201" s="171" t="s">
        <v>1527</v>
      </c>
      <c r="G201" s="171" t="s">
        <v>2265</v>
      </c>
      <c r="H201" s="220" t="s">
        <v>1529</v>
      </c>
      <c r="I201" s="171" t="s">
        <v>1543</v>
      </c>
      <c r="J201" s="171" t="s">
        <v>1544</v>
      </c>
      <c r="K201" s="221" t="s">
        <v>1545</v>
      </c>
      <c r="BU201" t="e">
        <v>#N/A</v>
      </c>
      <c r="CH201" t="e">
        <v>#N/A</v>
      </c>
    </row>
    <row r="202" spans="1:86" s="3" customFormat="1" ht="21.75" customHeight="1" x14ac:dyDescent="0.25">
      <c r="A202" s="147" t="s">
        <v>98</v>
      </c>
      <c r="B202" s="339"/>
      <c r="C202" s="340">
        <v>21</v>
      </c>
      <c r="D202" s="341">
        <v>21</v>
      </c>
      <c r="E202" s="222">
        <f>D202*30%</f>
        <v>6.3</v>
      </c>
      <c r="F202" s="173">
        <f t="shared" ref="F202:F221" si="19">E202-B202</f>
        <v>6.3</v>
      </c>
      <c r="G202" s="173">
        <f t="shared" ref="G202:G221" ca="1" si="20">F202/K$15</f>
        <v>1.26</v>
      </c>
      <c r="H202" s="223">
        <f t="shared" ref="H202:H221" si="21">B202*100/D202</f>
        <v>0</v>
      </c>
      <c r="I202" s="224"/>
      <c r="J202" s="224">
        <v>4</v>
      </c>
      <c r="K202" s="225">
        <v>1</v>
      </c>
      <c r="BU202" t="e">
        <v>#N/A</v>
      </c>
      <c r="CH202" t="e">
        <v>#N/A</v>
      </c>
    </row>
    <row r="203" spans="1:86" s="3" customFormat="1" ht="21.75" customHeight="1" x14ac:dyDescent="0.25">
      <c r="A203" s="152" t="s">
        <v>155</v>
      </c>
      <c r="B203" s="324">
        <v>1</v>
      </c>
      <c r="C203" s="320">
        <v>18</v>
      </c>
      <c r="D203" s="325">
        <v>19</v>
      </c>
      <c r="E203" s="222">
        <f t="shared" ref="E203:E221" si="22">D203*30%</f>
        <v>5.7</v>
      </c>
      <c r="F203" s="175">
        <f t="shared" si="19"/>
        <v>4.7</v>
      </c>
      <c r="G203" s="175">
        <f t="shared" ca="1" si="20"/>
        <v>0.94000000000000006</v>
      </c>
      <c r="H203" s="226">
        <f t="shared" si="21"/>
        <v>5.2631578947368425</v>
      </c>
      <c r="I203" s="224"/>
      <c r="J203" s="227">
        <v>8</v>
      </c>
      <c r="K203" s="228">
        <v>0</v>
      </c>
      <c r="BU203" t="e">
        <v>#N/A</v>
      </c>
      <c r="CH203" t="e">
        <v>#N/A</v>
      </c>
    </row>
    <row r="204" spans="1:86" s="3" customFormat="1" ht="21.75" customHeight="1" x14ac:dyDescent="0.25">
      <c r="A204" s="152" t="s">
        <v>45</v>
      </c>
      <c r="B204" s="324">
        <v>2</v>
      </c>
      <c r="C204" s="320">
        <v>67</v>
      </c>
      <c r="D204" s="325">
        <v>69</v>
      </c>
      <c r="E204" s="222">
        <f t="shared" si="22"/>
        <v>20.7</v>
      </c>
      <c r="F204" s="175">
        <f t="shared" si="19"/>
        <v>18.7</v>
      </c>
      <c r="G204" s="175">
        <f t="shared" ca="1" si="20"/>
        <v>3.7399999999999998</v>
      </c>
      <c r="H204" s="226">
        <f t="shared" si="21"/>
        <v>2.8985507246376812</v>
      </c>
      <c r="I204" s="224"/>
      <c r="J204" s="227">
        <v>26</v>
      </c>
      <c r="K204" s="228">
        <v>0</v>
      </c>
      <c r="BU204" t="e">
        <v>#N/A</v>
      </c>
      <c r="CH204" t="e">
        <v>#N/A</v>
      </c>
    </row>
    <row r="205" spans="1:86" s="3" customFormat="1" ht="21.75" customHeight="1" x14ac:dyDescent="0.25">
      <c r="A205" s="152" t="s">
        <v>27</v>
      </c>
      <c r="B205" s="324">
        <v>3</v>
      </c>
      <c r="C205" s="320">
        <v>31</v>
      </c>
      <c r="D205" s="325">
        <v>34</v>
      </c>
      <c r="E205" s="222">
        <f t="shared" si="22"/>
        <v>10.199999999999999</v>
      </c>
      <c r="F205" s="175">
        <f t="shared" si="19"/>
        <v>7.1999999999999993</v>
      </c>
      <c r="G205" s="175">
        <f t="shared" ca="1" si="20"/>
        <v>1.44</v>
      </c>
      <c r="H205" s="226">
        <f t="shared" si="21"/>
        <v>8.8235294117647065</v>
      </c>
      <c r="I205" s="224"/>
      <c r="J205" s="227">
        <v>12</v>
      </c>
      <c r="K205" s="228">
        <v>0</v>
      </c>
      <c r="BU205" t="e">
        <v>#N/A</v>
      </c>
      <c r="CH205" t="e">
        <v>#N/A</v>
      </c>
    </row>
    <row r="206" spans="1:86" s="3" customFormat="1" ht="21.75" customHeight="1" x14ac:dyDescent="0.25">
      <c r="A206" s="152" t="s">
        <v>2211</v>
      </c>
      <c r="B206" s="324">
        <v>3</v>
      </c>
      <c r="C206" s="320">
        <v>24</v>
      </c>
      <c r="D206" s="325">
        <v>27</v>
      </c>
      <c r="E206" s="222">
        <f t="shared" si="22"/>
        <v>8.1</v>
      </c>
      <c r="F206" s="175">
        <f t="shared" si="19"/>
        <v>5.0999999999999996</v>
      </c>
      <c r="G206" s="175">
        <f t="shared" ca="1" si="20"/>
        <v>1.02</v>
      </c>
      <c r="H206" s="226">
        <f t="shared" si="21"/>
        <v>11.111111111111111</v>
      </c>
      <c r="I206" s="224"/>
      <c r="J206" s="227"/>
      <c r="K206" s="228">
        <v>4</v>
      </c>
      <c r="BU206" t="e">
        <v>#N/A</v>
      </c>
      <c r="CH206" t="e">
        <v>#N/A</v>
      </c>
    </row>
    <row r="207" spans="1:86" s="3" customFormat="1" ht="21.75" customHeight="1" x14ac:dyDescent="0.25">
      <c r="A207" s="152" t="s">
        <v>43</v>
      </c>
      <c r="B207" s="324">
        <v>3</v>
      </c>
      <c r="C207" s="320">
        <v>30</v>
      </c>
      <c r="D207" s="325">
        <v>33</v>
      </c>
      <c r="E207" s="222">
        <f t="shared" si="22"/>
        <v>9.9</v>
      </c>
      <c r="F207" s="175">
        <f t="shared" si="19"/>
        <v>6.9</v>
      </c>
      <c r="G207" s="175">
        <f t="shared" ca="1" si="20"/>
        <v>1.3800000000000001</v>
      </c>
      <c r="H207" s="226">
        <f t="shared" si="21"/>
        <v>9.0909090909090917</v>
      </c>
      <c r="I207" s="224"/>
      <c r="J207" s="227">
        <v>16</v>
      </c>
      <c r="K207" s="228">
        <v>21</v>
      </c>
      <c r="BU207" t="e">
        <v>#N/A</v>
      </c>
      <c r="CH207" t="e">
        <v>#N/A</v>
      </c>
    </row>
    <row r="208" spans="1:86" s="3" customFormat="1" ht="21.75" customHeight="1" x14ac:dyDescent="0.25">
      <c r="A208" s="152" t="s">
        <v>93</v>
      </c>
      <c r="B208" s="324"/>
      <c r="C208" s="320">
        <v>18</v>
      </c>
      <c r="D208" s="325">
        <v>18</v>
      </c>
      <c r="E208" s="222">
        <f t="shared" si="22"/>
        <v>5.3999999999999995</v>
      </c>
      <c r="F208" s="175">
        <f t="shared" si="19"/>
        <v>5.3999999999999995</v>
      </c>
      <c r="G208" s="175">
        <f t="shared" ca="1" si="20"/>
        <v>1.0799999999999998</v>
      </c>
      <c r="H208" s="226">
        <f t="shared" si="21"/>
        <v>0</v>
      </c>
      <c r="I208" s="224"/>
      <c r="J208" s="227">
        <v>7</v>
      </c>
      <c r="K208" s="228">
        <v>0</v>
      </c>
      <c r="BU208" t="e">
        <v>#N/A</v>
      </c>
      <c r="CH208" t="e">
        <v>#N/A</v>
      </c>
    </row>
    <row r="209" spans="1:86" s="3" customFormat="1" ht="21.75" customHeight="1" x14ac:dyDescent="0.25">
      <c r="A209" s="152" t="s">
        <v>1132</v>
      </c>
      <c r="B209" s="324">
        <v>1</v>
      </c>
      <c r="C209" s="320">
        <v>11</v>
      </c>
      <c r="D209" s="325">
        <v>12</v>
      </c>
      <c r="E209" s="222">
        <f t="shared" si="22"/>
        <v>3.5999999999999996</v>
      </c>
      <c r="F209" s="175">
        <f t="shared" si="19"/>
        <v>2.5999999999999996</v>
      </c>
      <c r="G209" s="175">
        <f t="shared" ca="1" si="20"/>
        <v>0.51999999999999991</v>
      </c>
      <c r="H209" s="226">
        <f t="shared" si="21"/>
        <v>8.3333333333333339</v>
      </c>
      <c r="I209" s="224"/>
      <c r="J209" s="227">
        <v>7</v>
      </c>
      <c r="K209" s="228">
        <v>1</v>
      </c>
      <c r="BU209" t="e">
        <v>#N/A</v>
      </c>
      <c r="CH209" t="e">
        <v>#N/A</v>
      </c>
    </row>
    <row r="210" spans="1:86" s="3" customFormat="1" ht="21.75" customHeight="1" x14ac:dyDescent="0.25">
      <c r="A210" s="152" t="s">
        <v>22</v>
      </c>
      <c r="B210" s="324">
        <v>3</v>
      </c>
      <c r="C210" s="320">
        <v>48</v>
      </c>
      <c r="D210" s="325">
        <v>51</v>
      </c>
      <c r="E210" s="222">
        <f t="shared" si="22"/>
        <v>15.299999999999999</v>
      </c>
      <c r="F210" s="175">
        <f t="shared" si="19"/>
        <v>12.299999999999999</v>
      </c>
      <c r="G210" s="175">
        <f t="shared" ca="1" si="20"/>
        <v>2.46</v>
      </c>
      <c r="H210" s="226">
        <f t="shared" si="21"/>
        <v>5.882352941176471</v>
      </c>
      <c r="I210" s="224">
        <v>1</v>
      </c>
      <c r="J210" s="227">
        <v>13</v>
      </c>
      <c r="K210" s="228">
        <v>0</v>
      </c>
      <c r="BU210" t="e">
        <v>#N/A</v>
      </c>
      <c r="CH210" t="e">
        <v>#N/A</v>
      </c>
    </row>
    <row r="211" spans="1:86" s="3" customFormat="1" ht="21.75" customHeight="1" x14ac:dyDescent="0.25">
      <c r="A211" s="152" t="s">
        <v>77</v>
      </c>
      <c r="B211" s="324"/>
      <c r="C211" s="320">
        <v>16</v>
      </c>
      <c r="D211" s="325">
        <v>16</v>
      </c>
      <c r="E211" s="222">
        <f t="shared" si="22"/>
        <v>4.8</v>
      </c>
      <c r="F211" s="175">
        <f t="shared" si="19"/>
        <v>4.8</v>
      </c>
      <c r="G211" s="175">
        <f t="shared" ca="1" si="20"/>
        <v>0.96</v>
      </c>
      <c r="H211" s="226">
        <f t="shared" si="21"/>
        <v>0</v>
      </c>
      <c r="I211" s="224"/>
      <c r="J211" s="227">
        <v>13</v>
      </c>
      <c r="K211" s="228">
        <v>0</v>
      </c>
      <c r="BU211" t="e">
        <v>#N/A</v>
      </c>
      <c r="CH211" t="e">
        <v>#N/A</v>
      </c>
    </row>
    <row r="212" spans="1:86" s="3" customFormat="1" ht="21.75" customHeight="1" x14ac:dyDescent="0.25">
      <c r="A212" s="152" t="s">
        <v>14</v>
      </c>
      <c r="B212" s="324"/>
      <c r="C212" s="320">
        <v>34</v>
      </c>
      <c r="D212" s="325">
        <v>34</v>
      </c>
      <c r="E212" s="222">
        <f t="shared" si="22"/>
        <v>10.199999999999999</v>
      </c>
      <c r="F212" s="175">
        <f t="shared" si="19"/>
        <v>10.199999999999999</v>
      </c>
      <c r="G212" s="175">
        <f t="shared" ca="1" si="20"/>
        <v>2.04</v>
      </c>
      <c r="H212" s="226">
        <f t="shared" si="21"/>
        <v>0</v>
      </c>
      <c r="I212" s="224"/>
      <c r="J212" s="227">
        <v>6</v>
      </c>
      <c r="K212" s="228">
        <v>6</v>
      </c>
      <c r="BU212" t="e">
        <v>#N/A</v>
      </c>
      <c r="CH212" t="e">
        <v>#N/A</v>
      </c>
    </row>
    <row r="213" spans="1:86" s="3" customFormat="1" ht="21.75" customHeight="1" x14ac:dyDescent="0.25">
      <c r="A213" s="152" t="s">
        <v>321</v>
      </c>
      <c r="B213" s="324">
        <v>2</v>
      </c>
      <c r="C213" s="320">
        <v>32</v>
      </c>
      <c r="D213" s="325">
        <v>34</v>
      </c>
      <c r="E213" s="222">
        <f t="shared" si="22"/>
        <v>10.199999999999999</v>
      </c>
      <c r="F213" s="175">
        <f t="shared" si="19"/>
        <v>8.1999999999999993</v>
      </c>
      <c r="G213" s="175">
        <f t="shared" ca="1" si="20"/>
        <v>1.64</v>
      </c>
      <c r="H213" s="226">
        <f t="shared" si="21"/>
        <v>5.882352941176471</v>
      </c>
      <c r="I213" s="224">
        <v>1</v>
      </c>
      <c r="J213" s="227">
        <v>10</v>
      </c>
      <c r="K213" s="228">
        <v>0</v>
      </c>
      <c r="BU213" t="e">
        <v>#N/A</v>
      </c>
      <c r="CH213" t="e">
        <v>#N/A</v>
      </c>
    </row>
    <row r="214" spans="1:86" s="3" customFormat="1" ht="21.75" customHeight="1" x14ac:dyDescent="0.25">
      <c r="A214" s="152" t="s">
        <v>18</v>
      </c>
      <c r="B214" s="324">
        <v>2</v>
      </c>
      <c r="C214" s="320">
        <v>8</v>
      </c>
      <c r="D214" s="325">
        <v>10</v>
      </c>
      <c r="E214" s="222">
        <f t="shared" si="22"/>
        <v>3</v>
      </c>
      <c r="F214" s="175">
        <f t="shared" si="19"/>
        <v>1</v>
      </c>
      <c r="G214" s="175">
        <f t="shared" ca="1" si="20"/>
        <v>0.2</v>
      </c>
      <c r="H214" s="226">
        <f t="shared" si="21"/>
        <v>20</v>
      </c>
      <c r="I214" s="224">
        <v>2</v>
      </c>
      <c r="J214" s="227">
        <v>5</v>
      </c>
      <c r="K214" s="228">
        <v>0</v>
      </c>
      <c r="BU214" t="e">
        <v>#N/A</v>
      </c>
      <c r="CH214" t="e">
        <v>#N/A</v>
      </c>
    </row>
    <row r="215" spans="1:86" s="3" customFormat="1" ht="21.75" customHeight="1" x14ac:dyDescent="0.25">
      <c r="A215" s="152" t="s">
        <v>341</v>
      </c>
      <c r="B215" s="324"/>
      <c r="C215" s="320">
        <v>15</v>
      </c>
      <c r="D215" s="325">
        <v>15</v>
      </c>
      <c r="E215" s="222">
        <f t="shared" si="22"/>
        <v>4.5</v>
      </c>
      <c r="F215" s="175">
        <f t="shared" si="19"/>
        <v>4.5</v>
      </c>
      <c r="G215" s="175">
        <f t="shared" ca="1" si="20"/>
        <v>0.9</v>
      </c>
      <c r="H215" s="226">
        <f t="shared" si="21"/>
        <v>0</v>
      </c>
      <c r="I215" s="224"/>
      <c r="J215" s="227">
        <v>5</v>
      </c>
      <c r="K215" s="228">
        <v>1</v>
      </c>
      <c r="BU215" t="e">
        <v>#N/A</v>
      </c>
      <c r="CH215" t="e">
        <v>#N/A</v>
      </c>
    </row>
    <row r="216" spans="1:86" s="3" customFormat="1" ht="21.75" customHeight="1" x14ac:dyDescent="0.25">
      <c r="A216" s="152" t="s">
        <v>71</v>
      </c>
      <c r="B216" s="324">
        <v>2</v>
      </c>
      <c r="C216" s="320">
        <v>25</v>
      </c>
      <c r="D216" s="325">
        <v>27</v>
      </c>
      <c r="E216" s="222">
        <f t="shared" si="22"/>
        <v>8.1</v>
      </c>
      <c r="F216" s="175">
        <f t="shared" si="19"/>
        <v>6.1</v>
      </c>
      <c r="G216" s="175">
        <f t="shared" ca="1" si="20"/>
        <v>1.22</v>
      </c>
      <c r="H216" s="226">
        <f t="shared" si="21"/>
        <v>7.4074074074074074</v>
      </c>
      <c r="I216" s="224">
        <v>1</v>
      </c>
      <c r="J216" s="227">
        <v>11</v>
      </c>
      <c r="K216" s="228">
        <v>0</v>
      </c>
      <c r="BU216" t="e">
        <v>#N/A</v>
      </c>
      <c r="CH216" t="e">
        <v>#N/A</v>
      </c>
    </row>
    <row r="217" spans="1:86" s="3" customFormat="1" ht="21.75" customHeight="1" x14ac:dyDescent="0.25">
      <c r="A217" s="152" t="s">
        <v>60</v>
      </c>
      <c r="B217" s="324">
        <v>1</v>
      </c>
      <c r="C217" s="320">
        <v>30</v>
      </c>
      <c r="D217" s="325">
        <v>31</v>
      </c>
      <c r="E217" s="222">
        <f t="shared" si="22"/>
        <v>9.2999999999999989</v>
      </c>
      <c r="F217" s="175">
        <f t="shared" si="19"/>
        <v>8.2999999999999989</v>
      </c>
      <c r="G217" s="175">
        <f t="shared" ca="1" si="20"/>
        <v>1.6599999999999997</v>
      </c>
      <c r="H217" s="226">
        <f t="shared" si="21"/>
        <v>3.225806451612903</v>
      </c>
      <c r="I217" s="224"/>
      <c r="J217" s="227">
        <v>8</v>
      </c>
      <c r="K217" s="228">
        <v>2</v>
      </c>
      <c r="BU217" t="e">
        <v>#N/A</v>
      </c>
      <c r="CH217" t="e">
        <v>#N/A</v>
      </c>
    </row>
    <row r="218" spans="1:86" s="3" customFormat="1" ht="21.75" customHeight="1" x14ac:dyDescent="0.25">
      <c r="A218" s="152" t="s">
        <v>263</v>
      </c>
      <c r="B218" s="324">
        <v>10</v>
      </c>
      <c r="C218" s="320">
        <v>27</v>
      </c>
      <c r="D218" s="325">
        <v>37</v>
      </c>
      <c r="E218" s="222">
        <f t="shared" si="22"/>
        <v>11.1</v>
      </c>
      <c r="F218" s="175">
        <f t="shared" si="19"/>
        <v>1.0999999999999996</v>
      </c>
      <c r="G218" s="175">
        <f t="shared" ca="1" si="20"/>
        <v>0.21999999999999992</v>
      </c>
      <c r="H218" s="226">
        <f t="shared" si="21"/>
        <v>27.027027027027028</v>
      </c>
      <c r="I218" s="224">
        <v>3</v>
      </c>
      <c r="J218" s="227">
        <v>15</v>
      </c>
      <c r="K218" s="228">
        <v>0</v>
      </c>
      <c r="BU218" t="e">
        <v>#N/A</v>
      </c>
      <c r="CH218" t="e">
        <v>#N/A</v>
      </c>
    </row>
    <row r="219" spans="1:86" s="3" customFormat="1" ht="21.75" customHeight="1" x14ac:dyDescent="0.25">
      <c r="A219" s="152" t="s">
        <v>121</v>
      </c>
      <c r="B219" s="324">
        <v>2</v>
      </c>
      <c r="C219" s="320">
        <v>18</v>
      </c>
      <c r="D219" s="325">
        <v>20</v>
      </c>
      <c r="E219" s="222">
        <f t="shared" si="22"/>
        <v>6</v>
      </c>
      <c r="F219" s="175">
        <f t="shared" si="19"/>
        <v>4</v>
      </c>
      <c r="G219" s="175">
        <f t="shared" ca="1" si="20"/>
        <v>0.8</v>
      </c>
      <c r="H219" s="226">
        <f t="shared" si="21"/>
        <v>10</v>
      </c>
      <c r="I219" s="224"/>
      <c r="J219" s="227">
        <v>8</v>
      </c>
      <c r="K219" s="228">
        <v>0</v>
      </c>
      <c r="BU219" t="e">
        <v>#N/A</v>
      </c>
      <c r="CH219" t="e">
        <v>#N/A</v>
      </c>
    </row>
    <row r="220" spans="1:86" s="3" customFormat="1" ht="27.75" customHeight="1" thickBot="1" x14ac:dyDescent="0.3">
      <c r="A220" s="157" t="s">
        <v>251</v>
      </c>
      <c r="B220" s="344">
        <v>1</v>
      </c>
      <c r="C220" s="345">
        <v>51</v>
      </c>
      <c r="D220" s="346">
        <v>52</v>
      </c>
      <c r="E220" s="229">
        <f t="shared" si="22"/>
        <v>15.6</v>
      </c>
      <c r="F220" s="178">
        <f t="shared" si="19"/>
        <v>14.6</v>
      </c>
      <c r="G220" s="178">
        <f t="shared" ca="1" si="20"/>
        <v>2.92</v>
      </c>
      <c r="H220" s="230">
        <f t="shared" si="21"/>
        <v>1.9230769230769231</v>
      </c>
      <c r="I220" s="309">
        <v>1</v>
      </c>
      <c r="J220" s="231">
        <v>11</v>
      </c>
      <c r="K220" s="232">
        <f>SUM(K202:K219)</f>
        <v>36</v>
      </c>
      <c r="L220" t="s">
        <v>1546</v>
      </c>
      <c r="BU220" t="e">
        <v>#N/A</v>
      </c>
      <c r="CH220">
        <v>72</v>
      </c>
    </row>
    <row r="221" spans="1:86" s="3" customFormat="1" ht="24" customHeight="1" thickBot="1" x14ac:dyDescent="0.3">
      <c r="A221" s="41" t="s">
        <v>1358</v>
      </c>
      <c r="B221" s="321">
        <v>36</v>
      </c>
      <c r="C221" s="322">
        <v>524</v>
      </c>
      <c r="D221" s="323">
        <v>560</v>
      </c>
      <c r="E221" s="233">
        <f t="shared" si="22"/>
        <v>168</v>
      </c>
      <c r="F221" s="180">
        <f t="shared" si="19"/>
        <v>132</v>
      </c>
      <c r="G221" s="180">
        <f t="shared" ca="1" si="20"/>
        <v>26.4</v>
      </c>
      <c r="H221" s="234">
        <f t="shared" si="21"/>
        <v>6.4285714285714288</v>
      </c>
      <c r="I221" s="235">
        <f>SUM(I202:I220)</f>
        <v>9</v>
      </c>
      <c r="J221" s="235">
        <f>SUM(J202:J220)</f>
        <v>185</v>
      </c>
      <c r="K221" s="236">
        <f>SUM(K203:K220)</f>
        <v>71</v>
      </c>
      <c r="L221" s="237"/>
      <c r="M221" s="237"/>
      <c r="N221" s="238"/>
      <c r="O221" s="237"/>
      <c r="CH221" t="e">
        <v>#N/A</v>
      </c>
    </row>
    <row r="222" spans="1:86" s="3" customFormat="1" ht="24" customHeight="1" x14ac:dyDescent="0.25">
      <c r="E222" s="239"/>
      <c r="F222" s="240"/>
      <c r="G222" s="240"/>
      <c r="H222" s="241"/>
      <c r="I222" s="242"/>
      <c r="J222" s="242"/>
      <c r="K222" s="243"/>
      <c r="L222" s="237"/>
      <c r="M222" s="237"/>
      <c r="N222" s="238"/>
      <c r="O222" s="237"/>
      <c r="CH222"/>
    </row>
    <row r="223" spans="1:86" s="3" customFormat="1" ht="24" customHeight="1" x14ac:dyDescent="0.25">
      <c r="E223" s="239"/>
      <c r="F223" s="240"/>
      <c r="G223" s="240"/>
      <c r="H223" s="241"/>
      <c r="I223" s="242"/>
      <c r="J223" s="242"/>
      <c r="K223" s="243"/>
      <c r="L223" s="237"/>
      <c r="M223" s="237"/>
      <c r="N223" s="238"/>
      <c r="O223" s="237"/>
      <c r="CH223"/>
    </row>
    <row r="224" spans="1:86" s="3" customFormat="1" ht="24" customHeight="1" x14ac:dyDescent="0.25">
      <c r="E224" s="239"/>
      <c r="F224" s="240"/>
      <c r="G224" s="240"/>
      <c r="H224" s="241"/>
      <c r="I224" s="242"/>
      <c r="J224" s="242"/>
      <c r="K224" s="243"/>
      <c r="L224" s="237"/>
      <c r="M224" s="237"/>
      <c r="N224" s="238"/>
      <c r="O224" s="237"/>
      <c r="CH224"/>
    </row>
    <row r="225" spans="1:86" s="3" customFormat="1" ht="24" hidden="1" customHeight="1" x14ac:dyDescent="0.25">
      <c r="E225" s="239"/>
      <c r="F225" s="240"/>
      <c r="G225" s="240"/>
      <c r="H225" s="241"/>
      <c r="I225" s="242"/>
      <c r="J225" s="242"/>
      <c r="K225" s="243"/>
      <c r="L225" s="237"/>
      <c r="M225" s="237"/>
      <c r="N225" s="238"/>
      <c r="O225" s="237"/>
      <c r="CH225"/>
    </row>
    <row r="226" spans="1:86" ht="15" hidden="1" customHeight="1" x14ac:dyDescent="0.25">
      <c r="A226" s="89" t="s">
        <v>1386</v>
      </c>
      <c r="B226" s="90">
        <v>1</v>
      </c>
      <c r="E226" s="210"/>
      <c r="H226" s="3"/>
      <c r="K226" s="3"/>
      <c r="L226" s="3"/>
      <c r="T226" s="57"/>
      <c r="CH226" t="e">
        <v>#N/A</v>
      </c>
    </row>
    <row r="227" spans="1:86" ht="15" hidden="1" customHeight="1" x14ac:dyDescent="0.25">
      <c r="A227" s="89" t="s">
        <v>1411</v>
      </c>
      <c r="B227" s="96" t="s">
        <v>1521</v>
      </c>
      <c r="BU227" t="e">
        <v>#N/A</v>
      </c>
      <c r="CH227" t="e">
        <v>#N/A</v>
      </c>
    </row>
    <row r="228" spans="1:86" s="3" customFormat="1" ht="15" hidden="1" customHeight="1" x14ac:dyDescent="0.25">
      <c r="A228" s="89" t="s">
        <v>12</v>
      </c>
      <c r="B228" s="96" t="s">
        <v>1521</v>
      </c>
      <c r="N228" s="6"/>
      <c r="O228" s="6"/>
      <c r="P228" s="98"/>
      <c r="Q228" s="98"/>
      <c r="R228" s="98"/>
      <c r="BU228" t="e">
        <v>#N/A</v>
      </c>
      <c r="CH228" t="e">
        <v>#N/A</v>
      </c>
    </row>
    <row r="229" spans="1:86" ht="15" hidden="1" customHeight="1" x14ac:dyDescent="0.25">
      <c r="A229" s="3" t="s">
        <v>1547</v>
      </c>
      <c r="F229" s="3"/>
      <c r="K229" s="3"/>
      <c r="BU229" t="e">
        <v>#N/A</v>
      </c>
      <c r="CH229" t="e">
        <v>#N/A</v>
      </c>
    </row>
    <row r="230" spans="1:86" s="3" customFormat="1" ht="15.75" hidden="1" customHeight="1" thickBot="1" x14ac:dyDescent="0.3">
      <c r="A230" s="86" t="s">
        <v>1513</v>
      </c>
      <c r="B230" s="244" t="s">
        <v>1395</v>
      </c>
      <c r="C230" s="101"/>
      <c r="D230" s="101"/>
      <c r="E230" s="101"/>
      <c r="I230"/>
      <c r="BT230" t="e">
        <v>#N/A</v>
      </c>
      <c r="CH230" t="e">
        <v>#N/A</v>
      </c>
    </row>
    <row r="231" spans="1:86" s="3" customFormat="1" ht="32.25" hidden="1" customHeight="1" thickBot="1" x14ac:dyDescent="0.3">
      <c r="A231" s="108" t="s">
        <v>11</v>
      </c>
      <c r="B231" s="44" t="s">
        <v>1493</v>
      </c>
      <c r="C231" s="1" t="s">
        <v>1498</v>
      </c>
      <c r="D231" s="2" t="s">
        <v>1488</v>
      </c>
      <c r="E231" s="41" t="s">
        <v>1358</v>
      </c>
      <c r="F231" s="142" t="s">
        <v>1518</v>
      </c>
      <c r="G231" s="142" t="s">
        <v>1517</v>
      </c>
      <c r="H231" s="143" t="s">
        <v>1526</v>
      </c>
      <c r="I231"/>
      <c r="BT231" t="e">
        <v>#N/A</v>
      </c>
      <c r="CH231" t="e">
        <v>#N/A</v>
      </c>
    </row>
    <row r="232" spans="1:86" s="3" customFormat="1" ht="22.5" hidden="1" customHeight="1" x14ac:dyDescent="0.25">
      <c r="A232" s="112" t="s">
        <v>98</v>
      </c>
      <c r="B232" s="47">
        <v>32766</v>
      </c>
      <c r="C232" s="48">
        <v>304786.17</v>
      </c>
      <c r="D232" s="48">
        <v>834193.58000000007</v>
      </c>
      <c r="E232" s="150">
        <v>1171745.75</v>
      </c>
      <c r="F232" s="109">
        <f t="shared" ref="F232:F251" si="23">+C232*100/E232</f>
        <v>26.011288711736313</v>
      </c>
      <c r="G232" s="109">
        <f t="shared" ref="G232:G251" si="24">+D232*100/E232</f>
        <v>71.19237087055788</v>
      </c>
      <c r="H232" s="151">
        <f t="shared" ref="H232:H251" si="25">F232+G232</f>
        <v>97.203659582294193</v>
      </c>
      <c r="I232"/>
      <c r="BT232" t="e">
        <v>#N/A</v>
      </c>
      <c r="CH232">
        <v>72</v>
      </c>
    </row>
    <row r="233" spans="1:86" s="3" customFormat="1" ht="22.5" hidden="1" customHeight="1" x14ac:dyDescent="0.25">
      <c r="A233" s="117" t="s">
        <v>155</v>
      </c>
      <c r="B233" s="58">
        <v>103254.62</v>
      </c>
      <c r="C233" s="9">
        <v>134645</v>
      </c>
      <c r="D233" s="9">
        <v>591369.70000000007</v>
      </c>
      <c r="E233" s="154">
        <v>829269.32000000007</v>
      </c>
      <c r="F233" s="114">
        <f t="shared" si="23"/>
        <v>16.236582826915626</v>
      </c>
      <c r="G233" s="114">
        <f t="shared" si="24"/>
        <v>71.312140186254567</v>
      </c>
      <c r="H233" s="155">
        <f t="shared" si="25"/>
        <v>87.548723013170189</v>
      </c>
      <c r="I233"/>
      <c r="J233" s="245"/>
      <c r="K233" s="246"/>
      <c r="L233" s="245"/>
      <c r="M233" s="245"/>
      <c r="N233" s="245"/>
      <c r="BT233" t="e">
        <v>#N/A</v>
      </c>
      <c r="CH233" t="e">
        <v>#N/A</v>
      </c>
    </row>
    <row r="234" spans="1:86" s="3" customFormat="1" ht="22.5" hidden="1" customHeight="1" x14ac:dyDescent="0.25">
      <c r="A234" s="117" t="s">
        <v>45</v>
      </c>
      <c r="B234" s="58">
        <v>444161.76999999996</v>
      </c>
      <c r="C234" s="9">
        <v>171453</v>
      </c>
      <c r="D234" s="9">
        <v>975599.17999999993</v>
      </c>
      <c r="E234" s="154">
        <v>1591213.95</v>
      </c>
      <c r="F234" s="114">
        <f t="shared" si="23"/>
        <v>10.77498095086459</v>
      </c>
      <c r="G234" s="114">
        <f t="shared" si="24"/>
        <v>61.311628144034309</v>
      </c>
      <c r="H234" s="155">
        <f t="shared" si="25"/>
        <v>72.086609094898904</v>
      </c>
      <c r="I234"/>
      <c r="J234" s="245"/>
      <c r="K234" s="246"/>
      <c r="L234" s="245"/>
      <c r="M234" s="245"/>
      <c r="N234" s="245"/>
      <c r="BT234" t="e">
        <v>#N/A</v>
      </c>
      <c r="CH234" t="e">
        <v>#N/A</v>
      </c>
    </row>
    <row r="235" spans="1:86" s="3" customFormat="1" ht="22.5" hidden="1" customHeight="1" x14ac:dyDescent="0.25">
      <c r="A235" s="117" t="s">
        <v>27</v>
      </c>
      <c r="B235" s="58">
        <v>112571</v>
      </c>
      <c r="C235" s="9">
        <v>60686</v>
      </c>
      <c r="D235" s="9">
        <v>752254.66</v>
      </c>
      <c r="E235" s="154">
        <v>925511.66</v>
      </c>
      <c r="F235" s="114">
        <f t="shared" si="23"/>
        <v>6.5570216587006582</v>
      </c>
      <c r="G235" s="114">
        <f t="shared" si="24"/>
        <v>81.279868478372279</v>
      </c>
      <c r="H235" s="155">
        <f t="shared" si="25"/>
        <v>87.836890137072942</v>
      </c>
      <c r="I235"/>
      <c r="J235" s="245"/>
      <c r="K235" s="246"/>
      <c r="L235" s="245"/>
      <c r="M235" s="245"/>
      <c r="N235" s="245"/>
      <c r="BT235" t="e">
        <v>#N/A</v>
      </c>
      <c r="CH235" t="e">
        <v>#N/A</v>
      </c>
    </row>
    <row r="236" spans="1:86" s="3" customFormat="1" ht="22.5" hidden="1" customHeight="1" x14ac:dyDescent="0.25">
      <c r="A236" s="117" t="s">
        <v>43</v>
      </c>
      <c r="B236" s="58">
        <v>162158</v>
      </c>
      <c r="C236" s="9">
        <v>52665.1</v>
      </c>
      <c r="D236" s="9">
        <v>1192876.02</v>
      </c>
      <c r="E236" s="154">
        <v>1407699.12</v>
      </c>
      <c r="F236" s="114">
        <f t="shared" si="23"/>
        <v>3.7412185069775421</v>
      </c>
      <c r="G236" s="114">
        <f t="shared" si="24"/>
        <v>84.739416474168138</v>
      </c>
      <c r="H236" s="155">
        <f t="shared" si="25"/>
        <v>88.480634981145684</v>
      </c>
      <c r="I236"/>
      <c r="L236" s="9" t="s">
        <v>1411</v>
      </c>
      <c r="M236" s="9" t="s">
        <v>1500</v>
      </c>
      <c r="BT236" t="e">
        <v>#N/A</v>
      </c>
      <c r="CH236" t="e">
        <v>#N/A</v>
      </c>
    </row>
    <row r="237" spans="1:86" s="3" customFormat="1" ht="22.5" hidden="1" customHeight="1" x14ac:dyDescent="0.25">
      <c r="A237" s="117" t="s">
        <v>62</v>
      </c>
      <c r="B237" s="58">
        <v>237903</v>
      </c>
      <c r="C237" s="9">
        <v>80683</v>
      </c>
      <c r="D237" s="9">
        <v>930359.85000000009</v>
      </c>
      <c r="E237" s="154">
        <v>1248945.8500000001</v>
      </c>
      <c r="F237" s="114">
        <f t="shared" si="23"/>
        <v>6.4600879213458287</v>
      </c>
      <c r="G237" s="114">
        <f t="shared" si="24"/>
        <v>74.491608263080423</v>
      </c>
      <c r="H237" s="155">
        <f t="shared" si="25"/>
        <v>80.951696184426254</v>
      </c>
      <c r="I237"/>
      <c r="L237" s="9" t="s">
        <v>1386</v>
      </c>
      <c r="M237" s="9">
        <v>1</v>
      </c>
      <c r="N237" s="6"/>
      <c r="BT237" t="e">
        <v>#N/A</v>
      </c>
      <c r="CH237" t="e">
        <v>#N/A</v>
      </c>
    </row>
    <row r="238" spans="1:86" s="3" customFormat="1" ht="22.5" hidden="1" customHeight="1" x14ac:dyDescent="0.25">
      <c r="A238" s="117" t="s">
        <v>93</v>
      </c>
      <c r="B238" s="58">
        <v>89578.62</v>
      </c>
      <c r="C238" s="9"/>
      <c r="D238" s="9">
        <v>371968.32</v>
      </c>
      <c r="E238" s="154">
        <v>461546.94</v>
      </c>
      <c r="F238" s="114">
        <f t="shared" si="23"/>
        <v>0</v>
      </c>
      <c r="G238" s="114">
        <f t="shared" si="24"/>
        <v>80.591655531287884</v>
      </c>
      <c r="H238" s="155">
        <f t="shared" si="25"/>
        <v>80.591655531287884</v>
      </c>
      <c r="I238"/>
      <c r="L238" s="6"/>
      <c r="M238" s="6"/>
      <c r="N238" s="6"/>
      <c r="O238" s="6"/>
      <c r="BT238" t="e">
        <v>#N/A</v>
      </c>
      <c r="CH238" t="e">
        <v>#N/A</v>
      </c>
    </row>
    <row r="239" spans="1:86" s="3" customFormat="1" ht="22.5" hidden="1" customHeight="1" x14ac:dyDescent="0.25">
      <c r="A239" s="117" t="s">
        <v>1132</v>
      </c>
      <c r="B239" s="58"/>
      <c r="C239" s="9">
        <v>43580.65</v>
      </c>
      <c r="D239" s="9">
        <v>213090</v>
      </c>
      <c r="E239" s="154">
        <v>256670.65</v>
      </c>
      <c r="F239" s="114">
        <f t="shared" si="23"/>
        <v>16.979210517447164</v>
      </c>
      <c r="G239" s="114">
        <f t="shared" si="24"/>
        <v>83.020789482552843</v>
      </c>
      <c r="H239" s="155">
        <f t="shared" si="25"/>
        <v>100</v>
      </c>
      <c r="I239"/>
      <c r="L239" s="9" t="s">
        <v>1357</v>
      </c>
      <c r="M239" s="9" t="s">
        <v>1548</v>
      </c>
      <c r="N239" s="9" t="s">
        <v>1513</v>
      </c>
      <c r="O239" s="9" t="s">
        <v>1549</v>
      </c>
      <c r="BT239" t="e">
        <v>#N/A</v>
      </c>
      <c r="CH239" t="e">
        <v>#N/A</v>
      </c>
    </row>
    <row r="240" spans="1:86" s="3" customFormat="1" ht="22.5" hidden="1" customHeight="1" x14ac:dyDescent="0.25">
      <c r="A240" s="117" t="s">
        <v>22</v>
      </c>
      <c r="B240" s="58">
        <v>288696</v>
      </c>
      <c r="C240" s="9">
        <v>188400</v>
      </c>
      <c r="D240" s="9">
        <v>2425805.2300000004</v>
      </c>
      <c r="E240" s="154">
        <v>2902901.2300000004</v>
      </c>
      <c r="F240" s="114">
        <f t="shared" si="23"/>
        <v>6.4900589125452255</v>
      </c>
      <c r="G240" s="114">
        <f t="shared" si="24"/>
        <v>83.564855907963505</v>
      </c>
      <c r="H240" s="155">
        <f t="shared" si="25"/>
        <v>90.054914820508728</v>
      </c>
      <c r="I240"/>
      <c r="L240" s="9" t="s">
        <v>1489</v>
      </c>
      <c r="M240" s="9">
        <v>1</v>
      </c>
      <c r="N240" s="27">
        <v>292262.3</v>
      </c>
      <c r="O240" s="247" t="e">
        <f t="shared" ref="O240:O248" si="26">N240/N$248</f>
        <v>#DIV/0!</v>
      </c>
      <c r="BT240" t="e">
        <v>#N/A</v>
      </c>
      <c r="CH240" t="e">
        <v>#N/A</v>
      </c>
    </row>
    <row r="241" spans="1:86" s="3" customFormat="1" ht="22.5" hidden="1" customHeight="1" x14ac:dyDescent="0.25">
      <c r="A241" s="117" t="s">
        <v>77</v>
      </c>
      <c r="B241" s="58">
        <v>3554</v>
      </c>
      <c r="C241" s="9"/>
      <c r="D241" s="9">
        <v>437692</v>
      </c>
      <c r="E241" s="154">
        <v>441246</v>
      </c>
      <c r="F241" s="114">
        <f t="shared" si="23"/>
        <v>0</v>
      </c>
      <c r="G241" s="114">
        <f t="shared" si="24"/>
        <v>99.194553605018513</v>
      </c>
      <c r="H241" s="155">
        <f t="shared" si="25"/>
        <v>99.194553605018513</v>
      </c>
      <c r="I241"/>
      <c r="L241" s="9" t="s">
        <v>1358</v>
      </c>
      <c r="M241" s="9">
        <v>1</v>
      </c>
      <c r="N241" s="27">
        <v>292262.3</v>
      </c>
      <c r="O241" s="247" t="e">
        <f t="shared" si="26"/>
        <v>#DIV/0!</v>
      </c>
      <c r="BT241" t="e">
        <v>#N/A</v>
      </c>
      <c r="CH241" t="e">
        <v>#N/A</v>
      </c>
    </row>
    <row r="242" spans="1:86" s="3" customFormat="1" ht="22.5" hidden="1" customHeight="1" x14ac:dyDescent="0.25">
      <c r="A242" s="117" t="s">
        <v>14</v>
      </c>
      <c r="B242" s="58"/>
      <c r="C242" s="9">
        <v>30477</v>
      </c>
      <c r="D242" s="9">
        <v>938924.27</v>
      </c>
      <c r="E242" s="154">
        <v>969401.27</v>
      </c>
      <c r="F242" s="114">
        <f t="shared" si="23"/>
        <v>3.143899326643135</v>
      </c>
      <c r="G242" s="114">
        <f t="shared" si="24"/>
        <v>96.856100673356863</v>
      </c>
      <c r="H242" s="155">
        <f t="shared" si="25"/>
        <v>100</v>
      </c>
      <c r="I242"/>
      <c r="O242" s="247" t="e">
        <f t="shared" si="26"/>
        <v>#DIV/0!</v>
      </c>
      <c r="BT242" t="e">
        <v>#N/A</v>
      </c>
      <c r="CH242" t="e">
        <v>#N/A</v>
      </c>
    </row>
    <row r="243" spans="1:86" s="3" customFormat="1" ht="22.5" hidden="1" customHeight="1" x14ac:dyDescent="0.25">
      <c r="A243" s="117" t="s">
        <v>321</v>
      </c>
      <c r="B243" s="58">
        <v>107560.58</v>
      </c>
      <c r="C243" s="9">
        <v>246051.82</v>
      </c>
      <c r="D243" s="9">
        <v>482443.93</v>
      </c>
      <c r="E243" s="154">
        <v>836056.33000000007</v>
      </c>
      <c r="F243" s="114">
        <f t="shared" si="23"/>
        <v>29.43005287693952</v>
      </c>
      <c r="G243" s="114">
        <f t="shared" si="24"/>
        <v>57.70471590114029</v>
      </c>
      <c r="H243" s="155">
        <f t="shared" si="25"/>
        <v>87.134768778079803</v>
      </c>
      <c r="I243"/>
      <c r="O243" s="247" t="e">
        <f t="shared" si="26"/>
        <v>#DIV/0!</v>
      </c>
      <c r="BT243" t="e">
        <v>#N/A</v>
      </c>
      <c r="CH243" t="e">
        <v>#N/A</v>
      </c>
    </row>
    <row r="244" spans="1:86" s="3" customFormat="1" ht="22.5" hidden="1" customHeight="1" x14ac:dyDescent="0.25">
      <c r="A244" s="117" t="s">
        <v>18</v>
      </c>
      <c r="B244" s="58">
        <v>229566</v>
      </c>
      <c r="C244" s="9"/>
      <c r="D244" s="9">
        <v>219610.4</v>
      </c>
      <c r="E244" s="154">
        <v>449176.4</v>
      </c>
      <c r="F244" s="114">
        <f t="shared" si="23"/>
        <v>0</v>
      </c>
      <c r="G244" s="114">
        <f t="shared" si="24"/>
        <v>48.891793958898994</v>
      </c>
      <c r="H244" s="155">
        <f t="shared" si="25"/>
        <v>48.891793958898994</v>
      </c>
      <c r="I244"/>
      <c r="O244" s="247" t="e">
        <f t="shared" si="26"/>
        <v>#DIV/0!</v>
      </c>
      <c r="BT244" t="e">
        <v>#N/A</v>
      </c>
      <c r="CH244" t="e">
        <v>#N/A</v>
      </c>
    </row>
    <row r="245" spans="1:86" s="3" customFormat="1" ht="22.5" hidden="1" customHeight="1" x14ac:dyDescent="0.25">
      <c r="A245" s="117" t="s">
        <v>341</v>
      </c>
      <c r="B245" s="58"/>
      <c r="C245" s="9">
        <v>46040</v>
      </c>
      <c r="D245" s="9"/>
      <c r="E245" s="154">
        <v>46040</v>
      </c>
      <c r="F245" s="114">
        <f t="shared" si="23"/>
        <v>100</v>
      </c>
      <c r="G245" s="114">
        <f t="shared" si="24"/>
        <v>0</v>
      </c>
      <c r="H245" s="155">
        <f t="shared" si="25"/>
        <v>100</v>
      </c>
      <c r="I245"/>
      <c r="O245" s="247" t="e">
        <f t="shared" si="26"/>
        <v>#DIV/0!</v>
      </c>
      <c r="BT245" t="e">
        <v>#N/A</v>
      </c>
      <c r="CH245" t="e">
        <v>#N/A</v>
      </c>
    </row>
    <row r="246" spans="1:86" s="3" customFormat="1" ht="22.5" hidden="1" customHeight="1" x14ac:dyDescent="0.25">
      <c r="A246" s="117" t="s">
        <v>71</v>
      </c>
      <c r="B246" s="58">
        <v>43326</v>
      </c>
      <c r="C246" s="9">
        <v>100896</v>
      </c>
      <c r="D246" s="9">
        <v>795558.23</v>
      </c>
      <c r="E246" s="154">
        <v>939780.23</v>
      </c>
      <c r="F246" s="114">
        <f t="shared" si="23"/>
        <v>10.73612710495091</v>
      </c>
      <c r="G246" s="114">
        <f t="shared" si="24"/>
        <v>84.653646097662644</v>
      </c>
      <c r="H246" s="155">
        <f t="shared" si="25"/>
        <v>95.389773202613554</v>
      </c>
      <c r="I246"/>
      <c r="O246" s="247" t="e">
        <f t="shared" si="26"/>
        <v>#DIV/0!</v>
      </c>
      <c r="BT246" t="e">
        <v>#N/A</v>
      </c>
      <c r="CH246" t="e">
        <v>#N/A</v>
      </c>
    </row>
    <row r="247" spans="1:86" s="3" customFormat="1" ht="22.5" hidden="1" customHeight="1" x14ac:dyDescent="0.25">
      <c r="A247" s="117" t="s">
        <v>60</v>
      </c>
      <c r="B247" s="58">
        <v>166954</v>
      </c>
      <c r="C247" s="9">
        <v>50622</v>
      </c>
      <c r="D247" s="9">
        <v>942801.03</v>
      </c>
      <c r="E247" s="154">
        <v>1160377.03</v>
      </c>
      <c r="F247" s="114">
        <f t="shared" si="23"/>
        <v>4.3625475764545252</v>
      </c>
      <c r="G247" s="114">
        <f t="shared" si="24"/>
        <v>81.249542659423369</v>
      </c>
      <c r="H247" s="155">
        <f t="shared" si="25"/>
        <v>85.612090235877901</v>
      </c>
      <c r="I247"/>
      <c r="O247" s="247" t="e">
        <f t="shared" si="26"/>
        <v>#DIV/0!</v>
      </c>
      <c r="BT247" t="e">
        <v>#N/A</v>
      </c>
      <c r="CH247" t="e">
        <v>#N/A</v>
      </c>
    </row>
    <row r="248" spans="1:86" s="3" customFormat="1" ht="22.5" hidden="1" customHeight="1" x14ac:dyDescent="0.25">
      <c r="A248" s="117" t="s">
        <v>263</v>
      </c>
      <c r="B248" s="58">
        <v>72068</v>
      </c>
      <c r="C248" s="9">
        <v>36646</v>
      </c>
      <c r="D248" s="9">
        <v>582531.52999999991</v>
      </c>
      <c r="E248" s="154">
        <v>691245.52999999991</v>
      </c>
      <c r="F248" s="114">
        <f t="shared" si="23"/>
        <v>5.3014447702830001</v>
      </c>
      <c r="G248" s="114">
        <f t="shared" si="24"/>
        <v>84.272737358605411</v>
      </c>
      <c r="H248" s="155">
        <f t="shared" si="25"/>
        <v>89.57418212888841</v>
      </c>
      <c r="I248"/>
      <c r="O248" s="247" t="e">
        <f t="shared" si="26"/>
        <v>#DIV/0!</v>
      </c>
      <c r="BT248" t="e">
        <v>#N/A</v>
      </c>
      <c r="CH248" t="e">
        <v>#N/A</v>
      </c>
    </row>
    <row r="249" spans="1:86" s="3" customFormat="1" ht="22.5" hidden="1" customHeight="1" x14ac:dyDescent="0.25">
      <c r="A249" s="117" t="s">
        <v>121</v>
      </c>
      <c r="B249" s="58">
        <v>230745.25</v>
      </c>
      <c r="C249" s="9">
        <v>55048.93</v>
      </c>
      <c r="D249" s="9">
        <v>905473.84</v>
      </c>
      <c r="E249" s="154">
        <v>1191268.02</v>
      </c>
      <c r="F249" s="114">
        <f t="shared" si="23"/>
        <v>4.6210364985706578</v>
      </c>
      <c r="G249" s="114">
        <f t="shared" si="24"/>
        <v>76.009246013336281</v>
      </c>
      <c r="H249" s="155">
        <f t="shared" si="25"/>
        <v>80.630282511906941</v>
      </c>
      <c r="I249"/>
      <c r="BT249" t="e">
        <v>#N/A</v>
      </c>
      <c r="CH249" t="e">
        <v>#N/A</v>
      </c>
    </row>
    <row r="250" spans="1:86" s="3" customFormat="1" ht="22.5" hidden="1" customHeight="1" thickBot="1" x14ac:dyDescent="0.3">
      <c r="A250" s="122" t="s">
        <v>251</v>
      </c>
      <c r="B250" s="58">
        <v>101849.85</v>
      </c>
      <c r="C250" s="9">
        <v>213763.16</v>
      </c>
      <c r="D250" s="9">
        <v>1150536.69</v>
      </c>
      <c r="E250" s="154">
        <v>1466149.7</v>
      </c>
      <c r="F250" s="119">
        <f t="shared" si="23"/>
        <v>14.579899992476895</v>
      </c>
      <c r="G250" s="119">
        <f t="shared" si="24"/>
        <v>78.473343479182248</v>
      </c>
      <c r="H250" s="156">
        <f t="shared" si="25"/>
        <v>93.053243471659144</v>
      </c>
      <c r="I250"/>
      <c r="BT250" t="e">
        <v>#N/A</v>
      </c>
      <c r="CH250" t="e">
        <v>#N/A</v>
      </c>
    </row>
    <row r="251" spans="1:86" ht="30.75" hidden="1" customHeight="1" thickBot="1" x14ac:dyDescent="0.3">
      <c r="A251" s="41" t="s">
        <v>1358</v>
      </c>
      <c r="B251" s="159">
        <v>2426712.69</v>
      </c>
      <c r="C251" s="160">
        <v>1816443.8299999998</v>
      </c>
      <c r="D251" s="160">
        <v>14743088.459999999</v>
      </c>
      <c r="E251" s="248">
        <v>18986244.98</v>
      </c>
      <c r="F251" s="162">
        <f t="shared" si="23"/>
        <v>9.5671568122787374</v>
      </c>
      <c r="G251" s="162">
        <f t="shared" si="24"/>
        <v>77.651418042537017</v>
      </c>
      <c r="H251" s="163">
        <f t="shared" si="25"/>
        <v>87.218574854815756</v>
      </c>
      <c r="BT251" t="e">
        <v>#N/A</v>
      </c>
      <c r="CH251" t="e">
        <v>#N/A</v>
      </c>
    </row>
    <row r="252" spans="1:86" ht="29.25" hidden="1" customHeight="1" x14ac:dyDescent="0.25">
      <c r="CH252" t="e">
        <v>#N/A</v>
      </c>
    </row>
    <row r="253" spans="1:86" ht="15" hidden="1" customHeight="1" x14ac:dyDescent="0.25">
      <c r="A253" s="131" t="s">
        <v>1386</v>
      </c>
      <c r="B253" s="132" t="s">
        <v>1550</v>
      </c>
      <c r="E253" s="210"/>
      <c r="H253" s="3"/>
      <c r="K253" s="3"/>
      <c r="L253" s="3"/>
      <c r="T253" s="57"/>
      <c r="CH253" t="e">
        <v>#N/A</v>
      </c>
    </row>
    <row r="254" spans="1:86" ht="15" hidden="1" customHeight="1" x14ac:dyDescent="0.25">
      <c r="A254" s="131" t="s">
        <v>1411</v>
      </c>
      <c r="B254" s="135" t="s">
        <v>1500</v>
      </c>
      <c r="BU254" t="e">
        <v>#N/A</v>
      </c>
      <c r="CH254" t="e">
        <v>#N/A</v>
      </c>
    </row>
    <row r="255" spans="1:86" s="3" customFormat="1" ht="15" hidden="1" customHeight="1" x14ac:dyDescent="0.25">
      <c r="A255" s="131" t="s">
        <v>12</v>
      </c>
      <c r="B255" s="135" t="s">
        <v>1492</v>
      </c>
      <c r="I255"/>
      <c r="N255" s="6"/>
      <c r="O255" s="6"/>
      <c r="P255" s="98"/>
      <c r="Q255" s="98"/>
      <c r="R255" s="98"/>
      <c r="BU255" t="e">
        <v>#N/A</v>
      </c>
      <c r="CH255" t="e">
        <v>#N/A</v>
      </c>
    </row>
    <row r="256" spans="1:86" ht="15" hidden="1" customHeight="1" x14ac:dyDescent="0.25">
      <c r="A256" s="3" t="s">
        <v>1547</v>
      </c>
      <c r="F256" s="3"/>
      <c r="K256" s="3"/>
      <c r="BU256" t="e">
        <v>#N/A</v>
      </c>
      <c r="CH256" t="e">
        <v>#N/A</v>
      </c>
    </row>
    <row r="257" spans="1:86" s="3" customFormat="1" hidden="1" x14ac:dyDescent="0.25">
      <c r="A257" s="3" t="s">
        <v>1513</v>
      </c>
      <c r="B257" s="140" t="s">
        <v>1395</v>
      </c>
      <c r="I257"/>
      <c r="BT257" t="e">
        <v>#N/A</v>
      </c>
      <c r="CH257" t="e">
        <v>#N/A</v>
      </c>
    </row>
    <row r="258" spans="1:86" s="3" customFormat="1" ht="32.25" hidden="1" customHeight="1" x14ac:dyDescent="0.25">
      <c r="A258" s="35" t="s">
        <v>11</v>
      </c>
      <c r="B258" s="9" t="s">
        <v>1358</v>
      </c>
      <c r="F258" s="249" t="s">
        <v>1517</v>
      </c>
      <c r="G258" s="249" t="s">
        <v>1518</v>
      </c>
      <c r="H258" s="250" t="s">
        <v>1526</v>
      </c>
      <c r="I258"/>
      <c r="BT258" t="e">
        <v>#N/A</v>
      </c>
      <c r="CH258" t="e">
        <v>#N/A</v>
      </c>
    </row>
    <row r="259" spans="1:86" s="3" customFormat="1" ht="22.5" hidden="1" customHeight="1" x14ac:dyDescent="0.25">
      <c r="A259" s="9" t="s">
        <v>1358</v>
      </c>
      <c r="B259" s="26"/>
      <c r="F259" s="114" t="e">
        <f t="shared" ref="F259:F277" si="27">+C259*100/E259</f>
        <v>#DIV/0!</v>
      </c>
      <c r="G259" s="114" t="e">
        <f t="shared" ref="G259:G277" si="28">+D259*100/E259</f>
        <v>#DIV/0!</v>
      </c>
      <c r="H259" s="114" t="e">
        <f t="shared" ref="H259:H277" si="29">F259+G259</f>
        <v>#DIV/0!</v>
      </c>
      <c r="I259"/>
      <c r="BT259" t="e">
        <v>#N/A</v>
      </c>
      <c r="CH259">
        <v>72</v>
      </c>
    </row>
    <row r="260" spans="1:86" s="3" customFormat="1" ht="22.5" hidden="1" customHeight="1" x14ac:dyDescent="0.25">
      <c r="F260" s="114" t="e">
        <f t="shared" si="27"/>
        <v>#DIV/0!</v>
      </c>
      <c r="G260" s="114" t="e">
        <f t="shared" si="28"/>
        <v>#DIV/0!</v>
      </c>
      <c r="H260" s="114" t="e">
        <f t="shared" si="29"/>
        <v>#DIV/0!</v>
      </c>
      <c r="I260"/>
      <c r="J260" s="245"/>
      <c r="K260" s="246"/>
      <c r="L260" s="245"/>
      <c r="M260" s="245"/>
      <c r="N260" s="245"/>
      <c r="BT260" t="e">
        <v>#N/A</v>
      </c>
      <c r="CH260" t="e">
        <v>#N/A</v>
      </c>
    </row>
    <row r="261" spans="1:86" s="3" customFormat="1" ht="22.5" hidden="1" customHeight="1" x14ac:dyDescent="0.25">
      <c r="F261" s="114" t="e">
        <f t="shared" si="27"/>
        <v>#DIV/0!</v>
      </c>
      <c r="G261" s="114" t="e">
        <f t="shared" si="28"/>
        <v>#DIV/0!</v>
      </c>
      <c r="H261" s="114" t="e">
        <f t="shared" si="29"/>
        <v>#DIV/0!</v>
      </c>
      <c r="I261"/>
      <c r="J261" s="245"/>
      <c r="K261" s="246"/>
      <c r="L261" s="245"/>
      <c r="M261" s="245"/>
      <c r="N261" s="245"/>
      <c r="BT261" t="e">
        <v>#N/A</v>
      </c>
      <c r="CH261" t="e">
        <v>#N/A</v>
      </c>
    </row>
    <row r="262" spans="1:86" s="3" customFormat="1" ht="22.5" hidden="1" customHeight="1" x14ac:dyDescent="0.25">
      <c r="F262" s="114" t="e">
        <f t="shared" si="27"/>
        <v>#DIV/0!</v>
      </c>
      <c r="G262" s="114" t="e">
        <f t="shared" si="28"/>
        <v>#DIV/0!</v>
      </c>
      <c r="H262" s="114" t="e">
        <f t="shared" si="29"/>
        <v>#DIV/0!</v>
      </c>
      <c r="I262"/>
      <c r="J262" s="245"/>
      <c r="K262" s="246"/>
      <c r="L262" s="245"/>
      <c r="M262" s="245"/>
      <c r="N262" s="245"/>
      <c r="BT262" t="e">
        <v>#N/A</v>
      </c>
      <c r="CH262" t="e">
        <v>#N/A</v>
      </c>
    </row>
    <row r="263" spans="1:86" s="3" customFormat="1" ht="22.5" hidden="1" customHeight="1" x14ac:dyDescent="0.25">
      <c r="F263" s="114" t="e">
        <f t="shared" si="27"/>
        <v>#DIV/0!</v>
      </c>
      <c r="G263" s="114" t="e">
        <f t="shared" si="28"/>
        <v>#DIV/0!</v>
      </c>
      <c r="H263" s="114" t="e">
        <f t="shared" si="29"/>
        <v>#DIV/0!</v>
      </c>
      <c r="I263"/>
      <c r="L263" s="9" t="s">
        <v>1411</v>
      </c>
      <c r="M263" s="9" t="s">
        <v>1521</v>
      </c>
      <c r="BT263" t="e">
        <v>#N/A</v>
      </c>
      <c r="CH263" t="e">
        <v>#N/A</v>
      </c>
    </row>
    <row r="264" spans="1:86" s="3" customFormat="1" ht="22.5" hidden="1" customHeight="1" x14ac:dyDescent="0.25">
      <c r="F264" s="114" t="e">
        <f t="shared" si="27"/>
        <v>#DIV/0!</v>
      </c>
      <c r="G264" s="114" t="e">
        <f t="shared" si="28"/>
        <v>#DIV/0!</v>
      </c>
      <c r="H264" s="114" t="e">
        <f t="shared" si="29"/>
        <v>#DIV/0!</v>
      </c>
      <c r="I264"/>
      <c r="L264" s="9" t="s">
        <v>1386</v>
      </c>
      <c r="M264" s="9">
        <v>1</v>
      </c>
      <c r="N264" s="6"/>
      <c r="BT264" t="e">
        <v>#N/A</v>
      </c>
      <c r="CH264" t="e">
        <v>#N/A</v>
      </c>
    </row>
    <row r="265" spans="1:86" s="3" customFormat="1" ht="22.5" hidden="1" customHeight="1" x14ac:dyDescent="0.25">
      <c r="F265" s="114" t="e">
        <f t="shared" si="27"/>
        <v>#DIV/0!</v>
      </c>
      <c r="G265" s="114" t="e">
        <f t="shared" si="28"/>
        <v>#DIV/0!</v>
      </c>
      <c r="H265" s="114" t="e">
        <f t="shared" si="29"/>
        <v>#DIV/0!</v>
      </c>
      <c r="I265"/>
      <c r="L265" s="6"/>
      <c r="M265" s="6"/>
      <c r="N265" s="6"/>
      <c r="O265" s="6"/>
      <c r="BT265" t="e">
        <v>#N/A</v>
      </c>
      <c r="CH265" t="e">
        <v>#N/A</v>
      </c>
    </row>
    <row r="266" spans="1:86" s="3" customFormat="1" ht="22.5" hidden="1" customHeight="1" x14ac:dyDescent="0.25">
      <c r="F266" s="114" t="e">
        <f t="shared" si="27"/>
        <v>#DIV/0!</v>
      </c>
      <c r="G266" s="114" t="e">
        <f t="shared" si="28"/>
        <v>#DIV/0!</v>
      </c>
      <c r="H266" s="114" t="e">
        <f t="shared" si="29"/>
        <v>#DIV/0!</v>
      </c>
      <c r="I266"/>
      <c r="L266" s="9" t="s">
        <v>1357</v>
      </c>
      <c r="M266" s="9" t="s">
        <v>1548</v>
      </c>
      <c r="N266" s="9" t="s">
        <v>1513</v>
      </c>
      <c r="O266" s="9" t="s">
        <v>1549</v>
      </c>
      <c r="BT266" t="e">
        <v>#N/A</v>
      </c>
      <c r="CH266" t="e">
        <v>#N/A</v>
      </c>
    </row>
    <row r="267" spans="1:86" s="3" customFormat="1" ht="22.5" hidden="1" customHeight="1" x14ac:dyDescent="0.25">
      <c r="F267" s="114" t="e">
        <f t="shared" si="27"/>
        <v>#DIV/0!</v>
      </c>
      <c r="G267" s="114" t="e">
        <f t="shared" si="28"/>
        <v>#DIV/0!</v>
      </c>
      <c r="H267" s="114" t="e">
        <f t="shared" si="29"/>
        <v>#DIV/0!</v>
      </c>
      <c r="I267"/>
      <c r="L267" s="9" t="s">
        <v>1499</v>
      </c>
      <c r="M267" s="9">
        <v>4</v>
      </c>
      <c r="N267" s="27">
        <v>263919.59999999998</v>
      </c>
      <c r="O267" s="247" t="e">
        <f t="shared" ref="O267:O276" si="30">N267/N$249</f>
        <v>#DIV/0!</v>
      </c>
      <c r="BT267" t="e">
        <v>#N/A</v>
      </c>
      <c r="CH267" t="e">
        <v>#N/A</v>
      </c>
    </row>
    <row r="268" spans="1:86" s="3" customFormat="1" ht="22.5" hidden="1" customHeight="1" x14ac:dyDescent="0.25">
      <c r="F268" s="114" t="e">
        <f t="shared" si="27"/>
        <v>#DIV/0!</v>
      </c>
      <c r="G268" s="114" t="e">
        <f t="shared" si="28"/>
        <v>#DIV/0!</v>
      </c>
      <c r="H268" s="114" t="e">
        <f t="shared" si="29"/>
        <v>#DIV/0!</v>
      </c>
      <c r="I268"/>
      <c r="L268" s="9" t="s">
        <v>1501</v>
      </c>
      <c r="M268" s="9">
        <v>1</v>
      </c>
      <c r="N268" s="27">
        <v>15411</v>
      </c>
      <c r="O268" s="247" t="e">
        <f t="shared" si="30"/>
        <v>#DIV/0!</v>
      </c>
      <c r="BT268" t="e">
        <v>#N/A</v>
      </c>
      <c r="CH268" t="e">
        <v>#N/A</v>
      </c>
    </row>
    <row r="269" spans="1:86" s="3" customFormat="1" ht="22.5" hidden="1" customHeight="1" x14ac:dyDescent="0.25">
      <c r="F269" s="114" t="e">
        <f t="shared" si="27"/>
        <v>#DIV/0!</v>
      </c>
      <c r="G269" s="114" t="e">
        <f t="shared" si="28"/>
        <v>#DIV/0!</v>
      </c>
      <c r="H269" s="114" t="e">
        <f t="shared" si="29"/>
        <v>#DIV/0!</v>
      </c>
      <c r="I269"/>
      <c r="L269" s="9" t="s">
        <v>1490</v>
      </c>
      <c r="M269" s="9">
        <v>10</v>
      </c>
      <c r="N269" s="27">
        <v>509393</v>
      </c>
      <c r="O269" s="247" t="e">
        <f t="shared" si="30"/>
        <v>#DIV/0!</v>
      </c>
      <c r="BT269" t="e">
        <v>#N/A</v>
      </c>
      <c r="CH269" t="e">
        <v>#N/A</v>
      </c>
    </row>
    <row r="270" spans="1:86" s="3" customFormat="1" ht="22.5" hidden="1" customHeight="1" x14ac:dyDescent="0.25">
      <c r="F270" s="114" t="e">
        <f t="shared" si="27"/>
        <v>#DIV/0!</v>
      </c>
      <c r="G270" s="114" t="e">
        <f t="shared" si="28"/>
        <v>#DIV/0!</v>
      </c>
      <c r="H270" s="114" t="e">
        <f t="shared" si="29"/>
        <v>#DIV/0!</v>
      </c>
      <c r="I270"/>
      <c r="L270" s="9" t="s">
        <v>1495</v>
      </c>
      <c r="M270" s="9">
        <v>28</v>
      </c>
      <c r="N270" s="27">
        <v>1479112.2</v>
      </c>
      <c r="O270" s="247" t="e">
        <f t="shared" si="30"/>
        <v>#DIV/0!</v>
      </c>
      <c r="BT270" t="e">
        <v>#N/A</v>
      </c>
      <c r="CH270" t="e">
        <v>#N/A</v>
      </c>
    </row>
    <row r="271" spans="1:86" s="3" customFormat="1" ht="22.5" hidden="1" customHeight="1" x14ac:dyDescent="0.25">
      <c r="F271" s="114" t="e">
        <f t="shared" si="27"/>
        <v>#DIV/0!</v>
      </c>
      <c r="G271" s="114" t="e">
        <f t="shared" si="28"/>
        <v>#DIV/0!</v>
      </c>
      <c r="H271" s="114" t="e">
        <f t="shared" si="29"/>
        <v>#DIV/0!</v>
      </c>
      <c r="I271"/>
      <c r="L271" s="9" t="s">
        <v>1503</v>
      </c>
      <c r="M271" s="9">
        <v>1</v>
      </c>
      <c r="N271" s="27">
        <v>17346.240000000002</v>
      </c>
      <c r="O271" s="247" t="e">
        <f t="shared" si="30"/>
        <v>#DIV/0!</v>
      </c>
      <c r="BT271" t="e">
        <v>#N/A</v>
      </c>
      <c r="CH271" t="e">
        <v>#N/A</v>
      </c>
    </row>
    <row r="272" spans="1:86" s="3" customFormat="1" ht="22.5" hidden="1" customHeight="1" x14ac:dyDescent="0.25">
      <c r="F272" s="114" t="e">
        <f t="shared" si="27"/>
        <v>#DIV/0!</v>
      </c>
      <c r="G272" s="114" t="e">
        <f t="shared" si="28"/>
        <v>#DIV/0!</v>
      </c>
      <c r="H272" s="114" t="e">
        <f t="shared" si="29"/>
        <v>#DIV/0!</v>
      </c>
      <c r="I272"/>
      <c r="L272" s="9" t="s">
        <v>1489</v>
      </c>
      <c r="M272" s="9">
        <v>256</v>
      </c>
      <c r="N272" s="27">
        <v>16742019.58</v>
      </c>
      <c r="O272" s="247" t="e">
        <f t="shared" si="30"/>
        <v>#DIV/0!</v>
      </c>
      <c r="BT272" t="e">
        <v>#N/A</v>
      </c>
      <c r="CH272" t="e">
        <v>#N/A</v>
      </c>
    </row>
    <row r="273" spans="6:86" s="3" customFormat="1" ht="22.5" hidden="1" customHeight="1" x14ac:dyDescent="0.25">
      <c r="F273" s="114" t="e">
        <f t="shared" si="27"/>
        <v>#DIV/0!</v>
      </c>
      <c r="G273" s="114" t="e">
        <f t="shared" si="28"/>
        <v>#DIV/0!</v>
      </c>
      <c r="H273" s="114" t="e">
        <f t="shared" si="29"/>
        <v>#DIV/0!</v>
      </c>
      <c r="I273"/>
      <c r="L273" s="9" t="s">
        <v>1496</v>
      </c>
      <c r="M273" s="9">
        <v>16</v>
      </c>
      <c r="N273" s="27">
        <v>418875.37</v>
      </c>
      <c r="O273" s="247" t="e">
        <f t="shared" si="30"/>
        <v>#DIV/0!</v>
      </c>
      <c r="BT273" t="e">
        <v>#N/A</v>
      </c>
      <c r="CH273" t="e">
        <v>#N/A</v>
      </c>
    </row>
    <row r="274" spans="6:86" s="3" customFormat="1" ht="22.5" hidden="1" customHeight="1" x14ac:dyDescent="0.25">
      <c r="F274" s="114" t="e">
        <f t="shared" si="27"/>
        <v>#DIV/0!</v>
      </c>
      <c r="G274" s="114" t="e">
        <f t="shared" si="28"/>
        <v>#DIV/0!</v>
      </c>
      <c r="H274" s="114" t="e">
        <f t="shared" si="29"/>
        <v>#DIV/0!</v>
      </c>
      <c r="I274"/>
      <c r="L274" s="9" t="s">
        <v>1497</v>
      </c>
      <c r="M274" s="9">
        <v>4</v>
      </c>
      <c r="N274" s="27">
        <v>335227</v>
      </c>
      <c r="O274" s="247" t="e">
        <f t="shared" si="30"/>
        <v>#DIV/0!</v>
      </c>
      <c r="BT274" t="e">
        <v>#N/A</v>
      </c>
      <c r="CH274" t="e">
        <v>#N/A</v>
      </c>
    </row>
    <row r="275" spans="6:86" s="3" customFormat="1" ht="22.5" hidden="1" customHeight="1" x14ac:dyDescent="0.25">
      <c r="F275" s="114" t="e">
        <f t="shared" si="27"/>
        <v>#DIV/0!</v>
      </c>
      <c r="G275" s="114" t="e">
        <f t="shared" si="28"/>
        <v>#DIV/0!</v>
      </c>
      <c r="H275" s="114" t="e">
        <f t="shared" si="29"/>
        <v>#DIV/0!</v>
      </c>
      <c r="I275"/>
      <c r="L275" s="9" t="s">
        <v>1358</v>
      </c>
      <c r="M275" s="9">
        <v>320</v>
      </c>
      <c r="N275" s="27">
        <v>19781303.989999998</v>
      </c>
      <c r="O275" s="247" t="e">
        <f t="shared" si="30"/>
        <v>#DIV/0!</v>
      </c>
      <c r="BT275" t="e">
        <v>#N/A</v>
      </c>
      <c r="CH275" t="e">
        <v>#N/A</v>
      </c>
    </row>
    <row r="276" spans="6:86" s="3" customFormat="1" ht="22.5" hidden="1" customHeight="1" x14ac:dyDescent="0.25">
      <c r="F276" s="114" t="e">
        <f t="shared" si="27"/>
        <v>#DIV/0!</v>
      </c>
      <c r="G276" s="114" t="e">
        <f t="shared" si="28"/>
        <v>#DIV/0!</v>
      </c>
      <c r="H276" s="114" t="e">
        <f t="shared" si="29"/>
        <v>#DIV/0!</v>
      </c>
      <c r="I276"/>
      <c r="O276" s="247" t="e">
        <f t="shared" si="30"/>
        <v>#DIV/0!</v>
      </c>
      <c r="BT276" t="e">
        <v>#N/A</v>
      </c>
      <c r="CH276" t="e">
        <v>#N/A</v>
      </c>
    </row>
    <row r="277" spans="6:86" s="3" customFormat="1" ht="22.5" hidden="1" customHeight="1" x14ac:dyDescent="0.25">
      <c r="F277" s="114" t="e">
        <f t="shared" si="27"/>
        <v>#DIV/0!</v>
      </c>
      <c r="G277" s="114" t="e">
        <f t="shared" si="28"/>
        <v>#DIV/0!</v>
      </c>
      <c r="H277" s="114" t="e">
        <f t="shared" si="29"/>
        <v>#DIV/0!</v>
      </c>
      <c r="I277"/>
      <c r="BT277" t="e">
        <v>#N/A</v>
      </c>
      <c r="CH277" t="e">
        <v>#N/A</v>
      </c>
    </row>
    <row r="278" spans="6:86" ht="22.5" hidden="1" customHeight="1" x14ac:dyDescent="0.25">
      <c r="F278" s="130"/>
      <c r="G278" s="130"/>
      <c r="H278" s="130"/>
      <c r="BT278" t="e">
        <v>#N/A</v>
      </c>
      <c r="CH278" t="e">
        <v>#N/A</v>
      </c>
    </row>
    <row r="279" spans="6:86" hidden="1" x14ac:dyDescent="0.25">
      <c r="CH279" t="e">
        <v>#N/A</v>
      </c>
    </row>
    <row r="280" spans="6:86" x14ac:dyDescent="0.25">
      <c r="CH280" t="e">
        <v>#N/A</v>
      </c>
    </row>
    <row r="281" spans="6:86" x14ac:dyDescent="0.25">
      <c r="CH281" t="e">
        <v>#N/A</v>
      </c>
    </row>
    <row r="282" spans="6:86" x14ac:dyDescent="0.25">
      <c r="CH282" t="e">
        <v>#N/A</v>
      </c>
    </row>
    <row r="283" spans="6:86" x14ac:dyDescent="0.25">
      <c r="CH283" t="e">
        <v>#N/A</v>
      </c>
    </row>
    <row r="284" spans="6:86" x14ac:dyDescent="0.25">
      <c r="CH284" t="e">
        <v>#N/A</v>
      </c>
    </row>
    <row r="285" spans="6:86" x14ac:dyDescent="0.25">
      <c r="CH285" t="e">
        <v>#N/A</v>
      </c>
    </row>
    <row r="286" spans="6:86" x14ac:dyDescent="0.25">
      <c r="CH286" t="e">
        <v>#N/A</v>
      </c>
    </row>
    <row r="287" spans="6:86" x14ac:dyDescent="0.25">
      <c r="CH287" t="e">
        <v>#N/A</v>
      </c>
    </row>
    <row r="288" spans="6:86" x14ac:dyDescent="0.25">
      <c r="CH288" t="e">
        <v>#N/A</v>
      </c>
    </row>
    <row r="289" spans="86:86" x14ac:dyDescent="0.25">
      <c r="CH289" t="e">
        <v>#N/A</v>
      </c>
    </row>
    <row r="290" spans="86:86" x14ac:dyDescent="0.25">
      <c r="CH290" t="e">
        <v>#N/A</v>
      </c>
    </row>
    <row r="291" spans="86:86" x14ac:dyDescent="0.25">
      <c r="CH291" t="e">
        <v>#N/A</v>
      </c>
    </row>
    <row r="292" spans="86:86" x14ac:dyDescent="0.25">
      <c r="CH292" t="e">
        <v>#N/A</v>
      </c>
    </row>
    <row r="293" spans="86:86" x14ac:dyDescent="0.25">
      <c r="CH293" t="e">
        <v>#N/A</v>
      </c>
    </row>
    <row r="294" spans="86:86" x14ac:dyDescent="0.25">
      <c r="CH294" t="e">
        <v>#N/A</v>
      </c>
    </row>
    <row r="295" spans="86:86" x14ac:dyDescent="0.25">
      <c r="CH295" t="e">
        <v>#N/A</v>
      </c>
    </row>
    <row r="296" spans="86:86" x14ac:dyDescent="0.25">
      <c r="CH296" t="e">
        <v>#N/A</v>
      </c>
    </row>
    <row r="297" spans="86:86" x14ac:dyDescent="0.25">
      <c r="CH297" t="e">
        <v>#N/A</v>
      </c>
    </row>
    <row r="298" spans="86:86" x14ac:dyDescent="0.25">
      <c r="CH298" t="e">
        <v>#N/A</v>
      </c>
    </row>
    <row r="299" spans="86:86" x14ac:dyDescent="0.25">
      <c r="CH299" t="e">
        <v>#N/A</v>
      </c>
    </row>
    <row r="300" spans="86:86" x14ac:dyDescent="0.25">
      <c r="CH300" t="e">
        <v>#N/A</v>
      </c>
    </row>
    <row r="301" spans="86:86" x14ac:dyDescent="0.25">
      <c r="CH301" t="e">
        <v>#N/A</v>
      </c>
    </row>
    <row r="302" spans="86:86" x14ac:dyDescent="0.25">
      <c r="CH302" t="e">
        <v>#N/A</v>
      </c>
    </row>
    <row r="303" spans="86:86" x14ac:dyDescent="0.25">
      <c r="CH303" t="e">
        <v>#N/A</v>
      </c>
    </row>
    <row r="304" spans="86:86" x14ac:dyDescent="0.25">
      <c r="CH304" t="e">
        <v>#N/A</v>
      </c>
    </row>
    <row r="305" spans="86:86" x14ac:dyDescent="0.25">
      <c r="CH305" t="e">
        <v>#N/A</v>
      </c>
    </row>
    <row r="306" spans="86:86" x14ac:dyDescent="0.25">
      <c r="CH306" t="e">
        <v>#N/A</v>
      </c>
    </row>
    <row r="307" spans="86:86" x14ac:dyDescent="0.25">
      <c r="CH307" t="e">
        <v>#N/A</v>
      </c>
    </row>
    <row r="308" spans="86:86" x14ac:dyDescent="0.25">
      <c r="CH308" t="e">
        <v>#N/A</v>
      </c>
    </row>
    <row r="309" spans="86:86" x14ac:dyDescent="0.25">
      <c r="CH309" t="e">
        <v>#N/A</v>
      </c>
    </row>
    <row r="310" spans="86:86" x14ac:dyDescent="0.25">
      <c r="CH310" t="e">
        <v>#N/A</v>
      </c>
    </row>
    <row r="311" spans="86:86" x14ac:dyDescent="0.25">
      <c r="CH311" t="e">
        <v>#N/A</v>
      </c>
    </row>
    <row r="312" spans="86:86" x14ac:dyDescent="0.25">
      <c r="CH312" t="e">
        <v>#N/A</v>
      </c>
    </row>
    <row r="313" spans="86:86" x14ac:dyDescent="0.25">
      <c r="CH313" t="e">
        <v>#N/A</v>
      </c>
    </row>
    <row r="314" spans="86:86" x14ac:dyDescent="0.25">
      <c r="CH314" t="e">
        <v>#N/A</v>
      </c>
    </row>
    <row r="315" spans="86:86" x14ac:dyDescent="0.25">
      <c r="CH315" t="e">
        <v>#N/A</v>
      </c>
    </row>
    <row r="316" spans="86:86" x14ac:dyDescent="0.25">
      <c r="CH316" t="e">
        <v>#N/A</v>
      </c>
    </row>
    <row r="317" spans="86:86" x14ac:dyDescent="0.25">
      <c r="CH317" t="e">
        <v>#N/A</v>
      </c>
    </row>
    <row r="318" spans="86:86" x14ac:dyDescent="0.25">
      <c r="CH318" t="e">
        <v>#N/A</v>
      </c>
    </row>
    <row r="319" spans="86:86" x14ac:dyDescent="0.25">
      <c r="CH319" t="e">
        <v>#N/A</v>
      </c>
    </row>
    <row r="320" spans="86:86" x14ac:dyDescent="0.25">
      <c r="CH320" t="e">
        <v>#N/A</v>
      </c>
    </row>
    <row r="321" spans="86:86" x14ac:dyDescent="0.25">
      <c r="CH321" t="e">
        <v>#N/A</v>
      </c>
    </row>
    <row r="322" spans="86:86" x14ac:dyDescent="0.25">
      <c r="CH322" t="e">
        <v>#N/A</v>
      </c>
    </row>
    <row r="323" spans="86:86" x14ac:dyDescent="0.25">
      <c r="CH323" t="e">
        <v>#N/A</v>
      </c>
    </row>
    <row r="324" spans="86:86" x14ac:dyDescent="0.25">
      <c r="CH324" t="e">
        <v>#N/A</v>
      </c>
    </row>
    <row r="325" spans="86:86" x14ac:dyDescent="0.25">
      <c r="CH325" t="e">
        <v>#N/A</v>
      </c>
    </row>
    <row r="326" spans="86:86" x14ac:dyDescent="0.25">
      <c r="CH326" t="e">
        <v>#N/A</v>
      </c>
    </row>
    <row r="327" spans="86:86" x14ac:dyDescent="0.25">
      <c r="CH327" t="e">
        <v>#N/A</v>
      </c>
    </row>
    <row r="328" spans="86:86" x14ac:dyDescent="0.25">
      <c r="CH328" t="e">
        <v>#N/A</v>
      </c>
    </row>
    <row r="329" spans="86:86" x14ac:dyDescent="0.25">
      <c r="CH329" t="e">
        <v>#N/A</v>
      </c>
    </row>
    <row r="330" spans="86:86" x14ac:dyDescent="0.25">
      <c r="CH330" t="e">
        <v>#N/A</v>
      </c>
    </row>
    <row r="331" spans="86:86" x14ac:dyDescent="0.25">
      <c r="CH331" t="e">
        <v>#N/A</v>
      </c>
    </row>
    <row r="332" spans="86:86" x14ac:dyDescent="0.25">
      <c r="CH332" t="e">
        <v>#N/A</v>
      </c>
    </row>
    <row r="333" spans="86:86" x14ac:dyDescent="0.25">
      <c r="CH333" t="e">
        <v>#N/A</v>
      </c>
    </row>
    <row r="334" spans="86:86" x14ac:dyDescent="0.25">
      <c r="CH334" t="e">
        <v>#N/A</v>
      </c>
    </row>
    <row r="335" spans="86:86" x14ac:dyDescent="0.25">
      <c r="CH335" t="e">
        <v>#N/A</v>
      </c>
    </row>
    <row r="336" spans="86:86" x14ac:dyDescent="0.25">
      <c r="CH336" t="e">
        <v>#N/A</v>
      </c>
    </row>
    <row r="337" spans="86:86" x14ac:dyDescent="0.25">
      <c r="CH337" t="e">
        <v>#N/A</v>
      </c>
    </row>
    <row r="338" spans="86:86" x14ac:dyDescent="0.25">
      <c r="CH338" t="e">
        <v>#N/A</v>
      </c>
    </row>
    <row r="339" spans="86:86" x14ac:dyDescent="0.25">
      <c r="CH339" t="e">
        <v>#N/A</v>
      </c>
    </row>
    <row r="340" spans="86:86" x14ac:dyDescent="0.25">
      <c r="CH340" t="e">
        <v>#N/A</v>
      </c>
    </row>
    <row r="341" spans="86:86" x14ac:dyDescent="0.25">
      <c r="CH341" t="e">
        <v>#N/A</v>
      </c>
    </row>
    <row r="342" spans="86:86" x14ac:dyDescent="0.25">
      <c r="CH342" t="e">
        <v>#N/A</v>
      </c>
    </row>
    <row r="343" spans="86:86" x14ac:dyDescent="0.25">
      <c r="CH343" t="e">
        <v>#N/A</v>
      </c>
    </row>
    <row r="344" spans="86:86" x14ac:dyDescent="0.25">
      <c r="CH344" t="e">
        <v>#N/A</v>
      </c>
    </row>
    <row r="345" spans="86:86" x14ac:dyDescent="0.25">
      <c r="CH345" t="e">
        <v>#N/A</v>
      </c>
    </row>
    <row r="346" spans="86:86" x14ac:dyDescent="0.25">
      <c r="CH346" t="e">
        <v>#N/A</v>
      </c>
    </row>
    <row r="347" spans="86:86" x14ac:dyDescent="0.25">
      <c r="CH347" t="e">
        <v>#N/A</v>
      </c>
    </row>
    <row r="348" spans="86:86" x14ac:dyDescent="0.25">
      <c r="CH348" t="e">
        <v>#N/A</v>
      </c>
    </row>
    <row r="349" spans="86:86" x14ac:dyDescent="0.25">
      <c r="CH349" t="e">
        <v>#N/A</v>
      </c>
    </row>
    <row r="350" spans="86:86" x14ac:dyDescent="0.25">
      <c r="CH350" t="e">
        <v>#N/A</v>
      </c>
    </row>
    <row r="351" spans="86:86" x14ac:dyDescent="0.25">
      <c r="CH351" t="e">
        <v>#N/A</v>
      </c>
    </row>
    <row r="352" spans="86:86" x14ac:dyDescent="0.25">
      <c r="CH352" t="e">
        <v>#N/A</v>
      </c>
    </row>
    <row r="353" spans="86:86" x14ac:dyDescent="0.25">
      <c r="CH353" t="e">
        <v>#N/A</v>
      </c>
    </row>
    <row r="354" spans="86:86" x14ac:dyDescent="0.25">
      <c r="CH354" t="e">
        <v>#N/A</v>
      </c>
    </row>
    <row r="355" spans="86:86" x14ac:dyDescent="0.25">
      <c r="CH355" t="e">
        <v>#N/A</v>
      </c>
    </row>
    <row r="356" spans="86:86" x14ac:dyDescent="0.25">
      <c r="CH356" t="e">
        <v>#N/A</v>
      </c>
    </row>
    <row r="357" spans="86:86" x14ac:dyDescent="0.25">
      <c r="CH357" t="e">
        <v>#N/A</v>
      </c>
    </row>
    <row r="358" spans="86:86" x14ac:dyDescent="0.25">
      <c r="CH358" t="e">
        <v>#N/A</v>
      </c>
    </row>
    <row r="359" spans="86:86" x14ac:dyDescent="0.25">
      <c r="CH359" t="e">
        <v>#N/A</v>
      </c>
    </row>
    <row r="360" spans="86:86" x14ac:dyDescent="0.25">
      <c r="CH360" t="e">
        <v>#N/A</v>
      </c>
    </row>
    <row r="361" spans="86:86" x14ac:dyDescent="0.25">
      <c r="CH361" t="e">
        <v>#N/A</v>
      </c>
    </row>
    <row r="362" spans="86:86" x14ac:dyDescent="0.25">
      <c r="CH362" t="e">
        <v>#N/A</v>
      </c>
    </row>
    <row r="363" spans="86:86" x14ac:dyDescent="0.25">
      <c r="CH363" t="e">
        <v>#N/A</v>
      </c>
    </row>
    <row r="364" spans="86:86" x14ac:dyDescent="0.25">
      <c r="CH364" t="e">
        <v>#N/A</v>
      </c>
    </row>
    <row r="365" spans="86:86" x14ac:dyDescent="0.25">
      <c r="CH365" t="e">
        <v>#N/A</v>
      </c>
    </row>
    <row r="366" spans="86:86" x14ac:dyDescent="0.25">
      <c r="CH366" t="e">
        <v>#N/A</v>
      </c>
    </row>
    <row r="367" spans="86:86" x14ac:dyDescent="0.25">
      <c r="CH367" t="e">
        <v>#N/A</v>
      </c>
    </row>
    <row r="368" spans="86:86" x14ac:dyDescent="0.25">
      <c r="CH368" t="e">
        <v>#N/A</v>
      </c>
    </row>
    <row r="369" spans="86:86" x14ac:dyDescent="0.25">
      <c r="CH369" t="e">
        <v>#N/A</v>
      </c>
    </row>
    <row r="370" spans="86:86" x14ac:dyDescent="0.25">
      <c r="CH370" t="e">
        <v>#N/A</v>
      </c>
    </row>
    <row r="371" spans="86:86" x14ac:dyDescent="0.25">
      <c r="CH371" t="e">
        <v>#N/A</v>
      </c>
    </row>
    <row r="372" spans="86:86" x14ac:dyDescent="0.25">
      <c r="CH372" t="e">
        <v>#N/A</v>
      </c>
    </row>
    <row r="373" spans="86:86" x14ac:dyDescent="0.25">
      <c r="CH373" t="e">
        <v>#N/A</v>
      </c>
    </row>
    <row r="374" spans="86:86" x14ac:dyDescent="0.25">
      <c r="CH374" t="e">
        <v>#N/A</v>
      </c>
    </row>
    <row r="375" spans="86:86" x14ac:dyDescent="0.25">
      <c r="CH375" t="e">
        <v>#N/A</v>
      </c>
    </row>
    <row r="376" spans="86:86" x14ac:dyDescent="0.25">
      <c r="CH376" t="e">
        <v>#N/A</v>
      </c>
    </row>
    <row r="377" spans="86:86" x14ac:dyDescent="0.25">
      <c r="CH377" t="e">
        <v>#N/A</v>
      </c>
    </row>
    <row r="378" spans="86:86" x14ac:dyDescent="0.25">
      <c r="CH378" t="e">
        <v>#N/A</v>
      </c>
    </row>
    <row r="379" spans="86:86" x14ac:dyDescent="0.25">
      <c r="CH379" t="e">
        <v>#N/A</v>
      </c>
    </row>
    <row r="380" spans="86:86" x14ac:dyDescent="0.25">
      <c r="CH380" t="e">
        <v>#N/A</v>
      </c>
    </row>
    <row r="381" spans="86:86" x14ac:dyDescent="0.25">
      <c r="CH381" t="e">
        <v>#N/A</v>
      </c>
    </row>
    <row r="382" spans="86:86" x14ac:dyDescent="0.25">
      <c r="CH382" t="e">
        <v>#N/A</v>
      </c>
    </row>
    <row r="383" spans="86:86" x14ac:dyDescent="0.25">
      <c r="CH383" t="e">
        <v>#N/A</v>
      </c>
    </row>
    <row r="384" spans="86:86" x14ac:dyDescent="0.25">
      <c r="CH384" t="e">
        <v>#N/A</v>
      </c>
    </row>
    <row r="385" spans="86:86" x14ac:dyDescent="0.25">
      <c r="CH385" t="e">
        <v>#N/A</v>
      </c>
    </row>
    <row r="386" spans="86:86" x14ac:dyDescent="0.25">
      <c r="CH386" t="e">
        <v>#N/A</v>
      </c>
    </row>
    <row r="387" spans="86:86" x14ac:dyDescent="0.25">
      <c r="CH387" t="e">
        <v>#N/A</v>
      </c>
    </row>
    <row r="388" spans="86:86" x14ac:dyDescent="0.25">
      <c r="CH388" t="e">
        <v>#N/A</v>
      </c>
    </row>
    <row r="389" spans="86:86" x14ac:dyDescent="0.25">
      <c r="CH389" t="e">
        <v>#N/A</v>
      </c>
    </row>
    <row r="390" spans="86:86" x14ac:dyDescent="0.25">
      <c r="CH390" t="e">
        <v>#N/A</v>
      </c>
    </row>
    <row r="391" spans="86:86" x14ac:dyDescent="0.25">
      <c r="CH391" t="e">
        <v>#N/A</v>
      </c>
    </row>
    <row r="392" spans="86:86" x14ac:dyDescent="0.25">
      <c r="CH392" t="e">
        <v>#N/A</v>
      </c>
    </row>
    <row r="393" spans="86:86" x14ac:dyDescent="0.25">
      <c r="CH393" t="e">
        <v>#N/A</v>
      </c>
    </row>
    <row r="394" spans="86:86" x14ac:dyDescent="0.25">
      <c r="CH394" t="e">
        <v>#N/A</v>
      </c>
    </row>
    <row r="395" spans="86:86" x14ac:dyDescent="0.25">
      <c r="CH395" t="e">
        <v>#N/A</v>
      </c>
    </row>
    <row r="396" spans="86:86" x14ac:dyDescent="0.25">
      <c r="CH396" t="e">
        <v>#N/A</v>
      </c>
    </row>
    <row r="397" spans="86:86" x14ac:dyDescent="0.25">
      <c r="CH397" t="e">
        <v>#N/A</v>
      </c>
    </row>
    <row r="398" spans="86:86" x14ac:dyDescent="0.25">
      <c r="CH398" t="e">
        <v>#N/A</v>
      </c>
    </row>
    <row r="399" spans="86:86" x14ac:dyDescent="0.25">
      <c r="CH399" t="e">
        <v>#N/A</v>
      </c>
    </row>
    <row r="400" spans="86:86" x14ac:dyDescent="0.25">
      <c r="CH400" t="e">
        <v>#N/A</v>
      </c>
    </row>
    <row r="401" spans="86:86" x14ac:dyDescent="0.25">
      <c r="CH401" t="e">
        <v>#N/A</v>
      </c>
    </row>
    <row r="402" spans="86:86" x14ac:dyDescent="0.25">
      <c r="CH402" t="e">
        <v>#N/A</v>
      </c>
    </row>
    <row r="403" spans="86:86" x14ac:dyDescent="0.25">
      <c r="CH403" t="e">
        <v>#N/A</v>
      </c>
    </row>
    <row r="404" spans="86:86" x14ac:dyDescent="0.25">
      <c r="CH404" t="e">
        <v>#N/A</v>
      </c>
    </row>
    <row r="405" spans="86:86" x14ac:dyDescent="0.25">
      <c r="CH405" t="e">
        <v>#N/A</v>
      </c>
    </row>
    <row r="406" spans="86:86" x14ac:dyDescent="0.25">
      <c r="CH406" t="e">
        <v>#N/A</v>
      </c>
    </row>
    <row r="407" spans="86:86" x14ac:dyDescent="0.25">
      <c r="CH407" t="e">
        <v>#N/A</v>
      </c>
    </row>
    <row r="408" spans="86:86" x14ac:dyDescent="0.25">
      <c r="CH408" t="e">
        <v>#N/A</v>
      </c>
    </row>
    <row r="409" spans="86:86" x14ac:dyDescent="0.25">
      <c r="CH409" t="e">
        <v>#N/A</v>
      </c>
    </row>
    <row r="410" spans="86:86" x14ac:dyDescent="0.25">
      <c r="CH410" t="e">
        <v>#N/A</v>
      </c>
    </row>
    <row r="411" spans="86:86" x14ac:dyDescent="0.25">
      <c r="CH411" t="e">
        <v>#N/A</v>
      </c>
    </row>
    <row r="412" spans="86:86" x14ac:dyDescent="0.25">
      <c r="CH412" t="e">
        <v>#N/A</v>
      </c>
    </row>
    <row r="413" spans="86:86" x14ac:dyDescent="0.25">
      <c r="CH413" t="e">
        <v>#N/A</v>
      </c>
    </row>
    <row r="414" spans="86:86" x14ac:dyDescent="0.25">
      <c r="CH414" t="e">
        <v>#N/A</v>
      </c>
    </row>
    <row r="415" spans="86:86" x14ac:dyDescent="0.25">
      <c r="CH415" t="e">
        <v>#N/A</v>
      </c>
    </row>
    <row r="416" spans="86:86" x14ac:dyDescent="0.25">
      <c r="CH416" t="e">
        <v>#N/A</v>
      </c>
    </row>
    <row r="417" spans="86:86" x14ac:dyDescent="0.25">
      <c r="CH417" t="e">
        <v>#N/A</v>
      </c>
    </row>
    <row r="418" spans="86:86" x14ac:dyDescent="0.25">
      <c r="CH418" t="e">
        <v>#N/A</v>
      </c>
    </row>
    <row r="419" spans="86:86" x14ac:dyDescent="0.25">
      <c r="CH419" t="e">
        <v>#N/A</v>
      </c>
    </row>
    <row r="420" spans="86:86" x14ac:dyDescent="0.25">
      <c r="CH420" t="e">
        <v>#N/A</v>
      </c>
    </row>
    <row r="421" spans="86:86" x14ac:dyDescent="0.25">
      <c r="CH421" t="e">
        <v>#N/A</v>
      </c>
    </row>
    <row r="422" spans="86:86" x14ac:dyDescent="0.25">
      <c r="CH422" t="e">
        <v>#N/A</v>
      </c>
    </row>
    <row r="423" spans="86:86" x14ac:dyDescent="0.25">
      <c r="CH423" t="e">
        <v>#N/A</v>
      </c>
    </row>
    <row r="424" spans="86:86" x14ac:dyDescent="0.25">
      <c r="CH424" t="e">
        <v>#N/A</v>
      </c>
    </row>
    <row r="425" spans="86:86" x14ac:dyDescent="0.25">
      <c r="CH425" t="e">
        <v>#N/A</v>
      </c>
    </row>
    <row r="426" spans="86:86" x14ac:dyDescent="0.25">
      <c r="CH426" t="e">
        <v>#N/A</v>
      </c>
    </row>
    <row r="427" spans="86:86" x14ac:dyDescent="0.25">
      <c r="CH427" t="e">
        <v>#N/A</v>
      </c>
    </row>
    <row r="428" spans="86:86" x14ac:dyDescent="0.25">
      <c r="CH428" t="e">
        <v>#N/A</v>
      </c>
    </row>
    <row r="429" spans="86:86" x14ac:dyDescent="0.25">
      <c r="CH429" t="e">
        <v>#N/A</v>
      </c>
    </row>
    <row r="430" spans="86:86" x14ac:dyDescent="0.25">
      <c r="CH430" t="e">
        <v>#N/A</v>
      </c>
    </row>
    <row r="431" spans="86:86" x14ac:dyDescent="0.25">
      <c r="CH431" t="e">
        <v>#N/A</v>
      </c>
    </row>
    <row r="432" spans="86:86" x14ac:dyDescent="0.25">
      <c r="CH432" t="e">
        <v>#N/A</v>
      </c>
    </row>
    <row r="433" spans="86:86" x14ac:dyDescent="0.25">
      <c r="CH433" t="e">
        <v>#N/A</v>
      </c>
    </row>
    <row r="434" spans="86:86" x14ac:dyDescent="0.25">
      <c r="CH434" t="e">
        <v>#N/A</v>
      </c>
    </row>
    <row r="435" spans="86:86" x14ac:dyDescent="0.25">
      <c r="CH435" t="e">
        <v>#N/A</v>
      </c>
    </row>
    <row r="436" spans="86:86" x14ac:dyDescent="0.25">
      <c r="CH436" t="e">
        <v>#N/A</v>
      </c>
    </row>
    <row r="437" spans="86:86" x14ac:dyDescent="0.25">
      <c r="CH437" t="e">
        <v>#N/A</v>
      </c>
    </row>
    <row r="438" spans="86:86" x14ac:dyDescent="0.25">
      <c r="CH438" t="e">
        <v>#N/A</v>
      </c>
    </row>
    <row r="439" spans="86:86" x14ac:dyDescent="0.25">
      <c r="CH439" t="e">
        <v>#N/A</v>
      </c>
    </row>
    <row r="440" spans="86:86" x14ac:dyDescent="0.25">
      <c r="CH440" t="e">
        <v>#N/A</v>
      </c>
    </row>
    <row r="441" spans="86:86" x14ac:dyDescent="0.25">
      <c r="CH441" t="e">
        <v>#N/A</v>
      </c>
    </row>
    <row r="442" spans="86:86" x14ac:dyDescent="0.25">
      <c r="CH442" t="e">
        <v>#N/A</v>
      </c>
    </row>
    <row r="443" spans="86:86" x14ac:dyDescent="0.25">
      <c r="CH443" t="e">
        <v>#N/A</v>
      </c>
    </row>
    <row r="444" spans="86:86" x14ac:dyDescent="0.25">
      <c r="CH444" t="e">
        <v>#N/A</v>
      </c>
    </row>
    <row r="445" spans="86:86" x14ac:dyDescent="0.25">
      <c r="CH445" t="e">
        <v>#N/A</v>
      </c>
    </row>
    <row r="446" spans="86:86" x14ac:dyDescent="0.25">
      <c r="CH446" t="e">
        <v>#N/A</v>
      </c>
    </row>
    <row r="447" spans="86:86" x14ac:dyDescent="0.25">
      <c r="CH447" t="e">
        <v>#N/A</v>
      </c>
    </row>
    <row r="448" spans="86:86" x14ac:dyDescent="0.25">
      <c r="CH448" t="e">
        <v>#N/A</v>
      </c>
    </row>
    <row r="449" spans="86:86" x14ac:dyDescent="0.25">
      <c r="CH449" t="e">
        <v>#N/A</v>
      </c>
    </row>
    <row r="450" spans="86:86" x14ac:dyDescent="0.25">
      <c r="CH450" t="e">
        <v>#N/A</v>
      </c>
    </row>
    <row r="451" spans="86:86" x14ac:dyDescent="0.25">
      <c r="CH451" t="e">
        <v>#N/A</v>
      </c>
    </row>
    <row r="452" spans="86:86" x14ac:dyDescent="0.25">
      <c r="CH452" t="e">
        <v>#N/A</v>
      </c>
    </row>
    <row r="453" spans="86:86" x14ac:dyDescent="0.25">
      <c r="CH453" t="e">
        <v>#N/A</v>
      </c>
    </row>
    <row r="454" spans="86:86" x14ac:dyDescent="0.25">
      <c r="CH454" t="e">
        <v>#N/A</v>
      </c>
    </row>
    <row r="455" spans="86:86" x14ac:dyDescent="0.25">
      <c r="CH455" t="e">
        <v>#N/A</v>
      </c>
    </row>
    <row r="456" spans="86:86" x14ac:dyDescent="0.25">
      <c r="CH456" t="e">
        <v>#N/A</v>
      </c>
    </row>
    <row r="457" spans="86:86" x14ac:dyDescent="0.25">
      <c r="CH457" t="e">
        <v>#N/A</v>
      </c>
    </row>
    <row r="458" spans="86:86" x14ac:dyDescent="0.25">
      <c r="CH458" t="e">
        <v>#N/A</v>
      </c>
    </row>
    <row r="459" spans="86:86" x14ac:dyDescent="0.25">
      <c r="CH459" t="e">
        <v>#N/A</v>
      </c>
    </row>
    <row r="460" spans="86:86" x14ac:dyDescent="0.25">
      <c r="CH460" t="e">
        <v>#N/A</v>
      </c>
    </row>
    <row r="461" spans="86:86" x14ac:dyDescent="0.25">
      <c r="CH461" t="e">
        <v>#N/A</v>
      </c>
    </row>
    <row r="462" spans="86:86" x14ac:dyDescent="0.25">
      <c r="CH462" t="e">
        <v>#N/A</v>
      </c>
    </row>
    <row r="463" spans="86:86" x14ac:dyDescent="0.25">
      <c r="CH463" t="e">
        <v>#N/A</v>
      </c>
    </row>
    <row r="464" spans="86:86" x14ac:dyDescent="0.25">
      <c r="CH464" t="e">
        <v>#N/A</v>
      </c>
    </row>
    <row r="465" spans="86:86" x14ac:dyDescent="0.25">
      <c r="CH465" t="e">
        <v>#N/A</v>
      </c>
    </row>
    <row r="466" spans="86:86" x14ac:dyDescent="0.25">
      <c r="CH466" t="e">
        <v>#N/A</v>
      </c>
    </row>
    <row r="467" spans="86:86" x14ac:dyDescent="0.25">
      <c r="CH467" t="e">
        <v>#N/A</v>
      </c>
    </row>
    <row r="468" spans="86:86" x14ac:dyDescent="0.25">
      <c r="CH468" t="e">
        <v>#N/A</v>
      </c>
    </row>
    <row r="469" spans="86:86" x14ac:dyDescent="0.25">
      <c r="CH469" t="e">
        <v>#N/A</v>
      </c>
    </row>
    <row r="470" spans="86:86" x14ac:dyDescent="0.25">
      <c r="CH470" t="e">
        <v>#N/A</v>
      </c>
    </row>
    <row r="471" spans="86:86" x14ac:dyDescent="0.25">
      <c r="CH471" t="e">
        <v>#N/A</v>
      </c>
    </row>
    <row r="472" spans="86:86" x14ac:dyDescent="0.25">
      <c r="CH472" t="e">
        <v>#N/A</v>
      </c>
    </row>
    <row r="473" spans="86:86" x14ac:dyDescent="0.25">
      <c r="CH473" t="e">
        <v>#N/A</v>
      </c>
    </row>
    <row r="474" spans="86:86" x14ac:dyDescent="0.25">
      <c r="CH474" t="e">
        <v>#N/A</v>
      </c>
    </row>
    <row r="475" spans="86:86" x14ac:dyDescent="0.25">
      <c r="CH475" t="e">
        <v>#N/A</v>
      </c>
    </row>
    <row r="476" spans="86:86" x14ac:dyDescent="0.25">
      <c r="CH476" t="e">
        <v>#N/A</v>
      </c>
    </row>
    <row r="477" spans="86:86" x14ac:dyDescent="0.25">
      <c r="CH477" t="e">
        <v>#N/A</v>
      </c>
    </row>
    <row r="478" spans="86:86" x14ac:dyDescent="0.25">
      <c r="CH478" t="e">
        <v>#N/A</v>
      </c>
    </row>
    <row r="479" spans="86:86" x14ac:dyDescent="0.25">
      <c r="CH479" t="e">
        <v>#N/A</v>
      </c>
    </row>
    <row r="480" spans="86:86" x14ac:dyDescent="0.25">
      <c r="CH480" t="e">
        <v>#N/A</v>
      </c>
    </row>
    <row r="481" spans="86:86" x14ac:dyDescent="0.25">
      <c r="CH481" t="e">
        <v>#N/A</v>
      </c>
    </row>
    <row r="482" spans="86:86" x14ac:dyDescent="0.25">
      <c r="CH482" t="e">
        <v>#N/A</v>
      </c>
    </row>
    <row r="483" spans="86:86" x14ac:dyDescent="0.25">
      <c r="CH483" t="e">
        <v>#N/A</v>
      </c>
    </row>
    <row r="484" spans="86:86" x14ac:dyDescent="0.25">
      <c r="CH484" t="e">
        <v>#N/A</v>
      </c>
    </row>
    <row r="485" spans="86:86" x14ac:dyDescent="0.25">
      <c r="CH485" t="e">
        <v>#N/A</v>
      </c>
    </row>
    <row r="486" spans="86:86" x14ac:dyDescent="0.25">
      <c r="CH486" t="e">
        <v>#N/A</v>
      </c>
    </row>
    <row r="487" spans="86:86" x14ac:dyDescent="0.25">
      <c r="CH487" t="e">
        <v>#N/A</v>
      </c>
    </row>
    <row r="488" spans="86:86" x14ac:dyDescent="0.25">
      <c r="CH488" t="e">
        <v>#N/A</v>
      </c>
    </row>
    <row r="489" spans="86:86" x14ac:dyDescent="0.25">
      <c r="CH489" t="e">
        <v>#N/A</v>
      </c>
    </row>
    <row r="490" spans="86:86" x14ac:dyDescent="0.25">
      <c r="CH490" t="e">
        <v>#N/A</v>
      </c>
    </row>
    <row r="491" spans="86:86" x14ac:dyDescent="0.25">
      <c r="CH491" t="e">
        <v>#N/A</v>
      </c>
    </row>
    <row r="492" spans="86:86" x14ac:dyDescent="0.25">
      <c r="CH492" t="e">
        <v>#N/A</v>
      </c>
    </row>
    <row r="493" spans="86:86" x14ac:dyDescent="0.25">
      <c r="CH493" t="e">
        <v>#N/A</v>
      </c>
    </row>
    <row r="494" spans="86:86" x14ac:dyDescent="0.25">
      <c r="CH494" t="e">
        <v>#N/A</v>
      </c>
    </row>
    <row r="495" spans="86:86" x14ac:dyDescent="0.25">
      <c r="CH495" t="e">
        <v>#N/A</v>
      </c>
    </row>
    <row r="496" spans="86:86" x14ac:dyDescent="0.25">
      <c r="CH496" t="e">
        <v>#N/A</v>
      </c>
    </row>
    <row r="497" spans="86:86" x14ac:dyDescent="0.25">
      <c r="CH497" t="e">
        <v>#N/A</v>
      </c>
    </row>
    <row r="498" spans="86:86" x14ac:dyDescent="0.25">
      <c r="CH498" t="e">
        <v>#N/A</v>
      </c>
    </row>
    <row r="499" spans="86:86" x14ac:dyDescent="0.25">
      <c r="CH499" t="e">
        <v>#N/A</v>
      </c>
    </row>
    <row r="500" spans="86:86" x14ac:dyDescent="0.25">
      <c r="CH500" t="e">
        <v>#N/A</v>
      </c>
    </row>
    <row r="501" spans="86:86" x14ac:dyDescent="0.25">
      <c r="CH501" t="e">
        <v>#N/A</v>
      </c>
    </row>
    <row r="502" spans="86:86" x14ac:dyDescent="0.25">
      <c r="CH502" t="e">
        <v>#N/A</v>
      </c>
    </row>
    <row r="503" spans="86:86" x14ac:dyDescent="0.25">
      <c r="CH503" t="e">
        <v>#N/A</v>
      </c>
    </row>
    <row r="504" spans="86:86" x14ac:dyDescent="0.25">
      <c r="CH504" t="e">
        <v>#N/A</v>
      </c>
    </row>
    <row r="505" spans="86:86" x14ac:dyDescent="0.25">
      <c r="CH505" t="e">
        <v>#N/A</v>
      </c>
    </row>
    <row r="506" spans="86:86" x14ac:dyDescent="0.25">
      <c r="CH506" t="e">
        <v>#N/A</v>
      </c>
    </row>
    <row r="507" spans="86:86" x14ac:dyDescent="0.25">
      <c r="CH507" t="e">
        <v>#N/A</v>
      </c>
    </row>
    <row r="508" spans="86:86" x14ac:dyDescent="0.25">
      <c r="CH508" t="e">
        <v>#N/A</v>
      </c>
    </row>
    <row r="509" spans="86:86" x14ac:dyDescent="0.25">
      <c r="CH509" t="e">
        <v>#N/A</v>
      </c>
    </row>
    <row r="510" spans="86:86" x14ac:dyDescent="0.25">
      <c r="CH510" t="e">
        <v>#N/A</v>
      </c>
    </row>
    <row r="511" spans="86:86" x14ac:dyDescent="0.25">
      <c r="CH511" t="e">
        <v>#N/A</v>
      </c>
    </row>
    <row r="512" spans="86:86" x14ac:dyDescent="0.25">
      <c r="CH512" t="e">
        <v>#N/A</v>
      </c>
    </row>
    <row r="513" spans="86:86" x14ac:dyDescent="0.25">
      <c r="CH513" t="e">
        <v>#N/A</v>
      </c>
    </row>
    <row r="514" spans="86:86" x14ac:dyDescent="0.25">
      <c r="CH514" t="e">
        <v>#N/A</v>
      </c>
    </row>
    <row r="515" spans="86:86" x14ac:dyDescent="0.25">
      <c r="CH515" t="e">
        <v>#N/A</v>
      </c>
    </row>
    <row r="516" spans="86:86" x14ac:dyDescent="0.25">
      <c r="CH516" t="e">
        <v>#N/A</v>
      </c>
    </row>
    <row r="517" spans="86:86" x14ac:dyDescent="0.25">
      <c r="CH517" t="e">
        <v>#N/A</v>
      </c>
    </row>
    <row r="518" spans="86:86" x14ac:dyDescent="0.25">
      <c r="CH518" t="e">
        <v>#N/A</v>
      </c>
    </row>
    <row r="519" spans="86:86" x14ac:dyDescent="0.25">
      <c r="CH519" t="e">
        <v>#N/A</v>
      </c>
    </row>
    <row r="520" spans="86:86" x14ac:dyDescent="0.25">
      <c r="CH520" t="e">
        <v>#N/A</v>
      </c>
    </row>
    <row r="521" spans="86:86" x14ac:dyDescent="0.25">
      <c r="CH521" t="e">
        <v>#N/A</v>
      </c>
    </row>
    <row r="522" spans="86:86" x14ac:dyDescent="0.25">
      <c r="CH522" t="e">
        <v>#N/A</v>
      </c>
    </row>
    <row r="523" spans="86:86" x14ac:dyDescent="0.25">
      <c r="CH523" t="e">
        <v>#N/A</v>
      </c>
    </row>
    <row r="524" spans="86:86" x14ac:dyDescent="0.25">
      <c r="CH524" t="e">
        <v>#N/A</v>
      </c>
    </row>
    <row r="525" spans="86:86" x14ac:dyDescent="0.25">
      <c r="CH525" t="e">
        <v>#N/A</v>
      </c>
    </row>
    <row r="526" spans="86:86" x14ac:dyDescent="0.25">
      <c r="CH526" t="e">
        <v>#N/A</v>
      </c>
    </row>
    <row r="527" spans="86:86" x14ac:dyDescent="0.25">
      <c r="CH527" t="e">
        <v>#N/A</v>
      </c>
    </row>
    <row r="528" spans="86:86" x14ac:dyDescent="0.25">
      <c r="CH528" t="e">
        <v>#N/A</v>
      </c>
    </row>
    <row r="529" spans="86:86" x14ac:dyDescent="0.25">
      <c r="CH529" t="e">
        <v>#N/A</v>
      </c>
    </row>
    <row r="530" spans="86:86" x14ac:dyDescent="0.25">
      <c r="CH530" t="e">
        <v>#N/A</v>
      </c>
    </row>
    <row r="531" spans="86:86" x14ac:dyDescent="0.25">
      <c r="CH531" t="e">
        <v>#N/A</v>
      </c>
    </row>
    <row r="532" spans="86:86" x14ac:dyDescent="0.25">
      <c r="CH532" t="e">
        <v>#N/A</v>
      </c>
    </row>
    <row r="533" spans="86:86" x14ac:dyDescent="0.25">
      <c r="CH533" t="e">
        <v>#N/A</v>
      </c>
    </row>
    <row r="534" spans="86:86" x14ac:dyDescent="0.25">
      <c r="CH534" t="e">
        <v>#N/A</v>
      </c>
    </row>
    <row r="535" spans="86:86" x14ac:dyDescent="0.25">
      <c r="CH535" t="e">
        <v>#N/A</v>
      </c>
    </row>
    <row r="536" spans="86:86" x14ac:dyDescent="0.25">
      <c r="CH536" t="e">
        <v>#N/A</v>
      </c>
    </row>
    <row r="537" spans="86:86" x14ac:dyDescent="0.25">
      <c r="CH537" t="e">
        <v>#N/A</v>
      </c>
    </row>
    <row r="538" spans="86:86" x14ac:dyDescent="0.25">
      <c r="CH538" t="e">
        <v>#N/A</v>
      </c>
    </row>
    <row r="539" spans="86:86" x14ac:dyDescent="0.25">
      <c r="CH539" t="e">
        <v>#N/A</v>
      </c>
    </row>
    <row r="540" spans="86:86" x14ac:dyDescent="0.25">
      <c r="CH540" t="e">
        <v>#N/A</v>
      </c>
    </row>
    <row r="541" spans="86:86" x14ac:dyDescent="0.25">
      <c r="CH541" t="e">
        <v>#N/A</v>
      </c>
    </row>
    <row r="542" spans="86:86" x14ac:dyDescent="0.25">
      <c r="CH542" t="e">
        <v>#N/A</v>
      </c>
    </row>
    <row r="543" spans="86:86" x14ac:dyDescent="0.25">
      <c r="CH543" t="e">
        <v>#N/A</v>
      </c>
    </row>
    <row r="544" spans="86:86" x14ac:dyDescent="0.25">
      <c r="CH544" t="e">
        <v>#N/A</v>
      </c>
    </row>
    <row r="545" spans="86:86" x14ac:dyDescent="0.25">
      <c r="CH545" t="e">
        <v>#N/A</v>
      </c>
    </row>
    <row r="546" spans="86:86" x14ac:dyDescent="0.25">
      <c r="CH546" t="e">
        <v>#N/A</v>
      </c>
    </row>
    <row r="547" spans="86:86" x14ac:dyDescent="0.25">
      <c r="CH547" t="e">
        <v>#N/A</v>
      </c>
    </row>
    <row r="548" spans="86:86" x14ac:dyDescent="0.25">
      <c r="CH548" t="e">
        <v>#N/A</v>
      </c>
    </row>
    <row r="549" spans="86:86" x14ac:dyDescent="0.25">
      <c r="CH549" t="e">
        <v>#N/A</v>
      </c>
    </row>
    <row r="550" spans="86:86" x14ac:dyDescent="0.25">
      <c r="CH550" t="e">
        <v>#N/A</v>
      </c>
    </row>
    <row r="551" spans="86:86" x14ac:dyDescent="0.25">
      <c r="CH551" t="e">
        <v>#N/A</v>
      </c>
    </row>
    <row r="552" spans="86:86" x14ac:dyDescent="0.25">
      <c r="CH552" t="e">
        <v>#N/A</v>
      </c>
    </row>
    <row r="553" spans="86:86" x14ac:dyDescent="0.25">
      <c r="CH553" t="e">
        <v>#N/A</v>
      </c>
    </row>
    <row r="554" spans="86:86" x14ac:dyDescent="0.25">
      <c r="CH554" t="e">
        <v>#N/A</v>
      </c>
    </row>
    <row r="555" spans="86:86" x14ac:dyDescent="0.25">
      <c r="CH555" t="e">
        <v>#N/A</v>
      </c>
    </row>
    <row r="556" spans="86:86" x14ac:dyDescent="0.25">
      <c r="CH556" t="e">
        <v>#N/A</v>
      </c>
    </row>
    <row r="557" spans="86:86" x14ac:dyDescent="0.25">
      <c r="CH557" t="e">
        <v>#N/A</v>
      </c>
    </row>
    <row r="558" spans="86:86" x14ac:dyDescent="0.25">
      <c r="CH558" t="e">
        <v>#N/A</v>
      </c>
    </row>
    <row r="559" spans="86:86" x14ac:dyDescent="0.25">
      <c r="CH559" t="e">
        <v>#N/A</v>
      </c>
    </row>
    <row r="560" spans="86:86" x14ac:dyDescent="0.25">
      <c r="CH560" t="e">
        <v>#N/A</v>
      </c>
    </row>
    <row r="561" spans="86:86" x14ac:dyDescent="0.25">
      <c r="CH561" t="e">
        <v>#N/A</v>
      </c>
    </row>
    <row r="562" spans="86:86" x14ac:dyDescent="0.25">
      <c r="CH562" t="e">
        <v>#N/A</v>
      </c>
    </row>
    <row r="563" spans="86:86" x14ac:dyDescent="0.25">
      <c r="CH563" t="e">
        <v>#N/A</v>
      </c>
    </row>
    <row r="564" spans="86:86" x14ac:dyDescent="0.25">
      <c r="CH564" t="e">
        <v>#N/A</v>
      </c>
    </row>
    <row r="565" spans="86:86" x14ac:dyDescent="0.25">
      <c r="CH565" t="e">
        <v>#N/A</v>
      </c>
    </row>
    <row r="566" spans="86:86" x14ac:dyDescent="0.25">
      <c r="CH566" t="e">
        <v>#N/A</v>
      </c>
    </row>
    <row r="567" spans="86:86" x14ac:dyDescent="0.25">
      <c r="CH567" t="e">
        <v>#N/A</v>
      </c>
    </row>
    <row r="568" spans="86:86" x14ac:dyDescent="0.25">
      <c r="CH568" t="e">
        <v>#N/A</v>
      </c>
    </row>
    <row r="569" spans="86:86" x14ac:dyDescent="0.25">
      <c r="CH569" t="e">
        <v>#N/A</v>
      </c>
    </row>
    <row r="570" spans="86:86" x14ac:dyDescent="0.25">
      <c r="CH570" t="e">
        <v>#N/A</v>
      </c>
    </row>
    <row r="571" spans="86:86" x14ac:dyDescent="0.25">
      <c r="CH571" t="e">
        <v>#N/A</v>
      </c>
    </row>
    <row r="572" spans="86:86" x14ac:dyDescent="0.25">
      <c r="CH572" t="e">
        <v>#N/A</v>
      </c>
    </row>
    <row r="573" spans="86:86" x14ac:dyDescent="0.25">
      <c r="CH573" t="e">
        <v>#N/A</v>
      </c>
    </row>
    <row r="574" spans="86:86" x14ac:dyDescent="0.25">
      <c r="CH574" t="e">
        <v>#N/A</v>
      </c>
    </row>
    <row r="575" spans="86:86" x14ac:dyDescent="0.25">
      <c r="CH575" t="e">
        <v>#N/A</v>
      </c>
    </row>
    <row r="576" spans="86:86" x14ac:dyDescent="0.25">
      <c r="CH576" t="e">
        <v>#N/A</v>
      </c>
    </row>
    <row r="577" spans="86:86" x14ac:dyDescent="0.25">
      <c r="CH577" t="e">
        <v>#N/A</v>
      </c>
    </row>
    <row r="578" spans="86:86" x14ac:dyDescent="0.25">
      <c r="CH578" t="e">
        <v>#N/A</v>
      </c>
    </row>
    <row r="579" spans="86:86" x14ac:dyDescent="0.25">
      <c r="CH579" t="e">
        <v>#N/A</v>
      </c>
    </row>
    <row r="580" spans="86:86" x14ac:dyDescent="0.25">
      <c r="CH580" t="e">
        <v>#N/A</v>
      </c>
    </row>
    <row r="581" spans="86:86" x14ac:dyDescent="0.25">
      <c r="CH581" t="e">
        <v>#N/A</v>
      </c>
    </row>
    <row r="582" spans="86:86" x14ac:dyDescent="0.25">
      <c r="CH582" t="e">
        <v>#N/A</v>
      </c>
    </row>
    <row r="583" spans="86:86" x14ac:dyDescent="0.25">
      <c r="CH583" t="e">
        <v>#N/A</v>
      </c>
    </row>
    <row r="584" spans="86:86" x14ac:dyDescent="0.25">
      <c r="CH584" t="e">
        <v>#N/A</v>
      </c>
    </row>
    <row r="585" spans="86:86" x14ac:dyDescent="0.25">
      <c r="CH585" t="e">
        <v>#N/A</v>
      </c>
    </row>
    <row r="586" spans="86:86" x14ac:dyDescent="0.25">
      <c r="CH586" t="e">
        <v>#N/A</v>
      </c>
    </row>
    <row r="587" spans="86:86" x14ac:dyDescent="0.25">
      <c r="CH587" t="e">
        <v>#N/A</v>
      </c>
    </row>
    <row r="588" spans="86:86" x14ac:dyDescent="0.25">
      <c r="CH588" t="e">
        <v>#N/A</v>
      </c>
    </row>
    <row r="589" spans="86:86" x14ac:dyDescent="0.25">
      <c r="CH589" t="e">
        <v>#N/A</v>
      </c>
    </row>
    <row r="590" spans="86:86" x14ac:dyDescent="0.25">
      <c r="CH590" t="e">
        <v>#N/A</v>
      </c>
    </row>
    <row r="591" spans="86:86" x14ac:dyDescent="0.25">
      <c r="CH591" t="e">
        <v>#N/A</v>
      </c>
    </row>
    <row r="592" spans="86:86" x14ac:dyDescent="0.25">
      <c r="CH592" t="e">
        <v>#N/A</v>
      </c>
    </row>
    <row r="593" spans="86:86" x14ac:dyDescent="0.25">
      <c r="CH593" t="e">
        <v>#N/A</v>
      </c>
    </row>
    <row r="594" spans="86:86" x14ac:dyDescent="0.25">
      <c r="CH594" t="e">
        <v>#N/A</v>
      </c>
    </row>
    <row r="595" spans="86:86" x14ac:dyDescent="0.25">
      <c r="CH595" t="e">
        <v>#N/A</v>
      </c>
    </row>
    <row r="596" spans="86:86" x14ac:dyDescent="0.25">
      <c r="CH596" t="e">
        <v>#N/A</v>
      </c>
    </row>
    <row r="597" spans="86:86" x14ac:dyDescent="0.25">
      <c r="CH597" t="e">
        <v>#N/A</v>
      </c>
    </row>
    <row r="598" spans="86:86" x14ac:dyDescent="0.25">
      <c r="CH598" t="e">
        <v>#N/A</v>
      </c>
    </row>
    <row r="599" spans="86:86" x14ac:dyDescent="0.25">
      <c r="CH599" t="e">
        <v>#N/A</v>
      </c>
    </row>
    <row r="600" spans="86:86" x14ac:dyDescent="0.25">
      <c r="CH600" t="e">
        <v>#N/A</v>
      </c>
    </row>
    <row r="601" spans="86:86" x14ac:dyDescent="0.25">
      <c r="CH601" t="e">
        <v>#N/A</v>
      </c>
    </row>
    <row r="602" spans="86:86" x14ac:dyDescent="0.25">
      <c r="CH602" t="e">
        <v>#N/A</v>
      </c>
    </row>
    <row r="603" spans="86:86" x14ac:dyDescent="0.25">
      <c r="CH603" t="e">
        <v>#N/A</v>
      </c>
    </row>
    <row r="604" spans="86:86" x14ac:dyDescent="0.25">
      <c r="CH604" t="e">
        <v>#N/A</v>
      </c>
    </row>
    <row r="605" spans="86:86" x14ac:dyDescent="0.25">
      <c r="CH605" t="e">
        <v>#N/A</v>
      </c>
    </row>
    <row r="606" spans="86:86" x14ac:dyDescent="0.25">
      <c r="CH606" t="e">
        <v>#N/A</v>
      </c>
    </row>
    <row r="607" spans="86:86" x14ac:dyDescent="0.25">
      <c r="CH607" t="e">
        <v>#N/A</v>
      </c>
    </row>
    <row r="608" spans="86:86" x14ac:dyDescent="0.25">
      <c r="CH608" t="e">
        <v>#N/A</v>
      </c>
    </row>
    <row r="609" spans="86:86" x14ac:dyDescent="0.25">
      <c r="CH609" t="e">
        <v>#N/A</v>
      </c>
    </row>
    <row r="610" spans="86:86" x14ac:dyDescent="0.25">
      <c r="CH610" t="e">
        <v>#N/A</v>
      </c>
    </row>
    <row r="611" spans="86:86" x14ac:dyDescent="0.25">
      <c r="CH611" t="e">
        <v>#N/A</v>
      </c>
    </row>
    <row r="612" spans="86:86" x14ac:dyDescent="0.25">
      <c r="CH612" t="e">
        <v>#N/A</v>
      </c>
    </row>
    <row r="613" spans="86:86" x14ac:dyDescent="0.25">
      <c r="CH613" t="e">
        <v>#N/A</v>
      </c>
    </row>
    <row r="614" spans="86:86" x14ac:dyDescent="0.25">
      <c r="CH614" t="e">
        <v>#N/A</v>
      </c>
    </row>
    <row r="615" spans="86:86" x14ac:dyDescent="0.25">
      <c r="CH615" t="e">
        <v>#N/A</v>
      </c>
    </row>
    <row r="616" spans="86:86" x14ac:dyDescent="0.25">
      <c r="CH616" t="e">
        <v>#N/A</v>
      </c>
    </row>
    <row r="617" spans="86:86" x14ac:dyDescent="0.25">
      <c r="CH617" t="e">
        <v>#N/A</v>
      </c>
    </row>
    <row r="618" spans="86:86" x14ac:dyDescent="0.25">
      <c r="CH618" t="e">
        <v>#N/A</v>
      </c>
    </row>
    <row r="619" spans="86:86" x14ac:dyDescent="0.25">
      <c r="CH619" t="e">
        <v>#N/A</v>
      </c>
    </row>
    <row r="620" spans="86:86" x14ac:dyDescent="0.25">
      <c r="CH620" t="e">
        <v>#N/A</v>
      </c>
    </row>
    <row r="621" spans="86:86" x14ac:dyDescent="0.25">
      <c r="CH621" t="e">
        <v>#N/A</v>
      </c>
    </row>
    <row r="622" spans="86:86" x14ac:dyDescent="0.25">
      <c r="CH622" t="e">
        <v>#N/A</v>
      </c>
    </row>
    <row r="623" spans="86:86" x14ac:dyDescent="0.25">
      <c r="CH623" t="e">
        <v>#N/A</v>
      </c>
    </row>
    <row r="624" spans="86:86" x14ac:dyDescent="0.25">
      <c r="CH624" t="e">
        <v>#N/A</v>
      </c>
    </row>
    <row r="625" spans="86:86" x14ac:dyDescent="0.25">
      <c r="CH625" t="e">
        <v>#N/A</v>
      </c>
    </row>
    <row r="626" spans="86:86" x14ac:dyDescent="0.25">
      <c r="CH626" t="e">
        <v>#N/A</v>
      </c>
    </row>
    <row r="627" spans="86:86" x14ac:dyDescent="0.25">
      <c r="CH627" t="e">
        <v>#N/A</v>
      </c>
    </row>
    <row r="628" spans="86:86" x14ac:dyDescent="0.25">
      <c r="CH628" t="e">
        <v>#N/A</v>
      </c>
    </row>
    <row r="629" spans="86:86" x14ac:dyDescent="0.25">
      <c r="CH629" t="e">
        <v>#N/A</v>
      </c>
    </row>
    <row r="630" spans="86:86" x14ac:dyDescent="0.25">
      <c r="CH630" t="e">
        <v>#N/A</v>
      </c>
    </row>
    <row r="631" spans="86:86" x14ac:dyDescent="0.25">
      <c r="CH631" t="e">
        <v>#N/A</v>
      </c>
    </row>
    <row r="632" spans="86:86" x14ac:dyDescent="0.25">
      <c r="CH632" t="e">
        <v>#N/A</v>
      </c>
    </row>
    <row r="633" spans="86:86" x14ac:dyDescent="0.25">
      <c r="CH633" t="e">
        <v>#N/A</v>
      </c>
    </row>
    <row r="634" spans="86:86" x14ac:dyDescent="0.25">
      <c r="CH634" t="e">
        <v>#N/A</v>
      </c>
    </row>
    <row r="635" spans="86:86" x14ac:dyDescent="0.25">
      <c r="CH635" t="e">
        <v>#N/A</v>
      </c>
    </row>
    <row r="636" spans="86:86" x14ac:dyDescent="0.25">
      <c r="CH636" t="e">
        <v>#N/A</v>
      </c>
    </row>
    <row r="637" spans="86:86" x14ac:dyDescent="0.25">
      <c r="CH637" t="e">
        <v>#N/A</v>
      </c>
    </row>
    <row r="638" spans="86:86" x14ac:dyDescent="0.25">
      <c r="CH638" t="e">
        <v>#N/A</v>
      </c>
    </row>
    <row r="639" spans="86:86" x14ac:dyDescent="0.25">
      <c r="CH639" t="e">
        <v>#N/A</v>
      </c>
    </row>
    <row r="640" spans="86:86" x14ac:dyDescent="0.25">
      <c r="CH640" t="e">
        <v>#N/A</v>
      </c>
    </row>
    <row r="641" spans="86:86" x14ac:dyDescent="0.25">
      <c r="CH641" t="e">
        <v>#N/A</v>
      </c>
    </row>
    <row r="642" spans="86:86" x14ac:dyDescent="0.25">
      <c r="CH642" t="e">
        <v>#N/A</v>
      </c>
    </row>
    <row r="643" spans="86:86" x14ac:dyDescent="0.25">
      <c r="CH643" t="e">
        <v>#N/A</v>
      </c>
    </row>
    <row r="644" spans="86:86" x14ac:dyDescent="0.25">
      <c r="CH644" t="e">
        <v>#N/A</v>
      </c>
    </row>
    <row r="645" spans="86:86" x14ac:dyDescent="0.25">
      <c r="CH645" t="e">
        <v>#N/A</v>
      </c>
    </row>
    <row r="646" spans="86:86" x14ac:dyDescent="0.25">
      <c r="CH646" t="e">
        <v>#N/A</v>
      </c>
    </row>
    <row r="647" spans="86:86" x14ac:dyDescent="0.25">
      <c r="CH647" t="e">
        <v>#N/A</v>
      </c>
    </row>
    <row r="648" spans="86:86" x14ac:dyDescent="0.25">
      <c r="CH648" t="e">
        <v>#N/A</v>
      </c>
    </row>
    <row r="649" spans="86:86" x14ac:dyDescent="0.25">
      <c r="CH649" t="e">
        <v>#N/A</v>
      </c>
    </row>
    <row r="650" spans="86:86" x14ac:dyDescent="0.25">
      <c r="CH650" t="e">
        <v>#N/A</v>
      </c>
    </row>
    <row r="651" spans="86:86" x14ac:dyDescent="0.25">
      <c r="CH651" t="e">
        <v>#N/A</v>
      </c>
    </row>
    <row r="652" spans="86:86" x14ac:dyDescent="0.25">
      <c r="CH652" t="e">
        <v>#N/A</v>
      </c>
    </row>
    <row r="653" spans="86:86" x14ac:dyDescent="0.25">
      <c r="CH653" t="e">
        <v>#N/A</v>
      </c>
    </row>
    <row r="654" spans="86:86" x14ac:dyDescent="0.25">
      <c r="CH654" t="e">
        <v>#N/A</v>
      </c>
    </row>
    <row r="655" spans="86:86" x14ac:dyDescent="0.25">
      <c r="CH655" t="e">
        <v>#N/A</v>
      </c>
    </row>
    <row r="656" spans="86:86" x14ac:dyDescent="0.25">
      <c r="CH656" t="e">
        <v>#N/A</v>
      </c>
    </row>
  </sheetData>
  <mergeCells count="3">
    <mergeCell ref="D68:G68"/>
    <mergeCell ref="C106:C107"/>
    <mergeCell ref="D106:D107"/>
  </mergeCells>
  <conditionalFormatting sqref="B41">
    <cfRule type="colorScale" priority="22">
      <colorScale>
        <cfvo type="percent" val="2"/>
        <cfvo type="percent" val="7"/>
        <color theme="7" tint="0.39997558519241921"/>
        <color theme="9" tint="0.59999389629810485"/>
      </colorScale>
    </cfRule>
  </conditionalFormatting>
  <conditionalFormatting sqref="B68">
    <cfRule type="colorScale" priority="25">
      <colorScale>
        <cfvo type="percent" val="2"/>
        <cfvo type="percent" val="7"/>
        <color theme="7" tint="0.39997558519241921"/>
        <color theme="9" tint="0.59999389629810485"/>
      </colorScale>
    </cfRule>
  </conditionalFormatting>
  <conditionalFormatting sqref="E226">
    <cfRule type="colorScale" priority="17">
      <colorScale>
        <cfvo type="min"/>
        <cfvo type="percentile" val="50"/>
        <cfvo type="max"/>
        <color rgb="FFF8696B"/>
        <color rgb="FFFFEB84"/>
        <color rgb="FF63BE7B"/>
      </colorScale>
    </cfRule>
    <cfRule type="colorScale" priority="18">
      <colorScale>
        <cfvo type="min"/>
        <cfvo type="percentile" val="50"/>
        <cfvo type="max"/>
        <color rgb="FFF8696B"/>
        <color rgb="FFFFEB84"/>
        <color rgb="FF63BE7B"/>
      </colorScale>
    </cfRule>
    <cfRule type="iconSet" priority="19">
      <iconSet iconSet="3Flags">
        <cfvo type="percent" val="0"/>
        <cfvo type="percent" val="33"/>
        <cfvo type="percent" val="67"/>
      </iconSet>
    </cfRule>
  </conditionalFormatting>
  <conditionalFormatting sqref="E253">
    <cfRule type="colorScale" priority="5">
      <colorScale>
        <cfvo type="min"/>
        <cfvo type="percentile" val="50"/>
        <cfvo type="max"/>
        <color rgb="FFF8696B"/>
        <color rgb="FFFFEB84"/>
        <color rgb="FF63BE7B"/>
      </colorScale>
    </cfRule>
    <cfRule type="colorScale" priority="6">
      <colorScale>
        <cfvo type="min"/>
        <cfvo type="percentile" val="50"/>
        <cfvo type="max"/>
        <color rgb="FFF8696B"/>
        <color rgb="FFFFEB84"/>
        <color rgb="FF63BE7B"/>
      </colorScale>
    </cfRule>
    <cfRule type="iconSet" priority="7">
      <iconSet iconSet="3Flags">
        <cfvo type="percent" val="0"/>
        <cfvo type="percent" val="33"/>
        <cfvo type="percent" val="67"/>
      </iconSet>
    </cfRule>
  </conditionalFormatting>
  <conditionalFormatting sqref="F173">
    <cfRule type="colorScale" priority="29">
      <colorScale>
        <cfvo type="min"/>
        <cfvo type="max"/>
        <color rgb="FFFCFCFF"/>
        <color rgb="FFF8696B"/>
      </colorScale>
    </cfRule>
  </conditionalFormatting>
  <conditionalFormatting sqref="F174:F192">
    <cfRule type="colorScale" priority="1">
      <colorScale>
        <cfvo type="min"/>
        <cfvo type="max"/>
        <color rgb="FFFCFCFF"/>
        <color rgb="FFF8696B"/>
      </colorScale>
    </cfRule>
  </conditionalFormatting>
  <conditionalFormatting sqref="G19">
    <cfRule type="colorScale" priority="11">
      <colorScale>
        <cfvo type="min"/>
        <cfvo type="percentile" val="50"/>
        <cfvo type="max"/>
        <color rgb="FF63BE7B"/>
        <color rgb="FFFFEB84"/>
        <color rgb="FFF8696B"/>
      </colorScale>
    </cfRule>
    <cfRule type="colorScale" priority="12">
      <colorScale>
        <cfvo type="min"/>
        <cfvo type="percentile" val="50"/>
        <cfvo type="max"/>
        <color rgb="FFF8696B"/>
        <color rgb="FFFFEB84"/>
        <color rgb="FF63BE7B"/>
      </colorScale>
    </cfRule>
    <cfRule type="iconSet" priority="13">
      <iconSet iconSet="3Flags">
        <cfvo type="percent" val="0"/>
        <cfvo type="percent" val="33"/>
        <cfvo type="percent" val="67"/>
      </iconSet>
    </cfRule>
    <cfRule type="colorScale" priority="14">
      <colorScale>
        <cfvo type="min"/>
        <cfvo type="percentile" val="50"/>
        <cfvo type="max"/>
        <color rgb="FFF8696B"/>
        <color rgb="FFFFEB84"/>
        <color rgb="FF63BE7B"/>
      </colorScale>
    </cfRule>
    <cfRule type="colorScale" priority="15">
      <colorScale>
        <cfvo type="min"/>
        <cfvo type="percentile" val="50"/>
        <cfvo type="max"/>
        <color rgb="FFF8696B"/>
        <color rgb="FFFFEB84"/>
        <color rgb="FF63BE7B"/>
      </colorScale>
    </cfRule>
  </conditionalFormatting>
  <conditionalFormatting sqref="H43">
    <cfRule type="colorScale" priority="23">
      <colorScale>
        <cfvo type="min"/>
        <cfvo type="percentile" val="50"/>
        <cfvo type="max"/>
        <color rgb="FFF8696B"/>
        <color rgb="FFFCFCFF"/>
        <color rgb="FF63BE7B"/>
      </colorScale>
    </cfRule>
  </conditionalFormatting>
  <conditionalFormatting sqref="H44:H65">
    <cfRule type="colorScale" priority="30">
      <colorScale>
        <cfvo type="min"/>
        <cfvo type="percentile" val="50"/>
        <cfvo type="max"/>
        <color rgb="FFF8696B"/>
        <color rgb="FFFFEB84"/>
        <color rgb="FF63BE7B"/>
      </colorScale>
    </cfRule>
    <cfRule type="iconSet" priority="31">
      <iconSet iconSet="3Flags">
        <cfvo type="percent" val="0"/>
        <cfvo type="percent" val="33"/>
        <cfvo type="percent" val="90"/>
      </iconSet>
    </cfRule>
  </conditionalFormatting>
  <conditionalFormatting sqref="H70">
    <cfRule type="colorScale" priority="26">
      <colorScale>
        <cfvo type="min"/>
        <cfvo type="percentile" val="50"/>
        <cfvo type="max"/>
        <color rgb="FFF8696B"/>
        <color rgb="FFFCFCFF"/>
        <color rgb="FF63BE7B"/>
      </colorScale>
    </cfRule>
  </conditionalFormatting>
  <conditionalFormatting sqref="H71:H89 H104">
    <cfRule type="colorScale" priority="27">
      <colorScale>
        <cfvo type="min"/>
        <cfvo type="percentile" val="50"/>
        <cfvo type="max"/>
        <color rgb="FFF8696B"/>
        <color rgb="FFFFEB84"/>
        <color rgb="FF63BE7B"/>
      </colorScale>
    </cfRule>
    <cfRule type="iconSet" priority="28">
      <iconSet iconSet="3Flags">
        <cfvo type="percent" val="0"/>
        <cfvo type="percent" val="33"/>
        <cfvo type="percent" val="90"/>
      </iconSet>
    </cfRule>
  </conditionalFormatting>
  <conditionalFormatting sqref="H231">
    <cfRule type="colorScale" priority="16">
      <colorScale>
        <cfvo type="min"/>
        <cfvo type="percentile" val="50"/>
        <cfvo type="max"/>
        <color rgb="FFF8696B"/>
        <color rgb="FFFCFCFF"/>
        <color rgb="FF63BE7B"/>
      </colorScale>
    </cfRule>
  </conditionalFormatting>
  <conditionalFormatting sqref="H232:H249">
    <cfRule type="colorScale" priority="2">
      <colorScale>
        <cfvo type="min"/>
        <cfvo type="percentile" val="50"/>
        <cfvo type="max"/>
        <color rgb="FFF8696B"/>
        <color rgb="FFFFEB84"/>
        <color rgb="FF63BE7B"/>
      </colorScale>
    </cfRule>
  </conditionalFormatting>
  <conditionalFormatting sqref="H232:H251">
    <cfRule type="colorScale" priority="20">
      <colorScale>
        <cfvo type="min"/>
        <cfvo type="percentile" val="50"/>
        <cfvo type="max"/>
        <color rgb="FFF8696B"/>
        <color rgb="FFFFEB84"/>
        <color rgb="FF63BE7B"/>
      </colorScale>
    </cfRule>
    <cfRule type="iconSet" priority="21">
      <iconSet iconSet="3Flags">
        <cfvo type="percent" val="0"/>
        <cfvo type="percent" val="33"/>
        <cfvo type="percent" val="90"/>
      </iconSet>
    </cfRule>
  </conditionalFormatting>
  <conditionalFormatting sqref="H258">
    <cfRule type="colorScale" priority="4">
      <colorScale>
        <cfvo type="min"/>
        <cfvo type="percentile" val="50"/>
        <cfvo type="max"/>
        <color rgb="FFF8696B"/>
        <color rgb="FFFCFCFF"/>
        <color rgb="FF63BE7B"/>
      </colorScale>
    </cfRule>
  </conditionalFormatting>
  <conditionalFormatting sqref="H259:H277">
    <cfRule type="colorScale" priority="8">
      <colorScale>
        <cfvo type="min"/>
        <cfvo type="percentile" val="50"/>
        <cfvo type="max"/>
        <color rgb="FFF8696B"/>
        <color rgb="FFFFEB84"/>
        <color rgb="FF63BE7B"/>
      </colorScale>
    </cfRule>
    <cfRule type="iconSet" priority="9">
      <iconSet iconSet="3Flags">
        <cfvo type="percent" val="0"/>
        <cfvo type="percent" val="33"/>
        <cfvo type="percent" val="90"/>
      </iconSet>
    </cfRule>
  </conditionalFormatting>
  <conditionalFormatting pivot="1" sqref="K71:K72 K74 K76:K77 K78:K87">
    <cfRule type="colorScale" priority="24">
      <colorScale>
        <cfvo type="min"/>
        <cfvo type="max"/>
        <color rgb="FFFCFCFF"/>
        <color rgb="FFF8696B"/>
      </colorScale>
    </cfRule>
  </conditionalFormatting>
  <conditionalFormatting sqref="K202:K219">
    <cfRule type="colorScale" priority="10">
      <colorScale>
        <cfvo type="min"/>
        <cfvo type="max"/>
        <color rgb="FFFCFCFF"/>
        <color rgb="FFF8696B"/>
      </colorScale>
    </cfRule>
  </conditionalFormatting>
  <conditionalFormatting sqref="M174:M196">
    <cfRule type="colorScale" priority="32">
      <colorScale>
        <cfvo type="min"/>
        <cfvo type="percentile" val="50"/>
        <cfvo type="max"/>
        <color rgb="FFF8696B"/>
        <color rgb="FFFFEB84"/>
        <color rgb="FF63BE7B"/>
      </colorScale>
    </cfRule>
    <cfRule type="colorScale" priority="33">
      <colorScale>
        <cfvo type="min"/>
        <cfvo type="percentile" val="50"/>
        <cfvo type="max"/>
        <color rgb="FFF8696B"/>
        <color rgb="FFFFEB84"/>
        <color rgb="FF63BE7B"/>
      </colorScale>
    </cfRule>
    <cfRule type="iconSet" priority="34">
      <iconSet iconSet="3Flags">
        <cfvo type="percent" val="0"/>
        <cfvo type="percent" val="33"/>
        <cfvo type="percent" val="67"/>
      </iconSet>
    </cfRule>
  </conditionalFormatting>
  <conditionalFormatting sqref="O43:O61">
    <cfRule type="colorScale" priority="3">
      <colorScale>
        <cfvo type="min"/>
        <cfvo type="max"/>
        <color rgb="FFFCFCFF"/>
        <color rgb="FFF8696B"/>
      </colorScale>
    </cfRule>
  </conditionalFormatting>
  <conditionalFormatting sqref="H202:H225">
    <cfRule type="colorScale" priority="35">
      <colorScale>
        <cfvo type="min"/>
        <cfvo type="percentile" val="50"/>
        <cfvo type="max"/>
        <color rgb="FFF8696B"/>
        <color rgb="FFFFEB84"/>
        <color rgb="FF63BE7B"/>
      </colorScale>
    </cfRule>
    <cfRule type="colorScale" priority="36">
      <colorScale>
        <cfvo type="min"/>
        <cfvo type="percentile" val="50"/>
        <cfvo type="max"/>
        <color rgb="FFF8696B"/>
        <color rgb="FFFFEB84"/>
        <color rgb="FF63BE7B"/>
      </colorScale>
    </cfRule>
    <cfRule type="iconSet" priority="37">
      <iconSet iconSet="3Flags">
        <cfvo type="percent" val="0"/>
        <cfvo type="percent" val="33"/>
        <cfvo type="percent" val="67"/>
      </iconSet>
    </cfRule>
    <cfRule type="colorScale" priority="38">
      <colorScale>
        <cfvo type="min"/>
        <cfvo type="percentile" val="50"/>
        <cfvo type="max"/>
        <color rgb="FFF8696B"/>
        <color rgb="FFFFEB84"/>
        <color rgb="FF63BE7B"/>
      </colorScale>
    </cfRule>
  </conditionalFormatting>
  <pageMargins left="0.7" right="0.7" top="0.75" bottom="0.75" header="0.3" footer="0.3"/>
  <pageSetup paperSize="9" orientation="portrait" r:id="rId1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dimension ref="A1:CG725"/>
  <sheetViews>
    <sheetView workbookViewId="0">
      <selection activeCell="AH2" sqref="AH2"/>
    </sheetView>
  </sheetViews>
  <sheetFormatPr defaultRowHeight="15" x14ac:dyDescent="0.25"/>
  <cols>
    <col min="1" max="1" width="23.140625" bestFit="1" customWidth="1"/>
    <col min="2" max="2" width="7.28515625" hidden="1" customWidth="1"/>
    <col min="3" max="5" width="3.28515625" hidden="1" customWidth="1"/>
    <col min="6" max="6" width="4.42578125" hidden="1" customWidth="1"/>
    <col min="7" max="7" width="5.7109375" customWidth="1"/>
    <col min="8" max="33" width="3.28515625" hidden="1" customWidth="1"/>
    <col min="34" max="34" width="8.140625" customWidth="1"/>
    <col min="35" max="35" width="0.5703125" hidden="1" customWidth="1"/>
    <col min="36" max="36" width="9.5703125" customWidth="1"/>
    <col min="37" max="37" width="8.85546875" customWidth="1"/>
    <col min="39" max="39" width="11" bestFit="1" customWidth="1"/>
    <col min="44" max="44" width="23.140625" bestFit="1" customWidth="1"/>
    <col min="45" max="45" width="19.7109375" bestFit="1" customWidth="1"/>
    <col min="46" max="46" width="4.42578125" bestFit="1" customWidth="1"/>
    <col min="47" max="47" width="3.28515625" bestFit="1" customWidth="1"/>
    <col min="48" max="49" width="12.5703125" bestFit="1" customWidth="1"/>
    <col min="50" max="50" width="7.85546875" bestFit="1" customWidth="1"/>
    <col min="51" max="51" width="12.5703125" bestFit="1" customWidth="1"/>
    <col min="52" max="53" width="2.140625" bestFit="1" customWidth="1"/>
    <col min="54" max="54" width="3.28515625" bestFit="1" customWidth="1"/>
    <col min="55" max="56" width="12.5703125" bestFit="1" customWidth="1"/>
    <col min="57" max="57" width="21.42578125" bestFit="1" customWidth="1"/>
    <col min="58" max="58" width="18.5703125" bestFit="1" customWidth="1"/>
    <col min="59" max="59" width="4" bestFit="1" customWidth="1"/>
    <col min="60" max="62" width="11.28515625" bestFit="1" customWidth="1"/>
  </cols>
  <sheetData>
    <row r="1" spans="1:85" s="251" customFormat="1" ht="34.5" customHeight="1" x14ac:dyDescent="0.25">
      <c r="A1"/>
      <c r="B1"/>
      <c r="C1" s="254"/>
      <c r="D1" s="254"/>
      <c r="E1" s="254"/>
      <c r="F1" s="254"/>
      <c r="G1" s="254"/>
      <c r="H1" s="254"/>
      <c r="I1" s="252"/>
      <c r="J1" s="252"/>
      <c r="K1" s="252"/>
      <c r="L1" s="252"/>
      <c r="M1" s="252"/>
      <c r="N1" s="252"/>
      <c r="O1" s="252"/>
      <c r="P1" s="252"/>
      <c r="Q1" s="255"/>
      <c r="R1" s="252"/>
      <c r="S1" s="252"/>
      <c r="T1" s="252"/>
      <c r="U1" s="252"/>
      <c r="V1" s="252"/>
      <c r="W1" s="252"/>
      <c r="X1" s="252"/>
      <c r="Y1" s="252"/>
      <c r="Z1" s="252"/>
      <c r="AA1" s="252"/>
      <c r="AB1" s="252"/>
      <c r="AC1" s="252"/>
      <c r="AD1" s="252"/>
      <c r="AE1" s="252"/>
      <c r="AF1" s="252"/>
      <c r="AG1" s="252"/>
      <c r="AH1" s="252"/>
      <c r="AI1" s="252"/>
      <c r="AJ1" s="252"/>
      <c r="AK1" s="252"/>
      <c r="AL1" s="252"/>
      <c r="AM1" s="252"/>
      <c r="AN1" s="252"/>
      <c r="AO1" s="252"/>
      <c r="AP1" s="252"/>
      <c r="AQ1" s="260"/>
      <c r="AR1" s="261"/>
      <c r="AS1" s="252"/>
      <c r="AT1" s="252"/>
      <c r="AU1" s="252"/>
      <c r="AV1" s="252"/>
      <c r="AW1" s="252"/>
      <c r="AX1" s="252"/>
      <c r="AY1" s="252"/>
      <c r="AZ1" s="252"/>
      <c r="BA1" s="252"/>
      <c r="BB1" s="252"/>
      <c r="BC1" s="252"/>
      <c r="BD1" s="252"/>
      <c r="BE1" s="252"/>
      <c r="BF1" s="253"/>
      <c r="BG1" s="253"/>
      <c r="CG1" s="251" t="e">
        <v>#N/A</v>
      </c>
    </row>
    <row r="2" spans="1:85" s="251" customFormat="1" ht="30" customHeight="1" thickBot="1" x14ac:dyDescent="0.3">
      <c r="A2" s="394"/>
      <c r="B2" s="395" t="s">
        <v>1510</v>
      </c>
      <c r="C2" s="395"/>
      <c r="D2" s="395"/>
      <c r="E2" s="395"/>
      <c r="F2" s="395"/>
      <c r="G2" s="395"/>
      <c r="H2" s="395"/>
      <c r="I2" s="395"/>
      <c r="J2" s="395"/>
      <c r="K2" s="395"/>
      <c r="L2" s="395"/>
      <c r="M2" s="395"/>
      <c r="N2" s="395"/>
      <c r="O2" s="395"/>
      <c r="P2" s="395"/>
      <c r="Q2" s="395"/>
      <c r="R2" s="395"/>
      <c r="S2" s="395"/>
      <c r="T2" s="395"/>
      <c r="U2" s="395"/>
      <c r="V2" s="395"/>
      <c r="W2" s="395"/>
      <c r="X2" s="395"/>
      <c r="Y2" s="395"/>
      <c r="Z2" s="395"/>
      <c r="AA2" s="395"/>
      <c r="AB2" s="395"/>
      <c r="AC2" s="395"/>
      <c r="AD2" s="395"/>
      <c r="AE2" s="395"/>
      <c r="AF2" s="395"/>
      <c r="AG2" s="395"/>
      <c r="AH2" s="257"/>
      <c r="AI2" s="258"/>
      <c r="AJ2" s="259"/>
      <c r="AK2" s="259"/>
      <c r="AL2" s="252"/>
      <c r="AM2" s="252"/>
      <c r="AN2" s="252"/>
      <c r="AO2" s="252"/>
      <c r="AP2" s="252"/>
      <c r="AQ2" s="269"/>
      <c r="AR2" s="290" t="s">
        <v>1588</v>
      </c>
      <c r="AS2" s="291" t="s">
        <v>1589</v>
      </c>
      <c r="AT2" s="242"/>
      <c r="AU2" s="242"/>
      <c r="AV2" s="242"/>
      <c r="AW2"/>
      <c r="AX2"/>
      <c r="AY2"/>
      <c r="AZ2"/>
      <c r="BA2"/>
      <c r="BB2"/>
      <c r="BC2"/>
      <c r="BE2" s="4" t="s">
        <v>1359</v>
      </c>
      <c r="BF2" s="7" t="s">
        <v>1589</v>
      </c>
      <c r="BG2"/>
      <c r="BH2"/>
      <c r="BI2"/>
      <c r="CG2" s="251" t="e">
        <v>#N/A</v>
      </c>
    </row>
    <row r="3" spans="1:85" s="277" customFormat="1" ht="36.75" customHeight="1" thickBot="1" x14ac:dyDescent="0.3">
      <c r="A3" s="289" t="s">
        <v>11</v>
      </c>
      <c r="B3" s="263" t="s">
        <v>1552</v>
      </c>
      <c r="C3" s="264" t="s">
        <v>1553</v>
      </c>
      <c r="D3" s="264" t="s">
        <v>1554</v>
      </c>
      <c r="E3" s="264" t="s">
        <v>1555</v>
      </c>
      <c r="F3" s="264" t="s">
        <v>1556</v>
      </c>
      <c r="G3" s="264" t="s">
        <v>1557</v>
      </c>
      <c r="H3" s="264" t="s">
        <v>1558</v>
      </c>
      <c r="I3" s="264" t="s">
        <v>1559</v>
      </c>
      <c r="J3" s="264" t="s">
        <v>1560</v>
      </c>
      <c r="K3" s="264" t="s">
        <v>1561</v>
      </c>
      <c r="L3" s="264" t="s">
        <v>1562</v>
      </c>
      <c r="M3" s="264" t="s">
        <v>1563</v>
      </c>
      <c r="N3" s="264" t="s">
        <v>1564</v>
      </c>
      <c r="O3" s="264" t="s">
        <v>1565</v>
      </c>
      <c r="P3" s="264" t="s">
        <v>1566</v>
      </c>
      <c r="Q3" s="264" t="s">
        <v>1567</v>
      </c>
      <c r="R3" s="264" t="s">
        <v>1568</v>
      </c>
      <c r="S3" s="264" t="s">
        <v>1569</v>
      </c>
      <c r="T3" s="264" t="s">
        <v>1570</v>
      </c>
      <c r="U3" s="264" t="s">
        <v>1571</v>
      </c>
      <c r="V3" s="264" t="s">
        <v>1572</v>
      </c>
      <c r="W3" s="264" t="s">
        <v>1573</v>
      </c>
      <c r="X3" s="264" t="s">
        <v>1574</v>
      </c>
      <c r="Y3" s="264" t="s">
        <v>1575</v>
      </c>
      <c r="Z3" s="264" t="s">
        <v>1576</v>
      </c>
      <c r="AA3" s="264" t="s">
        <v>1577</v>
      </c>
      <c r="AB3" s="264" t="s">
        <v>1578</v>
      </c>
      <c r="AC3" s="264" t="s">
        <v>1579</v>
      </c>
      <c r="AD3" s="264" t="s">
        <v>1580</v>
      </c>
      <c r="AE3" s="264" t="s">
        <v>1581</v>
      </c>
      <c r="AF3" s="264" t="s">
        <v>1582</v>
      </c>
      <c r="AG3" s="265" t="s">
        <v>1583</v>
      </c>
      <c r="AH3" s="266" t="s">
        <v>1584</v>
      </c>
      <c r="AI3" s="267" t="s">
        <v>1585</v>
      </c>
      <c r="AJ3" s="268" t="s">
        <v>1586</v>
      </c>
      <c r="AK3" s="268" t="s">
        <v>1587</v>
      </c>
      <c r="AL3" s="276"/>
      <c r="AM3" s="276"/>
      <c r="AN3" s="276"/>
      <c r="AQ3" s="278"/>
      <c r="AR3" s="290" t="s">
        <v>1357</v>
      </c>
      <c r="AS3" s="227">
        <v>0</v>
      </c>
      <c r="AT3" s="227">
        <v>1</v>
      </c>
      <c r="AU3" s="227">
        <v>2</v>
      </c>
      <c r="AV3" s="227" t="s">
        <v>1358</v>
      </c>
      <c r="AW3"/>
      <c r="AX3"/>
      <c r="AY3"/>
      <c r="AZ3"/>
      <c r="BA3"/>
      <c r="BB3"/>
      <c r="BC3"/>
      <c r="BE3" s="4" t="s">
        <v>1357</v>
      </c>
      <c r="BF3"/>
      <c r="BG3">
        <v>1</v>
      </c>
      <c r="BH3" t="s">
        <v>1358</v>
      </c>
      <c r="BI3"/>
      <c r="BL3" s="251"/>
      <c r="CG3" s="251" t="e">
        <v>#N/A</v>
      </c>
    </row>
    <row r="4" spans="1:85" s="251" customFormat="1" ht="18" customHeight="1" x14ac:dyDescent="0.25">
      <c r="A4" s="270" t="s">
        <v>98</v>
      </c>
      <c r="B4" s="399">
        <v>21</v>
      </c>
      <c r="C4" s="399"/>
      <c r="D4" s="393"/>
      <c r="E4" s="400"/>
      <c r="F4" s="400">
        <v>4</v>
      </c>
      <c r="G4" s="401">
        <v>2</v>
      </c>
      <c r="H4" s="400"/>
      <c r="I4" s="401"/>
      <c r="J4" s="402"/>
      <c r="K4" s="403"/>
      <c r="L4" s="403"/>
      <c r="M4" s="403"/>
      <c r="N4" s="402"/>
      <c r="O4" s="402"/>
      <c r="P4" s="403"/>
      <c r="Q4" s="403"/>
      <c r="R4" s="402"/>
      <c r="S4" s="401"/>
      <c r="T4" s="402"/>
      <c r="U4" s="403"/>
      <c r="V4" s="403"/>
      <c r="W4" s="403"/>
      <c r="X4" s="403"/>
      <c r="Y4" s="403"/>
      <c r="Z4" s="399"/>
      <c r="AA4" s="403"/>
      <c r="AB4" s="403"/>
      <c r="AC4" s="399"/>
      <c r="AD4" s="399"/>
      <c r="AE4" s="399"/>
      <c r="AF4" s="399"/>
      <c r="AG4" s="399"/>
      <c r="AH4" s="272">
        <f t="shared" ref="AH4:AH23" si="0">AS4</f>
        <v>15</v>
      </c>
      <c r="AI4" s="273">
        <f t="shared" ref="AI4:AI21" si="1">SUM(D4:AF4)</f>
        <v>6</v>
      </c>
      <c r="AJ4" s="274">
        <f t="shared" ref="AJ4:AJ23" si="2">BG4/B4</f>
        <v>0.2857142857142857</v>
      </c>
      <c r="AK4" s="275">
        <f t="shared" ref="AK4:AK22" si="3">AI4/B4</f>
        <v>0.2857142857142857</v>
      </c>
      <c r="AL4" s="280"/>
      <c r="AM4" s="280"/>
      <c r="AN4" s="280"/>
      <c r="AQ4" s="281">
        <f t="shared" ref="AQ4:AQ23" si="4">B4*15%</f>
        <v>3.15</v>
      </c>
      <c r="AR4" s="282" t="s">
        <v>98</v>
      </c>
      <c r="AS4" s="393">
        <v>15</v>
      </c>
      <c r="AT4" s="393">
        <v>6</v>
      </c>
      <c r="AU4" s="393"/>
      <c r="AV4" s="393">
        <v>21</v>
      </c>
      <c r="AW4"/>
      <c r="AX4"/>
      <c r="AY4"/>
      <c r="AZ4"/>
      <c r="BA4"/>
      <c r="BB4"/>
      <c r="BC4"/>
      <c r="BE4" s="5" t="s">
        <v>98</v>
      </c>
      <c r="BF4" s="315">
        <v>15</v>
      </c>
      <c r="BG4" s="315">
        <v>6</v>
      </c>
      <c r="BH4" s="315">
        <v>21</v>
      </c>
      <c r="BI4"/>
      <c r="CG4" s="251" t="e">
        <v>#N/A</v>
      </c>
    </row>
    <row r="5" spans="1:85" s="251" customFormat="1" ht="18" customHeight="1" x14ac:dyDescent="0.25">
      <c r="A5" s="279" t="s">
        <v>155</v>
      </c>
      <c r="B5" s="399">
        <v>19</v>
      </c>
      <c r="C5" s="399"/>
      <c r="D5" s="393">
        <v>1</v>
      </c>
      <c r="E5" s="400">
        <v>10</v>
      </c>
      <c r="F5" s="400">
        <v>8</v>
      </c>
      <c r="G5" s="401"/>
      <c r="H5" s="400"/>
      <c r="I5" s="401"/>
      <c r="J5" s="402"/>
      <c r="K5" s="403"/>
      <c r="L5" s="403"/>
      <c r="M5" s="403"/>
      <c r="N5" s="402"/>
      <c r="O5" s="402"/>
      <c r="P5" s="403"/>
      <c r="Q5" s="403"/>
      <c r="R5" s="402"/>
      <c r="S5" s="401"/>
      <c r="T5" s="402"/>
      <c r="U5" s="403"/>
      <c r="V5" s="403"/>
      <c r="W5" s="403"/>
      <c r="X5" s="403"/>
      <c r="Y5" s="403"/>
      <c r="Z5" s="399"/>
      <c r="AA5" s="403"/>
      <c r="AB5" s="403"/>
      <c r="AC5" s="399"/>
      <c r="AD5" s="399"/>
      <c r="AE5" s="399"/>
      <c r="AF5" s="399"/>
      <c r="AG5" s="399"/>
      <c r="AH5" s="272">
        <f t="shared" si="0"/>
        <v>0</v>
      </c>
      <c r="AI5" s="273">
        <f t="shared" si="1"/>
        <v>19</v>
      </c>
      <c r="AJ5" s="274">
        <f t="shared" si="2"/>
        <v>1</v>
      </c>
      <c r="AK5" s="275">
        <f t="shared" si="3"/>
        <v>1</v>
      </c>
      <c r="AL5" s="280"/>
      <c r="AM5" s="280"/>
      <c r="AN5" s="280"/>
      <c r="AQ5" s="281">
        <f t="shared" si="4"/>
        <v>2.85</v>
      </c>
      <c r="AR5" s="282" t="s">
        <v>155</v>
      </c>
      <c r="AS5" s="393"/>
      <c r="AT5" s="393">
        <v>19</v>
      </c>
      <c r="AU5" s="393"/>
      <c r="AV5" s="393">
        <v>19</v>
      </c>
      <c r="AW5"/>
      <c r="AX5"/>
      <c r="AY5"/>
      <c r="AZ5"/>
      <c r="BA5"/>
      <c r="BB5"/>
      <c r="BC5"/>
      <c r="BE5" s="5" t="s">
        <v>155</v>
      </c>
      <c r="BF5" s="315"/>
      <c r="BG5" s="315">
        <v>19</v>
      </c>
      <c r="BH5" s="315">
        <v>19</v>
      </c>
      <c r="BI5"/>
      <c r="CG5" s="251" t="e">
        <v>#N/A</v>
      </c>
    </row>
    <row r="6" spans="1:85" s="251" customFormat="1" ht="18" customHeight="1" x14ac:dyDescent="0.25">
      <c r="A6" s="279" t="s">
        <v>45</v>
      </c>
      <c r="B6" s="399">
        <v>69</v>
      </c>
      <c r="C6" s="399">
        <v>5</v>
      </c>
      <c r="D6" s="393"/>
      <c r="E6" s="400">
        <v>7</v>
      </c>
      <c r="F6" s="400">
        <v>26</v>
      </c>
      <c r="G6" s="401">
        <v>2</v>
      </c>
      <c r="H6" s="400"/>
      <c r="I6" s="401"/>
      <c r="J6" s="402"/>
      <c r="K6" s="403"/>
      <c r="L6" s="403"/>
      <c r="M6" s="403"/>
      <c r="N6" s="402"/>
      <c r="O6" s="402"/>
      <c r="P6" s="403"/>
      <c r="Q6" s="403"/>
      <c r="R6" s="402"/>
      <c r="S6" s="401"/>
      <c r="T6" s="402"/>
      <c r="U6" s="403"/>
      <c r="V6" s="403"/>
      <c r="W6" s="403"/>
      <c r="X6" s="403"/>
      <c r="Y6" s="403"/>
      <c r="Z6" s="399"/>
      <c r="AA6" s="403"/>
      <c r="AB6" s="403"/>
      <c r="AC6" s="399"/>
      <c r="AD6" s="399"/>
      <c r="AE6" s="399"/>
      <c r="AF6" s="399"/>
      <c r="AG6" s="399"/>
      <c r="AH6" s="272">
        <f t="shared" si="0"/>
        <v>30</v>
      </c>
      <c r="AI6" s="273">
        <f t="shared" si="1"/>
        <v>35</v>
      </c>
      <c r="AJ6" s="274">
        <f t="shared" si="2"/>
        <v>0.56521739130434778</v>
      </c>
      <c r="AK6" s="275">
        <f t="shared" si="3"/>
        <v>0.50724637681159424</v>
      </c>
      <c r="AL6" s="280"/>
      <c r="AM6" s="280"/>
      <c r="AN6" s="280"/>
      <c r="AQ6" s="281">
        <f t="shared" si="4"/>
        <v>10.35</v>
      </c>
      <c r="AR6" s="282" t="s">
        <v>45</v>
      </c>
      <c r="AS6" s="393">
        <v>30</v>
      </c>
      <c r="AT6" s="393">
        <v>38</v>
      </c>
      <c r="AU6" s="393">
        <v>1</v>
      </c>
      <c r="AV6" s="393">
        <v>69</v>
      </c>
      <c r="AW6"/>
      <c r="AX6"/>
      <c r="AY6"/>
      <c r="AZ6"/>
      <c r="BA6"/>
      <c r="BB6"/>
      <c r="BC6"/>
      <c r="BE6" s="5" t="s">
        <v>45</v>
      </c>
      <c r="BF6" s="315">
        <v>30</v>
      </c>
      <c r="BG6" s="315">
        <v>39</v>
      </c>
      <c r="BH6" s="315">
        <v>69</v>
      </c>
      <c r="BI6"/>
      <c r="CG6" s="251" t="e">
        <v>#N/A</v>
      </c>
    </row>
    <row r="7" spans="1:85" s="251" customFormat="1" ht="15.75" customHeight="1" x14ac:dyDescent="0.25">
      <c r="A7" s="279" t="s">
        <v>27</v>
      </c>
      <c r="B7" s="399">
        <v>34</v>
      </c>
      <c r="C7" s="399">
        <v>5</v>
      </c>
      <c r="D7" s="393"/>
      <c r="E7" s="400">
        <v>14</v>
      </c>
      <c r="F7" s="400">
        <v>12</v>
      </c>
      <c r="G7" s="401">
        <v>3</v>
      </c>
      <c r="H7" s="400"/>
      <c r="I7" s="401"/>
      <c r="J7" s="402"/>
      <c r="K7" s="403"/>
      <c r="L7" s="403"/>
      <c r="M7" s="403"/>
      <c r="N7" s="402"/>
      <c r="O7" s="402"/>
      <c r="P7" s="403"/>
      <c r="Q7" s="403"/>
      <c r="R7" s="402"/>
      <c r="S7" s="401"/>
      <c r="T7" s="402"/>
      <c r="U7" s="403"/>
      <c r="V7" s="403"/>
      <c r="W7" s="403"/>
      <c r="X7" s="403"/>
      <c r="Y7" s="403"/>
      <c r="Z7" s="399"/>
      <c r="AA7" s="403"/>
      <c r="AB7" s="403"/>
      <c r="AC7" s="399"/>
      <c r="AD7" s="399"/>
      <c r="AE7" s="399"/>
      <c r="AF7" s="399"/>
      <c r="AG7" s="399"/>
      <c r="AH7" s="272">
        <f t="shared" si="0"/>
        <v>1</v>
      </c>
      <c r="AI7" s="273">
        <f t="shared" si="1"/>
        <v>29</v>
      </c>
      <c r="AJ7" s="274">
        <f t="shared" si="2"/>
        <v>0.97058823529411764</v>
      </c>
      <c r="AK7" s="275">
        <f t="shared" si="3"/>
        <v>0.8529411764705882</v>
      </c>
      <c r="AL7" s="280"/>
      <c r="AM7" s="280"/>
      <c r="AN7" s="280"/>
      <c r="AQ7" s="281">
        <f t="shared" si="4"/>
        <v>5.0999999999999996</v>
      </c>
      <c r="AR7" s="282" t="s">
        <v>27</v>
      </c>
      <c r="AS7" s="393">
        <v>1</v>
      </c>
      <c r="AT7" s="393">
        <v>32</v>
      </c>
      <c r="AU7" s="393">
        <v>1</v>
      </c>
      <c r="AV7" s="393">
        <v>34</v>
      </c>
      <c r="AW7"/>
      <c r="AX7"/>
      <c r="AY7"/>
      <c r="AZ7"/>
      <c r="BA7"/>
      <c r="BB7"/>
      <c r="BC7"/>
      <c r="BE7" s="5" t="s">
        <v>27</v>
      </c>
      <c r="BF7" s="315">
        <v>1</v>
      </c>
      <c r="BG7" s="315">
        <v>33</v>
      </c>
      <c r="BH7" s="315">
        <v>34</v>
      </c>
      <c r="BI7"/>
      <c r="CG7" s="251" t="e">
        <v>#N/A</v>
      </c>
    </row>
    <row r="8" spans="1:85" s="251" customFormat="1" ht="19.5" customHeight="1" x14ac:dyDescent="0.25">
      <c r="A8" s="279" t="s">
        <v>2211</v>
      </c>
      <c r="B8" s="399">
        <v>27</v>
      </c>
      <c r="C8" s="399"/>
      <c r="D8" s="393"/>
      <c r="E8" s="400"/>
      <c r="F8" s="400"/>
      <c r="G8" s="401">
        <v>3</v>
      </c>
      <c r="H8" s="400"/>
      <c r="I8" s="401"/>
      <c r="J8" s="402"/>
      <c r="K8" s="403"/>
      <c r="L8" s="403"/>
      <c r="M8" s="403"/>
      <c r="N8" s="402"/>
      <c r="O8" s="402"/>
      <c r="P8" s="403"/>
      <c r="Q8" s="403"/>
      <c r="R8" s="402"/>
      <c r="S8" s="401"/>
      <c r="T8" s="402"/>
      <c r="U8" s="403"/>
      <c r="V8" s="403"/>
      <c r="W8" s="403"/>
      <c r="X8" s="403"/>
      <c r="Y8" s="403"/>
      <c r="Z8" s="399"/>
      <c r="AA8" s="403"/>
      <c r="AB8" s="403"/>
      <c r="AC8" s="399"/>
      <c r="AD8" s="399"/>
      <c r="AE8" s="399"/>
      <c r="AF8" s="399"/>
      <c r="AG8" s="399"/>
      <c r="AH8" s="272">
        <f t="shared" si="0"/>
        <v>24</v>
      </c>
      <c r="AI8" s="273">
        <f t="shared" si="1"/>
        <v>3</v>
      </c>
      <c r="AJ8" s="274">
        <f t="shared" si="2"/>
        <v>0.1111111111111111</v>
      </c>
      <c r="AK8" s="275">
        <f t="shared" si="3"/>
        <v>0.1111111111111111</v>
      </c>
      <c r="AL8" s="280"/>
      <c r="AM8" s="280"/>
      <c r="AN8" s="280"/>
      <c r="AQ8" s="281">
        <f t="shared" si="4"/>
        <v>4.05</v>
      </c>
      <c r="AR8" s="282" t="s">
        <v>2211</v>
      </c>
      <c r="AS8" s="393">
        <v>24</v>
      </c>
      <c r="AT8" s="393">
        <v>3</v>
      </c>
      <c r="AU8" s="393"/>
      <c r="AV8" s="393">
        <v>27</v>
      </c>
      <c r="AW8"/>
      <c r="AX8"/>
      <c r="AY8"/>
      <c r="AZ8"/>
      <c r="BA8"/>
      <c r="BB8"/>
      <c r="BC8"/>
      <c r="BE8" s="5" t="s">
        <v>2211</v>
      </c>
      <c r="BF8" s="315">
        <v>24</v>
      </c>
      <c r="BG8" s="315">
        <v>3</v>
      </c>
      <c r="BH8" s="315">
        <v>27</v>
      </c>
      <c r="BI8"/>
      <c r="CG8" s="251" t="e">
        <v>#N/A</v>
      </c>
    </row>
    <row r="9" spans="1:85" s="251" customFormat="1" ht="18" customHeight="1" x14ac:dyDescent="0.25">
      <c r="A9" s="279" t="s">
        <v>43</v>
      </c>
      <c r="B9" s="399">
        <v>33</v>
      </c>
      <c r="C9" s="399">
        <v>2</v>
      </c>
      <c r="D9" s="393"/>
      <c r="E9" s="400">
        <v>5</v>
      </c>
      <c r="F9" s="400">
        <v>16</v>
      </c>
      <c r="G9" s="401">
        <v>7</v>
      </c>
      <c r="H9" s="400"/>
      <c r="I9" s="401"/>
      <c r="J9" s="402"/>
      <c r="K9" s="403"/>
      <c r="L9" s="403"/>
      <c r="M9" s="403"/>
      <c r="N9" s="402"/>
      <c r="O9" s="402"/>
      <c r="P9" s="403"/>
      <c r="Q9" s="403"/>
      <c r="R9" s="402"/>
      <c r="S9" s="401"/>
      <c r="T9" s="402"/>
      <c r="U9" s="403"/>
      <c r="V9" s="403"/>
      <c r="W9" s="403"/>
      <c r="X9" s="403"/>
      <c r="Y9" s="403"/>
      <c r="Z9" s="399"/>
      <c r="AA9" s="403"/>
      <c r="AB9" s="403"/>
      <c r="AC9" s="399"/>
      <c r="AD9" s="399"/>
      <c r="AE9" s="399"/>
      <c r="AF9" s="399"/>
      <c r="AG9" s="399"/>
      <c r="AH9" s="272">
        <f t="shared" si="0"/>
        <v>4</v>
      </c>
      <c r="AI9" s="273">
        <f t="shared" si="1"/>
        <v>28</v>
      </c>
      <c r="AJ9" s="274">
        <f t="shared" si="2"/>
        <v>0.87878787878787878</v>
      </c>
      <c r="AK9" s="275">
        <f t="shared" si="3"/>
        <v>0.84848484848484851</v>
      </c>
      <c r="AL9" s="280"/>
      <c r="AM9" s="280"/>
      <c r="AN9" s="280"/>
      <c r="AQ9" s="281">
        <f t="shared" si="4"/>
        <v>4.95</v>
      </c>
      <c r="AR9" s="282" t="s">
        <v>43</v>
      </c>
      <c r="AS9" s="393">
        <v>4</v>
      </c>
      <c r="AT9" s="393">
        <v>26</v>
      </c>
      <c r="AU9" s="393">
        <v>3</v>
      </c>
      <c r="AV9" s="393">
        <v>33</v>
      </c>
      <c r="AW9"/>
      <c r="AX9"/>
      <c r="AY9"/>
      <c r="AZ9"/>
      <c r="BA9"/>
      <c r="BB9"/>
      <c r="BC9"/>
      <c r="BE9" s="5" t="s">
        <v>43</v>
      </c>
      <c r="BF9" s="315">
        <v>4</v>
      </c>
      <c r="BG9" s="315">
        <v>29</v>
      </c>
      <c r="BH9" s="315">
        <v>33</v>
      </c>
      <c r="BI9"/>
      <c r="CG9" s="251" t="e">
        <v>#N/A</v>
      </c>
    </row>
    <row r="10" spans="1:85" s="251" customFormat="1" ht="18" customHeight="1" x14ac:dyDescent="0.25">
      <c r="A10" s="279" t="s">
        <v>93</v>
      </c>
      <c r="B10" s="399">
        <v>18</v>
      </c>
      <c r="C10" s="399">
        <v>2</v>
      </c>
      <c r="D10" s="393"/>
      <c r="E10" s="400">
        <v>6</v>
      </c>
      <c r="F10" s="400">
        <v>7</v>
      </c>
      <c r="G10" s="401"/>
      <c r="H10" s="400"/>
      <c r="I10" s="401"/>
      <c r="J10" s="402"/>
      <c r="K10" s="403"/>
      <c r="L10" s="403"/>
      <c r="M10" s="403"/>
      <c r="N10" s="402"/>
      <c r="O10" s="402"/>
      <c r="P10" s="403"/>
      <c r="Q10" s="403"/>
      <c r="R10" s="402"/>
      <c r="S10" s="401"/>
      <c r="T10" s="402"/>
      <c r="U10" s="403"/>
      <c r="V10" s="403"/>
      <c r="W10" s="403"/>
      <c r="X10" s="403"/>
      <c r="Y10" s="403"/>
      <c r="Z10" s="399"/>
      <c r="AA10" s="403"/>
      <c r="AB10" s="403"/>
      <c r="AC10" s="399"/>
      <c r="AD10" s="399"/>
      <c r="AE10" s="399"/>
      <c r="AF10" s="399"/>
      <c r="AG10" s="399"/>
      <c r="AH10" s="272">
        <f t="shared" si="0"/>
        <v>3</v>
      </c>
      <c r="AI10" s="273">
        <f t="shared" si="1"/>
        <v>13</v>
      </c>
      <c r="AJ10" s="274">
        <f t="shared" si="2"/>
        <v>0.83333333333333337</v>
      </c>
      <c r="AK10" s="275">
        <f t="shared" si="3"/>
        <v>0.72222222222222221</v>
      </c>
      <c r="AL10" s="280"/>
      <c r="AM10" s="280"/>
      <c r="AN10" s="280"/>
      <c r="AQ10" s="281">
        <f t="shared" si="4"/>
        <v>2.6999999999999997</v>
      </c>
      <c r="AR10" s="282" t="s">
        <v>93</v>
      </c>
      <c r="AS10" s="393">
        <v>3</v>
      </c>
      <c r="AT10" s="393">
        <v>15</v>
      </c>
      <c r="AU10" s="393"/>
      <c r="AV10" s="393">
        <v>18</v>
      </c>
      <c r="AW10"/>
      <c r="AX10"/>
      <c r="AY10"/>
      <c r="AZ10"/>
      <c r="BA10"/>
      <c r="BB10"/>
      <c r="BC10"/>
      <c r="BE10" s="5" t="s">
        <v>93</v>
      </c>
      <c r="BF10" s="315">
        <v>3</v>
      </c>
      <c r="BG10" s="315">
        <v>15</v>
      </c>
      <c r="BH10" s="315">
        <v>18</v>
      </c>
      <c r="BI10"/>
      <c r="CG10" s="251" t="e">
        <v>#N/A</v>
      </c>
    </row>
    <row r="11" spans="1:85" s="251" customFormat="1" ht="18" customHeight="1" x14ac:dyDescent="0.25">
      <c r="A11" s="279" t="s">
        <v>1132</v>
      </c>
      <c r="B11" s="399">
        <v>12</v>
      </c>
      <c r="C11" s="399">
        <v>1</v>
      </c>
      <c r="D11" s="393"/>
      <c r="E11" s="400">
        <v>2</v>
      </c>
      <c r="F11" s="400">
        <v>7</v>
      </c>
      <c r="G11" s="401">
        <v>2</v>
      </c>
      <c r="H11" s="400"/>
      <c r="I11" s="401"/>
      <c r="J11" s="402"/>
      <c r="K11" s="403"/>
      <c r="L11" s="403"/>
      <c r="M11" s="403"/>
      <c r="N11" s="402"/>
      <c r="O11" s="402"/>
      <c r="P11" s="403"/>
      <c r="Q11" s="403"/>
      <c r="R11" s="402"/>
      <c r="S11" s="401"/>
      <c r="T11" s="402"/>
      <c r="U11" s="403"/>
      <c r="V11" s="403"/>
      <c r="W11" s="403"/>
      <c r="X11" s="403"/>
      <c r="Y11" s="403"/>
      <c r="Z11" s="399"/>
      <c r="AA11" s="403"/>
      <c r="AB11" s="403"/>
      <c r="AC11" s="399"/>
      <c r="AD11" s="399"/>
      <c r="AE11" s="399"/>
      <c r="AF11" s="399"/>
      <c r="AG11" s="399"/>
      <c r="AH11" s="272">
        <f t="shared" si="0"/>
        <v>0</v>
      </c>
      <c r="AI11" s="273">
        <f t="shared" si="1"/>
        <v>11</v>
      </c>
      <c r="AJ11" s="274">
        <f t="shared" si="2"/>
        <v>1</v>
      </c>
      <c r="AK11" s="275">
        <f t="shared" si="3"/>
        <v>0.91666666666666663</v>
      </c>
      <c r="AL11" s="280"/>
      <c r="AM11" s="280"/>
      <c r="AN11" s="280"/>
      <c r="AQ11" s="281">
        <f t="shared" si="4"/>
        <v>1.7999999999999998</v>
      </c>
      <c r="AR11" s="282" t="s">
        <v>1132</v>
      </c>
      <c r="AS11" s="393"/>
      <c r="AT11" s="393">
        <v>11</v>
      </c>
      <c r="AU11" s="393">
        <v>1</v>
      </c>
      <c r="AV11" s="393">
        <v>12</v>
      </c>
      <c r="AW11"/>
      <c r="AX11"/>
      <c r="AY11"/>
      <c r="AZ11"/>
      <c r="BA11"/>
      <c r="BB11"/>
      <c r="BC11"/>
      <c r="BE11" s="5" t="s">
        <v>1132</v>
      </c>
      <c r="BF11" s="315"/>
      <c r="BG11" s="315">
        <v>12</v>
      </c>
      <c r="BH11" s="315">
        <v>12</v>
      </c>
      <c r="BI11"/>
      <c r="CG11" s="251" t="e">
        <v>#N/A</v>
      </c>
    </row>
    <row r="12" spans="1:85" s="251" customFormat="1" ht="18" customHeight="1" x14ac:dyDescent="0.25">
      <c r="A12" s="279" t="s">
        <v>22</v>
      </c>
      <c r="B12" s="399">
        <v>51</v>
      </c>
      <c r="C12" s="399">
        <v>4</v>
      </c>
      <c r="D12" s="393"/>
      <c r="E12" s="400">
        <v>11</v>
      </c>
      <c r="F12" s="400">
        <v>13</v>
      </c>
      <c r="G12" s="401">
        <v>6</v>
      </c>
      <c r="H12" s="400"/>
      <c r="I12" s="401"/>
      <c r="J12" s="402"/>
      <c r="K12" s="403"/>
      <c r="L12" s="403"/>
      <c r="M12" s="403"/>
      <c r="N12" s="402"/>
      <c r="O12" s="402"/>
      <c r="P12" s="403"/>
      <c r="Q12" s="403"/>
      <c r="R12" s="402"/>
      <c r="S12" s="401"/>
      <c r="T12" s="402"/>
      <c r="U12" s="403"/>
      <c r="V12" s="403"/>
      <c r="W12" s="403"/>
      <c r="X12" s="403"/>
      <c r="Y12" s="403"/>
      <c r="Z12" s="399"/>
      <c r="AA12" s="403"/>
      <c r="AB12" s="403"/>
      <c r="AC12" s="399"/>
      <c r="AD12" s="399"/>
      <c r="AE12" s="399"/>
      <c r="AF12" s="399"/>
      <c r="AG12" s="399"/>
      <c r="AH12" s="272">
        <f t="shared" si="0"/>
        <v>18</v>
      </c>
      <c r="AI12" s="273">
        <f t="shared" si="1"/>
        <v>30</v>
      </c>
      <c r="AJ12" s="274">
        <f t="shared" si="2"/>
        <v>0.6470588235294118</v>
      </c>
      <c r="AK12" s="275">
        <f t="shared" si="3"/>
        <v>0.58823529411764708</v>
      </c>
      <c r="AL12" s="280"/>
      <c r="AM12" s="280"/>
      <c r="AN12" s="280"/>
      <c r="AQ12" s="281">
        <f t="shared" si="4"/>
        <v>7.6499999999999995</v>
      </c>
      <c r="AR12" s="282" t="s">
        <v>22</v>
      </c>
      <c r="AS12" s="393">
        <v>18</v>
      </c>
      <c r="AT12" s="393">
        <v>31</v>
      </c>
      <c r="AU12" s="393">
        <v>2</v>
      </c>
      <c r="AV12" s="393">
        <v>51</v>
      </c>
      <c r="AW12"/>
      <c r="AX12"/>
      <c r="AY12"/>
      <c r="AZ12"/>
      <c r="BA12"/>
      <c r="BB12"/>
      <c r="BC12"/>
      <c r="BE12" s="5" t="s">
        <v>22</v>
      </c>
      <c r="BF12" s="315">
        <v>18</v>
      </c>
      <c r="BG12" s="315">
        <v>33</v>
      </c>
      <c r="BH12" s="315">
        <v>51</v>
      </c>
      <c r="BI12"/>
      <c r="CG12" s="251" t="e">
        <v>#N/A</v>
      </c>
    </row>
    <row r="13" spans="1:85" s="251" customFormat="1" ht="18" customHeight="1" x14ac:dyDescent="0.25">
      <c r="A13" s="279" t="s">
        <v>77</v>
      </c>
      <c r="B13" s="399">
        <v>16</v>
      </c>
      <c r="C13" s="399"/>
      <c r="D13" s="393"/>
      <c r="E13" s="400"/>
      <c r="F13" s="400">
        <v>14</v>
      </c>
      <c r="G13" s="401"/>
      <c r="H13" s="400"/>
      <c r="I13" s="401"/>
      <c r="J13" s="402"/>
      <c r="K13" s="403"/>
      <c r="L13" s="403"/>
      <c r="M13" s="403"/>
      <c r="N13" s="402"/>
      <c r="O13" s="402"/>
      <c r="P13" s="403"/>
      <c r="Q13" s="403"/>
      <c r="R13" s="402"/>
      <c r="S13" s="401"/>
      <c r="T13" s="402"/>
      <c r="U13" s="403"/>
      <c r="V13" s="403"/>
      <c r="W13" s="403"/>
      <c r="X13" s="403"/>
      <c r="Y13" s="403"/>
      <c r="Z13" s="399"/>
      <c r="AA13" s="403"/>
      <c r="AB13" s="403"/>
      <c r="AC13" s="399"/>
      <c r="AD13" s="399"/>
      <c r="AE13" s="399"/>
      <c r="AF13" s="399"/>
      <c r="AG13" s="399"/>
      <c r="AH13" s="272">
        <f t="shared" si="0"/>
        <v>2</v>
      </c>
      <c r="AI13" s="273">
        <f t="shared" si="1"/>
        <v>14</v>
      </c>
      <c r="AJ13" s="274">
        <f t="shared" si="2"/>
        <v>0.875</v>
      </c>
      <c r="AK13" s="275">
        <f t="shared" si="3"/>
        <v>0.875</v>
      </c>
      <c r="AL13" s="280"/>
      <c r="AM13" s="280"/>
      <c r="AN13" s="280"/>
      <c r="AQ13" s="281">
        <f t="shared" si="4"/>
        <v>2.4</v>
      </c>
      <c r="AR13" s="282" t="s">
        <v>77</v>
      </c>
      <c r="AS13" s="393">
        <v>2</v>
      </c>
      <c r="AT13" s="393">
        <v>14</v>
      </c>
      <c r="AU13" s="393"/>
      <c r="AV13" s="393">
        <v>16</v>
      </c>
      <c r="AW13"/>
      <c r="AX13"/>
      <c r="AY13"/>
      <c r="AZ13"/>
      <c r="BA13"/>
      <c r="BB13"/>
      <c r="BC13"/>
      <c r="BE13" s="5" t="s">
        <v>77</v>
      </c>
      <c r="BF13" s="315">
        <v>2</v>
      </c>
      <c r="BG13" s="315">
        <v>14</v>
      </c>
      <c r="BH13" s="315">
        <v>16</v>
      </c>
      <c r="BI13"/>
      <c r="CG13" s="251" t="e">
        <v>#N/A</v>
      </c>
    </row>
    <row r="14" spans="1:85" s="251" customFormat="1" ht="18" customHeight="1" x14ac:dyDescent="0.25">
      <c r="A14" s="279" t="s">
        <v>14</v>
      </c>
      <c r="B14" s="399">
        <v>34</v>
      </c>
      <c r="C14" s="399"/>
      <c r="D14" s="393"/>
      <c r="E14" s="400"/>
      <c r="F14" s="400">
        <v>6</v>
      </c>
      <c r="G14" s="401">
        <v>2</v>
      </c>
      <c r="H14" s="400"/>
      <c r="I14" s="401"/>
      <c r="J14" s="402"/>
      <c r="K14" s="403"/>
      <c r="L14" s="403"/>
      <c r="M14" s="403"/>
      <c r="N14" s="402"/>
      <c r="O14" s="402"/>
      <c r="P14" s="403"/>
      <c r="Q14" s="403"/>
      <c r="R14" s="402"/>
      <c r="S14" s="401"/>
      <c r="T14" s="402"/>
      <c r="U14" s="403"/>
      <c r="V14" s="403"/>
      <c r="W14" s="403"/>
      <c r="X14" s="403"/>
      <c r="Y14" s="403"/>
      <c r="Z14" s="399"/>
      <c r="AA14" s="403"/>
      <c r="AB14" s="403"/>
      <c r="AC14" s="399"/>
      <c r="AD14" s="399"/>
      <c r="AE14" s="399"/>
      <c r="AF14" s="399"/>
      <c r="AG14" s="399"/>
      <c r="AH14" s="272">
        <f t="shared" si="0"/>
        <v>26</v>
      </c>
      <c r="AI14" s="273">
        <f t="shared" si="1"/>
        <v>8</v>
      </c>
      <c r="AJ14" s="274">
        <f t="shared" si="2"/>
        <v>0.23529411764705882</v>
      </c>
      <c r="AK14" s="275">
        <f t="shared" si="3"/>
        <v>0.23529411764705882</v>
      </c>
      <c r="AL14" s="280"/>
      <c r="AM14" s="280"/>
      <c r="AN14" s="280"/>
      <c r="AQ14" s="281">
        <f t="shared" si="4"/>
        <v>5.0999999999999996</v>
      </c>
      <c r="AR14" s="282" t="s">
        <v>14</v>
      </c>
      <c r="AS14" s="393">
        <v>26</v>
      </c>
      <c r="AT14" s="393">
        <v>7</v>
      </c>
      <c r="AU14" s="393">
        <v>1</v>
      </c>
      <c r="AV14" s="393">
        <v>34</v>
      </c>
      <c r="AW14"/>
      <c r="AX14"/>
      <c r="AY14"/>
      <c r="AZ14"/>
      <c r="BA14"/>
      <c r="BB14"/>
      <c r="BC14"/>
      <c r="BE14" s="5" t="s">
        <v>14</v>
      </c>
      <c r="BF14" s="315">
        <v>26</v>
      </c>
      <c r="BG14" s="315">
        <v>8</v>
      </c>
      <c r="BH14" s="315">
        <v>34</v>
      </c>
      <c r="BI14"/>
      <c r="CG14" s="251" t="e">
        <v>#N/A</v>
      </c>
    </row>
    <row r="15" spans="1:85" ht="15.75" customHeight="1" x14ac:dyDescent="0.25">
      <c r="A15" s="279" t="s">
        <v>321</v>
      </c>
      <c r="B15" s="399">
        <v>34</v>
      </c>
      <c r="C15" s="399"/>
      <c r="D15" s="393"/>
      <c r="E15" s="400">
        <v>7</v>
      </c>
      <c r="F15" s="400">
        <v>10</v>
      </c>
      <c r="G15" s="401">
        <v>10</v>
      </c>
      <c r="H15" s="400"/>
      <c r="I15" s="401"/>
      <c r="J15" s="402"/>
      <c r="K15" s="403"/>
      <c r="L15" s="403"/>
      <c r="M15" s="403"/>
      <c r="N15" s="402"/>
      <c r="O15" s="402"/>
      <c r="P15" s="403"/>
      <c r="Q15" s="403"/>
      <c r="R15" s="402"/>
      <c r="S15" s="401"/>
      <c r="T15" s="402"/>
      <c r="U15" s="403"/>
      <c r="V15" s="403"/>
      <c r="W15" s="403"/>
      <c r="X15" s="403"/>
      <c r="Y15" s="403"/>
      <c r="Z15" s="399"/>
      <c r="AA15" s="403"/>
      <c r="AB15" s="403"/>
      <c r="AC15" s="399"/>
      <c r="AD15" s="399"/>
      <c r="AE15" s="399"/>
      <c r="AF15" s="399"/>
      <c r="AG15" s="399">
        <v>1</v>
      </c>
      <c r="AH15" s="272">
        <f t="shared" si="0"/>
        <v>8</v>
      </c>
      <c r="AI15" s="273">
        <f t="shared" si="1"/>
        <v>27</v>
      </c>
      <c r="AJ15" s="274">
        <f t="shared" si="2"/>
        <v>0.76470588235294112</v>
      </c>
      <c r="AK15" s="275">
        <f t="shared" si="3"/>
        <v>0.79411764705882348</v>
      </c>
      <c r="AQ15" s="281">
        <f t="shared" si="4"/>
        <v>5.0999999999999996</v>
      </c>
      <c r="AR15" s="282" t="s">
        <v>321</v>
      </c>
      <c r="AS15" s="393">
        <v>8</v>
      </c>
      <c r="AT15" s="393">
        <v>23</v>
      </c>
      <c r="AU15" s="393">
        <v>3</v>
      </c>
      <c r="AV15" s="393">
        <v>34</v>
      </c>
      <c r="BE15" s="5" t="s">
        <v>321</v>
      </c>
      <c r="BF15" s="315">
        <v>8</v>
      </c>
      <c r="BG15" s="315">
        <v>26</v>
      </c>
      <c r="BH15" s="315">
        <v>34</v>
      </c>
      <c r="CG15" s="251" t="e">
        <v>#N/A</v>
      </c>
    </row>
    <row r="16" spans="1:85" ht="15.75" customHeight="1" x14ac:dyDescent="0.25">
      <c r="A16" s="279" t="s">
        <v>18</v>
      </c>
      <c r="B16" s="399">
        <v>10</v>
      </c>
      <c r="C16" s="399"/>
      <c r="D16" s="393"/>
      <c r="E16" s="400"/>
      <c r="F16" s="400">
        <v>5</v>
      </c>
      <c r="G16" s="401"/>
      <c r="H16" s="400"/>
      <c r="I16" s="401"/>
      <c r="J16" s="402"/>
      <c r="K16" s="403"/>
      <c r="L16" s="403"/>
      <c r="M16" s="403"/>
      <c r="N16" s="402"/>
      <c r="O16" s="402"/>
      <c r="P16" s="403"/>
      <c r="Q16" s="403"/>
      <c r="R16" s="402"/>
      <c r="S16" s="401"/>
      <c r="T16" s="402"/>
      <c r="U16" s="403"/>
      <c r="V16" s="403"/>
      <c r="W16" s="403"/>
      <c r="X16" s="403"/>
      <c r="Y16" s="403"/>
      <c r="Z16" s="399"/>
      <c r="AA16" s="403"/>
      <c r="AB16" s="403"/>
      <c r="AC16" s="399"/>
      <c r="AD16" s="399"/>
      <c r="AE16" s="399"/>
      <c r="AF16" s="399"/>
      <c r="AG16" s="399"/>
      <c r="AH16" s="272">
        <f t="shared" si="0"/>
        <v>5</v>
      </c>
      <c r="AI16" s="273">
        <f t="shared" si="1"/>
        <v>5</v>
      </c>
      <c r="AJ16" s="274">
        <f t="shared" si="2"/>
        <v>0.5</v>
      </c>
      <c r="AK16" s="275">
        <f t="shared" si="3"/>
        <v>0.5</v>
      </c>
      <c r="AQ16" s="281">
        <f t="shared" si="4"/>
        <v>1.5</v>
      </c>
      <c r="AR16" s="282" t="s">
        <v>18</v>
      </c>
      <c r="AS16" s="393">
        <v>5</v>
      </c>
      <c r="AT16" s="393">
        <v>5</v>
      </c>
      <c r="AU16" s="393"/>
      <c r="AV16" s="393">
        <v>10</v>
      </c>
      <c r="BE16" s="5" t="s">
        <v>18</v>
      </c>
      <c r="BF16" s="315">
        <v>5</v>
      </c>
      <c r="BG16" s="315">
        <v>5</v>
      </c>
      <c r="BH16" s="315">
        <v>10</v>
      </c>
      <c r="CG16" s="251" t="e">
        <v>#N/A</v>
      </c>
    </row>
    <row r="17" spans="1:85" ht="15.75" customHeight="1" x14ac:dyDescent="0.25">
      <c r="A17" s="279" t="s">
        <v>341</v>
      </c>
      <c r="B17" s="399">
        <v>15</v>
      </c>
      <c r="C17" s="399"/>
      <c r="D17" s="393"/>
      <c r="E17" s="400"/>
      <c r="F17" s="400">
        <v>5</v>
      </c>
      <c r="G17" s="401"/>
      <c r="H17" s="400"/>
      <c r="I17" s="401"/>
      <c r="J17" s="402"/>
      <c r="K17" s="403"/>
      <c r="L17" s="403"/>
      <c r="M17" s="403"/>
      <c r="N17" s="402"/>
      <c r="O17" s="402"/>
      <c r="P17" s="403"/>
      <c r="Q17" s="403"/>
      <c r="R17" s="402"/>
      <c r="S17" s="401"/>
      <c r="T17" s="402"/>
      <c r="U17" s="403"/>
      <c r="V17" s="403"/>
      <c r="W17" s="403"/>
      <c r="X17" s="403"/>
      <c r="Y17" s="403"/>
      <c r="Z17" s="399"/>
      <c r="AA17" s="403"/>
      <c r="AB17" s="403"/>
      <c r="AC17" s="399"/>
      <c r="AD17" s="399"/>
      <c r="AE17" s="399"/>
      <c r="AF17" s="399"/>
      <c r="AG17" s="399"/>
      <c r="AH17" s="272">
        <f t="shared" si="0"/>
        <v>10</v>
      </c>
      <c r="AI17" s="273">
        <f t="shared" si="1"/>
        <v>5</v>
      </c>
      <c r="AJ17" s="274">
        <f t="shared" si="2"/>
        <v>0.33333333333333331</v>
      </c>
      <c r="AK17" s="275">
        <f t="shared" si="3"/>
        <v>0.33333333333333331</v>
      </c>
      <c r="AQ17" s="281">
        <f t="shared" si="4"/>
        <v>2.25</v>
      </c>
      <c r="AR17" s="282" t="s">
        <v>341</v>
      </c>
      <c r="AS17" s="393">
        <v>10</v>
      </c>
      <c r="AT17" s="393">
        <v>5</v>
      </c>
      <c r="AU17" s="393"/>
      <c r="AV17" s="393">
        <v>15</v>
      </c>
      <c r="BE17" s="5" t="s">
        <v>341</v>
      </c>
      <c r="BF17" s="315">
        <v>10</v>
      </c>
      <c r="BG17" s="315">
        <v>5</v>
      </c>
      <c r="BH17" s="315">
        <v>15</v>
      </c>
      <c r="CG17" s="251" t="e">
        <v>#N/A</v>
      </c>
    </row>
    <row r="18" spans="1:85" ht="15.75" customHeight="1" x14ac:dyDescent="0.25">
      <c r="A18" s="279" t="s">
        <v>71</v>
      </c>
      <c r="B18" s="399">
        <v>27</v>
      </c>
      <c r="C18" s="399">
        <v>6</v>
      </c>
      <c r="D18" s="393"/>
      <c r="E18" s="400"/>
      <c r="F18" s="400">
        <v>11</v>
      </c>
      <c r="G18" s="401"/>
      <c r="H18" s="400"/>
      <c r="I18" s="401"/>
      <c r="J18" s="402"/>
      <c r="K18" s="403"/>
      <c r="L18" s="403"/>
      <c r="M18" s="403"/>
      <c r="N18" s="402"/>
      <c r="O18" s="402"/>
      <c r="P18" s="403"/>
      <c r="Q18" s="403"/>
      <c r="R18" s="402"/>
      <c r="S18" s="401"/>
      <c r="T18" s="402"/>
      <c r="U18" s="403"/>
      <c r="V18" s="403"/>
      <c r="W18" s="403"/>
      <c r="X18" s="403"/>
      <c r="Y18" s="403"/>
      <c r="Z18" s="399"/>
      <c r="AA18" s="403"/>
      <c r="AB18" s="403"/>
      <c r="AC18" s="399"/>
      <c r="AD18" s="399"/>
      <c r="AE18" s="399"/>
      <c r="AF18" s="399"/>
      <c r="AG18" s="399"/>
      <c r="AH18" s="272">
        <f t="shared" si="0"/>
        <v>12</v>
      </c>
      <c r="AI18" s="273">
        <f t="shared" si="1"/>
        <v>11</v>
      </c>
      <c r="AJ18" s="274">
        <f t="shared" si="2"/>
        <v>0.55555555555555558</v>
      </c>
      <c r="AK18" s="275">
        <f t="shared" si="3"/>
        <v>0.40740740740740738</v>
      </c>
      <c r="AQ18" s="281">
        <f t="shared" si="4"/>
        <v>4.05</v>
      </c>
      <c r="AR18" s="282" t="s">
        <v>71</v>
      </c>
      <c r="AS18" s="393">
        <v>12</v>
      </c>
      <c r="AT18" s="393">
        <v>13</v>
      </c>
      <c r="AU18" s="393">
        <v>2</v>
      </c>
      <c r="AV18" s="393">
        <v>27</v>
      </c>
      <c r="BE18" s="5" t="s">
        <v>71</v>
      </c>
      <c r="BF18" s="315">
        <v>12</v>
      </c>
      <c r="BG18" s="315">
        <v>15</v>
      </c>
      <c r="BH18" s="315">
        <v>27</v>
      </c>
      <c r="CG18" s="251" t="e">
        <v>#N/A</v>
      </c>
    </row>
    <row r="19" spans="1:85" ht="15.75" customHeight="1" x14ac:dyDescent="0.25">
      <c r="A19" s="279" t="s">
        <v>60</v>
      </c>
      <c r="B19" s="399">
        <v>31</v>
      </c>
      <c r="C19" s="399">
        <v>3</v>
      </c>
      <c r="D19" s="393"/>
      <c r="E19" s="400"/>
      <c r="F19" s="400">
        <v>8</v>
      </c>
      <c r="G19" s="401">
        <v>5</v>
      </c>
      <c r="H19" s="400"/>
      <c r="I19" s="401"/>
      <c r="J19" s="402"/>
      <c r="K19" s="403"/>
      <c r="L19" s="403"/>
      <c r="M19" s="403"/>
      <c r="N19" s="402"/>
      <c r="O19" s="402"/>
      <c r="P19" s="403"/>
      <c r="Q19" s="403"/>
      <c r="R19" s="402"/>
      <c r="S19" s="401"/>
      <c r="T19" s="402"/>
      <c r="U19" s="403"/>
      <c r="V19" s="403"/>
      <c r="W19" s="403"/>
      <c r="X19" s="403"/>
      <c r="Y19" s="403"/>
      <c r="Z19" s="399"/>
      <c r="AA19" s="403"/>
      <c r="AB19" s="403"/>
      <c r="AC19" s="399"/>
      <c r="AD19" s="399"/>
      <c r="AE19" s="399"/>
      <c r="AF19" s="399"/>
      <c r="AG19" s="399"/>
      <c r="AH19" s="272">
        <f t="shared" si="0"/>
        <v>15</v>
      </c>
      <c r="AI19" s="273">
        <f t="shared" si="1"/>
        <v>13</v>
      </c>
      <c r="AJ19" s="274">
        <f t="shared" si="2"/>
        <v>0.5161290322580645</v>
      </c>
      <c r="AK19" s="275">
        <f t="shared" si="3"/>
        <v>0.41935483870967744</v>
      </c>
      <c r="AQ19" s="281">
        <f t="shared" si="4"/>
        <v>4.6499999999999995</v>
      </c>
      <c r="AR19" s="282" t="s">
        <v>60</v>
      </c>
      <c r="AS19" s="393">
        <v>15</v>
      </c>
      <c r="AT19" s="393">
        <v>16</v>
      </c>
      <c r="AU19" s="393"/>
      <c r="AV19" s="393">
        <v>31</v>
      </c>
      <c r="BE19" s="5" t="s">
        <v>60</v>
      </c>
      <c r="BF19" s="315">
        <v>15</v>
      </c>
      <c r="BG19" s="315">
        <v>16</v>
      </c>
      <c r="BH19" s="315">
        <v>31</v>
      </c>
      <c r="CG19" s="251" t="e">
        <v>#N/A</v>
      </c>
    </row>
    <row r="20" spans="1:85" ht="16.5" customHeight="1" x14ac:dyDescent="0.25">
      <c r="A20" s="279" t="s">
        <v>263</v>
      </c>
      <c r="B20" s="399">
        <v>37</v>
      </c>
      <c r="C20" s="399">
        <v>9</v>
      </c>
      <c r="D20" s="393"/>
      <c r="E20" s="400">
        <v>2</v>
      </c>
      <c r="F20" s="400">
        <v>15</v>
      </c>
      <c r="G20" s="401">
        <v>7</v>
      </c>
      <c r="H20" s="400"/>
      <c r="I20" s="401"/>
      <c r="J20" s="402"/>
      <c r="K20" s="403"/>
      <c r="L20" s="403"/>
      <c r="M20" s="403"/>
      <c r="N20" s="402"/>
      <c r="O20" s="402"/>
      <c r="P20" s="403"/>
      <c r="Q20" s="403"/>
      <c r="R20" s="402"/>
      <c r="S20" s="401"/>
      <c r="T20" s="402"/>
      <c r="U20" s="403"/>
      <c r="V20" s="403"/>
      <c r="W20" s="403"/>
      <c r="X20" s="403"/>
      <c r="Y20" s="403"/>
      <c r="Z20" s="399"/>
      <c r="AA20" s="403"/>
      <c r="AB20" s="403"/>
      <c r="AC20" s="399"/>
      <c r="AD20" s="399"/>
      <c r="AE20" s="399"/>
      <c r="AF20" s="399"/>
      <c r="AG20" s="399"/>
      <c r="AH20" s="272">
        <f t="shared" si="0"/>
        <v>5</v>
      </c>
      <c r="AI20" s="273">
        <f t="shared" si="1"/>
        <v>24</v>
      </c>
      <c r="AJ20" s="274">
        <f t="shared" si="2"/>
        <v>0.86486486486486491</v>
      </c>
      <c r="AK20" s="275">
        <f t="shared" si="3"/>
        <v>0.64864864864864868</v>
      </c>
      <c r="AQ20" s="281">
        <f t="shared" si="4"/>
        <v>5.55</v>
      </c>
      <c r="AR20" s="282" t="s">
        <v>263</v>
      </c>
      <c r="AS20" s="393">
        <v>5</v>
      </c>
      <c r="AT20" s="393">
        <v>30</v>
      </c>
      <c r="AU20" s="393">
        <v>2</v>
      </c>
      <c r="AV20" s="393">
        <v>37</v>
      </c>
      <c r="BE20" s="5" t="s">
        <v>263</v>
      </c>
      <c r="BF20" s="315">
        <v>5</v>
      </c>
      <c r="BG20" s="315">
        <v>32</v>
      </c>
      <c r="BH20" s="315">
        <v>37</v>
      </c>
      <c r="CG20" s="251" t="e">
        <v>#N/A</v>
      </c>
    </row>
    <row r="21" spans="1:85" ht="16.5" customHeight="1" x14ac:dyDescent="0.25">
      <c r="A21" s="279" t="s">
        <v>121</v>
      </c>
      <c r="B21" s="399">
        <v>20</v>
      </c>
      <c r="C21" s="399"/>
      <c r="D21" s="393">
        <v>2</v>
      </c>
      <c r="E21" s="400">
        <v>11</v>
      </c>
      <c r="F21" s="400">
        <v>8</v>
      </c>
      <c r="G21" s="401"/>
      <c r="H21" s="400"/>
      <c r="I21" s="401"/>
      <c r="J21" s="402"/>
      <c r="K21" s="403"/>
      <c r="L21" s="403"/>
      <c r="M21" s="403"/>
      <c r="N21" s="402"/>
      <c r="O21" s="402"/>
      <c r="P21" s="403"/>
      <c r="Q21" s="403"/>
      <c r="R21" s="402"/>
      <c r="S21" s="401"/>
      <c r="T21" s="402"/>
      <c r="U21" s="403"/>
      <c r="V21" s="403"/>
      <c r="W21" s="403"/>
      <c r="X21" s="403"/>
      <c r="Y21" s="403"/>
      <c r="Z21" s="399"/>
      <c r="AA21" s="403"/>
      <c r="AB21" s="403"/>
      <c r="AC21" s="399"/>
      <c r="AD21" s="399"/>
      <c r="AE21" s="399"/>
      <c r="AF21" s="399"/>
      <c r="AG21" s="399"/>
      <c r="AH21" s="272">
        <f t="shared" si="0"/>
        <v>0</v>
      </c>
      <c r="AI21" s="273">
        <f t="shared" si="1"/>
        <v>21</v>
      </c>
      <c r="AJ21" s="274">
        <f t="shared" si="2"/>
        <v>1</v>
      </c>
      <c r="AK21" s="275">
        <f t="shared" si="3"/>
        <v>1.05</v>
      </c>
      <c r="AQ21" s="281">
        <f t="shared" si="4"/>
        <v>3</v>
      </c>
      <c r="AR21" s="282" t="s">
        <v>121</v>
      </c>
      <c r="AS21" s="393"/>
      <c r="AT21" s="393">
        <v>19</v>
      </c>
      <c r="AU21" s="393">
        <v>1</v>
      </c>
      <c r="AV21" s="393">
        <v>20</v>
      </c>
      <c r="BE21" s="5" t="s">
        <v>121</v>
      </c>
      <c r="BF21" s="315"/>
      <c r="BG21" s="315">
        <v>20</v>
      </c>
      <c r="BH21" s="315">
        <v>20</v>
      </c>
      <c r="CG21" s="251" t="e">
        <v>#N/A</v>
      </c>
    </row>
    <row r="22" spans="1:85" ht="16.5" thickBot="1" x14ac:dyDescent="0.3">
      <c r="A22" s="283" t="s">
        <v>251</v>
      </c>
      <c r="B22" s="399">
        <v>52</v>
      </c>
      <c r="C22" s="399"/>
      <c r="D22" s="393"/>
      <c r="E22" s="400">
        <v>3</v>
      </c>
      <c r="F22" s="400">
        <v>12</v>
      </c>
      <c r="G22" s="401">
        <v>18</v>
      </c>
      <c r="H22" s="400"/>
      <c r="I22" s="401"/>
      <c r="J22" s="402"/>
      <c r="K22" s="403"/>
      <c r="L22" s="403"/>
      <c r="M22" s="403"/>
      <c r="N22" s="402"/>
      <c r="O22" s="402"/>
      <c r="P22" s="403"/>
      <c r="Q22" s="403"/>
      <c r="R22" s="402"/>
      <c r="S22" s="401"/>
      <c r="T22" s="402"/>
      <c r="U22" s="403"/>
      <c r="V22" s="403"/>
      <c r="W22" s="403"/>
      <c r="X22" s="403"/>
      <c r="Y22" s="403"/>
      <c r="Z22" s="399"/>
      <c r="AA22" s="403"/>
      <c r="AB22" s="403"/>
      <c r="AC22" s="399"/>
      <c r="AD22" s="399"/>
      <c r="AE22" s="399"/>
      <c r="AF22" s="399"/>
      <c r="AG22" s="399"/>
      <c r="AH22" s="272">
        <f t="shared" si="0"/>
        <v>20</v>
      </c>
      <c r="AI22" s="273">
        <f t="shared" ref="AI22:AI24" si="5">SUM(D22:AF22)</f>
        <v>33</v>
      </c>
      <c r="AJ22" s="274">
        <f t="shared" si="2"/>
        <v>0.61538461538461542</v>
      </c>
      <c r="AK22" s="275">
        <f t="shared" si="3"/>
        <v>0.63461538461538458</v>
      </c>
      <c r="AQ22" s="281">
        <f t="shared" si="4"/>
        <v>7.8</v>
      </c>
      <c r="AR22" s="282" t="s">
        <v>251</v>
      </c>
      <c r="AS22" s="393">
        <v>20</v>
      </c>
      <c r="AT22" s="393">
        <v>30</v>
      </c>
      <c r="AU22" s="393">
        <v>2</v>
      </c>
      <c r="AV22" s="393">
        <v>52</v>
      </c>
      <c r="BE22" s="5" t="s">
        <v>251</v>
      </c>
      <c r="BF22" s="315">
        <v>20</v>
      </c>
      <c r="BG22" s="315">
        <v>32</v>
      </c>
      <c r="BH22" s="315">
        <v>52</v>
      </c>
      <c r="CG22" s="251">
        <v>72</v>
      </c>
    </row>
    <row r="23" spans="1:85" ht="25.5" customHeight="1" thickBot="1" x14ac:dyDescent="0.3">
      <c r="A23" s="284" t="s">
        <v>1358</v>
      </c>
      <c r="B23" s="396">
        <v>560</v>
      </c>
      <c r="C23" s="397">
        <v>37</v>
      </c>
      <c r="D23" s="397">
        <v>3</v>
      </c>
      <c r="E23" s="397">
        <v>78</v>
      </c>
      <c r="F23" s="397">
        <v>187</v>
      </c>
      <c r="G23" s="397">
        <v>67</v>
      </c>
      <c r="H23" s="397"/>
      <c r="I23" s="397"/>
      <c r="J23" s="397"/>
      <c r="K23" s="397"/>
      <c r="L23" s="397"/>
      <c r="M23" s="397"/>
      <c r="N23" s="397"/>
      <c r="O23" s="397"/>
      <c r="P23" s="397"/>
      <c r="Q23" s="397"/>
      <c r="R23" s="397"/>
      <c r="S23" s="397"/>
      <c r="T23" s="397"/>
      <c r="U23" s="397"/>
      <c r="V23" s="397"/>
      <c r="W23" s="397"/>
      <c r="X23" s="397"/>
      <c r="Y23" s="397"/>
      <c r="Z23" s="397"/>
      <c r="AA23" s="397"/>
      <c r="AB23" s="397"/>
      <c r="AC23" s="397"/>
      <c r="AD23" s="397"/>
      <c r="AE23" s="397"/>
      <c r="AF23" s="397"/>
      <c r="AG23" s="398">
        <v>1</v>
      </c>
      <c r="AH23" s="272">
        <f t="shared" si="0"/>
        <v>198</v>
      </c>
      <c r="AI23" s="273">
        <f t="shared" si="5"/>
        <v>335</v>
      </c>
      <c r="AJ23" s="274">
        <f t="shared" si="2"/>
        <v>0.64642857142857146</v>
      </c>
      <c r="AK23" s="275">
        <f>AI23/B23</f>
        <v>0.5982142857142857</v>
      </c>
      <c r="AQ23" s="281">
        <f t="shared" si="4"/>
        <v>84</v>
      </c>
      <c r="AR23" s="227" t="s">
        <v>1358</v>
      </c>
      <c r="AS23" s="393">
        <v>198</v>
      </c>
      <c r="AT23" s="393">
        <v>343</v>
      </c>
      <c r="AU23" s="393">
        <v>19</v>
      </c>
      <c r="AV23" s="393">
        <v>560</v>
      </c>
      <c r="BE23" s="5" t="s">
        <v>1358</v>
      </c>
      <c r="BF23" s="315">
        <v>198</v>
      </c>
      <c r="BG23" s="315">
        <v>362</v>
      </c>
      <c r="BH23" s="315">
        <v>560</v>
      </c>
      <c r="CG23" s="251" t="e">
        <v>#N/A</v>
      </c>
    </row>
    <row r="24" spans="1:85" ht="15.75" customHeight="1" x14ac:dyDescent="0.25">
      <c r="AI24" s="273">
        <f t="shared" si="5"/>
        <v>0</v>
      </c>
      <c r="CG24" s="251" t="e">
        <v>#N/A</v>
      </c>
    </row>
    <row r="25" spans="1:85" ht="15.75" hidden="1" customHeight="1" x14ac:dyDescent="0.25">
      <c r="CG25" s="251" t="e">
        <v>#N/A</v>
      </c>
    </row>
    <row r="26" spans="1:85" ht="15.75" hidden="1" customHeight="1" x14ac:dyDescent="0.25">
      <c r="CG26" s="251" t="e">
        <v>#N/A</v>
      </c>
    </row>
    <row r="27" spans="1:85" s="251" customFormat="1" ht="15.75" hidden="1" customHeight="1" x14ac:dyDescent="0.25">
      <c r="A27" s="277" t="s">
        <v>12</v>
      </c>
      <c r="B27" s="277" t="s">
        <v>20</v>
      </c>
      <c r="C27"/>
      <c r="D27"/>
      <c r="E27"/>
      <c r="F27"/>
      <c r="G27"/>
      <c r="H27"/>
      <c r="I27"/>
      <c r="J27"/>
      <c r="K27"/>
      <c r="L27"/>
      <c r="M27"/>
      <c r="N27"/>
      <c r="O27"/>
      <c r="P27"/>
      <c r="Q27"/>
      <c r="R27"/>
      <c r="S27"/>
      <c r="T27"/>
      <c r="U27"/>
      <c r="V27"/>
      <c r="W27"/>
      <c r="X27"/>
      <c r="Y27"/>
      <c r="Z27"/>
      <c r="AA27"/>
      <c r="AB27"/>
      <c r="AC27"/>
      <c r="AD27"/>
      <c r="AE27"/>
      <c r="AF27"/>
      <c r="AG27"/>
      <c r="AH27"/>
      <c r="AI27"/>
      <c r="AJ27"/>
      <c r="AK27"/>
      <c r="AL27" s="252"/>
      <c r="AM27" s="252"/>
      <c r="AN27" s="252"/>
      <c r="AO27" s="252"/>
      <c r="AP27" s="252"/>
      <c r="AQ27" s="252"/>
      <c r="AR27" s="251" t="s">
        <v>1386</v>
      </c>
      <c r="AS27" s="251" t="s">
        <v>1521</v>
      </c>
      <c r="AT27" s="252"/>
      <c r="AU27" s="252"/>
      <c r="AV27" s="252"/>
      <c r="AW27" s="252"/>
      <c r="AX27" s="252"/>
      <c r="AY27" s="252"/>
      <c r="AZ27" s="252"/>
      <c r="BA27" s="252"/>
      <c r="BB27" s="252"/>
      <c r="BC27" s="252"/>
      <c r="BD27" s="252"/>
      <c r="BE27" t="s">
        <v>1386</v>
      </c>
      <c r="BF27" t="s">
        <v>1521</v>
      </c>
      <c r="BG27" s="253"/>
    </row>
    <row r="28" spans="1:85" s="251" customFormat="1" ht="15.75" hidden="1" customHeight="1" x14ac:dyDescent="0.25">
      <c r="A28" s="286" t="s">
        <v>1386</v>
      </c>
      <c r="B28" s="277" t="s">
        <v>1521</v>
      </c>
      <c r="C28" s="252"/>
      <c r="D28" s="252"/>
      <c r="E28" s="252"/>
      <c r="F28" s="252"/>
      <c r="G28" s="252"/>
      <c r="H28" s="252"/>
      <c r="I28" s="252"/>
      <c r="J28" s="252"/>
      <c r="K28" s="252"/>
      <c r="L28" s="252"/>
      <c r="M28" s="252"/>
      <c r="N28" s="252"/>
      <c r="O28" s="252"/>
      <c r="P28" s="252"/>
      <c r="Q28" s="252"/>
      <c r="R28" s="252"/>
      <c r="S28" s="252"/>
      <c r="T28" s="252"/>
      <c r="U28" s="252"/>
      <c r="V28" s="252"/>
      <c r="W28" s="252"/>
      <c r="X28" s="252"/>
      <c r="Y28" s="252"/>
      <c r="Z28" s="252"/>
      <c r="AA28" s="252"/>
      <c r="AB28" s="252"/>
      <c r="AG28" s="252"/>
      <c r="AH28" s="252"/>
      <c r="AI28" s="252"/>
      <c r="AJ28" s="252" t="s">
        <v>1504</v>
      </c>
      <c r="AK28" s="252"/>
      <c r="AL28" s="252"/>
      <c r="AM28" s="252"/>
      <c r="AN28" s="252"/>
      <c r="AO28" s="252"/>
      <c r="AP28" s="252"/>
      <c r="AQ28" s="252"/>
      <c r="AR28" s="251" t="s">
        <v>1487</v>
      </c>
      <c r="AS28" s="251" t="s">
        <v>1487</v>
      </c>
      <c r="AT28" s="252"/>
      <c r="AU28" s="252"/>
      <c r="AV28" s="252"/>
      <c r="AW28" s="252"/>
      <c r="AX28" s="252"/>
      <c r="AY28" s="252"/>
      <c r="AZ28" s="252"/>
      <c r="BA28" s="252"/>
      <c r="BB28" s="252"/>
      <c r="BC28" s="252"/>
      <c r="BD28" s="252"/>
      <c r="BE28" t="s">
        <v>1487</v>
      </c>
      <c r="BF28" t="s">
        <v>1487</v>
      </c>
      <c r="BG28" s="253"/>
      <c r="CG28" s="251" t="e">
        <v>#N/A</v>
      </c>
    </row>
    <row r="29" spans="1:85" s="251" customFormat="1" ht="75.75" hidden="1" customHeight="1" x14ac:dyDescent="0.25">
      <c r="A29" s="277" t="s">
        <v>1487</v>
      </c>
      <c r="B29" s="277" t="s">
        <v>1487</v>
      </c>
      <c r="C29" s="254"/>
      <c r="D29" s="254"/>
      <c r="E29" s="254"/>
      <c r="F29" s="254"/>
      <c r="G29" s="254"/>
      <c r="H29" s="254"/>
      <c r="I29" s="252"/>
      <c r="J29" s="252"/>
      <c r="K29" s="252"/>
      <c r="L29" s="252"/>
      <c r="M29" s="252"/>
      <c r="N29" s="252"/>
      <c r="O29" s="252"/>
      <c r="P29" s="252"/>
      <c r="Q29" s="255"/>
      <c r="R29" s="252"/>
      <c r="S29" s="252"/>
      <c r="T29" s="252"/>
      <c r="U29" s="252"/>
      <c r="V29" s="252"/>
      <c r="W29" s="252"/>
      <c r="X29" s="252"/>
      <c r="Y29" s="252"/>
      <c r="Z29" s="252"/>
      <c r="AA29" s="252"/>
      <c r="AB29" s="252"/>
      <c r="AC29" s="252"/>
      <c r="AD29" s="252"/>
      <c r="AE29" s="252"/>
      <c r="AF29" s="252"/>
      <c r="AG29" s="252"/>
      <c r="AH29" s="252"/>
      <c r="AI29" s="252"/>
      <c r="AJ29" s="252"/>
      <c r="AK29" s="252"/>
      <c r="AL29" s="252"/>
      <c r="AM29" s="252"/>
      <c r="AN29" s="252"/>
      <c r="AO29" s="252"/>
      <c r="AP29" s="252"/>
      <c r="AQ29" s="260" t="s">
        <v>1551</v>
      </c>
      <c r="AR29" s="261"/>
      <c r="AS29" s="252"/>
      <c r="AT29" s="252"/>
      <c r="AU29" s="252"/>
      <c r="AV29" s="252"/>
      <c r="AW29" s="252"/>
      <c r="AX29" s="252"/>
      <c r="AY29" s="252"/>
      <c r="AZ29" s="252"/>
      <c r="BA29" s="252"/>
      <c r="BB29" s="252"/>
      <c r="BC29" s="252"/>
      <c r="BD29" s="252"/>
      <c r="BE29" s="252"/>
      <c r="BF29" s="253"/>
      <c r="BG29" s="253"/>
      <c r="CG29" s="251" t="e">
        <v>#N/A</v>
      </c>
    </row>
    <row r="30" spans="1:85" s="251" customFormat="1" ht="16.5" hidden="1" customHeight="1" thickBot="1" x14ac:dyDescent="0.3">
      <c r="A30" s="287"/>
      <c r="B30" s="252"/>
      <c r="C30" s="252"/>
      <c r="D30" s="252"/>
      <c r="E30" s="252"/>
      <c r="F30" s="252"/>
      <c r="G30" s="252"/>
      <c r="H30" s="252"/>
      <c r="I30" s="252"/>
      <c r="J30" s="252"/>
      <c r="K30" s="252"/>
      <c r="L30" s="252"/>
      <c r="M30" s="252"/>
      <c r="N30" s="252"/>
      <c r="O30" s="252"/>
      <c r="P30" s="252"/>
      <c r="Q30" s="252"/>
      <c r="R30" s="252"/>
      <c r="S30" s="252"/>
      <c r="T30" s="252"/>
      <c r="U30" s="252"/>
      <c r="V30" s="252"/>
      <c r="W30" s="252"/>
      <c r="X30" s="252"/>
      <c r="Y30" s="252"/>
      <c r="Z30" s="252"/>
      <c r="AA30" s="252"/>
      <c r="AB30" s="252"/>
      <c r="AC30" s="252"/>
      <c r="AD30" s="252"/>
      <c r="AE30" s="252"/>
      <c r="AF30" s="252"/>
      <c r="AG30" s="252"/>
      <c r="AH30" s="252"/>
      <c r="AI30" s="252"/>
      <c r="AJ30" s="252"/>
      <c r="AK30" s="252"/>
      <c r="AL30" s="252"/>
      <c r="AM30" s="252"/>
      <c r="AN30" s="252"/>
      <c r="AO30" s="252"/>
      <c r="AP30" s="252"/>
      <c r="AQ30" s="269"/>
      <c r="AR30" s="251" t="s">
        <v>1588</v>
      </c>
      <c r="AS30" s="242" t="s">
        <v>1589</v>
      </c>
      <c r="AT30" s="242"/>
      <c r="AU30" s="242"/>
      <c r="AV30" s="242"/>
      <c r="AW30" s="242"/>
      <c r="BE30" t="s">
        <v>1359</v>
      </c>
      <c r="BF30" s="3" t="s">
        <v>1589</v>
      </c>
      <c r="CG30" s="251" t="e">
        <v>#N/A</v>
      </c>
    </row>
    <row r="31" spans="1:85" s="277" customFormat="1" ht="49.5" hidden="1" customHeight="1" thickBot="1" x14ac:dyDescent="0.25">
      <c r="A31" s="256"/>
      <c r="B31" s="257" t="s">
        <v>1510</v>
      </c>
      <c r="C31" s="257"/>
      <c r="D31" s="257"/>
      <c r="E31" s="257"/>
      <c r="F31" s="257"/>
      <c r="G31" s="257"/>
      <c r="H31" s="257"/>
      <c r="I31" s="257"/>
      <c r="J31" s="257"/>
      <c r="K31" s="257"/>
      <c r="L31" s="257"/>
      <c r="M31" s="257"/>
      <c r="N31" s="257"/>
      <c r="O31" s="257"/>
      <c r="P31" s="257"/>
      <c r="Q31" s="257"/>
      <c r="R31" s="257"/>
      <c r="S31" s="257"/>
      <c r="T31" s="257"/>
      <c r="U31" s="257"/>
      <c r="V31" s="257"/>
      <c r="W31" s="257"/>
      <c r="X31" s="257"/>
      <c r="Y31" s="257"/>
      <c r="Z31" s="257"/>
      <c r="AA31" s="257"/>
      <c r="AB31" s="257"/>
      <c r="AC31" s="257"/>
      <c r="AD31" s="257"/>
      <c r="AE31" s="257"/>
      <c r="AF31" s="257"/>
      <c r="AG31" s="257"/>
      <c r="AH31" s="257"/>
      <c r="AI31" s="258"/>
      <c r="AJ31" s="259"/>
      <c r="AK31" s="259"/>
      <c r="AL31" s="276"/>
      <c r="AM31" s="276"/>
      <c r="AN31" s="276"/>
      <c r="AQ31" s="278">
        <v>0.15</v>
      </c>
      <c r="AR31" s="251" t="s">
        <v>1357</v>
      </c>
      <c r="AS31" s="227">
        <v>0</v>
      </c>
      <c r="AT31" s="227">
        <v>1</v>
      </c>
      <c r="AU31" s="227">
        <v>2</v>
      </c>
      <c r="AV31" s="227">
        <v>4</v>
      </c>
      <c r="AW31" s="227" t="s">
        <v>1358</v>
      </c>
      <c r="BE31" t="s">
        <v>1357</v>
      </c>
      <c r="BG31">
        <v>1</v>
      </c>
      <c r="BH31" t="s">
        <v>1358</v>
      </c>
      <c r="BL31" s="251"/>
      <c r="CG31" s="251" t="e">
        <v>#N/A</v>
      </c>
    </row>
    <row r="32" spans="1:85" s="251" customFormat="1" ht="18" hidden="1" customHeight="1" x14ac:dyDescent="0.3">
      <c r="A32" s="262" t="s">
        <v>11</v>
      </c>
      <c r="B32" s="288" t="s">
        <v>1552</v>
      </c>
      <c r="C32" s="264" t="s">
        <v>1553</v>
      </c>
      <c r="D32" s="264" t="s">
        <v>1554</v>
      </c>
      <c r="E32" s="264" t="s">
        <v>1555</v>
      </c>
      <c r="F32" s="264" t="s">
        <v>1556</v>
      </c>
      <c r="G32" s="264" t="s">
        <v>1557</v>
      </c>
      <c r="H32" s="264" t="s">
        <v>1558</v>
      </c>
      <c r="I32" s="264" t="s">
        <v>1559</v>
      </c>
      <c r="J32" s="264" t="s">
        <v>1560</v>
      </c>
      <c r="K32" s="264" t="s">
        <v>1561</v>
      </c>
      <c r="L32" s="264" t="s">
        <v>1562</v>
      </c>
      <c r="M32" s="264" t="s">
        <v>1563</v>
      </c>
      <c r="N32" s="264" t="s">
        <v>1564</v>
      </c>
      <c r="O32" s="264" t="s">
        <v>1565</v>
      </c>
      <c r="P32" s="264" t="s">
        <v>1566</v>
      </c>
      <c r="Q32" s="264" t="s">
        <v>1567</v>
      </c>
      <c r="R32" s="264" t="s">
        <v>1568</v>
      </c>
      <c r="S32" s="264" t="s">
        <v>1569</v>
      </c>
      <c r="T32" s="264" t="s">
        <v>1570</v>
      </c>
      <c r="U32" s="264" t="s">
        <v>1571</v>
      </c>
      <c r="V32" s="264" t="s">
        <v>1572</v>
      </c>
      <c r="W32" s="264" t="s">
        <v>1573</v>
      </c>
      <c r="X32" s="264" t="s">
        <v>1574</v>
      </c>
      <c r="Y32" s="264" t="s">
        <v>1575</v>
      </c>
      <c r="Z32" s="264" t="s">
        <v>1576</v>
      </c>
      <c r="AA32" s="264" t="s">
        <v>1577</v>
      </c>
      <c r="AB32" s="264" t="s">
        <v>1578</v>
      </c>
      <c r="AC32" s="264" t="s">
        <v>1579</v>
      </c>
      <c r="AD32" s="264" t="s">
        <v>1580</v>
      </c>
      <c r="AE32" s="264" t="s">
        <v>1581</v>
      </c>
      <c r="AF32" s="264" t="s">
        <v>1582</v>
      </c>
      <c r="AG32" s="265" t="s">
        <v>1583</v>
      </c>
      <c r="AH32" s="266" t="s">
        <v>1584</v>
      </c>
      <c r="AI32" s="267" t="s">
        <v>1585</v>
      </c>
      <c r="AJ32" s="268" t="s">
        <v>1586</v>
      </c>
      <c r="AK32" s="268" t="s">
        <v>1587</v>
      </c>
      <c r="AL32" s="280"/>
      <c r="AM32" s="280"/>
      <c r="AN32" s="280"/>
      <c r="AQ32" s="281">
        <f t="shared" ref="AQ32:AQ48" si="6">B33*15%</f>
        <v>0.44999999999999996</v>
      </c>
      <c r="AR32" s="282" t="s">
        <v>98</v>
      </c>
      <c r="AS32" s="227"/>
      <c r="AT32" s="227">
        <v>2</v>
      </c>
      <c r="AU32" s="227">
        <v>1</v>
      </c>
      <c r="AV32" s="227"/>
      <c r="AW32" s="227">
        <v>3</v>
      </c>
      <c r="BE32" s="5" t="s">
        <v>98</v>
      </c>
      <c r="BG32">
        <v>3</v>
      </c>
      <c r="BH32">
        <v>3</v>
      </c>
      <c r="CG32" s="251" t="e">
        <v>#N/A</v>
      </c>
    </row>
    <row r="33" spans="1:85" s="251" customFormat="1" ht="18" hidden="1" customHeight="1" x14ac:dyDescent="0.25">
      <c r="A33" s="270" t="s">
        <v>98</v>
      </c>
      <c r="B33" s="271">
        <v>3</v>
      </c>
      <c r="C33" s="271"/>
      <c r="D33" s="227"/>
      <c r="E33" s="227">
        <v>1</v>
      </c>
      <c r="F33" s="227">
        <v>1</v>
      </c>
      <c r="G33" s="227"/>
      <c r="H33" s="227"/>
      <c r="I33" s="227"/>
      <c r="J33" s="271">
        <v>2</v>
      </c>
      <c r="K33" s="271"/>
      <c r="L33" s="271"/>
      <c r="M33" s="271"/>
      <c r="N33" s="271"/>
      <c r="O33" s="271"/>
      <c r="P33" s="271"/>
      <c r="Q33" s="271"/>
      <c r="R33" s="271"/>
      <c r="S33" s="227"/>
      <c r="T33" s="271"/>
      <c r="U33" s="271"/>
      <c r="V33" s="271"/>
      <c r="W33" s="271"/>
      <c r="X33" s="271"/>
      <c r="Y33" s="271"/>
      <c r="Z33" s="271"/>
      <c r="AA33" s="271"/>
      <c r="AB33" s="271"/>
      <c r="AC33" s="271"/>
      <c r="AD33" s="271"/>
      <c r="AE33" s="271"/>
      <c r="AF33" s="271"/>
      <c r="AG33" s="271"/>
      <c r="AH33" s="272">
        <f t="shared" ref="AH33:AH49" si="7">AS32</f>
        <v>0</v>
      </c>
      <c r="AI33" s="273">
        <f t="shared" ref="AI33:AI49" si="8">SUM(D33:AF33)</f>
        <v>4</v>
      </c>
      <c r="AJ33" s="274">
        <f t="shared" ref="AJ33:AJ49" si="9">BG32/B33</f>
        <v>1</v>
      </c>
      <c r="AK33" s="275">
        <f t="shared" ref="AK33:AK49" si="10">AI33/B33</f>
        <v>1.3333333333333333</v>
      </c>
      <c r="AL33" s="280"/>
      <c r="AM33" s="280"/>
      <c r="AN33" s="280"/>
      <c r="AQ33" s="281">
        <f t="shared" si="6"/>
        <v>0.75</v>
      </c>
      <c r="AR33" s="282" t="s">
        <v>155</v>
      </c>
      <c r="AS33" s="227"/>
      <c r="AT33" s="227">
        <v>4</v>
      </c>
      <c r="AU33" s="227">
        <v>1</v>
      </c>
      <c r="AV33" s="227"/>
      <c r="AW33" s="227">
        <v>5</v>
      </c>
      <c r="BE33" s="5" t="s">
        <v>155</v>
      </c>
      <c r="BG33">
        <v>5</v>
      </c>
      <c r="BH33">
        <v>5</v>
      </c>
      <c r="CG33" s="251" t="e">
        <v>#N/A</v>
      </c>
    </row>
    <row r="34" spans="1:85" s="251" customFormat="1" ht="18" hidden="1" customHeight="1" x14ac:dyDescent="0.25">
      <c r="A34" s="279" t="s">
        <v>155</v>
      </c>
      <c r="B34" s="271">
        <v>5</v>
      </c>
      <c r="C34" s="271">
        <v>2</v>
      </c>
      <c r="D34" s="227">
        <v>4</v>
      </c>
      <c r="E34" s="227"/>
      <c r="F34" s="227"/>
      <c r="G34" s="227"/>
      <c r="H34" s="227"/>
      <c r="I34" s="227"/>
      <c r="J34" s="271"/>
      <c r="K34" s="271"/>
      <c r="L34" s="271"/>
      <c r="M34" s="271"/>
      <c r="N34" s="271"/>
      <c r="O34" s="271"/>
      <c r="P34" s="271"/>
      <c r="Q34" s="271"/>
      <c r="R34" s="271"/>
      <c r="S34" s="227"/>
      <c r="T34" s="271"/>
      <c r="U34" s="271"/>
      <c r="V34" s="271"/>
      <c r="W34" s="271"/>
      <c r="X34" s="271"/>
      <c r="Y34" s="271"/>
      <c r="Z34" s="271"/>
      <c r="AA34" s="271"/>
      <c r="AB34" s="271"/>
      <c r="AC34" s="271"/>
      <c r="AD34" s="271"/>
      <c r="AE34" s="271"/>
      <c r="AF34" s="271"/>
      <c r="AG34" s="271"/>
      <c r="AH34" s="272">
        <f t="shared" si="7"/>
        <v>0</v>
      </c>
      <c r="AI34" s="273">
        <f t="shared" si="8"/>
        <v>4</v>
      </c>
      <c r="AJ34" s="274">
        <f t="shared" si="9"/>
        <v>1</v>
      </c>
      <c r="AK34" s="275">
        <f t="shared" si="10"/>
        <v>0.8</v>
      </c>
      <c r="AL34" s="280"/>
      <c r="AM34" s="280"/>
      <c r="AN34" s="280"/>
      <c r="AQ34" s="281">
        <f t="shared" si="6"/>
        <v>0.6</v>
      </c>
      <c r="AR34" s="282" t="s">
        <v>45</v>
      </c>
      <c r="AS34" s="227"/>
      <c r="AT34" s="227">
        <v>4</v>
      </c>
      <c r="AU34" s="227"/>
      <c r="AV34" s="227"/>
      <c r="AW34" s="227">
        <v>4</v>
      </c>
      <c r="BE34" s="5" t="s">
        <v>45</v>
      </c>
      <c r="BG34">
        <v>4</v>
      </c>
      <c r="BH34">
        <v>4</v>
      </c>
      <c r="CG34" s="251" t="e">
        <v>#N/A</v>
      </c>
    </row>
    <row r="35" spans="1:85" s="251" customFormat="1" ht="15.75" hidden="1" customHeight="1" x14ac:dyDescent="0.25">
      <c r="A35" s="279" t="s">
        <v>45</v>
      </c>
      <c r="B35" s="271">
        <v>4</v>
      </c>
      <c r="C35" s="271"/>
      <c r="D35" s="227"/>
      <c r="E35" s="227">
        <v>1</v>
      </c>
      <c r="F35" s="227">
        <v>1</v>
      </c>
      <c r="G35" s="227">
        <v>1</v>
      </c>
      <c r="H35" s="227"/>
      <c r="I35" s="227">
        <v>1</v>
      </c>
      <c r="J35" s="271"/>
      <c r="K35" s="271"/>
      <c r="L35" s="271"/>
      <c r="M35" s="271"/>
      <c r="N35" s="271"/>
      <c r="O35" s="271"/>
      <c r="P35" s="271"/>
      <c r="Q35" s="271"/>
      <c r="R35" s="271"/>
      <c r="S35" s="227"/>
      <c r="T35" s="271"/>
      <c r="U35" s="271"/>
      <c r="V35" s="271"/>
      <c r="W35" s="271"/>
      <c r="X35" s="271"/>
      <c r="Y35" s="271"/>
      <c r="Z35" s="271"/>
      <c r="AA35" s="271"/>
      <c r="AB35" s="271"/>
      <c r="AC35" s="271"/>
      <c r="AD35" s="271"/>
      <c r="AE35" s="271"/>
      <c r="AF35" s="271"/>
      <c r="AG35" s="271"/>
      <c r="AH35" s="272">
        <f t="shared" si="7"/>
        <v>0</v>
      </c>
      <c r="AI35" s="273">
        <f t="shared" si="8"/>
        <v>4</v>
      </c>
      <c r="AJ35" s="274">
        <f t="shared" si="9"/>
        <v>1</v>
      </c>
      <c r="AK35" s="275">
        <f t="shared" si="10"/>
        <v>1</v>
      </c>
      <c r="AL35" s="280"/>
      <c r="AM35" s="280"/>
      <c r="AN35" s="280"/>
      <c r="AQ35" s="281">
        <f t="shared" si="6"/>
        <v>0.6</v>
      </c>
      <c r="AR35" s="282" t="s">
        <v>27</v>
      </c>
      <c r="AS35" s="227"/>
      <c r="AT35" s="227">
        <v>3</v>
      </c>
      <c r="AU35" s="227"/>
      <c r="AV35" s="227">
        <v>1</v>
      </c>
      <c r="AW35" s="227">
        <v>4</v>
      </c>
      <c r="BE35" s="5" t="s">
        <v>27</v>
      </c>
      <c r="BG35">
        <v>4</v>
      </c>
      <c r="BH35">
        <v>4</v>
      </c>
      <c r="CG35" s="251" t="e">
        <v>#N/A</v>
      </c>
    </row>
    <row r="36" spans="1:85" s="251" customFormat="1" ht="19.5" hidden="1" customHeight="1" x14ac:dyDescent="0.25">
      <c r="A36" s="279" t="s">
        <v>27</v>
      </c>
      <c r="B36" s="271">
        <v>4</v>
      </c>
      <c r="C36" s="271">
        <v>1</v>
      </c>
      <c r="D36" s="227">
        <v>4</v>
      </c>
      <c r="E36" s="227">
        <v>1</v>
      </c>
      <c r="F36" s="227"/>
      <c r="G36" s="227"/>
      <c r="H36" s="227"/>
      <c r="I36" s="227"/>
      <c r="J36" s="271"/>
      <c r="K36" s="271"/>
      <c r="L36" s="271"/>
      <c r="M36" s="271"/>
      <c r="N36" s="271"/>
      <c r="O36" s="271"/>
      <c r="P36" s="271"/>
      <c r="Q36" s="271"/>
      <c r="R36" s="271"/>
      <c r="S36" s="227"/>
      <c r="T36" s="271"/>
      <c r="U36" s="271"/>
      <c r="V36" s="271"/>
      <c r="W36" s="271"/>
      <c r="X36" s="271"/>
      <c r="Y36" s="271"/>
      <c r="Z36" s="271"/>
      <c r="AA36" s="271"/>
      <c r="AB36" s="271"/>
      <c r="AC36" s="271"/>
      <c r="AD36" s="271"/>
      <c r="AE36" s="271"/>
      <c r="AF36" s="271"/>
      <c r="AG36" s="271"/>
      <c r="AH36" s="272">
        <f t="shared" si="7"/>
        <v>0</v>
      </c>
      <c r="AI36" s="273">
        <f t="shared" si="8"/>
        <v>5</v>
      </c>
      <c r="AJ36" s="274">
        <f t="shared" si="9"/>
        <v>1</v>
      </c>
      <c r="AK36" s="275">
        <f t="shared" si="10"/>
        <v>1.25</v>
      </c>
      <c r="AL36" s="280"/>
      <c r="AM36" s="280"/>
      <c r="AN36" s="280"/>
      <c r="AQ36" s="281">
        <f t="shared" si="6"/>
        <v>0.15</v>
      </c>
      <c r="AR36" s="282" t="s">
        <v>43</v>
      </c>
      <c r="AS36" s="227"/>
      <c r="AT36" s="227">
        <v>1</v>
      </c>
      <c r="AU36" s="227"/>
      <c r="AV36" s="227"/>
      <c r="AW36" s="227">
        <v>1</v>
      </c>
      <c r="BE36" s="5" t="s">
        <v>43</v>
      </c>
      <c r="BG36">
        <v>1</v>
      </c>
      <c r="BH36">
        <v>1</v>
      </c>
      <c r="CG36" s="251" t="e">
        <v>#N/A</v>
      </c>
    </row>
    <row r="37" spans="1:85" s="251" customFormat="1" ht="18" hidden="1" customHeight="1" x14ac:dyDescent="0.25">
      <c r="A37" s="279" t="s">
        <v>43</v>
      </c>
      <c r="B37" s="271">
        <v>1</v>
      </c>
      <c r="C37" s="271"/>
      <c r="D37" s="227"/>
      <c r="E37" s="227"/>
      <c r="F37" s="227"/>
      <c r="G37" s="227"/>
      <c r="H37" s="227">
        <v>1</v>
      </c>
      <c r="I37" s="227"/>
      <c r="J37" s="271"/>
      <c r="K37" s="271"/>
      <c r="L37" s="271"/>
      <c r="M37" s="271"/>
      <c r="N37" s="271"/>
      <c r="O37" s="271"/>
      <c r="P37" s="271"/>
      <c r="Q37" s="271"/>
      <c r="R37" s="271"/>
      <c r="S37" s="227"/>
      <c r="T37" s="271"/>
      <c r="U37" s="271"/>
      <c r="V37" s="271"/>
      <c r="W37" s="271"/>
      <c r="X37" s="271"/>
      <c r="Y37" s="271"/>
      <c r="Z37" s="271"/>
      <c r="AA37" s="271"/>
      <c r="AB37" s="271"/>
      <c r="AC37" s="271"/>
      <c r="AD37" s="271"/>
      <c r="AE37" s="271"/>
      <c r="AF37" s="271"/>
      <c r="AG37" s="271"/>
      <c r="AH37" s="272">
        <f t="shared" si="7"/>
        <v>0</v>
      </c>
      <c r="AI37" s="273">
        <f t="shared" si="8"/>
        <v>1</v>
      </c>
      <c r="AJ37" s="274">
        <f t="shared" si="9"/>
        <v>1</v>
      </c>
      <c r="AK37" s="275">
        <f t="shared" si="10"/>
        <v>1</v>
      </c>
      <c r="AL37" s="280"/>
      <c r="AM37" s="280"/>
      <c r="AN37" s="280"/>
      <c r="AQ37" s="281">
        <f t="shared" si="6"/>
        <v>0.15</v>
      </c>
      <c r="AR37" s="282" t="s">
        <v>62</v>
      </c>
      <c r="AS37" s="227">
        <v>1</v>
      </c>
      <c r="AT37" s="227"/>
      <c r="AU37" s="227"/>
      <c r="AV37" s="227"/>
      <c r="AW37" s="227">
        <v>1</v>
      </c>
      <c r="BE37" s="5" t="s">
        <v>62</v>
      </c>
      <c r="BF37">
        <v>1</v>
      </c>
      <c r="BH37">
        <v>1</v>
      </c>
      <c r="CG37" s="251" t="e">
        <v>#N/A</v>
      </c>
    </row>
    <row r="38" spans="1:85" s="251" customFormat="1" ht="18" hidden="1" customHeight="1" x14ac:dyDescent="0.25">
      <c r="A38" s="279" t="s">
        <v>62</v>
      </c>
      <c r="B38" s="271">
        <v>1</v>
      </c>
      <c r="C38" s="271"/>
      <c r="D38" s="227"/>
      <c r="E38" s="227"/>
      <c r="F38" s="227"/>
      <c r="G38" s="227"/>
      <c r="H38" s="227"/>
      <c r="I38" s="227"/>
      <c r="J38" s="271"/>
      <c r="K38" s="271"/>
      <c r="L38" s="271"/>
      <c r="M38" s="271"/>
      <c r="N38" s="271"/>
      <c r="O38" s="271"/>
      <c r="P38" s="271"/>
      <c r="Q38" s="271"/>
      <c r="R38" s="271"/>
      <c r="S38" s="227"/>
      <c r="T38" s="271"/>
      <c r="U38" s="271"/>
      <c r="V38" s="271"/>
      <c r="W38" s="271"/>
      <c r="X38" s="271"/>
      <c r="Y38" s="271"/>
      <c r="Z38" s="271"/>
      <c r="AA38" s="271"/>
      <c r="AB38" s="271"/>
      <c r="AC38" s="271"/>
      <c r="AD38" s="271"/>
      <c r="AE38" s="271"/>
      <c r="AF38" s="271"/>
      <c r="AG38" s="271"/>
      <c r="AH38" s="272">
        <f t="shared" si="7"/>
        <v>1</v>
      </c>
      <c r="AI38" s="273">
        <f t="shared" si="8"/>
        <v>0</v>
      </c>
      <c r="AJ38" s="274">
        <f t="shared" si="9"/>
        <v>0</v>
      </c>
      <c r="AK38" s="275">
        <f t="shared" si="10"/>
        <v>0</v>
      </c>
      <c r="AL38" s="280"/>
      <c r="AM38" s="280"/>
      <c r="AN38" s="280"/>
      <c r="AQ38" s="281">
        <f t="shared" si="6"/>
        <v>0.89999999999999991</v>
      </c>
      <c r="AR38" s="282" t="s">
        <v>22</v>
      </c>
      <c r="AS38" s="227"/>
      <c r="AT38" s="227">
        <v>3</v>
      </c>
      <c r="AU38" s="227">
        <v>2</v>
      </c>
      <c r="AV38" s="227">
        <v>1</v>
      </c>
      <c r="AW38" s="227">
        <v>6</v>
      </c>
      <c r="BE38" s="5" t="s">
        <v>22</v>
      </c>
      <c r="BG38">
        <v>6</v>
      </c>
      <c r="BH38">
        <v>6</v>
      </c>
      <c r="CG38" s="251" t="e">
        <v>#N/A</v>
      </c>
    </row>
    <row r="39" spans="1:85" s="251" customFormat="1" ht="18" hidden="1" customHeight="1" x14ac:dyDescent="0.25">
      <c r="A39" s="279" t="s">
        <v>22</v>
      </c>
      <c r="B39" s="271">
        <v>6</v>
      </c>
      <c r="C39" s="271">
        <v>5</v>
      </c>
      <c r="D39" s="227"/>
      <c r="E39" s="227">
        <v>1</v>
      </c>
      <c r="F39" s="227"/>
      <c r="G39" s="227">
        <v>2</v>
      </c>
      <c r="H39" s="227">
        <v>1</v>
      </c>
      <c r="I39" s="227"/>
      <c r="J39" s="271"/>
      <c r="K39" s="271"/>
      <c r="L39" s="271">
        <v>1</v>
      </c>
      <c r="M39" s="271"/>
      <c r="N39" s="271"/>
      <c r="O39" s="271"/>
      <c r="P39" s="271"/>
      <c r="Q39" s="271"/>
      <c r="R39" s="271"/>
      <c r="S39" s="227"/>
      <c r="T39" s="271"/>
      <c r="U39" s="271"/>
      <c r="V39" s="271"/>
      <c r="W39" s="271"/>
      <c r="X39" s="271"/>
      <c r="Y39" s="271"/>
      <c r="Z39" s="271"/>
      <c r="AA39" s="271"/>
      <c r="AB39" s="271"/>
      <c r="AC39" s="271"/>
      <c r="AD39" s="271"/>
      <c r="AE39" s="271"/>
      <c r="AF39" s="271"/>
      <c r="AG39" s="271"/>
      <c r="AH39" s="272">
        <f t="shared" si="7"/>
        <v>0</v>
      </c>
      <c r="AI39" s="273">
        <f t="shared" si="8"/>
        <v>5</v>
      </c>
      <c r="AJ39" s="274">
        <f t="shared" si="9"/>
        <v>1</v>
      </c>
      <c r="AK39" s="275">
        <f t="shared" si="10"/>
        <v>0.83333333333333337</v>
      </c>
      <c r="AL39" s="280"/>
      <c r="AM39" s="280"/>
      <c r="AN39" s="280"/>
      <c r="AQ39" s="281">
        <f t="shared" si="6"/>
        <v>0.15</v>
      </c>
      <c r="AR39" s="282" t="s">
        <v>77</v>
      </c>
      <c r="AS39" s="227"/>
      <c r="AT39" s="227">
        <v>1</v>
      </c>
      <c r="AU39" s="227"/>
      <c r="AV39" s="227"/>
      <c r="AW39" s="227">
        <v>1</v>
      </c>
      <c r="BE39" s="5" t="s">
        <v>77</v>
      </c>
      <c r="BG39">
        <v>1</v>
      </c>
      <c r="BH39">
        <v>1</v>
      </c>
      <c r="CG39" s="251" t="e">
        <v>#N/A</v>
      </c>
    </row>
    <row r="40" spans="1:85" s="251" customFormat="1" ht="18" hidden="1" customHeight="1" x14ac:dyDescent="0.25">
      <c r="A40" s="279" t="s">
        <v>77</v>
      </c>
      <c r="B40" s="271">
        <v>1</v>
      </c>
      <c r="C40" s="271"/>
      <c r="D40" s="227"/>
      <c r="E40" s="227"/>
      <c r="F40" s="227"/>
      <c r="G40" s="227">
        <v>1</v>
      </c>
      <c r="H40" s="227"/>
      <c r="I40" s="227"/>
      <c r="J40" s="271"/>
      <c r="K40" s="271"/>
      <c r="L40" s="271"/>
      <c r="M40" s="271"/>
      <c r="N40" s="271"/>
      <c r="O40" s="271"/>
      <c r="P40" s="271"/>
      <c r="Q40" s="271"/>
      <c r="R40" s="271"/>
      <c r="S40" s="227"/>
      <c r="T40" s="271"/>
      <c r="U40" s="271"/>
      <c r="V40" s="271"/>
      <c r="W40" s="271"/>
      <c r="X40" s="271"/>
      <c r="Y40" s="271"/>
      <c r="Z40" s="271"/>
      <c r="AA40" s="271"/>
      <c r="AB40" s="271"/>
      <c r="AC40" s="271"/>
      <c r="AD40" s="271"/>
      <c r="AE40" s="271"/>
      <c r="AF40" s="271"/>
      <c r="AG40" s="271"/>
      <c r="AH40" s="272">
        <f t="shared" si="7"/>
        <v>0</v>
      </c>
      <c r="AI40" s="273">
        <f t="shared" si="8"/>
        <v>1</v>
      </c>
      <c r="AJ40" s="274">
        <f t="shared" si="9"/>
        <v>1</v>
      </c>
      <c r="AK40" s="275">
        <f t="shared" si="10"/>
        <v>1</v>
      </c>
      <c r="AL40" s="280"/>
      <c r="AM40" s="280"/>
      <c r="AN40" s="280"/>
      <c r="AQ40" s="281">
        <f t="shared" si="6"/>
        <v>0.6</v>
      </c>
      <c r="AR40" s="282" t="s">
        <v>14</v>
      </c>
      <c r="AS40" s="227"/>
      <c r="AT40" s="227">
        <v>3</v>
      </c>
      <c r="AU40" s="227">
        <v>1</v>
      </c>
      <c r="AV40" s="227"/>
      <c r="AW40" s="227">
        <v>4</v>
      </c>
      <c r="BE40" s="5" t="s">
        <v>14</v>
      </c>
      <c r="BG40">
        <v>4</v>
      </c>
      <c r="BH40">
        <v>4</v>
      </c>
      <c r="CG40" s="251" t="e">
        <v>#N/A</v>
      </c>
    </row>
    <row r="41" spans="1:85" s="251" customFormat="1" ht="18" hidden="1" customHeight="1" x14ac:dyDescent="0.25">
      <c r="A41" s="279" t="s">
        <v>14</v>
      </c>
      <c r="B41" s="271">
        <v>4</v>
      </c>
      <c r="C41" s="271"/>
      <c r="D41" s="227"/>
      <c r="E41" s="227">
        <v>1</v>
      </c>
      <c r="F41" s="227">
        <v>3</v>
      </c>
      <c r="G41" s="227"/>
      <c r="H41" s="227"/>
      <c r="I41" s="227"/>
      <c r="J41" s="271"/>
      <c r="K41" s="271"/>
      <c r="L41" s="271"/>
      <c r="M41" s="271"/>
      <c r="N41" s="271"/>
      <c r="O41" s="271"/>
      <c r="P41" s="271"/>
      <c r="Q41" s="271"/>
      <c r="R41" s="271"/>
      <c r="S41" s="227"/>
      <c r="T41" s="271"/>
      <c r="U41" s="271"/>
      <c r="V41" s="271"/>
      <c r="W41" s="271"/>
      <c r="X41" s="271"/>
      <c r="Y41" s="271"/>
      <c r="Z41" s="271"/>
      <c r="AA41" s="271"/>
      <c r="AB41" s="271"/>
      <c r="AC41" s="271"/>
      <c r="AD41" s="271"/>
      <c r="AE41" s="271"/>
      <c r="AF41" s="271"/>
      <c r="AG41" s="271"/>
      <c r="AH41" s="272">
        <f t="shared" si="7"/>
        <v>0</v>
      </c>
      <c r="AI41" s="273">
        <f t="shared" si="8"/>
        <v>4</v>
      </c>
      <c r="AJ41" s="274">
        <f t="shared" si="9"/>
        <v>1</v>
      </c>
      <c r="AK41" s="275">
        <f t="shared" si="10"/>
        <v>1</v>
      </c>
      <c r="AL41" s="280"/>
      <c r="AM41" s="280"/>
      <c r="AN41" s="280"/>
      <c r="AQ41" s="281">
        <f t="shared" si="6"/>
        <v>0.3</v>
      </c>
      <c r="AR41" s="282" t="s">
        <v>18</v>
      </c>
      <c r="AS41" s="227"/>
      <c r="AT41" s="227">
        <v>2</v>
      </c>
      <c r="AU41" s="227"/>
      <c r="AV41" s="227"/>
      <c r="AW41" s="227">
        <v>2</v>
      </c>
      <c r="BE41" s="5" t="s">
        <v>18</v>
      </c>
      <c r="BG41">
        <v>2</v>
      </c>
      <c r="BH41">
        <v>2</v>
      </c>
      <c r="CG41" s="251" t="e">
        <v>#N/A</v>
      </c>
    </row>
    <row r="42" spans="1:85" s="251" customFormat="1" ht="18" hidden="1" customHeight="1" x14ac:dyDescent="0.25">
      <c r="A42" s="279" t="s">
        <v>18</v>
      </c>
      <c r="B42" s="271">
        <v>2</v>
      </c>
      <c r="C42" s="271"/>
      <c r="D42" s="227"/>
      <c r="E42" s="227">
        <v>1</v>
      </c>
      <c r="F42" s="227">
        <v>1</v>
      </c>
      <c r="G42" s="227"/>
      <c r="H42" s="227"/>
      <c r="I42" s="227"/>
      <c r="J42" s="271"/>
      <c r="K42" s="271"/>
      <c r="L42" s="271"/>
      <c r="M42" s="271"/>
      <c r="N42" s="271"/>
      <c r="O42" s="271"/>
      <c r="P42" s="271"/>
      <c r="Q42" s="271"/>
      <c r="R42" s="271"/>
      <c r="S42" s="227"/>
      <c r="T42" s="271"/>
      <c r="U42" s="271"/>
      <c r="V42" s="271"/>
      <c r="W42" s="271"/>
      <c r="X42" s="271"/>
      <c r="Y42" s="271"/>
      <c r="Z42" s="271"/>
      <c r="AA42" s="271"/>
      <c r="AB42" s="271"/>
      <c r="AC42" s="271"/>
      <c r="AD42" s="271"/>
      <c r="AE42" s="271"/>
      <c r="AF42" s="271"/>
      <c r="AG42" s="271"/>
      <c r="AH42" s="272">
        <f t="shared" si="7"/>
        <v>0</v>
      </c>
      <c r="AI42" s="273">
        <f t="shared" si="8"/>
        <v>2</v>
      </c>
      <c r="AJ42" s="274">
        <f t="shared" si="9"/>
        <v>1</v>
      </c>
      <c r="AK42" s="275">
        <f t="shared" si="10"/>
        <v>1</v>
      </c>
      <c r="AL42" s="280"/>
      <c r="AM42" s="280"/>
      <c r="AN42" s="280"/>
      <c r="AQ42" s="281">
        <f t="shared" si="6"/>
        <v>0.15</v>
      </c>
      <c r="AR42" s="282" t="s">
        <v>341</v>
      </c>
      <c r="AS42" s="227"/>
      <c r="AT42" s="227">
        <v>1</v>
      </c>
      <c r="AU42" s="227"/>
      <c r="AV42" s="227"/>
      <c r="AW42" s="227">
        <v>1</v>
      </c>
      <c r="BE42" s="5" t="s">
        <v>341</v>
      </c>
      <c r="BG42">
        <v>1</v>
      </c>
      <c r="BH42">
        <v>1</v>
      </c>
      <c r="CG42" s="251" t="e">
        <v>#N/A</v>
      </c>
    </row>
    <row r="43" spans="1:85" ht="15.75" hidden="1" customHeight="1" x14ac:dyDescent="0.25">
      <c r="A43" s="279" t="s">
        <v>341</v>
      </c>
      <c r="B43" s="271">
        <v>1</v>
      </c>
      <c r="C43" s="271"/>
      <c r="D43" s="227">
        <v>1</v>
      </c>
      <c r="E43" s="227"/>
      <c r="F43" s="227"/>
      <c r="G43" s="227"/>
      <c r="H43" s="227"/>
      <c r="I43" s="227"/>
      <c r="J43" s="271"/>
      <c r="K43" s="271"/>
      <c r="L43" s="271"/>
      <c r="M43" s="271"/>
      <c r="N43" s="271"/>
      <c r="O43" s="271"/>
      <c r="P43" s="271"/>
      <c r="Q43" s="271"/>
      <c r="R43" s="271"/>
      <c r="S43" s="227"/>
      <c r="T43" s="271"/>
      <c r="U43" s="271"/>
      <c r="V43" s="271"/>
      <c r="W43" s="271"/>
      <c r="X43" s="271"/>
      <c r="Y43" s="271"/>
      <c r="Z43" s="271"/>
      <c r="AA43" s="271"/>
      <c r="AB43" s="271"/>
      <c r="AC43" s="271"/>
      <c r="AD43" s="271"/>
      <c r="AE43" s="271"/>
      <c r="AF43" s="271"/>
      <c r="AG43" s="271"/>
      <c r="AH43" s="272">
        <f t="shared" si="7"/>
        <v>0</v>
      </c>
      <c r="AI43" s="273">
        <f t="shared" si="8"/>
        <v>1</v>
      </c>
      <c r="AJ43" s="274">
        <f t="shared" si="9"/>
        <v>1</v>
      </c>
      <c r="AK43" s="275">
        <f t="shared" si="10"/>
        <v>1</v>
      </c>
      <c r="AQ43" s="281">
        <f t="shared" si="6"/>
        <v>0.3</v>
      </c>
      <c r="AR43" s="282" t="s">
        <v>71</v>
      </c>
      <c r="AS43" s="227"/>
      <c r="AT43" s="227"/>
      <c r="AU43" s="227">
        <v>1</v>
      </c>
      <c r="AV43" s="227">
        <v>1</v>
      </c>
      <c r="AW43" s="227">
        <v>2</v>
      </c>
      <c r="BE43" s="5" t="s">
        <v>71</v>
      </c>
      <c r="BG43">
        <v>2</v>
      </c>
      <c r="BH43">
        <v>2</v>
      </c>
      <c r="CG43" s="251" t="e">
        <v>#N/A</v>
      </c>
    </row>
    <row r="44" spans="1:85" ht="15.75" hidden="1" customHeight="1" x14ac:dyDescent="0.25">
      <c r="A44" s="279" t="s">
        <v>71</v>
      </c>
      <c r="B44" s="271">
        <v>2</v>
      </c>
      <c r="C44" s="271">
        <v>2</v>
      </c>
      <c r="D44" s="227"/>
      <c r="E44" s="227"/>
      <c r="F44" s="227"/>
      <c r="G44" s="227">
        <v>2</v>
      </c>
      <c r="H44" s="227">
        <v>1</v>
      </c>
      <c r="I44" s="227"/>
      <c r="J44" s="271"/>
      <c r="K44" s="271"/>
      <c r="L44" s="271"/>
      <c r="M44" s="271"/>
      <c r="N44" s="271">
        <v>1</v>
      </c>
      <c r="O44" s="271"/>
      <c r="P44" s="271"/>
      <c r="Q44" s="271"/>
      <c r="R44" s="271"/>
      <c r="S44" s="227"/>
      <c r="T44" s="271"/>
      <c r="U44" s="271"/>
      <c r="V44" s="271"/>
      <c r="W44" s="271"/>
      <c r="X44" s="271"/>
      <c r="Y44" s="271"/>
      <c r="Z44" s="271"/>
      <c r="AA44" s="271"/>
      <c r="AB44" s="271"/>
      <c r="AC44" s="271"/>
      <c r="AD44" s="271"/>
      <c r="AE44" s="271"/>
      <c r="AF44" s="271"/>
      <c r="AG44" s="271"/>
      <c r="AH44" s="272">
        <f t="shared" si="7"/>
        <v>0</v>
      </c>
      <c r="AI44" s="273">
        <f t="shared" si="8"/>
        <v>4</v>
      </c>
      <c r="AJ44" s="274">
        <f t="shared" si="9"/>
        <v>1</v>
      </c>
      <c r="AK44" s="275">
        <f t="shared" si="10"/>
        <v>2</v>
      </c>
      <c r="AQ44" s="281">
        <f t="shared" si="6"/>
        <v>0.15</v>
      </c>
      <c r="AR44" s="282" t="s">
        <v>60</v>
      </c>
      <c r="AS44" s="227"/>
      <c r="AT44" s="227">
        <v>1</v>
      </c>
      <c r="AU44" s="227"/>
      <c r="AV44" s="227"/>
      <c r="AW44" s="227">
        <v>1</v>
      </c>
      <c r="BE44" s="5" t="s">
        <v>60</v>
      </c>
      <c r="BG44">
        <v>1</v>
      </c>
      <c r="BH44">
        <v>1</v>
      </c>
      <c r="CG44" s="251" t="e">
        <v>#N/A</v>
      </c>
    </row>
    <row r="45" spans="1:85" ht="15.75" hidden="1" customHeight="1" x14ac:dyDescent="0.25">
      <c r="A45" s="279" t="s">
        <v>60</v>
      </c>
      <c r="B45" s="271">
        <v>1</v>
      </c>
      <c r="C45" s="271"/>
      <c r="D45" s="227"/>
      <c r="E45" s="227"/>
      <c r="F45" s="227"/>
      <c r="G45" s="227"/>
      <c r="H45" s="227">
        <v>1</v>
      </c>
      <c r="I45" s="227"/>
      <c r="J45" s="271"/>
      <c r="K45" s="271"/>
      <c r="L45" s="271"/>
      <c r="M45" s="271"/>
      <c r="N45" s="271"/>
      <c r="O45" s="271"/>
      <c r="P45" s="271"/>
      <c r="Q45" s="271"/>
      <c r="R45" s="271"/>
      <c r="S45" s="227"/>
      <c r="T45" s="271"/>
      <c r="U45" s="271"/>
      <c r="V45" s="271"/>
      <c r="W45" s="271"/>
      <c r="X45" s="271"/>
      <c r="Y45" s="271"/>
      <c r="Z45" s="271"/>
      <c r="AA45" s="271"/>
      <c r="AB45" s="271"/>
      <c r="AC45" s="271"/>
      <c r="AD45" s="271"/>
      <c r="AE45" s="271"/>
      <c r="AF45" s="271"/>
      <c r="AG45" s="271"/>
      <c r="AH45" s="272">
        <f t="shared" si="7"/>
        <v>0</v>
      </c>
      <c r="AI45" s="273">
        <f t="shared" si="8"/>
        <v>1</v>
      </c>
      <c r="AJ45" s="274">
        <f t="shared" si="9"/>
        <v>1</v>
      </c>
      <c r="AK45" s="275">
        <f t="shared" si="10"/>
        <v>1</v>
      </c>
      <c r="AQ45" s="281">
        <f t="shared" si="6"/>
        <v>0.3</v>
      </c>
      <c r="AR45" s="282" t="s">
        <v>263</v>
      </c>
      <c r="AS45" s="227"/>
      <c r="AT45" s="227">
        <v>2</v>
      </c>
      <c r="AU45" s="227"/>
      <c r="AV45" s="227"/>
      <c r="AW45" s="227">
        <v>2</v>
      </c>
      <c r="BE45" s="5" t="s">
        <v>263</v>
      </c>
      <c r="BG45">
        <v>2</v>
      </c>
      <c r="BH45">
        <v>2</v>
      </c>
      <c r="CG45" s="251" t="e">
        <v>#N/A</v>
      </c>
    </row>
    <row r="46" spans="1:85" ht="16.5" hidden="1" customHeight="1" thickBot="1" x14ac:dyDescent="0.25">
      <c r="A46" s="279" t="s">
        <v>263</v>
      </c>
      <c r="B46" s="271">
        <v>2</v>
      </c>
      <c r="C46" s="271">
        <v>2</v>
      </c>
      <c r="D46" s="227"/>
      <c r="E46" s="227"/>
      <c r="F46" s="227"/>
      <c r="G46" s="227"/>
      <c r="H46" s="227"/>
      <c r="I46" s="227"/>
      <c r="J46" s="271"/>
      <c r="K46" s="271"/>
      <c r="L46" s="271"/>
      <c r="M46" s="271"/>
      <c r="N46" s="271"/>
      <c r="O46" s="271"/>
      <c r="P46" s="271"/>
      <c r="Q46" s="271"/>
      <c r="R46" s="271"/>
      <c r="S46" s="227"/>
      <c r="T46" s="271"/>
      <c r="U46" s="271"/>
      <c r="V46" s="271"/>
      <c r="W46" s="271"/>
      <c r="X46" s="271"/>
      <c r="Y46" s="271"/>
      <c r="Z46" s="271"/>
      <c r="AA46" s="271"/>
      <c r="AB46" s="271"/>
      <c r="AC46" s="271"/>
      <c r="AD46" s="271"/>
      <c r="AE46" s="271"/>
      <c r="AF46" s="271"/>
      <c r="AG46" s="271"/>
      <c r="AH46" s="272">
        <f t="shared" si="7"/>
        <v>0</v>
      </c>
      <c r="AI46" s="273">
        <f t="shared" si="8"/>
        <v>0</v>
      </c>
      <c r="AJ46" s="274">
        <f t="shared" si="9"/>
        <v>1</v>
      </c>
      <c r="AK46" s="275">
        <f t="shared" si="10"/>
        <v>0</v>
      </c>
      <c r="AQ46" s="281">
        <f t="shared" si="6"/>
        <v>0.89999999999999991</v>
      </c>
      <c r="AR46" s="282" t="s">
        <v>251</v>
      </c>
      <c r="AS46" s="227"/>
      <c r="AT46" s="227">
        <v>6</v>
      </c>
      <c r="AU46" s="227"/>
      <c r="AV46" s="227"/>
      <c r="AW46" s="227">
        <v>6</v>
      </c>
      <c r="BE46" s="5" t="s">
        <v>251</v>
      </c>
      <c r="BG46">
        <v>6</v>
      </c>
      <c r="BH46">
        <v>6</v>
      </c>
      <c r="CG46" s="251" t="e">
        <v>#N/A</v>
      </c>
    </row>
    <row r="47" spans="1:85" ht="16.5" hidden="1" customHeight="1" thickBot="1" x14ac:dyDescent="0.3">
      <c r="A47" s="283" t="s">
        <v>251</v>
      </c>
      <c r="B47" s="271">
        <v>6</v>
      </c>
      <c r="C47" s="271"/>
      <c r="D47" s="227">
        <v>4</v>
      </c>
      <c r="E47" s="227">
        <v>1</v>
      </c>
      <c r="F47" s="227">
        <v>1</v>
      </c>
      <c r="G47" s="227"/>
      <c r="H47" s="227"/>
      <c r="I47" s="227"/>
      <c r="J47" s="271"/>
      <c r="K47" s="271"/>
      <c r="L47" s="271"/>
      <c r="M47" s="271"/>
      <c r="N47" s="271"/>
      <c r="O47" s="271"/>
      <c r="P47" s="271"/>
      <c r="Q47" s="271"/>
      <c r="R47" s="271"/>
      <c r="S47" s="227"/>
      <c r="T47" s="271"/>
      <c r="U47" s="271"/>
      <c r="V47" s="271"/>
      <c r="W47" s="271"/>
      <c r="X47" s="271"/>
      <c r="Y47" s="271"/>
      <c r="Z47" s="271"/>
      <c r="AA47" s="271"/>
      <c r="AB47" s="271"/>
      <c r="AC47" s="271"/>
      <c r="AD47" s="271"/>
      <c r="AE47" s="271"/>
      <c r="AF47" s="271"/>
      <c r="AG47" s="271"/>
      <c r="AH47" s="272">
        <f t="shared" si="7"/>
        <v>0</v>
      </c>
      <c r="AI47" s="273">
        <f t="shared" si="8"/>
        <v>6</v>
      </c>
      <c r="AJ47" s="274">
        <f t="shared" si="9"/>
        <v>1</v>
      </c>
      <c r="AK47" s="275">
        <f t="shared" si="10"/>
        <v>1</v>
      </c>
      <c r="AQ47" s="281">
        <f t="shared" si="6"/>
        <v>6.45</v>
      </c>
      <c r="AR47" s="227" t="s">
        <v>1358</v>
      </c>
      <c r="AS47" s="227">
        <v>1</v>
      </c>
      <c r="AT47" s="227">
        <v>33</v>
      </c>
      <c r="AU47" s="227">
        <v>6</v>
      </c>
      <c r="AV47" s="227">
        <v>3</v>
      </c>
      <c r="AW47" s="227">
        <v>43</v>
      </c>
      <c r="BE47" s="5" t="s">
        <v>1358</v>
      </c>
      <c r="BF47">
        <v>1</v>
      </c>
      <c r="BG47">
        <v>42</v>
      </c>
      <c r="BH47">
        <v>43</v>
      </c>
      <c r="CG47" s="251" t="e">
        <v>#N/A</v>
      </c>
    </row>
    <row r="48" spans="1:85" ht="16.5" hidden="1" customHeight="1" thickBot="1" x14ac:dyDescent="0.3">
      <c r="A48" s="284" t="s">
        <v>1358</v>
      </c>
      <c r="B48" s="285">
        <v>43</v>
      </c>
      <c r="C48" s="264">
        <v>12</v>
      </c>
      <c r="D48" s="264">
        <v>13</v>
      </c>
      <c r="E48" s="264">
        <v>7</v>
      </c>
      <c r="F48" s="264">
        <v>7</v>
      </c>
      <c r="G48" s="264">
        <v>6</v>
      </c>
      <c r="H48" s="264">
        <v>4</v>
      </c>
      <c r="I48" s="264">
        <v>1</v>
      </c>
      <c r="J48" s="264">
        <v>2</v>
      </c>
      <c r="K48" s="264"/>
      <c r="L48" s="264">
        <v>1</v>
      </c>
      <c r="M48" s="264"/>
      <c r="N48" s="264">
        <v>1</v>
      </c>
      <c r="O48" s="264"/>
      <c r="P48" s="264"/>
      <c r="Q48" s="264"/>
      <c r="R48" s="264"/>
      <c r="S48" s="264"/>
      <c r="T48" s="264"/>
      <c r="U48" s="264"/>
      <c r="V48" s="264"/>
      <c r="W48" s="264"/>
      <c r="X48" s="264"/>
      <c r="Y48" s="264"/>
      <c r="Z48" s="264"/>
      <c r="AA48" s="264"/>
      <c r="AB48" s="264"/>
      <c r="AC48" s="264"/>
      <c r="AD48" s="264"/>
      <c r="AE48" s="264"/>
      <c r="AF48" s="264"/>
      <c r="AG48" s="265"/>
      <c r="AH48" s="272">
        <f t="shared" si="7"/>
        <v>1</v>
      </c>
      <c r="AI48" s="273">
        <f t="shared" si="8"/>
        <v>42</v>
      </c>
      <c r="AJ48" s="274">
        <f t="shared" si="9"/>
        <v>0.97674418604651159</v>
      </c>
      <c r="AK48" s="275">
        <f t="shared" si="10"/>
        <v>0.97674418604651159</v>
      </c>
      <c r="AQ48" s="281">
        <f t="shared" si="6"/>
        <v>0</v>
      </c>
      <c r="CG48" s="251" t="e">
        <v>#N/A</v>
      </c>
    </row>
    <row r="49" spans="34:85" ht="15.75" hidden="1" customHeight="1" x14ac:dyDescent="0.25">
      <c r="AH49" s="272">
        <f t="shared" si="7"/>
        <v>0</v>
      </c>
      <c r="AI49" s="273">
        <f t="shared" si="8"/>
        <v>0</v>
      </c>
      <c r="AJ49" s="274" t="e">
        <f t="shared" si="9"/>
        <v>#DIV/0!</v>
      </c>
      <c r="AK49" s="275" t="e">
        <f t="shared" si="10"/>
        <v>#DIV/0!</v>
      </c>
      <c r="CG49" s="251" t="e">
        <v>#N/A</v>
      </c>
    </row>
    <row r="50" spans="34:85" ht="15.75" customHeight="1" x14ac:dyDescent="0.25">
      <c r="CG50" s="251" t="e">
        <v>#N/A</v>
      </c>
    </row>
    <row r="51" spans="34:85" ht="15.75" customHeight="1" x14ac:dyDescent="0.25">
      <c r="CG51" s="251" t="e">
        <v>#N/A</v>
      </c>
    </row>
    <row r="52" spans="34:85" ht="15.75" customHeight="1" x14ac:dyDescent="0.25">
      <c r="CG52" s="251" t="e">
        <v>#N/A</v>
      </c>
    </row>
    <row r="53" spans="34:85" ht="15.75" customHeight="1" x14ac:dyDescent="0.25">
      <c r="CG53" s="251" t="e">
        <v>#N/A</v>
      </c>
    </row>
    <row r="54" spans="34:85" ht="15.75" customHeight="1" x14ac:dyDescent="0.25">
      <c r="CG54" s="251" t="e">
        <v>#N/A</v>
      </c>
    </row>
    <row r="55" spans="34:85" ht="15.75" customHeight="1" x14ac:dyDescent="0.25">
      <c r="CG55" s="251" t="e">
        <v>#N/A</v>
      </c>
    </row>
    <row r="56" spans="34:85" ht="15.75" customHeight="1" x14ac:dyDescent="0.25">
      <c r="CG56" s="251" t="e">
        <v>#N/A</v>
      </c>
    </row>
    <row r="57" spans="34:85" ht="15.75" customHeight="1" x14ac:dyDescent="0.25">
      <c r="CG57" s="251" t="e">
        <v>#N/A</v>
      </c>
    </row>
    <row r="58" spans="34:85" ht="15.75" customHeight="1" x14ac:dyDescent="0.25">
      <c r="CG58" s="251" t="e">
        <v>#N/A</v>
      </c>
    </row>
    <row r="59" spans="34:85" ht="15.75" customHeight="1" x14ac:dyDescent="0.25">
      <c r="CG59" s="251" t="e">
        <v>#N/A</v>
      </c>
    </row>
    <row r="60" spans="34:85" ht="15.75" customHeight="1" x14ac:dyDescent="0.25">
      <c r="CG60" s="251" t="e">
        <v>#N/A</v>
      </c>
    </row>
    <row r="61" spans="34:85" ht="15.75" customHeight="1" x14ac:dyDescent="0.25">
      <c r="CG61" s="251" t="e">
        <v>#N/A</v>
      </c>
    </row>
    <row r="62" spans="34:85" ht="15.75" customHeight="1" x14ac:dyDescent="0.25">
      <c r="CG62" s="251" t="e">
        <v>#N/A</v>
      </c>
    </row>
    <row r="63" spans="34:85" ht="15.75" customHeight="1" x14ac:dyDescent="0.25">
      <c r="CG63" s="251" t="e">
        <v>#N/A</v>
      </c>
    </row>
    <row r="64" spans="34:85" ht="15.75" customHeight="1" x14ac:dyDescent="0.25">
      <c r="CG64" s="251" t="e">
        <v>#N/A</v>
      </c>
    </row>
    <row r="65" spans="85:85" ht="15.75" customHeight="1" x14ac:dyDescent="0.25">
      <c r="CG65" s="251" t="e">
        <v>#N/A</v>
      </c>
    </row>
    <row r="66" spans="85:85" ht="15.75" customHeight="1" x14ac:dyDescent="0.25">
      <c r="CG66" s="251" t="e">
        <v>#N/A</v>
      </c>
    </row>
    <row r="67" spans="85:85" ht="15.75" customHeight="1" x14ac:dyDescent="0.25">
      <c r="CG67" s="251" t="e">
        <v>#N/A</v>
      </c>
    </row>
    <row r="68" spans="85:85" ht="15.75" customHeight="1" x14ac:dyDescent="0.25">
      <c r="CG68" s="251" t="e">
        <v>#N/A</v>
      </c>
    </row>
    <row r="69" spans="85:85" ht="15.75" customHeight="1" x14ac:dyDescent="0.25">
      <c r="CG69" s="251" t="e">
        <v>#N/A</v>
      </c>
    </row>
    <row r="70" spans="85:85" ht="15.75" customHeight="1" x14ac:dyDescent="0.25">
      <c r="CG70" s="251" t="e">
        <v>#N/A</v>
      </c>
    </row>
    <row r="71" spans="85:85" ht="15.75" customHeight="1" x14ac:dyDescent="0.25">
      <c r="CG71" s="251" t="e">
        <v>#N/A</v>
      </c>
    </row>
    <row r="72" spans="85:85" ht="15.75" customHeight="1" x14ac:dyDescent="0.25">
      <c r="CG72" s="251" t="e">
        <v>#N/A</v>
      </c>
    </row>
    <row r="73" spans="85:85" ht="15.75" customHeight="1" x14ac:dyDescent="0.25">
      <c r="CG73" s="251" t="e">
        <v>#N/A</v>
      </c>
    </row>
    <row r="74" spans="85:85" ht="15.75" customHeight="1" x14ac:dyDescent="0.25">
      <c r="CG74" s="251" t="e">
        <v>#N/A</v>
      </c>
    </row>
    <row r="75" spans="85:85" ht="15.75" customHeight="1" x14ac:dyDescent="0.25">
      <c r="CG75" s="251" t="e">
        <v>#N/A</v>
      </c>
    </row>
    <row r="76" spans="85:85" ht="15.75" customHeight="1" x14ac:dyDescent="0.25">
      <c r="CG76" s="251" t="e">
        <v>#N/A</v>
      </c>
    </row>
    <row r="77" spans="85:85" ht="15.75" customHeight="1" x14ac:dyDescent="0.25">
      <c r="CG77" s="251" t="e">
        <v>#N/A</v>
      </c>
    </row>
    <row r="78" spans="85:85" ht="15.75" customHeight="1" x14ac:dyDescent="0.25">
      <c r="CG78" s="251" t="e">
        <v>#N/A</v>
      </c>
    </row>
    <row r="79" spans="85:85" ht="15.75" customHeight="1" x14ac:dyDescent="0.25">
      <c r="CG79" s="251" t="e">
        <v>#N/A</v>
      </c>
    </row>
    <row r="80" spans="85:85" ht="15.75" customHeight="1" x14ac:dyDescent="0.25">
      <c r="CG80" s="251" t="e">
        <v>#N/A</v>
      </c>
    </row>
    <row r="81" spans="85:85" ht="15.75" customHeight="1" x14ac:dyDescent="0.25">
      <c r="CG81" s="251" t="e">
        <v>#N/A</v>
      </c>
    </row>
    <row r="82" spans="85:85" ht="15.75" customHeight="1" x14ac:dyDescent="0.25">
      <c r="CG82" s="251" t="e">
        <v>#N/A</v>
      </c>
    </row>
    <row r="83" spans="85:85" ht="15.75" customHeight="1" x14ac:dyDescent="0.25">
      <c r="CG83" s="251" t="e">
        <v>#N/A</v>
      </c>
    </row>
    <row r="84" spans="85:85" ht="15.75" customHeight="1" x14ac:dyDescent="0.25">
      <c r="CG84" s="251" t="e">
        <v>#N/A</v>
      </c>
    </row>
    <row r="85" spans="85:85" ht="15.75" customHeight="1" x14ac:dyDescent="0.25">
      <c r="CG85" s="251" t="e">
        <v>#N/A</v>
      </c>
    </row>
    <row r="86" spans="85:85" ht="15.75" customHeight="1" x14ac:dyDescent="0.25">
      <c r="CG86" s="251" t="e">
        <v>#N/A</v>
      </c>
    </row>
    <row r="87" spans="85:85" ht="15.75" customHeight="1" x14ac:dyDescent="0.25">
      <c r="CG87" s="251" t="e">
        <v>#N/A</v>
      </c>
    </row>
    <row r="88" spans="85:85" ht="15.75" customHeight="1" x14ac:dyDescent="0.25">
      <c r="CG88" s="251" t="e">
        <v>#N/A</v>
      </c>
    </row>
    <row r="89" spans="85:85" ht="15.75" customHeight="1" x14ac:dyDescent="0.25">
      <c r="CG89" s="251" t="e">
        <v>#N/A</v>
      </c>
    </row>
    <row r="90" spans="85:85" ht="15.75" customHeight="1" x14ac:dyDescent="0.25">
      <c r="CG90" s="251" t="e">
        <v>#N/A</v>
      </c>
    </row>
    <row r="91" spans="85:85" ht="15.75" customHeight="1" x14ac:dyDescent="0.25">
      <c r="CG91" s="251" t="e">
        <v>#N/A</v>
      </c>
    </row>
    <row r="92" spans="85:85" ht="15.75" customHeight="1" x14ac:dyDescent="0.25">
      <c r="CG92" s="251" t="e">
        <v>#N/A</v>
      </c>
    </row>
    <row r="93" spans="85:85" ht="15.75" customHeight="1" x14ac:dyDescent="0.25">
      <c r="CG93" s="251" t="e">
        <v>#N/A</v>
      </c>
    </row>
    <row r="94" spans="85:85" ht="15.75" customHeight="1" x14ac:dyDescent="0.25">
      <c r="CG94" s="251" t="e">
        <v>#N/A</v>
      </c>
    </row>
    <row r="95" spans="85:85" ht="15.75" customHeight="1" x14ac:dyDescent="0.25">
      <c r="CG95" s="251" t="e">
        <v>#N/A</v>
      </c>
    </row>
    <row r="96" spans="85:85" ht="15.75" customHeight="1" x14ac:dyDescent="0.25">
      <c r="CG96" s="251" t="e">
        <v>#N/A</v>
      </c>
    </row>
    <row r="97" spans="85:85" ht="15.75" customHeight="1" x14ac:dyDescent="0.25">
      <c r="CG97" s="251" t="e">
        <v>#N/A</v>
      </c>
    </row>
    <row r="98" spans="85:85" ht="15.75" customHeight="1" x14ac:dyDescent="0.25">
      <c r="CG98" s="251" t="e">
        <v>#N/A</v>
      </c>
    </row>
    <row r="99" spans="85:85" ht="15.75" customHeight="1" x14ac:dyDescent="0.25">
      <c r="CG99" s="251" t="e">
        <v>#N/A</v>
      </c>
    </row>
    <row r="100" spans="85:85" ht="15.75" customHeight="1" x14ac:dyDescent="0.25">
      <c r="CG100" s="251" t="e">
        <v>#N/A</v>
      </c>
    </row>
    <row r="101" spans="85:85" ht="15.75" customHeight="1" x14ac:dyDescent="0.25">
      <c r="CG101" s="251" t="e">
        <v>#N/A</v>
      </c>
    </row>
    <row r="102" spans="85:85" ht="15.75" customHeight="1" x14ac:dyDescent="0.25">
      <c r="CG102" s="251" t="e">
        <v>#N/A</v>
      </c>
    </row>
    <row r="103" spans="85:85" ht="15.75" customHeight="1" x14ac:dyDescent="0.25">
      <c r="CG103" s="251" t="e">
        <v>#N/A</v>
      </c>
    </row>
    <row r="104" spans="85:85" ht="15.75" customHeight="1" x14ac:dyDescent="0.25">
      <c r="CG104" s="251" t="e">
        <v>#N/A</v>
      </c>
    </row>
    <row r="105" spans="85:85" ht="15.75" customHeight="1" x14ac:dyDescent="0.25">
      <c r="CG105" s="251" t="e">
        <v>#N/A</v>
      </c>
    </row>
    <row r="106" spans="85:85" ht="15.75" customHeight="1" x14ac:dyDescent="0.25">
      <c r="CG106" s="251" t="e">
        <v>#N/A</v>
      </c>
    </row>
    <row r="107" spans="85:85" ht="15.75" customHeight="1" x14ac:dyDescent="0.25">
      <c r="CG107" s="251" t="e">
        <v>#N/A</v>
      </c>
    </row>
    <row r="108" spans="85:85" ht="15.75" customHeight="1" x14ac:dyDescent="0.25">
      <c r="CG108" s="251" t="e">
        <v>#N/A</v>
      </c>
    </row>
    <row r="109" spans="85:85" ht="15.75" customHeight="1" x14ac:dyDescent="0.25">
      <c r="CG109" s="251" t="e">
        <v>#N/A</v>
      </c>
    </row>
    <row r="110" spans="85:85" ht="15.75" customHeight="1" x14ac:dyDescent="0.25">
      <c r="CG110" s="251" t="e">
        <v>#N/A</v>
      </c>
    </row>
    <row r="111" spans="85:85" ht="15.75" customHeight="1" x14ac:dyDescent="0.25">
      <c r="CG111" s="251" t="e">
        <v>#N/A</v>
      </c>
    </row>
    <row r="112" spans="85:85" ht="15.75" customHeight="1" x14ac:dyDescent="0.25">
      <c r="CG112" s="251" t="e">
        <v>#N/A</v>
      </c>
    </row>
    <row r="113" spans="85:85" ht="15.75" customHeight="1" x14ac:dyDescent="0.25">
      <c r="CG113" s="251" t="e">
        <v>#N/A</v>
      </c>
    </row>
    <row r="114" spans="85:85" ht="15.75" customHeight="1" x14ac:dyDescent="0.25">
      <c r="CG114" s="251" t="e">
        <v>#N/A</v>
      </c>
    </row>
    <row r="115" spans="85:85" ht="15.75" customHeight="1" x14ac:dyDescent="0.25">
      <c r="CG115" s="251" t="e">
        <v>#N/A</v>
      </c>
    </row>
    <row r="116" spans="85:85" ht="15.75" customHeight="1" x14ac:dyDescent="0.25">
      <c r="CG116" s="251" t="e">
        <v>#N/A</v>
      </c>
    </row>
    <row r="117" spans="85:85" ht="15.75" customHeight="1" x14ac:dyDescent="0.25">
      <c r="CG117" s="251" t="e">
        <v>#N/A</v>
      </c>
    </row>
    <row r="118" spans="85:85" ht="15.75" customHeight="1" x14ac:dyDescent="0.25">
      <c r="CG118" s="251" t="e">
        <v>#N/A</v>
      </c>
    </row>
    <row r="119" spans="85:85" ht="15.75" customHeight="1" x14ac:dyDescent="0.25">
      <c r="CG119" s="251" t="e">
        <v>#N/A</v>
      </c>
    </row>
    <row r="120" spans="85:85" ht="15.75" customHeight="1" x14ac:dyDescent="0.25">
      <c r="CG120" s="251" t="e">
        <v>#N/A</v>
      </c>
    </row>
    <row r="121" spans="85:85" ht="15.75" customHeight="1" x14ac:dyDescent="0.25">
      <c r="CG121" s="251" t="e">
        <v>#N/A</v>
      </c>
    </row>
    <row r="122" spans="85:85" ht="15.75" customHeight="1" x14ac:dyDescent="0.25">
      <c r="CG122" s="251" t="e">
        <v>#N/A</v>
      </c>
    </row>
    <row r="123" spans="85:85" ht="15.75" customHeight="1" x14ac:dyDescent="0.25">
      <c r="CG123" s="251" t="e">
        <v>#N/A</v>
      </c>
    </row>
    <row r="124" spans="85:85" ht="15.75" customHeight="1" x14ac:dyDescent="0.25">
      <c r="CG124" s="251" t="e">
        <v>#N/A</v>
      </c>
    </row>
    <row r="125" spans="85:85" ht="15.75" customHeight="1" x14ac:dyDescent="0.25">
      <c r="CG125" s="251" t="e">
        <v>#N/A</v>
      </c>
    </row>
    <row r="126" spans="85:85" ht="15.75" customHeight="1" x14ac:dyDescent="0.25">
      <c r="CG126" s="251" t="e">
        <v>#N/A</v>
      </c>
    </row>
    <row r="127" spans="85:85" ht="15.75" customHeight="1" x14ac:dyDescent="0.25">
      <c r="CG127" s="251" t="e">
        <v>#N/A</v>
      </c>
    </row>
    <row r="128" spans="85:85" ht="15.75" customHeight="1" x14ac:dyDescent="0.25">
      <c r="CG128" s="251" t="e">
        <v>#N/A</v>
      </c>
    </row>
    <row r="129" spans="85:85" ht="15.75" customHeight="1" x14ac:dyDescent="0.25">
      <c r="CG129" s="251" t="e">
        <v>#N/A</v>
      </c>
    </row>
    <row r="130" spans="85:85" ht="15.75" customHeight="1" x14ac:dyDescent="0.25">
      <c r="CG130" s="251" t="e">
        <v>#N/A</v>
      </c>
    </row>
    <row r="131" spans="85:85" ht="15.75" customHeight="1" x14ac:dyDescent="0.25">
      <c r="CG131" s="251" t="e">
        <v>#N/A</v>
      </c>
    </row>
    <row r="132" spans="85:85" ht="15.75" customHeight="1" x14ac:dyDescent="0.25">
      <c r="CG132" s="251" t="e">
        <v>#N/A</v>
      </c>
    </row>
    <row r="133" spans="85:85" ht="15.75" customHeight="1" x14ac:dyDescent="0.25">
      <c r="CG133" s="251" t="e">
        <v>#N/A</v>
      </c>
    </row>
    <row r="134" spans="85:85" ht="15.75" customHeight="1" x14ac:dyDescent="0.25">
      <c r="CG134" s="251" t="e">
        <v>#N/A</v>
      </c>
    </row>
    <row r="135" spans="85:85" ht="15.75" customHeight="1" x14ac:dyDescent="0.25">
      <c r="CG135" s="251" t="e">
        <v>#N/A</v>
      </c>
    </row>
    <row r="136" spans="85:85" ht="15.75" customHeight="1" x14ac:dyDescent="0.25">
      <c r="CG136" s="251" t="e">
        <v>#N/A</v>
      </c>
    </row>
    <row r="137" spans="85:85" ht="15.75" customHeight="1" x14ac:dyDescent="0.25">
      <c r="CG137" s="251" t="e">
        <v>#N/A</v>
      </c>
    </row>
    <row r="138" spans="85:85" ht="15.75" customHeight="1" x14ac:dyDescent="0.25">
      <c r="CG138" s="251" t="e">
        <v>#N/A</v>
      </c>
    </row>
    <row r="139" spans="85:85" ht="15.75" customHeight="1" x14ac:dyDescent="0.25">
      <c r="CG139" s="251" t="e">
        <v>#N/A</v>
      </c>
    </row>
    <row r="140" spans="85:85" ht="15.75" customHeight="1" x14ac:dyDescent="0.25">
      <c r="CG140" s="251" t="e">
        <v>#N/A</v>
      </c>
    </row>
    <row r="141" spans="85:85" ht="15.75" customHeight="1" x14ac:dyDescent="0.25">
      <c r="CG141" s="251" t="e">
        <v>#N/A</v>
      </c>
    </row>
    <row r="142" spans="85:85" ht="15.75" customHeight="1" x14ac:dyDescent="0.25">
      <c r="CG142" s="251" t="e">
        <v>#N/A</v>
      </c>
    </row>
    <row r="143" spans="85:85" ht="15.75" customHeight="1" x14ac:dyDescent="0.25">
      <c r="CG143" s="251" t="e">
        <v>#N/A</v>
      </c>
    </row>
    <row r="144" spans="85:85" ht="15.75" customHeight="1" x14ac:dyDescent="0.25">
      <c r="CG144" s="251" t="e">
        <v>#N/A</v>
      </c>
    </row>
    <row r="145" spans="85:85" ht="15.75" customHeight="1" x14ac:dyDescent="0.25">
      <c r="CG145" s="251" t="e">
        <v>#N/A</v>
      </c>
    </row>
    <row r="146" spans="85:85" ht="15.75" customHeight="1" x14ac:dyDescent="0.25">
      <c r="CG146" s="251" t="e">
        <v>#N/A</v>
      </c>
    </row>
    <row r="147" spans="85:85" ht="15.75" customHeight="1" x14ac:dyDescent="0.25">
      <c r="CG147" s="251" t="e">
        <v>#N/A</v>
      </c>
    </row>
    <row r="148" spans="85:85" ht="15.75" customHeight="1" x14ac:dyDescent="0.25">
      <c r="CG148" s="251" t="e">
        <v>#N/A</v>
      </c>
    </row>
    <row r="149" spans="85:85" ht="15.75" customHeight="1" x14ac:dyDescent="0.25">
      <c r="CG149" s="251" t="e">
        <v>#N/A</v>
      </c>
    </row>
    <row r="150" spans="85:85" ht="15.75" customHeight="1" x14ac:dyDescent="0.25">
      <c r="CG150" s="251" t="e">
        <v>#N/A</v>
      </c>
    </row>
    <row r="151" spans="85:85" ht="15.75" customHeight="1" x14ac:dyDescent="0.25">
      <c r="CG151" s="251" t="e">
        <v>#N/A</v>
      </c>
    </row>
    <row r="152" spans="85:85" ht="15.75" customHeight="1" x14ac:dyDescent="0.25">
      <c r="CG152" s="251" t="e">
        <v>#N/A</v>
      </c>
    </row>
    <row r="153" spans="85:85" ht="15.75" customHeight="1" x14ac:dyDescent="0.25">
      <c r="CG153" s="251" t="e">
        <v>#N/A</v>
      </c>
    </row>
    <row r="154" spans="85:85" ht="15.75" customHeight="1" x14ac:dyDescent="0.25">
      <c r="CG154" s="251" t="e">
        <v>#N/A</v>
      </c>
    </row>
    <row r="155" spans="85:85" ht="15.75" customHeight="1" x14ac:dyDescent="0.25">
      <c r="CG155" s="251" t="e">
        <v>#N/A</v>
      </c>
    </row>
    <row r="156" spans="85:85" ht="15.75" customHeight="1" x14ac:dyDescent="0.25">
      <c r="CG156" s="251" t="e">
        <v>#N/A</v>
      </c>
    </row>
    <row r="157" spans="85:85" ht="15.75" customHeight="1" x14ac:dyDescent="0.25">
      <c r="CG157" s="251" t="e">
        <v>#N/A</v>
      </c>
    </row>
    <row r="158" spans="85:85" ht="15.75" customHeight="1" x14ac:dyDescent="0.25">
      <c r="CG158" s="251" t="e">
        <v>#N/A</v>
      </c>
    </row>
    <row r="159" spans="85:85" ht="15.75" customHeight="1" x14ac:dyDescent="0.25">
      <c r="CG159" s="251" t="e">
        <v>#N/A</v>
      </c>
    </row>
    <row r="160" spans="85:85" ht="15.75" customHeight="1" x14ac:dyDescent="0.25">
      <c r="CG160" s="251" t="e">
        <v>#N/A</v>
      </c>
    </row>
    <row r="161" spans="85:85" ht="15.75" customHeight="1" x14ac:dyDescent="0.25">
      <c r="CG161" s="251" t="e">
        <v>#N/A</v>
      </c>
    </row>
    <row r="162" spans="85:85" ht="15.75" customHeight="1" x14ac:dyDescent="0.25">
      <c r="CG162" s="251" t="e">
        <v>#N/A</v>
      </c>
    </row>
    <row r="163" spans="85:85" ht="15.75" customHeight="1" x14ac:dyDescent="0.25">
      <c r="CG163" s="251" t="e">
        <v>#N/A</v>
      </c>
    </row>
    <row r="164" spans="85:85" ht="15.75" customHeight="1" x14ac:dyDescent="0.25">
      <c r="CG164" s="251" t="e">
        <v>#N/A</v>
      </c>
    </row>
    <row r="165" spans="85:85" ht="15.75" customHeight="1" x14ac:dyDescent="0.25">
      <c r="CG165" s="251" t="e">
        <v>#N/A</v>
      </c>
    </row>
    <row r="166" spans="85:85" ht="15.75" customHeight="1" x14ac:dyDescent="0.25">
      <c r="CG166" s="251" t="e">
        <v>#N/A</v>
      </c>
    </row>
    <row r="167" spans="85:85" ht="15.75" customHeight="1" x14ac:dyDescent="0.25">
      <c r="CG167" s="251" t="e">
        <v>#N/A</v>
      </c>
    </row>
    <row r="168" spans="85:85" ht="15.75" customHeight="1" x14ac:dyDescent="0.25">
      <c r="CG168" s="251" t="e">
        <v>#N/A</v>
      </c>
    </row>
    <row r="169" spans="85:85" ht="15.75" customHeight="1" x14ac:dyDescent="0.25">
      <c r="CG169" s="251" t="e">
        <v>#N/A</v>
      </c>
    </row>
    <row r="170" spans="85:85" ht="15.75" customHeight="1" x14ac:dyDescent="0.25">
      <c r="CG170" s="251" t="e">
        <v>#N/A</v>
      </c>
    </row>
    <row r="171" spans="85:85" ht="15.75" customHeight="1" x14ac:dyDescent="0.25">
      <c r="CG171" s="251" t="e">
        <v>#N/A</v>
      </c>
    </row>
    <row r="172" spans="85:85" ht="15.75" customHeight="1" x14ac:dyDescent="0.25">
      <c r="CG172" s="251" t="e">
        <v>#N/A</v>
      </c>
    </row>
    <row r="173" spans="85:85" ht="15.75" customHeight="1" x14ac:dyDescent="0.25">
      <c r="CG173" s="251" t="e">
        <v>#N/A</v>
      </c>
    </row>
    <row r="174" spans="85:85" ht="15.75" customHeight="1" x14ac:dyDescent="0.25">
      <c r="CG174" s="251" t="e">
        <v>#N/A</v>
      </c>
    </row>
    <row r="175" spans="85:85" ht="15.75" customHeight="1" x14ac:dyDescent="0.25">
      <c r="CG175" s="251" t="e">
        <v>#N/A</v>
      </c>
    </row>
    <row r="176" spans="85:85" ht="15.75" customHeight="1" x14ac:dyDescent="0.25">
      <c r="CG176" s="251" t="e">
        <v>#N/A</v>
      </c>
    </row>
    <row r="177" spans="85:85" ht="15.75" customHeight="1" x14ac:dyDescent="0.25">
      <c r="CG177" s="251" t="e">
        <v>#N/A</v>
      </c>
    </row>
    <row r="178" spans="85:85" ht="15.75" customHeight="1" x14ac:dyDescent="0.25">
      <c r="CG178" s="251" t="e">
        <v>#N/A</v>
      </c>
    </row>
    <row r="179" spans="85:85" ht="15.75" customHeight="1" x14ac:dyDescent="0.25">
      <c r="CG179" s="251" t="e">
        <v>#N/A</v>
      </c>
    </row>
    <row r="180" spans="85:85" ht="15.75" customHeight="1" x14ac:dyDescent="0.25">
      <c r="CG180" s="251" t="e">
        <v>#N/A</v>
      </c>
    </row>
    <row r="181" spans="85:85" ht="15.75" customHeight="1" x14ac:dyDescent="0.25">
      <c r="CG181" s="251" t="e">
        <v>#N/A</v>
      </c>
    </row>
    <row r="182" spans="85:85" ht="15.75" customHeight="1" x14ac:dyDescent="0.25">
      <c r="CG182" s="251" t="e">
        <v>#N/A</v>
      </c>
    </row>
    <row r="183" spans="85:85" ht="15.75" customHeight="1" x14ac:dyDescent="0.25">
      <c r="CG183" s="251" t="e">
        <v>#N/A</v>
      </c>
    </row>
    <row r="184" spans="85:85" ht="15.75" customHeight="1" x14ac:dyDescent="0.25">
      <c r="CG184" s="251" t="e">
        <v>#N/A</v>
      </c>
    </row>
    <row r="185" spans="85:85" ht="15.75" customHeight="1" x14ac:dyDescent="0.25">
      <c r="CG185" s="251" t="e">
        <v>#N/A</v>
      </c>
    </row>
    <row r="186" spans="85:85" ht="15.75" customHeight="1" x14ac:dyDescent="0.25">
      <c r="CG186" s="251" t="e">
        <v>#N/A</v>
      </c>
    </row>
    <row r="187" spans="85:85" ht="15.75" customHeight="1" x14ac:dyDescent="0.25">
      <c r="CG187" s="251" t="e">
        <v>#N/A</v>
      </c>
    </row>
    <row r="188" spans="85:85" ht="15.75" customHeight="1" x14ac:dyDescent="0.25">
      <c r="CG188" s="251" t="e">
        <v>#N/A</v>
      </c>
    </row>
    <row r="189" spans="85:85" ht="15.75" customHeight="1" x14ac:dyDescent="0.25">
      <c r="CG189" s="251" t="e">
        <v>#N/A</v>
      </c>
    </row>
    <row r="190" spans="85:85" ht="15.75" customHeight="1" x14ac:dyDescent="0.25">
      <c r="CG190" s="251" t="e">
        <v>#N/A</v>
      </c>
    </row>
    <row r="191" spans="85:85" ht="15.75" customHeight="1" x14ac:dyDescent="0.25">
      <c r="CG191" s="251" t="e">
        <v>#N/A</v>
      </c>
    </row>
    <row r="192" spans="85:85" ht="15.75" customHeight="1" x14ac:dyDescent="0.25">
      <c r="CG192" s="251" t="e">
        <v>#N/A</v>
      </c>
    </row>
    <row r="193" spans="85:85" ht="15.75" customHeight="1" x14ac:dyDescent="0.25">
      <c r="CG193" s="251" t="e">
        <v>#N/A</v>
      </c>
    </row>
    <row r="194" spans="85:85" ht="15.75" customHeight="1" x14ac:dyDescent="0.25">
      <c r="CG194" s="251" t="e">
        <v>#N/A</v>
      </c>
    </row>
    <row r="195" spans="85:85" ht="15.75" customHeight="1" x14ac:dyDescent="0.25">
      <c r="CG195" s="251" t="e">
        <v>#N/A</v>
      </c>
    </row>
    <row r="196" spans="85:85" ht="15.75" customHeight="1" x14ac:dyDescent="0.25">
      <c r="CG196" s="251" t="e">
        <v>#N/A</v>
      </c>
    </row>
    <row r="197" spans="85:85" ht="15.75" customHeight="1" x14ac:dyDescent="0.25">
      <c r="CG197" s="251" t="e">
        <v>#N/A</v>
      </c>
    </row>
    <row r="198" spans="85:85" ht="15.75" customHeight="1" x14ac:dyDescent="0.25">
      <c r="CG198" s="251" t="e">
        <v>#N/A</v>
      </c>
    </row>
    <row r="199" spans="85:85" ht="15.75" customHeight="1" x14ac:dyDescent="0.25">
      <c r="CG199" s="251" t="e">
        <v>#N/A</v>
      </c>
    </row>
    <row r="200" spans="85:85" ht="15.75" customHeight="1" x14ac:dyDescent="0.25">
      <c r="CG200" s="251" t="e">
        <v>#N/A</v>
      </c>
    </row>
    <row r="201" spans="85:85" ht="15.75" customHeight="1" x14ac:dyDescent="0.25">
      <c r="CG201" s="251" t="e">
        <v>#N/A</v>
      </c>
    </row>
    <row r="202" spans="85:85" ht="15.75" customHeight="1" x14ac:dyDescent="0.25">
      <c r="CG202" s="251" t="e">
        <v>#N/A</v>
      </c>
    </row>
    <row r="203" spans="85:85" ht="15.75" customHeight="1" x14ac:dyDescent="0.25">
      <c r="CG203" s="251" t="e">
        <v>#N/A</v>
      </c>
    </row>
    <row r="204" spans="85:85" ht="15.75" customHeight="1" x14ac:dyDescent="0.25">
      <c r="CG204" s="251" t="e">
        <v>#N/A</v>
      </c>
    </row>
    <row r="205" spans="85:85" ht="15.75" customHeight="1" x14ac:dyDescent="0.25">
      <c r="CG205" s="251" t="e">
        <v>#N/A</v>
      </c>
    </row>
    <row r="206" spans="85:85" ht="15.75" customHeight="1" x14ac:dyDescent="0.25">
      <c r="CG206" s="251" t="e">
        <v>#N/A</v>
      </c>
    </row>
    <row r="207" spans="85:85" ht="15.75" customHeight="1" x14ac:dyDescent="0.25">
      <c r="CG207" s="251" t="e">
        <v>#N/A</v>
      </c>
    </row>
    <row r="208" spans="85:85" ht="15.75" customHeight="1" x14ac:dyDescent="0.25">
      <c r="CG208" s="251" t="e">
        <v>#N/A</v>
      </c>
    </row>
    <row r="209" spans="85:85" ht="15.75" customHeight="1" x14ac:dyDescent="0.25">
      <c r="CG209" s="251" t="e">
        <v>#N/A</v>
      </c>
    </row>
    <row r="210" spans="85:85" ht="15.75" customHeight="1" x14ac:dyDescent="0.25">
      <c r="CG210" s="251" t="e">
        <v>#N/A</v>
      </c>
    </row>
    <row r="211" spans="85:85" ht="15.75" customHeight="1" x14ac:dyDescent="0.25">
      <c r="CG211" s="251" t="e">
        <v>#N/A</v>
      </c>
    </row>
    <row r="212" spans="85:85" ht="15.75" customHeight="1" x14ac:dyDescent="0.25">
      <c r="CG212" s="251" t="e">
        <v>#N/A</v>
      </c>
    </row>
    <row r="213" spans="85:85" ht="15.75" customHeight="1" x14ac:dyDescent="0.25">
      <c r="CG213" s="251" t="e">
        <v>#N/A</v>
      </c>
    </row>
    <row r="214" spans="85:85" ht="15.75" customHeight="1" x14ac:dyDescent="0.25">
      <c r="CG214" s="251" t="e">
        <v>#N/A</v>
      </c>
    </row>
    <row r="215" spans="85:85" ht="15.75" customHeight="1" x14ac:dyDescent="0.25">
      <c r="CG215" s="251" t="e">
        <v>#N/A</v>
      </c>
    </row>
    <row r="216" spans="85:85" ht="15.75" customHeight="1" x14ac:dyDescent="0.25">
      <c r="CG216" s="251" t="e">
        <v>#N/A</v>
      </c>
    </row>
    <row r="217" spans="85:85" ht="15.75" customHeight="1" x14ac:dyDescent="0.25">
      <c r="CG217" s="251" t="e">
        <v>#N/A</v>
      </c>
    </row>
    <row r="218" spans="85:85" ht="15.75" customHeight="1" x14ac:dyDescent="0.25">
      <c r="CG218" s="251" t="e">
        <v>#N/A</v>
      </c>
    </row>
    <row r="219" spans="85:85" ht="15.75" customHeight="1" x14ac:dyDescent="0.25">
      <c r="CG219" s="251" t="e">
        <v>#N/A</v>
      </c>
    </row>
    <row r="220" spans="85:85" ht="15.75" customHeight="1" x14ac:dyDescent="0.25">
      <c r="CG220" s="251" t="e">
        <v>#N/A</v>
      </c>
    </row>
    <row r="221" spans="85:85" ht="15.75" customHeight="1" x14ac:dyDescent="0.25">
      <c r="CG221" s="251" t="e">
        <v>#N/A</v>
      </c>
    </row>
    <row r="222" spans="85:85" ht="15.75" customHeight="1" x14ac:dyDescent="0.25">
      <c r="CG222" s="251" t="e">
        <v>#N/A</v>
      </c>
    </row>
    <row r="223" spans="85:85" ht="15.75" customHeight="1" x14ac:dyDescent="0.25">
      <c r="CG223" s="251" t="e">
        <v>#N/A</v>
      </c>
    </row>
    <row r="224" spans="85:85" ht="15.75" customHeight="1" x14ac:dyDescent="0.25">
      <c r="CG224" s="251" t="e">
        <v>#N/A</v>
      </c>
    </row>
    <row r="225" spans="85:85" ht="15.75" customHeight="1" x14ac:dyDescent="0.25">
      <c r="CG225" s="251" t="e">
        <v>#N/A</v>
      </c>
    </row>
    <row r="226" spans="85:85" ht="15.75" customHeight="1" x14ac:dyDescent="0.25">
      <c r="CG226" s="251" t="e">
        <v>#N/A</v>
      </c>
    </row>
    <row r="227" spans="85:85" ht="15.75" customHeight="1" x14ac:dyDescent="0.25">
      <c r="CG227" s="251" t="e">
        <v>#N/A</v>
      </c>
    </row>
    <row r="228" spans="85:85" ht="15.75" customHeight="1" x14ac:dyDescent="0.25">
      <c r="CG228" s="251" t="e">
        <v>#N/A</v>
      </c>
    </row>
    <row r="229" spans="85:85" ht="15.75" customHeight="1" x14ac:dyDescent="0.25">
      <c r="CG229" s="251" t="e">
        <v>#N/A</v>
      </c>
    </row>
    <row r="230" spans="85:85" ht="15.75" customHeight="1" x14ac:dyDescent="0.25">
      <c r="CG230" s="251" t="e">
        <v>#N/A</v>
      </c>
    </row>
    <row r="231" spans="85:85" ht="15.75" customHeight="1" x14ac:dyDescent="0.25">
      <c r="CG231" s="251" t="e">
        <v>#N/A</v>
      </c>
    </row>
    <row r="232" spans="85:85" ht="15.75" customHeight="1" x14ac:dyDescent="0.25">
      <c r="CG232" s="251" t="e">
        <v>#N/A</v>
      </c>
    </row>
    <row r="233" spans="85:85" ht="15.75" customHeight="1" x14ac:dyDescent="0.25">
      <c r="CG233" s="251" t="e">
        <v>#N/A</v>
      </c>
    </row>
    <row r="234" spans="85:85" ht="15.75" customHeight="1" x14ac:dyDescent="0.25">
      <c r="CG234" s="251" t="e">
        <v>#N/A</v>
      </c>
    </row>
    <row r="235" spans="85:85" ht="15.75" customHeight="1" x14ac:dyDescent="0.25">
      <c r="CG235" s="251" t="e">
        <v>#N/A</v>
      </c>
    </row>
    <row r="236" spans="85:85" ht="15.75" customHeight="1" x14ac:dyDescent="0.25">
      <c r="CG236" s="251" t="e">
        <v>#N/A</v>
      </c>
    </row>
    <row r="237" spans="85:85" ht="15.75" customHeight="1" x14ac:dyDescent="0.25">
      <c r="CG237" s="251" t="e">
        <v>#N/A</v>
      </c>
    </row>
    <row r="238" spans="85:85" ht="15.75" customHeight="1" x14ac:dyDescent="0.25">
      <c r="CG238" s="251" t="e">
        <v>#N/A</v>
      </c>
    </row>
    <row r="239" spans="85:85" ht="15.75" customHeight="1" x14ac:dyDescent="0.25">
      <c r="CG239" s="251" t="e">
        <v>#N/A</v>
      </c>
    </row>
    <row r="240" spans="85:85" ht="15.75" customHeight="1" x14ac:dyDescent="0.25">
      <c r="CG240" s="251" t="e">
        <v>#N/A</v>
      </c>
    </row>
    <row r="241" spans="85:85" ht="15.75" customHeight="1" x14ac:dyDescent="0.25">
      <c r="CG241" s="251" t="e">
        <v>#N/A</v>
      </c>
    </row>
    <row r="242" spans="85:85" ht="15.75" customHeight="1" x14ac:dyDescent="0.25">
      <c r="CG242" s="251" t="e">
        <v>#N/A</v>
      </c>
    </row>
    <row r="243" spans="85:85" ht="15.75" customHeight="1" x14ac:dyDescent="0.25">
      <c r="CG243" s="251" t="e">
        <v>#N/A</v>
      </c>
    </row>
    <row r="244" spans="85:85" ht="15.75" customHeight="1" x14ac:dyDescent="0.25">
      <c r="CG244" s="251" t="e">
        <v>#N/A</v>
      </c>
    </row>
    <row r="245" spans="85:85" ht="15.75" customHeight="1" x14ac:dyDescent="0.25">
      <c r="CG245" s="251" t="e">
        <v>#N/A</v>
      </c>
    </row>
    <row r="246" spans="85:85" ht="15.75" customHeight="1" x14ac:dyDescent="0.25">
      <c r="CG246" s="251" t="e">
        <v>#N/A</v>
      </c>
    </row>
    <row r="247" spans="85:85" ht="15.75" customHeight="1" x14ac:dyDescent="0.25">
      <c r="CG247" s="251" t="e">
        <v>#N/A</v>
      </c>
    </row>
    <row r="248" spans="85:85" ht="15.75" customHeight="1" x14ac:dyDescent="0.25">
      <c r="CG248" s="251" t="e">
        <v>#N/A</v>
      </c>
    </row>
    <row r="249" spans="85:85" ht="15.75" customHeight="1" x14ac:dyDescent="0.25">
      <c r="CG249" s="251" t="e">
        <v>#N/A</v>
      </c>
    </row>
    <row r="250" spans="85:85" ht="15.75" customHeight="1" x14ac:dyDescent="0.25">
      <c r="CG250" s="251" t="e">
        <v>#N/A</v>
      </c>
    </row>
    <row r="251" spans="85:85" ht="15.75" customHeight="1" x14ac:dyDescent="0.25">
      <c r="CG251" s="251" t="e">
        <v>#N/A</v>
      </c>
    </row>
    <row r="252" spans="85:85" ht="15.75" customHeight="1" x14ac:dyDescent="0.25">
      <c r="CG252" s="251" t="e">
        <v>#N/A</v>
      </c>
    </row>
    <row r="253" spans="85:85" ht="15.75" customHeight="1" x14ac:dyDescent="0.25">
      <c r="CG253" s="251" t="e">
        <v>#N/A</v>
      </c>
    </row>
    <row r="254" spans="85:85" ht="15.75" customHeight="1" x14ac:dyDescent="0.25">
      <c r="CG254" s="251" t="e">
        <v>#N/A</v>
      </c>
    </row>
    <row r="255" spans="85:85" ht="15.75" customHeight="1" x14ac:dyDescent="0.25">
      <c r="CG255" s="251" t="e">
        <v>#N/A</v>
      </c>
    </row>
    <row r="256" spans="85:85" ht="15.75" customHeight="1" x14ac:dyDescent="0.25">
      <c r="CG256" s="251" t="e">
        <v>#N/A</v>
      </c>
    </row>
    <row r="257" spans="85:85" ht="15.75" customHeight="1" x14ac:dyDescent="0.25">
      <c r="CG257" s="251" t="e">
        <v>#N/A</v>
      </c>
    </row>
    <row r="258" spans="85:85" ht="15.75" customHeight="1" x14ac:dyDescent="0.25">
      <c r="CG258" s="251" t="e">
        <v>#N/A</v>
      </c>
    </row>
    <row r="259" spans="85:85" ht="15.75" customHeight="1" x14ac:dyDescent="0.25">
      <c r="CG259" s="251" t="e">
        <v>#N/A</v>
      </c>
    </row>
    <row r="260" spans="85:85" ht="15.75" customHeight="1" x14ac:dyDescent="0.25">
      <c r="CG260" s="251" t="e">
        <v>#N/A</v>
      </c>
    </row>
    <row r="261" spans="85:85" ht="15.75" customHeight="1" x14ac:dyDescent="0.25">
      <c r="CG261" s="251" t="e">
        <v>#N/A</v>
      </c>
    </row>
    <row r="262" spans="85:85" ht="15.75" customHeight="1" x14ac:dyDescent="0.25">
      <c r="CG262" s="251" t="e">
        <v>#N/A</v>
      </c>
    </row>
    <row r="263" spans="85:85" ht="15.75" customHeight="1" x14ac:dyDescent="0.25">
      <c r="CG263" s="251" t="e">
        <v>#N/A</v>
      </c>
    </row>
    <row r="264" spans="85:85" ht="15.75" customHeight="1" x14ac:dyDescent="0.25">
      <c r="CG264" s="251" t="e">
        <v>#N/A</v>
      </c>
    </row>
    <row r="265" spans="85:85" ht="15.75" customHeight="1" x14ac:dyDescent="0.25">
      <c r="CG265" s="251" t="e">
        <v>#N/A</v>
      </c>
    </row>
    <row r="266" spans="85:85" ht="15.75" customHeight="1" x14ac:dyDescent="0.25">
      <c r="CG266" s="251" t="e">
        <v>#N/A</v>
      </c>
    </row>
    <row r="267" spans="85:85" ht="15.75" customHeight="1" x14ac:dyDescent="0.25">
      <c r="CG267" s="251" t="e">
        <v>#N/A</v>
      </c>
    </row>
    <row r="268" spans="85:85" ht="15.75" customHeight="1" x14ac:dyDescent="0.25">
      <c r="CG268" s="251" t="e">
        <v>#N/A</v>
      </c>
    </row>
    <row r="269" spans="85:85" ht="15.75" customHeight="1" x14ac:dyDescent="0.25">
      <c r="CG269" s="251" t="e">
        <v>#N/A</v>
      </c>
    </row>
    <row r="270" spans="85:85" ht="15.75" customHeight="1" x14ac:dyDescent="0.25">
      <c r="CG270" s="251" t="e">
        <v>#N/A</v>
      </c>
    </row>
    <row r="271" spans="85:85" ht="15.75" customHeight="1" x14ac:dyDescent="0.25">
      <c r="CG271" s="251" t="e">
        <v>#N/A</v>
      </c>
    </row>
    <row r="272" spans="85:85" ht="15.75" customHeight="1" x14ac:dyDescent="0.25">
      <c r="CG272" s="251" t="e">
        <v>#N/A</v>
      </c>
    </row>
    <row r="273" spans="85:85" ht="15.75" customHeight="1" x14ac:dyDescent="0.25">
      <c r="CG273" s="251" t="e">
        <v>#N/A</v>
      </c>
    </row>
    <row r="274" spans="85:85" ht="15.75" customHeight="1" x14ac:dyDescent="0.25">
      <c r="CG274" s="251" t="e">
        <v>#N/A</v>
      </c>
    </row>
    <row r="275" spans="85:85" ht="15.75" customHeight="1" x14ac:dyDescent="0.25">
      <c r="CG275" s="251" t="e">
        <v>#N/A</v>
      </c>
    </row>
    <row r="276" spans="85:85" ht="15.75" customHeight="1" x14ac:dyDescent="0.25">
      <c r="CG276" s="251" t="e">
        <v>#N/A</v>
      </c>
    </row>
    <row r="277" spans="85:85" ht="15.75" customHeight="1" x14ac:dyDescent="0.25">
      <c r="CG277" s="251" t="e">
        <v>#N/A</v>
      </c>
    </row>
    <row r="278" spans="85:85" ht="15.75" customHeight="1" x14ac:dyDescent="0.25">
      <c r="CG278" s="251" t="e">
        <v>#N/A</v>
      </c>
    </row>
    <row r="279" spans="85:85" ht="15.75" customHeight="1" x14ac:dyDescent="0.25">
      <c r="CG279" s="251" t="e">
        <v>#N/A</v>
      </c>
    </row>
    <row r="280" spans="85:85" ht="15.75" customHeight="1" x14ac:dyDescent="0.25">
      <c r="CG280" s="251" t="e">
        <v>#N/A</v>
      </c>
    </row>
    <row r="281" spans="85:85" ht="15.75" customHeight="1" x14ac:dyDescent="0.25">
      <c r="CG281" s="251" t="e">
        <v>#N/A</v>
      </c>
    </row>
    <row r="282" spans="85:85" ht="15.75" customHeight="1" x14ac:dyDescent="0.25">
      <c r="CG282" s="251" t="e">
        <v>#N/A</v>
      </c>
    </row>
    <row r="283" spans="85:85" ht="15.75" customHeight="1" x14ac:dyDescent="0.25">
      <c r="CG283" s="251" t="e">
        <v>#N/A</v>
      </c>
    </row>
    <row r="284" spans="85:85" ht="15.75" customHeight="1" x14ac:dyDescent="0.25">
      <c r="CG284" s="251" t="e">
        <v>#N/A</v>
      </c>
    </row>
    <row r="285" spans="85:85" ht="15.75" customHeight="1" x14ac:dyDescent="0.25">
      <c r="CG285" s="251" t="e">
        <v>#N/A</v>
      </c>
    </row>
    <row r="286" spans="85:85" ht="15.75" customHeight="1" x14ac:dyDescent="0.25">
      <c r="CG286" s="251" t="e">
        <v>#N/A</v>
      </c>
    </row>
    <row r="287" spans="85:85" ht="15.75" customHeight="1" x14ac:dyDescent="0.25">
      <c r="CG287" s="251" t="e">
        <v>#N/A</v>
      </c>
    </row>
    <row r="288" spans="85:85" ht="15.75" customHeight="1" x14ac:dyDescent="0.25">
      <c r="CG288" s="251" t="e">
        <v>#N/A</v>
      </c>
    </row>
    <row r="289" spans="85:85" ht="15.75" customHeight="1" x14ac:dyDescent="0.25">
      <c r="CG289" s="251" t="e">
        <v>#N/A</v>
      </c>
    </row>
    <row r="290" spans="85:85" ht="15.75" customHeight="1" x14ac:dyDescent="0.25">
      <c r="CG290" s="251" t="e">
        <v>#N/A</v>
      </c>
    </row>
    <row r="291" spans="85:85" ht="15.75" customHeight="1" x14ac:dyDescent="0.25">
      <c r="CG291" s="251" t="e">
        <v>#N/A</v>
      </c>
    </row>
    <row r="292" spans="85:85" ht="15.75" customHeight="1" x14ac:dyDescent="0.25">
      <c r="CG292" s="251" t="e">
        <v>#N/A</v>
      </c>
    </row>
    <row r="293" spans="85:85" ht="15.75" customHeight="1" x14ac:dyDescent="0.25">
      <c r="CG293" s="251" t="e">
        <v>#N/A</v>
      </c>
    </row>
    <row r="294" spans="85:85" ht="15.75" customHeight="1" x14ac:dyDescent="0.25">
      <c r="CG294" s="251" t="e">
        <v>#N/A</v>
      </c>
    </row>
    <row r="295" spans="85:85" ht="15.75" customHeight="1" x14ac:dyDescent="0.25">
      <c r="CG295" s="251" t="e">
        <v>#N/A</v>
      </c>
    </row>
    <row r="296" spans="85:85" ht="15.75" customHeight="1" x14ac:dyDescent="0.25">
      <c r="CG296" s="251" t="e">
        <v>#N/A</v>
      </c>
    </row>
    <row r="297" spans="85:85" ht="15.75" customHeight="1" x14ac:dyDescent="0.25">
      <c r="CG297" s="251" t="e">
        <v>#N/A</v>
      </c>
    </row>
    <row r="298" spans="85:85" ht="15.75" customHeight="1" x14ac:dyDescent="0.25">
      <c r="CG298" s="251" t="e">
        <v>#N/A</v>
      </c>
    </row>
    <row r="299" spans="85:85" ht="15.75" customHeight="1" x14ac:dyDescent="0.25">
      <c r="CG299" s="251" t="e">
        <v>#N/A</v>
      </c>
    </row>
    <row r="300" spans="85:85" ht="15.75" customHeight="1" x14ac:dyDescent="0.25">
      <c r="CG300" s="251" t="e">
        <v>#N/A</v>
      </c>
    </row>
    <row r="301" spans="85:85" ht="15.75" customHeight="1" x14ac:dyDescent="0.25">
      <c r="CG301" s="251" t="e">
        <v>#N/A</v>
      </c>
    </row>
    <row r="302" spans="85:85" ht="15.75" customHeight="1" x14ac:dyDescent="0.25">
      <c r="CG302" s="251" t="e">
        <v>#N/A</v>
      </c>
    </row>
    <row r="303" spans="85:85" ht="15.75" customHeight="1" x14ac:dyDescent="0.25">
      <c r="CG303" s="251" t="e">
        <v>#N/A</v>
      </c>
    </row>
    <row r="304" spans="85:85" ht="15.75" customHeight="1" x14ac:dyDescent="0.25">
      <c r="CG304" s="251" t="e">
        <v>#N/A</v>
      </c>
    </row>
    <row r="305" spans="85:85" ht="15.75" customHeight="1" x14ac:dyDescent="0.25">
      <c r="CG305" s="251" t="e">
        <v>#N/A</v>
      </c>
    </row>
    <row r="306" spans="85:85" ht="15.75" customHeight="1" x14ac:dyDescent="0.25">
      <c r="CG306" s="251" t="e">
        <v>#N/A</v>
      </c>
    </row>
    <row r="307" spans="85:85" ht="15.75" customHeight="1" x14ac:dyDescent="0.25">
      <c r="CG307" s="251" t="e">
        <v>#N/A</v>
      </c>
    </row>
    <row r="308" spans="85:85" ht="15.75" customHeight="1" x14ac:dyDescent="0.25">
      <c r="CG308" s="251" t="e">
        <v>#N/A</v>
      </c>
    </row>
    <row r="309" spans="85:85" ht="15.75" customHeight="1" x14ac:dyDescent="0.25">
      <c r="CG309" s="251" t="e">
        <v>#N/A</v>
      </c>
    </row>
    <row r="310" spans="85:85" ht="15.75" customHeight="1" x14ac:dyDescent="0.25">
      <c r="CG310" s="251" t="e">
        <v>#N/A</v>
      </c>
    </row>
    <row r="311" spans="85:85" ht="15.75" customHeight="1" x14ac:dyDescent="0.25">
      <c r="CG311" s="251" t="e">
        <v>#N/A</v>
      </c>
    </row>
    <row r="312" spans="85:85" ht="15.75" customHeight="1" x14ac:dyDescent="0.25">
      <c r="CG312" s="251" t="e">
        <v>#N/A</v>
      </c>
    </row>
    <row r="313" spans="85:85" ht="15.75" customHeight="1" x14ac:dyDescent="0.25">
      <c r="CG313" s="251" t="e">
        <v>#N/A</v>
      </c>
    </row>
    <row r="314" spans="85:85" ht="15.75" customHeight="1" x14ac:dyDescent="0.25">
      <c r="CG314" s="251" t="e">
        <v>#N/A</v>
      </c>
    </row>
    <row r="315" spans="85:85" ht="15.75" customHeight="1" x14ac:dyDescent="0.25">
      <c r="CG315" s="251" t="e">
        <v>#N/A</v>
      </c>
    </row>
    <row r="316" spans="85:85" ht="15.75" customHeight="1" x14ac:dyDescent="0.25">
      <c r="CG316" s="251" t="e">
        <v>#N/A</v>
      </c>
    </row>
    <row r="317" spans="85:85" ht="15.75" customHeight="1" x14ac:dyDescent="0.25">
      <c r="CG317" s="251" t="e">
        <v>#N/A</v>
      </c>
    </row>
    <row r="318" spans="85:85" ht="15.75" customHeight="1" x14ac:dyDescent="0.25">
      <c r="CG318" s="251" t="e">
        <v>#N/A</v>
      </c>
    </row>
    <row r="319" spans="85:85" ht="15.75" customHeight="1" x14ac:dyDescent="0.25">
      <c r="CG319" s="251" t="e">
        <v>#N/A</v>
      </c>
    </row>
    <row r="320" spans="85:85" ht="15.75" customHeight="1" x14ac:dyDescent="0.25">
      <c r="CG320" s="251" t="e">
        <v>#N/A</v>
      </c>
    </row>
    <row r="321" spans="85:85" ht="15.75" customHeight="1" x14ac:dyDescent="0.25">
      <c r="CG321" s="251" t="e">
        <v>#N/A</v>
      </c>
    </row>
    <row r="322" spans="85:85" ht="15.75" customHeight="1" x14ac:dyDescent="0.25">
      <c r="CG322" s="251" t="e">
        <v>#N/A</v>
      </c>
    </row>
    <row r="323" spans="85:85" ht="15.75" customHeight="1" x14ac:dyDescent="0.25">
      <c r="CG323" s="251" t="e">
        <v>#N/A</v>
      </c>
    </row>
    <row r="324" spans="85:85" ht="15.75" customHeight="1" x14ac:dyDescent="0.25">
      <c r="CG324" s="251" t="e">
        <v>#N/A</v>
      </c>
    </row>
    <row r="325" spans="85:85" ht="15.75" customHeight="1" x14ac:dyDescent="0.25">
      <c r="CG325" s="251" t="e">
        <v>#N/A</v>
      </c>
    </row>
    <row r="326" spans="85:85" ht="15.75" customHeight="1" x14ac:dyDescent="0.25">
      <c r="CG326" s="251" t="e">
        <v>#N/A</v>
      </c>
    </row>
    <row r="327" spans="85:85" ht="15.75" customHeight="1" x14ac:dyDescent="0.25">
      <c r="CG327" s="251" t="e">
        <v>#N/A</v>
      </c>
    </row>
    <row r="328" spans="85:85" ht="15.75" customHeight="1" x14ac:dyDescent="0.25">
      <c r="CG328" s="251" t="e">
        <v>#N/A</v>
      </c>
    </row>
    <row r="329" spans="85:85" ht="15.75" customHeight="1" x14ac:dyDescent="0.25">
      <c r="CG329" s="251" t="e">
        <v>#N/A</v>
      </c>
    </row>
    <row r="330" spans="85:85" ht="15.75" customHeight="1" x14ac:dyDescent="0.25">
      <c r="CG330" s="251" t="e">
        <v>#N/A</v>
      </c>
    </row>
    <row r="331" spans="85:85" ht="15.75" customHeight="1" x14ac:dyDescent="0.25">
      <c r="CG331" s="251" t="e">
        <v>#N/A</v>
      </c>
    </row>
    <row r="332" spans="85:85" ht="15.75" customHeight="1" x14ac:dyDescent="0.25">
      <c r="CG332" s="251" t="e">
        <v>#N/A</v>
      </c>
    </row>
    <row r="333" spans="85:85" ht="15.75" customHeight="1" x14ac:dyDescent="0.25">
      <c r="CG333" s="251" t="e">
        <v>#N/A</v>
      </c>
    </row>
    <row r="334" spans="85:85" ht="15.75" customHeight="1" x14ac:dyDescent="0.25">
      <c r="CG334" s="251" t="e">
        <v>#N/A</v>
      </c>
    </row>
    <row r="335" spans="85:85" ht="15.75" customHeight="1" x14ac:dyDescent="0.25">
      <c r="CG335" s="251" t="e">
        <v>#N/A</v>
      </c>
    </row>
    <row r="336" spans="85:85" ht="15.75" customHeight="1" x14ac:dyDescent="0.25">
      <c r="CG336" s="251" t="e">
        <v>#N/A</v>
      </c>
    </row>
    <row r="337" spans="85:85" ht="15.75" customHeight="1" x14ac:dyDescent="0.25">
      <c r="CG337" s="251" t="e">
        <v>#N/A</v>
      </c>
    </row>
    <row r="338" spans="85:85" ht="15.75" customHeight="1" x14ac:dyDescent="0.25">
      <c r="CG338" s="251" t="e">
        <v>#N/A</v>
      </c>
    </row>
    <row r="339" spans="85:85" ht="15.75" customHeight="1" x14ac:dyDescent="0.25">
      <c r="CG339" s="251" t="e">
        <v>#N/A</v>
      </c>
    </row>
    <row r="340" spans="85:85" ht="15.75" customHeight="1" x14ac:dyDescent="0.25">
      <c r="CG340" s="251" t="e">
        <v>#N/A</v>
      </c>
    </row>
    <row r="341" spans="85:85" ht="15.75" customHeight="1" x14ac:dyDescent="0.25">
      <c r="CG341" s="251" t="e">
        <v>#N/A</v>
      </c>
    </row>
    <row r="342" spans="85:85" ht="15.75" customHeight="1" x14ac:dyDescent="0.25">
      <c r="CG342" s="251" t="e">
        <v>#N/A</v>
      </c>
    </row>
    <row r="343" spans="85:85" ht="15.75" customHeight="1" x14ac:dyDescent="0.25">
      <c r="CG343" s="251" t="e">
        <v>#N/A</v>
      </c>
    </row>
    <row r="344" spans="85:85" ht="15.75" customHeight="1" x14ac:dyDescent="0.25">
      <c r="CG344" s="251" t="e">
        <v>#N/A</v>
      </c>
    </row>
    <row r="345" spans="85:85" ht="15.75" customHeight="1" x14ac:dyDescent="0.25">
      <c r="CG345" s="251" t="e">
        <v>#N/A</v>
      </c>
    </row>
    <row r="346" spans="85:85" ht="15.75" customHeight="1" x14ac:dyDescent="0.25">
      <c r="CG346" s="251" t="e">
        <v>#N/A</v>
      </c>
    </row>
    <row r="347" spans="85:85" ht="15.75" customHeight="1" x14ac:dyDescent="0.25">
      <c r="CG347" s="251" t="e">
        <v>#N/A</v>
      </c>
    </row>
    <row r="348" spans="85:85" ht="15.75" customHeight="1" x14ac:dyDescent="0.25">
      <c r="CG348" s="251" t="e">
        <v>#N/A</v>
      </c>
    </row>
    <row r="349" spans="85:85" ht="15.75" customHeight="1" x14ac:dyDescent="0.25">
      <c r="CG349" s="251" t="e">
        <v>#N/A</v>
      </c>
    </row>
    <row r="350" spans="85:85" ht="15.75" customHeight="1" x14ac:dyDescent="0.25">
      <c r="CG350" s="251" t="e">
        <v>#N/A</v>
      </c>
    </row>
    <row r="351" spans="85:85" ht="15.75" customHeight="1" x14ac:dyDescent="0.25">
      <c r="CG351" s="251" t="e">
        <v>#N/A</v>
      </c>
    </row>
    <row r="352" spans="85:85" ht="15.75" customHeight="1" x14ac:dyDescent="0.25">
      <c r="CG352" s="251" t="e">
        <v>#N/A</v>
      </c>
    </row>
    <row r="353" spans="85:85" ht="15.75" customHeight="1" x14ac:dyDescent="0.25">
      <c r="CG353" s="251" t="e">
        <v>#N/A</v>
      </c>
    </row>
    <row r="354" spans="85:85" ht="15.75" customHeight="1" x14ac:dyDescent="0.25">
      <c r="CG354" s="251" t="e">
        <v>#N/A</v>
      </c>
    </row>
    <row r="355" spans="85:85" ht="15.75" customHeight="1" x14ac:dyDescent="0.25">
      <c r="CG355" s="251" t="e">
        <v>#N/A</v>
      </c>
    </row>
    <row r="356" spans="85:85" ht="15.75" customHeight="1" x14ac:dyDescent="0.25">
      <c r="CG356" s="251" t="e">
        <v>#N/A</v>
      </c>
    </row>
    <row r="357" spans="85:85" ht="15.75" customHeight="1" x14ac:dyDescent="0.25">
      <c r="CG357" s="251" t="e">
        <v>#N/A</v>
      </c>
    </row>
    <row r="358" spans="85:85" ht="15.75" customHeight="1" x14ac:dyDescent="0.25">
      <c r="CG358" s="251" t="e">
        <v>#N/A</v>
      </c>
    </row>
    <row r="359" spans="85:85" ht="15.75" customHeight="1" x14ac:dyDescent="0.25">
      <c r="CG359" s="251" t="e">
        <v>#N/A</v>
      </c>
    </row>
    <row r="360" spans="85:85" ht="15.75" customHeight="1" x14ac:dyDescent="0.25">
      <c r="CG360" s="251" t="e">
        <v>#N/A</v>
      </c>
    </row>
    <row r="361" spans="85:85" ht="15.75" customHeight="1" x14ac:dyDescent="0.25">
      <c r="CG361" s="251" t="e">
        <v>#N/A</v>
      </c>
    </row>
    <row r="362" spans="85:85" ht="15.75" customHeight="1" x14ac:dyDescent="0.25">
      <c r="CG362" s="251" t="e">
        <v>#N/A</v>
      </c>
    </row>
    <row r="363" spans="85:85" ht="15.75" customHeight="1" x14ac:dyDescent="0.25">
      <c r="CG363" s="251" t="e">
        <v>#N/A</v>
      </c>
    </row>
    <row r="364" spans="85:85" ht="15.75" customHeight="1" x14ac:dyDescent="0.25">
      <c r="CG364" s="251" t="e">
        <v>#N/A</v>
      </c>
    </row>
    <row r="365" spans="85:85" ht="15.75" customHeight="1" x14ac:dyDescent="0.25">
      <c r="CG365" s="251" t="e">
        <v>#N/A</v>
      </c>
    </row>
    <row r="366" spans="85:85" ht="15.75" customHeight="1" x14ac:dyDescent="0.25">
      <c r="CG366" s="251" t="e">
        <v>#N/A</v>
      </c>
    </row>
    <row r="367" spans="85:85" ht="15.75" customHeight="1" x14ac:dyDescent="0.25">
      <c r="CG367" s="251" t="e">
        <v>#N/A</v>
      </c>
    </row>
    <row r="368" spans="85:85" ht="15.75" customHeight="1" x14ac:dyDescent="0.25">
      <c r="CG368" s="251" t="e">
        <v>#N/A</v>
      </c>
    </row>
    <row r="369" spans="85:85" ht="15.75" customHeight="1" x14ac:dyDescent="0.25">
      <c r="CG369" s="251" t="e">
        <v>#N/A</v>
      </c>
    </row>
    <row r="370" spans="85:85" ht="15.75" customHeight="1" x14ac:dyDescent="0.25">
      <c r="CG370" s="251" t="e">
        <v>#N/A</v>
      </c>
    </row>
    <row r="371" spans="85:85" ht="15.75" customHeight="1" x14ac:dyDescent="0.25">
      <c r="CG371" s="251" t="e">
        <v>#N/A</v>
      </c>
    </row>
    <row r="372" spans="85:85" ht="15.75" customHeight="1" x14ac:dyDescent="0.25">
      <c r="CG372" s="251" t="e">
        <v>#N/A</v>
      </c>
    </row>
    <row r="373" spans="85:85" ht="15.75" customHeight="1" x14ac:dyDescent="0.25">
      <c r="CG373" s="251" t="e">
        <v>#N/A</v>
      </c>
    </row>
    <row r="374" spans="85:85" ht="15.75" customHeight="1" x14ac:dyDescent="0.25">
      <c r="CG374" s="251" t="e">
        <v>#N/A</v>
      </c>
    </row>
    <row r="375" spans="85:85" ht="15.75" customHeight="1" x14ac:dyDescent="0.25">
      <c r="CG375" s="251" t="e">
        <v>#N/A</v>
      </c>
    </row>
    <row r="376" spans="85:85" ht="15.75" customHeight="1" x14ac:dyDescent="0.25">
      <c r="CG376" s="251" t="e">
        <v>#N/A</v>
      </c>
    </row>
    <row r="377" spans="85:85" ht="15.75" customHeight="1" x14ac:dyDescent="0.25">
      <c r="CG377" s="251" t="e">
        <v>#N/A</v>
      </c>
    </row>
    <row r="378" spans="85:85" ht="15.75" customHeight="1" x14ac:dyDescent="0.25">
      <c r="CG378" s="251" t="e">
        <v>#N/A</v>
      </c>
    </row>
    <row r="379" spans="85:85" ht="15.75" customHeight="1" x14ac:dyDescent="0.25">
      <c r="CG379" s="251" t="e">
        <v>#N/A</v>
      </c>
    </row>
    <row r="380" spans="85:85" ht="15.75" customHeight="1" x14ac:dyDescent="0.25">
      <c r="CG380" s="251" t="e">
        <v>#N/A</v>
      </c>
    </row>
    <row r="381" spans="85:85" ht="15.75" customHeight="1" x14ac:dyDescent="0.25">
      <c r="CG381" s="251" t="e">
        <v>#N/A</v>
      </c>
    </row>
    <row r="382" spans="85:85" ht="15.75" customHeight="1" x14ac:dyDescent="0.25">
      <c r="CG382" s="251" t="e">
        <v>#N/A</v>
      </c>
    </row>
    <row r="383" spans="85:85" ht="15.75" customHeight="1" x14ac:dyDescent="0.25">
      <c r="CG383" s="251" t="e">
        <v>#N/A</v>
      </c>
    </row>
    <row r="384" spans="85:85" ht="15.75" customHeight="1" x14ac:dyDescent="0.25">
      <c r="CG384" s="251" t="e">
        <v>#N/A</v>
      </c>
    </row>
    <row r="385" spans="85:85" ht="15.75" customHeight="1" x14ac:dyDescent="0.25">
      <c r="CG385" s="251" t="e">
        <v>#N/A</v>
      </c>
    </row>
    <row r="386" spans="85:85" ht="15.75" customHeight="1" x14ac:dyDescent="0.25">
      <c r="CG386" s="251" t="e">
        <v>#N/A</v>
      </c>
    </row>
    <row r="387" spans="85:85" ht="15.75" customHeight="1" x14ac:dyDescent="0.25">
      <c r="CG387" s="251" t="e">
        <v>#N/A</v>
      </c>
    </row>
    <row r="388" spans="85:85" ht="15.75" customHeight="1" x14ac:dyDescent="0.25">
      <c r="CG388" s="251" t="e">
        <v>#N/A</v>
      </c>
    </row>
    <row r="389" spans="85:85" ht="15.75" customHeight="1" x14ac:dyDescent="0.25">
      <c r="CG389" s="251" t="e">
        <v>#N/A</v>
      </c>
    </row>
    <row r="390" spans="85:85" ht="15.75" customHeight="1" x14ac:dyDescent="0.25">
      <c r="CG390" s="251" t="e">
        <v>#N/A</v>
      </c>
    </row>
    <row r="391" spans="85:85" ht="15.75" customHeight="1" x14ac:dyDescent="0.25">
      <c r="CG391" s="251" t="e">
        <v>#N/A</v>
      </c>
    </row>
    <row r="392" spans="85:85" ht="15.75" customHeight="1" x14ac:dyDescent="0.25">
      <c r="CG392" s="251" t="e">
        <v>#N/A</v>
      </c>
    </row>
    <row r="393" spans="85:85" ht="15.75" customHeight="1" x14ac:dyDescent="0.25">
      <c r="CG393" s="251" t="e">
        <v>#N/A</v>
      </c>
    </row>
    <row r="394" spans="85:85" ht="15.75" customHeight="1" x14ac:dyDescent="0.25">
      <c r="CG394" s="251" t="e">
        <v>#N/A</v>
      </c>
    </row>
    <row r="395" spans="85:85" ht="15.75" customHeight="1" x14ac:dyDescent="0.25">
      <c r="CG395" s="251" t="e">
        <v>#N/A</v>
      </c>
    </row>
    <row r="396" spans="85:85" ht="15.75" customHeight="1" x14ac:dyDescent="0.25">
      <c r="CG396" s="251" t="e">
        <v>#N/A</v>
      </c>
    </row>
    <row r="397" spans="85:85" ht="15.75" customHeight="1" x14ac:dyDescent="0.25">
      <c r="CG397" s="251" t="e">
        <v>#N/A</v>
      </c>
    </row>
    <row r="398" spans="85:85" ht="15.75" customHeight="1" x14ac:dyDescent="0.25">
      <c r="CG398" s="251" t="e">
        <v>#N/A</v>
      </c>
    </row>
    <row r="399" spans="85:85" ht="15.75" customHeight="1" x14ac:dyDescent="0.25">
      <c r="CG399" s="251" t="e">
        <v>#N/A</v>
      </c>
    </row>
    <row r="400" spans="85:85" ht="15.75" customHeight="1" x14ac:dyDescent="0.25">
      <c r="CG400" s="251" t="e">
        <v>#N/A</v>
      </c>
    </row>
    <row r="401" spans="85:85" ht="15.75" customHeight="1" x14ac:dyDescent="0.25">
      <c r="CG401" s="251" t="e">
        <v>#N/A</v>
      </c>
    </row>
    <row r="402" spans="85:85" ht="15.75" customHeight="1" x14ac:dyDescent="0.25">
      <c r="CG402" s="251" t="e">
        <v>#N/A</v>
      </c>
    </row>
    <row r="403" spans="85:85" ht="15.75" customHeight="1" x14ac:dyDescent="0.25">
      <c r="CG403" s="251" t="e">
        <v>#N/A</v>
      </c>
    </row>
    <row r="404" spans="85:85" ht="15.75" customHeight="1" x14ac:dyDescent="0.25">
      <c r="CG404" s="251" t="e">
        <v>#N/A</v>
      </c>
    </row>
    <row r="405" spans="85:85" ht="15.75" customHeight="1" x14ac:dyDescent="0.25">
      <c r="CG405" s="251" t="e">
        <v>#N/A</v>
      </c>
    </row>
    <row r="406" spans="85:85" ht="15.75" customHeight="1" x14ac:dyDescent="0.25">
      <c r="CG406" s="251" t="e">
        <v>#N/A</v>
      </c>
    </row>
    <row r="407" spans="85:85" ht="15.75" customHeight="1" x14ac:dyDescent="0.25">
      <c r="CG407" s="251" t="e">
        <v>#N/A</v>
      </c>
    </row>
    <row r="408" spans="85:85" ht="15.75" customHeight="1" x14ac:dyDescent="0.25">
      <c r="CG408" s="251" t="e">
        <v>#N/A</v>
      </c>
    </row>
    <row r="409" spans="85:85" ht="15.75" customHeight="1" x14ac:dyDescent="0.25">
      <c r="CG409" s="251" t="e">
        <v>#N/A</v>
      </c>
    </row>
    <row r="410" spans="85:85" ht="15.75" customHeight="1" x14ac:dyDescent="0.25">
      <c r="CG410" s="251" t="e">
        <v>#N/A</v>
      </c>
    </row>
    <row r="411" spans="85:85" ht="15.75" customHeight="1" x14ac:dyDescent="0.25">
      <c r="CG411" s="251" t="e">
        <v>#N/A</v>
      </c>
    </row>
    <row r="412" spans="85:85" ht="15.75" customHeight="1" x14ac:dyDescent="0.25">
      <c r="CG412" s="251" t="e">
        <v>#N/A</v>
      </c>
    </row>
    <row r="413" spans="85:85" ht="15.75" customHeight="1" x14ac:dyDescent="0.25">
      <c r="CG413" s="251" t="e">
        <v>#N/A</v>
      </c>
    </row>
    <row r="414" spans="85:85" ht="15.75" customHeight="1" x14ac:dyDescent="0.25">
      <c r="CG414" s="251" t="e">
        <v>#N/A</v>
      </c>
    </row>
    <row r="415" spans="85:85" ht="15.75" customHeight="1" x14ac:dyDescent="0.25">
      <c r="CG415" s="251" t="e">
        <v>#N/A</v>
      </c>
    </row>
    <row r="416" spans="85:85" ht="15.75" customHeight="1" x14ac:dyDescent="0.25">
      <c r="CG416" s="251" t="e">
        <v>#N/A</v>
      </c>
    </row>
    <row r="417" spans="85:85" ht="15.75" customHeight="1" x14ac:dyDescent="0.25">
      <c r="CG417" s="251" t="e">
        <v>#N/A</v>
      </c>
    </row>
    <row r="418" spans="85:85" ht="15.75" customHeight="1" x14ac:dyDescent="0.25">
      <c r="CG418" s="251" t="e">
        <v>#N/A</v>
      </c>
    </row>
    <row r="419" spans="85:85" ht="15.75" customHeight="1" x14ac:dyDescent="0.25">
      <c r="CG419" s="251" t="e">
        <v>#N/A</v>
      </c>
    </row>
    <row r="420" spans="85:85" ht="15.75" customHeight="1" x14ac:dyDescent="0.25">
      <c r="CG420" s="251" t="e">
        <v>#N/A</v>
      </c>
    </row>
    <row r="421" spans="85:85" ht="15.75" customHeight="1" x14ac:dyDescent="0.25">
      <c r="CG421" s="251" t="e">
        <v>#N/A</v>
      </c>
    </row>
    <row r="422" spans="85:85" ht="15.75" customHeight="1" x14ac:dyDescent="0.25">
      <c r="CG422" s="251" t="e">
        <v>#N/A</v>
      </c>
    </row>
    <row r="423" spans="85:85" ht="15.75" customHeight="1" x14ac:dyDescent="0.25">
      <c r="CG423" s="251" t="e">
        <v>#N/A</v>
      </c>
    </row>
    <row r="424" spans="85:85" ht="15.75" customHeight="1" x14ac:dyDescent="0.25">
      <c r="CG424" s="251" t="e">
        <v>#N/A</v>
      </c>
    </row>
    <row r="425" spans="85:85" ht="15.75" customHeight="1" x14ac:dyDescent="0.25">
      <c r="CG425" s="251" t="e">
        <v>#N/A</v>
      </c>
    </row>
    <row r="426" spans="85:85" ht="15.75" customHeight="1" x14ac:dyDescent="0.25">
      <c r="CG426" s="251" t="e">
        <v>#N/A</v>
      </c>
    </row>
    <row r="427" spans="85:85" ht="15.75" customHeight="1" x14ac:dyDescent="0.25">
      <c r="CG427" s="251" t="e">
        <v>#N/A</v>
      </c>
    </row>
    <row r="428" spans="85:85" ht="15.75" customHeight="1" x14ac:dyDescent="0.25">
      <c r="CG428" s="251" t="e">
        <v>#N/A</v>
      </c>
    </row>
    <row r="429" spans="85:85" ht="15.75" customHeight="1" x14ac:dyDescent="0.25">
      <c r="CG429" s="251" t="e">
        <v>#N/A</v>
      </c>
    </row>
    <row r="430" spans="85:85" ht="15.75" customHeight="1" x14ac:dyDescent="0.25">
      <c r="CG430" s="251" t="e">
        <v>#N/A</v>
      </c>
    </row>
    <row r="431" spans="85:85" ht="15.75" customHeight="1" x14ac:dyDescent="0.25">
      <c r="CG431" s="251" t="e">
        <v>#N/A</v>
      </c>
    </row>
    <row r="432" spans="85:85" ht="15.75" customHeight="1" x14ac:dyDescent="0.25">
      <c r="CG432" s="251" t="e">
        <v>#N/A</v>
      </c>
    </row>
    <row r="433" spans="85:85" ht="15.75" customHeight="1" x14ac:dyDescent="0.25">
      <c r="CG433" s="251" t="e">
        <v>#N/A</v>
      </c>
    </row>
    <row r="434" spans="85:85" ht="15.75" customHeight="1" x14ac:dyDescent="0.25">
      <c r="CG434" s="251" t="e">
        <v>#N/A</v>
      </c>
    </row>
    <row r="435" spans="85:85" ht="15.75" customHeight="1" x14ac:dyDescent="0.25">
      <c r="CG435" s="251" t="e">
        <v>#N/A</v>
      </c>
    </row>
    <row r="436" spans="85:85" ht="15.75" customHeight="1" x14ac:dyDescent="0.25">
      <c r="CG436" s="251" t="e">
        <v>#N/A</v>
      </c>
    </row>
    <row r="437" spans="85:85" ht="15.75" customHeight="1" x14ac:dyDescent="0.25">
      <c r="CG437" s="251" t="e">
        <v>#N/A</v>
      </c>
    </row>
    <row r="438" spans="85:85" ht="15.75" customHeight="1" x14ac:dyDescent="0.25">
      <c r="CG438" s="251" t="e">
        <v>#N/A</v>
      </c>
    </row>
    <row r="439" spans="85:85" ht="15.75" customHeight="1" x14ac:dyDescent="0.25">
      <c r="CG439" s="251" t="e">
        <v>#N/A</v>
      </c>
    </row>
    <row r="440" spans="85:85" ht="15.75" customHeight="1" x14ac:dyDescent="0.25">
      <c r="CG440" s="251" t="e">
        <v>#N/A</v>
      </c>
    </row>
    <row r="441" spans="85:85" ht="15.75" customHeight="1" x14ac:dyDescent="0.25">
      <c r="CG441" s="251" t="e">
        <v>#N/A</v>
      </c>
    </row>
    <row r="442" spans="85:85" ht="15.75" customHeight="1" x14ac:dyDescent="0.25">
      <c r="CG442" s="251" t="e">
        <v>#N/A</v>
      </c>
    </row>
    <row r="443" spans="85:85" ht="15.75" customHeight="1" x14ac:dyDescent="0.25">
      <c r="CG443" s="251" t="e">
        <v>#N/A</v>
      </c>
    </row>
    <row r="444" spans="85:85" ht="15.75" customHeight="1" x14ac:dyDescent="0.25">
      <c r="CG444" s="251" t="e">
        <v>#N/A</v>
      </c>
    </row>
    <row r="445" spans="85:85" ht="15.75" customHeight="1" x14ac:dyDescent="0.25">
      <c r="CG445" s="251" t="e">
        <v>#N/A</v>
      </c>
    </row>
    <row r="446" spans="85:85" ht="15.75" customHeight="1" x14ac:dyDescent="0.25">
      <c r="CG446" s="251" t="e">
        <v>#N/A</v>
      </c>
    </row>
    <row r="447" spans="85:85" ht="15.75" customHeight="1" x14ac:dyDescent="0.25">
      <c r="CG447" s="251" t="e">
        <v>#N/A</v>
      </c>
    </row>
    <row r="448" spans="85:85" ht="15.75" customHeight="1" x14ac:dyDescent="0.25">
      <c r="CG448" s="251" t="e">
        <v>#N/A</v>
      </c>
    </row>
    <row r="449" spans="85:85" ht="15.75" customHeight="1" x14ac:dyDescent="0.25">
      <c r="CG449" s="251" t="e">
        <v>#N/A</v>
      </c>
    </row>
    <row r="450" spans="85:85" ht="15.75" customHeight="1" x14ac:dyDescent="0.25">
      <c r="CG450" s="251" t="e">
        <v>#N/A</v>
      </c>
    </row>
    <row r="451" spans="85:85" ht="15.75" customHeight="1" x14ac:dyDescent="0.25">
      <c r="CG451" s="251" t="e">
        <v>#N/A</v>
      </c>
    </row>
    <row r="452" spans="85:85" ht="15.75" customHeight="1" x14ac:dyDescent="0.25">
      <c r="CG452" s="251" t="e">
        <v>#N/A</v>
      </c>
    </row>
    <row r="453" spans="85:85" ht="15.75" customHeight="1" x14ac:dyDescent="0.25">
      <c r="CG453" s="251" t="e">
        <v>#N/A</v>
      </c>
    </row>
    <row r="454" spans="85:85" ht="15.75" customHeight="1" x14ac:dyDescent="0.25">
      <c r="CG454" s="251" t="e">
        <v>#N/A</v>
      </c>
    </row>
    <row r="455" spans="85:85" ht="15.75" customHeight="1" x14ac:dyDescent="0.25">
      <c r="CG455" s="251" t="e">
        <v>#N/A</v>
      </c>
    </row>
    <row r="456" spans="85:85" ht="15.75" customHeight="1" x14ac:dyDescent="0.25">
      <c r="CG456" s="251" t="e">
        <v>#N/A</v>
      </c>
    </row>
    <row r="457" spans="85:85" ht="15.75" customHeight="1" x14ac:dyDescent="0.25">
      <c r="CG457" s="251" t="e">
        <v>#N/A</v>
      </c>
    </row>
    <row r="458" spans="85:85" ht="15.75" customHeight="1" x14ac:dyDescent="0.25">
      <c r="CG458" s="251" t="e">
        <v>#N/A</v>
      </c>
    </row>
    <row r="459" spans="85:85" ht="15.75" customHeight="1" x14ac:dyDescent="0.25">
      <c r="CG459" s="251" t="e">
        <v>#N/A</v>
      </c>
    </row>
    <row r="460" spans="85:85" ht="15.75" customHeight="1" x14ac:dyDescent="0.25">
      <c r="CG460" s="251" t="e">
        <v>#N/A</v>
      </c>
    </row>
    <row r="461" spans="85:85" ht="15.75" customHeight="1" x14ac:dyDescent="0.25">
      <c r="CG461" s="251" t="e">
        <v>#N/A</v>
      </c>
    </row>
    <row r="462" spans="85:85" ht="15.75" customHeight="1" x14ac:dyDescent="0.25">
      <c r="CG462" s="251" t="e">
        <v>#N/A</v>
      </c>
    </row>
    <row r="463" spans="85:85" ht="15.75" customHeight="1" x14ac:dyDescent="0.25">
      <c r="CG463" s="251" t="e">
        <v>#N/A</v>
      </c>
    </row>
    <row r="464" spans="85:85" ht="15.75" customHeight="1" x14ac:dyDescent="0.25">
      <c r="CG464" s="251" t="e">
        <v>#N/A</v>
      </c>
    </row>
    <row r="465" spans="85:85" ht="15.75" customHeight="1" x14ac:dyDescent="0.25">
      <c r="CG465" s="251" t="e">
        <v>#N/A</v>
      </c>
    </row>
    <row r="466" spans="85:85" ht="15.75" customHeight="1" x14ac:dyDescent="0.25">
      <c r="CG466" s="251" t="e">
        <v>#N/A</v>
      </c>
    </row>
    <row r="467" spans="85:85" ht="15.75" customHeight="1" x14ac:dyDescent="0.25">
      <c r="CG467" s="251" t="e">
        <v>#N/A</v>
      </c>
    </row>
    <row r="468" spans="85:85" ht="15.75" customHeight="1" x14ac:dyDescent="0.25">
      <c r="CG468" s="251" t="e">
        <v>#N/A</v>
      </c>
    </row>
    <row r="469" spans="85:85" ht="15.75" customHeight="1" x14ac:dyDescent="0.25">
      <c r="CG469" s="251" t="e">
        <v>#N/A</v>
      </c>
    </row>
    <row r="470" spans="85:85" ht="15.75" customHeight="1" x14ac:dyDescent="0.25">
      <c r="CG470" s="251" t="e">
        <v>#N/A</v>
      </c>
    </row>
    <row r="471" spans="85:85" ht="15.75" customHeight="1" x14ac:dyDescent="0.25">
      <c r="CG471" s="251" t="e">
        <v>#N/A</v>
      </c>
    </row>
    <row r="472" spans="85:85" ht="15.75" customHeight="1" x14ac:dyDescent="0.25">
      <c r="CG472" s="251" t="e">
        <v>#N/A</v>
      </c>
    </row>
    <row r="473" spans="85:85" ht="15.75" customHeight="1" x14ac:dyDescent="0.25">
      <c r="CG473" s="251" t="e">
        <v>#N/A</v>
      </c>
    </row>
    <row r="474" spans="85:85" ht="15.75" customHeight="1" x14ac:dyDescent="0.25">
      <c r="CG474" s="251" t="e">
        <v>#N/A</v>
      </c>
    </row>
    <row r="475" spans="85:85" ht="15.75" customHeight="1" x14ac:dyDescent="0.25">
      <c r="CG475" s="251" t="e">
        <v>#N/A</v>
      </c>
    </row>
    <row r="476" spans="85:85" ht="15.75" customHeight="1" x14ac:dyDescent="0.25">
      <c r="CG476" s="251" t="e">
        <v>#N/A</v>
      </c>
    </row>
    <row r="477" spans="85:85" ht="15.75" customHeight="1" x14ac:dyDescent="0.25">
      <c r="CG477" s="251" t="e">
        <v>#N/A</v>
      </c>
    </row>
    <row r="478" spans="85:85" ht="15.75" customHeight="1" x14ac:dyDescent="0.25">
      <c r="CG478" s="251" t="e">
        <v>#N/A</v>
      </c>
    </row>
    <row r="479" spans="85:85" ht="15.75" customHeight="1" x14ac:dyDescent="0.25">
      <c r="CG479" s="251" t="e">
        <v>#N/A</v>
      </c>
    </row>
    <row r="480" spans="85:85" ht="15.75" customHeight="1" x14ac:dyDescent="0.25">
      <c r="CG480" s="251" t="e">
        <v>#N/A</v>
      </c>
    </row>
    <row r="481" spans="85:85" ht="15.75" customHeight="1" x14ac:dyDescent="0.25">
      <c r="CG481" s="251" t="e">
        <v>#N/A</v>
      </c>
    </row>
    <row r="482" spans="85:85" ht="15.75" customHeight="1" x14ac:dyDescent="0.25">
      <c r="CG482" s="251" t="e">
        <v>#N/A</v>
      </c>
    </row>
    <row r="483" spans="85:85" ht="15.75" customHeight="1" x14ac:dyDescent="0.25">
      <c r="CG483" s="251" t="e">
        <v>#N/A</v>
      </c>
    </row>
    <row r="484" spans="85:85" ht="15.75" customHeight="1" x14ac:dyDescent="0.25">
      <c r="CG484" s="251" t="e">
        <v>#N/A</v>
      </c>
    </row>
    <row r="485" spans="85:85" ht="15.75" customHeight="1" x14ac:dyDescent="0.25">
      <c r="CG485" s="251" t="e">
        <v>#N/A</v>
      </c>
    </row>
    <row r="486" spans="85:85" ht="15.75" customHeight="1" x14ac:dyDescent="0.25">
      <c r="CG486" s="251" t="e">
        <v>#N/A</v>
      </c>
    </row>
    <row r="487" spans="85:85" ht="15.75" customHeight="1" x14ac:dyDescent="0.25">
      <c r="CG487" s="251" t="e">
        <v>#N/A</v>
      </c>
    </row>
    <row r="488" spans="85:85" ht="15.75" customHeight="1" x14ac:dyDescent="0.25">
      <c r="CG488" s="251" t="e">
        <v>#N/A</v>
      </c>
    </row>
    <row r="489" spans="85:85" ht="15.75" customHeight="1" x14ac:dyDescent="0.25">
      <c r="CG489" s="251" t="e">
        <v>#N/A</v>
      </c>
    </row>
    <row r="490" spans="85:85" ht="15.75" customHeight="1" x14ac:dyDescent="0.25">
      <c r="CG490" s="251" t="e">
        <v>#N/A</v>
      </c>
    </row>
    <row r="491" spans="85:85" ht="15.75" customHeight="1" x14ac:dyDescent="0.25">
      <c r="CG491" s="251" t="e">
        <v>#N/A</v>
      </c>
    </row>
    <row r="492" spans="85:85" ht="15.75" customHeight="1" x14ac:dyDescent="0.25">
      <c r="CG492" s="251" t="e">
        <v>#N/A</v>
      </c>
    </row>
    <row r="493" spans="85:85" ht="15.75" customHeight="1" x14ac:dyDescent="0.25">
      <c r="CG493" s="251" t="e">
        <v>#N/A</v>
      </c>
    </row>
    <row r="494" spans="85:85" ht="15.75" customHeight="1" x14ac:dyDescent="0.25">
      <c r="CG494" s="251" t="e">
        <v>#N/A</v>
      </c>
    </row>
    <row r="495" spans="85:85" ht="15.75" customHeight="1" x14ac:dyDescent="0.25">
      <c r="CG495" s="251" t="e">
        <v>#N/A</v>
      </c>
    </row>
    <row r="496" spans="85:85" ht="15.75" customHeight="1" x14ac:dyDescent="0.25">
      <c r="CG496" s="251" t="e">
        <v>#N/A</v>
      </c>
    </row>
    <row r="497" spans="85:85" ht="15.75" customHeight="1" x14ac:dyDescent="0.25">
      <c r="CG497" s="251" t="e">
        <v>#N/A</v>
      </c>
    </row>
    <row r="498" spans="85:85" ht="15.75" customHeight="1" x14ac:dyDescent="0.25">
      <c r="CG498" s="251" t="e">
        <v>#N/A</v>
      </c>
    </row>
    <row r="499" spans="85:85" ht="15.75" customHeight="1" x14ac:dyDescent="0.25">
      <c r="CG499" s="251" t="e">
        <v>#N/A</v>
      </c>
    </row>
    <row r="500" spans="85:85" ht="15.75" customHeight="1" x14ac:dyDescent="0.25">
      <c r="CG500" s="251" t="e">
        <v>#N/A</v>
      </c>
    </row>
    <row r="501" spans="85:85" ht="15.75" customHeight="1" x14ac:dyDescent="0.25">
      <c r="CG501" s="251" t="e">
        <v>#N/A</v>
      </c>
    </row>
    <row r="502" spans="85:85" ht="15.75" customHeight="1" x14ac:dyDescent="0.25">
      <c r="CG502" s="251" t="e">
        <v>#N/A</v>
      </c>
    </row>
    <row r="503" spans="85:85" ht="15.75" customHeight="1" x14ac:dyDescent="0.25">
      <c r="CG503" s="251" t="e">
        <v>#N/A</v>
      </c>
    </row>
    <row r="504" spans="85:85" ht="15.75" customHeight="1" x14ac:dyDescent="0.25">
      <c r="CG504" s="251" t="e">
        <v>#N/A</v>
      </c>
    </row>
    <row r="505" spans="85:85" ht="15.75" customHeight="1" x14ac:dyDescent="0.25">
      <c r="CG505" s="251" t="e">
        <v>#N/A</v>
      </c>
    </row>
    <row r="506" spans="85:85" ht="15.75" customHeight="1" x14ac:dyDescent="0.25">
      <c r="CG506" s="251" t="e">
        <v>#N/A</v>
      </c>
    </row>
    <row r="507" spans="85:85" ht="15.75" customHeight="1" x14ac:dyDescent="0.25">
      <c r="CG507" s="251" t="e">
        <v>#N/A</v>
      </c>
    </row>
    <row r="508" spans="85:85" ht="15.75" customHeight="1" x14ac:dyDescent="0.25">
      <c r="CG508" s="251" t="e">
        <v>#N/A</v>
      </c>
    </row>
    <row r="509" spans="85:85" ht="15.75" customHeight="1" x14ac:dyDescent="0.25">
      <c r="CG509" s="251" t="e">
        <v>#N/A</v>
      </c>
    </row>
    <row r="510" spans="85:85" ht="15.75" customHeight="1" x14ac:dyDescent="0.25">
      <c r="CG510" s="251" t="e">
        <v>#N/A</v>
      </c>
    </row>
    <row r="511" spans="85:85" ht="15.75" customHeight="1" x14ac:dyDescent="0.25">
      <c r="CG511" s="251" t="e">
        <v>#N/A</v>
      </c>
    </row>
    <row r="512" spans="85:85" ht="15.75" customHeight="1" x14ac:dyDescent="0.25">
      <c r="CG512" s="251" t="e">
        <v>#N/A</v>
      </c>
    </row>
    <row r="513" spans="85:85" ht="15.75" customHeight="1" x14ac:dyDescent="0.25">
      <c r="CG513" s="251" t="e">
        <v>#N/A</v>
      </c>
    </row>
    <row r="514" spans="85:85" ht="15.75" customHeight="1" x14ac:dyDescent="0.25">
      <c r="CG514" s="251" t="e">
        <v>#N/A</v>
      </c>
    </row>
    <row r="515" spans="85:85" ht="15.75" customHeight="1" x14ac:dyDescent="0.25">
      <c r="CG515" s="251" t="e">
        <v>#N/A</v>
      </c>
    </row>
    <row r="516" spans="85:85" ht="15.75" customHeight="1" x14ac:dyDescent="0.25">
      <c r="CG516" s="251" t="e">
        <v>#N/A</v>
      </c>
    </row>
    <row r="517" spans="85:85" ht="15.75" customHeight="1" x14ac:dyDescent="0.25">
      <c r="CG517" s="251" t="e">
        <v>#N/A</v>
      </c>
    </row>
    <row r="518" spans="85:85" ht="15.75" customHeight="1" x14ac:dyDescent="0.25">
      <c r="CG518" s="251" t="e">
        <v>#N/A</v>
      </c>
    </row>
    <row r="519" spans="85:85" ht="15.75" customHeight="1" x14ac:dyDescent="0.25">
      <c r="CG519" s="251" t="e">
        <v>#N/A</v>
      </c>
    </row>
    <row r="520" spans="85:85" ht="15.75" customHeight="1" x14ac:dyDescent="0.25">
      <c r="CG520" s="251" t="e">
        <v>#N/A</v>
      </c>
    </row>
    <row r="521" spans="85:85" ht="15.75" customHeight="1" x14ac:dyDescent="0.25">
      <c r="CG521" s="251" t="e">
        <v>#N/A</v>
      </c>
    </row>
    <row r="522" spans="85:85" ht="15.75" customHeight="1" x14ac:dyDescent="0.25">
      <c r="CG522" s="251" t="e">
        <v>#N/A</v>
      </c>
    </row>
    <row r="523" spans="85:85" ht="15.75" customHeight="1" x14ac:dyDescent="0.25">
      <c r="CG523" s="251" t="e">
        <v>#N/A</v>
      </c>
    </row>
    <row r="524" spans="85:85" ht="15.75" customHeight="1" x14ac:dyDescent="0.25">
      <c r="CG524" s="251" t="e">
        <v>#N/A</v>
      </c>
    </row>
    <row r="525" spans="85:85" ht="15.75" customHeight="1" x14ac:dyDescent="0.25">
      <c r="CG525" s="251" t="e">
        <v>#N/A</v>
      </c>
    </row>
    <row r="526" spans="85:85" ht="15.75" customHeight="1" x14ac:dyDescent="0.25">
      <c r="CG526" s="251" t="e">
        <v>#N/A</v>
      </c>
    </row>
    <row r="527" spans="85:85" ht="15.75" customHeight="1" x14ac:dyDescent="0.25">
      <c r="CG527" s="251" t="e">
        <v>#N/A</v>
      </c>
    </row>
    <row r="528" spans="85:85" ht="15.75" customHeight="1" x14ac:dyDescent="0.25">
      <c r="CG528" s="251" t="e">
        <v>#N/A</v>
      </c>
    </row>
    <row r="529" spans="85:85" ht="15.75" customHeight="1" x14ac:dyDescent="0.25">
      <c r="CG529" s="251" t="e">
        <v>#N/A</v>
      </c>
    </row>
    <row r="530" spans="85:85" ht="15.75" customHeight="1" x14ac:dyDescent="0.25">
      <c r="CG530" s="251" t="e">
        <v>#N/A</v>
      </c>
    </row>
    <row r="531" spans="85:85" ht="15.75" customHeight="1" x14ac:dyDescent="0.25">
      <c r="CG531" s="251" t="e">
        <v>#N/A</v>
      </c>
    </row>
    <row r="532" spans="85:85" ht="15.75" customHeight="1" x14ac:dyDescent="0.25">
      <c r="CG532" s="251" t="e">
        <v>#N/A</v>
      </c>
    </row>
    <row r="533" spans="85:85" ht="15.75" customHeight="1" x14ac:dyDescent="0.25">
      <c r="CG533" s="251" t="e">
        <v>#N/A</v>
      </c>
    </row>
    <row r="534" spans="85:85" ht="15.75" customHeight="1" x14ac:dyDescent="0.25">
      <c r="CG534" s="251" t="e">
        <v>#N/A</v>
      </c>
    </row>
    <row r="535" spans="85:85" ht="15.75" customHeight="1" x14ac:dyDescent="0.25">
      <c r="CG535" s="251" t="e">
        <v>#N/A</v>
      </c>
    </row>
    <row r="536" spans="85:85" ht="15.75" customHeight="1" x14ac:dyDescent="0.25">
      <c r="CG536" s="251" t="e">
        <v>#N/A</v>
      </c>
    </row>
    <row r="537" spans="85:85" ht="15.75" customHeight="1" x14ac:dyDescent="0.25">
      <c r="CG537" s="251" t="e">
        <v>#N/A</v>
      </c>
    </row>
    <row r="538" spans="85:85" ht="15.75" customHeight="1" x14ac:dyDescent="0.25">
      <c r="CG538" s="251" t="e">
        <v>#N/A</v>
      </c>
    </row>
    <row r="539" spans="85:85" ht="15.75" customHeight="1" x14ac:dyDescent="0.25">
      <c r="CG539" s="251" t="e">
        <v>#N/A</v>
      </c>
    </row>
    <row r="540" spans="85:85" ht="15.75" customHeight="1" x14ac:dyDescent="0.25">
      <c r="CG540" s="251" t="e">
        <v>#N/A</v>
      </c>
    </row>
    <row r="541" spans="85:85" ht="15.75" customHeight="1" x14ac:dyDescent="0.25">
      <c r="CG541" s="251" t="e">
        <v>#N/A</v>
      </c>
    </row>
    <row r="542" spans="85:85" ht="15.75" customHeight="1" x14ac:dyDescent="0.25">
      <c r="CG542" s="251" t="e">
        <v>#N/A</v>
      </c>
    </row>
    <row r="543" spans="85:85" ht="15.75" customHeight="1" x14ac:dyDescent="0.25">
      <c r="CG543" s="251" t="e">
        <v>#N/A</v>
      </c>
    </row>
    <row r="544" spans="85:85" ht="15.75" customHeight="1" x14ac:dyDescent="0.25">
      <c r="CG544" s="251" t="e">
        <v>#N/A</v>
      </c>
    </row>
    <row r="545" spans="85:85" ht="15.75" customHeight="1" x14ac:dyDescent="0.25">
      <c r="CG545" s="251" t="e">
        <v>#N/A</v>
      </c>
    </row>
    <row r="546" spans="85:85" ht="15.75" customHeight="1" x14ac:dyDescent="0.25">
      <c r="CG546" s="251" t="e">
        <v>#N/A</v>
      </c>
    </row>
    <row r="547" spans="85:85" ht="15.75" customHeight="1" x14ac:dyDescent="0.25">
      <c r="CG547" s="251" t="e">
        <v>#N/A</v>
      </c>
    </row>
    <row r="548" spans="85:85" ht="15.75" customHeight="1" x14ac:dyDescent="0.25">
      <c r="CG548" s="251" t="e">
        <v>#N/A</v>
      </c>
    </row>
    <row r="549" spans="85:85" ht="15.75" customHeight="1" x14ac:dyDescent="0.25">
      <c r="CG549" s="251" t="e">
        <v>#N/A</v>
      </c>
    </row>
    <row r="550" spans="85:85" ht="15.75" customHeight="1" x14ac:dyDescent="0.25">
      <c r="CG550" s="251" t="e">
        <v>#N/A</v>
      </c>
    </row>
    <row r="551" spans="85:85" ht="15.75" customHeight="1" x14ac:dyDescent="0.25">
      <c r="CG551" s="251" t="e">
        <v>#N/A</v>
      </c>
    </row>
    <row r="552" spans="85:85" ht="15.75" customHeight="1" x14ac:dyDescent="0.25">
      <c r="CG552" s="251" t="e">
        <v>#N/A</v>
      </c>
    </row>
    <row r="553" spans="85:85" ht="15.75" customHeight="1" x14ac:dyDescent="0.25">
      <c r="CG553" s="251" t="e">
        <v>#N/A</v>
      </c>
    </row>
    <row r="554" spans="85:85" ht="15.75" customHeight="1" x14ac:dyDescent="0.25">
      <c r="CG554" s="251" t="e">
        <v>#N/A</v>
      </c>
    </row>
    <row r="555" spans="85:85" ht="15.75" customHeight="1" x14ac:dyDescent="0.25">
      <c r="CG555" s="251" t="e">
        <v>#N/A</v>
      </c>
    </row>
    <row r="556" spans="85:85" ht="15.75" customHeight="1" x14ac:dyDescent="0.25">
      <c r="CG556" s="251" t="e">
        <v>#N/A</v>
      </c>
    </row>
    <row r="557" spans="85:85" ht="15.75" customHeight="1" x14ac:dyDescent="0.25">
      <c r="CG557" s="251" t="e">
        <v>#N/A</v>
      </c>
    </row>
    <row r="558" spans="85:85" ht="15.75" customHeight="1" x14ac:dyDescent="0.25">
      <c r="CG558" s="251" t="e">
        <v>#N/A</v>
      </c>
    </row>
    <row r="559" spans="85:85" ht="15.75" customHeight="1" x14ac:dyDescent="0.25">
      <c r="CG559" s="251" t="e">
        <v>#N/A</v>
      </c>
    </row>
    <row r="560" spans="85:85" ht="15.75" customHeight="1" x14ac:dyDescent="0.25">
      <c r="CG560" s="251" t="e">
        <v>#N/A</v>
      </c>
    </row>
    <row r="561" spans="85:85" ht="15.75" customHeight="1" x14ac:dyDescent="0.25">
      <c r="CG561" s="251" t="e">
        <v>#N/A</v>
      </c>
    </row>
    <row r="562" spans="85:85" ht="15.75" customHeight="1" x14ac:dyDescent="0.25">
      <c r="CG562" s="251" t="e">
        <v>#N/A</v>
      </c>
    </row>
    <row r="563" spans="85:85" ht="15.75" customHeight="1" x14ac:dyDescent="0.25">
      <c r="CG563" s="251" t="e">
        <v>#N/A</v>
      </c>
    </row>
    <row r="564" spans="85:85" ht="15.75" customHeight="1" x14ac:dyDescent="0.25">
      <c r="CG564" s="251" t="e">
        <v>#N/A</v>
      </c>
    </row>
    <row r="565" spans="85:85" ht="15.75" customHeight="1" x14ac:dyDescent="0.25">
      <c r="CG565" s="251" t="e">
        <v>#N/A</v>
      </c>
    </row>
    <row r="566" spans="85:85" ht="15.75" customHeight="1" x14ac:dyDescent="0.25">
      <c r="CG566" s="251" t="e">
        <v>#N/A</v>
      </c>
    </row>
    <row r="567" spans="85:85" ht="15.75" customHeight="1" x14ac:dyDescent="0.25">
      <c r="CG567" s="251" t="e">
        <v>#N/A</v>
      </c>
    </row>
    <row r="568" spans="85:85" ht="15.75" customHeight="1" x14ac:dyDescent="0.25">
      <c r="CG568" s="251" t="e">
        <v>#N/A</v>
      </c>
    </row>
    <row r="569" spans="85:85" ht="15.75" customHeight="1" x14ac:dyDescent="0.25">
      <c r="CG569" s="251" t="e">
        <v>#N/A</v>
      </c>
    </row>
    <row r="570" spans="85:85" ht="15.75" customHeight="1" x14ac:dyDescent="0.25">
      <c r="CG570" s="251" t="e">
        <v>#N/A</v>
      </c>
    </row>
    <row r="571" spans="85:85" ht="15.75" customHeight="1" x14ac:dyDescent="0.25">
      <c r="CG571" s="251" t="e">
        <v>#N/A</v>
      </c>
    </row>
    <row r="572" spans="85:85" ht="15.75" customHeight="1" x14ac:dyDescent="0.25">
      <c r="CG572" s="251" t="e">
        <v>#N/A</v>
      </c>
    </row>
    <row r="573" spans="85:85" ht="15.75" customHeight="1" x14ac:dyDescent="0.25">
      <c r="CG573" s="251" t="e">
        <v>#N/A</v>
      </c>
    </row>
    <row r="574" spans="85:85" ht="15.75" customHeight="1" x14ac:dyDescent="0.25">
      <c r="CG574" s="251" t="e">
        <v>#N/A</v>
      </c>
    </row>
    <row r="575" spans="85:85" ht="15.75" customHeight="1" x14ac:dyDescent="0.25">
      <c r="CG575" s="251" t="e">
        <v>#N/A</v>
      </c>
    </row>
    <row r="576" spans="85:85" ht="15.75" customHeight="1" x14ac:dyDescent="0.25">
      <c r="CG576" s="251" t="e">
        <v>#N/A</v>
      </c>
    </row>
    <row r="577" spans="85:85" ht="15.75" customHeight="1" x14ac:dyDescent="0.25">
      <c r="CG577" s="251" t="e">
        <v>#N/A</v>
      </c>
    </row>
    <row r="578" spans="85:85" ht="15.75" customHeight="1" x14ac:dyDescent="0.25">
      <c r="CG578" s="251" t="e">
        <v>#N/A</v>
      </c>
    </row>
    <row r="579" spans="85:85" ht="15.75" customHeight="1" x14ac:dyDescent="0.25">
      <c r="CG579" s="251" t="e">
        <v>#N/A</v>
      </c>
    </row>
    <row r="580" spans="85:85" ht="15.75" customHeight="1" x14ac:dyDescent="0.25">
      <c r="CG580" s="251" t="e">
        <v>#N/A</v>
      </c>
    </row>
    <row r="581" spans="85:85" ht="15.75" customHeight="1" x14ac:dyDescent="0.25">
      <c r="CG581" s="251" t="e">
        <v>#N/A</v>
      </c>
    </row>
    <row r="582" spans="85:85" ht="15.75" customHeight="1" x14ac:dyDescent="0.25">
      <c r="CG582" s="251" t="e">
        <v>#N/A</v>
      </c>
    </row>
    <row r="583" spans="85:85" ht="15.75" customHeight="1" x14ac:dyDescent="0.25">
      <c r="CG583" s="251" t="e">
        <v>#N/A</v>
      </c>
    </row>
    <row r="584" spans="85:85" ht="15.75" customHeight="1" x14ac:dyDescent="0.25">
      <c r="CG584" s="251" t="e">
        <v>#N/A</v>
      </c>
    </row>
    <row r="585" spans="85:85" ht="15.75" customHeight="1" x14ac:dyDescent="0.25">
      <c r="CG585" s="251" t="e">
        <v>#N/A</v>
      </c>
    </row>
    <row r="586" spans="85:85" ht="15.75" customHeight="1" x14ac:dyDescent="0.25">
      <c r="CG586" s="251" t="e">
        <v>#N/A</v>
      </c>
    </row>
    <row r="587" spans="85:85" ht="15.75" customHeight="1" x14ac:dyDescent="0.25">
      <c r="CG587" s="251" t="e">
        <v>#N/A</v>
      </c>
    </row>
    <row r="588" spans="85:85" ht="15.75" customHeight="1" x14ac:dyDescent="0.25">
      <c r="CG588" s="251" t="e">
        <v>#N/A</v>
      </c>
    </row>
    <row r="589" spans="85:85" ht="15.75" customHeight="1" x14ac:dyDescent="0.25">
      <c r="CG589" s="251" t="e">
        <v>#N/A</v>
      </c>
    </row>
    <row r="590" spans="85:85" ht="15.75" customHeight="1" x14ac:dyDescent="0.25">
      <c r="CG590" s="251" t="e">
        <v>#N/A</v>
      </c>
    </row>
    <row r="591" spans="85:85" ht="15.75" customHeight="1" x14ac:dyDescent="0.25">
      <c r="CG591" s="251" t="e">
        <v>#N/A</v>
      </c>
    </row>
    <row r="592" spans="85:85" ht="15.75" customHeight="1" x14ac:dyDescent="0.25">
      <c r="CG592" s="251" t="e">
        <v>#N/A</v>
      </c>
    </row>
    <row r="593" spans="85:85" ht="15.75" customHeight="1" x14ac:dyDescent="0.25">
      <c r="CG593" s="251" t="e">
        <v>#N/A</v>
      </c>
    </row>
    <row r="594" spans="85:85" ht="15.75" customHeight="1" x14ac:dyDescent="0.25">
      <c r="CG594" s="251" t="e">
        <v>#N/A</v>
      </c>
    </row>
    <row r="595" spans="85:85" ht="15.75" customHeight="1" x14ac:dyDescent="0.25">
      <c r="CG595" s="251" t="e">
        <v>#N/A</v>
      </c>
    </row>
    <row r="596" spans="85:85" ht="15.75" customHeight="1" x14ac:dyDescent="0.25">
      <c r="CG596" s="251" t="e">
        <v>#N/A</v>
      </c>
    </row>
    <row r="597" spans="85:85" ht="15.75" customHeight="1" x14ac:dyDescent="0.25">
      <c r="CG597" s="251" t="e">
        <v>#N/A</v>
      </c>
    </row>
    <row r="598" spans="85:85" ht="15.75" customHeight="1" x14ac:dyDescent="0.25">
      <c r="CG598" s="251" t="e">
        <v>#N/A</v>
      </c>
    </row>
    <row r="599" spans="85:85" ht="15.75" customHeight="1" x14ac:dyDescent="0.25">
      <c r="CG599" s="251" t="e">
        <v>#N/A</v>
      </c>
    </row>
    <row r="600" spans="85:85" ht="15.75" customHeight="1" x14ac:dyDescent="0.25">
      <c r="CG600" s="251" t="e">
        <v>#N/A</v>
      </c>
    </row>
    <row r="601" spans="85:85" ht="15.75" customHeight="1" x14ac:dyDescent="0.25">
      <c r="CG601" s="251" t="e">
        <v>#N/A</v>
      </c>
    </row>
    <row r="602" spans="85:85" ht="15.75" customHeight="1" x14ac:dyDescent="0.25">
      <c r="CG602" s="251" t="e">
        <v>#N/A</v>
      </c>
    </row>
    <row r="603" spans="85:85" ht="15.75" customHeight="1" x14ac:dyDescent="0.25">
      <c r="CG603" s="251" t="e">
        <v>#N/A</v>
      </c>
    </row>
    <row r="604" spans="85:85" ht="15.75" customHeight="1" x14ac:dyDescent="0.25">
      <c r="CG604" s="251" t="e">
        <v>#N/A</v>
      </c>
    </row>
    <row r="605" spans="85:85" ht="15.75" customHeight="1" x14ac:dyDescent="0.25">
      <c r="CG605" s="251" t="e">
        <v>#N/A</v>
      </c>
    </row>
    <row r="606" spans="85:85" ht="15.75" customHeight="1" x14ac:dyDescent="0.25">
      <c r="CG606" s="251" t="e">
        <v>#N/A</v>
      </c>
    </row>
    <row r="607" spans="85:85" ht="15.75" customHeight="1" x14ac:dyDescent="0.25">
      <c r="CG607" s="251" t="e">
        <v>#N/A</v>
      </c>
    </row>
    <row r="608" spans="85:85" ht="15.75" customHeight="1" x14ac:dyDescent="0.25">
      <c r="CG608" s="251" t="e">
        <v>#N/A</v>
      </c>
    </row>
    <row r="609" spans="85:85" ht="15.75" customHeight="1" x14ac:dyDescent="0.25">
      <c r="CG609" s="251" t="e">
        <v>#N/A</v>
      </c>
    </row>
    <row r="610" spans="85:85" ht="15.75" customHeight="1" x14ac:dyDescent="0.25">
      <c r="CG610" s="251" t="e">
        <v>#N/A</v>
      </c>
    </row>
    <row r="611" spans="85:85" ht="15.75" customHeight="1" x14ac:dyDescent="0.25">
      <c r="CG611" s="251" t="e">
        <v>#N/A</v>
      </c>
    </row>
    <row r="612" spans="85:85" ht="15.75" customHeight="1" x14ac:dyDescent="0.25">
      <c r="CG612" s="251" t="e">
        <v>#N/A</v>
      </c>
    </row>
    <row r="613" spans="85:85" ht="15.75" customHeight="1" x14ac:dyDescent="0.25">
      <c r="CG613" s="251" t="e">
        <v>#N/A</v>
      </c>
    </row>
    <row r="614" spans="85:85" ht="15.75" customHeight="1" x14ac:dyDescent="0.25">
      <c r="CG614" s="251" t="e">
        <v>#N/A</v>
      </c>
    </row>
    <row r="615" spans="85:85" ht="15.75" customHeight="1" x14ac:dyDescent="0.25">
      <c r="CG615" s="251" t="e">
        <v>#N/A</v>
      </c>
    </row>
    <row r="616" spans="85:85" ht="15.75" customHeight="1" x14ac:dyDescent="0.25">
      <c r="CG616" s="251" t="e">
        <v>#N/A</v>
      </c>
    </row>
    <row r="617" spans="85:85" ht="15.75" customHeight="1" x14ac:dyDescent="0.25">
      <c r="CG617" s="251" t="e">
        <v>#N/A</v>
      </c>
    </row>
    <row r="618" spans="85:85" ht="15.75" customHeight="1" x14ac:dyDescent="0.25">
      <c r="CG618" s="251" t="e">
        <v>#N/A</v>
      </c>
    </row>
    <row r="619" spans="85:85" ht="15.75" customHeight="1" x14ac:dyDescent="0.25">
      <c r="CG619" s="251" t="e">
        <v>#N/A</v>
      </c>
    </row>
    <row r="620" spans="85:85" ht="15.75" customHeight="1" x14ac:dyDescent="0.25">
      <c r="CG620" s="251" t="e">
        <v>#N/A</v>
      </c>
    </row>
    <row r="621" spans="85:85" ht="15.75" customHeight="1" x14ac:dyDescent="0.25">
      <c r="CG621" s="251" t="e">
        <v>#N/A</v>
      </c>
    </row>
    <row r="622" spans="85:85" ht="15.75" customHeight="1" x14ac:dyDescent="0.25">
      <c r="CG622" s="251" t="e">
        <v>#N/A</v>
      </c>
    </row>
    <row r="623" spans="85:85" ht="15.75" customHeight="1" x14ac:dyDescent="0.25">
      <c r="CG623" s="251" t="e">
        <v>#N/A</v>
      </c>
    </row>
    <row r="624" spans="85:85" ht="15.75" customHeight="1" x14ac:dyDescent="0.25">
      <c r="CG624" s="251" t="e">
        <v>#N/A</v>
      </c>
    </row>
    <row r="625" spans="85:85" ht="15.75" customHeight="1" x14ac:dyDescent="0.25">
      <c r="CG625" s="251" t="e">
        <v>#N/A</v>
      </c>
    </row>
    <row r="626" spans="85:85" ht="15.75" customHeight="1" x14ac:dyDescent="0.25">
      <c r="CG626" s="251" t="e">
        <v>#N/A</v>
      </c>
    </row>
    <row r="627" spans="85:85" ht="15.75" customHeight="1" x14ac:dyDescent="0.25">
      <c r="CG627" s="251" t="e">
        <v>#N/A</v>
      </c>
    </row>
    <row r="628" spans="85:85" ht="15.75" customHeight="1" x14ac:dyDescent="0.25">
      <c r="CG628" s="251" t="e">
        <v>#N/A</v>
      </c>
    </row>
    <row r="629" spans="85:85" ht="15.75" customHeight="1" x14ac:dyDescent="0.25">
      <c r="CG629" s="251" t="e">
        <v>#N/A</v>
      </c>
    </row>
    <row r="630" spans="85:85" ht="15.75" customHeight="1" x14ac:dyDescent="0.25">
      <c r="CG630" s="251" t="e">
        <v>#N/A</v>
      </c>
    </row>
    <row r="631" spans="85:85" ht="15.75" customHeight="1" x14ac:dyDescent="0.25">
      <c r="CG631" s="251" t="e">
        <v>#N/A</v>
      </c>
    </row>
    <row r="632" spans="85:85" ht="15.75" customHeight="1" x14ac:dyDescent="0.25">
      <c r="CG632" s="251" t="e">
        <v>#N/A</v>
      </c>
    </row>
    <row r="633" spans="85:85" ht="15.75" customHeight="1" x14ac:dyDescent="0.25">
      <c r="CG633" s="251" t="e">
        <v>#N/A</v>
      </c>
    </row>
    <row r="634" spans="85:85" ht="15.75" customHeight="1" x14ac:dyDescent="0.25">
      <c r="CG634" s="251" t="e">
        <v>#N/A</v>
      </c>
    </row>
    <row r="635" spans="85:85" ht="15.75" customHeight="1" x14ac:dyDescent="0.25">
      <c r="CG635" s="251" t="e">
        <v>#N/A</v>
      </c>
    </row>
    <row r="636" spans="85:85" ht="15.75" customHeight="1" x14ac:dyDescent="0.25">
      <c r="CG636" s="251" t="e">
        <v>#N/A</v>
      </c>
    </row>
    <row r="637" spans="85:85" ht="15.75" customHeight="1" x14ac:dyDescent="0.25">
      <c r="CG637" s="251" t="e">
        <v>#N/A</v>
      </c>
    </row>
    <row r="638" spans="85:85" ht="15.75" customHeight="1" x14ac:dyDescent="0.25">
      <c r="CG638" s="251" t="e">
        <v>#N/A</v>
      </c>
    </row>
    <row r="639" spans="85:85" ht="15.75" customHeight="1" x14ac:dyDescent="0.25">
      <c r="CG639" s="251" t="e">
        <v>#N/A</v>
      </c>
    </row>
    <row r="640" spans="85:85" ht="15.75" customHeight="1" x14ac:dyDescent="0.25">
      <c r="CG640" s="251" t="e">
        <v>#N/A</v>
      </c>
    </row>
    <row r="641" spans="85:85" ht="15.75" customHeight="1" x14ac:dyDescent="0.25">
      <c r="CG641" s="251" t="e">
        <v>#N/A</v>
      </c>
    </row>
    <row r="642" spans="85:85" ht="15.75" customHeight="1" x14ac:dyDescent="0.25">
      <c r="CG642" s="251" t="e">
        <v>#N/A</v>
      </c>
    </row>
    <row r="643" spans="85:85" ht="15.75" customHeight="1" x14ac:dyDescent="0.25">
      <c r="CG643" s="251" t="e">
        <v>#N/A</v>
      </c>
    </row>
    <row r="644" spans="85:85" ht="15.75" customHeight="1" x14ac:dyDescent="0.25">
      <c r="CG644" s="251" t="e">
        <v>#N/A</v>
      </c>
    </row>
    <row r="645" spans="85:85" ht="15.75" customHeight="1" x14ac:dyDescent="0.25">
      <c r="CG645" s="251" t="e">
        <v>#N/A</v>
      </c>
    </row>
    <row r="646" spans="85:85" ht="15.75" customHeight="1" x14ac:dyDescent="0.25">
      <c r="CG646" s="251" t="e">
        <v>#N/A</v>
      </c>
    </row>
    <row r="647" spans="85:85" ht="15.75" customHeight="1" x14ac:dyDescent="0.25">
      <c r="CG647" s="251" t="e">
        <v>#N/A</v>
      </c>
    </row>
    <row r="648" spans="85:85" ht="15.75" customHeight="1" x14ac:dyDescent="0.25">
      <c r="CG648" s="251" t="e">
        <v>#N/A</v>
      </c>
    </row>
    <row r="649" spans="85:85" ht="15.75" customHeight="1" x14ac:dyDescent="0.25">
      <c r="CG649" s="251" t="e">
        <v>#N/A</v>
      </c>
    </row>
    <row r="650" spans="85:85" ht="15.75" customHeight="1" x14ac:dyDescent="0.25">
      <c r="CG650" s="251" t="e">
        <v>#N/A</v>
      </c>
    </row>
    <row r="651" spans="85:85" ht="15.75" customHeight="1" x14ac:dyDescent="0.25">
      <c r="CG651" s="251" t="e">
        <v>#N/A</v>
      </c>
    </row>
    <row r="652" spans="85:85" ht="15.75" customHeight="1" x14ac:dyDescent="0.25">
      <c r="CG652" s="251" t="e">
        <v>#N/A</v>
      </c>
    </row>
    <row r="653" spans="85:85" ht="15.75" customHeight="1" x14ac:dyDescent="0.25">
      <c r="CG653" s="251" t="e">
        <v>#N/A</v>
      </c>
    </row>
    <row r="654" spans="85:85" ht="15.75" customHeight="1" x14ac:dyDescent="0.25">
      <c r="CG654" s="251" t="e">
        <v>#N/A</v>
      </c>
    </row>
    <row r="655" spans="85:85" ht="15.75" customHeight="1" x14ac:dyDescent="0.25">
      <c r="CG655" s="251" t="e">
        <v>#N/A</v>
      </c>
    </row>
    <row r="656" spans="85:85" ht="15.75" customHeight="1" x14ac:dyDescent="0.25">
      <c r="CG656" s="251" t="e">
        <v>#N/A</v>
      </c>
    </row>
    <row r="657" spans="85:85" ht="15.75" customHeight="1" x14ac:dyDescent="0.25">
      <c r="CG657" s="251" t="e">
        <v>#N/A</v>
      </c>
    </row>
    <row r="658" spans="85:85" ht="15.75" customHeight="1" x14ac:dyDescent="0.25">
      <c r="CG658" s="251" t="e">
        <v>#N/A</v>
      </c>
    </row>
    <row r="659" spans="85:85" ht="15.75" customHeight="1" x14ac:dyDescent="0.25">
      <c r="CG659" s="251" t="e">
        <v>#N/A</v>
      </c>
    </row>
    <row r="660" spans="85:85" ht="15.75" customHeight="1" x14ac:dyDescent="0.25">
      <c r="CG660" s="251" t="e">
        <v>#N/A</v>
      </c>
    </row>
    <row r="661" spans="85:85" ht="15.75" customHeight="1" x14ac:dyDescent="0.25">
      <c r="CG661" s="251" t="e">
        <v>#N/A</v>
      </c>
    </row>
    <row r="662" spans="85:85" ht="15.75" customHeight="1" x14ac:dyDescent="0.25">
      <c r="CG662" s="251" t="e">
        <v>#N/A</v>
      </c>
    </row>
    <row r="663" spans="85:85" ht="15.75" customHeight="1" x14ac:dyDescent="0.25">
      <c r="CG663" s="251" t="e">
        <v>#N/A</v>
      </c>
    </row>
    <row r="664" spans="85:85" ht="15.75" customHeight="1" x14ac:dyDescent="0.25">
      <c r="CG664" s="251" t="e">
        <v>#N/A</v>
      </c>
    </row>
    <row r="665" spans="85:85" ht="15.75" customHeight="1" x14ac:dyDescent="0.25">
      <c r="CG665" s="251" t="e">
        <v>#N/A</v>
      </c>
    </row>
    <row r="666" spans="85:85" ht="15.75" customHeight="1" x14ac:dyDescent="0.25">
      <c r="CG666" s="251" t="e">
        <v>#N/A</v>
      </c>
    </row>
    <row r="667" spans="85:85" ht="15.75" customHeight="1" x14ac:dyDescent="0.25">
      <c r="CG667" s="251" t="e">
        <v>#N/A</v>
      </c>
    </row>
    <row r="668" spans="85:85" ht="15.75" customHeight="1" x14ac:dyDescent="0.25">
      <c r="CG668" s="251" t="e">
        <v>#N/A</v>
      </c>
    </row>
    <row r="669" spans="85:85" ht="15.75" customHeight="1" x14ac:dyDescent="0.25">
      <c r="CG669" s="251" t="e">
        <v>#N/A</v>
      </c>
    </row>
    <row r="670" spans="85:85" ht="15.75" customHeight="1" x14ac:dyDescent="0.25">
      <c r="CG670" s="251" t="e">
        <v>#N/A</v>
      </c>
    </row>
    <row r="671" spans="85:85" ht="15.75" customHeight="1" x14ac:dyDescent="0.25">
      <c r="CG671" s="251" t="e">
        <v>#N/A</v>
      </c>
    </row>
    <row r="672" spans="85:85" ht="15.75" customHeight="1" x14ac:dyDescent="0.25">
      <c r="CG672" s="251" t="e">
        <v>#N/A</v>
      </c>
    </row>
    <row r="673" spans="85:85" ht="15.75" customHeight="1" x14ac:dyDescent="0.25">
      <c r="CG673" s="251" t="e">
        <v>#N/A</v>
      </c>
    </row>
    <row r="674" spans="85:85" ht="15.75" customHeight="1" x14ac:dyDescent="0.25">
      <c r="CG674" s="251" t="e">
        <v>#N/A</v>
      </c>
    </row>
    <row r="675" spans="85:85" ht="15.75" customHeight="1" x14ac:dyDescent="0.25">
      <c r="CG675" s="251" t="e">
        <v>#N/A</v>
      </c>
    </row>
    <row r="676" spans="85:85" ht="15.75" customHeight="1" x14ac:dyDescent="0.25">
      <c r="CG676" s="251" t="e">
        <v>#N/A</v>
      </c>
    </row>
    <row r="677" spans="85:85" ht="15.75" customHeight="1" x14ac:dyDescent="0.25">
      <c r="CG677" s="251" t="e">
        <v>#N/A</v>
      </c>
    </row>
    <row r="678" spans="85:85" ht="15.75" customHeight="1" x14ac:dyDescent="0.25">
      <c r="CG678" s="251" t="e">
        <v>#N/A</v>
      </c>
    </row>
    <row r="679" spans="85:85" ht="15.75" customHeight="1" x14ac:dyDescent="0.25">
      <c r="CG679" s="251" t="e">
        <v>#N/A</v>
      </c>
    </row>
    <row r="680" spans="85:85" ht="15.75" customHeight="1" x14ac:dyDescent="0.25">
      <c r="CG680" s="251" t="e">
        <v>#N/A</v>
      </c>
    </row>
    <row r="681" spans="85:85" ht="15.75" customHeight="1" x14ac:dyDescent="0.25">
      <c r="CG681" s="251" t="e">
        <v>#N/A</v>
      </c>
    </row>
    <row r="682" spans="85:85" ht="15.75" customHeight="1" x14ac:dyDescent="0.25">
      <c r="CG682" s="251" t="e">
        <v>#N/A</v>
      </c>
    </row>
    <row r="683" spans="85:85" ht="15.75" customHeight="1" x14ac:dyDescent="0.25">
      <c r="CG683" s="251" t="e">
        <v>#N/A</v>
      </c>
    </row>
    <row r="684" spans="85:85" ht="15.75" customHeight="1" x14ac:dyDescent="0.25">
      <c r="CG684" s="251" t="e">
        <v>#N/A</v>
      </c>
    </row>
    <row r="685" spans="85:85" ht="15.75" customHeight="1" x14ac:dyDescent="0.25">
      <c r="CG685" s="251" t="e">
        <v>#N/A</v>
      </c>
    </row>
    <row r="686" spans="85:85" ht="15.75" customHeight="1" x14ac:dyDescent="0.25">
      <c r="CG686" s="251" t="e">
        <v>#N/A</v>
      </c>
    </row>
    <row r="687" spans="85:85" ht="15.75" customHeight="1" x14ac:dyDescent="0.25">
      <c r="CG687" s="251" t="e">
        <v>#N/A</v>
      </c>
    </row>
    <row r="688" spans="85:85" ht="15.75" customHeight="1" x14ac:dyDescent="0.25">
      <c r="CG688" s="251" t="e">
        <v>#N/A</v>
      </c>
    </row>
    <row r="689" spans="85:85" ht="15.75" customHeight="1" x14ac:dyDescent="0.25">
      <c r="CG689" s="251" t="e">
        <v>#N/A</v>
      </c>
    </row>
    <row r="690" spans="85:85" ht="15.75" customHeight="1" x14ac:dyDescent="0.25">
      <c r="CG690" s="251" t="e">
        <v>#N/A</v>
      </c>
    </row>
    <row r="691" spans="85:85" ht="15.75" customHeight="1" x14ac:dyDescent="0.25">
      <c r="CG691" s="251" t="e">
        <v>#N/A</v>
      </c>
    </row>
    <row r="692" spans="85:85" ht="15.75" customHeight="1" x14ac:dyDescent="0.25">
      <c r="CG692" s="251" t="e">
        <v>#N/A</v>
      </c>
    </row>
    <row r="693" spans="85:85" ht="15.75" customHeight="1" x14ac:dyDescent="0.25">
      <c r="CG693" s="251" t="e">
        <v>#N/A</v>
      </c>
    </row>
    <row r="694" spans="85:85" ht="15.75" customHeight="1" x14ac:dyDescent="0.25">
      <c r="CG694" s="251" t="e">
        <v>#N/A</v>
      </c>
    </row>
    <row r="695" spans="85:85" ht="15.75" customHeight="1" x14ac:dyDescent="0.25">
      <c r="CG695" s="251" t="e">
        <v>#N/A</v>
      </c>
    </row>
    <row r="696" spans="85:85" ht="15.75" customHeight="1" x14ac:dyDescent="0.25">
      <c r="CG696" s="251" t="e">
        <v>#N/A</v>
      </c>
    </row>
    <row r="697" spans="85:85" ht="15.75" customHeight="1" x14ac:dyDescent="0.25">
      <c r="CG697" s="251" t="e">
        <v>#N/A</v>
      </c>
    </row>
    <row r="698" spans="85:85" ht="15.75" customHeight="1" x14ac:dyDescent="0.25">
      <c r="CG698" s="251" t="e">
        <v>#N/A</v>
      </c>
    </row>
    <row r="699" spans="85:85" ht="15.75" customHeight="1" x14ac:dyDescent="0.25">
      <c r="CG699" s="251" t="e">
        <v>#N/A</v>
      </c>
    </row>
    <row r="700" spans="85:85" ht="15.75" customHeight="1" x14ac:dyDescent="0.25">
      <c r="CG700" s="251" t="e">
        <v>#N/A</v>
      </c>
    </row>
    <row r="701" spans="85:85" ht="15.75" customHeight="1" x14ac:dyDescent="0.25">
      <c r="CG701" s="251" t="e">
        <v>#N/A</v>
      </c>
    </row>
    <row r="702" spans="85:85" ht="15.75" customHeight="1" x14ac:dyDescent="0.25">
      <c r="CG702" s="251" t="e">
        <v>#N/A</v>
      </c>
    </row>
    <row r="703" spans="85:85" ht="15.75" customHeight="1" x14ac:dyDescent="0.25">
      <c r="CG703" s="251" t="e">
        <v>#N/A</v>
      </c>
    </row>
    <row r="704" spans="85:85" ht="15.75" customHeight="1" x14ac:dyDescent="0.25">
      <c r="CG704" s="251" t="e">
        <v>#N/A</v>
      </c>
    </row>
    <row r="705" spans="85:85" ht="15.75" customHeight="1" x14ac:dyDescent="0.25">
      <c r="CG705" s="251" t="e">
        <v>#N/A</v>
      </c>
    </row>
    <row r="706" spans="85:85" ht="15.75" customHeight="1" x14ac:dyDescent="0.25">
      <c r="CG706" s="251" t="e">
        <v>#N/A</v>
      </c>
    </row>
    <row r="707" spans="85:85" ht="15.75" customHeight="1" x14ac:dyDescent="0.25">
      <c r="CG707" s="251" t="e">
        <v>#N/A</v>
      </c>
    </row>
    <row r="708" spans="85:85" ht="15.75" customHeight="1" x14ac:dyDescent="0.25">
      <c r="CG708" s="251" t="e">
        <v>#N/A</v>
      </c>
    </row>
    <row r="709" spans="85:85" ht="15.75" customHeight="1" x14ac:dyDescent="0.25">
      <c r="CG709" s="251" t="e">
        <v>#N/A</v>
      </c>
    </row>
    <row r="710" spans="85:85" ht="15.75" customHeight="1" x14ac:dyDescent="0.25">
      <c r="CG710" s="251" t="e">
        <v>#N/A</v>
      </c>
    </row>
    <row r="711" spans="85:85" ht="15.75" customHeight="1" x14ac:dyDescent="0.25">
      <c r="CG711" s="251" t="e">
        <v>#N/A</v>
      </c>
    </row>
    <row r="712" spans="85:85" ht="15.75" customHeight="1" x14ac:dyDescent="0.25">
      <c r="CG712" s="251" t="e">
        <v>#N/A</v>
      </c>
    </row>
    <row r="713" spans="85:85" ht="15.75" customHeight="1" x14ac:dyDescent="0.25">
      <c r="CG713" s="251" t="e">
        <v>#N/A</v>
      </c>
    </row>
    <row r="714" spans="85:85" ht="15.75" customHeight="1" x14ac:dyDescent="0.25">
      <c r="CG714" s="251" t="e">
        <v>#N/A</v>
      </c>
    </row>
    <row r="715" spans="85:85" ht="15.75" customHeight="1" x14ac:dyDescent="0.25">
      <c r="CG715" s="251" t="e">
        <v>#N/A</v>
      </c>
    </row>
    <row r="716" spans="85:85" ht="15.75" customHeight="1" x14ac:dyDescent="0.25">
      <c r="CG716" s="251" t="e">
        <v>#N/A</v>
      </c>
    </row>
    <row r="717" spans="85:85" ht="15.75" customHeight="1" x14ac:dyDescent="0.25">
      <c r="CG717" s="251" t="e">
        <v>#N/A</v>
      </c>
    </row>
    <row r="718" spans="85:85" ht="15.75" customHeight="1" x14ac:dyDescent="0.25">
      <c r="CG718" s="251" t="e">
        <v>#N/A</v>
      </c>
    </row>
    <row r="719" spans="85:85" ht="15.75" customHeight="1" x14ac:dyDescent="0.25">
      <c r="CG719" s="251" t="e">
        <v>#N/A</v>
      </c>
    </row>
    <row r="720" spans="85:85" ht="15.75" customHeight="1" x14ac:dyDescent="0.25">
      <c r="CG720" s="251" t="e">
        <v>#N/A</v>
      </c>
    </row>
    <row r="721" spans="85:85" ht="15.75" customHeight="1" x14ac:dyDescent="0.25">
      <c r="CG721" s="251" t="e">
        <v>#N/A</v>
      </c>
    </row>
    <row r="722" spans="85:85" ht="15.75" customHeight="1" x14ac:dyDescent="0.25">
      <c r="CG722" s="251" t="e">
        <v>#N/A</v>
      </c>
    </row>
    <row r="723" spans="85:85" ht="15.75" customHeight="1" x14ac:dyDescent="0.25">
      <c r="CG723" s="251" t="e">
        <v>#N/A</v>
      </c>
    </row>
    <row r="724" spans="85:85" ht="15.75" customHeight="1" x14ac:dyDescent="0.25">
      <c r="CG724" s="251" t="e">
        <v>#N/A</v>
      </c>
    </row>
    <row r="725" spans="85:85" ht="15.75" customHeight="1" x14ac:dyDescent="0.25">
      <c r="CG725" s="251" t="e">
        <v>#N/A</v>
      </c>
    </row>
  </sheetData>
  <conditionalFormatting sqref="AH4:AH22">
    <cfRule type="colorScale" priority="1">
      <colorScale>
        <cfvo type="min"/>
        <cfvo type="max"/>
        <color rgb="FFFCFCFF"/>
        <color rgb="FFF8696B"/>
      </colorScale>
    </cfRule>
  </conditionalFormatting>
  <conditionalFormatting sqref="AH33:AH48">
    <cfRule type="colorScale" priority="3">
      <colorScale>
        <cfvo type="min"/>
        <cfvo type="max"/>
        <color rgb="FFFCFCFF"/>
        <color rgb="FFF8696B"/>
      </colorScale>
    </cfRule>
  </conditionalFormatting>
  <conditionalFormatting sqref="AJ4:AJ23">
    <cfRule type="dataBar" priority="4">
      <dataBar>
        <cfvo type="min"/>
        <cfvo type="max"/>
        <color rgb="FFFFB628"/>
      </dataBar>
    </cfRule>
  </conditionalFormatting>
  <conditionalFormatting sqref="AJ33:AJ49">
    <cfRule type="dataBar" priority="6">
      <dataBar>
        <cfvo type="min"/>
        <cfvo type="max"/>
        <color rgb="FFFFB628"/>
      </dataBar>
    </cfRule>
  </conditionalFormatting>
  <conditionalFormatting sqref="AK4:AK23">
    <cfRule type="colorScale" priority="925">
      <colorScale>
        <cfvo type="min"/>
        <cfvo type="percentile" val="50"/>
        <cfvo type="max"/>
        <color rgb="FFF8696B"/>
        <color rgb="FFFFEB84"/>
        <color rgb="FF63BE7B"/>
      </colorScale>
    </cfRule>
  </conditionalFormatting>
  <conditionalFormatting sqref="AK33:AK49">
    <cfRule type="colorScale" priority="926">
      <colorScale>
        <cfvo type="min"/>
        <cfvo type="percentile" val="50"/>
        <cfvo type="max"/>
        <color rgb="FFF8696B"/>
        <color rgb="FFFFEB84"/>
        <color rgb="FF63BE7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vt:lpstr>
      <vt:lpstr>PIVOT</vt:lpstr>
      <vt:lpstr>TRAILS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siddharth Agency</cp:lastModifiedBy>
  <cp:lastPrinted>2026-08-05T05:59:39Z</cp:lastPrinted>
  <dcterms:created xsi:type="dcterms:W3CDTF">2026-08-02T05:58:56Z</dcterms:created>
  <dcterms:modified xsi:type="dcterms:W3CDTF">2026-08-05T12:18:31Z</dcterms:modified>
</cp:coreProperties>
</file>